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КапРемонт\ОБЩАЯ КАП\П Р О Е К Т Ы   Н П А\Об утверждении краткосрочного плана 2023-2025 годы\На размещение\"/>
    </mc:Choice>
  </mc:AlternateContent>
  <bookViews>
    <workbookView xWindow="0" yWindow="0" windowWidth="28800" windowHeight="11235" tabRatio="676" activeTab="1"/>
  </bookViews>
  <sheets>
    <sheet name="Таблица 1" sheetId="7" r:id="rId1"/>
    <sheet name="Таблица 3 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'Таблица 1'!$A$11:$W$514</definedName>
    <definedName name="_xlnm._FilterDatabase" localSheetId="1" hidden="1">'Таблица 3 '!$A$8:$WRE$511</definedName>
    <definedName name="JR_PAGE_ANCHOR_0_1">#REF!</definedName>
    <definedName name="а">#REF!</definedName>
    <definedName name="_xlnm.Print_Titles" localSheetId="1">'Таблица 3 '!$8:$8</definedName>
    <definedName name="_xlnm.Print_Area" localSheetId="0">'Таблица 1'!$A$1:$V$514</definedName>
    <definedName name="_xlnm.Print_Area" localSheetId="1">'Таблица 3 '!$A$1:$T$527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" i="7" l="1"/>
  <c r="K136" i="7"/>
  <c r="L136" i="7"/>
  <c r="N136" i="7"/>
  <c r="O136" i="7"/>
  <c r="P136" i="7"/>
  <c r="R136" i="7"/>
  <c r="S136" i="7"/>
  <c r="I136" i="7"/>
  <c r="I137" i="7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C133" i="6"/>
  <c r="J398" i="7"/>
  <c r="K398" i="7"/>
  <c r="L398" i="7"/>
  <c r="N398" i="7"/>
  <c r="O398" i="7"/>
  <c r="P398" i="7"/>
  <c r="R398" i="7"/>
  <c r="S398" i="7"/>
  <c r="I398" i="7"/>
  <c r="J508" i="7"/>
  <c r="J507" i="7" s="1"/>
  <c r="K508" i="7"/>
  <c r="K507" i="7" s="1"/>
  <c r="L508" i="7"/>
  <c r="L507" i="7" s="1"/>
  <c r="N508" i="7"/>
  <c r="N507" i="7" s="1"/>
  <c r="O508" i="7"/>
  <c r="O507" i="7" s="1"/>
  <c r="P508" i="7"/>
  <c r="P507" i="7" s="1"/>
  <c r="R508" i="7"/>
  <c r="R507" i="7" s="1"/>
  <c r="S508" i="7"/>
  <c r="S507" i="7" s="1"/>
  <c r="I508" i="7"/>
  <c r="I507" i="7" s="1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D511" i="6"/>
  <c r="C511" i="6" s="1"/>
  <c r="Q514" i="7" s="1"/>
  <c r="M514" i="7" s="1"/>
  <c r="T514" i="7" s="1"/>
  <c r="D510" i="6"/>
  <c r="C510" i="6" s="1"/>
  <c r="Q513" i="7" s="1"/>
  <c r="M513" i="7" s="1"/>
  <c r="T513" i="7" s="1"/>
  <c r="D509" i="6"/>
  <c r="C509" i="6" s="1"/>
  <c r="Q512" i="7" s="1"/>
  <c r="M512" i="7" s="1"/>
  <c r="T512" i="7" s="1"/>
  <c r="D508" i="6"/>
  <c r="C508" i="6" s="1"/>
  <c r="Q511" i="7" s="1"/>
  <c r="M511" i="7" s="1"/>
  <c r="T511" i="7" s="1"/>
  <c r="D507" i="6"/>
  <c r="C507" i="6" s="1"/>
  <c r="Q510" i="7" s="1"/>
  <c r="M510" i="7" s="1"/>
  <c r="T510" i="7" s="1"/>
  <c r="D506" i="6"/>
  <c r="C506" i="6" s="1"/>
  <c r="E501" i="6"/>
  <c r="F501" i="6"/>
  <c r="G501" i="6"/>
  <c r="H501" i="6"/>
  <c r="I501" i="6"/>
  <c r="J501" i="6"/>
  <c r="K501" i="6"/>
  <c r="L501" i="6"/>
  <c r="M501" i="6"/>
  <c r="N501" i="6"/>
  <c r="O501" i="6"/>
  <c r="P501" i="6"/>
  <c r="Q501" i="6"/>
  <c r="R501" i="6"/>
  <c r="S501" i="6"/>
  <c r="T501" i="6"/>
  <c r="J504" i="7"/>
  <c r="J503" i="7" s="1"/>
  <c r="K504" i="7"/>
  <c r="K503" i="7" s="1"/>
  <c r="L504" i="7"/>
  <c r="L503" i="7" s="1"/>
  <c r="N504" i="7"/>
  <c r="N503" i="7" s="1"/>
  <c r="O504" i="7"/>
  <c r="O503" i="7" s="1"/>
  <c r="P504" i="7"/>
  <c r="P503" i="7" s="1"/>
  <c r="R504" i="7"/>
  <c r="R503" i="7" s="1"/>
  <c r="S504" i="7"/>
  <c r="S503" i="7" s="1"/>
  <c r="I504" i="7"/>
  <c r="I503" i="7" s="1"/>
  <c r="J501" i="7"/>
  <c r="J500" i="7" s="1"/>
  <c r="K501" i="7"/>
  <c r="K500" i="7" s="1"/>
  <c r="L501" i="7"/>
  <c r="L500" i="7" s="1"/>
  <c r="N501" i="7"/>
  <c r="N500" i="7" s="1"/>
  <c r="O501" i="7"/>
  <c r="O500" i="7" s="1"/>
  <c r="P501" i="7"/>
  <c r="P500" i="7" s="1"/>
  <c r="R501" i="7"/>
  <c r="R500" i="7" s="1"/>
  <c r="S501" i="7"/>
  <c r="S500" i="7" s="1"/>
  <c r="I501" i="7"/>
  <c r="I500" i="7" s="1"/>
  <c r="J498" i="7"/>
  <c r="J497" i="7" s="1"/>
  <c r="K498" i="7"/>
  <c r="K497" i="7" s="1"/>
  <c r="L498" i="7"/>
  <c r="L497" i="7" s="1"/>
  <c r="N498" i="7"/>
  <c r="N497" i="7" s="1"/>
  <c r="O498" i="7"/>
  <c r="O497" i="7" s="1"/>
  <c r="P498" i="7"/>
  <c r="P497" i="7" s="1"/>
  <c r="R498" i="7"/>
  <c r="R497" i="7" s="1"/>
  <c r="S498" i="7"/>
  <c r="S497" i="7" s="1"/>
  <c r="I498" i="7"/>
  <c r="I497" i="7" s="1"/>
  <c r="J495" i="7"/>
  <c r="J494" i="7" s="1"/>
  <c r="K495" i="7"/>
  <c r="K494" i="7" s="1"/>
  <c r="L495" i="7"/>
  <c r="L494" i="7" s="1"/>
  <c r="N495" i="7"/>
  <c r="N494" i="7" s="1"/>
  <c r="O495" i="7"/>
  <c r="O494" i="7" s="1"/>
  <c r="P495" i="7"/>
  <c r="P494" i="7" s="1"/>
  <c r="R495" i="7"/>
  <c r="R494" i="7" s="1"/>
  <c r="S495" i="7"/>
  <c r="S494" i="7" s="1"/>
  <c r="I495" i="7"/>
  <c r="I494" i="7" s="1"/>
  <c r="J492" i="7"/>
  <c r="J491" i="7" s="1"/>
  <c r="K492" i="7"/>
  <c r="K491" i="7" s="1"/>
  <c r="L492" i="7"/>
  <c r="L491" i="7" s="1"/>
  <c r="N492" i="7"/>
  <c r="N491" i="7" s="1"/>
  <c r="O492" i="7"/>
  <c r="O491" i="7" s="1"/>
  <c r="P492" i="7"/>
  <c r="P491" i="7" s="1"/>
  <c r="R492" i="7"/>
  <c r="R491" i="7" s="1"/>
  <c r="S492" i="7"/>
  <c r="S491" i="7" s="1"/>
  <c r="I492" i="7"/>
  <c r="I491" i="7" s="1"/>
  <c r="J489" i="7"/>
  <c r="K489" i="7"/>
  <c r="L489" i="7"/>
  <c r="N489" i="7"/>
  <c r="O489" i="7"/>
  <c r="P489" i="7"/>
  <c r="R489" i="7"/>
  <c r="S489" i="7"/>
  <c r="I489" i="7"/>
  <c r="J485" i="7"/>
  <c r="K485" i="7"/>
  <c r="L485" i="7"/>
  <c r="N485" i="7"/>
  <c r="O485" i="7"/>
  <c r="P485" i="7"/>
  <c r="R485" i="7"/>
  <c r="S485" i="7"/>
  <c r="I485" i="7"/>
  <c r="J481" i="7"/>
  <c r="K481" i="7"/>
  <c r="L481" i="7"/>
  <c r="N481" i="7"/>
  <c r="O481" i="7"/>
  <c r="P481" i="7"/>
  <c r="R481" i="7"/>
  <c r="S481" i="7"/>
  <c r="I481" i="7"/>
  <c r="J476" i="7"/>
  <c r="J475" i="7" s="1"/>
  <c r="K476" i="7"/>
  <c r="K475" i="7" s="1"/>
  <c r="L476" i="7"/>
  <c r="L475" i="7" s="1"/>
  <c r="N476" i="7"/>
  <c r="N475" i="7" s="1"/>
  <c r="O476" i="7"/>
  <c r="O475" i="7" s="1"/>
  <c r="P476" i="7"/>
  <c r="P475" i="7" s="1"/>
  <c r="R476" i="7"/>
  <c r="R475" i="7" s="1"/>
  <c r="S476" i="7"/>
  <c r="S475" i="7" s="1"/>
  <c r="I476" i="7"/>
  <c r="I475" i="7" s="1"/>
  <c r="J471" i="7"/>
  <c r="J470" i="7" s="1"/>
  <c r="K471" i="7"/>
  <c r="K470" i="7" s="1"/>
  <c r="L471" i="7"/>
  <c r="L470" i="7" s="1"/>
  <c r="N471" i="7"/>
  <c r="N470" i="7" s="1"/>
  <c r="O471" i="7"/>
  <c r="O470" i="7" s="1"/>
  <c r="P471" i="7"/>
  <c r="P470" i="7" s="1"/>
  <c r="R471" i="7"/>
  <c r="R470" i="7" s="1"/>
  <c r="S471" i="7"/>
  <c r="S470" i="7" s="1"/>
  <c r="I471" i="7"/>
  <c r="I470" i="7" s="1"/>
  <c r="Q469" i="7"/>
  <c r="Q468" i="7"/>
  <c r="J467" i="7"/>
  <c r="J466" i="7" s="1"/>
  <c r="K467" i="7"/>
  <c r="K466" i="7" s="1"/>
  <c r="L467" i="7"/>
  <c r="L466" i="7" s="1"/>
  <c r="N467" i="7"/>
  <c r="N466" i="7" s="1"/>
  <c r="O467" i="7"/>
  <c r="O466" i="7" s="1"/>
  <c r="P467" i="7"/>
  <c r="P466" i="7" s="1"/>
  <c r="R467" i="7"/>
  <c r="R466" i="7" s="1"/>
  <c r="S467" i="7"/>
  <c r="S466" i="7" s="1"/>
  <c r="I467" i="7"/>
  <c r="I466" i="7" s="1"/>
  <c r="J460" i="7"/>
  <c r="J459" i="7" s="1"/>
  <c r="K460" i="7"/>
  <c r="K459" i="7" s="1"/>
  <c r="L460" i="7"/>
  <c r="L459" i="7" s="1"/>
  <c r="N460" i="7"/>
  <c r="N459" i="7" s="1"/>
  <c r="O460" i="7"/>
  <c r="O459" i="7" s="1"/>
  <c r="P460" i="7"/>
  <c r="P459" i="7" s="1"/>
  <c r="R460" i="7"/>
  <c r="R459" i="7" s="1"/>
  <c r="S460" i="7"/>
  <c r="S459" i="7" s="1"/>
  <c r="I460" i="7"/>
  <c r="I459" i="7" s="1"/>
  <c r="J457" i="7"/>
  <c r="J456" i="7" s="1"/>
  <c r="K457" i="7"/>
  <c r="K456" i="7" s="1"/>
  <c r="L457" i="7"/>
  <c r="L456" i="7" s="1"/>
  <c r="N457" i="7"/>
  <c r="N456" i="7" s="1"/>
  <c r="O457" i="7"/>
  <c r="O456" i="7" s="1"/>
  <c r="P457" i="7"/>
  <c r="P456" i="7" s="1"/>
  <c r="R457" i="7"/>
  <c r="R456" i="7" s="1"/>
  <c r="S457" i="7"/>
  <c r="S456" i="7" s="1"/>
  <c r="I457" i="7"/>
  <c r="I456" i="7" s="1"/>
  <c r="S453" i="7"/>
  <c r="S452" i="7" s="1"/>
  <c r="J453" i="7"/>
  <c r="J452" i="7" s="1"/>
  <c r="K453" i="7"/>
  <c r="K452" i="7" s="1"/>
  <c r="L453" i="7"/>
  <c r="L452" i="7" s="1"/>
  <c r="N453" i="7"/>
  <c r="N452" i="7" s="1"/>
  <c r="O453" i="7"/>
  <c r="O452" i="7" s="1"/>
  <c r="P453" i="7"/>
  <c r="P452" i="7" s="1"/>
  <c r="R453" i="7"/>
  <c r="R452" i="7" s="1"/>
  <c r="I453" i="7"/>
  <c r="I452" i="7" s="1"/>
  <c r="J450" i="7"/>
  <c r="J449" i="7" s="1"/>
  <c r="K450" i="7"/>
  <c r="K449" i="7" s="1"/>
  <c r="L450" i="7"/>
  <c r="L449" i="7" s="1"/>
  <c r="N450" i="7"/>
  <c r="N449" i="7" s="1"/>
  <c r="O450" i="7"/>
  <c r="O449" i="7" s="1"/>
  <c r="P450" i="7"/>
  <c r="P449" i="7" s="1"/>
  <c r="R450" i="7"/>
  <c r="R449" i="7" s="1"/>
  <c r="S450" i="7"/>
  <c r="S449" i="7" s="1"/>
  <c r="I450" i="7"/>
  <c r="I449" i="7" s="1"/>
  <c r="J446" i="7"/>
  <c r="K446" i="7"/>
  <c r="L446" i="7"/>
  <c r="N446" i="7"/>
  <c r="O446" i="7"/>
  <c r="P446" i="7"/>
  <c r="R446" i="7"/>
  <c r="S446" i="7"/>
  <c r="I446" i="7"/>
  <c r="J441" i="7"/>
  <c r="K441" i="7"/>
  <c r="L441" i="7"/>
  <c r="N441" i="7"/>
  <c r="O441" i="7"/>
  <c r="P441" i="7"/>
  <c r="R441" i="7"/>
  <c r="S441" i="7"/>
  <c r="I441" i="7"/>
  <c r="D442" i="6"/>
  <c r="C442" i="6" s="1"/>
  <c r="Q445" i="7" s="1"/>
  <c r="D441" i="6"/>
  <c r="C441" i="6" s="1"/>
  <c r="Q444" i="7" s="1"/>
  <c r="D440" i="6"/>
  <c r="C440" i="6" s="1"/>
  <c r="Q443" i="7" s="1"/>
  <c r="D439" i="6"/>
  <c r="C439" i="6" s="1"/>
  <c r="Q442" i="7" s="1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J438" i="7"/>
  <c r="J437" i="7" s="1"/>
  <c r="K438" i="7"/>
  <c r="K437" i="7" s="1"/>
  <c r="L438" i="7"/>
  <c r="L437" i="7" s="1"/>
  <c r="N438" i="7"/>
  <c r="N437" i="7" s="1"/>
  <c r="O438" i="7"/>
  <c r="O437" i="7" s="1"/>
  <c r="P438" i="7"/>
  <c r="P437" i="7" s="1"/>
  <c r="R438" i="7"/>
  <c r="R437" i="7" s="1"/>
  <c r="S438" i="7"/>
  <c r="S437" i="7" s="1"/>
  <c r="I438" i="7"/>
  <c r="I437" i="7" s="1"/>
  <c r="J435" i="7"/>
  <c r="K435" i="7"/>
  <c r="L435" i="7"/>
  <c r="N435" i="7"/>
  <c r="O435" i="7"/>
  <c r="P435" i="7"/>
  <c r="R435" i="7"/>
  <c r="S435" i="7"/>
  <c r="I435" i="7"/>
  <c r="J429" i="7"/>
  <c r="J428" i="7" s="1"/>
  <c r="K429" i="7"/>
  <c r="K428" i="7" s="1"/>
  <c r="L429" i="7"/>
  <c r="L428" i="7" s="1"/>
  <c r="N429" i="7"/>
  <c r="N428" i="7" s="1"/>
  <c r="O429" i="7"/>
  <c r="O428" i="7" s="1"/>
  <c r="P429" i="7"/>
  <c r="P428" i="7" s="1"/>
  <c r="R429" i="7"/>
  <c r="R428" i="7" s="1"/>
  <c r="S429" i="7"/>
  <c r="S428" i="7" s="1"/>
  <c r="I429" i="7"/>
  <c r="I428" i="7" s="1"/>
  <c r="J424" i="7"/>
  <c r="J423" i="7" s="1"/>
  <c r="K424" i="7"/>
  <c r="K423" i="7" s="1"/>
  <c r="L424" i="7"/>
  <c r="L423" i="7" s="1"/>
  <c r="N424" i="7"/>
  <c r="N423" i="7" s="1"/>
  <c r="O424" i="7"/>
  <c r="O423" i="7" s="1"/>
  <c r="P424" i="7"/>
  <c r="P423" i="7" s="1"/>
  <c r="R424" i="7"/>
  <c r="R423" i="7" s="1"/>
  <c r="S424" i="7"/>
  <c r="S423" i="7" s="1"/>
  <c r="I424" i="7"/>
  <c r="I423" i="7" s="1"/>
  <c r="J418" i="7"/>
  <c r="J413" i="7"/>
  <c r="K418" i="7"/>
  <c r="L418" i="7"/>
  <c r="N418" i="7"/>
  <c r="O418" i="7"/>
  <c r="P418" i="7"/>
  <c r="R418" i="7"/>
  <c r="S418" i="7"/>
  <c r="I418" i="7"/>
  <c r="K413" i="7"/>
  <c r="L413" i="7"/>
  <c r="N413" i="7"/>
  <c r="O413" i="7"/>
  <c r="O412" i="7" s="1"/>
  <c r="P413" i="7"/>
  <c r="R413" i="7"/>
  <c r="S413" i="7"/>
  <c r="I413" i="7"/>
  <c r="J409" i="7"/>
  <c r="J408" i="7" s="1"/>
  <c r="K409" i="7"/>
  <c r="K408" i="7" s="1"/>
  <c r="L409" i="7"/>
  <c r="L408" i="7" s="1"/>
  <c r="N409" i="7"/>
  <c r="N408" i="7" s="1"/>
  <c r="O409" i="7"/>
  <c r="O408" i="7" s="1"/>
  <c r="P409" i="7"/>
  <c r="P408" i="7" s="1"/>
  <c r="R409" i="7"/>
  <c r="R408" i="7" s="1"/>
  <c r="S409" i="7"/>
  <c r="S408" i="7" s="1"/>
  <c r="I409" i="7"/>
  <c r="I408" i="7" s="1"/>
  <c r="J404" i="7"/>
  <c r="J403" i="7" s="1"/>
  <c r="K404" i="7"/>
  <c r="K403" i="7" s="1"/>
  <c r="L404" i="7"/>
  <c r="L403" i="7" s="1"/>
  <c r="N404" i="7"/>
  <c r="N403" i="7" s="1"/>
  <c r="O404" i="7"/>
  <c r="O403" i="7" s="1"/>
  <c r="P404" i="7"/>
  <c r="P403" i="7" s="1"/>
  <c r="R404" i="7"/>
  <c r="R403" i="7" s="1"/>
  <c r="S404" i="7"/>
  <c r="S403" i="7" s="1"/>
  <c r="I404" i="7"/>
  <c r="I403" i="7" s="1"/>
  <c r="D464" i="6"/>
  <c r="D463" i="6" s="1"/>
  <c r="E464" i="6"/>
  <c r="E463" i="6" s="1"/>
  <c r="F464" i="6"/>
  <c r="F463" i="6" s="1"/>
  <c r="G464" i="6"/>
  <c r="G463" i="6" s="1"/>
  <c r="H464" i="6"/>
  <c r="H463" i="6" s="1"/>
  <c r="I464" i="6"/>
  <c r="I463" i="6" s="1"/>
  <c r="J464" i="6"/>
  <c r="J463" i="6" s="1"/>
  <c r="K464" i="6"/>
  <c r="K463" i="6" s="1"/>
  <c r="L464" i="6"/>
  <c r="L463" i="6" s="1"/>
  <c r="M464" i="6"/>
  <c r="M463" i="6" s="1"/>
  <c r="N464" i="6"/>
  <c r="N463" i="6" s="1"/>
  <c r="O464" i="6"/>
  <c r="O463" i="6" s="1"/>
  <c r="P464" i="6"/>
  <c r="P463" i="6" s="1"/>
  <c r="Q464" i="6"/>
  <c r="Q463" i="6" s="1"/>
  <c r="R464" i="6"/>
  <c r="R463" i="6" s="1"/>
  <c r="S464" i="6"/>
  <c r="S463" i="6" s="1"/>
  <c r="T464" i="6"/>
  <c r="T463" i="6" s="1"/>
  <c r="C464" i="6"/>
  <c r="C463" i="6" s="1"/>
  <c r="D151" i="6"/>
  <c r="D150" i="6" s="1"/>
  <c r="E151" i="6"/>
  <c r="E150" i="6" s="1"/>
  <c r="F151" i="6"/>
  <c r="F150" i="6" s="1"/>
  <c r="G151" i="6"/>
  <c r="G150" i="6" s="1"/>
  <c r="H151" i="6"/>
  <c r="H150" i="6" s="1"/>
  <c r="I151" i="6"/>
  <c r="I150" i="6" s="1"/>
  <c r="J151" i="6"/>
  <c r="J150" i="6" s="1"/>
  <c r="K151" i="6"/>
  <c r="K150" i="6" s="1"/>
  <c r="L151" i="6"/>
  <c r="L150" i="6" s="1"/>
  <c r="M151" i="6"/>
  <c r="M150" i="6" s="1"/>
  <c r="N151" i="6"/>
  <c r="N150" i="6" s="1"/>
  <c r="O151" i="6"/>
  <c r="O150" i="6" s="1"/>
  <c r="P151" i="6"/>
  <c r="P150" i="6" s="1"/>
  <c r="Q151" i="6"/>
  <c r="Q150" i="6" s="1"/>
  <c r="R151" i="6"/>
  <c r="R150" i="6" s="1"/>
  <c r="S151" i="6"/>
  <c r="S150" i="6" s="1"/>
  <c r="T151" i="6"/>
  <c r="T150" i="6" s="1"/>
  <c r="C151" i="6"/>
  <c r="O440" i="7" l="1"/>
  <c r="C505" i="6"/>
  <c r="Q509" i="7"/>
  <c r="M509" i="7" s="1"/>
  <c r="T509" i="7" s="1"/>
  <c r="P440" i="7"/>
  <c r="N440" i="7"/>
  <c r="O484" i="7"/>
  <c r="D505" i="6"/>
  <c r="Q467" i="7"/>
  <c r="Q466" i="7" s="1"/>
  <c r="P484" i="7"/>
  <c r="N484" i="7"/>
  <c r="K484" i="7"/>
  <c r="R440" i="7"/>
  <c r="S484" i="7"/>
  <c r="R484" i="7"/>
  <c r="L484" i="7"/>
  <c r="J484" i="7"/>
  <c r="I484" i="7"/>
  <c r="S440" i="7"/>
  <c r="Q441" i="7"/>
  <c r="K440" i="7"/>
  <c r="I440" i="7"/>
  <c r="L440" i="7"/>
  <c r="J440" i="7"/>
  <c r="D438" i="6"/>
  <c r="C438" i="6"/>
  <c r="S412" i="7"/>
  <c r="I412" i="7"/>
  <c r="R412" i="7"/>
  <c r="P412" i="7"/>
  <c r="N412" i="7"/>
  <c r="K412" i="7"/>
  <c r="J412" i="7"/>
  <c r="L412" i="7"/>
  <c r="Q508" i="7" l="1"/>
  <c r="Q507" i="7" s="1"/>
  <c r="M508" i="7"/>
  <c r="M507" i="7" s="1"/>
  <c r="J351" i="7"/>
  <c r="K351" i="7"/>
  <c r="L351" i="7"/>
  <c r="N351" i="7"/>
  <c r="O351" i="7"/>
  <c r="P351" i="7"/>
  <c r="R351" i="7"/>
  <c r="S351" i="7"/>
  <c r="I351" i="7"/>
  <c r="J345" i="7"/>
  <c r="K345" i="7"/>
  <c r="L345" i="7"/>
  <c r="N345" i="7"/>
  <c r="O345" i="7"/>
  <c r="P345" i="7"/>
  <c r="R345" i="7"/>
  <c r="S345" i="7"/>
  <c r="I345" i="7"/>
  <c r="I344" i="7" s="1"/>
  <c r="J340" i="7"/>
  <c r="K340" i="7"/>
  <c r="L340" i="7"/>
  <c r="N340" i="7"/>
  <c r="O340" i="7"/>
  <c r="P340" i="7"/>
  <c r="R340" i="7"/>
  <c r="S340" i="7"/>
  <c r="I340" i="7"/>
  <c r="J337" i="7"/>
  <c r="K337" i="7"/>
  <c r="L337" i="7"/>
  <c r="N337" i="7"/>
  <c r="O337" i="7"/>
  <c r="P337" i="7"/>
  <c r="R337" i="7"/>
  <c r="S337" i="7"/>
  <c r="I337" i="7"/>
  <c r="J334" i="7"/>
  <c r="K334" i="7"/>
  <c r="L334" i="7"/>
  <c r="N334" i="7"/>
  <c r="O334" i="7"/>
  <c r="P334" i="7"/>
  <c r="R334" i="7"/>
  <c r="S334" i="7"/>
  <c r="I334" i="7"/>
  <c r="J332" i="7"/>
  <c r="K332" i="7"/>
  <c r="L332" i="7"/>
  <c r="N332" i="7"/>
  <c r="O332" i="7"/>
  <c r="P332" i="7"/>
  <c r="R332" i="7"/>
  <c r="S332" i="7"/>
  <c r="I332" i="7"/>
  <c r="J329" i="7"/>
  <c r="J328" i="7" s="1"/>
  <c r="K329" i="7"/>
  <c r="K328" i="7" s="1"/>
  <c r="L329" i="7"/>
  <c r="L328" i="7" s="1"/>
  <c r="N329" i="7"/>
  <c r="N328" i="7" s="1"/>
  <c r="O329" i="7"/>
  <c r="O328" i="7" s="1"/>
  <c r="P329" i="7"/>
  <c r="P328" i="7" s="1"/>
  <c r="R329" i="7"/>
  <c r="R328" i="7" s="1"/>
  <c r="S329" i="7"/>
  <c r="S328" i="7" s="1"/>
  <c r="I329" i="7"/>
  <c r="I328" i="7" s="1"/>
  <c r="J326" i="7"/>
  <c r="J325" i="7" s="1"/>
  <c r="K326" i="7"/>
  <c r="K325" i="7" s="1"/>
  <c r="L326" i="7"/>
  <c r="L325" i="7" s="1"/>
  <c r="N326" i="7"/>
  <c r="N325" i="7" s="1"/>
  <c r="O326" i="7"/>
  <c r="O325" i="7" s="1"/>
  <c r="P326" i="7"/>
  <c r="P325" i="7" s="1"/>
  <c r="R326" i="7"/>
  <c r="R325" i="7" s="1"/>
  <c r="S326" i="7"/>
  <c r="S325" i="7" s="1"/>
  <c r="I326" i="7"/>
  <c r="I325" i="7" s="1"/>
  <c r="J323" i="7"/>
  <c r="J322" i="7" s="1"/>
  <c r="K323" i="7"/>
  <c r="K322" i="7" s="1"/>
  <c r="L323" i="7"/>
  <c r="L322" i="7" s="1"/>
  <c r="N323" i="7"/>
  <c r="N322" i="7" s="1"/>
  <c r="O323" i="7"/>
  <c r="O322" i="7" s="1"/>
  <c r="P323" i="7"/>
  <c r="P322" i="7" s="1"/>
  <c r="R323" i="7"/>
  <c r="R322" i="7" s="1"/>
  <c r="S323" i="7"/>
  <c r="S322" i="7" s="1"/>
  <c r="I323" i="7"/>
  <c r="I322" i="7" s="1"/>
  <c r="J320" i="7"/>
  <c r="J319" i="7" s="1"/>
  <c r="K320" i="7"/>
  <c r="K319" i="7" s="1"/>
  <c r="L320" i="7"/>
  <c r="L319" i="7" s="1"/>
  <c r="N320" i="7"/>
  <c r="N319" i="7" s="1"/>
  <c r="O320" i="7"/>
  <c r="O319" i="7" s="1"/>
  <c r="P320" i="7"/>
  <c r="P319" i="7" s="1"/>
  <c r="R320" i="7"/>
  <c r="R319" i="7" s="1"/>
  <c r="S320" i="7"/>
  <c r="S319" i="7" s="1"/>
  <c r="I320" i="7"/>
  <c r="I319" i="7" s="1"/>
  <c r="J316" i="7"/>
  <c r="J315" i="7" s="1"/>
  <c r="K316" i="7"/>
  <c r="K315" i="7" s="1"/>
  <c r="L316" i="7"/>
  <c r="L315" i="7" s="1"/>
  <c r="N316" i="7"/>
  <c r="N315" i="7" s="1"/>
  <c r="O316" i="7"/>
  <c r="O315" i="7" s="1"/>
  <c r="P316" i="7"/>
  <c r="P315" i="7" s="1"/>
  <c r="R316" i="7"/>
  <c r="R315" i="7" s="1"/>
  <c r="S316" i="7"/>
  <c r="S315" i="7" s="1"/>
  <c r="I316" i="7"/>
  <c r="I315" i="7" s="1"/>
  <c r="E313" i="6"/>
  <c r="F313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J313" i="7"/>
  <c r="K313" i="7"/>
  <c r="L313" i="7"/>
  <c r="N313" i="7"/>
  <c r="O313" i="7"/>
  <c r="P313" i="7"/>
  <c r="R313" i="7"/>
  <c r="S313" i="7"/>
  <c r="I313" i="7"/>
  <c r="J311" i="7"/>
  <c r="J310" i="7" s="1"/>
  <c r="K311" i="7"/>
  <c r="K310" i="7" s="1"/>
  <c r="L311" i="7"/>
  <c r="L310" i="7" s="1"/>
  <c r="N311" i="7"/>
  <c r="N310" i="7" s="1"/>
  <c r="O311" i="7"/>
  <c r="O310" i="7" s="1"/>
  <c r="P311" i="7"/>
  <c r="P310" i="7" s="1"/>
  <c r="R311" i="7"/>
  <c r="R310" i="7" s="1"/>
  <c r="S311" i="7"/>
  <c r="S310" i="7" s="1"/>
  <c r="I311" i="7"/>
  <c r="I310" i="7" s="1"/>
  <c r="J308" i="7"/>
  <c r="J307" i="7" s="1"/>
  <c r="K308" i="7"/>
  <c r="K307" i="7" s="1"/>
  <c r="L308" i="7"/>
  <c r="L307" i="7" s="1"/>
  <c r="N308" i="7"/>
  <c r="N307" i="7" s="1"/>
  <c r="O308" i="7"/>
  <c r="O307" i="7" s="1"/>
  <c r="P308" i="7"/>
  <c r="P307" i="7" s="1"/>
  <c r="R308" i="7"/>
  <c r="R307" i="7" s="1"/>
  <c r="S308" i="7"/>
  <c r="S307" i="7" s="1"/>
  <c r="I308" i="7"/>
  <c r="I307" i="7" s="1"/>
  <c r="J303" i="7"/>
  <c r="J302" i="7" s="1"/>
  <c r="K303" i="7"/>
  <c r="K302" i="7" s="1"/>
  <c r="L303" i="7"/>
  <c r="L302" i="7" s="1"/>
  <c r="N303" i="7"/>
  <c r="N302" i="7" s="1"/>
  <c r="O303" i="7"/>
  <c r="O302" i="7" s="1"/>
  <c r="P303" i="7"/>
  <c r="P302" i="7" s="1"/>
  <c r="R303" i="7"/>
  <c r="R302" i="7" s="1"/>
  <c r="S303" i="7"/>
  <c r="S302" i="7" s="1"/>
  <c r="I303" i="7"/>
  <c r="I302" i="7" s="1"/>
  <c r="J300" i="7"/>
  <c r="J299" i="7" s="1"/>
  <c r="K300" i="7"/>
  <c r="K299" i="7" s="1"/>
  <c r="L300" i="7"/>
  <c r="L299" i="7" s="1"/>
  <c r="N300" i="7"/>
  <c r="N299" i="7" s="1"/>
  <c r="O300" i="7"/>
  <c r="O299" i="7" s="1"/>
  <c r="P300" i="7"/>
  <c r="P299" i="7" s="1"/>
  <c r="R300" i="7"/>
  <c r="R299" i="7" s="1"/>
  <c r="S300" i="7"/>
  <c r="S299" i="7" s="1"/>
  <c r="I300" i="7"/>
  <c r="I299" i="7" s="1"/>
  <c r="J296" i="7"/>
  <c r="J295" i="7" s="1"/>
  <c r="K296" i="7"/>
  <c r="K295" i="7" s="1"/>
  <c r="L296" i="7"/>
  <c r="L295" i="7" s="1"/>
  <c r="N296" i="7"/>
  <c r="N295" i="7" s="1"/>
  <c r="O296" i="7"/>
  <c r="O295" i="7" s="1"/>
  <c r="P296" i="7"/>
  <c r="P295" i="7" s="1"/>
  <c r="R296" i="7"/>
  <c r="R295" i="7" s="1"/>
  <c r="S296" i="7"/>
  <c r="S295" i="7" s="1"/>
  <c r="I296" i="7"/>
  <c r="I295" i="7" s="1"/>
  <c r="J293" i="7"/>
  <c r="K293" i="7"/>
  <c r="L293" i="7"/>
  <c r="N293" i="7"/>
  <c r="O293" i="7"/>
  <c r="P293" i="7"/>
  <c r="R293" i="7"/>
  <c r="S293" i="7"/>
  <c r="I293" i="7"/>
  <c r="J291" i="7"/>
  <c r="K291" i="7"/>
  <c r="L291" i="7"/>
  <c r="N291" i="7"/>
  <c r="O291" i="7"/>
  <c r="P291" i="7"/>
  <c r="R291" i="7"/>
  <c r="S291" i="7"/>
  <c r="I291" i="7"/>
  <c r="J284" i="7"/>
  <c r="J283" i="7" s="1"/>
  <c r="K284" i="7"/>
  <c r="K283" i="7" s="1"/>
  <c r="L284" i="7"/>
  <c r="L283" i="7" s="1"/>
  <c r="N284" i="7"/>
  <c r="N283" i="7" s="1"/>
  <c r="O284" i="7"/>
  <c r="O283" i="7" s="1"/>
  <c r="P284" i="7"/>
  <c r="P283" i="7" s="1"/>
  <c r="R284" i="7"/>
  <c r="R283" i="7" s="1"/>
  <c r="S284" i="7"/>
  <c r="S283" i="7" s="1"/>
  <c r="I284" i="7"/>
  <c r="I283" i="7" s="1"/>
  <c r="I279" i="7"/>
  <c r="J279" i="7"/>
  <c r="K279" i="7"/>
  <c r="L279" i="7"/>
  <c r="N279" i="7"/>
  <c r="O279" i="7"/>
  <c r="P279" i="7"/>
  <c r="R279" i="7"/>
  <c r="S279" i="7"/>
  <c r="J277" i="7"/>
  <c r="J276" i="7" s="1"/>
  <c r="K277" i="7"/>
  <c r="K276" i="7" s="1"/>
  <c r="L277" i="7"/>
  <c r="L276" i="7" s="1"/>
  <c r="N277" i="7"/>
  <c r="N276" i="7" s="1"/>
  <c r="O277" i="7"/>
  <c r="O276" i="7" s="1"/>
  <c r="P277" i="7"/>
  <c r="P276" i="7" s="1"/>
  <c r="R277" i="7"/>
  <c r="R276" i="7" s="1"/>
  <c r="S277" i="7"/>
  <c r="S276" i="7" s="1"/>
  <c r="I277" i="7"/>
  <c r="I276" i="7" s="1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T276" i="6"/>
  <c r="J273" i="7"/>
  <c r="K273" i="7"/>
  <c r="L273" i="7"/>
  <c r="N273" i="7"/>
  <c r="O273" i="7"/>
  <c r="P273" i="7"/>
  <c r="R273" i="7"/>
  <c r="S273" i="7"/>
  <c r="I273" i="7"/>
  <c r="J269" i="7"/>
  <c r="K269" i="7"/>
  <c r="L269" i="7"/>
  <c r="N269" i="7"/>
  <c r="O269" i="7"/>
  <c r="P269" i="7"/>
  <c r="R269" i="7"/>
  <c r="S269" i="7"/>
  <c r="I269" i="7"/>
  <c r="J264" i="7"/>
  <c r="J263" i="7" s="1"/>
  <c r="K264" i="7"/>
  <c r="K263" i="7" s="1"/>
  <c r="L264" i="7"/>
  <c r="L263" i="7" s="1"/>
  <c r="N264" i="7"/>
  <c r="N263" i="7" s="1"/>
  <c r="O264" i="7"/>
  <c r="O263" i="7" s="1"/>
  <c r="P264" i="7"/>
  <c r="P263" i="7" s="1"/>
  <c r="R264" i="7"/>
  <c r="R263" i="7" s="1"/>
  <c r="S264" i="7"/>
  <c r="S263" i="7" s="1"/>
  <c r="I264" i="7"/>
  <c r="I263" i="7" s="1"/>
  <c r="J261" i="7"/>
  <c r="J260" i="7" s="1"/>
  <c r="K261" i="7"/>
  <c r="K260" i="7" s="1"/>
  <c r="L261" i="7"/>
  <c r="L260" i="7" s="1"/>
  <c r="N261" i="7"/>
  <c r="N260" i="7" s="1"/>
  <c r="O261" i="7"/>
  <c r="O260" i="7" s="1"/>
  <c r="P261" i="7"/>
  <c r="P260" i="7" s="1"/>
  <c r="R261" i="7"/>
  <c r="R260" i="7" s="1"/>
  <c r="S261" i="7"/>
  <c r="S260" i="7" s="1"/>
  <c r="I261" i="7"/>
  <c r="I260" i="7" s="1"/>
  <c r="J257" i="7"/>
  <c r="K257" i="7"/>
  <c r="L257" i="7"/>
  <c r="N257" i="7"/>
  <c r="O257" i="7"/>
  <c r="P257" i="7"/>
  <c r="R257" i="7"/>
  <c r="S257" i="7"/>
  <c r="I257" i="7"/>
  <c r="J225" i="7"/>
  <c r="K225" i="7"/>
  <c r="L225" i="7"/>
  <c r="N225" i="7"/>
  <c r="O225" i="7"/>
  <c r="P225" i="7"/>
  <c r="R225" i="7"/>
  <c r="S225" i="7"/>
  <c r="I225" i="7"/>
  <c r="I219" i="7"/>
  <c r="J219" i="7"/>
  <c r="K219" i="7"/>
  <c r="L219" i="7"/>
  <c r="N219" i="7"/>
  <c r="O219" i="7"/>
  <c r="P219" i="7"/>
  <c r="R219" i="7"/>
  <c r="S219" i="7"/>
  <c r="J117" i="7"/>
  <c r="K117" i="7"/>
  <c r="L117" i="7"/>
  <c r="N117" i="7"/>
  <c r="O117" i="7"/>
  <c r="P117" i="7"/>
  <c r="R117" i="7"/>
  <c r="S117" i="7"/>
  <c r="I117" i="7"/>
  <c r="J215" i="7"/>
  <c r="K215" i="7"/>
  <c r="L215" i="7"/>
  <c r="N215" i="7"/>
  <c r="O215" i="7"/>
  <c r="P215" i="7"/>
  <c r="R215" i="7"/>
  <c r="S215" i="7"/>
  <c r="I215" i="7"/>
  <c r="J210" i="7"/>
  <c r="K210" i="7"/>
  <c r="L210" i="7"/>
  <c r="N210" i="7"/>
  <c r="O210" i="7"/>
  <c r="P210" i="7"/>
  <c r="R210" i="7"/>
  <c r="S210" i="7"/>
  <c r="I210" i="7"/>
  <c r="J205" i="7"/>
  <c r="K205" i="7"/>
  <c r="L205" i="7"/>
  <c r="N205" i="7"/>
  <c r="O205" i="7"/>
  <c r="P205" i="7"/>
  <c r="R205" i="7"/>
  <c r="S205" i="7"/>
  <c r="I205" i="7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I194" i="7"/>
  <c r="I193" i="7" s="1"/>
  <c r="J194" i="7"/>
  <c r="J193" i="7" s="1"/>
  <c r="K194" i="7"/>
  <c r="K193" i="7" s="1"/>
  <c r="L194" i="7"/>
  <c r="L193" i="7" s="1"/>
  <c r="N194" i="7"/>
  <c r="N193" i="7" s="1"/>
  <c r="O194" i="7"/>
  <c r="O193" i="7" s="1"/>
  <c r="P194" i="7"/>
  <c r="P193" i="7" s="1"/>
  <c r="R194" i="7"/>
  <c r="R193" i="7" s="1"/>
  <c r="S194" i="7"/>
  <c r="S193" i="7" s="1"/>
  <c r="J189" i="7"/>
  <c r="J188" i="7" s="1"/>
  <c r="K189" i="7"/>
  <c r="K188" i="7" s="1"/>
  <c r="L189" i="7"/>
  <c r="L188" i="7" s="1"/>
  <c r="N189" i="7"/>
  <c r="N188" i="7" s="1"/>
  <c r="O189" i="7"/>
  <c r="O188" i="7" s="1"/>
  <c r="P189" i="7"/>
  <c r="P188" i="7" s="1"/>
  <c r="R189" i="7"/>
  <c r="R188" i="7" s="1"/>
  <c r="S189" i="7"/>
  <c r="S188" i="7" s="1"/>
  <c r="I189" i="7"/>
  <c r="I188" i="7" s="1"/>
  <c r="J185" i="7"/>
  <c r="J184" i="7" s="1"/>
  <c r="K185" i="7"/>
  <c r="K184" i="7" s="1"/>
  <c r="L185" i="7"/>
  <c r="L184" i="7" s="1"/>
  <c r="N185" i="7"/>
  <c r="N184" i="7" s="1"/>
  <c r="O185" i="7"/>
  <c r="O184" i="7" s="1"/>
  <c r="P185" i="7"/>
  <c r="P184" i="7" s="1"/>
  <c r="R185" i="7"/>
  <c r="R184" i="7" s="1"/>
  <c r="S185" i="7"/>
  <c r="S184" i="7" s="1"/>
  <c r="I185" i="7"/>
  <c r="I184" i="7" s="1"/>
  <c r="J182" i="7"/>
  <c r="K182" i="7"/>
  <c r="L182" i="7"/>
  <c r="N182" i="7"/>
  <c r="O182" i="7"/>
  <c r="P182" i="7"/>
  <c r="R182" i="7"/>
  <c r="S182" i="7"/>
  <c r="I182" i="7"/>
  <c r="J179" i="7"/>
  <c r="K179" i="7"/>
  <c r="L179" i="7"/>
  <c r="N179" i="7"/>
  <c r="O179" i="7"/>
  <c r="P179" i="7"/>
  <c r="R179" i="7"/>
  <c r="S179" i="7"/>
  <c r="I179" i="7"/>
  <c r="J176" i="7"/>
  <c r="J175" i="7" s="1"/>
  <c r="K176" i="7"/>
  <c r="K175" i="7" s="1"/>
  <c r="L176" i="7"/>
  <c r="L175" i="7" s="1"/>
  <c r="N176" i="7"/>
  <c r="N175" i="7" s="1"/>
  <c r="O176" i="7"/>
  <c r="O175" i="7" s="1"/>
  <c r="P176" i="7"/>
  <c r="P175" i="7" s="1"/>
  <c r="R176" i="7"/>
  <c r="R175" i="7" s="1"/>
  <c r="S176" i="7"/>
  <c r="S175" i="7" s="1"/>
  <c r="I176" i="7"/>
  <c r="I175" i="7" s="1"/>
  <c r="J172" i="7"/>
  <c r="J171" i="7" s="1"/>
  <c r="K172" i="7"/>
  <c r="K171" i="7" s="1"/>
  <c r="L172" i="7"/>
  <c r="L171" i="7" s="1"/>
  <c r="N172" i="7"/>
  <c r="N171" i="7" s="1"/>
  <c r="O172" i="7"/>
  <c r="O171" i="7" s="1"/>
  <c r="P172" i="7"/>
  <c r="P171" i="7" s="1"/>
  <c r="R172" i="7"/>
  <c r="R171" i="7" s="1"/>
  <c r="S172" i="7"/>
  <c r="S171" i="7" s="1"/>
  <c r="I172" i="7"/>
  <c r="I171" i="7" s="1"/>
  <c r="J167" i="7"/>
  <c r="K167" i="7"/>
  <c r="L167" i="7"/>
  <c r="N167" i="7"/>
  <c r="O167" i="7"/>
  <c r="P167" i="7"/>
  <c r="R167" i="7"/>
  <c r="S167" i="7"/>
  <c r="I167" i="7"/>
  <c r="J165" i="7"/>
  <c r="J164" i="7" s="1"/>
  <c r="K165" i="7"/>
  <c r="K164" i="7" s="1"/>
  <c r="L165" i="7"/>
  <c r="L164" i="7" s="1"/>
  <c r="N165" i="7"/>
  <c r="N164" i="7" s="1"/>
  <c r="O165" i="7"/>
  <c r="O164" i="7" s="1"/>
  <c r="P165" i="7"/>
  <c r="P164" i="7" s="1"/>
  <c r="R165" i="7"/>
  <c r="R164" i="7" s="1"/>
  <c r="S165" i="7"/>
  <c r="S164" i="7" s="1"/>
  <c r="I165" i="7"/>
  <c r="I164" i="7" s="1"/>
  <c r="J158" i="7"/>
  <c r="J157" i="7" s="1"/>
  <c r="K158" i="7"/>
  <c r="K157" i="7" s="1"/>
  <c r="L158" i="7"/>
  <c r="L157" i="7" s="1"/>
  <c r="N158" i="7"/>
  <c r="N157" i="7" s="1"/>
  <c r="O158" i="7"/>
  <c r="O157" i="7" s="1"/>
  <c r="P158" i="7"/>
  <c r="P157" i="7" s="1"/>
  <c r="R158" i="7"/>
  <c r="R157" i="7" s="1"/>
  <c r="S158" i="7"/>
  <c r="S157" i="7" s="1"/>
  <c r="I158" i="7"/>
  <c r="I157" i="7" s="1"/>
  <c r="J154" i="7"/>
  <c r="J153" i="7" s="1"/>
  <c r="K154" i="7"/>
  <c r="K153" i="7" s="1"/>
  <c r="L154" i="7"/>
  <c r="L153" i="7" s="1"/>
  <c r="N154" i="7"/>
  <c r="N153" i="7" s="1"/>
  <c r="O154" i="7"/>
  <c r="O153" i="7" s="1"/>
  <c r="P154" i="7"/>
  <c r="P153" i="7" s="1"/>
  <c r="R154" i="7"/>
  <c r="R153" i="7" s="1"/>
  <c r="S154" i="7"/>
  <c r="S153" i="7" s="1"/>
  <c r="I154" i="7"/>
  <c r="I153" i="7" s="1"/>
  <c r="J150" i="7"/>
  <c r="K150" i="7"/>
  <c r="L150" i="7"/>
  <c r="N150" i="7"/>
  <c r="O150" i="7"/>
  <c r="P150" i="7"/>
  <c r="R150" i="7"/>
  <c r="S150" i="7"/>
  <c r="I150" i="7"/>
  <c r="J148" i="7"/>
  <c r="K148" i="7"/>
  <c r="L148" i="7"/>
  <c r="N148" i="7"/>
  <c r="O148" i="7"/>
  <c r="P148" i="7"/>
  <c r="R148" i="7"/>
  <c r="S148" i="7"/>
  <c r="I148" i="7"/>
  <c r="J145" i="7"/>
  <c r="J144" i="7" s="1"/>
  <c r="K145" i="7"/>
  <c r="K144" i="7" s="1"/>
  <c r="L145" i="7"/>
  <c r="L144" i="7" s="1"/>
  <c r="N145" i="7"/>
  <c r="N144" i="7" s="1"/>
  <c r="O145" i="7"/>
  <c r="O144" i="7" s="1"/>
  <c r="P145" i="7"/>
  <c r="P144" i="7" s="1"/>
  <c r="R145" i="7"/>
  <c r="R144" i="7" s="1"/>
  <c r="S145" i="7"/>
  <c r="S144" i="7" s="1"/>
  <c r="I145" i="7"/>
  <c r="I144" i="7" s="1"/>
  <c r="J142" i="7"/>
  <c r="K142" i="7"/>
  <c r="L142" i="7"/>
  <c r="N142" i="7"/>
  <c r="O142" i="7"/>
  <c r="P142" i="7"/>
  <c r="R142" i="7"/>
  <c r="S142" i="7"/>
  <c r="I142" i="7"/>
  <c r="J137" i="7"/>
  <c r="K137" i="7"/>
  <c r="L137" i="7"/>
  <c r="N137" i="7"/>
  <c r="O137" i="7"/>
  <c r="P137" i="7"/>
  <c r="R137" i="7"/>
  <c r="S137" i="7"/>
  <c r="J140" i="7"/>
  <c r="K140" i="7"/>
  <c r="L140" i="7"/>
  <c r="N140" i="7"/>
  <c r="O140" i="7"/>
  <c r="P140" i="7"/>
  <c r="R140" i="7"/>
  <c r="S140" i="7"/>
  <c r="I140" i="7"/>
  <c r="J133" i="7"/>
  <c r="K133" i="7"/>
  <c r="L133" i="7"/>
  <c r="N133" i="7"/>
  <c r="O133" i="7"/>
  <c r="P133" i="7"/>
  <c r="I133" i="7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J126" i="7"/>
  <c r="J125" i="7" s="1"/>
  <c r="K126" i="7"/>
  <c r="K125" i="7" s="1"/>
  <c r="L126" i="7"/>
  <c r="N126" i="7"/>
  <c r="N125" i="7" s="1"/>
  <c r="O126" i="7"/>
  <c r="O125" i="7" s="1"/>
  <c r="P126" i="7"/>
  <c r="P125" i="7" s="1"/>
  <c r="R126" i="7"/>
  <c r="R125" i="7" s="1"/>
  <c r="S126" i="7"/>
  <c r="S125" i="7" s="1"/>
  <c r="I126" i="7"/>
  <c r="J123" i="7"/>
  <c r="J122" i="7" s="1"/>
  <c r="K123" i="7"/>
  <c r="K122" i="7" s="1"/>
  <c r="L123" i="7"/>
  <c r="N123" i="7"/>
  <c r="N122" i="7" s="1"/>
  <c r="O123" i="7"/>
  <c r="O122" i="7" s="1"/>
  <c r="P123" i="7"/>
  <c r="P122" i="7" s="1"/>
  <c r="R123" i="7"/>
  <c r="R122" i="7" s="1"/>
  <c r="S123" i="7"/>
  <c r="S122" i="7" s="1"/>
  <c r="I123" i="7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J98" i="7"/>
  <c r="K98" i="7"/>
  <c r="L98" i="7"/>
  <c r="N98" i="7"/>
  <c r="O98" i="7"/>
  <c r="P98" i="7"/>
  <c r="R98" i="7"/>
  <c r="S98" i="7"/>
  <c r="I98" i="7"/>
  <c r="J95" i="7"/>
  <c r="J94" i="7" s="1"/>
  <c r="K95" i="7"/>
  <c r="K94" i="7" s="1"/>
  <c r="L95" i="7"/>
  <c r="N95" i="7"/>
  <c r="N94" i="7" s="1"/>
  <c r="O95" i="7"/>
  <c r="O94" i="7" s="1"/>
  <c r="P95" i="7"/>
  <c r="P94" i="7" s="1"/>
  <c r="I95" i="7"/>
  <c r="J91" i="7"/>
  <c r="J90" i="7" s="1"/>
  <c r="K91" i="7"/>
  <c r="K90" i="7" s="1"/>
  <c r="L91" i="7"/>
  <c r="N91" i="7"/>
  <c r="N90" i="7" s="1"/>
  <c r="O91" i="7"/>
  <c r="O90" i="7" s="1"/>
  <c r="P91" i="7"/>
  <c r="P90" i="7" s="1"/>
  <c r="R91" i="7"/>
  <c r="R90" i="7" s="1"/>
  <c r="S91" i="7"/>
  <c r="S90" i="7" s="1"/>
  <c r="I91" i="7"/>
  <c r="J88" i="7"/>
  <c r="K88" i="7"/>
  <c r="L88" i="7"/>
  <c r="N88" i="7"/>
  <c r="O88" i="7"/>
  <c r="P88" i="7"/>
  <c r="R88" i="7"/>
  <c r="S88" i="7"/>
  <c r="I88" i="7"/>
  <c r="J21" i="7"/>
  <c r="K21" i="7"/>
  <c r="L21" i="7"/>
  <c r="N21" i="7"/>
  <c r="O21" i="7"/>
  <c r="P21" i="7"/>
  <c r="R21" i="7"/>
  <c r="S21" i="7"/>
  <c r="I21" i="7"/>
  <c r="J14" i="7"/>
  <c r="K14" i="7"/>
  <c r="L14" i="7"/>
  <c r="N14" i="7"/>
  <c r="O14" i="7"/>
  <c r="P14" i="7"/>
  <c r="R14" i="7"/>
  <c r="S14" i="7"/>
  <c r="I14" i="7"/>
  <c r="M444" i="7"/>
  <c r="T444" i="7" s="1"/>
  <c r="M442" i="7"/>
  <c r="T442" i="7" s="1"/>
  <c r="M445" i="7"/>
  <c r="T445" i="7" s="1"/>
  <c r="M443" i="7"/>
  <c r="T443" i="7" s="1"/>
  <c r="M468" i="7"/>
  <c r="T468" i="7" s="1"/>
  <c r="M469" i="7"/>
  <c r="T469" i="7" s="1"/>
  <c r="M478" i="7"/>
  <c r="M479" i="7"/>
  <c r="I90" i="7" l="1"/>
  <c r="L90" i="7"/>
  <c r="I125" i="7"/>
  <c r="L125" i="7"/>
  <c r="I94" i="7"/>
  <c r="L94" i="7"/>
  <c r="I122" i="7"/>
  <c r="L122" i="7"/>
  <c r="S178" i="7"/>
  <c r="P178" i="7"/>
  <c r="N178" i="7"/>
  <c r="K178" i="7"/>
  <c r="I178" i="7"/>
  <c r="R178" i="7"/>
  <c r="O178" i="7"/>
  <c r="L178" i="7"/>
  <c r="J178" i="7"/>
  <c r="R344" i="7"/>
  <c r="O344" i="7"/>
  <c r="L344" i="7"/>
  <c r="J344" i="7"/>
  <c r="S344" i="7"/>
  <c r="P344" i="7"/>
  <c r="N344" i="7"/>
  <c r="K344" i="7"/>
  <c r="M467" i="7"/>
  <c r="M466" i="7" s="1"/>
  <c r="M441" i="7"/>
  <c r="S331" i="7"/>
  <c r="P331" i="7"/>
  <c r="N331" i="7"/>
  <c r="K331" i="7"/>
  <c r="I331" i="7"/>
  <c r="R331" i="7"/>
  <c r="O331" i="7"/>
  <c r="S336" i="7"/>
  <c r="P336" i="7"/>
  <c r="N336" i="7"/>
  <c r="S290" i="7"/>
  <c r="P290" i="7"/>
  <c r="N290" i="7"/>
  <c r="K290" i="7"/>
  <c r="I336" i="7"/>
  <c r="R336" i="7"/>
  <c r="O336" i="7"/>
  <c r="L336" i="7"/>
  <c r="J336" i="7"/>
  <c r="K336" i="7"/>
  <c r="L331" i="7"/>
  <c r="J331" i="7"/>
  <c r="I290" i="7"/>
  <c r="R290" i="7"/>
  <c r="O290" i="7"/>
  <c r="I268" i="7"/>
  <c r="I218" i="7" s="1"/>
  <c r="R268" i="7"/>
  <c r="R218" i="7" s="1"/>
  <c r="O268" i="7"/>
  <c r="O218" i="7" s="1"/>
  <c r="L290" i="7"/>
  <c r="J290" i="7"/>
  <c r="S196" i="7"/>
  <c r="S268" i="7"/>
  <c r="S218" i="7" s="1"/>
  <c r="P268" i="7"/>
  <c r="P218" i="7" s="1"/>
  <c r="N268" i="7"/>
  <c r="N218" i="7" s="1"/>
  <c r="K268" i="7"/>
  <c r="K218" i="7" s="1"/>
  <c r="L268" i="7"/>
  <c r="L218" i="7" s="1"/>
  <c r="J268" i="7"/>
  <c r="J218" i="7" s="1"/>
  <c r="R196" i="7"/>
  <c r="R147" i="7"/>
  <c r="L147" i="7"/>
  <c r="J147" i="7"/>
  <c r="P147" i="7"/>
  <c r="N147" i="7"/>
  <c r="S147" i="7"/>
  <c r="O147" i="7"/>
  <c r="P97" i="7"/>
  <c r="N97" i="7"/>
  <c r="K97" i="7"/>
  <c r="I147" i="7"/>
  <c r="K147" i="7"/>
  <c r="I97" i="7"/>
  <c r="O97" i="7"/>
  <c r="S97" i="7"/>
  <c r="R97" i="7"/>
  <c r="L97" i="7"/>
  <c r="J97" i="7"/>
  <c r="E308" i="6"/>
  <c r="E307" i="6" s="1"/>
  <c r="F308" i="6"/>
  <c r="F307" i="6" s="1"/>
  <c r="G308" i="6"/>
  <c r="G307" i="6" s="1"/>
  <c r="H308" i="6"/>
  <c r="H307" i="6" s="1"/>
  <c r="I308" i="6"/>
  <c r="I307" i="6" s="1"/>
  <c r="J308" i="6"/>
  <c r="J307" i="6" s="1"/>
  <c r="K308" i="6"/>
  <c r="K307" i="6" s="1"/>
  <c r="L308" i="6"/>
  <c r="L307" i="6" s="1"/>
  <c r="M308" i="6"/>
  <c r="M307" i="6" s="1"/>
  <c r="N308" i="6"/>
  <c r="N307" i="6" s="1"/>
  <c r="O308" i="6"/>
  <c r="O307" i="6" s="1"/>
  <c r="P308" i="6"/>
  <c r="P307" i="6" s="1"/>
  <c r="Q308" i="6"/>
  <c r="Q307" i="6" s="1"/>
  <c r="R308" i="6"/>
  <c r="R307" i="6" s="1"/>
  <c r="S308" i="6"/>
  <c r="S307" i="6" s="1"/>
  <c r="T308" i="6"/>
  <c r="T307" i="6" s="1"/>
  <c r="E504" i="6"/>
  <c r="F504" i="6"/>
  <c r="G504" i="6"/>
  <c r="H504" i="6"/>
  <c r="I504" i="6"/>
  <c r="J504" i="6"/>
  <c r="K504" i="6"/>
  <c r="L504" i="6"/>
  <c r="M504" i="6"/>
  <c r="N504" i="6"/>
  <c r="O504" i="6"/>
  <c r="P504" i="6"/>
  <c r="Q504" i="6"/>
  <c r="R504" i="6"/>
  <c r="S504" i="6"/>
  <c r="T504" i="6"/>
  <c r="E500" i="6"/>
  <c r="F500" i="6"/>
  <c r="G500" i="6"/>
  <c r="H500" i="6"/>
  <c r="I500" i="6"/>
  <c r="J500" i="6"/>
  <c r="K500" i="6"/>
  <c r="L500" i="6"/>
  <c r="M500" i="6"/>
  <c r="N500" i="6"/>
  <c r="O500" i="6"/>
  <c r="P500" i="6"/>
  <c r="Q500" i="6"/>
  <c r="R500" i="6"/>
  <c r="S500" i="6"/>
  <c r="T500" i="6"/>
  <c r="E498" i="6"/>
  <c r="E497" i="6" s="1"/>
  <c r="F498" i="6"/>
  <c r="F497" i="6" s="1"/>
  <c r="G498" i="6"/>
  <c r="G497" i="6" s="1"/>
  <c r="H498" i="6"/>
  <c r="H497" i="6" s="1"/>
  <c r="I498" i="6"/>
  <c r="I497" i="6" s="1"/>
  <c r="J498" i="6"/>
  <c r="J497" i="6" s="1"/>
  <c r="K498" i="6"/>
  <c r="K497" i="6" s="1"/>
  <c r="L498" i="6"/>
  <c r="L497" i="6" s="1"/>
  <c r="M498" i="6"/>
  <c r="M497" i="6" s="1"/>
  <c r="N498" i="6"/>
  <c r="N497" i="6" s="1"/>
  <c r="O498" i="6"/>
  <c r="O497" i="6" s="1"/>
  <c r="P498" i="6"/>
  <c r="P497" i="6" s="1"/>
  <c r="Q498" i="6"/>
  <c r="Q497" i="6" s="1"/>
  <c r="R498" i="6"/>
  <c r="R497" i="6" s="1"/>
  <c r="S498" i="6"/>
  <c r="S497" i="6" s="1"/>
  <c r="T498" i="6"/>
  <c r="T497" i="6" s="1"/>
  <c r="E495" i="6"/>
  <c r="E494" i="6" s="1"/>
  <c r="F495" i="6"/>
  <c r="F494" i="6" s="1"/>
  <c r="G495" i="6"/>
  <c r="G494" i="6" s="1"/>
  <c r="H495" i="6"/>
  <c r="H494" i="6" s="1"/>
  <c r="I495" i="6"/>
  <c r="I494" i="6" s="1"/>
  <c r="J495" i="6"/>
  <c r="J494" i="6" s="1"/>
  <c r="K495" i="6"/>
  <c r="K494" i="6" s="1"/>
  <c r="L495" i="6"/>
  <c r="L494" i="6" s="1"/>
  <c r="M495" i="6"/>
  <c r="M494" i="6" s="1"/>
  <c r="N495" i="6"/>
  <c r="N494" i="6" s="1"/>
  <c r="O495" i="6"/>
  <c r="O494" i="6" s="1"/>
  <c r="P495" i="6"/>
  <c r="P494" i="6" s="1"/>
  <c r="Q495" i="6"/>
  <c r="Q494" i="6" s="1"/>
  <c r="R495" i="6"/>
  <c r="R494" i="6" s="1"/>
  <c r="S495" i="6"/>
  <c r="S494" i="6" s="1"/>
  <c r="T495" i="6"/>
  <c r="T494" i="6" s="1"/>
  <c r="E492" i="6"/>
  <c r="E491" i="6" s="1"/>
  <c r="F492" i="6"/>
  <c r="F491" i="6" s="1"/>
  <c r="G492" i="6"/>
  <c r="G491" i="6" s="1"/>
  <c r="H492" i="6"/>
  <c r="H491" i="6" s="1"/>
  <c r="I492" i="6"/>
  <c r="I491" i="6" s="1"/>
  <c r="J492" i="6"/>
  <c r="J491" i="6" s="1"/>
  <c r="K492" i="6"/>
  <c r="K491" i="6" s="1"/>
  <c r="L492" i="6"/>
  <c r="L491" i="6" s="1"/>
  <c r="M492" i="6"/>
  <c r="M491" i="6" s="1"/>
  <c r="N492" i="6"/>
  <c r="N491" i="6" s="1"/>
  <c r="O492" i="6"/>
  <c r="O491" i="6" s="1"/>
  <c r="P492" i="6"/>
  <c r="P491" i="6" s="1"/>
  <c r="Q492" i="6"/>
  <c r="Q491" i="6" s="1"/>
  <c r="R492" i="6"/>
  <c r="R491" i="6" s="1"/>
  <c r="S492" i="6"/>
  <c r="S491" i="6" s="1"/>
  <c r="T492" i="6"/>
  <c r="T491" i="6" s="1"/>
  <c r="E489" i="6"/>
  <c r="E488" i="6" s="1"/>
  <c r="F489" i="6"/>
  <c r="F488" i="6" s="1"/>
  <c r="G489" i="6"/>
  <c r="G488" i="6" s="1"/>
  <c r="H489" i="6"/>
  <c r="H488" i="6" s="1"/>
  <c r="I489" i="6"/>
  <c r="I488" i="6" s="1"/>
  <c r="J489" i="6"/>
  <c r="J488" i="6" s="1"/>
  <c r="K489" i="6"/>
  <c r="K488" i="6" s="1"/>
  <c r="L489" i="6"/>
  <c r="L488" i="6" s="1"/>
  <c r="M489" i="6"/>
  <c r="M488" i="6" s="1"/>
  <c r="N489" i="6"/>
  <c r="N488" i="6" s="1"/>
  <c r="O489" i="6"/>
  <c r="O488" i="6" s="1"/>
  <c r="P489" i="6"/>
  <c r="P488" i="6" s="1"/>
  <c r="Q489" i="6"/>
  <c r="Q488" i="6" s="1"/>
  <c r="R489" i="6"/>
  <c r="R488" i="6" s="1"/>
  <c r="S489" i="6"/>
  <c r="S488" i="6" s="1"/>
  <c r="T489" i="6"/>
  <c r="T488" i="6" s="1"/>
  <c r="E482" i="6"/>
  <c r="F482" i="6"/>
  <c r="G482" i="6"/>
  <c r="H482" i="6"/>
  <c r="I482" i="6"/>
  <c r="J482" i="6"/>
  <c r="K482" i="6"/>
  <c r="L482" i="6"/>
  <c r="M482" i="6"/>
  <c r="N482" i="6"/>
  <c r="O482" i="6"/>
  <c r="P482" i="6"/>
  <c r="Q482" i="6"/>
  <c r="R482" i="6"/>
  <c r="S482" i="6"/>
  <c r="T482" i="6"/>
  <c r="E486" i="6"/>
  <c r="F486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T486" i="6"/>
  <c r="E478" i="6"/>
  <c r="F478" i="6"/>
  <c r="G478" i="6"/>
  <c r="H478" i="6"/>
  <c r="I478" i="6"/>
  <c r="J478" i="6"/>
  <c r="K478" i="6"/>
  <c r="L478" i="6"/>
  <c r="M478" i="6"/>
  <c r="N478" i="6"/>
  <c r="O478" i="6"/>
  <c r="P478" i="6"/>
  <c r="Q478" i="6"/>
  <c r="R478" i="6"/>
  <c r="S478" i="6"/>
  <c r="T478" i="6"/>
  <c r="E476" i="6"/>
  <c r="E475" i="6" s="1"/>
  <c r="F476" i="6"/>
  <c r="F475" i="6" s="1"/>
  <c r="G476" i="6"/>
  <c r="G475" i="6" s="1"/>
  <c r="H476" i="6"/>
  <c r="H475" i="6" s="1"/>
  <c r="I476" i="6"/>
  <c r="I475" i="6" s="1"/>
  <c r="J476" i="6"/>
  <c r="J475" i="6" s="1"/>
  <c r="K476" i="6"/>
  <c r="K475" i="6" s="1"/>
  <c r="L476" i="6"/>
  <c r="L475" i="6" s="1"/>
  <c r="M476" i="6"/>
  <c r="M475" i="6" s="1"/>
  <c r="N476" i="6"/>
  <c r="N475" i="6" s="1"/>
  <c r="O476" i="6"/>
  <c r="O475" i="6" s="1"/>
  <c r="P476" i="6"/>
  <c r="P475" i="6" s="1"/>
  <c r="Q476" i="6"/>
  <c r="Q475" i="6" s="1"/>
  <c r="R476" i="6"/>
  <c r="R475" i="6" s="1"/>
  <c r="S476" i="6"/>
  <c r="S475" i="6" s="1"/>
  <c r="T476" i="6"/>
  <c r="T475" i="6" s="1"/>
  <c r="E473" i="6"/>
  <c r="E472" i="6" s="1"/>
  <c r="F473" i="6"/>
  <c r="F472" i="6" s="1"/>
  <c r="G473" i="6"/>
  <c r="G472" i="6" s="1"/>
  <c r="H473" i="6"/>
  <c r="H472" i="6" s="1"/>
  <c r="I473" i="6"/>
  <c r="I472" i="6" s="1"/>
  <c r="J473" i="6"/>
  <c r="J472" i="6" s="1"/>
  <c r="K473" i="6"/>
  <c r="K472" i="6" s="1"/>
  <c r="L473" i="6"/>
  <c r="L472" i="6" s="1"/>
  <c r="M473" i="6"/>
  <c r="M472" i="6" s="1"/>
  <c r="N473" i="6"/>
  <c r="N472" i="6" s="1"/>
  <c r="O473" i="6"/>
  <c r="O472" i="6" s="1"/>
  <c r="P473" i="6"/>
  <c r="P472" i="6" s="1"/>
  <c r="Q473" i="6"/>
  <c r="Q472" i="6" s="1"/>
  <c r="R473" i="6"/>
  <c r="R472" i="6" s="1"/>
  <c r="S473" i="6"/>
  <c r="S472" i="6" s="1"/>
  <c r="T473" i="6"/>
  <c r="T472" i="6" s="1"/>
  <c r="E468" i="6"/>
  <c r="E467" i="6" s="1"/>
  <c r="F468" i="6"/>
  <c r="F467" i="6" s="1"/>
  <c r="G468" i="6"/>
  <c r="G467" i="6" s="1"/>
  <c r="H468" i="6"/>
  <c r="H467" i="6" s="1"/>
  <c r="I468" i="6"/>
  <c r="I467" i="6" s="1"/>
  <c r="J468" i="6"/>
  <c r="J467" i="6" s="1"/>
  <c r="K468" i="6"/>
  <c r="K467" i="6" s="1"/>
  <c r="L468" i="6"/>
  <c r="L467" i="6" s="1"/>
  <c r="M468" i="6"/>
  <c r="M467" i="6" s="1"/>
  <c r="N468" i="6"/>
  <c r="N467" i="6" s="1"/>
  <c r="O468" i="6"/>
  <c r="O467" i="6" s="1"/>
  <c r="P468" i="6"/>
  <c r="P467" i="6" s="1"/>
  <c r="Q468" i="6"/>
  <c r="Q467" i="6" s="1"/>
  <c r="R468" i="6"/>
  <c r="R467" i="6" s="1"/>
  <c r="S468" i="6"/>
  <c r="S467" i="6" s="1"/>
  <c r="T468" i="6"/>
  <c r="T467" i="6" s="1"/>
  <c r="E457" i="6"/>
  <c r="E456" i="6" s="1"/>
  <c r="F457" i="6"/>
  <c r="F456" i="6" s="1"/>
  <c r="G457" i="6"/>
  <c r="G456" i="6" s="1"/>
  <c r="H457" i="6"/>
  <c r="H456" i="6" s="1"/>
  <c r="I457" i="6"/>
  <c r="I456" i="6" s="1"/>
  <c r="J457" i="6"/>
  <c r="J456" i="6" s="1"/>
  <c r="K457" i="6"/>
  <c r="K456" i="6" s="1"/>
  <c r="L457" i="6"/>
  <c r="L456" i="6" s="1"/>
  <c r="M457" i="6"/>
  <c r="M456" i="6" s="1"/>
  <c r="N457" i="6"/>
  <c r="N456" i="6" s="1"/>
  <c r="O457" i="6"/>
  <c r="O456" i="6" s="1"/>
  <c r="P457" i="6"/>
  <c r="P456" i="6" s="1"/>
  <c r="Q457" i="6"/>
  <c r="Q456" i="6" s="1"/>
  <c r="R457" i="6"/>
  <c r="R456" i="6" s="1"/>
  <c r="S457" i="6"/>
  <c r="S456" i="6" s="1"/>
  <c r="T457" i="6"/>
  <c r="T456" i="6" s="1"/>
  <c r="D462" i="6"/>
  <c r="C462" i="6" s="1"/>
  <c r="Q465" i="7" s="1"/>
  <c r="M465" i="7" s="1"/>
  <c r="T465" i="7" s="1"/>
  <c r="D461" i="6"/>
  <c r="C461" i="6" s="1"/>
  <c r="Q464" i="7" s="1"/>
  <c r="M464" i="7" s="1"/>
  <c r="T464" i="7" s="1"/>
  <c r="D460" i="6"/>
  <c r="C460" i="6" s="1"/>
  <c r="Q463" i="7" s="1"/>
  <c r="M463" i="7" s="1"/>
  <c r="T463" i="7" s="1"/>
  <c r="D459" i="6"/>
  <c r="C459" i="6" s="1"/>
  <c r="Q462" i="7" s="1"/>
  <c r="D458" i="6"/>
  <c r="E454" i="6"/>
  <c r="E453" i="6" s="1"/>
  <c r="F454" i="6"/>
  <c r="F453" i="6" s="1"/>
  <c r="G454" i="6"/>
  <c r="G453" i="6" s="1"/>
  <c r="H454" i="6"/>
  <c r="H453" i="6" s="1"/>
  <c r="I454" i="6"/>
  <c r="I453" i="6" s="1"/>
  <c r="J454" i="6"/>
  <c r="J453" i="6" s="1"/>
  <c r="K454" i="6"/>
  <c r="K453" i="6" s="1"/>
  <c r="L454" i="6"/>
  <c r="L453" i="6" s="1"/>
  <c r="M454" i="6"/>
  <c r="M453" i="6" s="1"/>
  <c r="N454" i="6"/>
  <c r="N453" i="6" s="1"/>
  <c r="O454" i="6"/>
  <c r="O453" i="6" s="1"/>
  <c r="P454" i="6"/>
  <c r="P453" i="6" s="1"/>
  <c r="Q454" i="6"/>
  <c r="Q453" i="6" s="1"/>
  <c r="R454" i="6"/>
  <c r="R453" i="6" s="1"/>
  <c r="S454" i="6"/>
  <c r="S453" i="6" s="1"/>
  <c r="T454" i="6"/>
  <c r="T453" i="6" s="1"/>
  <c r="E450" i="6"/>
  <c r="E449" i="6" s="1"/>
  <c r="F450" i="6"/>
  <c r="F449" i="6" s="1"/>
  <c r="G450" i="6"/>
  <c r="G449" i="6" s="1"/>
  <c r="H450" i="6"/>
  <c r="H449" i="6" s="1"/>
  <c r="I450" i="6"/>
  <c r="I449" i="6" s="1"/>
  <c r="J450" i="6"/>
  <c r="J449" i="6" s="1"/>
  <c r="K450" i="6"/>
  <c r="K449" i="6" s="1"/>
  <c r="L450" i="6"/>
  <c r="L449" i="6" s="1"/>
  <c r="M450" i="6"/>
  <c r="M449" i="6" s="1"/>
  <c r="N450" i="6"/>
  <c r="N449" i="6" s="1"/>
  <c r="O450" i="6"/>
  <c r="O449" i="6" s="1"/>
  <c r="P450" i="6"/>
  <c r="P449" i="6" s="1"/>
  <c r="Q450" i="6"/>
  <c r="Q449" i="6" s="1"/>
  <c r="R450" i="6"/>
  <c r="R449" i="6" s="1"/>
  <c r="S450" i="6"/>
  <c r="S449" i="6" s="1"/>
  <c r="T450" i="6"/>
  <c r="T449" i="6" s="1"/>
  <c r="E447" i="6"/>
  <c r="E446" i="6" s="1"/>
  <c r="F447" i="6"/>
  <c r="F446" i="6" s="1"/>
  <c r="G447" i="6"/>
  <c r="G446" i="6" s="1"/>
  <c r="H447" i="6"/>
  <c r="H446" i="6" s="1"/>
  <c r="I447" i="6"/>
  <c r="I446" i="6" s="1"/>
  <c r="J447" i="6"/>
  <c r="J446" i="6" s="1"/>
  <c r="K447" i="6"/>
  <c r="K446" i="6" s="1"/>
  <c r="L447" i="6"/>
  <c r="L446" i="6" s="1"/>
  <c r="M447" i="6"/>
  <c r="M446" i="6" s="1"/>
  <c r="N447" i="6"/>
  <c r="N446" i="6" s="1"/>
  <c r="O447" i="6"/>
  <c r="O446" i="6" s="1"/>
  <c r="P447" i="6"/>
  <c r="P446" i="6" s="1"/>
  <c r="Q447" i="6"/>
  <c r="Q446" i="6" s="1"/>
  <c r="R447" i="6"/>
  <c r="R446" i="6" s="1"/>
  <c r="S447" i="6"/>
  <c r="S446" i="6" s="1"/>
  <c r="T447" i="6"/>
  <c r="T446" i="6" s="1"/>
  <c r="E443" i="6"/>
  <c r="E437" i="6" s="1"/>
  <c r="F443" i="6"/>
  <c r="F437" i="6" s="1"/>
  <c r="G443" i="6"/>
  <c r="G437" i="6" s="1"/>
  <c r="H443" i="6"/>
  <c r="H437" i="6" s="1"/>
  <c r="I443" i="6"/>
  <c r="I437" i="6" s="1"/>
  <c r="J443" i="6"/>
  <c r="J437" i="6" s="1"/>
  <c r="K443" i="6"/>
  <c r="K437" i="6" s="1"/>
  <c r="L443" i="6"/>
  <c r="L437" i="6" s="1"/>
  <c r="M443" i="6"/>
  <c r="M437" i="6" s="1"/>
  <c r="N443" i="6"/>
  <c r="N437" i="6" s="1"/>
  <c r="O443" i="6"/>
  <c r="O437" i="6" s="1"/>
  <c r="P443" i="6"/>
  <c r="P437" i="6" s="1"/>
  <c r="Q443" i="6"/>
  <c r="Q437" i="6" s="1"/>
  <c r="R443" i="6"/>
  <c r="R437" i="6" s="1"/>
  <c r="S443" i="6"/>
  <c r="S437" i="6" s="1"/>
  <c r="T443" i="6"/>
  <c r="T437" i="6" s="1"/>
  <c r="E435" i="6"/>
  <c r="E434" i="6" s="1"/>
  <c r="F435" i="6"/>
  <c r="F434" i="6" s="1"/>
  <c r="G435" i="6"/>
  <c r="G434" i="6" s="1"/>
  <c r="H435" i="6"/>
  <c r="H434" i="6" s="1"/>
  <c r="I435" i="6"/>
  <c r="I434" i="6" s="1"/>
  <c r="J435" i="6"/>
  <c r="J434" i="6" s="1"/>
  <c r="K435" i="6"/>
  <c r="K434" i="6" s="1"/>
  <c r="L435" i="6"/>
  <c r="L434" i="6" s="1"/>
  <c r="M435" i="6"/>
  <c r="M434" i="6" s="1"/>
  <c r="N435" i="6"/>
  <c r="N434" i="6" s="1"/>
  <c r="O435" i="6"/>
  <c r="O434" i="6" s="1"/>
  <c r="P435" i="6"/>
  <c r="P434" i="6" s="1"/>
  <c r="Q435" i="6"/>
  <c r="Q434" i="6" s="1"/>
  <c r="R435" i="6"/>
  <c r="R434" i="6" s="1"/>
  <c r="S435" i="6"/>
  <c r="S434" i="6" s="1"/>
  <c r="T435" i="6"/>
  <c r="T434" i="6" s="1"/>
  <c r="E432" i="6"/>
  <c r="F432" i="6"/>
  <c r="G432" i="6"/>
  <c r="H432" i="6"/>
  <c r="I432" i="6"/>
  <c r="J432" i="6"/>
  <c r="K432" i="6"/>
  <c r="L432" i="6"/>
  <c r="M432" i="6"/>
  <c r="N432" i="6"/>
  <c r="O432" i="6"/>
  <c r="P432" i="6"/>
  <c r="Q432" i="6"/>
  <c r="R432" i="6"/>
  <c r="S432" i="6"/>
  <c r="T432" i="6"/>
  <c r="E426" i="6"/>
  <c r="E425" i="6" s="1"/>
  <c r="F426" i="6"/>
  <c r="F425" i="6" s="1"/>
  <c r="G426" i="6"/>
  <c r="G425" i="6" s="1"/>
  <c r="H426" i="6"/>
  <c r="H425" i="6" s="1"/>
  <c r="I426" i="6"/>
  <c r="I425" i="6" s="1"/>
  <c r="J426" i="6"/>
  <c r="J425" i="6" s="1"/>
  <c r="K426" i="6"/>
  <c r="K425" i="6" s="1"/>
  <c r="L426" i="6"/>
  <c r="L425" i="6" s="1"/>
  <c r="M426" i="6"/>
  <c r="M425" i="6" s="1"/>
  <c r="N426" i="6"/>
  <c r="N425" i="6" s="1"/>
  <c r="O426" i="6"/>
  <c r="O425" i="6" s="1"/>
  <c r="P426" i="6"/>
  <c r="P425" i="6" s="1"/>
  <c r="Q426" i="6"/>
  <c r="Q425" i="6" s="1"/>
  <c r="R426" i="6"/>
  <c r="R425" i="6" s="1"/>
  <c r="S426" i="6"/>
  <c r="S425" i="6" s="1"/>
  <c r="T426" i="6"/>
  <c r="T425" i="6" s="1"/>
  <c r="D431" i="6"/>
  <c r="C431" i="6" s="1"/>
  <c r="Q434" i="7" s="1"/>
  <c r="M434" i="7" s="1"/>
  <c r="T434" i="7" s="1"/>
  <c r="D430" i="6"/>
  <c r="C430" i="6" s="1"/>
  <c r="Q433" i="7" s="1"/>
  <c r="M433" i="7" s="1"/>
  <c r="T433" i="7" s="1"/>
  <c r="D429" i="6"/>
  <c r="C429" i="6" s="1"/>
  <c r="Q432" i="7" s="1"/>
  <c r="M432" i="7" s="1"/>
  <c r="T432" i="7" s="1"/>
  <c r="D428" i="6"/>
  <c r="C428" i="6" s="1"/>
  <c r="Q431" i="7" s="1"/>
  <c r="M431" i="7" s="1"/>
  <c r="T431" i="7" s="1"/>
  <c r="D427" i="6"/>
  <c r="C427" i="6" s="1"/>
  <c r="Q430" i="7" s="1"/>
  <c r="E421" i="6"/>
  <c r="E420" i="6" s="1"/>
  <c r="F421" i="6"/>
  <c r="F420" i="6" s="1"/>
  <c r="G421" i="6"/>
  <c r="G420" i="6" s="1"/>
  <c r="H421" i="6"/>
  <c r="H420" i="6" s="1"/>
  <c r="I421" i="6"/>
  <c r="I420" i="6" s="1"/>
  <c r="J421" i="6"/>
  <c r="J420" i="6" s="1"/>
  <c r="K421" i="6"/>
  <c r="K420" i="6" s="1"/>
  <c r="L421" i="6"/>
  <c r="L420" i="6" s="1"/>
  <c r="M421" i="6"/>
  <c r="M420" i="6" s="1"/>
  <c r="N421" i="6"/>
  <c r="N420" i="6" s="1"/>
  <c r="O421" i="6"/>
  <c r="O420" i="6" s="1"/>
  <c r="P421" i="6"/>
  <c r="P420" i="6" s="1"/>
  <c r="Q421" i="6"/>
  <c r="Q420" i="6" s="1"/>
  <c r="R421" i="6"/>
  <c r="R420" i="6" s="1"/>
  <c r="S421" i="6"/>
  <c r="S420" i="6" s="1"/>
  <c r="T421" i="6"/>
  <c r="T420" i="6" s="1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E410" i="6"/>
  <c r="E409" i="6" s="1"/>
  <c r="F410" i="6"/>
  <c r="G410" i="6"/>
  <c r="G409" i="6" s="1"/>
  <c r="H410" i="6"/>
  <c r="I410" i="6"/>
  <c r="I409" i="6" s="1"/>
  <c r="J410" i="6"/>
  <c r="K410" i="6"/>
  <c r="K409" i="6" s="1"/>
  <c r="L410" i="6"/>
  <c r="M410" i="6"/>
  <c r="M409" i="6" s="1"/>
  <c r="N410" i="6"/>
  <c r="O410" i="6"/>
  <c r="O409" i="6" s="1"/>
  <c r="P410" i="6"/>
  <c r="Q410" i="6"/>
  <c r="Q409" i="6" s="1"/>
  <c r="R410" i="6"/>
  <c r="S410" i="6"/>
  <c r="S409" i="6" s="1"/>
  <c r="T410" i="6"/>
  <c r="E406" i="6"/>
  <c r="E405" i="6" s="1"/>
  <c r="F406" i="6"/>
  <c r="F405" i="6" s="1"/>
  <c r="G406" i="6"/>
  <c r="G405" i="6" s="1"/>
  <c r="H406" i="6"/>
  <c r="H405" i="6" s="1"/>
  <c r="I406" i="6"/>
  <c r="I405" i="6" s="1"/>
  <c r="J406" i="6"/>
  <c r="J405" i="6" s="1"/>
  <c r="K406" i="6"/>
  <c r="K405" i="6" s="1"/>
  <c r="L406" i="6"/>
  <c r="L405" i="6" s="1"/>
  <c r="M406" i="6"/>
  <c r="M405" i="6" s="1"/>
  <c r="N406" i="6"/>
  <c r="N405" i="6" s="1"/>
  <c r="O406" i="6"/>
  <c r="O405" i="6" s="1"/>
  <c r="P406" i="6"/>
  <c r="P405" i="6" s="1"/>
  <c r="Q406" i="6"/>
  <c r="Q405" i="6" s="1"/>
  <c r="R406" i="6"/>
  <c r="R405" i="6" s="1"/>
  <c r="S406" i="6"/>
  <c r="S405" i="6" s="1"/>
  <c r="T406" i="6"/>
  <c r="T405" i="6" s="1"/>
  <c r="E401" i="6"/>
  <c r="E400" i="6" s="1"/>
  <c r="F401" i="6"/>
  <c r="F400" i="6" s="1"/>
  <c r="G401" i="6"/>
  <c r="G400" i="6" s="1"/>
  <c r="H401" i="6"/>
  <c r="H400" i="6" s="1"/>
  <c r="I401" i="6"/>
  <c r="I400" i="6" s="1"/>
  <c r="J401" i="6"/>
  <c r="J400" i="6" s="1"/>
  <c r="K401" i="6"/>
  <c r="K400" i="6" s="1"/>
  <c r="L401" i="6"/>
  <c r="L400" i="6" s="1"/>
  <c r="M401" i="6"/>
  <c r="M400" i="6" s="1"/>
  <c r="N401" i="6"/>
  <c r="N400" i="6" s="1"/>
  <c r="O401" i="6"/>
  <c r="O400" i="6" s="1"/>
  <c r="P401" i="6"/>
  <c r="P400" i="6" s="1"/>
  <c r="Q401" i="6"/>
  <c r="Q400" i="6" s="1"/>
  <c r="R401" i="6"/>
  <c r="R400" i="6" s="1"/>
  <c r="S401" i="6"/>
  <c r="S400" i="6" s="1"/>
  <c r="T401" i="6"/>
  <c r="T400" i="6" s="1"/>
  <c r="E395" i="6"/>
  <c r="F395" i="6"/>
  <c r="G395" i="6"/>
  <c r="H395" i="6"/>
  <c r="I395" i="6"/>
  <c r="J395" i="6"/>
  <c r="K395" i="6"/>
  <c r="L395" i="6"/>
  <c r="M395" i="6"/>
  <c r="N395" i="6"/>
  <c r="O395" i="6"/>
  <c r="P395" i="6"/>
  <c r="Q395" i="6"/>
  <c r="R395" i="6"/>
  <c r="S395" i="6"/>
  <c r="T395" i="6"/>
  <c r="D398" i="6"/>
  <c r="C398" i="6" s="1"/>
  <c r="Q401" i="7" s="1"/>
  <c r="D396" i="6"/>
  <c r="C396" i="6" s="1"/>
  <c r="Q399" i="7" s="1"/>
  <c r="E348" i="6"/>
  <c r="F348" i="6"/>
  <c r="G348" i="6"/>
  <c r="H348" i="6"/>
  <c r="I348" i="6"/>
  <c r="J348" i="6"/>
  <c r="K348" i="6"/>
  <c r="L348" i="6"/>
  <c r="M348" i="6"/>
  <c r="N348" i="6"/>
  <c r="O348" i="6"/>
  <c r="P348" i="6"/>
  <c r="Q348" i="6"/>
  <c r="R348" i="6"/>
  <c r="S348" i="6"/>
  <c r="T348" i="6"/>
  <c r="D394" i="6"/>
  <c r="C394" i="6" s="1"/>
  <c r="Q397" i="7" s="1"/>
  <c r="M397" i="7" s="1"/>
  <c r="T397" i="7" s="1"/>
  <c r="D393" i="6"/>
  <c r="C393" i="6" s="1"/>
  <c r="Q396" i="7" s="1"/>
  <c r="M396" i="7" s="1"/>
  <c r="T396" i="7" s="1"/>
  <c r="D392" i="6"/>
  <c r="C392" i="6" s="1"/>
  <c r="Q395" i="7" s="1"/>
  <c r="M395" i="7" s="1"/>
  <c r="T395" i="7" s="1"/>
  <c r="D391" i="6"/>
  <c r="C391" i="6" s="1"/>
  <c r="Q394" i="7" s="1"/>
  <c r="M394" i="7" s="1"/>
  <c r="T394" i="7" s="1"/>
  <c r="D390" i="6"/>
  <c r="C390" i="6" s="1"/>
  <c r="Q393" i="7" s="1"/>
  <c r="M393" i="7" s="1"/>
  <c r="T393" i="7" s="1"/>
  <c r="D389" i="6"/>
  <c r="C389" i="6" s="1"/>
  <c r="Q392" i="7" s="1"/>
  <c r="M392" i="7" s="1"/>
  <c r="T392" i="7" s="1"/>
  <c r="D388" i="6"/>
  <c r="C388" i="6" s="1"/>
  <c r="Q391" i="7" s="1"/>
  <c r="M391" i="7" s="1"/>
  <c r="T391" i="7" s="1"/>
  <c r="D387" i="6"/>
  <c r="C387" i="6" s="1"/>
  <c r="Q390" i="7" s="1"/>
  <c r="M390" i="7" s="1"/>
  <c r="T390" i="7" s="1"/>
  <c r="D386" i="6"/>
  <c r="C386" i="6" s="1"/>
  <c r="Q389" i="7" s="1"/>
  <c r="M389" i="7" s="1"/>
  <c r="T389" i="7" s="1"/>
  <c r="D385" i="6"/>
  <c r="C385" i="6" s="1"/>
  <c r="Q388" i="7" s="1"/>
  <c r="M388" i="7" s="1"/>
  <c r="T388" i="7" s="1"/>
  <c r="D384" i="6"/>
  <c r="C384" i="6" s="1"/>
  <c r="Q387" i="7" s="1"/>
  <c r="M387" i="7" s="1"/>
  <c r="T387" i="7" s="1"/>
  <c r="D383" i="6"/>
  <c r="C383" i="6" s="1"/>
  <c r="Q386" i="7" s="1"/>
  <c r="M386" i="7" s="1"/>
  <c r="T386" i="7" s="1"/>
  <c r="D382" i="6"/>
  <c r="C382" i="6" s="1"/>
  <c r="Q385" i="7" s="1"/>
  <c r="M385" i="7" s="1"/>
  <c r="T385" i="7" s="1"/>
  <c r="D381" i="6"/>
  <c r="C381" i="6" s="1"/>
  <c r="Q384" i="7" s="1"/>
  <c r="M384" i="7" s="1"/>
  <c r="T384" i="7" s="1"/>
  <c r="D380" i="6"/>
  <c r="C380" i="6" s="1"/>
  <c r="Q383" i="7" s="1"/>
  <c r="M383" i="7" s="1"/>
  <c r="T383" i="7" s="1"/>
  <c r="D379" i="6"/>
  <c r="C379" i="6" s="1"/>
  <c r="Q382" i="7" s="1"/>
  <c r="M382" i="7" s="1"/>
  <c r="T382" i="7" s="1"/>
  <c r="D378" i="6"/>
  <c r="C378" i="6" s="1"/>
  <c r="Q381" i="7" s="1"/>
  <c r="M381" i="7" s="1"/>
  <c r="T381" i="7" s="1"/>
  <c r="D377" i="6"/>
  <c r="C377" i="6" s="1"/>
  <c r="Q380" i="7" s="1"/>
  <c r="M380" i="7" s="1"/>
  <c r="T380" i="7" s="1"/>
  <c r="D376" i="6"/>
  <c r="C376" i="6" s="1"/>
  <c r="Q379" i="7" s="1"/>
  <c r="M379" i="7" s="1"/>
  <c r="T379" i="7" s="1"/>
  <c r="D375" i="6"/>
  <c r="C375" i="6" s="1"/>
  <c r="Q378" i="7" s="1"/>
  <c r="M378" i="7" s="1"/>
  <c r="T378" i="7" s="1"/>
  <c r="D374" i="6"/>
  <c r="C374" i="6" s="1"/>
  <c r="Q377" i="7" s="1"/>
  <c r="M377" i="7" s="1"/>
  <c r="T377" i="7" s="1"/>
  <c r="D373" i="6"/>
  <c r="C373" i="6" s="1"/>
  <c r="Q376" i="7" s="1"/>
  <c r="M376" i="7" s="1"/>
  <c r="T376" i="7" s="1"/>
  <c r="D372" i="6"/>
  <c r="C372" i="6" s="1"/>
  <c r="Q375" i="7" s="1"/>
  <c r="M375" i="7" s="1"/>
  <c r="T375" i="7" s="1"/>
  <c r="D371" i="6"/>
  <c r="C371" i="6" s="1"/>
  <c r="Q374" i="7" s="1"/>
  <c r="M374" i="7" s="1"/>
  <c r="T374" i="7" s="1"/>
  <c r="D370" i="6"/>
  <c r="C370" i="6" s="1"/>
  <c r="Q373" i="7" s="1"/>
  <c r="M373" i="7" s="1"/>
  <c r="T373" i="7" s="1"/>
  <c r="D369" i="6"/>
  <c r="C369" i="6" s="1"/>
  <c r="Q372" i="7" s="1"/>
  <c r="M372" i="7" s="1"/>
  <c r="T372" i="7" s="1"/>
  <c r="D368" i="6"/>
  <c r="C368" i="6" s="1"/>
  <c r="Q371" i="7" s="1"/>
  <c r="M371" i="7" s="1"/>
  <c r="T371" i="7" s="1"/>
  <c r="D367" i="6"/>
  <c r="C367" i="6" s="1"/>
  <c r="Q370" i="7" s="1"/>
  <c r="M370" i="7" s="1"/>
  <c r="T370" i="7" s="1"/>
  <c r="D366" i="6"/>
  <c r="C366" i="6" s="1"/>
  <c r="Q369" i="7" s="1"/>
  <c r="M369" i="7" s="1"/>
  <c r="T369" i="7" s="1"/>
  <c r="D365" i="6"/>
  <c r="C365" i="6" s="1"/>
  <c r="Q368" i="7" s="1"/>
  <c r="M368" i="7" s="1"/>
  <c r="T368" i="7" s="1"/>
  <c r="D364" i="6"/>
  <c r="C364" i="6" s="1"/>
  <c r="Q367" i="7" s="1"/>
  <c r="M367" i="7" s="1"/>
  <c r="T367" i="7" s="1"/>
  <c r="D363" i="6"/>
  <c r="C363" i="6" s="1"/>
  <c r="Q366" i="7" s="1"/>
  <c r="M366" i="7" s="1"/>
  <c r="T366" i="7" s="1"/>
  <c r="D362" i="6"/>
  <c r="C362" i="6" s="1"/>
  <c r="Q365" i="7" s="1"/>
  <c r="M365" i="7" s="1"/>
  <c r="T365" i="7" s="1"/>
  <c r="D361" i="6"/>
  <c r="C361" i="6" s="1"/>
  <c r="Q364" i="7" s="1"/>
  <c r="M364" i="7" s="1"/>
  <c r="T364" i="7" s="1"/>
  <c r="D360" i="6"/>
  <c r="C360" i="6" s="1"/>
  <c r="Q363" i="7" s="1"/>
  <c r="M363" i="7" s="1"/>
  <c r="T363" i="7" s="1"/>
  <c r="D359" i="6"/>
  <c r="C359" i="6" s="1"/>
  <c r="Q362" i="7" s="1"/>
  <c r="M362" i="7" s="1"/>
  <c r="T362" i="7" s="1"/>
  <c r="D358" i="6"/>
  <c r="C358" i="6" s="1"/>
  <c r="Q361" i="7" s="1"/>
  <c r="M361" i="7" s="1"/>
  <c r="T361" i="7" s="1"/>
  <c r="D357" i="6"/>
  <c r="C357" i="6" s="1"/>
  <c r="Q360" i="7" s="1"/>
  <c r="M360" i="7" s="1"/>
  <c r="T360" i="7" s="1"/>
  <c r="D356" i="6"/>
  <c r="C356" i="6" s="1"/>
  <c r="Q359" i="7" s="1"/>
  <c r="M359" i="7" s="1"/>
  <c r="T359" i="7" s="1"/>
  <c r="D355" i="6"/>
  <c r="C355" i="6" s="1"/>
  <c r="Q358" i="7" s="1"/>
  <c r="M358" i="7" s="1"/>
  <c r="T358" i="7" s="1"/>
  <c r="D354" i="6"/>
  <c r="C354" i="6" s="1"/>
  <c r="Q357" i="7" s="1"/>
  <c r="M357" i="7" s="1"/>
  <c r="T357" i="7" s="1"/>
  <c r="D353" i="6"/>
  <c r="C353" i="6" s="1"/>
  <c r="Q356" i="7" s="1"/>
  <c r="M356" i="7" s="1"/>
  <c r="T356" i="7" s="1"/>
  <c r="D352" i="6"/>
  <c r="C352" i="6" s="1"/>
  <c r="Q355" i="7" s="1"/>
  <c r="M355" i="7" s="1"/>
  <c r="T355" i="7" s="1"/>
  <c r="D351" i="6"/>
  <c r="C351" i="6" s="1"/>
  <c r="Q354" i="7" s="1"/>
  <c r="M354" i="7" s="1"/>
  <c r="T354" i="7" s="1"/>
  <c r="D350" i="6"/>
  <c r="C350" i="6" s="1"/>
  <c r="Q353" i="7" s="1"/>
  <c r="M353" i="7" s="1"/>
  <c r="T353" i="7" s="1"/>
  <c r="D349" i="6"/>
  <c r="E281" i="6"/>
  <c r="E280" i="6" s="1"/>
  <c r="F281" i="6"/>
  <c r="G281" i="6"/>
  <c r="G280" i="6" s="1"/>
  <c r="H281" i="6"/>
  <c r="H280" i="6" s="1"/>
  <c r="I281" i="6"/>
  <c r="I280" i="6" s="1"/>
  <c r="J281" i="6"/>
  <c r="J280" i="6" s="1"/>
  <c r="K281" i="6"/>
  <c r="K280" i="6" s="1"/>
  <c r="L281" i="6"/>
  <c r="L280" i="6" s="1"/>
  <c r="M281" i="6"/>
  <c r="M280" i="6" s="1"/>
  <c r="N281" i="6"/>
  <c r="N280" i="6" s="1"/>
  <c r="O281" i="6"/>
  <c r="O280" i="6" s="1"/>
  <c r="P281" i="6"/>
  <c r="P280" i="6" s="1"/>
  <c r="Q281" i="6"/>
  <c r="Q280" i="6" s="1"/>
  <c r="R281" i="6"/>
  <c r="R280" i="6" s="1"/>
  <c r="S281" i="6"/>
  <c r="S280" i="6" s="1"/>
  <c r="T281" i="6"/>
  <c r="T280" i="6" s="1"/>
  <c r="E293" i="6"/>
  <c r="F293" i="6"/>
  <c r="F292" i="6" s="1"/>
  <c r="G293" i="6"/>
  <c r="G292" i="6" s="1"/>
  <c r="H293" i="6"/>
  <c r="H292" i="6" s="1"/>
  <c r="I293" i="6"/>
  <c r="I292" i="6" s="1"/>
  <c r="J293" i="6"/>
  <c r="J292" i="6" s="1"/>
  <c r="K293" i="6"/>
  <c r="K292" i="6" s="1"/>
  <c r="L293" i="6"/>
  <c r="L292" i="6" s="1"/>
  <c r="M293" i="6"/>
  <c r="M292" i="6" s="1"/>
  <c r="N293" i="6"/>
  <c r="N292" i="6" s="1"/>
  <c r="O293" i="6"/>
  <c r="O292" i="6" s="1"/>
  <c r="P293" i="6"/>
  <c r="P292" i="6" s="1"/>
  <c r="Q293" i="6"/>
  <c r="Q292" i="6" s="1"/>
  <c r="R293" i="6"/>
  <c r="R292" i="6" s="1"/>
  <c r="S293" i="6"/>
  <c r="S292" i="6" s="1"/>
  <c r="T293" i="6"/>
  <c r="T292" i="6" s="1"/>
  <c r="D295" i="6"/>
  <c r="C295" i="6" s="1"/>
  <c r="Q298" i="7" s="1"/>
  <c r="M298" i="7" s="1"/>
  <c r="T298" i="7" s="1"/>
  <c r="E342" i="6"/>
  <c r="F342" i="6"/>
  <c r="G342" i="6"/>
  <c r="H342" i="6"/>
  <c r="I342" i="6"/>
  <c r="J342" i="6"/>
  <c r="K342" i="6"/>
  <c r="L342" i="6"/>
  <c r="M342" i="6"/>
  <c r="N342" i="6"/>
  <c r="O342" i="6"/>
  <c r="P342" i="6"/>
  <c r="Q342" i="6"/>
  <c r="R342" i="6"/>
  <c r="S342" i="6"/>
  <c r="T342" i="6"/>
  <c r="D347" i="6"/>
  <c r="C347" i="6" s="1"/>
  <c r="Q350" i="7" s="1"/>
  <c r="M350" i="7" s="1"/>
  <c r="T350" i="7" s="1"/>
  <c r="D346" i="6"/>
  <c r="C346" i="6" s="1"/>
  <c r="Q349" i="7" s="1"/>
  <c r="M349" i="7" s="1"/>
  <c r="T349" i="7" s="1"/>
  <c r="D345" i="6"/>
  <c r="C345" i="6" s="1"/>
  <c r="Q348" i="7" s="1"/>
  <c r="M348" i="7" s="1"/>
  <c r="T348" i="7" s="1"/>
  <c r="D344" i="6"/>
  <c r="C344" i="6" s="1"/>
  <c r="Q347" i="7" s="1"/>
  <c r="M347" i="7" s="1"/>
  <c r="T347" i="7" s="1"/>
  <c r="D343" i="6"/>
  <c r="C343" i="6" s="1"/>
  <c r="Q346" i="7" s="1"/>
  <c r="M346" i="7" s="1"/>
  <c r="T346" i="7" s="1"/>
  <c r="E337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R337" i="6"/>
  <c r="S337" i="6"/>
  <c r="T337" i="6"/>
  <c r="E334" i="6"/>
  <c r="E333" i="6" s="1"/>
  <c r="F334" i="6"/>
  <c r="G334" i="6"/>
  <c r="G333" i="6" s="1"/>
  <c r="H334" i="6"/>
  <c r="H333" i="6" s="1"/>
  <c r="I334" i="6"/>
  <c r="I333" i="6" s="1"/>
  <c r="J334" i="6"/>
  <c r="K334" i="6"/>
  <c r="K333" i="6" s="1"/>
  <c r="L334" i="6"/>
  <c r="L333" i="6" s="1"/>
  <c r="M334" i="6"/>
  <c r="M333" i="6" s="1"/>
  <c r="N334" i="6"/>
  <c r="O334" i="6"/>
  <c r="O333" i="6" s="1"/>
  <c r="P334" i="6"/>
  <c r="P333" i="6" s="1"/>
  <c r="Q334" i="6"/>
  <c r="Q333" i="6" s="1"/>
  <c r="R334" i="6"/>
  <c r="S334" i="6"/>
  <c r="S333" i="6" s="1"/>
  <c r="T334" i="6"/>
  <c r="T333" i="6" s="1"/>
  <c r="E329" i="6"/>
  <c r="F329" i="6"/>
  <c r="G329" i="6"/>
  <c r="H329" i="6"/>
  <c r="I329" i="6"/>
  <c r="J329" i="6"/>
  <c r="K329" i="6"/>
  <c r="L329" i="6"/>
  <c r="M329" i="6"/>
  <c r="N329" i="6"/>
  <c r="O329" i="6"/>
  <c r="P329" i="6"/>
  <c r="Q329" i="6"/>
  <c r="R329" i="6"/>
  <c r="S329" i="6"/>
  <c r="T329" i="6"/>
  <c r="E331" i="6"/>
  <c r="E328" i="6" s="1"/>
  <c r="F331" i="6"/>
  <c r="F328" i="6" s="1"/>
  <c r="G331" i="6"/>
  <c r="G328" i="6" s="1"/>
  <c r="H331" i="6"/>
  <c r="H328" i="6" s="1"/>
  <c r="I331" i="6"/>
  <c r="I328" i="6" s="1"/>
  <c r="J331" i="6"/>
  <c r="J328" i="6" s="1"/>
  <c r="K331" i="6"/>
  <c r="K328" i="6" s="1"/>
  <c r="L331" i="6"/>
  <c r="L328" i="6" s="1"/>
  <c r="M331" i="6"/>
  <c r="M328" i="6" s="1"/>
  <c r="N331" i="6"/>
  <c r="N328" i="6" s="1"/>
  <c r="O331" i="6"/>
  <c r="O328" i="6" s="1"/>
  <c r="P331" i="6"/>
  <c r="P328" i="6" s="1"/>
  <c r="Q331" i="6"/>
  <c r="Q328" i="6" s="1"/>
  <c r="R331" i="6"/>
  <c r="R328" i="6" s="1"/>
  <c r="S331" i="6"/>
  <c r="S328" i="6" s="1"/>
  <c r="T331" i="6"/>
  <c r="T328" i="6" s="1"/>
  <c r="E326" i="6"/>
  <c r="E325" i="6" s="1"/>
  <c r="F326" i="6"/>
  <c r="F325" i="6" s="1"/>
  <c r="G326" i="6"/>
  <c r="G325" i="6" s="1"/>
  <c r="H326" i="6"/>
  <c r="H325" i="6" s="1"/>
  <c r="I326" i="6"/>
  <c r="I325" i="6" s="1"/>
  <c r="J326" i="6"/>
  <c r="J325" i="6" s="1"/>
  <c r="K326" i="6"/>
  <c r="K325" i="6" s="1"/>
  <c r="L326" i="6"/>
  <c r="L325" i="6" s="1"/>
  <c r="M326" i="6"/>
  <c r="M325" i="6" s="1"/>
  <c r="N326" i="6"/>
  <c r="N325" i="6" s="1"/>
  <c r="O326" i="6"/>
  <c r="O325" i="6" s="1"/>
  <c r="P326" i="6"/>
  <c r="P325" i="6" s="1"/>
  <c r="Q326" i="6"/>
  <c r="Q325" i="6" s="1"/>
  <c r="R326" i="6"/>
  <c r="R325" i="6" s="1"/>
  <c r="S326" i="6"/>
  <c r="S325" i="6" s="1"/>
  <c r="T326" i="6"/>
  <c r="T325" i="6" s="1"/>
  <c r="E323" i="6"/>
  <c r="E322" i="6" s="1"/>
  <c r="F323" i="6"/>
  <c r="F322" i="6" s="1"/>
  <c r="G323" i="6"/>
  <c r="G322" i="6" s="1"/>
  <c r="H323" i="6"/>
  <c r="H322" i="6" s="1"/>
  <c r="I323" i="6"/>
  <c r="I322" i="6" s="1"/>
  <c r="J323" i="6"/>
  <c r="J322" i="6" s="1"/>
  <c r="K323" i="6"/>
  <c r="K322" i="6" s="1"/>
  <c r="L323" i="6"/>
  <c r="L322" i="6" s="1"/>
  <c r="M323" i="6"/>
  <c r="M322" i="6" s="1"/>
  <c r="N323" i="6"/>
  <c r="N322" i="6" s="1"/>
  <c r="O323" i="6"/>
  <c r="O322" i="6" s="1"/>
  <c r="P323" i="6"/>
  <c r="P322" i="6" s="1"/>
  <c r="Q323" i="6"/>
  <c r="Q322" i="6" s="1"/>
  <c r="R323" i="6"/>
  <c r="R322" i="6" s="1"/>
  <c r="S323" i="6"/>
  <c r="S322" i="6" s="1"/>
  <c r="T323" i="6"/>
  <c r="T322" i="6" s="1"/>
  <c r="E320" i="6"/>
  <c r="E319" i="6" s="1"/>
  <c r="F320" i="6"/>
  <c r="F319" i="6" s="1"/>
  <c r="G320" i="6"/>
  <c r="G319" i="6" s="1"/>
  <c r="H320" i="6"/>
  <c r="H319" i="6" s="1"/>
  <c r="I320" i="6"/>
  <c r="I319" i="6" s="1"/>
  <c r="J320" i="6"/>
  <c r="J319" i="6" s="1"/>
  <c r="K320" i="6"/>
  <c r="K319" i="6" s="1"/>
  <c r="L320" i="6"/>
  <c r="L319" i="6" s="1"/>
  <c r="M320" i="6"/>
  <c r="M319" i="6" s="1"/>
  <c r="N320" i="6"/>
  <c r="N319" i="6" s="1"/>
  <c r="O320" i="6"/>
  <c r="O319" i="6" s="1"/>
  <c r="P320" i="6"/>
  <c r="P319" i="6" s="1"/>
  <c r="Q320" i="6"/>
  <c r="Q319" i="6" s="1"/>
  <c r="R320" i="6"/>
  <c r="R319" i="6" s="1"/>
  <c r="S320" i="6"/>
  <c r="S319" i="6" s="1"/>
  <c r="T320" i="6"/>
  <c r="T319" i="6" s="1"/>
  <c r="E317" i="6"/>
  <c r="E316" i="6" s="1"/>
  <c r="F317" i="6"/>
  <c r="F316" i="6" s="1"/>
  <c r="G317" i="6"/>
  <c r="G316" i="6" s="1"/>
  <c r="H317" i="6"/>
  <c r="H316" i="6" s="1"/>
  <c r="I317" i="6"/>
  <c r="I316" i="6" s="1"/>
  <c r="J317" i="6"/>
  <c r="J316" i="6" s="1"/>
  <c r="K317" i="6"/>
  <c r="K316" i="6" s="1"/>
  <c r="L317" i="6"/>
  <c r="L316" i="6" s="1"/>
  <c r="M317" i="6"/>
  <c r="M316" i="6" s="1"/>
  <c r="N317" i="6"/>
  <c r="N316" i="6" s="1"/>
  <c r="O317" i="6"/>
  <c r="O316" i="6" s="1"/>
  <c r="P317" i="6"/>
  <c r="P316" i="6" s="1"/>
  <c r="Q317" i="6"/>
  <c r="Q316" i="6" s="1"/>
  <c r="R317" i="6"/>
  <c r="R316" i="6" s="1"/>
  <c r="S317" i="6"/>
  <c r="S316" i="6" s="1"/>
  <c r="T317" i="6"/>
  <c r="T316" i="6" s="1"/>
  <c r="E312" i="6"/>
  <c r="F312" i="6"/>
  <c r="G312" i="6"/>
  <c r="H312" i="6"/>
  <c r="I312" i="6"/>
  <c r="J312" i="6"/>
  <c r="K312" i="6"/>
  <c r="L312" i="6"/>
  <c r="M312" i="6"/>
  <c r="N312" i="6"/>
  <c r="O312" i="6"/>
  <c r="P312" i="6"/>
  <c r="Q312" i="6"/>
  <c r="R312" i="6"/>
  <c r="S312" i="6"/>
  <c r="T312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E305" i="6"/>
  <c r="E304" i="6" s="1"/>
  <c r="F305" i="6"/>
  <c r="F304" i="6" s="1"/>
  <c r="G305" i="6"/>
  <c r="G304" i="6" s="1"/>
  <c r="H305" i="6"/>
  <c r="H304" i="6" s="1"/>
  <c r="I305" i="6"/>
  <c r="I304" i="6" s="1"/>
  <c r="J305" i="6"/>
  <c r="J304" i="6" s="1"/>
  <c r="K305" i="6"/>
  <c r="K304" i="6" s="1"/>
  <c r="L305" i="6"/>
  <c r="L304" i="6" s="1"/>
  <c r="M305" i="6"/>
  <c r="M304" i="6" s="1"/>
  <c r="N305" i="6"/>
  <c r="N304" i="6" s="1"/>
  <c r="O305" i="6"/>
  <c r="O304" i="6" s="1"/>
  <c r="P305" i="6"/>
  <c r="P304" i="6" s="1"/>
  <c r="Q305" i="6"/>
  <c r="Q304" i="6" s="1"/>
  <c r="R305" i="6"/>
  <c r="R304" i="6" s="1"/>
  <c r="S305" i="6"/>
  <c r="S304" i="6" s="1"/>
  <c r="T305" i="6"/>
  <c r="T304" i="6" s="1"/>
  <c r="E300" i="6"/>
  <c r="E299" i="6" s="1"/>
  <c r="F300" i="6"/>
  <c r="F299" i="6" s="1"/>
  <c r="G300" i="6"/>
  <c r="G299" i="6" s="1"/>
  <c r="H300" i="6"/>
  <c r="H299" i="6" s="1"/>
  <c r="I300" i="6"/>
  <c r="I299" i="6" s="1"/>
  <c r="J300" i="6"/>
  <c r="J299" i="6" s="1"/>
  <c r="K300" i="6"/>
  <c r="K299" i="6" s="1"/>
  <c r="L300" i="6"/>
  <c r="L299" i="6" s="1"/>
  <c r="M300" i="6"/>
  <c r="M299" i="6" s="1"/>
  <c r="N300" i="6"/>
  <c r="N299" i="6" s="1"/>
  <c r="O300" i="6"/>
  <c r="O299" i="6" s="1"/>
  <c r="P300" i="6"/>
  <c r="P299" i="6" s="1"/>
  <c r="Q300" i="6"/>
  <c r="Q299" i="6" s="1"/>
  <c r="R300" i="6"/>
  <c r="R299" i="6" s="1"/>
  <c r="S300" i="6"/>
  <c r="S299" i="6" s="1"/>
  <c r="T300" i="6"/>
  <c r="T299" i="6" s="1"/>
  <c r="E297" i="6"/>
  <c r="E296" i="6" s="1"/>
  <c r="F297" i="6"/>
  <c r="F296" i="6" s="1"/>
  <c r="G297" i="6"/>
  <c r="G296" i="6" s="1"/>
  <c r="H297" i="6"/>
  <c r="H296" i="6" s="1"/>
  <c r="I297" i="6"/>
  <c r="I296" i="6" s="1"/>
  <c r="J297" i="6"/>
  <c r="J296" i="6" s="1"/>
  <c r="K297" i="6"/>
  <c r="K296" i="6" s="1"/>
  <c r="L297" i="6"/>
  <c r="L296" i="6" s="1"/>
  <c r="M297" i="6"/>
  <c r="M296" i="6" s="1"/>
  <c r="N297" i="6"/>
  <c r="N296" i="6" s="1"/>
  <c r="O297" i="6"/>
  <c r="O296" i="6" s="1"/>
  <c r="P297" i="6"/>
  <c r="P296" i="6" s="1"/>
  <c r="Q297" i="6"/>
  <c r="Q296" i="6" s="1"/>
  <c r="R297" i="6"/>
  <c r="R296" i="6" s="1"/>
  <c r="S297" i="6"/>
  <c r="S296" i="6" s="1"/>
  <c r="T297" i="6"/>
  <c r="T296" i="6" s="1"/>
  <c r="E292" i="6"/>
  <c r="E290" i="6"/>
  <c r="F290" i="6"/>
  <c r="G290" i="6"/>
  <c r="H290" i="6"/>
  <c r="I290" i="6"/>
  <c r="J290" i="6"/>
  <c r="K290" i="6"/>
  <c r="L290" i="6"/>
  <c r="M290" i="6"/>
  <c r="N290" i="6"/>
  <c r="O290" i="6"/>
  <c r="P290" i="6"/>
  <c r="Q290" i="6"/>
  <c r="R290" i="6"/>
  <c r="S290" i="6"/>
  <c r="T290" i="6"/>
  <c r="E288" i="6"/>
  <c r="E287" i="6" s="1"/>
  <c r="F288" i="6"/>
  <c r="F287" i="6" s="1"/>
  <c r="G288" i="6"/>
  <c r="G287" i="6" s="1"/>
  <c r="H288" i="6"/>
  <c r="H287" i="6" s="1"/>
  <c r="I288" i="6"/>
  <c r="I287" i="6" s="1"/>
  <c r="J288" i="6"/>
  <c r="J287" i="6" s="1"/>
  <c r="K288" i="6"/>
  <c r="K287" i="6" s="1"/>
  <c r="L288" i="6"/>
  <c r="L287" i="6" s="1"/>
  <c r="M288" i="6"/>
  <c r="M287" i="6" s="1"/>
  <c r="N288" i="6"/>
  <c r="N287" i="6" s="1"/>
  <c r="O288" i="6"/>
  <c r="O287" i="6" s="1"/>
  <c r="P288" i="6"/>
  <c r="P287" i="6" s="1"/>
  <c r="Q288" i="6"/>
  <c r="Q287" i="6" s="1"/>
  <c r="R288" i="6"/>
  <c r="R287" i="6" s="1"/>
  <c r="S288" i="6"/>
  <c r="S287" i="6" s="1"/>
  <c r="T288" i="6"/>
  <c r="T287" i="6" s="1"/>
  <c r="F280" i="6"/>
  <c r="E274" i="6"/>
  <c r="E273" i="6" s="1"/>
  <c r="F274" i="6"/>
  <c r="F273" i="6" s="1"/>
  <c r="G274" i="6"/>
  <c r="G273" i="6" s="1"/>
  <c r="H274" i="6"/>
  <c r="H273" i="6" s="1"/>
  <c r="I274" i="6"/>
  <c r="I273" i="6" s="1"/>
  <c r="J274" i="6"/>
  <c r="J273" i="6" s="1"/>
  <c r="K274" i="6"/>
  <c r="K273" i="6" s="1"/>
  <c r="L274" i="6"/>
  <c r="L273" i="6" s="1"/>
  <c r="M274" i="6"/>
  <c r="M273" i="6" s="1"/>
  <c r="N274" i="6"/>
  <c r="N273" i="6" s="1"/>
  <c r="O274" i="6"/>
  <c r="O273" i="6" s="1"/>
  <c r="P274" i="6"/>
  <c r="P273" i="6" s="1"/>
  <c r="Q274" i="6"/>
  <c r="Q273" i="6" s="1"/>
  <c r="R274" i="6"/>
  <c r="R273" i="6" s="1"/>
  <c r="S274" i="6"/>
  <c r="S273" i="6" s="1"/>
  <c r="T274" i="6"/>
  <c r="T273" i="6" s="1"/>
  <c r="E270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70" i="6"/>
  <c r="S270" i="6"/>
  <c r="E266" i="6"/>
  <c r="F266" i="6"/>
  <c r="G266" i="6"/>
  <c r="H266" i="6"/>
  <c r="I266" i="6"/>
  <c r="J266" i="6"/>
  <c r="K266" i="6"/>
  <c r="L266" i="6"/>
  <c r="M266" i="6"/>
  <c r="N266" i="6"/>
  <c r="O266" i="6"/>
  <c r="P266" i="6"/>
  <c r="Q266" i="6"/>
  <c r="R266" i="6"/>
  <c r="S266" i="6"/>
  <c r="T266" i="6"/>
  <c r="T265" i="6" s="1"/>
  <c r="D268" i="6"/>
  <c r="C268" i="6" s="1"/>
  <c r="Q271" i="7" s="1"/>
  <c r="M271" i="7" s="1"/>
  <c r="T271" i="7" s="1"/>
  <c r="E261" i="6"/>
  <c r="E260" i="6" s="1"/>
  <c r="F261" i="6"/>
  <c r="F260" i="6" s="1"/>
  <c r="G261" i="6"/>
  <c r="G260" i="6" s="1"/>
  <c r="H261" i="6"/>
  <c r="H260" i="6" s="1"/>
  <c r="I261" i="6"/>
  <c r="I260" i="6" s="1"/>
  <c r="J261" i="6"/>
  <c r="J260" i="6" s="1"/>
  <c r="K261" i="6"/>
  <c r="K260" i="6" s="1"/>
  <c r="L261" i="6"/>
  <c r="L260" i="6" s="1"/>
  <c r="M261" i="6"/>
  <c r="M260" i="6" s="1"/>
  <c r="N261" i="6"/>
  <c r="N260" i="6" s="1"/>
  <c r="O261" i="6"/>
  <c r="O260" i="6" s="1"/>
  <c r="P261" i="6"/>
  <c r="P260" i="6" s="1"/>
  <c r="Q261" i="6"/>
  <c r="Q260" i="6" s="1"/>
  <c r="R261" i="6"/>
  <c r="R260" i="6" s="1"/>
  <c r="S261" i="6"/>
  <c r="S260" i="6" s="1"/>
  <c r="E258" i="6"/>
  <c r="E257" i="6" s="1"/>
  <c r="F258" i="6"/>
  <c r="F257" i="6" s="1"/>
  <c r="G258" i="6"/>
  <c r="G257" i="6" s="1"/>
  <c r="H258" i="6"/>
  <c r="H257" i="6" s="1"/>
  <c r="I258" i="6"/>
  <c r="I257" i="6" s="1"/>
  <c r="J258" i="6"/>
  <c r="J257" i="6" s="1"/>
  <c r="K258" i="6"/>
  <c r="K257" i="6" s="1"/>
  <c r="L258" i="6"/>
  <c r="L257" i="6" s="1"/>
  <c r="M258" i="6"/>
  <c r="M257" i="6" s="1"/>
  <c r="N258" i="6"/>
  <c r="N257" i="6" s="1"/>
  <c r="O258" i="6"/>
  <c r="O257" i="6" s="1"/>
  <c r="P258" i="6"/>
  <c r="P257" i="6" s="1"/>
  <c r="Q258" i="6"/>
  <c r="Q257" i="6" s="1"/>
  <c r="R258" i="6"/>
  <c r="R257" i="6" s="1"/>
  <c r="S258" i="6"/>
  <c r="S257" i="6" s="1"/>
  <c r="T258" i="6"/>
  <c r="T257" i="6" s="1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D253" i="6"/>
  <c r="C253" i="6" s="1"/>
  <c r="Q256" i="7" s="1"/>
  <c r="M256" i="7" s="1"/>
  <c r="T256" i="7" s="1"/>
  <c r="D252" i="6"/>
  <c r="C252" i="6" s="1"/>
  <c r="Q255" i="7" s="1"/>
  <c r="M255" i="7" s="1"/>
  <c r="T255" i="7" s="1"/>
  <c r="D251" i="6"/>
  <c r="C251" i="6" s="1"/>
  <c r="Q254" i="7" s="1"/>
  <c r="M254" i="7" s="1"/>
  <c r="T254" i="7" s="1"/>
  <c r="D250" i="6"/>
  <c r="C250" i="6" s="1"/>
  <c r="Q253" i="7" s="1"/>
  <c r="M253" i="7" s="1"/>
  <c r="T253" i="7" s="1"/>
  <c r="D249" i="6"/>
  <c r="C249" i="6" s="1"/>
  <c r="Q252" i="7" s="1"/>
  <c r="M252" i="7" s="1"/>
  <c r="T252" i="7" s="1"/>
  <c r="D248" i="6"/>
  <c r="C248" i="6" s="1"/>
  <c r="Q251" i="7" s="1"/>
  <c r="M251" i="7" s="1"/>
  <c r="T251" i="7" s="1"/>
  <c r="D247" i="6"/>
  <c r="C247" i="6" s="1"/>
  <c r="Q250" i="7" s="1"/>
  <c r="M250" i="7" s="1"/>
  <c r="T250" i="7" s="1"/>
  <c r="D246" i="6"/>
  <c r="C246" i="6" s="1"/>
  <c r="Q249" i="7" s="1"/>
  <c r="M249" i="7" s="1"/>
  <c r="T249" i="7" s="1"/>
  <c r="D245" i="6"/>
  <c r="C245" i="6" s="1"/>
  <c r="Q248" i="7" s="1"/>
  <c r="M248" i="7" s="1"/>
  <c r="T248" i="7" s="1"/>
  <c r="D244" i="6"/>
  <c r="C244" i="6" s="1"/>
  <c r="Q247" i="7" s="1"/>
  <c r="M247" i="7" s="1"/>
  <c r="T247" i="7" s="1"/>
  <c r="D243" i="6"/>
  <c r="C243" i="6" s="1"/>
  <c r="Q246" i="7" s="1"/>
  <c r="M246" i="7" s="1"/>
  <c r="T246" i="7" s="1"/>
  <c r="D242" i="6"/>
  <c r="C242" i="6" s="1"/>
  <c r="Q245" i="7" s="1"/>
  <c r="M245" i="7" s="1"/>
  <c r="T245" i="7" s="1"/>
  <c r="D241" i="6"/>
  <c r="C241" i="6" s="1"/>
  <c r="Q244" i="7" s="1"/>
  <c r="M244" i="7" s="1"/>
  <c r="T244" i="7" s="1"/>
  <c r="D240" i="6"/>
  <c r="C240" i="6" s="1"/>
  <c r="Q243" i="7" s="1"/>
  <c r="M243" i="7" s="1"/>
  <c r="T243" i="7" s="1"/>
  <c r="D239" i="6"/>
  <c r="C239" i="6" s="1"/>
  <c r="Q242" i="7" s="1"/>
  <c r="M242" i="7" s="1"/>
  <c r="T242" i="7" s="1"/>
  <c r="D238" i="6"/>
  <c r="C238" i="6" s="1"/>
  <c r="Q241" i="7" s="1"/>
  <c r="M241" i="7" s="1"/>
  <c r="T241" i="7" s="1"/>
  <c r="D237" i="6"/>
  <c r="C237" i="6" s="1"/>
  <c r="Q240" i="7" s="1"/>
  <c r="M240" i="7" s="1"/>
  <c r="T240" i="7" s="1"/>
  <c r="D236" i="6"/>
  <c r="C236" i="6" s="1"/>
  <c r="Q239" i="7" s="1"/>
  <c r="M239" i="7" s="1"/>
  <c r="T239" i="7" s="1"/>
  <c r="D235" i="6"/>
  <c r="C235" i="6" s="1"/>
  <c r="Q238" i="7" s="1"/>
  <c r="M238" i="7" s="1"/>
  <c r="T238" i="7" s="1"/>
  <c r="D234" i="6"/>
  <c r="C234" i="6" s="1"/>
  <c r="Q237" i="7" s="1"/>
  <c r="M237" i="7" s="1"/>
  <c r="T237" i="7" s="1"/>
  <c r="D233" i="6"/>
  <c r="C233" i="6" s="1"/>
  <c r="Q236" i="7" s="1"/>
  <c r="M236" i="7" s="1"/>
  <c r="T236" i="7" s="1"/>
  <c r="D232" i="6"/>
  <c r="C232" i="6" s="1"/>
  <c r="Q235" i="7" s="1"/>
  <c r="M235" i="7" s="1"/>
  <c r="T235" i="7" s="1"/>
  <c r="D231" i="6"/>
  <c r="C231" i="6" s="1"/>
  <c r="Q234" i="7" s="1"/>
  <c r="M234" i="7" s="1"/>
  <c r="T234" i="7" s="1"/>
  <c r="D230" i="6"/>
  <c r="C230" i="6" s="1"/>
  <c r="Q233" i="7" s="1"/>
  <c r="M233" i="7" s="1"/>
  <c r="T233" i="7" s="1"/>
  <c r="D229" i="6"/>
  <c r="C229" i="6" s="1"/>
  <c r="Q232" i="7" s="1"/>
  <c r="M232" i="7" s="1"/>
  <c r="T232" i="7" s="1"/>
  <c r="D228" i="6"/>
  <c r="C228" i="6" s="1"/>
  <c r="Q231" i="7" s="1"/>
  <c r="M231" i="7" s="1"/>
  <c r="T231" i="7" s="1"/>
  <c r="D227" i="6"/>
  <c r="C227" i="6" s="1"/>
  <c r="Q230" i="7" s="1"/>
  <c r="M230" i="7" s="1"/>
  <c r="T230" i="7" s="1"/>
  <c r="D226" i="6"/>
  <c r="C226" i="6" s="1"/>
  <c r="Q229" i="7" s="1"/>
  <c r="M229" i="7" s="1"/>
  <c r="T229" i="7" s="1"/>
  <c r="D225" i="6"/>
  <c r="C225" i="6" s="1"/>
  <c r="Q228" i="7" s="1"/>
  <c r="M228" i="7" s="1"/>
  <c r="T228" i="7" s="1"/>
  <c r="D224" i="6"/>
  <c r="C224" i="6" s="1"/>
  <c r="Q227" i="7" s="1"/>
  <c r="M227" i="7" s="1"/>
  <c r="T227" i="7" s="1"/>
  <c r="D223" i="6"/>
  <c r="C223" i="6" s="1"/>
  <c r="Q226" i="7" s="1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T215" i="6" s="1"/>
  <c r="M399" i="7" l="1"/>
  <c r="M462" i="7"/>
  <c r="T462" i="7" s="1"/>
  <c r="Q429" i="7"/>
  <c r="Q428" i="7" s="1"/>
  <c r="M430" i="7"/>
  <c r="M401" i="7"/>
  <c r="Q345" i="7"/>
  <c r="M345" i="7"/>
  <c r="S13" i="7"/>
  <c r="Q225" i="7"/>
  <c r="M226" i="7"/>
  <c r="T226" i="7" s="1"/>
  <c r="R13" i="7"/>
  <c r="C504" i="6"/>
  <c r="D504" i="6"/>
  <c r="T481" i="6"/>
  <c r="R481" i="6"/>
  <c r="P481" i="6"/>
  <c r="N481" i="6"/>
  <c r="L481" i="6"/>
  <c r="J481" i="6"/>
  <c r="H481" i="6"/>
  <c r="F481" i="6"/>
  <c r="S481" i="6"/>
  <c r="Q481" i="6"/>
  <c r="O481" i="6"/>
  <c r="M481" i="6"/>
  <c r="K481" i="6"/>
  <c r="I481" i="6"/>
  <c r="G481" i="6"/>
  <c r="E481" i="6"/>
  <c r="C342" i="6"/>
  <c r="D348" i="6"/>
  <c r="C426" i="6"/>
  <c r="C425" i="6" s="1"/>
  <c r="D457" i="6"/>
  <c r="D456" i="6" s="1"/>
  <c r="C458" i="6"/>
  <c r="D426" i="6"/>
  <c r="D425" i="6" s="1"/>
  <c r="T409" i="6"/>
  <c r="R409" i="6"/>
  <c r="P409" i="6"/>
  <c r="N409" i="6"/>
  <c r="L409" i="6"/>
  <c r="J409" i="6"/>
  <c r="H409" i="6"/>
  <c r="F409" i="6"/>
  <c r="C349" i="6"/>
  <c r="S265" i="6"/>
  <c r="S215" i="6" s="1"/>
  <c r="Q265" i="6"/>
  <c r="Q215" i="6" s="1"/>
  <c r="O265" i="6"/>
  <c r="O215" i="6" s="1"/>
  <c r="M265" i="6"/>
  <c r="M215" i="6" s="1"/>
  <c r="K265" i="6"/>
  <c r="K215" i="6" s="1"/>
  <c r="I265" i="6"/>
  <c r="I215" i="6" s="1"/>
  <c r="G265" i="6"/>
  <c r="G215" i="6" s="1"/>
  <c r="E265" i="6"/>
  <c r="E215" i="6" s="1"/>
  <c r="R333" i="6"/>
  <c r="N333" i="6"/>
  <c r="J333" i="6"/>
  <c r="F333" i="6"/>
  <c r="D342" i="6"/>
  <c r="R265" i="6"/>
  <c r="R215" i="6" s="1"/>
  <c r="P265" i="6"/>
  <c r="P215" i="6" s="1"/>
  <c r="N265" i="6"/>
  <c r="N215" i="6" s="1"/>
  <c r="L265" i="6"/>
  <c r="L215" i="6" s="1"/>
  <c r="J265" i="6"/>
  <c r="J215" i="6" s="1"/>
  <c r="H265" i="6"/>
  <c r="H215" i="6" s="1"/>
  <c r="F265" i="6"/>
  <c r="F215" i="6" s="1"/>
  <c r="C222" i="6"/>
  <c r="D222" i="6"/>
  <c r="F341" i="6" l="1"/>
  <c r="J341" i="6"/>
  <c r="N341" i="6"/>
  <c r="R341" i="6"/>
  <c r="H341" i="6"/>
  <c r="L341" i="6"/>
  <c r="P341" i="6"/>
  <c r="T341" i="6"/>
  <c r="T399" i="7"/>
  <c r="C457" i="6"/>
  <c r="C456" i="6" s="1"/>
  <c r="Q461" i="7"/>
  <c r="M429" i="7"/>
  <c r="M428" i="7" s="1"/>
  <c r="T430" i="7"/>
  <c r="C348" i="6"/>
  <c r="Q352" i="7"/>
  <c r="T401" i="7"/>
  <c r="M225" i="7"/>
  <c r="G341" i="6"/>
  <c r="K341" i="6"/>
  <c r="O341" i="6"/>
  <c r="S341" i="6"/>
  <c r="E341" i="6"/>
  <c r="I341" i="6"/>
  <c r="M341" i="6"/>
  <c r="Q341" i="6"/>
  <c r="M461" i="7" l="1"/>
  <c r="Q460" i="7"/>
  <c r="Q459" i="7" s="1"/>
  <c r="Q351" i="7"/>
  <c r="M352" i="7"/>
  <c r="T461" i="7" l="1"/>
  <c r="M460" i="7"/>
  <c r="M459" i="7" s="1"/>
  <c r="T352" i="7"/>
  <c r="M351" i="7"/>
  <c r="E212" i="6" l="1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D211" i="6"/>
  <c r="C211" i="6" s="1"/>
  <c r="Q214" i="7" s="1"/>
  <c r="M214" i="7" s="1"/>
  <c r="T214" i="7" s="1"/>
  <c r="D210" i="6"/>
  <c r="C210" i="6" s="1"/>
  <c r="Q213" i="7" s="1"/>
  <c r="M213" i="7" s="1"/>
  <c r="T213" i="7" s="1"/>
  <c r="D209" i="6"/>
  <c r="C209" i="6" s="1"/>
  <c r="Q212" i="7" s="1"/>
  <c r="M212" i="7" s="1"/>
  <c r="T212" i="7" s="1"/>
  <c r="D208" i="6"/>
  <c r="T202" i="6"/>
  <c r="D205" i="6"/>
  <c r="C205" i="6" s="1"/>
  <c r="Q208" i="7" s="1"/>
  <c r="M208" i="7" s="1"/>
  <c r="T208" i="7" s="1"/>
  <c r="D206" i="6"/>
  <c r="C206" i="6" s="1"/>
  <c r="Q209" i="7" s="1"/>
  <c r="M209" i="7" s="1"/>
  <c r="T209" i="7" s="1"/>
  <c r="D204" i="6"/>
  <c r="C204" i="6" s="1"/>
  <c r="Q207" i="7" s="1"/>
  <c r="M207" i="7" s="1"/>
  <c r="T207" i="7" s="1"/>
  <c r="D203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D201" i="6"/>
  <c r="C201" i="6" s="1"/>
  <c r="Q204" i="7" s="1"/>
  <c r="M204" i="7" s="1"/>
  <c r="T204" i="7" s="1"/>
  <c r="D200" i="6"/>
  <c r="C200" i="6" s="1"/>
  <c r="Q203" i="7" s="1"/>
  <c r="M203" i="7" s="1"/>
  <c r="T203" i="7" s="1"/>
  <c r="D199" i="6"/>
  <c r="C199" i="6" s="1"/>
  <c r="Q202" i="7" s="1"/>
  <c r="M202" i="7" s="1"/>
  <c r="T202" i="7" s="1"/>
  <c r="D198" i="6"/>
  <c r="C198" i="6" s="1"/>
  <c r="Q201" i="7" s="1"/>
  <c r="M201" i="7" s="1"/>
  <c r="T201" i="7" s="1"/>
  <c r="D197" i="6"/>
  <c r="C197" i="6" s="1"/>
  <c r="Q200" i="7" s="1"/>
  <c r="M200" i="7" s="1"/>
  <c r="T200" i="7" s="1"/>
  <c r="D196" i="6"/>
  <c r="C196" i="6" s="1"/>
  <c r="Q199" i="7" s="1"/>
  <c r="M199" i="7" s="1"/>
  <c r="T199" i="7" s="1"/>
  <c r="D195" i="6"/>
  <c r="C195" i="6" s="1"/>
  <c r="Q198" i="7" s="1"/>
  <c r="M198" i="7" s="1"/>
  <c r="T198" i="7" s="1"/>
  <c r="E191" i="6"/>
  <c r="E190" i="6" s="1"/>
  <c r="F191" i="6"/>
  <c r="F190" i="6" s="1"/>
  <c r="G191" i="6"/>
  <c r="G190" i="6" s="1"/>
  <c r="H191" i="6"/>
  <c r="H190" i="6" s="1"/>
  <c r="I191" i="6"/>
  <c r="I190" i="6" s="1"/>
  <c r="J191" i="6"/>
  <c r="J190" i="6" s="1"/>
  <c r="K191" i="6"/>
  <c r="K190" i="6" s="1"/>
  <c r="L191" i="6"/>
  <c r="L190" i="6" s="1"/>
  <c r="M191" i="6"/>
  <c r="M190" i="6" s="1"/>
  <c r="N191" i="6"/>
  <c r="N190" i="6" s="1"/>
  <c r="O191" i="6"/>
  <c r="O190" i="6" s="1"/>
  <c r="P191" i="6"/>
  <c r="P190" i="6" s="1"/>
  <c r="Q191" i="6"/>
  <c r="Q190" i="6" s="1"/>
  <c r="R191" i="6"/>
  <c r="R190" i="6" s="1"/>
  <c r="S191" i="6"/>
  <c r="S190" i="6" s="1"/>
  <c r="T191" i="6"/>
  <c r="T190" i="6" s="1"/>
  <c r="E186" i="6"/>
  <c r="E185" i="6" s="1"/>
  <c r="F186" i="6"/>
  <c r="F185" i="6" s="1"/>
  <c r="G186" i="6"/>
  <c r="G185" i="6" s="1"/>
  <c r="H186" i="6"/>
  <c r="H185" i="6" s="1"/>
  <c r="I186" i="6"/>
  <c r="I185" i="6" s="1"/>
  <c r="J186" i="6"/>
  <c r="J185" i="6" s="1"/>
  <c r="K186" i="6"/>
  <c r="K185" i="6" s="1"/>
  <c r="L186" i="6"/>
  <c r="L185" i="6" s="1"/>
  <c r="M186" i="6"/>
  <c r="M185" i="6" s="1"/>
  <c r="N186" i="6"/>
  <c r="N185" i="6" s="1"/>
  <c r="O186" i="6"/>
  <c r="O185" i="6" s="1"/>
  <c r="P186" i="6"/>
  <c r="P185" i="6" s="1"/>
  <c r="Q186" i="6"/>
  <c r="Q185" i="6" s="1"/>
  <c r="R186" i="6"/>
  <c r="R185" i="6" s="1"/>
  <c r="S186" i="6"/>
  <c r="S185" i="6" s="1"/>
  <c r="T186" i="6"/>
  <c r="T185" i="6" s="1"/>
  <c r="E182" i="6"/>
  <c r="E181" i="6" s="1"/>
  <c r="F182" i="6"/>
  <c r="F181" i="6" s="1"/>
  <c r="G182" i="6"/>
  <c r="G181" i="6" s="1"/>
  <c r="H182" i="6"/>
  <c r="H181" i="6" s="1"/>
  <c r="I182" i="6"/>
  <c r="I181" i="6" s="1"/>
  <c r="J182" i="6"/>
  <c r="J181" i="6" s="1"/>
  <c r="K182" i="6"/>
  <c r="K181" i="6" s="1"/>
  <c r="L182" i="6"/>
  <c r="L181" i="6" s="1"/>
  <c r="M182" i="6"/>
  <c r="M181" i="6" s="1"/>
  <c r="N182" i="6"/>
  <c r="N181" i="6" s="1"/>
  <c r="O182" i="6"/>
  <c r="O181" i="6" s="1"/>
  <c r="P182" i="6"/>
  <c r="P181" i="6" s="1"/>
  <c r="Q182" i="6"/>
  <c r="Q181" i="6" s="1"/>
  <c r="R182" i="6"/>
  <c r="R181" i="6" s="1"/>
  <c r="S182" i="6"/>
  <c r="S181" i="6" s="1"/>
  <c r="T182" i="6"/>
  <c r="T181" i="6" s="1"/>
  <c r="D184" i="6"/>
  <c r="C184" i="6" s="1"/>
  <c r="Q187" i="7" s="1"/>
  <c r="M187" i="7" s="1"/>
  <c r="T187" i="7" s="1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E176" i="6"/>
  <c r="E175" i="6" s="1"/>
  <c r="F176" i="6"/>
  <c r="F175" i="6" s="1"/>
  <c r="G176" i="6"/>
  <c r="G175" i="6" s="1"/>
  <c r="H176" i="6"/>
  <c r="H175" i="6" s="1"/>
  <c r="I176" i="6"/>
  <c r="I175" i="6" s="1"/>
  <c r="J176" i="6"/>
  <c r="J175" i="6" s="1"/>
  <c r="K176" i="6"/>
  <c r="K175" i="6" s="1"/>
  <c r="L176" i="6"/>
  <c r="L175" i="6" s="1"/>
  <c r="M176" i="6"/>
  <c r="M175" i="6" s="1"/>
  <c r="N176" i="6"/>
  <c r="N175" i="6" s="1"/>
  <c r="O176" i="6"/>
  <c r="O175" i="6" s="1"/>
  <c r="P176" i="6"/>
  <c r="P175" i="6" s="1"/>
  <c r="Q176" i="6"/>
  <c r="Q175" i="6" s="1"/>
  <c r="R176" i="6"/>
  <c r="R175" i="6" s="1"/>
  <c r="S176" i="6"/>
  <c r="S175" i="6" s="1"/>
  <c r="T176" i="6"/>
  <c r="T175" i="6" s="1"/>
  <c r="E173" i="6"/>
  <c r="E172" i="6" s="1"/>
  <c r="F173" i="6"/>
  <c r="F172" i="6" s="1"/>
  <c r="G173" i="6"/>
  <c r="G172" i="6" s="1"/>
  <c r="H173" i="6"/>
  <c r="H172" i="6" s="1"/>
  <c r="I173" i="6"/>
  <c r="I172" i="6" s="1"/>
  <c r="J173" i="6"/>
  <c r="J172" i="6" s="1"/>
  <c r="K173" i="6"/>
  <c r="K172" i="6" s="1"/>
  <c r="L173" i="6"/>
  <c r="L172" i="6" s="1"/>
  <c r="M173" i="6"/>
  <c r="M172" i="6" s="1"/>
  <c r="N173" i="6"/>
  <c r="N172" i="6" s="1"/>
  <c r="O173" i="6"/>
  <c r="O172" i="6" s="1"/>
  <c r="P173" i="6"/>
  <c r="P172" i="6" s="1"/>
  <c r="Q173" i="6"/>
  <c r="Q172" i="6" s="1"/>
  <c r="R173" i="6"/>
  <c r="R172" i="6" s="1"/>
  <c r="S173" i="6"/>
  <c r="S172" i="6" s="1"/>
  <c r="T173" i="6"/>
  <c r="T172" i="6" s="1"/>
  <c r="E169" i="6"/>
  <c r="E168" i="6" s="1"/>
  <c r="F169" i="6"/>
  <c r="F168" i="6" s="1"/>
  <c r="G169" i="6"/>
  <c r="G168" i="6" s="1"/>
  <c r="H169" i="6"/>
  <c r="H168" i="6" s="1"/>
  <c r="I169" i="6"/>
  <c r="I168" i="6" s="1"/>
  <c r="J169" i="6"/>
  <c r="J168" i="6" s="1"/>
  <c r="K169" i="6"/>
  <c r="K168" i="6" s="1"/>
  <c r="L169" i="6"/>
  <c r="L168" i="6" s="1"/>
  <c r="M169" i="6"/>
  <c r="M168" i="6" s="1"/>
  <c r="N169" i="6"/>
  <c r="N168" i="6" s="1"/>
  <c r="O169" i="6"/>
  <c r="O168" i="6" s="1"/>
  <c r="P169" i="6"/>
  <c r="P168" i="6" s="1"/>
  <c r="Q169" i="6"/>
  <c r="Q168" i="6" s="1"/>
  <c r="R169" i="6"/>
  <c r="R168" i="6" s="1"/>
  <c r="S169" i="6"/>
  <c r="S168" i="6" s="1"/>
  <c r="T169" i="6"/>
  <c r="T168" i="6" s="1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D167" i="6"/>
  <c r="C167" i="6" s="1"/>
  <c r="Q170" i="7" s="1"/>
  <c r="M170" i="7" s="1"/>
  <c r="T170" i="7" s="1"/>
  <c r="D166" i="6"/>
  <c r="C166" i="6" s="1"/>
  <c r="Q169" i="7" s="1"/>
  <c r="M169" i="7" s="1"/>
  <c r="T169" i="7" s="1"/>
  <c r="D165" i="6"/>
  <c r="C165" i="6" s="1"/>
  <c r="Q168" i="7" s="1"/>
  <c r="E162" i="6"/>
  <c r="E161" i="6" s="1"/>
  <c r="F162" i="6"/>
  <c r="F161" i="6" s="1"/>
  <c r="G162" i="6"/>
  <c r="G161" i="6" s="1"/>
  <c r="H162" i="6"/>
  <c r="H161" i="6" s="1"/>
  <c r="I162" i="6"/>
  <c r="I161" i="6" s="1"/>
  <c r="J162" i="6"/>
  <c r="J161" i="6" s="1"/>
  <c r="K162" i="6"/>
  <c r="K161" i="6" s="1"/>
  <c r="L162" i="6"/>
  <c r="L161" i="6" s="1"/>
  <c r="M162" i="6"/>
  <c r="M161" i="6" s="1"/>
  <c r="N162" i="6"/>
  <c r="N161" i="6" s="1"/>
  <c r="O162" i="6"/>
  <c r="O161" i="6" s="1"/>
  <c r="P162" i="6"/>
  <c r="P161" i="6" s="1"/>
  <c r="Q162" i="6"/>
  <c r="Q161" i="6" s="1"/>
  <c r="R162" i="6"/>
  <c r="R161" i="6" s="1"/>
  <c r="S162" i="6"/>
  <c r="S161" i="6" s="1"/>
  <c r="T162" i="6"/>
  <c r="T161" i="6" s="1"/>
  <c r="E155" i="6"/>
  <c r="E154" i="6" s="1"/>
  <c r="F155" i="6"/>
  <c r="F154" i="6" s="1"/>
  <c r="G155" i="6"/>
  <c r="G154" i="6" s="1"/>
  <c r="H155" i="6"/>
  <c r="H154" i="6" s="1"/>
  <c r="I155" i="6"/>
  <c r="I154" i="6" s="1"/>
  <c r="J155" i="6"/>
  <c r="J154" i="6" s="1"/>
  <c r="K155" i="6"/>
  <c r="K154" i="6" s="1"/>
  <c r="L155" i="6"/>
  <c r="L154" i="6" s="1"/>
  <c r="M155" i="6"/>
  <c r="M154" i="6" s="1"/>
  <c r="N155" i="6"/>
  <c r="N154" i="6" s="1"/>
  <c r="O155" i="6"/>
  <c r="O154" i="6" s="1"/>
  <c r="P155" i="6"/>
  <c r="P154" i="6" s="1"/>
  <c r="Q155" i="6"/>
  <c r="Q154" i="6" s="1"/>
  <c r="R155" i="6"/>
  <c r="R154" i="6" s="1"/>
  <c r="S155" i="6"/>
  <c r="S154" i="6" s="1"/>
  <c r="T155" i="6"/>
  <c r="T154" i="6" s="1"/>
  <c r="D160" i="6"/>
  <c r="C160" i="6" s="1"/>
  <c r="Q163" i="7" s="1"/>
  <c r="M163" i="7" s="1"/>
  <c r="T163" i="7" s="1"/>
  <c r="D159" i="6"/>
  <c r="C159" i="6" s="1"/>
  <c r="Q162" i="7" s="1"/>
  <c r="M162" i="7" s="1"/>
  <c r="T162" i="7" s="1"/>
  <c r="D158" i="6"/>
  <c r="C158" i="6" s="1"/>
  <c r="Q161" i="7" s="1"/>
  <c r="M161" i="7" s="1"/>
  <c r="T161" i="7" s="1"/>
  <c r="D157" i="6"/>
  <c r="C157" i="6" s="1"/>
  <c r="Q160" i="7" s="1"/>
  <c r="M160" i="7" s="1"/>
  <c r="T160" i="7" s="1"/>
  <c r="D156" i="6"/>
  <c r="C156" i="6" s="1"/>
  <c r="Q159" i="7" s="1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E142" i="6"/>
  <c r="E141" i="6" s="1"/>
  <c r="F142" i="6"/>
  <c r="F141" i="6" s="1"/>
  <c r="G142" i="6"/>
  <c r="G141" i="6" s="1"/>
  <c r="H142" i="6"/>
  <c r="H141" i="6" s="1"/>
  <c r="I142" i="6"/>
  <c r="I141" i="6" s="1"/>
  <c r="J142" i="6"/>
  <c r="J141" i="6" s="1"/>
  <c r="K142" i="6"/>
  <c r="K141" i="6" s="1"/>
  <c r="L142" i="6"/>
  <c r="L141" i="6" s="1"/>
  <c r="M142" i="6"/>
  <c r="M141" i="6" s="1"/>
  <c r="N142" i="6"/>
  <c r="N141" i="6" s="1"/>
  <c r="O142" i="6"/>
  <c r="O141" i="6" s="1"/>
  <c r="P142" i="6"/>
  <c r="P141" i="6" s="1"/>
  <c r="Q142" i="6"/>
  <c r="Q141" i="6" s="1"/>
  <c r="R142" i="6"/>
  <c r="R141" i="6" s="1"/>
  <c r="S142" i="6"/>
  <c r="S141" i="6" s="1"/>
  <c r="T142" i="6"/>
  <c r="T141" i="6" s="1"/>
  <c r="L134" i="6"/>
  <c r="E139" i="6"/>
  <c r="F139" i="6"/>
  <c r="G139" i="6"/>
  <c r="E134" i="6"/>
  <c r="F134" i="6"/>
  <c r="G134" i="6"/>
  <c r="H134" i="6"/>
  <c r="I134" i="6"/>
  <c r="J134" i="6"/>
  <c r="K134" i="6"/>
  <c r="M134" i="6"/>
  <c r="N134" i="6"/>
  <c r="O134" i="6"/>
  <c r="P134" i="6"/>
  <c r="Q134" i="6"/>
  <c r="R134" i="6"/>
  <c r="S134" i="6"/>
  <c r="T134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D129" i="6"/>
  <c r="C129" i="6" s="1"/>
  <c r="Q132" i="7" s="1"/>
  <c r="M132" i="7" s="1"/>
  <c r="T132" i="7" s="1"/>
  <c r="U132" i="7" s="1"/>
  <c r="D128" i="6"/>
  <c r="C128" i="6" s="1"/>
  <c r="Q131" i="7" s="1"/>
  <c r="M131" i="7" s="1"/>
  <c r="T131" i="7" s="1"/>
  <c r="U131" i="7" s="1"/>
  <c r="D127" i="6"/>
  <c r="C127" i="6" s="1"/>
  <c r="Q130" i="7" s="1"/>
  <c r="M130" i="7" s="1"/>
  <c r="T130" i="7" s="1"/>
  <c r="U130" i="7" s="1"/>
  <c r="D126" i="6"/>
  <c r="C126" i="6" s="1"/>
  <c r="Q129" i="7" s="1"/>
  <c r="M129" i="7" s="1"/>
  <c r="T129" i="7" s="1"/>
  <c r="U129" i="7" s="1"/>
  <c r="D125" i="6"/>
  <c r="C125" i="6" s="1"/>
  <c r="Q128" i="7" s="1"/>
  <c r="D124" i="6"/>
  <c r="C124" i="6" s="1"/>
  <c r="Q127" i="7" s="1"/>
  <c r="M127" i="7" s="1"/>
  <c r="E123" i="6"/>
  <c r="E122" i="6" s="1"/>
  <c r="F123" i="6"/>
  <c r="F122" i="6" s="1"/>
  <c r="G123" i="6"/>
  <c r="G122" i="6" s="1"/>
  <c r="H123" i="6"/>
  <c r="H122" i="6" s="1"/>
  <c r="I123" i="6"/>
  <c r="I122" i="6" s="1"/>
  <c r="J123" i="6"/>
  <c r="J122" i="6" s="1"/>
  <c r="K123" i="6"/>
  <c r="K122" i="6" s="1"/>
  <c r="L123" i="6"/>
  <c r="L122" i="6" s="1"/>
  <c r="M123" i="6"/>
  <c r="M122" i="6" s="1"/>
  <c r="N123" i="6"/>
  <c r="N122" i="6" s="1"/>
  <c r="O123" i="6"/>
  <c r="O122" i="6" s="1"/>
  <c r="P123" i="6"/>
  <c r="P122" i="6" s="1"/>
  <c r="Q123" i="6"/>
  <c r="Q122" i="6" s="1"/>
  <c r="R123" i="6"/>
  <c r="R122" i="6" s="1"/>
  <c r="S123" i="6"/>
  <c r="S122" i="6" s="1"/>
  <c r="T123" i="6"/>
  <c r="T122" i="6" s="1"/>
  <c r="E120" i="6"/>
  <c r="E119" i="6" s="1"/>
  <c r="F120" i="6"/>
  <c r="F119" i="6" s="1"/>
  <c r="G120" i="6"/>
  <c r="G119" i="6" s="1"/>
  <c r="H120" i="6"/>
  <c r="H119" i="6" s="1"/>
  <c r="I120" i="6"/>
  <c r="I119" i="6" s="1"/>
  <c r="J120" i="6"/>
  <c r="J119" i="6" s="1"/>
  <c r="K120" i="6"/>
  <c r="K119" i="6" s="1"/>
  <c r="L120" i="6"/>
  <c r="L119" i="6" s="1"/>
  <c r="M120" i="6"/>
  <c r="M119" i="6" s="1"/>
  <c r="N120" i="6"/>
  <c r="N119" i="6" s="1"/>
  <c r="O120" i="6"/>
  <c r="O119" i="6" s="1"/>
  <c r="P120" i="6"/>
  <c r="P119" i="6" s="1"/>
  <c r="Q120" i="6"/>
  <c r="Q119" i="6" s="1"/>
  <c r="R120" i="6"/>
  <c r="R119" i="6" s="1"/>
  <c r="S120" i="6"/>
  <c r="S119" i="6" s="1"/>
  <c r="T120" i="6"/>
  <c r="T119" i="6" s="1"/>
  <c r="D117" i="6"/>
  <c r="C117" i="6" s="1"/>
  <c r="Q120" i="7" s="1"/>
  <c r="M120" i="7" s="1"/>
  <c r="T120" i="7" s="1"/>
  <c r="D116" i="6"/>
  <c r="C116" i="6" s="1"/>
  <c r="Q119" i="7" s="1"/>
  <c r="D118" i="6"/>
  <c r="C118" i="6" s="1"/>
  <c r="Q121" i="7" s="1"/>
  <c r="M121" i="7" s="1"/>
  <c r="T121" i="7" s="1"/>
  <c r="D115" i="6"/>
  <c r="E95" i="6"/>
  <c r="E94" i="6" s="1"/>
  <c r="F95" i="6"/>
  <c r="F94" i="6" s="1"/>
  <c r="G95" i="6"/>
  <c r="G94" i="6" s="1"/>
  <c r="H95" i="6"/>
  <c r="H94" i="6" s="1"/>
  <c r="I95" i="6"/>
  <c r="I94" i="6" s="1"/>
  <c r="J95" i="6"/>
  <c r="J94" i="6" s="1"/>
  <c r="K95" i="6"/>
  <c r="K94" i="6" s="1"/>
  <c r="L95" i="6"/>
  <c r="L94" i="6" s="1"/>
  <c r="M95" i="6"/>
  <c r="M94" i="6" s="1"/>
  <c r="N95" i="6"/>
  <c r="N94" i="6" s="1"/>
  <c r="O95" i="6"/>
  <c r="O94" i="6" s="1"/>
  <c r="P95" i="6"/>
  <c r="P94" i="6" s="1"/>
  <c r="Q95" i="6"/>
  <c r="Q94" i="6" s="1"/>
  <c r="R95" i="6"/>
  <c r="R94" i="6" s="1"/>
  <c r="S95" i="6"/>
  <c r="S94" i="6" s="1"/>
  <c r="T95" i="6"/>
  <c r="T94" i="6" s="1"/>
  <c r="D113" i="6"/>
  <c r="C113" i="6" s="1"/>
  <c r="Q116" i="7" s="1"/>
  <c r="M116" i="7" s="1"/>
  <c r="T116" i="7" s="1"/>
  <c r="D112" i="6"/>
  <c r="C112" i="6" s="1"/>
  <c r="Q115" i="7" s="1"/>
  <c r="M115" i="7" s="1"/>
  <c r="T115" i="7" s="1"/>
  <c r="D111" i="6"/>
  <c r="C111" i="6" s="1"/>
  <c r="Q114" i="7" s="1"/>
  <c r="M114" i="7" s="1"/>
  <c r="T114" i="7" s="1"/>
  <c r="D110" i="6"/>
  <c r="C110" i="6" s="1"/>
  <c r="Q113" i="7" s="1"/>
  <c r="M113" i="7" s="1"/>
  <c r="T113" i="7" s="1"/>
  <c r="D109" i="6"/>
  <c r="C109" i="6" s="1"/>
  <c r="Q112" i="7" s="1"/>
  <c r="M112" i="7" s="1"/>
  <c r="T112" i="7" s="1"/>
  <c r="D108" i="6"/>
  <c r="C108" i="6" s="1"/>
  <c r="Q111" i="7" s="1"/>
  <c r="M111" i="7" s="1"/>
  <c r="T111" i="7" s="1"/>
  <c r="D107" i="6"/>
  <c r="C107" i="6" s="1"/>
  <c r="Q110" i="7" s="1"/>
  <c r="M110" i="7" s="1"/>
  <c r="T110" i="7" s="1"/>
  <c r="D106" i="6"/>
  <c r="C106" i="6" s="1"/>
  <c r="Q109" i="7" s="1"/>
  <c r="M109" i="7" s="1"/>
  <c r="T109" i="7" s="1"/>
  <c r="D105" i="6"/>
  <c r="C105" i="6" s="1"/>
  <c r="Q108" i="7" s="1"/>
  <c r="M108" i="7" s="1"/>
  <c r="T108" i="7" s="1"/>
  <c r="D104" i="6"/>
  <c r="C104" i="6" s="1"/>
  <c r="Q107" i="7" s="1"/>
  <c r="M107" i="7" s="1"/>
  <c r="T107" i="7" s="1"/>
  <c r="D103" i="6"/>
  <c r="C103" i="6" s="1"/>
  <c r="Q106" i="7" s="1"/>
  <c r="M106" i="7" s="1"/>
  <c r="T106" i="7" s="1"/>
  <c r="D102" i="6"/>
  <c r="C102" i="6" s="1"/>
  <c r="Q105" i="7" s="1"/>
  <c r="M105" i="7" s="1"/>
  <c r="T105" i="7" s="1"/>
  <c r="D101" i="6"/>
  <c r="C101" i="6" s="1"/>
  <c r="Q104" i="7" s="1"/>
  <c r="M104" i="7" s="1"/>
  <c r="T104" i="7" s="1"/>
  <c r="D100" i="6"/>
  <c r="C100" i="6" s="1"/>
  <c r="Q103" i="7" s="1"/>
  <c r="M103" i="7" s="1"/>
  <c r="T103" i="7" s="1"/>
  <c r="D99" i="6"/>
  <c r="C99" i="6" s="1"/>
  <c r="Q102" i="7" s="1"/>
  <c r="M102" i="7" s="1"/>
  <c r="T102" i="7" s="1"/>
  <c r="D98" i="6"/>
  <c r="C98" i="6" s="1"/>
  <c r="Q101" i="7" s="1"/>
  <c r="M101" i="7" s="1"/>
  <c r="T101" i="7" s="1"/>
  <c r="D97" i="6"/>
  <c r="C97" i="6" s="1"/>
  <c r="Q100" i="7" s="1"/>
  <c r="M100" i="7" s="1"/>
  <c r="T100" i="7" s="1"/>
  <c r="D96" i="6"/>
  <c r="C96" i="6" s="1"/>
  <c r="Q99" i="7" s="1"/>
  <c r="E92" i="6"/>
  <c r="E91" i="6" s="1"/>
  <c r="F92" i="6"/>
  <c r="F91" i="6" s="1"/>
  <c r="G92" i="6"/>
  <c r="G91" i="6" s="1"/>
  <c r="H92" i="6"/>
  <c r="H91" i="6" s="1"/>
  <c r="I92" i="6"/>
  <c r="I91" i="6" s="1"/>
  <c r="J92" i="6"/>
  <c r="J91" i="6" s="1"/>
  <c r="K92" i="6"/>
  <c r="K91" i="6" s="1"/>
  <c r="L92" i="6"/>
  <c r="L91" i="6" s="1"/>
  <c r="M92" i="6"/>
  <c r="M91" i="6" s="1"/>
  <c r="N92" i="6"/>
  <c r="N91" i="6" s="1"/>
  <c r="O92" i="6"/>
  <c r="O91" i="6" s="1"/>
  <c r="P92" i="6"/>
  <c r="P91" i="6" s="1"/>
  <c r="Q92" i="6"/>
  <c r="Q91" i="6" s="1"/>
  <c r="R92" i="6"/>
  <c r="R91" i="6" s="1"/>
  <c r="S92" i="6"/>
  <c r="S91" i="6" s="1"/>
  <c r="T92" i="6"/>
  <c r="T91" i="6" s="1"/>
  <c r="E88" i="6"/>
  <c r="E87" i="6" s="1"/>
  <c r="F88" i="6"/>
  <c r="F87" i="6" s="1"/>
  <c r="G88" i="6"/>
  <c r="G87" i="6" s="1"/>
  <c r="H88" i="6"/>
  <c r="H87" i="6" s="1"/>
  <c r="I88" i="6"/>
  <c r="I87" i="6" s="1"/>
  <c r="J88" i="6"/>
  <c r="J87" i="6" s="1"/>
  <c r="K88" i="6"/>
  <c r="K87" i="6" s="1"/>
  <c r="L88" i="6"/>
  <c r="L87" i="6" s="1"/>
  <c r="M88" i="6"/>
  <c r="M87" i="6" s="1"/>
  <c r="N88" i="6"/>
  <c r="N87" i="6" s="1"/>
  <c r="O88" i="6"/>
  <c r="O87" i="6" s="1"/>
  <c r="P88" i="6"/>
  <c r="P87" i="6" s="1"/>
  <c r="Q88" i="6"/>
  <c r="Q87" i="6" s="1"/>
  <c r="R88" i="6"/>
  <c r="R87" i="6" s="1"/>
  <c r="S88" i="6"/>
  <c r="S87" i="6" s="1"/>
  <c r="T88" i="6"/>
  <c r="T87" i="6" s="1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D89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D84" i="6"/>
  <c r="C84" i="6" s="1"/>
  <c r="Q87" i="7" s="1"/>
  <c r="M87" i="7" s="1"/>
  <c r="T87" i="7" s="1"/>
  <c r="D83" i="6"/>
  <c r="C83" i="6" s="1"/>
  <c r="Q86" i="7" s="1"/>
  <c r="M86" i="7" s="1"/>
  <c r="T86" i="7" s="1"/>
  <c r="D82" i="6"/>
  <c r="C82" i="6" s="1"/>
  <c r="Q85" i="7" s="1"/>
  <c r="M85" i="7" s="1"/>
  <c r="T85" i="7" s="1"/>
  <c r="D81" i="6"/>
  <c r="C81" i="6" s="1"/>
  <c r="Q84" i="7" s="1"/>
  <c r="M84" i="7" s="1"/>
  <c r="T84" i="7" s="1"/>
  <c r="D80" i="6"/>
  <c r="C80" i="6" s="1"/>
  <c r="Q83" i="7" s="1"/>
  <c r="M83" i="7" s="1"/>
  <c r="T83" i="7" s="1"/>
  <c r="D79" i="6"/>
  <c r="C79" i="6" s="1"/>
  <c r="Q82" i="7" s="1"/>
  <c r="M82" i="7" s="1"/>
  <c r="T82" i="7" s="1"/>
  <c r="D78" i="6"/>
  <c r="C78" i="6" s="1"/>
  <c r="Q81" i="7" s="1"/>
  <c r="M81" i="7" s="1"/>
  <c r="T81" i="7" s="1"/>
  <c r="D77" i="6"/>
  <c r="C77" i="6" s="1"/>
  <c r="Q80" i="7" s="1"/>
  <c r="M80" i="7" s="1"/>
  <c r="T80" i="7" s="1"/>
  <c r="D76" i="6"/>
  <c r="C76" i="6" s="1"/>
  <c r="Q79" i="7" s="1"/>
  <c r="M79" i="7" s="1"/>
  <c r="T79" i="7" s="1"/>
  <c r="D75" i="6"/>
  <c r="C75" i="6" s="1"/>
  <c r="Q78" i="7" s="1"/>
  <c r="M78" i="7" s="1"/>
  <c r="T78" i="7" s="1"/>
  <c r="D74" i="6"/>
  <c r="C74" i="6" s="1"/>
  <c r="Q77" i="7" s="1"/>
  <c r="M77" i="7" s="1"/>
  <c r="T77" i="7" s="1"/>
  <c r="D73" i="6"/>
  <c r="C73" i="6" s="1"/>
  <c r="Q76" i="7" s="1"/>
  <c r="M76" i="7" s="1"/>
  <c r="T76" i="7" s="1"/>
  <c r="D72" i="6"/>
  <c r="C72" i="6" s="1"/>
  <c r="Q75" i="7" s="1"/>
  <c r="M75" i="7" s="1"/>
  <c r="T75" i="7" s="1"/>
  <c r="D71" i="6"/>
  <c r="C71" i="6" s="1"/>
  <c r="Q74" i="7" s="1"/>
  <c r="M74" i="7" s="1"/>
  <c r="T74" i="7" s="1"/>
  <c r="D70" i="6"/>
  <c r="C70" i="6" s="1"/>
  <c r="Q73" i="7" s="1"/>
  <c r="M73" i="7" s="1"/>
  <c r="T73" i="7" s="1"/>
  <c r="D69" i="6"/>
  <c r="C69" i="6" s="1"/>
  <c r="Q72" i="7" s="1"/>
  <c r="M72" i="7" s="1"/>
  <c r="T72" i="7" s="1"/>
  <c r="D68" i="6"/>
  <c r="C68" i="6" s="1"/>
  <c r="Q71" i="7" s="1"/>
  <c r="M71" i="7" s="1"/>
  <c r="T71" i="7" s="1"/>
  <c r="D67" i="6"/>
  <c r="C67" i="6" s="1"/>
  <c r="Q70" i="7" s="1"/>
  <c r="M70" i="7" s="1"/>
  <c r="T70" i="7" s="1"/>
  <c r="D66" i="6"/>
  <c r="C66" i="6" s="1"/>
  <c r="Q69" i="7" s="1"/>
  <c r="M69" i="7" s="1"/>
  <c r="T69" i="7" s="1"/>
  <c r="D65" i="6"/>
  <c r="C65" i="6" s="1"/>
  <c r="Q68" i="7" s="1"/>
  <c r="M68" i="7" s="1"/>
  <c r="T68" i="7" s="1"/>
  <c r="D64" i="6"/>
  <c r="C64" i="6" s="1"/>
  <c r="Q67" i="7" s="1"/>
  <c r="M67" i="7" s="1"/>
  <c r="T67" i="7" s="1"/>
  <c r="D63" i="6"/>
  <c r="C63" i="6" s="1"/>
  <c r="Q66" i="7" s="1"/>
  <c r="M66" i="7" s="1"/>
  <c r="T66" i="7" s="1"/>
  <c r="D62" i="6"/>
  <c r="C62" i="6" s="1"/>
  <c r="Q65" i="7" s="1"/>
  <c r="M65" i="7" s="1"/>
  <c r="T65" i="7" s="1"/>
  <c r="D61" i="6"/>
  <c r="C61" i="6" s="1"/>
  <c r="Q64" i="7" s="1"/>
  <c r="M64" i="7" s="1"/>
  <c r="T64" i="7" s="1"/>
  <c r="D60" i="6"/>
  <c r="C60" i="6" s="1"/>
  <c r="Q63" i="7" s="1"/>
  <c r="M63" i="7" s="1"/>
  <c r="T63" i="7" s="1"/>
  <c r="D59" i="6"/>
  <c r="C59" i="6" s="1"/>
  <c r="Q62" i="7" s="1"/>
  <c r="M62" i="7" s="1"/>
  <c r="T62" i="7" s="1"/>
  <c r="D58" i="6"/>
  <c r="C58" i="6" s="1"/>
  <c r="Q61" i="7" s="1"/>
  <c r="M61" i="7" s="1"/>
  <c r="T61" i="7" s="1"/>
  <c r="D57" i="6"/>
  <c r="C57" i="6" s="1"/>
  <c r="Q60" i="7" s="1"/>
  <c r="M60" i="7" s="1"/>
  <c r="T60" i="7" s="1"/>
  <c r="D56" i="6"/>
  <c r="C56" i="6" s="1"/>
  <c r="Q59" i="7" s="1"/>
  <c r="M59" i="7" s="1"/>
  <c r="T59" i="7" s="1"/>
  <c r="D55" i="6"/>
  <c r="C55" i="6" s="1"/>
  <c r="Q58" i="7" s="1"/>
  <c r="M58" i="7" s="1"/>
  <c r="T58" i="7" s="1"/>
  <c r="D54" i="6"/>
  <c r="C54" i="6" s="1"/>
  <c r="Q57" i="7" s="1"/>
  <c r="M57" i="7" s="1"/>
  <c r="T57" i="7" s="1"/>
  <c r="D53" i="6"/>
  <c r="C53" i="6" s="1"/>
  <c r="Q56" i="7" s="1"/>
  <c r="M56" i="7" s="1"/>
  <c r="T56" i="7" s="1"/>
  <c r="D52" i="6"/>
  <c r="C52" i="6" s="1"/>
  <c r="Q55" i="7" s="1"/>
  <c r="M55" i="7" s="1"/>
  <c r="T55" i="7" s="1"/>
  <c r="D51" i="6"/>
  <c r="C51" i="6" s="1"/>
  <c r="Q54" i="7" s="1"/>
  <c r="M54" i="7" s="1"/>
  <c r="T54" i="7" s="1"/>
  <c r="D50" i="6"/>
  <c r="C50" i="6" s="1"/>
  <c r="Q53" i="7" s="1"/>
  <c r="M53" i="7" s="1"/>
  <c r="T53" i="7" s="1"/>
  <c r="D49" i="6"/>
  <c r="C49" i="6" s="1"/>
  <c r="Q52" i="7" s="1"/>
  <c r="M52" i="7" s="1"/>
  <c r="T52" i="7" s="1"/>
  <c r="D48" i="6"/>
  <c r="C48" i="6" s="1"/>
  <c r="Q51" i="7" s="1"/>
  <c r="M51" i="7" s="1"/>
  <c r="T51" i="7" s="1"/>
  <c r="D47" i="6"/>
  <c r="C47" i="6" s="1"/>
  <c r="Q50" i="7" s="1"/>
  <c r="M50" i="7" s="1"/>
  <c r="T50" i="7" s="1"/>
  <c r="D46" i="6"/>
  <c r="C46" i="6" s="1"/>
  <c r="Q49" i="7" s="1"/>
  <c r="M49" i="7" s="1"/>
  <c r="T49" i="7" s="1"/>
  <c r="D45" i="6"/>
  <c r="C45" i="6" s="1"/>
  <c r="Q48" i="7" s="1"/>
  <c r="M48" i="7" s="1"/>
  <c r="T48" i="7" s="1"/>
  <c r="D44" i="6"/>
  <c r="C44" i="6" s="1"/>
  <c r="Q47" i="7" s="1"/>
  <c r="M47" i="7" s="1"/>
  <c r="T47" i="7" s="1"/>
  <c r="D43" i="6"/>
  <c r="C43" i="6" s="1"/>
  <c r="Q46" i="7" s="1"/>
  <c r="M46" i="7" s="1"/>
  <c r="T46" i="7" s="1"/>
  <c r="D42" i="6"/>
  <c r="C42" i="6" s="1"/>
  <c r="Q45" i="7" s="1"/>
  <c r="M45" i="7" s="1"/>
  <c r="T45" i="7" s="1"/>
  <c r="D41" i="6"/>
  <c r="C41" i="6" s="1"/>
  <c r="Q44" i="7" s="1"/>
  <c r="M44" i="7" s="1"/>
  <c r="T44" i="7" s="1"/>
  <c r="D40" i="6"/>
  <c r="C40" i="6" s="1"/>
  <c r="Q43" i="7" s="1"/>
  <c r="M43" i="7" s="1"/>
  <c r="T43" i="7" s="1"/>
  <c r="D39" i="6"/>
  <c r="C39" i="6" s="1"/>
  <c r="Q42" i="7" s="1"/>
  <c r="M42" i="7" s="1"/>
  <c r="T42" i="7" s="1"/>
  <c r="D38" i="6"/>
  <c r="C38" i="6" s="1"/>
  <c r="Q41" i="7" s="1"/>
  <c r="M41" i="7" s="1"/>
  <c r="T41" i="7" s="1"/>
  <c r="D37" i="6"/>
  <c r="C37" i="6" s="1"/>
  <c r="Q40" i="7" s="1"/>
  <c r="M40" i="7" s="1"/>
  <c r="T40" i="7" s="1"/>
  <c r="D36" i="6"/>
  <c r="C36" i="6" s="1"/>
  <c r="Q39" i="7" s="1"/>
  <c r="M39" i="7" s="1"/>
  <c r="T39" i="7" s="1"/>
  <c r="D35" i="6"/>
  <c r="C35" i="6" s="1"/>
  <c r="Q38" i="7" s="1"/>
  <c r="M38" i="7" s="1"/>
  <c r="T38" i="7" s="1"/>
  <c r="D34" i="6"/>
  <c r="C34" i="6" s="1"/>
  <c r="Q37" i="7" s="1"/>
  <c r="M37" i="7" s="1"/>
  <c r="T37" i="7" s="1"/>
  <c r="D33" i="6"/>
  <c r="C33" i="6" s="1"/>
  <c r="Q36" i="7" s="1"/>
  <c r="M36" i="7" s="1"/>
  <c r="T36" i="7" s="1"/>
  <c r="D32" i="6"/>
  <c r="C32" i="6" s="1"/>
  <c r="Q35" i="7" s="1"/>
  <c r="M35" i="7" s="1"/>
  <c r="T35" i="7" s="1"/>
  <c r="D31" i="6"/>
  <c r="C31" i="6" s="1"/>
  <c r="Q34" i="7" s="1"/>
  <c r="M34" i="7" s="1"/>
  <c r="T34" i="7" s="1"/>
  <c r="D30" i="6"/>
  <c r="C30" i="6" s="1"/>
  <c r="Q33" i="7" s="1"/>
  <c r="M33" i="7" s="1"/>
  <c r="T33" i="7" s="1"/>
  <c r="D29" i="6"/>
  <c r="C29" i="6" s="1"/>
  <c r="Q32" i="7" s="1"/>
  <c r="M32" i="7" s="1"/>
  <c r="T32" i="7" s="1"/>
  <c r="D28" i="6"/>
  <c r="C28" i="6" s="1"/>
  <c r="Q31" i="7" s="1"/>
  <c r="M31" i="7" s="1"/>
  <c r="T31" i="7" s="1"/>
  <c r="D27" i="6"/>
  <c r="C27" i="6" s="1"/>
  <c r="Q30" i="7" s="1"/>
  <c r="M30" i="7" s="1"/>
  <c r="T30" i="7" s="1"/>
  <c r="D26" i="6"/>
  <c r="C26" i="6" s="1"/>
  <c r="Q29" i="7" s="1"/>
  <c r="M29" i="7" s="1"/>
  <c r="T29" i="7" s="1"/>
  <c r="D25" i="6"/>
  <c r="C25" i="6" s="1"/>
  <c r="Q28" i="7" s="1"/>
  <c r="M28" i="7" s="1"/>
  <c r="T28" i="7" s="1"/>
  <c r="D24" i="6"/>
  <c r="C24" i="6" s="1"/>
  <c r="Q27" i="7" s="1"/>
  <c r="M27" i="7" s="1"/>
  <c r="T27" i="7" s="1"/>
  <c r="D23" i="6"/>
  <c r="C23" i="6" s="1"/>
  <c r="Q26" i="7" s="1"/>
  <c r="M26" i="7" s="1"/>
  <c r="T26" i="7" s="1"/>
  <c r="D22" i="6"/>
  <c r="C22" i="6" s="1"/>
  <c r="Q25" i="7" s="1"/>
  <c r="M25" i="7" s="1"/>
  <c r="T25" i="7" s="1"/>
  <c r="D21" i="6"/>
  <c r="C21" i="6" s="1"/>
  <c r="Q24" i="7" s="1"/>
  <c r="M24" i="7" s="1"/>
  <c r="T24" i="7" s="1"/>
  <c r="D20" i="6"/>
  <c r="C20" i="6" s="1"/>
  <c r="Q23" i="7" s="1"/>
  <c r="M23" i="7" s="1"/>
  <c r="T23" i="7" s="1"/>
  <c r="D19" i="6"/>
  <c r="C19" i="6" s="1"/>
  <c r="Q22" i="7" s="1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D17" i="6"/>
  <c r="C17" i="6" s="1"/>
  <c r="Q20" i="7" s="1"/>
  <c r="M20" i="7" s="1"/>
  <c r="T20" i="7" s="1"/>
  <c r="D16" i="6"/>
  <c r="C16" i="6" s="1"/>
  <c r="Q19" i="7" s="1"/>
  <c r="M19" i="7" s="1"/>
  <c r="T19" i="7" s="1"/>
  <c r="D15" i="6"/>
  <c r="C15" i="6" s="1"/>
  <c r="Q18" i="7" s="1"/>
  <c r="M18" i="7" s="1"/>
  <c r="T18" i="7" s="1"/>
  <c r="D14" i="6"/>
  <c r="C14" i="6" s="1"/>
  <c r="Q17" i="7" s="1"/>
  <c r="M17" i="7" s="1"/>
  <c r="T17" i="7" s="1"/>
  <c r="D13" i="6"/>
  <c r="C13" i="6" s="1"/>
  <c r="Q16" i="7" s="1"/>
  <c r="M16" i="7" s="1"/>
  <c r="T16" i="7" s="1"/>
  <c r="D12" i="6"/>
  <c r="C12" i="6" s="1"/>
  <c r="Q15" i="7" s="1"/>
  <c r="D86" i="6"/>
  <c r="D85" i="6" s="1"/>
  <c r="D90" i="6"/>
  <c r="C90" i="6" s="1"/>
  <c r="Q93" i="7" s="1"/>
  <c r="M93" i="7" s="1"/>
  <c r="T93" i="7" s="1"/>
  <c r="D93" i="6"/>
  <c r="C93" i="6" s="1"/>
  <c r="D121" i="6"/>
  <c r="C121" i="6" s="1"/>
  <c r="D132" i="6"/>
  <c r="C132" i="6" s="1"/>
  <c r="Q135" i="7" s="1"/>
  <c r="M135" i="7" s="1"/>
  <c r="T135" i="7" s="1"/>
  <c r="D131" i="6"/>
  <c r="D138" i="6"/>
  <c r="C138" i="6" s="1"/>
  <c r="D135" i="6"/>
  <c r="C135" i="6" s="1"/>
  <c r="Q138" i="7" s="1"/>
  <c r="D136" i="6"/>
  <c r="C136" i="6" s="1"/>
  <c r="Q139" i="7" s="1"/>
  <c r="M139" i="7" s="1"/>
  <c r="D140" i="6"/>
  <c r="C140" i="6" s="1"/>
  <c r="D143" i="6"/>
  <c r="C143" i="6" s="1"/>
  <c r="D146" i="6"/>
  <c r="C146" i="6" s="1"/>
  <c r="D148" i="6"/>
  <c r="C148" i="6" s="1"/>
  <c r="Q151" i="7" s="1"/>
  <c r="D149" i="6"/>
  <c r="C149" i="6" s="1"/>
  <c r="Q152" i="7" s="1"/>
  <c r="M152" i="7" s="1"/>
  <c r="T152" i="7" s="1"/>
  <c r="Q155" i="7"/>
  <c r="Q156" i="7"/>
  <c r="M156" i="7" s="1"/>
  <c r="T156" i="7" s="1"/>
  <c r="D163" i="6"/>
  <c r="C163" i="6" s="1"/>
  <c r="D171" i="6"/>
  <c r="C171" i="6" s="1"/>
  <c r="Q174" i="7" s="1"/>
  <c r="M174" i="7" s="1"/>
  <c r="T174" i="7" s="1"/>
  <c r="D170" i="6"/>
  <c r="C170" i="6" s="1"/>
  <c r="Q173" i="7" s="1"/>
  <c r="D174" i="6"/>
  <c r="C174" i="6" s="1"/>
  <c r="D178" i="6"/>
  <c r="C178" i="6" s="1"/>
  <c r="Q181" i="7" s="1"/>
  <c r="M181" i="7" s="1"/>
  <c r="T181" i="7" s="1"/>
  <c r="D177" i="6"/>
  <c r="C177" i="6" s="1"/>
  <c r="Q180" i="7" s="1"/>
  <c r="D180" i="6"/>
  <c r="C180" i="6" s="1"/>
  <c r="D183" i="6"/>
  <c r="D189" i="6"/>
  <c r="C189" i="6" s="1"/>
  <c r="Q192" i="7" s="1"/>
  <c r="M192" i="7" s="1"/>
  <c r="T192" i="7" s="1"/>
  <c r="D188" i="6"/>
  <c r="C188" i="6" s="1"/>
  <c r="Q191" i="7" s="1"/>
  <c r="M191" i="7" s="1"/>
  <c r="T191" i="7" s="1"/>
  <c r="D187" i="6"/>
  <c r="C187" i="6" s="1"/>
  <c r="Q190" i="7" s="1"/>
  <c r="D192" i="6"/>
  <c r="C192" i="6" s="1"/>
  <c r="D213" i="6"/>
  <c r="C213" i="6" s="1"/>
  <c r="D217" i="6"/>
  <c r="D218" i="6"/>
  <c r="C218" i="6" s="1"/>
  <c r="Q221" i="7" s="1"/>
  <c r="M221" i="7" s="1"/>
  <c r="T221" i="7" s="1"/>
  <c r="D219" i="6"/>
  <c r="C219" i="6" s="1"/>
  <c r="Q222" i="7" s="1"/>
  <c r="M222" i="7" s="1"/>
  <c r="T222" i="7" s="1"/>
  <c r="D220" i="6"/>
  <c r="C220" i="6" s="1"/>
  <c r="Q223" i="7" s="1"/>
  <c r="M223" i="7" s="1"/>
  <c r="T223" i="7" s="1"/>
  <c r="D221" i="6"/>
  <c r="C221" i="6" s="1"/>
  <c r="Q224" i="7" s="1"/>
  <c r="M224" i="7" s="1"/>
  <c r="T224" i="7" s="1"/>
  <c r="D255" i="6"/>
  <c r="D256" i="6"/>
  <c r="C256" i="6" s="1"/>
  <c r="Q259" i="7" s="1"/>
  <c r="M259" i="7" s="1"/>
  <c r="T259" i="7" s="1"/>
  <c r="D259" i="6"/>
  <c r="D262" i="6"/>
  <c r="D264" i="6"/>
  <c r="C264" i="6" s="1"/>
  <c r="Q267" i="7" s="1"/>
  <c r="M267" i="7" s="1"/>
  <c r="T267" i="7" s="1"/>
  <c r="D263" i="6"/>
  <c r="C263" i="6" s="1"/>
  <c r="Q266" i="7" s="1"/>
  <c r="M266" i="7" s="1"/>
  <c r="T266" i="7" s="1"/>
  <c r="D269" i="6"/>
  <c r="C269" i="6" s="1"/>
  <c r="Q272" i="7" s="1"/>
  <c r="M272" i="7" s="1"/>
  <c r="T272" i="7" s="1"/>
  <c r="D267" i="6"/>
  <c r="D271" i="6"/>
  <c r="D272" i="6"/>
  <c r="C272" i="6" s="1"/>
  <c r="Q275" i="7" s="1"/>
  <c r="M275" i="7" s="1"/>
  <c r="D275" i="6"/>
  <c r="D279" i="6"/>
  <c r="D278" i="6"/>
  <c r="D277" i="6"/>
  <c r="D283" i="6"/>
  <c r="D286" i="6"/>
  <c r="C286" i="6" s="1"/>
  <c r="Q289" i="7" s="1"/>
  <c r="M289" i="7" s="1"/>
  <c r="T289" i="7" s="1"/>
  <c r="D282" i="6"/>
  <c r="D284" i="6"/>
  <c r="C284" i="6" s="1"/>
  <c r="Q287" i="7" s="1"/>
  <c r="M287" i="7" s="1"/>
  <c r="T287" i="7" s="1"/>
  <c r="D285" i="6"/>
  <c r="C285" i="6" s="1"/>
  <c r="Q288" i="7" s="1"/>
  <c r="M288" i="7" s="1"/>
  <c r="T288" i="7" s="1"/>
  <c r="D289" i="6"/>
  <c r="D291" i="6"/>
  <c r="D294" i="6"/>
  <c r="D298" i="6"/>
  <c r="D302" i="6"/>
  <c r="D301" i="6"/>
  <c r="C301" i="6" s="1"/>
  <c r="Q304" i="7" s="1"/>
  <c r="D303" i="6"/>
  <c r="C303" i="6" s="1"/>
  <c r="Q306" i="7" s="1"/>
  <c r="M306" i="7" s="1"/>
  <c r="T306" i="7" s="1"/>
  <c r="D309" i="6"/>
  <c r="D311" i="6"/>
  <c r="D315" i="6"/>
  <c r="D314" i="6"/>
  <c r="D318" i="6"/>
  <c r="D321" i="6"/>
  <c r="D324" i="6"/>
  <c r="D327" i="6"/>
  <c r="D332" i="6"/>
  <c r="D330" i="6"/>
  <c r="D335" i="6"/>
  <c r="D336" i="6"/>
  <c r="C336" i="6" s="1"/>
  <c r="Q339" i="7" s="1"/>
  <c r="M339" i="7" s="1"/>
  <c r="T339" i="7" s="1"/>
  <c r="D338" i="6"/>
  <c r="D339" i="6"/>
  <c r="C339" i="6" s="1"/>
  <c r="Q342" i="7" s="1"/>
  <c r="M342" i="7" s="1"/>
  <c r="T342" i="7" s="1"/>
  <c r="D397" i="6"/>
  <c r="D399" i="6"/>
  <c r="C399" i="6" s="1"/>
  <c r="Q402" i="7" s="1"/>
  <c r="M402" i="7" s="1"/>
  <c r="T402" i="7" s="1"/>
  <c r="D402" i="6"/>
  <c r="D404" i="6"/>
  <c r="C404" i="6" s="1"/>
  <c r="Q407" i="7" s="1"/>
  <c r="M407" i="7" s="1"/>
  <c r="T407" i="7" s="1"/>
  <c r="D403" i="6"/>
  <c r="C403" i="6" s="1"/>
  <c r="Q406" i="7" s="1"/>
  <c r="M406" i="7" s="1"/>
  <c r="T406" i="7" s="1"/>
  <c r="D407" i="6"/>
  <c r="D408" i="6"/>
  <c r="C408" i="6" s="1"/>
  <c r="Q411" i="7" s="1"/>
  <c r="M411" i="7" s="1"/>
  <c r="D411" i="6"/>
  <c r="D414" i="6"/>
  <c r="C414" i="6" s="1"/>
  <c r="Q417" i="7" s="1"/>
  <c r="M417" i="7" s="1"/>
  <c r="T417" i="7" s="1"/>
  <c r="D412" i="6"/>
  <c r="C412" i="6" s="1"/>
  <c r="Q415" i="7" s="1"/>
  <c r="M415" i="7" s="1"/>
  <c r="T415" i="7" s="1"/>
  <c r="D413" i="6"/>
  <c r="C413" i="6" s="1"/>
  <c r="Q416" i="7" s="1"/>
  <c r="M416" i="7" s="1"/>
  <c r="T416" i="7" s="1"/>
  <c r="D417" i="6"/>
  <c r="C417" i="6" s="1"/>
  <c r="Q420" i="7" s="1"/>
  <c r="D416" i="6"/>
  <c r="D418" i="6"/>
  <c r="C418" i="6" s="1"/>
  <c r="Q421" i="7" s="1"/>
  <c r="M421" i="7" s="1"/>
  <c r="T421" i="7" s="1"/>
  <c r="D419" i="6"/>
  <c r="C419" i="6" s="1"/>
  <c r="Q422" i="7" s="1"/>
  <c r="M422" i="7" s="1"/>
  <c r="T422" i="7" s="1"/>
  <c r="D424" i="6"/>
  <c r="C424" i="6" s="1"/>
  <c r="Q427" i="7" s="1"/>
  <c r="D422" i="6"/>
  <c r="D423" i="6"/>
  <c r="C423" i="6" s="1"/>
  <c r="Q426" i="7" s="1"/>
  <c r="M426" i="7" s="1"/>
  <c r="T426" i="7" s="1"/>
  <c r="D433" i="6"/>
  <c r="D436" i="6"/>
  <c r="D445" i="6"/>
  <c r="C445" i="6" s="1"/>
  <c r="Q448" i="7" s="1"/>
  <c r="M448" i="7" s="1"/>
  <c r="T448" i="7" s="1"/>
  <c r="D444" i="6"/>
  <c r="D448" i="6"/>
  <c r="D451" i="6"/>
  <c r="D452" i="6"/>
  <c r="C452" i="6" s="1"/>
  <c r="Q455" i="7" s="1"/>
  <c r="M455" i="7" s="1"/>
  <c r="T455" i="7" s="1"/>
  <c r="D455" i="6"/>
  <c r="D470" i="6"/>
  <c r="C470" i="6" s="1"/>
  <c r="Q473" i="7" s="1"/>
  <c r="M473" i="7" s="1"/>
  <c r="T473" i="7" s="1"/>
  <c r="D471" i="6"/>
  <c r="C471" i="6" s="1"/>
  <c r="Q474" i="7" s="1"/>
  <c r="M474" i="7" s="1"/>
  <c r="T474" i="7" s="1"/>
  <c r="D469" i="6"/>
  <c r="D474" i="6"/>
  <c r="D477" i="6"/>
  <c r="D479" i="6"/>
  <c r="D480" i="6"/>
  <c r="C480" i="6" s="1"/>
  <c r="Q483" i="7" s="1"/>
  <c r="M483" i="7" s="1"/>
  <c r="T483" i="7" s="1"/>
  <c r="D484" i="6"/>
  <c r="C484" i="6" s="1"/>
  <c r="Q487" i="7" s="1"/>
  <c r="M487" i="7" s="1"/>
  <c r="T487" i="7" s="1"/>
  <c r="D483" i="6"/>
  <c r="D485" i="6"/>
  <c r="C485" i="6" s="1"/>
  <c r="Q488" i="7" s="1"/>
  <c r="M488" i="7" s="1"/>
  <c r="T488" i="7" s="1"/>
  <c r="D487" i="6"/>
  <c r="D490" i="6"/>
  <c r="D493" i="6"/>
  <c r="D496" i="6"/>
  <c r="D499" i="6"/>
  <c r="D502" i="6"/>
  <c r="D503" i="6"/>
  <c r="T139" i="7" l="1"/>
  <c r="C502" i="6"/>
  <c r="D501" i="6"/>
  <c r="D182" i="6"/>
  <c r="D181" i="6" s="1"/>
  <c r="M427" i="7"/>
  <c r="M420" i="7"/>
  <c r="C314" i="6"/>
  <c r="D313" i="6"/>
  <c r="D312" i="6" s="1"/>
  <c r="M304" i="7"/>
  <c r="S193" i="6"/>
  <c r="Q193" i="6"/>
  <c r="O193" i="6"/>
  <c r="M193" i="6"/>
  <c r="K193" i="6"/>
  <c r="I193" i="6"/>
  <c r="G193" i="6"/>
  <c r="E193" i="6"/>
  <c r="C277" i="6"/>
  <c r="D276" i="6"/>
  <c r="C212" i="6"/>
  <c r="Q216" i="7"/>
  <c r="T275" i="7"/>
  <c r="C203" i="6"/>
  <c r="D202" i="6"/>
  <c r="Q98" i="7"/>
  <c r="C191" i="6"/>
  <c r="C190" i="6" s="1"/>
  <c r="Q195" i="7"/>
  <c r="M180" i="7"/>
  <c r="Q179" i="7"/>
  <c r="Q172" i="7"/>
  <c r="Q171" i="7" s="1"/>
  <c r="M173" i="7"/>
  <c r="C162" i="6"/>
  <c r="C161" i="6" s="1"/>
  <c r="Q166" i="7"/>
  <c r="C145" i="6"/>
  <c r="Q149" i="7"/>
  <c r="C139" i="6"/>
  <c r="Q143" i="7"/>
  <c r="Q137" i="7"/>
  <c r="M138" i="7"/>
  <c r="C131" i="6"/>
  <c r="D130" i="6"/>
  <c r="M159" i="7"/>
  <c r="Q158" i="7"/>
  <c r="Q157" i="7" s="1"/>
  <c r="M190" i="7"/>
  <c r="Q189" i="7"/>
  <c r="Q188" i="7" s="1"/>
  <c r="C179" i="6"/>
  <c r="Q183" i="7"/>
  <c r="C173" i="6"/>
  <c r="C172" i="6" s="1"/>
  <c r="Q177" i="7"/>
  <c r="M155" i="7"/>
  <c r="Q154" i="7"/>
  <c r="Q153" i="7" s="1"/>
  <c r="Q150" i="7"/>
  <c r="M151" i="7"/>
  <c r="C142" i="6"/>
  <c r="C141" i="6" s="1"/>
  <c r="Q146" i="7"/>
  <c r="C137" i="6"/>
  <c r="Q141" i="7"/>
  <c r="Q167" i="7"/>
  <c r="M168" i="7"/>
  <c r="C115" i="6"/>
  <c r="D114" i="6"/>
  <c r="M119" i="7"/>
  <c r="T127" i="7"/>
  <c r="U127" i="7" s="1"/>
  <c r="C120" i="6"/>
  <c r="C119" i="6" s="1"/>
  <c r="Q124" i="7"/>
  <c r="Q126" i="7"/>
  <c r="Q125" i="7" s="1"/>
  <c r="M128" i="7"/>
  <c r="T128" i="7" s="1"/>
  <c r="U128" i="7" s="1"/>
  <c r="C309" i="6"/>
  <c r="D308" i="6"/>
  <c r="D307" i="6" s="1"/>
  <c r="C92" i="6"/>
  <c r="C91" i="6" s="1"/>
  <c r="Q96" i="7"/>
  <c r="M99" i="7"/>
  <c r="Q14" i="7"/>
  <c r="M15" i="7"/>
  <c r="M22" i="7"/>
  <c r="Q21" i="7"/>
  <c r="C503" i="6"/>
  <c r="D500" i="6"/>
  <c r="C496" i="6"/>
  <c r="D495" i="6"/>
  <c r="D494" i="6" s="1"/>
  <c r="C499" i="6"/>
  <c r="D498" i="6"/>
  <c r="D497" i="6" s="1"/>
  <c r="C490" i="6"/>
  <c r="D489" i="6"/>
  <c r="D488" i="6" s="1"/>
  <c r="C493" i="6"/>
  <c r="D492" i="6"/>
  <c r="D491" i="6" s="1"/>
  <c r="C487" i="6"/>
  <c r="D486" i="6"/>
  <c r="C483" i="6"/>
  <c r="D482" i="6"/>
  <c r="D481" i="6" s="1"/>
  <c r="C479" i="6"/>
  <c r="D478" i="6"/>
  <c r="C474" i="6"/>
  <c r="D473" i="6"/>
  <c r="D472" i="6" s="1"/>
  <c r="C477" i="6"/>
  <c r="D476" i="6"/>
  <c r="D475" i="6" s="1"/>
  <c r="C469" i="6"/>
  <c r="D468" i="6"/>
  <c r="D467" i="6" s="1"/>
  <c r="C455" i="6"/>
  <c r="D454" i="6"/>
  <c r="D453" i="6" s="1"/>
  <c r="C451" i="6"/>
  <c r="D450" i="6"/>
  <c r="D449" i="6" s="1"/>
  <c r="C444" i="6"/>
  <c r="D443" i="6"/>
  <c r="D437" i="6" s="1"/>
  <c r="C448" i="6"/>
  <c r="D447" i="6"/>
  <c r="D446" i="6" s="1"/>
  <c r="C436" i="6"/>
  <c r="D435" i="6"/>
  <c r="D434" i="6" s="1"/>
  <c r="C433" i="6"/>
  <c r="D432" i="6"/>
  <c r="C422" i="6"/>
  <c r="D421" i="6"/>
  <c r="D420" i="6" s="1"/>
  <c r="C416" i="6"/>
  <c r="D415" i="6"/>
  <c r="C411" i="6"/>
  <c r="D410" i="6"/>
  <c r="D409" i="6" s="1"/>
  <c r="C407" i="6"/>
  <c r="D406" i="6"/>
  <c r="D405" i="6" s="1"/>
  <c r="C402" i="6"/>
  <c r="D401" i="6"/>
  <c r="D400" i="6" s="1"/>
  <c r="C397" i="6"/>
  <c r="D395" i="6"/>
  <c r="C278" i="6"/>
  <c r="Q281" i="7" s="1"/>
  <c r="M281" i="7" s="1"/>
  <c r="T281" i="7" s="1"/>
  <c r="C282" i="6"/>
  <c r="Q285" i="7" s="1"/>
  <c r="D281" i="6"/>
  <c r="D280" i="6" s="1"/>
  <c r="C294" i="6"/>
  <c r="D293" i="6"/>
  <c r="D292" i="6" s="1"/>
  <c r="C194" i="6"/>
  <c r="C335" i="6"/>
  <c r="D334" i="6"/>
  <c r="C324" i="6"/>
  <c r="D323" i="6"/>
  <c r="D322" i="6" s="1"/>
  <c r="C302" i="6"/>
  <c r="D300" i="6"/>
  <c r="D299" i="6" s="1"/>
  <c r="C338" i="6"/>
  <c r="D337" i="6"/>
  <c r="C332" i="6"/>
  <c r="D331" i="6"/>
  <c r="C321" i="6"/>
  <c r="D320" i="6"/>
  <c r="D319" i="6" s="1"/>
  <c r="C311" i="6"/>
  <c r="D310" i="6"/>
  <c r="C330" i="6"/>
  <c r="D329" i="6"/>
  <c r="C327" i="6"/>
  <c r="D326" i="6"/>
  <c r="D325" i="6" s="1"/>
  <c r="C318" i="6"/>
  <c r="D317" i="6"/>
  <c r="D316" i="6" s="1"/>
  <c r="C315" i="6"/>
  <c r="D305" i="6"/>
  <c r="D304" i="6" s="1"/>
  <c r="C291" i="6"/>
  <c r="D290" i="6"/>
  <c r="C283" i="6"/>
  <c r="Q286" i="7" s="1"/>
  <c r="M286" i="7" s="1"/>
  <c r="T286" i="7" s="1"/>
  <c r="C275" i="6"/>
  <c r="D274" i="6"/>
  <c r="D273" i="6" s="1"/>
  <c r="C271" i="6"/>
  <c r="D270" i="6"/>
  <c r="C298" i="6"/>
  <c r="D297" i="6"/>
  <c r="D296" i="6" s="1"/>
  <c r="C289" i="6"/>
  <c r="D288" i="6"/>
  <c r="C279" i="6"/>
  <c r="Q282" i="7" s="1"/>
  <c r="M282" i="7" s="1"/>
  <c r="T282" i="7" s="1"/>
  <c r="C267" i="6"/>
  <c r="D266" i="6"/>
  <c r="D207" i="6"/>
  <c r="C262" i="6"/>
  <c r="D261" i="6"/>
  <c r="D260" i="6" s="1"/>
  <c r="C259" i="6"/>
  <c r="D258" i="6"/>
  <c r="D257" i="6" s="1"/>
  <c r="C255" i="6"/>
  <c r="D254" i="6"/>
  <c r="C155" i="6"/>
  <c r="C154" i="6" s="1"/>
  <c r="C208" i="6"/>
  <c r="C217" i="6"/>
  <c r="D216" i="6"/>
  <c r="D212" i="6"/>
  <c r="T193" i="6"/>
  <c r="R193" i="6"/>
  <c r="P193" i="6"/>
  <c r="N193" i="6"/>
  <c r="L193" i="6"/>
  <c r="J193" i="6"/>
  <c r="H193" i="6"/>
  <c r="F193" i="6"/>
  <c r="C186" i="6"/>
  <c r="C185" i="6" s="1"/>
  <c r="C164" i="6"/>
  <c r="D186" i="6"/>
  <c r="D185" i="6" s="1"/>
  <c r="D191" i="6"/>
  <c r="D190" i="6" s="1"/>
  <c r="D194" i="6"/>
  <c r="C176" i="6"/>
  <c r="C183" i="6"/>
  <c r="C95" i="6"/>
  <c r="C123" i="6"/>
  <c r="C122" i="6" s="1"/>
  <c r="D176" i="6"/>
  <c r="D179" i="6"/>
  <c r="C169" i="6"/>
  <c r="C168" i="6" s="1"/>
  <c r="C134" i="6"/>
  <c r="C11" i="6"/>
  <c r="C18" i="6"/>
  <c r="D88" i="6"/>
  <c r="D87" i="6" s="1"/>
  <c r="T144" i="6"/>
  <c r="R144" i="6"/>
  <c r="P144" i="6"/>
  <c r="N144" i="6"/>
  <c r="L144" i="6"/>
  <c r="J144" i="6"/>
  <c r="H144" i="6"/>
  <c r="F144" i="6"/>
  <c r="D173" i="6"/>
  <c r="D172" i="6" s="1"/>
  <c r="C150" i="6"/>
  <c r="C147" i="6"/>
  <c r="D169" i="6"/>
  <c r="D168" i="6" s="1"/>
  <c r="C89" i="6"/>
  <c r="D92" i="6"/>
  <c r="D91" i="6" s="1"/>
  <c r="D137" i="6"/>
  <c r="D134" i="6"/>
  <c r="D139" i="6"/>
  <c r="S144" i="6"/>
  <c r="Q144" i="6"/>
  <c r="O144" i="6"/>
  <c r="M144" i="6"/>
  <c r="K144" i="6"/>
  <c r="I144" i="6"/>
  <c r="G144" i="6"/>
  <c r="E144" i="6"/>
  <c r="D155" i="6"/>
  <c r="D154" i="6" s="1"/>
  <c r="D164" i="6"/>
  <c r="D95" i="6"/>
  <c r="D120" i="6"/>
  <c r="D119" i="6" s="1"/>
  <c r="D142" i="6"/>
  <c r="D141" i="6" s="1"/>
  <c r="D147" i="6"/>
  <c r="D145" i="6"/>
  <c r="D162" i="6"/>
  <c r="D161" i="6" s="1"/>
  <c r="D123" i="6"/>
  <c r="D122" i="6" s="1"/>
  <c r="D18" i="6"/>
  <c r="C86" i="6"/>
  <c r="D11" i="6"/>
  <c r="D175" i="6" l="1"/>
  <c r="M10" i="6"/>
  <c r="Q10" i="6"/>
  <c r="C175" i="6"/>
  <c r="C447" i="6"/>
  <c r="C446" i="6" s="1"/>
  <c r="Q451" i="7"/>
  <c r="Q447" i="7"/>
  <c r="C443" i="6"/>
  <c r="C437" i="6" s="1"/>
  <c r="Q506" i="7"/>
  <c r="M506" i="7" s="1"/>
  <c r="T506" i="7" s="1"/>
  <c r="Q505" i="7"/>
  <c r="C501" i="6"/>
  <c r="C500" i="6" s="1"/>
  <c r="C476" i="6"/>
  <c r="C475" i="6" s="1"/>
  <c r="Q480" i="7"/>
  <c r="M480" i="7" s="1"/>
  <c r="T480" i="7" s="1"/>
  <c r="C473" i="6"/>
  <c r="C472" i="6" s="1"/>
  <c r="Q477" i="7"/>
  <c r="C478" i="6"/>
  <c r="Q482" i="7"/>
  <c r="C482" i="6"/>
  <c r="Q486" i="7"/>
  <c r="C486" i="6"/>
  <c r="Q490" i="7"/>
  <c r="C492" i="6"/>
  <c r="C491" i="6" s="1"/>
  <c r="Q496" i="7"/>
  <c r="C489" i="6"/>
  <c r="C488" i="6" s="1"/>
  <c r="Q493" i="7"/>
  <c r="C498" i="6"/>
  <c r="C497" i="6" s="1"/>
  <c r="Q502" i="7"/>
  <c r="C495" i="6"/>
  <c r="C494" i="6" s="1"/>
  <c r="Q499" i="7"/>
  <c r="D341" i="6"/>
  <c r="C468" i="6"/>
  <c r="C467" i="6" s="1"/>
  <c r="Q472" i="7"/>
  <c r="O10" i="6"/>
  <c r="S10" i="6"/>
  <c r="C144" i="6"/>
  <c r="C450" i="6"/>
  <c r="C449" i="6" s="1"/>
  <c r="Q454" i="7"/>
  <c r="C454" i="6"/>
  <c r="C453" i="6" s="1"/>
  <c r="Q458" i="7"/>
  <c r="C415" i="6"/>
  <c r="Q419" i="7"/>
  <c r="C421" i="6"/>
  <c r="C420" i="6" s="1"/>
  <c r="Q425" i="7"/>
  <c r="C401" i="6"/>
  <c r="C400" i="6" s="1"/>
  <c r="Q405" i="7"/>
  <c r="C406" i="6"/>
  <c r="C405" i="6" s="1"/>
  <c r="Q410" i="7"/>
  <c r="T420" i="7"/>
  <c r="T427" i="7"/>
  <c r="C410" i="6"/>
  <c r="C409" i="6" s="1"/>
  <c r="Q414" i="7"/>
  <c r="C432" i="6"/>
  <c r="Q436" i="7"/>
  <c r="C435" i="6"/>
  <c r="C434" i="6" s="1"/>
  <c r="Q439" i="7"/>
  <c r="D287" i="6"/>
  <c r="C329" i="6"/>
  <c r="Q333" i="7"/>
  <c r="C331" i="6"/>
  <c r="C328" i="6" s="1"/>
  <c r="Q335" i="7"/>
  <c r="C337" i="6"/>
  <c r="Q341" i="7"/>
  <c r="C334" i="6"/>
  <c r="C333" i="6" s="1"/>
  <c r="Q338" i="7"/>
  <c r="C395" i="6"/>
  <c r="Q400" i="7"/>
  <c r="Q398" i="7" s="1"/>
  <c r="D265" i="6"/>
  <c r="D215" i="6" s="1"/>
  <c r="D328" i="6"/>
  <c r="Q318" i="7"/>
  <c r="M318" i="7" s="1"/>
  <c r="T318" i="7" s="1"/>
  <c r="C317" i="6"/>
  <c r="C316" i="6" s="1"/>
  <c r="Q321" i="7"/>
  <c r="C326" i="6"/>
  <c r="C325" i="6" s="1"/>
  <c r="Q330" i="7"/>
  <c r="C320" i="6"/>
  <c r="C319" i="6" s="1"/>
  <c r="Q324" i="7"/>
  <c r="C323" i="6"/>
  <c r="C322" i="6" s="1"/>
  <c r="Q327" i="7"/>
  <c r="C313" i="6"/>
  <c r="C312" i="6" s="1"/>
  <c r="Q317" i="7"/>
  <c r="C297" i="6"/>
  <c r="C296" i="6" s="1"/>
  <c r="Q301" i="7"/>
  <c r="C274" i="6"/>
  <c r="C273" i="6" s="1"/>
  <c r="Q278" i="7"/>
  <c r="C293" i="6"/>
  <c r="C292" i="6" s="1"/>
  <c r="Q297" i="7"/>
  <c r="Q284" i="7"/>
  <c r="Q283" i="7" s="1"/>
  <c r="M285" i="7"/>
  <c r="C288" i="6"/>
  <c r="Q292" i="7"/>
  <c r="C290" i="6"/>
  <c r="Q294" i="7"/>
  <c r="C305" i="6"/>
  <c r="C304" i="6" s="1"/>
  <c r="Q309" i="7"/>
  <c r="C310" i="6"/>
  <c r="Q314" i="7"/>
  <c r="C300" i="6"/>
  <c r="C299" i="6" s="1"/>
  <c r="Q305" i="7"/>
  <c r="C308" i="6"/>
  <c r="C307" i="6" s="1"/>
  <c r="Q312" i="7"/>
  <c r="Q280" i="7"/>
  <c r="C276" i="6"/>
  <c r="T304" i="7"/>
  <c r="C207" i="6"/>
  <c r="Q211" i="7"/>
  <c r="C266" i="6"/>
  <c r="Q270" i="7"/>
  <c r="C270" i="6"/>
  <c r="Q274" i="7"/>
  <c r="Q215" i="7"/>
  <c r="M216" i="7"/>
  <c r="C216" i="6"/>
  <c r="Q220" i="7"/>
  <c r="C254" i="6"/>
  <c r="Q258" i="7"/>
  <c r="C258" i="6"/>
  <c r="C257" i="6" s="1"/>
  <c r="Q262" i="7"/>
  <c r="C261" i="6"/>
  <c r="C260" i="6" s="1"/>
  <c r="Q265" i="7"/>
  <c r="Q206" i="7"/>
  <c r="C202" i="6"/>
  <c r="T168" i="7"/>
  <c r="M167" i="7"/>
  <c r="M141" i="7"/>
  <c r="Q140" i="7"/>
  <c r="Q145" i="7"/>
  <c r="Q144" i="7" s="1"/>
  <c r="M146" i="7"/>
  <c r="T151" i="7"/>
  <c r="M150" i="7"/>
  <c r="Q176" i="7"/>
  <c r="Q175" i="7" s="1"/>
  <c r="M177" i="7"/>
  <c r="M183" i="7"/>
  <c r="Q182" i="7"/>
  <c r="Q178" i="7" s="1"/>
  <c r="T138" i="7"/>
  <c r="M137" i="7"/>
  <c r="Q142" i="7"/>
  <c r="M143" i="7"/>
  <c r="Q148" i="7"/>
  <c r="M149" i="7"/>
  <c r="M166" i="7"/>
  <c r="Q165" i="7"/>
  <c r="Q164" i="7" s="1"/>
  <c r="T173" i="7"/>
  <c r="M172" i="7"/>
  <c r="M171" i="7" s="1"/>
  <c r="M195" i="7"/>
  <c r="Q194" i="7"/>
  <c r="Q193" i="7" s="1"/>
  <c r="C182" i="6"/>
  <c r="C181" i="6" s="1"/>
  <c r="Q186" i="7"/>
  <c r="Q147" i="7"/>
  <c r="T155" i="7"/>
  <c r="M154" i="7"/>
  <c r="T190" i="7"/>
  <c r="M189" i="7"/>
  <c r="M188" i="7" s="1"/>
  <c r="T159" i="7"/>
  <c r="M158" i="7"/>
  <c r="Q134" i="7"/>
  <c r="C130" i="6"/>
  <c r="T180" i="7"/>
  <c r="M179" i="7"/>
  <c r="Q118" i="7"/>
  <c r="C114" i="6"/>
  <c r="C94" i="6" s="1"/>
  <c r="M124" i="7"/>
  <c r="Q123" i="7"/>
  <c r="Q122" i="7" s="1"/>
  <c r="M126" i="7"/>
  <c r="T119" i="7"/>
  <c r="C85" i="6"/>
  <c r="Q89" i="7"/>
  <c r="C88" i="6"/>
  <c r="C87" i="6" s="1"/>
  <c r="Q92" i="7"/>
  <c r="M14" i="7"/>
  <c r="T15" i="7"/>
  <c r="Q95" i="7"/>
  <c r="Q94" i="7" s="1"/>
  <c r="M96" i="7"/>
  <c r="T22" i="7"/>
  <c r="M21" i="7"/>
  <c r="T99" i="7"/>
  <c r="M98" i="7"/>
  <c r="N10" i="6"/>
  <c r="R10" i="6"/>
  <c r="C281" i="6"/>
  <c r="C280" i="6" s="1"/>
  <c r="L10" i="6"/>
  <c r="P10" i="6"/>
  <c r="T10" i="6"/>
  <c r="D94" i="6"/>
  <c r="E10" i="6"/>
  <c r="I10" i="6"/>
  <c r="G10" i="6"/>
  <c r="K10" i="6"/>
  <c r="D333" i="6"/>
  <c r="D193" i="6"/>
  <c r="F10" i="6"/>
  <c r="J10" i="6"/>
  <c r="H10" i="6"/>
  <c r="D144" i="6"/>
  <c r="M157" i="7" l="1"/>
  <c r="M153" i="7"/>
  <c r="Q136" i="7"/>
  <c r="M125" i="7"/>
  <c r="Q504" i="7"/>
  <c r="Q503" i="7" s="1"/>
  <c r="M505" i="7"/>
  <c r="Q446" i="7"/>
  <c r="Q440" i="7" s="1"/>
  <c r="M447" i="7"/>
  <c r="Q498" i="7"/>
  <c r="Q497" i="7" s="1"/>
  <c r="M499" i="7"/>
  <c r="Q501" i="7"/>
  <c r="Q500" i="7" s="1"/>
  <c r="M502" i="7"/>
  <c r="Q492" i="7"/>
  <c r="Q491" i="7" s="1"/>
  <c r="M493" i="7"/>
  <c r="Q495" i="7"/>
  <c r="Q494" i="7" s="1"/>
  <c r="M496" i="7"/>
  <c r="Q489" i="7"/>
  <c r="M490" i="7"/>
  <c r="Q485" i="7"/>
  <c r="Q484" i="7" s="1"/>
  <c r="M486" i="7"/>
  <c r="Q481" i="7"/>
  <c r="M482" i="7"/>
  <c r="Q476" i="7"/>
  <c r="Q475" i="7" s="1"/>
  <c r="M477" i="7"/>
  <c r="C265" i="6"/>
  <c r="C215" i="6" s="1"/>
  <c r="C481" i="6"/>
  <c r="Q471" i="7"/>
  <c r="Q470" i="7" s="1"/>
  <c r="M472" i="7"/>
  <c r="Q450" i="7"/>
  <c r="Q449" i="7" s="1"/>
  <c r="M451" i="7"/>
  <c r="C193" i="6"/>
  <c r="C10" i="6" s="1"/>
  <c r="Q457" i="7"/>
  <c r="Q456" i="7" s="1"/>
  <c r="M458" i="7"/>
  <c r="Q453" i="7"/>
  <c r="Q452" i="7" s="1"/>
  <c r="M454" i="7"/>
  <c r="M425" i="7"/>
  <c r="Q424" i="7"/>
  <c r="Q423" i="7" s="1"/>
  <c r="M419" i="7"/>
  <c r="Q418" i="7"/>
  <c r="Q438" i="7"/>
  <c r="Q437" i="7" s="1"/>
  <c r="M439" i="7"/>
  <c r="Q435" i="7"/>
  <c r="M436" i="7"/>
  <c r="Q413" i="7"/>
  <c r="M414" i="7"/>
  <c r="Q409" i="7"/>
  <c r="Q408" i="7" s="1"/>
  <c r="M410" i="7"/>
  <c r="Q404" i="7"/>
  <c r="Q403" i="7" s="1"/>
  <c r="M405" i="7"/>
  <c r="M400" i="7"/>
  <c r="M398" i="7" s="1"/>
  <c r="Q337" i="7"/>
  <c r="M338" i="7"/>
  <c r="M341" i="7"/>
  <c r="Q340" i="7"/>
  <c r="Q334" i="7"/>
  <c r="M335" i="7"/>
  <c r="Q332" i="7"/>
  <c r="Q331" i="7" s="1"/>
  <c r="M333" i="7"/>
  <c r="M317" i="7"/>
  <c r="Q316" i="7"/>
  <c r="Q315" i="7" s="1"/>
  <c r="Q326" i="7"/>
  <c r="Q325" i="7" s="1"/>
  <c r="M327" i="7"/>
  <c r="Q323" i="7"/>
  <c r="Q322" i="7" s="1"/>
  <c r="M324" i="7"/>
  <c r="M330" i="7"/>
  <c r="Q329" i="7"/>
  <c r="Q328" i="7" s="1"/>
  <c r="Q320" i="7"/>
  <c r="Q319" i="7" s="1"/>
  <c r="M321" i="7"/>
  <c r="Q311" i="7"/>
  <c r="Q310" i="7" s="1"/>
  <c r="M312" i="7"/>
  <c r="M305" i="7"/>
  <c r="Q303" i="7"/>
  <c r="Q302" i="7" s="1"/>
  <c r="Q313" i="7"/>
  <c r="M314" i="7"/>
  <c r="Q308" i="7"/>
  <c r="Q307" i="7" s="1"/>
  <c r="M309" i="7"/>
  <c r="Q293" i="7"/>
  <c r="M294" i="7"/>
  <c r="Q291" i="7"/>
  <c r="Q290" i="7" s="1"/>
  <c r="M292" i="7"/>
  <c r="T285" i="7"/>
  <c r="M284" i="7"/>
  <c r="M283" i="7" s="1"/>
  <c r="M297" i="7"/>
  <c r="Q296" i="7"/>
  <c r="Q295" i="7" s="1"/>
  <c r="Q277" i="7"/>
  <c r="Q276" i="7" s="1"/>
  <c r="M278" i="7"/>
  <c r="Q300" i="7"/>
  <c r="Q299" i="7" s="1"/>
  <c r="M301" i="7"/>
  <c r="M280" i="7"/>
  <c r="Q279" i="7"/>
  <c r="C287" i="6"/>
  <c r="M265" i="7"/>
  <c r="Q264" i="7"/>
  <c r="Q263" i="7" s="1"/>
  <c r="M262" i="7"/>
  <c r="Q261" i="7"/>
  <c r="Q260" i="7" s="1"/>
  <c r="Q257" i="7"/>
  <c r="M258" i="7"/>
  <c r="M220" i="7"/>
  <c r="Q219" i="7"/>
  <c r="M215" i="7"/>
  <c r="T216" i="7"/>
  <c r="Q273" i="7"/>
  <c r="M274" i="7"/>
  <c r="M270" i="7"/>
  <c r="Q269" i="7"/>
  <c r="M211" i="7"/>
  <c r="Q210" i="7"/>
  <c r="M206" i="7"/>
  <c r="Q205" i="7"/>
  <c r="M118" i="7"/>
  <c r="Q117" i="7"/>
  <c r="Q97" i="7" s="1"/>
  <c r="M194" i="7"/>
  <c r="M193" i="7" s="1"/>
  <c r="T195" i="7"/>
  <c r="M165" i="7"/>
  <c r="M164" i="7" s="1"/>
  <c r="T166" i="7"/>
  <c r="M182" i="7"/>
  <c r="M178" i="7" s="1"/>
  <c r="T183" i="7"/>
  <c r="M176" i="7"/>
  <c r="M175" i="7" s="1"/>
  <c r="T177" i="7"/>
  <c r="M145" i="7"/>
  <c r="T146" i="7"/>
  <c r="M134" i="7"/>
  <c r="Q133" i="7"/>
  <c r="M186" i="7"/>
  <c r="Q185" i="7"/>
  <c r="Q184" i="7" s="1"/>
  <c r="T149" i="7"/>
  <c r="M148" i="7"/>
  <c r="T143" i="7"/>
  <c r="M142" i="7"/>
  <c r="M140" i="7"/>
  <c r="T141" i="7"/>
  <c r="M123" i="7"/>
  <c r="T124" i="7"/>
  <c r="T96" i="7"/>
  <c r="M95" i="7"/>
  <c r="M92" i="7"/>
  <c r="Q91" i="7"/>
  <c r="Q90" i="7" s="1"/>
  <c r="Q88" i="7"/>
  <c r="M89" i="7"/>
  <c r="D10" i="6"/>
  <c r="M147" i="7" l="1"/>
  <c r="M136" i="7"/>
  <c r="M144" i="7"/>
  <c r="M122" i="7"/>
  <c r="M94" i="7"/>
  <c r="C341" i="6"/>
  <c r="T447" i="7"/>
  <c r="M446" i="7"/>
  <c r="M440" i="7" s="1"/>
  <c r="T505" i="7"/>
  <c r="U505" i="7" s="1"/>
  <c r="M504" i="7"/>
  <c r="M503" i="7" s="1"/>
  <c r="T477" i="7"/>
  <c r="M476" i="7"/>
  <c r="M475" i="7" s="1"/>
  <c r="M481" i="7"/>
  <c r="T482" i="7"/>
  <c r="T486" i="7"/>
  <c r="M485" i="7"/>
  <c r="T490" i="7"/>
  <c r="M489" i="7"/>
  <c r="T496" i="7"/>
  <c r="M495" i="7"/>
  <c r="M494" i="7" s="1"/>
  <c r="T493" i="7"/>
  <c r="M492" i="7"/>
  <c r="M491" i="7" s="1"/>
  <c r="M501" i="7"/>
  <c r="M500" i="7" s="1"/>
  <c r="T502" i="7"/>
  <c r="M498" i="7"/>
  <c r="M497" i="7" s="1"/>
  <c r="T499" i="7"/>
  <c r="T472" i="7"/>
  <c r="M471" i="7"/>
  <c r="M470" i="7" s="1"/>
  <c r="T454" i="7"/>
  <c r="M453" i="7"/>
  <c r="M452" i="7" s="1"/>
  <c r="M457" i="7"/>
  <c r="M456" i="7" s="1"/>
  <c r="T458" i="7"/>
  <c r="M450" i="7"/>
  <c r="M449" i="7" s="1"/>
  <c r="T451" i="7"/>
  <c r="Q412" i="7"/>
  <c r="Q344" i="7" s="1"/>
  <c r="T419" i="7"/>
  <c r="M418" i="7"/>
  <c r="T425" i="7"/>
  <c r="M424" i="7"/>
  <c r="M423" i="7" s="1"/>
  <c r="T405" i="7"/>
  <c r="M404" i="7"/>
  <c r="M403" i="7" s="1"/>
  <c r="T410" i="7"/>
  <c r="M409" i="7"/>
  <c r="M408" i="7" s="1"/>
  <c r="T414" i="7"/>
  <c r="M413" i="7"/>
  <c r="M412" i="7" s="1"/>
  <c r="M435" i="7"/>
  <c r="T436" i="7"/>
  <c r="M438" i="7"/>
  <c r="M437" i="7" s="1"/>
  <c r="T439" i="7"/>
  <c r="Q336" i="7"/>
  <c r="M332" i="7"/>
  <c r="T333" i="7"/>
  <c r="M334" i="7"/>
  <c r="M331" i="7" s="1"/>
  <c r="T335" i="7"/>
  <c r="T338" i="7"/>
  <c r="M337" i="7"/>
  <c r="T341" i="7"/>
  <c r="M340" i="7"/>
  <c r="T400" i="7"/>
  <c r="M320" i="7"/>
  <c r="M319" i="7" s="1"/>
  <c r="T321" i="7"/>
  <c r="M323" i="7"/>
  <c r="M322" i="7" s="1"/>
  <c r="T324" i="7"/>
  <c r="M326" i="7"/>
  <c r="M325" i="7" s="1"/>
  <c r="T327" i="7"/>
  <c r="M329" i="7"/>
  <c r="M328" i="7" s="1"/>
  <c r="T330" i="7"/>
  <c r="M316" i="7"/>
  <c r="M315" i="7" s="1"/>
  <c r="T317" i="7"/>
  <c r="T297" i="7"/>
  <c r="M296" i="7"/>
  <c r="M295" i="7" s="1"/>
  <c r="M300" i="7"/>
  <c r="M299" i="7" s="1"/>
  <c r="T301" i="7"/>
  <c r="M277" i="7"/>
  <c r="M276" i="7" s="1"/>
  <c r="T278" i="7"/>
  <c r="M291" i="7"/>
  <c r="T292" i="7"/>
  <c r="M293" i="7"/>
  <c r="T294" i="7"/>
  <c r="M308" i="7"/>
  <c r="M307" i="7" s="1"/>
  <c r="T309" i="7"/>
  <c r="M313" i="7"/>
  <c r="T314" i="7"/>
  <c r="M311" i="7"/>
  <c r="M310" i="7" s="1"/>
  <c r="T312" i="7"/>
  <c r="T280" i="7"/>
  <c r="M279" i="7"/>
  <c r="T305" i="7"/>
  <c r="M303" i="7"/>
  <c r="M302" i="7" s="1"/>
  <c r="Q268" i="7"/>
  <c r="Q218" i="7" s="1"/>
  <c r="T274" i="7"/>
  <c r="M273" i="7"/>
  <c r="T258" i="7"/>
  <c r="M257" i="7"/>
  <c r="T206" i="7"/>
  <c r="M205" i="7"/>
  <c r="T211" i="7"/>
  <c r="M210" i="7"/>
  <c r="T270" i="7"/>
  <c r="M269" i="7"/>
  <c r="M268" i="7" s="1"/>
  <c r="T220" i="7"/>
  <c r="M219" i="7"/>
  <c r="M261" i="7"/>
  <c r="M260" i="7" s="1"/>
  <c r="T262" i="7"/>
  <c r="T265" i="7"/>
  <c r="M264" i="7"/>
  <c r="M263" i="7" s="1"/>
  <c r="T118" i="7"/>
  <c r="M117" i="7"/>
  <c r="M185" i="7"/>
  <c r="M184" i="7" s="1"/>
  <c r="T186" i="7"/>
  <c r="T134" i="7"/>
  <c r="M133" i="7"/>
  <c r="M88" i="7"/>
  <c r="T89" i="7"/>
  <c r="T92" i="7"/>
  <c r="M91" i="7"/>
  <c r="M90" i="7" l="1"/>
  <c r="M97" i="7"/>
  <c r="M484" i="7"/>
  <c r="M336" i="7"/>
  <c r="M290" i="7"/>
  <c r="M218" i="7" l="1"/>
  <c r="M344" i="7"/>
  <c r="J197" i="7"/>
  <c r="J196" i="7" s="1"/>
  <c r="J13" i="7" s="1"/>
  <c r="K197" i="7"/>
  <c r="K196" i="7" s="1"/>
  <c r="K13" i="7" s="1"/>
  <c r="L197" i="7"/>
  <c r="L196" i="7" s="1"/>
  <c r="L13" i="7" s="1"/>
  <c r="N197" i="7"/>
  <c r="N196" i="7" s="1"/>
  <c r="N13" i="7" s="1"/>
  <c r="O197" i="7"/>
  <c r="O196" i="7" s="1"/>
  <c r="O13" i="7" s="1"/>
  <c r="P197" i="7"/>
  <c r="P196" i="7" s="1"/>
  <c r="P13" i="7" s="1"/>
  <c r="Q197" i="7"/>
  <c r="Q196" i="7" s="1"/>
  <c r="Q13" i="7" s="1"/>
  <c r="I197" i="7"/>
  <c r="I196" i="7" s="1"/>
  <c r="I13" i="7" s="1"/>
  <c r="M197" i="7" l="1"/>
  <c r="M196" i="7" s="1"/>
  <c r="M13" i="7" s="1"/>
</calcChain>
</file>

<file path=xl/sharedStrings.xml><?xml version="1.0" encoding="utf-8"?>
<sst xmlns="http://schemas.openxmlformats.org/spreadsheetml/2006/main" count="3896" uniqueCount="792">
  <si>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</si>
  <si>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</si>
  <si>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</si>
  <si>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</si>
  <si>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в том числе по городскому поселению "Карымское":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</si>
  <si>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</si>
  <si>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</si>
  <si>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</si>
  <si>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кв.м.</t>
  </si>
  <si>
    <t>куб.м.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</si>
  <si>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</si>
  <si>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</si>
  <si>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</si>
  <si>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</si>
  <si>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</si>
  <si>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</si>
  <si>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</si>
  <si>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</si>
  <si>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</si>
  <si>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</si>
  <si>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</si>
  <si>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</si>
  <si>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</si>
  <si>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кв.м</t>
  </si>
  <si>
    <t>чел.</t>
  </si>
  <si>
    <t>руб./кв.м</t>
  </si>
  <si>
    <t>X</t>
  </si>
  <si>
    <t>общий счет регионального оператора</t>
  </si>
  <si>
    <t>Итого по муниципальному району "Карымский район":</t>
  </si>
  <si>
    <t>ремонт внутридомовых инженерных систем электро-, тепло-, газо-, водоснабжения, водоотведения</t>
  </si>
  <si>
    <t>12.2025</t>
  </si>
  <si>
    <t>1976</t>
  </si>
  <si>
    <t>1973</t>
  </si>
  <si>
    <t>1988</t>
  </si>
  <si>
    <t>1987</t>
  </si>
  <si>
    <t>1993</t>
  </si>
  <si>
    <t>1969</t>
  </si>
  <si>
    <t>Ремонт крыши</t>
  </si>
  <si>
    <t>электроснабжения</t>
  </si>
  <si>
    <t>теплоснабжения</t>
  </si>
  <si>
    <t>Таблица 1. Адресный перечень и характеристика многоквартирных домов, расположенных на территории Забайкальского края, в отношении которых на период 2023-2025 годов планируется проведение капитального ремонта общего имущества в многоквартирных домах</t>
  </si>
  <si>
    <t>пгт. Карымское, ул. Красноармейская, д. 25</t>
  </si>
  <si>
    <t>1983</t>
  </si>
  <si>
    <t>12.2023</t>
  </si>
  <si>
    <t>12.2024</t>
  </si>
  <si>
    <t>с. Урульга, ул. Нагорная, д. 42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</si>
  <si>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</si>
  <si>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</si>
  <si>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</si>
  <si>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</si>
  <si>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в том числе на  ремонт, замену, модернизацию лифтов, ремонт лифтовых шахт, машинных и блочных помещений</t>
  </si>
  <si>
    <t>Услуги и (или) работы по проведению государственной экспертизы проекта, историко-культурной экспертизы в отношении многоквартирных домов, признанных официально памятниками архитектуры, в случае, если законодательством Российской Федерации требуется проведение таких экспертиз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</si>
  <si>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</si>
  <si>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</si>
  <si>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 xml:space="preserve">Таблица 3. Адресный перечень многоквартирных домов, расположенных на территории Забайкальского края,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</si>
  <si>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</si>
  <si>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</si>
  <si>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</si>
  <si>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</si>
  <si>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</si>
  <si>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Итого по городскому округу "Город Петровск-Забайкальский":</t>
  </si>
  <si>
    <t>г. Петровск-Забайкальский, кв-л. Железнодорожный, д. 5</t>
  </si>
  <si>
    <t>1958</t>
  </si>
  <si>
    <t>1949</t>
  </si>
  <si>
    <t>1959</t>
  </si>
  <si>
    <t>Итого по муниципальному району "Балейский район":</t>
  </si>
  <si>
    <t>в том числе по городскому поселению "город Балей":</t>
  </si>
  <si>
    <t>1991</t>
  </si>
  <si>
    <t>г. Балей, ул. 8 Марта, д. 1</t>
  </si>
  <si>
    <t>1955</t>
  </si>
  <si>
    <t>г. Балей, ул. Больничная, д. 3</t>
  </si>
  <si>
    <t>1980</t>
  </si>
  <si>
    <t>1972</t>
  </si>
  <si>
    <t>1975</t>
  </si>
  <si>
    <t>г. Балей, ул. Октябрьская, д. 98</t>
  </si>
  <si>
    <t>г. Балей, ул. Якимова, д. 1</t>
  </si>
  <si>
    <t>Итого по городскому округу "Поселок Агинское":</t>
  </si>
  <si>
    <t>пгт. Агинское, ул. Клименко, д. 16</t>
  </si>
  <si>
    <t>пгт. Агинское, ул. Калинина, д. 1</t>
  </si>
  <si>
    <t>пгт. Агинское, ул. Партизанская, д. 51</t>
  </si>
  <si>
    <t>пгт. Агинское, ул. Комсомольская, д. 65</t>
  </si>
  <si>
    <t>пгт. Агинское, ул. Ленина, д. 73</t>
  </si>
  <si>
    <t>пгт. Агинское, ул. Калинина, д. 7</t>
  </si>
  <si>
    <t>пгт. Агинское, ул. Калинина, д. 3</t>
  </si>
  <si>
    <t>1979</t>
  </si>
  <si>
    <t>2007</t>
  </si>
  <si>
    <t>1985</t>
  </si>
  <si>
    <t>Итого по муниципальному району "Агинский район":</t>
  </si>
  <si>
    <t>пгт. Новоорловск, ул. ДОС, д. 31</t>
  </si>
  <si>
    <t xml:space="preserve">пгт. Новоорловск, ул. ДОС, д. 31 </t>
  </si>
  <si>
    <t>1990</t>
  </si>
  <si>
    <t>1981</t>
  </si>
  <si>
    <t>пгт. Дарасун, ул. Станционная, д. 6</t>
  </si>
  <si>
    <t>Виды, установленные частью 3 статьи 166 Жилищного Кодекса Российской Федерации</t>
  </si>
  <si>
    <t>г. Петровск-Забайкальский, кв-л. Железнодорожный, д. 7</t>
  </si>
  <si>
    <t>г. Петровск-Забайкальский, ул. Мысовая, д. 128</t>
  </si>
  <si>
    <t>г. Петровск-Забайкальский, ул. Мысовая, д. 5</t>
  </si>
  <si>
    <t>г. Петровск-Забайкальский, ул. Спортивная, д. 16</t>
  </si>
  <si>
    <t>г. Петровск-Забайкальский, ул. Спортивная, д. 24</t>
  </si>
  <si>
    <t>Итого по городскому округу "Город Чита"</t>
  </si>
  <si>
    <r>
      <t>г. Чита, ул. Нечаева, д. 16</t>
    </r>
    <r>
      <rPr>
        <vertAlign val="superscript"/>
        <sz val="11"/>
        <rFont val="Times New Roman"/>
        <family val="1"/>
        <charset val="204"/>
      </rPr>
      <t>(8,2,3)</t>
    </r>
  </si>
  <si>
    <t>г. Чита, ул. Офицерская, д. 22</t>
  </si>
  <si>
    <r>
      <t>г. Чита, ул. Забайкальского Рабочего, д. 34</t>
    </r>
    <r>
      <rPr>
        <vertAlign val="superscript"/>
        <sz val="11"/>
        <rFont val="Times New Roman"/>
        <family val="1"/>
        <charset val="204"/>
      </rPr>
      <t>(4,2)</t>
    </r>
  </si>
  <si>
    <r>
      <t>г. Чита, ул. Новобульварная, д. 90</t>
    </r>
    <r>
      <rPr>
        <vertAlign val="superscript"/>
        <sz val="11"/>
        <rFont val="Times New Roman"/>
        <family val="1"/>
        <charset val="204"/>
      </rPr>
      <t>(8,2)</t>
    </r>
  </si>
  <si>
    <r>
      <t>г. Чита, ул. Бабушкина, д. 36</t>
    </r>
    <r>
      <rPr>
        <vertAlign val="superscript"/>
        <sz val="11"/>
        <rFont val="Times New Roman"/>
        <family val="1"/>
        <charset val="204"/>
      </rPr>
      <t>(6)</t>
    </r>
  </si>
  <si>
    <r>
      <t>г. Чита, ул. Шилова, д. 16</t>
    </r>
    <r>
      <rPr>
        <vertAlign val="superscript"/>
        <sz val="11"/>
        <rFont val="Times New Roman"/>
        <family val="1"/>
        <charset val="204"/>
      </rPr>
      <t>(4,1)</t>
    </r>
  </si>
  <si>
    <r>
      <t>г. Чита, ул. Ангарская, д. 33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</si>
  <si>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Ленина, д. 54</t>
    </r>
    <r>
      <rPr>
        <vertAlign val="superscript"/>
        <sz val="11"/>
        <rFont val="Times New Roman"/>
        <family val="1"/>
        <charset val="204"/>
      </rPr>
      <t>(2)</t>
    </r>
  </si>
  <si>
    <r>
      <t>г. Чита, мкр. 6-й, д. 4</t>
    </r>
    <r>
      <rPr>
        <vertAlign val="superscript"/>
        <sz val="11"/>
        <rFont val="Times New Roman"/>
        <family val="1"/>
        <charset val="204"/>
      </rPr>
      <t>(1)</t>
    </r>
  </si>
  <si>
    <r>
      <t>г. Чита, мкр. Осетровка, д. 30</t>
    </r>
    <r>
      <rPr>
        <vertAlign val="superscript"/>
        <sz val="11"/>
        <rFont val="Times New Roman"/>
        <family val="1"/>
        <charset val="204"/>
      </rPr>
      <t>(1)</t>
    </r>
  </si>
  <si>
    <r>
      <t>г. Чита, мкр. Северный, д. 19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</si>
  <si>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Амурская, д. 23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</si>
  <si>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Байкальская, д. 17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</si>
  <si>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Горького, д. 40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</si>
  <si>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Журавлева, д. 114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</si>
  <si>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Кенонская, д. 27</t>
    </r>
    <r>
      <rPr>
        <vertAlign val="superscript"/>
        <sz val="11"/>
        <rFont val="Times New Roman"/>
        <family val="1"/>
        <charset val="204"/>
      </rPr>
      <t>(6)</t>
    </r>
  </si>
  <si>
    <r>
      <t>г. Чита, ул. Красной Звезды, д. 22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</si>
  <si>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Ленинградская, д. 56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</si>
  <si>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Мостовая, д. 21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</si>
  <si>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Нечаева, д. 26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</si>
  <si>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Нечаева, д. 31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</si>
  <si>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Петровско-Заводская, д. 52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</si>
  <si>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Энтузиастов, д. 96</t>
    </r>
    <r>
      <rPr>
        <vertAlign val="superscript"/>
        <sz val="11"/>
        <rFont val="Times New Roman"/>
        <family val="1"/>
        <charset val="204"/>
      </rPr>
      <t>(7)</t>
    </r>
  </si>
  <si>
    <r>
      <t>г. Чита, мкр. Северный, д. 43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</si>
  <si>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Баргузинская, д. 5</t>
    </r>
    <r>
      <rPr>
        <vertAlign val="superscript"/>
        <sz val="11"/>
        <rFont val="Times New Roman"/>
        <family val="1"/>
        <charset val="204"/>
      </rPr>
      <t>(1,2)</t>
    </r>
  </si>
  <si>
    <r>
      <t>г. Чита, ул. Бекетова, д. 23</t>
    </r>
    <r>
      <rPr>
        <vertAlign val="superscript"/>
        <sz val="11"/>
        <rFont val="Times New Roman"/>
        <family val="1"/>
        <charset val="204"/>
      </rPr>
      <t>(4)</t>
    </r>
  </si>
  <si>
    <t>г. Чита, ул. Белорусская, д. 46</t>
  </si>
  <si>
    <r>
      <t>г. Чита, ул. Ингодинская, д. 15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</si>
  <si>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Кирова, д.14а</t>
    </r>
    <r>
      <rPr>
        <vertAlign val="superscript"/>
        <sz val="11"/>
        <rFont val="Times New Roman"/>
        <family val="1"/>
        <charset val="204"/>
      </rPr>
      <t>(4,1)</t>
    </r>
  </si>
  <si>
    <r>
      <t>г. Чита, ул. Красноярская, д. 11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</si>
  <si>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Ярославского, д. 40</t>
    </r>
    <r>
      <rPr>
        <vertAlign val="superscript"/>
        <sz val="11"/>
        <rFont val="Times New Roman"/>
        <family val="1"/>
        <charset val="204"/>
      </rPr>
      <t>(6)</t>
    </r>
  </si>
  <si>
    <r>
      <t>г. Чита, ул. 5-я Малая, д. 3А</t>
    </r>
    <r>
      <rPr>
        <vertAlign val="superscript"/>
        <sz val="11"/>
        <rFont val="Times New Roman"/>
        <family val="1"/>
        <charset val="204"/>
      </rPr>
      <t>(4,2)</t>
    </r>
  </si>
  <si>
    <r>
      <t>г. Чита, ул. Красноармейская, д. 70</t>
    </r>
    <r>
      <rPr>
        <vertAlign val="superscript"/>
        <sz val="11"/>
        <rFont val="Times New Roman"/>
        <family val="1"/>
        <charset val="204"/>
      </rPr>
      <t>(7)</t>
    </r>
  </si>
  <si>
    <r>
      <t>г. Чита, ул. Промышленная, д. 57</t>
    </r>
    <r>
      <rPr>
        <vertAlign val="superscript"/>
        <sz val="11"/>
        <rFont val="Times New Roman"/>
        <family val="1"/>
        <charset val="204"/>
      </rPr>
      <t>(7)</t>
    </r>
  </si>
  <si>
    <r>
      <t>г. Чита, пр-кт. Фадеева, д. 18б</t>
    </r>
    <r>
      <rPr>
        <vertAlign val="superscript"/>
        <sz val="11"/>
        <rFont val="Times New Roman"/>
        <family val="1"/>
        <charset val="204"/>
      </rPr>
      <t xml:space="preserve"> (7)</t>
    </r>
  </si>
  <si>
    <r>
      <t>г. Чита, проезд. Новодевичий, д. 14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</si>
  <si>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Токмакова, д. 25</t>
    </r>
    <r>
      <rPr>
        <vertAlign val="superscript"/>
        <sz val="11"/>
        <rFont val="Times New Roman"/>
        <family val="1"/>
        <charset val="204"/>
      </rPr>
      <t>(4,1,2)</t>
    </r>
  </si>
  <si>
    <t>г. Чита, ул. Мостовая, д. 7</t>
  </si>
  <si>
    <r>
      <t>г. Чита, ул. Лермонтова, д. 14</t>
    </r>
    <r>
      <rPr>
        <vertAlign val="superscript"/>
        <sz val="11"/>
        <rFont val="Times New Roman"/>
        <family val="1"/>
        <charset val="204"/>
      </rPr>
      <t>(4)</t>
    </r>
  </si>
  <si>
    <r>
      <t>г. Чита, мкр. ТУСМ-4, д. 6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</si>
  <si>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Забайкальского Рабочего, д. 36</t>
    </r>
    <r>
      <rPr>
        <vertAlign val="superscript"/>
        <sz val="11"/>
        <rFont val="Times New Roman"/>
        <family val="1"/>
        <charset val="204"/>
      </rPr>
      <t>(4,1,2)</t>
    </r>
  </si>
  <si>
    <r>
      <t>г. Чита, п. ЧЭС, проезд. Александра Булгакова, д. 50</t>
    </r>
    <r>
      <rPr>
        <vertAlign val="superscript"/>
        <sz val="11"/>
        <rFont val="Times New Roman"/>
        <family val="1"/>
        <charset val="204"/>
      </rPr>
      <t>(4)</t>
    </r>
  </si>
  <si>
    <r>
      <t>г. Чита, п. ЧЭС, проезд. Александра Булгакова, д. 52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</si>
  <si>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Амурская, д. 48а</t>
    </r>
    <r>
      <rPr>
        <vertAlign val="superscript"/>
        <sz val="11"/>
        <rFont val="Times New Roman"/>
        <family val="1"/>
        <charset val="204"/>
      </rPr>
      <t>(8)</t>
    </r>
  </si>
  <si>
    <r>
      <t>г. Чита, ул. 40 лет Октября, д. 1</t>
    </r>
    <r>
      <rPr>
        <vertAlign val="superscript"/>
        <sz val="11"/>
        <rFont val="Times New Roman"/>
        <family val="1"/>
        <charset val="204"/>
      </rPr>
      <t>(1,2)</t>
    </r>
  </si>
  <si>
    <r>
      <t>г. Чита, б-р. Украинский, д. 7</t>
    </r>
    <r>
      <rPr>
        <vertAlign val="superscript"/>
        <sz val="11"/>
        <rFont val="Times New Roman"/>
        <family val="1"/>
        <charset val="204"/>
      </rPr>
      <t>(2)</t>
    </r>
  </si>
  <si>
    <r>
      <t>г. Чита, п. Каштак, мкр. Геофизический, д. 7</t>
    </r>
    <r>
      <rPr>
        <vertAlign val="superscript"/>
        <sz val="11"/>
        <rFont val="Times New Roman"/>
        <family val="1"/>
        <charset val="204"/>
      </rPr>
      <t>(4,1)</t>
    </r>
  </si>
  <si>
    <r>
      <t>г. Чита, ул. Назара Губина, д. 25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</si>
  <si>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Бутина, д. 59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</si>
  <si>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Красноярская, д. 37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</si>
  <si>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Горького, д. 65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</si>
  <si>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Ленинградская, д. 77а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</si>
  <si>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Богомягкова, д. 49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</si>
  <si>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Геодезическая, д. 42в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</si>
  <si>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Железобетонная, д. 20</t>
    </r>
    <r>
      <rPr>
        <vertAlign val="superscript"/>
        <sz val="11"/>
        <rFont val="Times New Roman"/>
        <family val="1"/>
        <charset val="204"/>
      </rPr>
      <t>(4,2)</t>
    </r>
  </si>
  <si>
    <r>
      <t>г. Чита, ул. Таежная, д. 20</t>
    </r>
    <r>
      <rPr>
        <vertAlign val="superscript"/>
        <sz val="11"/>
        <rFont val="Times New Roman"/>
        <family val="1"/>
        <charset val="204"/>
      </rPr>
      <t>(4)</t>
    </r>
  </si>
  <si>
    <r>
      <t>г. Чита, мкр. Батарейный, д. 2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</si>
  <si>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Шилова, д. 91</t>
    </r>
    <r>
      <rPr>
        <vertAlign val="superscript"/>
        <sz val="11"/>
        <rFont val="Times New Roman"/>
        <family val="1"/>
        <charset val="204"/>
      </rPr>
      <t>(4,2)</t>
    </r>
  </si>
  <si>
    <r>
      <t>г. Чита, п. Каштак, мкр. Геофизический, д. 1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</si>
  <si>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Угданская, д. 28</t>
    </r>
    <r>
      <rPr>
        <vertAlign val="superscript"/>
        <sz val="11"/>
        <rFont val="Times New Roman"/>
        <family val="1"/>
        <charset val="204"/>
      </rPr>
      <t>(8,2)</t>
    </r>
  </si>
  <si>
    <t>г. Чита, ул. Анохина, д. 4</t>
  </si>
  <si>
    <r>
      <t>г. Чита, ул. 9 Января, д. 55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</si>
  <si>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Анохина, д. 94</t>
    </r>
    <r>
      <rPr>
        <vertAlign val="superscript"/>
        <sz val="11"/>
        <rFont val="Times New Roman"/>
        <family val="1"/>
        <charset val="204"/>
      </rPr>
      <t>(2)</t>
    </r>
  </si>
  <si>
    <t>1992</t>
  </si>
  <si>
    <t>Панельные</t>
  </si>
  <si>
    <t>1954</t>
  </si>
  <si>
    <t>г. Чита, ул. Нечаева, д. 16</t>
  </si>
  <si>
    <t>г. Чита, ул. Забайкальского Рабочего, д. 34</t>
  </si>
  <si>
    <t>г. Чита, ул. Ленинградская, д. 45</t>
  </si>
  <si>
    <t>г. Чита, ул. Новобульварная, д. 90</t>
  </si>
  <si>
    <t>г. Чита, ул. Бабушкина, д. 36</t>
  </si>
  <si>
    <t>г. Чита, ул. Ленинградская, д. 75</t>
  </si>
  <si>
    <t>г. Чита, ул. Шилова, д. 16</t>
  </si>
  <si>
    <t>г. Чита, ул. Ангарская, д. 33</t>
  </si>
  <si>
    <t>г. Чита, ул. Ленина, д. 54</t>
  </si>
  <si>
    <t>г. Чита, мкр. 6-й, д. 4</t>
  </si>
  <si>
    <t>г. Чита, мкр. Осетровка, д. 30</t>
  </si>
  <si>
    <t>г. Чита, мкр. Северный, д. 19</t>
  </si>
  <si>
    <t>г. Чита, ул. Амурская, д. 23</t>
  </si>
  <si>
    <t>г. Чита, ул. Байкальская, д. 17</t>
  </si>
  <si>
    <t>г. Чита, ул. Горького, д. 40</t>
  </si>
  <si>
    <t>г. Чита, ул. Журавлева, д. 114</t>
  </si>
  <si>
    <t>г. Чита, ул. Кенонская, д. 27</t>
  </si>
  <si>
    <t>г. Чита, ул. Красной Звезды, д. 22</t>
  </si>
  <si>
    <t>г. Чита, ул. Ленинградская, д. 56</t>
  </si>
  <si>
    <t>г. Чита, ул. Нечаева, д. 26</t>
  </si>
  <si>
    <t>г. Чита, ул. Нечаева, д. 31</t>
  </si>
  <si>
    <t>г. Чита, ул. Петровско-Заводская, д. 52</t>
  </si>
  <si>
    <t>г. Чита, ул. Энтузиастов, д. 96</t>
  </si>
  <si>
    <t>г. Чита, мкр. Северный, д. 43</t>
  </si>
  <si>
    <t>г. Чита, ул. Баргузинская, д. 5</t>
  </si>
  <si>
    <t>г. Чита, ул. Бекетова, д. 23</t>
  </si>
  <si>
    <t>г. Чита, ул. Ингодинская, д. 15</t>
  </si>
  <si>
    <t>г. Чита, ул. Кирова, д. 14а</t>
  </si>
  <si>
    <t>г. Чита, ул. Красноярская, д. 11</t>
  </si>
  <si>
    <t>г. Чита, ул. Ярославского, д. 40</t>
  </si>
  <si>
    <t>г. Чита, ул. Красноармейская, д. 70</t>
  </si>
  <si>
    <t>г. Чита, ул. Промышленная, д. 57</t>
  </si>
  <si>
    <t xml:space="preserve">г. Чита, пр-кт. Фадеева, д. 18б </t>
  </si>
  <si>
    <t>г. Чита, проезд. Новодевичий, д. 14</t>
  </si>
  <si>
    <t>г. Чита, ул. Токмакова, д. 25</t>
  </si>
  <si>
    <t>г. Чита, ул. Лермонтова, д. 14</t>
  </si>
  <si>
    <t>г. Чита, мкр. ТУСМ-4, д. 6</t>
  </si>
  <si>
    <t>г. Чита, ул. Забайкальского Рабочего, д. 36</t>
  </si>
  <si>
    <t>г. Чита, п. ЧЭС, проезд. Александра Булгакова, д. 50</t>
  </si>
  <si>
    <t>г. Чита, п. ЧЭС, проезд. Александра Булгакова, д. 52</t>
  </si>
  <si>
    <t>г. Чита, ул. Амурская, д. 48а</t>
  </si>
  <si>
    <t>г. Чита, ул. 40 лет Октября, д. 1</t>
  </si>
  <si>
    <t>г. Чита, б-р. Украинский, д. 7</t>
  </si>
  <si>
    <t>г. Чита, п. Каштак, мкр. Геофизический, д. 7</t>
  </si>
  <si>
    <t>г. Чита, ул. Назара Губина, д. 25</t>
  </si>
  <si>
    <t>г. Чита, ул. Бутина, д. 59</t>
  </si>
  <si>
    <t>г. Чита, ул. Красноярская, д. 37</t>
  </si>
  <si>
    <t>г. Чита, ул. Горького, д. 65</t>
  </si>
  <si>
    <t>г. Чита, ул. Ленинградская, д. 77а</t>
  </si>
  <si>
    <t>г. Чита, ул. Богомягкова, д. 49</t>
  </si>
  <si>
    <t>г. Чита, ул. Геодезическая, д. 42в</t>
  </si>
  <si>
    <t>г. Чита, ул. Железобетонная, д. 20</t>
  </si>
  <si>
    <t>г. Чита, ул. Таежная, д. 20</t>
  </si>
  <si>
    <t>г. Чита, мкр. Батарейный, д. 2</t>
  </si>
  <si>
    <t>г. Чита, ул. Шилова, д. 91</t>
  </si>
  <si>
    <t>г. Чита, п. Каштак, мкр. Геофизический, д. 1</t>
  </si>
  <si>
    <t>г. Чита, ул. Угданская, д. 28</t>
  </si>
  <si>
    <t>г. Чита, ул. 9 Января, д. 55</t>
  </si>
  <si>
    <t>1936</t>
  </si>
  <si>
    <t>1957</t>
  </si>
  <si>
    <t>1962</t>
  </si>
  <si>
    <t>1948</t>
  </si>
  <si>
    <t>1986</t>
  </si>
  <si>
    <t>1995</t>
  </si>
  <si>
    <t>1994</t>
  </si>
  <si>
    <t>1989</t>
  </si>
  <si>
    <t>1965</t>
  </si>
  <si>
    <t>1984</t>
  </si>
  <si>
    <t>1960</t>
  </si>
  <si>
    <t>501,38</t>
  </si>
  <si>
    <t>1974</t>
  </si>
  <si>
    <t>1963</t>
  </si>
  <si>
    <t>1871,55</t>
  </si>
  <si>
    <t>4442,49</t>
  </si>
  <si>
    <t>1968</t>
  </si>
  <si>
    <t>4158,45</t>
  </si>
  <si>
    <t>1967</t>
  </si>
  <si>
    <t>г. Чита, ул. Мостовая, д. 21</t>
  </si>
  <si>
    <t>1956</t>
  </si>
  <si>
    <t>г. Чита, ул. 5-я Малая, д. 3А</t>
  </si>
  <si>
    <t>пгт. Новоорловск, ул. ДОС, д. 11</t>
  </si>
  <si>
    <t>пгт. Новоорловск, ул. ДОС, д. 10</t>
  </si>
  <si>
    <t>пгт. Новоорловск, ул. ДОС, д. 16(2)</t>
  </si>
  <si>
    <t>пгт. Новоорловск, ул. ДОС, д. 20</t>
  </si>
  <si>
    <t>1398,56</t>
  </si>
  <si>
    <t>285,33</t>
  </si>
  <si>
    <t>пгт. Новоорловск, ул. ДОС, д. 19</t>
  </si>
  <si>
    <t>1982</t>
  </si>
  <si>
    <t>3860,25</t>
  </si>
  <si>
    <t>г. Балей, ул. Советская, д. 46</t>
  </si>
  <si>
    <t>287,10</t>
  </si>
  <si>
    <t>4442,52</t>
  </si>
  <si>
    <t>4155,39</t>
  </si>
  <si>
    <t>г. Борзя, ул. Ленина, д. 12</t>
  </si>
  <si>
    <t>г. Борзя, ул. Савватеевская, д. 10</t>
  </si>
  <si>
    <t>г. Борзя, ул. Ленина, д. 3</t>
  </si>
  <si>
    <t>г. Борзя, ул. Гурьева 79 квартал, д. 5</t>
  </si>
  <si>
    <t>пгт. Шерловая Гора, мкр. 2, д. 4</t>
  </si>
  <si>
    <t>Итого по муниципальному району "Борзинский район":</t>
  </si>
  <si>
    <t>в том числе по городскому поселению "Шерловогорское":</t>
  </si>
  <si>
    <t>в том числе по городскому поселению "Борзинское":</t>
  </si>
  <si>
    <t>г. Борзя, ул. Лазо, д. 55</t>
  </si>
  <si>
    <t>пгт. Шерловая Гора, ул. Горького, д. 29</t>
  </si>
  <si>
    <t>г. Борзя, ул. Ломоносова, д. 7</t>
  </si>
  <si>
    <t>г. Борзя, ул. Ломоносова, д. 5</t>
  </si>
  <si>
    <t>г. Борзя, ул. Ломоносова, д. 9</t>
  </si>
  <si>
    <t>г. Борзя, ул. Победы, д. 38</t>
  </si>
  <si>
    <t>г. Борзя, ул. Дзержинского, д. 9</t>
  </si>
  <si>
    <t>г. Борзя, ул. Чайковского, д. 2</t>
  </si>
  <si>
    <t>г. Борзя, мкр. Борзя-2, д. 38</t>
  </si>
  <si>
    <t>г. Борзя, ул. Гурьева 79 квартал, д. 3</t>
  </si>
  <si>
    <t>г. Борзя, ул. Богдана Хмельницкого, д. 2</t>
  </si>
  <si>
    <t>г. Борзя, ул. Промышленная, д. 37</t>
  </si>
  <si>
    <t>г. Борзя, ул. Савватеевская, д. 2</t>
  </si>
  <si>
    <t>пгт. Шерловая Гора, ул. Матросова, д. 6</t>
  </si>
  <si>
    <t>пгт. Шерловая Гора, ул. Торговая, д. 17</t>
  </si>
  <si>
    <t>г. Борзя, ул. Чайковского, д. 4</t>
  </si>
  <si>
    <t>пгт. Шерловая Гора, ул. Матросова, д. 8</t>
  </si>
  <si>
    <t>г. Борзя, ул. Ленина, д. 14</t>
  </si>
  <si>
    <t>1200,24</t>
  </si>
  <si>
    <t>пгт. Шерловая Гора, ул. Торговая, д. 26</t>
  </si>
  <si>
    <t>п. Новоширокинский, ул. ДОС, д. 9</t>
  </si>
  <si>
    <t>п. Новоширокинский, ул. ДОС, д. 10</t>
  </si>
  <si>
    <t>п. Новоширокинский, ул. ДОС, д. 19</t>
  </si>
  <si>
    <t>501,39</t>
  </si>
  <si>
    <t>501,40</t>
  </si>
  <si>
    <t>с. Дульдурга, ул. Комсомольская, д. 30</t>
  </si>
  <si>
    <t>пгт. Забайкальск, ул. Верхняя, д. 2а</t>
  </si>
  <si>
    <t>пгт. Забайкальск, ул. Комсомольская, д. 2</t>
  </si>
  <si>
    <t>пгт. Забайкальск, ул. Нагорная, д. 7</t>
  </si>
  <si>
    <t>пгт. Забайкальск, ул. Комсомольская, д. 3</t>
  </si>
  <si>
    <t>2010</t>
  </si>
  <si>
    <t>1999</t>
  </si>
  <si>
    <t>1952</t>
  </si>
  <si>
    <t>1977</t>
  </si>
  <si>
    <t>Итого по муниципальному Каларскому округу</t>
  </si>
  <si>
    <t>п/ст. Куанда, ул. 8 Марта, д. 10</t>
  </si>
  <si>
    <t>1080,5</t>
  </si>
  <si>
    <t xml:space="preserve">п/ст. Куанда, ул. 8 Марта, д. 5 </t>
  </si>
  <si>
    <t>пгт. Новая Чара, ул. Магистральная, д. 16</t>
  </si>
  <si>
    <t>2129,92</t>
  </si>
  <si>
    <t>с. Калга, ул. 60 лет Октября, д. 47</t>
  </si>
  <si>
    <t>пгт. Дарасун, ул. Советская, д. 2</t>
  </si>
  <si>
    <t>пгт. Дарасун, ул. Советская, д. 4</t>
  </si>
  <si>
    <t>1970</t>
  </si>
  <si>
    <t>пгт. Дарасун, ул. Калинина, д. 4</t>
  </si>
  <si>
    <t>1953</t>
  </si>
  <si>
    <t>Итого по муниципальному району "Читинский район":</t>
  </si>
  <si>
    <t>в том числе по городскому поселению "Атамановское":</t>
  </si>
  <si>
    <t>1971</t>
  </si>
  <si>
    <t>1996</t>
  </si>
  <si>
    <t>3718,22</t>
  </si>
  <si>
    <t>пгт. Новокручининский, ул. Фабричная, д. 7</t>
  </si>
  <si>
    <t>пгт. Новокручининский, ул. Фабричная, д. 6</t>
  </si>
  <si>
    <t>пгт. Новокручининский, ул. Российская, д. 3</t>
  </si>
  <si>
    <t>пгт. Атамановка, ул. Связи, д. 45</t>
  </si>
  <si>
    <t>ст. Семиозерный, ул. Энергетиков, д. 1</t>
  </si>
  <si>
    <t xml:space="preserve">г. Могоча, ул. Интернациональная, д. 10 </t>
  </si>
  <si>
    <t>пгт. Оловянная, ул. Машиностроительная, д. 3</t>
  </si>
  <si>
    <t>1978</t>
  </si>
  <si>
    <t>пгт. Оловянная, ул. Машиностроительная, д. 4</t>
  </si>
  <si>
    <t>пгт. Оловянная, ул. Московская, д. 38</t>
  </si>
  <si>
    <t>пгт. Оловянная, ул. Машиностроительная, д. 5</t>
  </si>
  <si>
    <t>пгт. Оловянная, ул. Машиностроительная, д. 7а</t>
  </si>
  <si>
    <t>пгт. Баляга, ул. Шоссейная, д. 3б</t>
  </si>
  <si>
    <t>пгт. Приаргунск, ул. Транспортная, д. 4, стр. 5</t>
  </si>
  <si>
    <t>пгт. Приаргунск, мкр. 2-й, д. 1</t>
  </si>
  <si>
    <t>пгт. Приаргунск, мкр. 1-й, д. 10</t>
  </si>
  <si>
    <t>пгт. Кокуй, пер. Школьный, д. 10</t>
  </si>
  <si>
    <t>с. Бада, ул. Привокзальная, д. 26</t>
  </si>
  <si>
    <t>с. Бада, ул. Почтовая, д. 17</t>
  </si>
  <si>
    <t>пгт. Чернышевск, ул. Комсомольская, д. 31</t>
  </si>
  <si>
    <t>пгт. Чернышевск, ул. Комсомольская, д. 30</t>
  </si>
  <si>
    <t>в том числе по сельскому поселению "Шелопугинское"</t>
  </si>
  <si>
    <t>с. Шелопугино, ул. Лазо, д. 3</t>
  </si>
  <si>
    <r>
      <t>пгт. Шерловая Гора, ул. Торговая, д. 11а</t>
    </r>
    <r>
      <rPr>
        <vertAlign val="superscript"/>
        <sz val="11"/>
        <rFont val="Times New Roman"/>
        <family val="1"/>
        <charset val="204"/>
      </rPr>
      <t>(6,1,2)</t>
    </r>
  </si>
  <si>
    <r>
      <t>пгт. Шерловая Гора, ул. Матросова, д. 6</t>
    </r>
    <r>
      <rPr>
        <vertAlign val="superscript"/>
        <sz val="11"/>
        <rFont val="Times New Roman"/>
        <family val="1"/>
        <charset val="204"/>
      </rPr>
      <t>(8,2)</t>
    </r>
  </si>
  <si>
    <r>
      <t>пгт. Шерловая Гора, ул. Торговая, д. 17</t>
    </r>
    <r>
      <rPr>
        <vertAlign val="superscript"/>
        <sz val="11"/>
        <rFont val="Times New Roman"/>
        <family val="1"/>
        <charset val="204"/>
      </rPr>
      <t>(1)</t>
    </r>
  </si>
  <si>
    <r>
      <t>пгт. Шерловая Гора, ул. Горького, д. 29</t>
    </r>
    <r>
      <rPr>
        <vertAlign val="superscript"/>
        <sz val="11"/>
        <rFont val="Times New Roman"/>
        <family val="1"/>
        <charset val="204"/>
      </rPr>
      <t>(6,1,2)</t>
    </r>
  </si>
  <si>
    <t>с. Маргуцек, ул. Губина, д. 46</t>
  </si>
  <si>
    <t>п. Целинный, ул. Железнодорожная, д. 8</t>
  </si>
  <si>
    <t>г. Могоча, ул. Дроздова, д. 16</t>
  </si>
  <si>
    <t>г. Могоча, ул. Кирова, д. 23а</t>
  </si>
  <si>
    <t xml:space="preserve">г. Могоча, ул. Малокрестьянская, д. 38 </t>
  </si>
  <si>
    <t>Х</t>
  </si>
  <si>
    <t xml:space="preserve"> г. Могоча, ул. Интернациональная, д. 11 </t>
  </si>
  <si>
    <t>г. Могоча, ул. Садовая, д. 22</t>
  </si>
  <si>
    <t>1966</t>
  </si>
  <si>
    <t>пгт. Оловянная, ул. Машиностроительная, д. 6</t>
  </si>
  <si>
    <t>пгт. Оловянная, ул. Советская, д. 42</t>
  </si>
  <si>
    <t>пгт. Оловянная, ул. Гагарина, д. 19</t>
  </si>
  <si>
    <t>с. Нижний Цасучей, ул. Комсомольская, д. 37</t>
  </si>
  <si>
    <t>пгт. Приаргунск, мкр. 1-й, д. 11</t>
  </si>
  <si>
    <t>пгт. Кокуй, пер. Школьный, д. 8</t>
  </si>
  <si>
    <t>пгт. Кокуй, ул. Набережная 2-я, д. 7</t>
  </si>
  <si>
    <t>с. Дунаево, ул. Нагорная, д. 8</t>
  </si>
  <si>
    <t>пгт. Вершино-Дарасунский, ул. Юбилейная, д. 3</t>
  </si>
  <si>
    <t>с. Верх-Усугли, ул. Первомайская, д. 6</t>
  </si>
  <si>
    <t>пгт. Дровяная, мкр. 1-й, д. 2</t>
  </si>
  <si>
    <t>п/ст. Жипхеген, ул. Таежная, д. 15</t>
  </si>
  <si>
    <t>пгт. Аксеново-Зиловское, ул. Энергетиков, д. 3</t>
  </si>
  <si>
    <t>пгт. Первомайский, ул. Забайкальская, д. 26</t>
  </si>
  <si>
    <t>пгт. Первомайский, ул. Чернышевского, д. 23</t>
  </si>
  <si>
    <t>пгт. Первомайский, ул. Чернышевского, д. 9</t>
  </si>
  <si>
    <t>г. Шилка, ул. Ленина, д. 118</t>
  </si>
  <si>
    <t>г. Шилка, ул. Балябина, д. 148</t>
  </si>
  <si>
    <t>г. Шилка, ул. Ленина, д. 54</t>
  </si>
  <si>
    <t>г. Шилка, ул. Балябина, д. 127</t>
  </si>
  <si>
    <t>1900</t>
  </si>
  <si>
    <t>пгт. Первомайский, ул. Мира, д. 23</t>
  </si>
  <si>
    <t>пгт. Первомайский, ул. Забайкальская, д. 5</t>
  </si>
  <si>
    <t>г. Петровск-Забайкальский, ул. Спортивная, д. 12</t>
  </si>
  <si>
    <t>г. Петровск-Забайкальский, ул. Спортивная, д. 26</t>
  </si>
  <si>
    <t>г. Петровск-Забайкальский, ул. Спортивная, д. 6а</t>
  </si>
  <si>
    <t>г. Петровск-Забайкальский, ул. Спортивная, д. 7а</t>
  </si>
  <si>
    <t>г. Петровск-Забайкальский, ул. Спортивная, д. 6</t>
  </si>
  <si>
    <t>г. Петровск-Забайкальский, ул. Ленина, д. 2</t>
  </si>
  <si>
    <t>г. Петровск-Забайкальский, ул. Таежная, д. 3</t>
  </si>
  <si>
    <t>г. Петровск-Забайкальский, ул. Ленина, д. 10</t>
  </si>
  <si>
    <t>1947</t>
  </si>
  <si>
    <r>
      <t>г. Чита, ул. Угданская, д. 40</t>
    </r>
    <r>
      <rPr>
        <vertAlign val="superscript"/>
        <sz val="11"/>
        <rFont val="Times New Roman"/>
        <family val="1"/>
        <charset val="204"/>
      </rPr>
      <t>(2)</t>
    </r>
  </si>
  <si>
    <t>г. Чита, ул. Журавлева, д. 61</t>
  </si>
  <si>
    <r>
      <t>г. Чита, ул. Майская, д. 32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</si>
  <si>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Журавлева, д. 16</t>
    </r>
    <r>
      <rPr>
        <vertAlign val="superscript"/>
        <sz val="11"/>
        <rFont val="Times New Roman"/>
        <family val="1"/>
        <charset val="204"/>
      </rPr>
      <t>(6,2)</t>
    </r>
  </si>
  <si>
    <r>
      <t>г. Чита, ул. Журавлева, д. 47</t>
    </r>
    <r>
      <rPr>
        <vertAlign val="superscript"/>
        <sz val="11"/>
        <rFont val="Times New Roman"/>
        <family val="1"/>
        <charset val="204"/>
      </rPr>
      <t>(2)</t>
    </r>
  </si>
  <si>
    <t>г. Чита, мкр. Северный, д. 42</t>
  </si>
  <si>
    <r>
      <t>г. Чита, ул. Токмакова, д. 17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</si>
  <si>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Угданская, д. 10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</si>
  <si>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Журавлева, д. 54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</si>
  <si>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Автогенная, д. 5</t>
    </r>
    <r>
      <rPr>
        <vertAlign val="superscript"/>
        <sz val="11"/>
        <rFont val="Times New Roman"/>
        <family val="1"/>
        <charset val="204"/>
      </rPr>
      <t>(1,2)</t>
    </r>
  </si>
  <si>
    <r>
      <t>г. Чита, ул. Красной Звезды, д. 12</t>
    </r>
    <r>
      <rPr>
        <vertAlign val="superscript"/>
        <sz val="11"/>
        <rFont val="Times New Roman"/>
        <family val="1"/>
        <charset val="204"/>
      </rPr>
      <t>(1,2)</t>
    </r>
  </si>
  <si>
    <r>
      <t>г. Чита, ул. Чкалова, д. 18</t>
    </r>
    <r>
      <rPr>
        <vertAlign val="superscript"/>
        <sz val="11"/>
        <rFont val="Times New Roman"/>
        <family val="1"/>
        <charset val="204"/>
      </rPr>
      <t>(2)</t>
    </r>
  </si>
  <si>
    <t>г. Чита, мкр. Девичья Сопка, д. 40</t>
  </si>
  <si>
    <r>
      <t>г. Чита, ул. Журавлева, д. 91</t>
    </r>
    <r>
      <rPr>
        <vertAlign val="superscript"/>
        <sz val="11"/>
        <rFont val="Times New Roman"/>
        <family val="1"/>
        <charset val="204"/>
      </rPr>
      <t>(8,1)</t>
    </r>
  </si>
  <si>
    <t>г. Чита, мкр. Батарейный, д. 7</t>
  </si>
  <si>
    <r>
      <t>г. Чита, ул. Горького, д. 53</t>
    </r>
    <r>
      <rPr>
        <vertAlign val="superscript"/>
        <sz val="11"/>
        <rFont val="Times New Roman"/>
        <family val="1"/>
        <charset val="204"/>
      </rPr>
      <t>(4,2)</t>
    </r>
  </si>
  <si>
    <r>
      <t>г. Чита, мкр. 1-й, д. 11</t>
    </r>
    <r>
      <rPr>
        <vertAlign val="superscript"/>
        <sz val="11"/>
        <rFont val="Times New Roman"/>
        <family val="1"/>
        <charset val="204"/>
      </rPr>
      <t>(8,2)</t>
    </r>
  </si>
  <si>
    <r>
      <t>г. Чита, ул. Балябина, д. 17</t>
    </r>
    <r>
      <rPr>
        <vertAlign val="superscript"/>
        <sz val="11"/>
        <rFont val="Times New Roman"/>
        <family val="1"/>
        <charset val="204"/>
      </rPr>
      <t>(2)</t>
    </r>
  </si>
  <si>
    <r>
      <t>г. Чита, б-р. Украинский, д. 5</t>
    </r>
    <r>
      <rPr>
        <vertAlign val="superscript"/>
        <sz val="11"/>
        <rFont val="Times New Roman"/>
        <family val="1"/>
        <charset val="204"/>
      </rPr>
      <t>(2)</t>
    </r>
  </si>
  <si>
    <r>
      <t>г. Чита, б-р Украинский, д. 14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</si>
  <si>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Чайковского, д. 37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</si>
  <si>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Анохина, д. 43</t>
    </r>
    <r>
      <rPr>
        <vertAlign val="superscript"/>
        <sz val="11"/>
        <rFont val="Times New Roman"/>
        <family val="1"/>
        <charset val="204"/>
      </rPr>
      <t>(6)</t>
    </r>
  </si>
  <si>
    <r>
      <t>г. Чита, ул. Аргунская, д. 46</t>
    </r>
    <r>
      <rPr>
        <vertAlign val="superscript"/>
        <sz val="11"/>
        <rFont val="Times New Roman"/>
        <family val="1"/>
        <charset val="204"/>
      </rPr>
      <t>(6,1,2)</t>
    </r>
  </si>
  <si>
    <r>
      <t>г. Чита, ул. Чкалова, д. 35</t>
    </r>
    <r>
      <rPr>
        <vertAlign val="superscript"/>
        <sz val="11"/>
        <rFont val="Times New Roman"/>
        <family val="1"/>
        <charset val="204"/>
      </rPr>
      <t>(4,2)</t>
    </r>
  </si>
  <si>
    <r>
      <t>г. Чита, ул. Горького, д. 55</t>
    </r>
    <r>
      <rPr>
        <vertAlign val="superscript"/>
        <sz val="11"/>
        <rFont val="Times New Roman"/>
        <family val="1"/>
        <charset val="204"/>
      </rPr>
      <t>(2)</t>
    </r>
  </si>
  <si>
    <r>
      <t>г. Чита, б-р. Украинский, д. 26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</si>
  <si>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Дивизионная, д. 4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</si>
  <si>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Белорусская, д. 44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</si>
  <si>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Чкалова, д. 46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</si>
  <si>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Горького, д. 30</t>
    </r>
    <r>
      <rPr>
        <vertAlign val="superscript"/>
        <sz val="11"/>
        <rFont val="Times New Roman"/>
        <family val="1"/>
        <charset val="204"/>
      </rPr>
      <t>(2)</t>
    </r>
  </si>
  <si>
    <t>Итого по городскому округу "Город Чита":</t>
  </si>
  <si>
    <r>
      <t>г. Чита, ул. Гагарина, д. 7</t>
    </r>
    <r>
      <rPr>
        <vertAlign val="superscript"/>
        <sz val="11"/>
        <rFont val="Times New Roman"/>
        <family val="1"/>
        <charset val="204"/>
      </rPr>
      <t>(6,2)</t>
    </r>
  </si>
  <si>
    <r>
      <t>г. Чита, ул. Путейская, д. 49</t>
    </r>
    <r>
      <rPr>
        <vertAlign val="superscript"/>
        <sz val="11"/>
        <rFont val="Times New Roman"/>
        <family val="1"/>
        <charset val="204"/>
      </rPr>
      <t>(4)</t>
    </r>
  </si>
  <si>
    <r>
      <t>г. Чита, мкр. 1-й, д. 14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</si>
  <si>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Курнатовского, д. 72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</si>
  <si>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Смоленская, д. 29</t>
    </r>
    <r>
      <rPr>
        <vertAlign val="superscript"/>
        <sz val="11"/>
        <rFont val="Times New Roman"/>
        <family val="1"/>
        <charset val="204"/>
      </rPr>
      <t>(2)</t>
    </r>
  </si>
  <si>
    <t>г. Чита, ул. Забайкальского Рабочего, д. 6</t>
  </si>
  <si>
    <r>
      <t>г. Чита, мкр. Батарейный, д. 3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</si>
  <si>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Белорусская, д. 48</t>
    </r>
    <r>
      <rPr>
        <vertAlign val="superscript"/>
        <sz val="11"/>
        <rFont val="Times New Roman"/>
        <family val="1"/>
        <charset val="204"/>
      </rPr>
      <t>(2)</t>
    </r>
  </si>
  <si>
    <t>г. Чита, ул. Красной Звезды, д. 20</t>
  </si>
  <si>
    <r>
      <t>г. Чита, мкр. 1-й, д. 7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</si>
  <si>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Горького, д. 38</t>
    </r>
    <r>
      <rPr>
        <vertAlign val="superscript"/>
        <sz val="11"/>
        <rFont val="Times New Roman"/>
        <family val="1"/>
        <charset val="204"/>
      </rPr>
      <t>(6,1,2)</t>
    </r>
  </si>
  <si>
    <r>
      <t>г. Чита, ул. Забайкальского Рабочего, д. 13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</si>
  <si>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Ангарская, д. 72</t>
    </r>
    <r>
      <rPr>
        <vertAlign val="superscript"/>
        <sz val="11"/>
        <rFont val="Times New Roman"/>
        <family val="1"/>
        <charset val="204"/>
      </rPr>
      <t>(6,1)</t>
    </r>
  </si>
  <si>
    <t>г. Чита, ул. Подгорбунского, д. 1</t>
  </si>
  <si>
    <r>
      <t>г. Чита, ул. Таежная, д. 2</t>
    </r>
    <r>
      <rPr>
        <vertAlign val="superscript"/>
        <sz val="11"/>
        <rFont val="Times New Roman"/>
        <family val="1"/>
        <charset val="204"/>
      </rPr>
      <t>(6,1,2)</t>
    </r>
  </si>
  <si>
    <r>
      <t>г. Чита, ул. Красной Звезды, д. 24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</si>
  <si>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Ленина, д. 125</t>
    </r>
    <r>
      <rPr>
        <vertAlign val="superscript"/>
        <sz val="11"/>
        <rFont val="Times New Roman"/>
        <family val="1"/>
        <charset val="204"/>
      </rPr>
      <t>(8)</t>
    </r>
  </si>
  <si>
    <r>
      <t>г. Чита, мкр. 1-й, д. 28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</si>
  <si>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Гагарина, д. 14</t>
    </r>
    <r>
      <rPr>
        <vertAlign val="superscript"/>
        <sz val="11"/>
        <rFont val="Times New Roman"/>
        <family val="1"/>
        <charset val="204"/>
      </rPr>
      <t>(6,2)</t>
    </r>
  </si>
  <si>
    <r>
      <t>г. Чита, ул. Евгения Гаюсана, д. 44</t>
    </r>
    <r>
      <rPr>
        <vertAlign val="superscript"/>
        <sz val="11"/>
        <rFont val="Times New Roman"/>
        <family val="1"/>
        <charset val="204"/>
      </rPr>
      <t>(2)</t>
    </r>
  </si>
  <si>
    <t>г. Чита, мкр. Северный, д. 59</t>
  </si>
  <si>
    <r>
      <t>г. Чита, ул. Нечаева, д. 12</t>
    </r>
    <r>
      <rPr>
        <vertAlign val="superscript"/>
        <sz val="11"/>
        <rFont val="Times New Roman"/>
        <family val="1"/>
        <charset val="204"/>
      </rPr>
      <t>(4)</t>
    </r>
  </si>
  <si>
    <t>г. Чита, ул. Силикатная, д. 11</t>
  </si>
  <si>
    <t>г. Чита, ул. Гагарина, д. 13</t>
  </si>
  <si>
    <r>
      <t>г. Чита, п. Энергетиков, ул. Бориса Кларка, д. 12</t>
    </r>
    <r>
      <rPr>
        <vertAlign val="superscript"/>
        <sz val="11"/>
        <rFont val="Times New Roman"/>
        <family val="1"/>
        <charset val="204"/>
      </rPr>
      <t>(1)</t>
    </r>
  </si>
  <si>
    <t>г. Чита, ул. Гагарина, д. 17</t>
  </si>
  <si>
    <t>г. Чита, ул. Ангарская, д. 70</t>
  </si>
  <si>
    <t>г. Чита, ул. Красного Восстания, д. 17</t>
  </si>
  <si>
    <t>г. Чита, б-р. Украинский, д. 10</t>
  </si>
  <si>
    <t>г. Чита, мкр. Гвардейский, д. 7</t>
  </si>
  <si>
    <r>
      <t>г. Чита, ул. Шилова, д. 87</t>
    </r>
    <r>
      <rPr>
        <vertAlign val="superscript"/>
        <sz val="11"/>
        <rFont val="Times New Roman"/>
        <family val="1"/>
        <charset val="204"/>
      </rPr>
      <t>(6,1,2)</t>
    </r>
  </si>
  <si>
    <t>г. Чита, ул. Железобетонная, д.6а</t>
  </si>
  <si>
    <r>
      <t>г. Чита, ул. Кайдаловская, д. 3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</si>
  <si>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Чайковского, д. 2</t>
    </r>
    <r>
      <rPr>
        <vertAlign val="superscript"/>
        <sz val="11"/>
        <rFont val="Times New Roman"/>
        <family val="1"/>
        <charset val="204"/>
      </rPr>
      <t>(2)</t>
    </r>
  </si>
  <si>
    <r>
      <t>г. Чита, ул. 40 лет Октября, д. 13</t>
    </r>
    <r>
      <rPr>
        <vertAlign val="superscript"/>
        <sz val="11"/>
        <rFont val="Times New Roman"/>
        <family val="1"/>
        <charset val="204"/>
      </rPr>
      <t>(6,1,2)</t>
    </r>
  </si>
  <si>
    <t>г. Чита, мкр. 6-й, д. 21</t>
  </si>
  <si>
    <t>г. Чита, ул. Бутина, д. 44</t>
  </si>
  <si>
    <r>
      <t>г. Чита, мкр. 1-й, д. 43</t>
    </r>
    <r>
      <rPr>
        <vertAlign val="superscript"/>
        <sz val="11"/>
        <rFont val="Times New Roman"/>
        <family val="1"/>
        <charset val="204"/>
      </rPr>
      <t>(4)</t>
    </r>
  </si>
  <si>
    <r>
      <t>г. Чита, ул. Бутина, д. 73</t>
    </r>
    <r>
      <rPr>
        <vertAlign val="superscript"/>
        <sz val="11"/>
        <rFont val="Times New Roman"/>
        <family val="1"/>
        <charset val="204"/>
      </rPr>
      <t>(6)</t>
    </r>
  </si>
  <si>
    <r>
      <t>г. Чита, ул. Нечаева, д. 58</t>
    </r>
    <r>
      <rPr>
        <vertAlign val="superscript"/>
        <sz val="11"/>
        <rFont val="Times New Roman"/>
        <family val="1"/>
        <charset val="204"/>
      </rPr>
      <t>(4)</t>
    </r>
  </si>
  <si>
    <t>г. Чита, ул. Угданская, д. 40</t>
  </si>
  <si>
    <t>г. Чита, ул. 2-я Шубзаводская, д. 33</t>
  </si>
  <si>
    <t>г. Чита, ул. Майская, д. 32</t>
  </si>
  <si>
    <t>г. Чита, ул. Журавлева, д. 16</t>
  </si>
  <si>
    <t>г. Чита, ул. Журавлева, д. 47</t>
  </si>
  <si>
    <t>г. Чита, ул. Токмакова, д. 17</t>
  </si>
  <si>
    <t>г. Чита, ул. Угданская, д. 10</t>
  </si>
  <si>
    <t>г. Чита, ул. Журавлева, д. 54</t>
  </si>
  <si>
    <t>г. Чита, ул. Автогенная, д. 5</t>
  </si>
  <si>
    <t>г. Чита, ул. Красной Звезды, д. 12</t>
  </si>
  <si>
    <t>г. Чита, ул. Чкалова, д. 18</t>
  </si>
  <si>
    <t>г. Чита, ул. Журавлева, д. 91</t>
  </si>
  <si>
    <t>г. Чита, ул. Горького, д. 53</t>
  </si>
  <si>
    <t>г. Чита, мкр. 1-й, д. 11</t>
  </si>
  <si>
    <t>г. Чита, б-р. Украинский, д. 5</t>
  </si>
  <si>
    <t>г. Чита, б-р Украинский, д. 14</t>
  </si>
  <si>
    <t>г. Чита, ул. Чайковского, д. 37</t>
  </si>
  <si>
    <t>г. Чита, ул. Аргунская, д. 46</t>
  </si>
  <si>
    <t>г. Чита, ул. Чкалова, д. 35</t>
  </si>
  <si>
    <t>г. Чита, ул. Горького, д. 55</t>
  </si>
  <si>
    <t>г. Чита, б-р. Украинский, д. 26</t>
  </si>
  <si>
    <t>г. Чита, ул. Дивизионная, д. 4</t>
  </si>
  <si>
    <t>г. Чита, ул. Белорусская, д. 44</t>
  </si>
  <si>
    <t>г. Чита, ул. Чкалова, д. 46</t>
  </si>
  <si>
    <t>г. Чита, ул. Горького, д. 30</t>
  </si>
  <si>
    <t>г. Чита, ул. Гагарина, д. 7</t>
  </si>
  <si>
    <t>г. Чита, ул. Путейская, д. 49</t>
  </si>
  <si>
    <t>г. Чита, мкр. 1-й, д. 14</t>
  </si>
  <si>
    <t>г. Чита, ул. Курнатовского, д. 72</t>
  </si>
  <si>
    <t>г. Чита, ул. Смоленская, д. 29</t>
  </si>
  <si>
    <t>г. Чита, мкр. Батарейный, д. 3</t>
  </si>
  <si>
    <t>г. Чита, ул. Белорусская, д. 48</t>
  </si>
  <si>
    <t>г. Чита, мкр. 1-й, д. 7</t>
  </si>
  <si>
    <t>г. Чита, ул. Горького, д. 38</t>
  </si>
  <si>
    <t>г. Чита, ул. Забайкальского Рабочего, д. 13</t>
  </si>
  <si>
    <t>г. Чита, ул. Ангарская, д. 72</t>
  </si>
  <si>
    <t>г. Чита, ул. Таежная, д. 2</t>
  </si>
  <si>
    <t>г. Чита, ул. Красной Звезды, д. 24</t>
  </si>
  <si>
    <t>г. Чита, ул. Ленина, д. 125</t>
  </si>
  <si>
    <t>г. Чита, мкр. 1-й, д. 28</t>
  </si>
  <si>
    <t>г. Чита, ул. Гагарина, д. 14</t>
  </si>
  <si>
    <t>г. Чита, ул. Евгения Гаюсана, д. 44</t>
  </si>
  <si>
    <t>г. Чита, ул. Нечаева, д. 12</t>
  </si>
  <si>
    <t>г. Чита, п. Энергетиков, ул. Бориса Кларка, д. 12</t>
  </si>
  <si>
    <t>г. Чита, ул. Шилова, д. 87</t>
  </si>
  <si>
    <t>г. Чита, ул. Нагорная, д. 85а</t>
  </si>
  <si>
    <t>г. Чита, ул. Кайдаловская, д. 3</t>
  </si>
  <si>
    <t>г. Чита, ул. Чайковского, д. 2</t>
  </si>
  <si>
    <t>г. Чита, ул. 40 лет Октября, д. 13</t>
  </si>
  <si>
    <t>г. Чита, мкр. 1-й, д. 43</t>
  </si>
  <si>
    <t>г. Чита, ул. Бутина, д. 73</t>
  </si>
  <si>
    <t>г. Чита, ул. Нечаева, д. 58</t>
  </si>
  <si>
    <t>г. Чита, ул. Балябина, д. 17</t>
  </si>
  <si>
    <t>пгт. Могойтуй, ул. Зугалайская, д. 16</t>
  </si>
  <si>
    <t>пгт. Карымское, ул. Погодаева, д. 45</t>
  </si>
  <si>
    <t>пгт. Карымское, ул. Ленинградская, д. 46</t>
  </si>
  <si>
    <t>пгт. Карымское, ул. Красноармейская, д. 23</t>
  </si>
  <si>
    <t>пгт. Карымское, ул. Читинская, д. 7</t>
  </si>
  <si>
    <t>пгт. Карымское, ул. Читинская, д. 11</t>
  </si>
  <si>
    <t>пгт. Забайкальск, ул. Комсомольская, д. 21</t>
  </si>
  <si>
    <t>пгт. Забайкальск, ул. Нагорная, д. 1</t>
  </si>
  <si>
    <t>пгт. Забайкальск, ул. Пограничная, д.2</t>
  </si>
  <si>
    <t>пгт. Дарасун, ул. Почтовая, д. 4</t>
  </si>
  <si>
    <t>пгт. Дарасун, ул. Молодежная, д. 2</t>
  </si>
  <si>
    <t>6</t>
  </si>
  <si>
    <t>726,00</t>
  </si>
  <si>
    <t>пгт. Холбон, ул. Островского , д. 1</t>
  </si>
  <si>
    <t>пгт. Холбон, ул. Островского д. 1</t>
  </si>
  <si>
    <t>пгт. Холбон, ул. Просвещенская д. 15</t>
  </si>
  <si>
    <t>пгт. Холбон, ул. Партизанская, д. 14</t>
  </si>
  <si>
    <t>пгт. Первомайский,  ул. Забайкальская, д. 5</t>
  </si>
  <si>
    <t>0</t>
  </si>
  <si>
    <t>пгт. Первомайский, ул. Строительная, д. 22</t>
  </si>
  <si>
    <t>пгт. Первомайский, ул. Забайкальская, д. 3</t>
  </si>
  <si>
    <t>пгт. Первомайский, ул. Строительная, д.22</t>
  </si>
  <si>
    <t>пгт. Первомайский, ул. Ленина, д.27</t>
  </si>
  <si>
    <t>189,27</t>
  </si>
  <si>
    <t>пгт. Первомайский, ул. Ленина, д.10</t>
  </si>
  <si>
    <t>пгт. Первомайский, ул. Чернышевского, д.9</t>
  </si>
  <si>
    <t>2145,67</t>
  </si>
  <si>
    <t>2769,47</t>
  </si>
  <si>
    <t>пгт. Холбон, ул. Островского д. 3а</t>
  </si>
  <si>
    <t>пгт. Кокуй, ул. Заводская д.16</t>
  </si>
  <si>
    <t>пгт. Кокуй, ул. Заводская д.15</t>
  </si>
  <si>
    <t>пгт. Забайкальск, ул. Комсомольская, д. 19</t>
  </si>
  <si>
    <t>пгт. Забайкальск, ул. Пограничная, д. 24а</t>
  </si>
  <si>
    <t>пгт. Забайкальск, ул. Комсомольская, д. 10</t>
  </si>
  <si>
    <t>пгт. Атамановка, ул. Матюгина, д. 131</t>
  </si>
  <si>
    <t>пгт. Атамановка, ул. Заводская, д. 9</t>
  </si>
  <si>
    <t>в том числе по городскому поселению "Новоорловск"</t>
  </si>
  <si>
    <t>горячего водоснабжения</t>
  </si>
  <si>
    <t>холодного водоснабжения</t>
  </si>
  <si>
    <t>водоотведения</t>
  </si>
  <si>
    <t>с. Красный Чикой, ул. Первомайская, д. 86 б</t>
  </si>
  <si>
    <t>2</t>
  </si>
  <si>
    <t xml:space="preserve">с. Красный Чикой, ул. Первомайская, д. 76 д </t>
  </si>
  <si>
    <t>пгт. Баляга, ул. Шоссейная, д. 6 б</t>
  </si>
  <si>
    <t>2025 год</t>
  </si>
  <si>
    <t>Итого по Забайкальскому краю</t>
  </si>
  <si>
    <t>2023 год</t>
  </si>
  <si>
    <t>2024 год</t>
  </si>
  <si>
    <t>Итого по муниципальному району "Дульдургинский  район":</t>
  </si>
  <si>
    <t>в том числе по сельскому поселению "Дульдургинское":</t>
  </si>
  <si>
    <t>Итого по муниципальному району "Забайкальский  район":</t>
  </si>
  <si>
    <t>в том числе по городскому поселению "Забайкальское":</t>
  </si>
  <si>
    <t>Итого по муниципальному Каларскому округу:</t>
  </si>
  <si>
    <t>в том числе по городскому поселению "Дарасунское":</t>
  </si>
  <si>
    <t>в том числе по сельскому поселению "Урульгинское":</t>
  </si>
  <si>
    <t>Итого по муниципальному району "Красночикойский район":</t>
  </si>
  <si>
    <t>в том числе по сельскому поселению "Красночикойское":</t>
  </si>
  <si>
    <t>Итого по муниципальному району "Могочинский район":</t>
  </si>
  <si>
    <t>в том числе по сельскому поселению "Семиозернинское":</t>
  </si>
  <si>
    <t>в том числе по городскому поселению "Могочинское":</t>
  </si>
  <si>
    <t>Итого по муниципальному району "Нерчинский район":</t>
  </si>
  <si>
    <t>в том числе по городскому поселению "Нерчинское":</t>
  </si>
  <si>
    <t>Итого по муниципальному району "Оловяннинский район":</t>
  </si>
  <si>
    <t>в том числе по городскому поселению "Оловяннинское":</t>
  </si>
  <si>
    <t>Итого по муниципальному району "Петровск-Забайкальский район":</t>
  </si>
  <si>
    <t>в том числе по городскому поселению "Балягинское":</t>
  </si>
  <si>
    <t>Итого по Приаргунскогому муниципальному округу:</t>
  </si>
  <si>
    <t>Итого по муниципальному району "Сретенский район":</t>
  </si>
  <si>
    <t xml:space="preserve"> в том числе по городскому поселению "Кокуйское":</t>
  </si>
  <si>
    <t>Итого по муниципальному району "Тунгокоченский район":</t>
  </si>
  <si>
    <t>в том числе по городскому поселению "Вершино-Дарасунское":</t>
  </si>
  <si>
    <t>Итого по муниципальному району "Хилокский район":</t>
  </si>
  <si>
    <t>в том числе по сельскому поселению "Бадинское":</t>
  </si>
  <si>
    <t>в том числе по сельскому поселению "Жипхегенское":</t>
  </si>
  <si>
    <t>итого по муниципальному району "Чернышевский район":</t>
  </si>
  <si>
    <t>в том числе по городскому поселению "Чернышевское":</t>
  </si>
  <si>
    <t>в том числе по городскому поселению "Новокручининское":</t>
  </si>
  <si>
    <t>Итого по муниципальному району "Шелопугинский район":</t>
  </si>
  <si>
    <t>Итого по муниципальному району "Шилкинский район":</t>
  </si>
  <si>
    <t>в том числе по городскому поселению "Первомайское":</t>
  </si>
  <si>
    <t>в том числе по городскому поселению "Холбонское":</t>
  </si>
  <si>
    <t>в том числе по городскому поселению "Шилкинское":</t>
  </si>
  <si>
    <t>в том числе по сельскому поселению "Размахнинское":</t>
  </si>
  <si>
    <t>Итого по Забайкальскому краю:</t>
  </si>
  <si>
    <r>
      <t>пгт. Шерловая Гора, ул. Матросова, д. 8</t>
    </r>
    <r>
      <rPr>
        <vertAlign val="superscript"/>
        <sz val="11"/>
        <rFont val="Times New Roman"/>
        <family val="1"/>
        <charset val="204"/>
      </rPr>
      <t>(2,3)</t>
    </r>
  </si>
  <si>
    <r>
      <t>пгт. Шерловая Гора, ул. Торговая, д. 26</t>
    </r>
    <r>
      <rPr>
        <vertAlign val="superscript"/>
        <sz val="11"/>
        <rFont val="Times New Roman"/>
        <family val="1"/>
        <charset val="204"/>
      </rPr>
      <t>(6,2)</t>
    </r>
  </si>
  <si>
    <r>
      <t>пгт. Шерловая Гора, ул. Шахтерская, д. 2</t>
    </r>
    <r>
      <rPr>
        <vertAlign val="superscript"/>
        <sz val="11"/>
        <rFont val="Times New Roman"/>
        <family val="1"/>
        <charset val="204"/>
      </rPr>
      <t>(6,1)</t>
    </r>
  </si>
  <si>
    <t>Итого по муниципальному району "Город Краснокаменск и Краснокаменский район":</t>
  </si>
  <si>
    <t>в том числе по сельскому поселению "Маргуцекское":</t>
  </si>
  <si>
    <t>в том числе по сельскому поселению "Целиннинское":</t>
  </si>
  <si>
    <t>Итого по муниципальному району "Могойтуйский район":</t>
  </si>
  <si>
    <t>в том числе по городскому поселению "Могойтуйское":</t>
  </si>
  <si>
    <t>в том числе по городскому поселению "Дровянинское":</t>
  </si>
  <si>
    <t>Итого по муниципальному району Шилкинский район":</t>
  </si>
  <si>
    <t>в том числе по городскому поселению "Новоорловск":</t>
  </si>
  <si>
    <t>Итого по муниципальному району "Газимуро-Заводский район":</t>
  </si>
  <si>
    <t>в том числе по сельскому поселению "Новоширокинское":</t>
  </si>
  <si>
    <t>Итого по муниципальному району "Калганский район":</t>
  </si>
  <si>
    <t>в том числе по сельскому поселению "Калганское":</t>
  </si>
  <si>
    <t>Итого по муниципальному району "Ононский район":</t>
  </si>
  <si>
    <t>в том числе по городскому поселению "Новопавловское":</t>
  </si>
  <si>
    <t xml:space="preserve"> в том числе по сельскому поселению "Дунаевское":</t>
  </si>
  <si>
    <t>в том числе по городскому поселению "Верх-Усуглинское":</t>
  </si>
  <si>
    <t>г. Чита, б-р. Украинский, д. 17 а</t>
  </si>
  <si>
    <r>
      <t>г. Чита, ул. Казачья, д. 3 г</t>
    </r>
    <r>
      <rPr>
        <vertAlign val="superscript"/>
        <sz val="11"/>
        <rFont val="Times New Roman"/>
        <family val="1"/>
        <charset val="204"/>
      </rPr>
      <t>(1)</t>
    </r>
  </si>
  <si>
    <r>
      <t>г. Чита, ул. Нагорная, д. 85 а</t>
    </r>
    <r>
      <rPr>
        <vertAlign val="superscript"/>
        <sz val="11"/>
        <rFont val="Times New Roman"/>
        <family val="1"/>
        <charset val="204"/>
      </rPr>
      <t>(3)</t>
    </r>
  </si>
  <si>
    <t>г. Борзя, ул. Чехова, д. 3 в</t>
  </si>
  <si>
    <t>пгт. Забайкальск, ул. Пограничная, д. 24 а</t>
  </si>
  <si>
    <t>пгт. Забайкальск, ул. Пограничная, д. 36 а</t>
  </si>
  <si>
    <t>пгт. Забайкальск, ул. Пограничная, д. 38 а</t>
  </si>
  <si>
    <t>с. Красный Чикой, ул. Советская, д. 71 а</t>
  </si>
  <si>
    <t>в том числе по сельскому поселению "Нижнецасучейское":</t>
  </si>
  <si>
    <t>пгт. Новопавловка, ул. Нагорная 2-я, д. 10 а</t>
  </si>
  <si>
    <t>пгт. Первомайский, ул. Забайкальская д. 3</t>
  </si>
  <si>
    <t>пгт. Первомайский, ул. Ленина д. 10</t>
  </si>
  <si>
    <t xml:space="preserve">Региональный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Забайкальского края, на период 2023-2025 годов </t>
  </si>
  <si>
    <t>постановлением Правительства Забайкальского края                             от _________________ 2022 года № _____</t>
  </si>
  <si>
    <t>Кирпичные, каменные</t>
  </si>
  <si>
    <t>Шлакоблочные</t>
  </si>
  <si>
    <t>в том числе по городскому поселению "Аксеново-Зиловское":</t>
  </si>
  <si>
    <t>Итого по Приаргунскому муниципальному округу:</t>
  </si>
  <si>
    <t>г. Чита, ул. Анохина, д. 94</t>
  </si>
  <si>
    <t>г. Чита, ул. Верхнеудинская, д. 10</t>
  </si>
  <si>
    <t>г. Борзя, ул. Чехова, д. 1а</t>
  </si>
  <si>
    <t>г. Борзя, ул. Чехова, д. 5а</t>
  </si>
  <si>
    <t>г. Борзя, ул. Чехова, д. 5в</t>
  </si>
  <si>
    <t>за счет средств иных источников</t>
  </si>
  <si>
    <t>п/ст. Куанда, ул. Советская, д. 12 а</t>
  </si>
  <si>
    <t>Брусовые, деревянные</t>
  </si>
  <si>
    <t>п/ст. Жипхеген, ул. Таежная, д. 12</t>
  </si>
  <si>
    <t>Итого по муниципальному району "Чернышевский район":</t>
  </si>
  <si>
    <t>Итого по муниципальному району "Улётовский район":</t>
  </si>
  <si>
    <t>г. Петровск-Забайкальский, ул. Островского, д. 32 б</t>
  </si>
  <si>
    <t>в том числе по городскому поселению "Город Балей":</t>
  </si>
  <si>
    <t>пгт. Новая Чара, ул. Магистральная, д. 28 б</t>
  </si>
  <si>
    <t>п/ст. Куанда, ул. Советская, д. 10 а</t>
  </si>
  <si>
    <t>пгт. Забайкальск, ул. Верхняя, д. 2 а</t>
  </si>
  <si>
    <t>пгт. Шерловая Гора, ул. Торговая, д. 11 а</t>
  </si>
  <si>
    <t>пгт. Карымское, ул. Верхняя, д. 2</t>
  </si>
  <si>
    <t>пгт. Карымское, ул. Братьев Васильевых, д. 17</t>
  </si>
  <si>
    <t>с. Размахнино, ул. Энергетиков, д. 4</t>
  </si>
  <si>
    <t>с. Размахнино, ул. Энергетиков, д. 6</t>
  </si>
  <si>
    <t>г. Петровск-Забайкальский, ул. Спортивная, д. 8 а</t>
  </si>
  <si>
    <t>г. Чита, ул. Железобетонная, д. 6 а</t>
  </si>
  <si>
    <t>г. Чита, ул. Казачья, д. 3 г</t>
  </si>
  <si>
    <t xml:space="preserve">Панельные </t>
  </si>
  <si>
    <t>Кирпичные</t>
  </si>
  <si>
    <t>г. Борзя, ул. Чайковского, д. 1 б</t>
  </si>
  <si>
    <t>пгт. Шерловая Гора, ул. Шахтерская, д. 2</t>
  </si>
  <si>
    <t>пгт. Первомайский, ул. Ленина, д. 27</t>
  </si>
  <si>
    <t>пгт. Первомайский, ул. Чернышевского д. 23</t>
  </si>
  <si>
    <r>
      <t>г. Чита, ул. Верхнеудинская, д. 10</t>
    </r>
    <r>
      <rPr>
        <vertAlign val="superscript"/>
        <sz val="11"/>
        <rFont val="Times New Roman"/>
        <family val="1"/>
        <charset val="204"/>
      </rPr>
      <t>(6,7)</t>
    </r>
  </si>
  <si>
    <r>
      <t>г. Чита, ул. Ленинградская, д. 45</t>
    </r>
    <r>
      <rPr>
        <vertAlign val="superscript"/>
        <sz val="11"/>
        <rFont val="Times New Roman"/>
        <family val="1"/>
        <charset val="204"/>
      </rPr>
      <t>(1,2)</t>
    </r>
  </si>
  <si>
    <r>
      <t>г. Чита, ул. Ленинградская, д. 75</t>
    </r>
    <r>
      <rPr>
        <vertAlign val="superscript"/>
        <sz val="11"/>
        <rFont val="Times New Roman"/>
        <family val="1"/>
        <charset val="204"/>
      </rPr>
      <t>(1,2)</t>
    </r>
  </si>
  <si>
    <r>
      <t>пгт. Агинское, ул. Ленина, д. 73</t>
    </r>
    <r>
      <rPr>
        <vertAlign val="superscript"/>
        <sz val="11"/>
        <rFont val="Times New Roman"/>
        <family val="1"/>
        <charset val="204"/>
      </rPr>
      <t>(2)</t>
    </r>
  </si>
  <si>
    <r>
      <t>г. Балей, ул. Больничная, д. 3</t>
    </r>
    <r>
      <rPr>
        <vertAlign val="superscript"/>
        <sz val="11"/>
        <rFont val="Times New Roman"/>
        <family val="1"/>
        <charset val="204"/>
      </rPr>
      <t>(1)</t>
    </r>
  </si>
  <si>
    <r>
      <t>г. Борзя, мкр. Борзя-2, д. 38</t>
    </r>
    <r>
      <rPr>
        <vertAlign val="superscript"/>
        <sz val="11"/>
        <rFont val="Times New Roman"/>
        <family val="1"/>
        <charset val="204"/>
      </rPr>
      <t>(1)</t>
    </r>
  </si>
  <si>
    <r>
      <t>г. Борзя, ул. Богдана Хмельницкого, д. 2</t>
    </r>
    <r>
      <rPr>
        <vertAlign val="superscript"/>
        <sz val="11"/>
        <rFont val="Times New Roman"/>
        <family val="1"/>
        <charset val="204"/>
      </rPr>
      <t>(8)</t>
    </r>
  </si>
  <si>
    <r>
      <t>г. Борзя, ул. Гурьева 79 квартал, д. 3</t>
    </r>
    <r>
      <rPr>
        <vertAlign val="superscript"/>
        <sz val="11"/>
        <rFont val="Times New Roman"/>
        <family val="1"/>
        <charset val="204"/>
      </rPr>
      <t>(2)</t>
    </r>
  </si>
  <si>
    <r>
      <t>г. Борзя, ул. Дзержинского, д. 9</t>
    </r>
    <r>
      <rPr>
        <vertAlign val="superscript"/>
        <sz val="11"/>
        <rFont val="Times New Roman"/>
        <family val="1"/>
        <charset val="204"/>
      </rPr>
      <t>(3)</t>
    </r>
  </si>
  <si>
    <r>
      <t>г. Борзя, ул. Ломоносова, д. 5</t>
    </r>
    <r>
      <rPr>
        <vertAlign val="superscript"/>
        <sz val="11"/>
        <rFont val="Times New Roman"/>
        <family val="1"/>
        <charset val="204"/>
      </rPr>
      <t>(2,3)</t>
    </r>
  </si>
  <si>
    <r>
      <t>г. Борзя, ул. Ломоносова, д. 7</t>
    </r>
    <r>
      <rPr>
        <vertAlign val="superscript"/>
        <sz val="11"/>
        <rFont val="Times New Roman"/>
        <family val="1"/>
        <charset val="204"/>
      </rPr>
      <t>(3)</t>
    </r>
  </si>
  <si>
    <r>
      <t>г. Борзя, ул. Ломоносова, д. 9</t>
    </r>
    <r>
      <rPr>
        <vertAlign val="superscript"/>
        <sz val="11"/>
        <rFont val="Times New Roman"/>
        <family val="1"/>
        <charset val="204"/>
      </rPr>
      <t>(3)</t>
    </r>
  </si>
  <si>
    <r>
      <t>г. Борзя, ул. Победы, д. 38</t>
    </r>
    <r>
      <rPr>
        <vertAlign val="superscript"/>
        <sz val="11"/>
        <rFont val="Times New Roman"/>
        <family val="1"/>
        <charset val="204"/>
      </rPr>
      <t>(3)</t>
    </r>
  </si>
  <si>
    <r>
      <t>г. Борзя, ул. Промышленная, д. 37</t>
    </r>
    <r>
      <rPr>
        <vertAlign val="superscript"/>
        <sz val="11"/>
        <rFont val="Times New Roman"/>
        <family val="1"/>
        <charset val="204"/>
      </rPr>
      <t>(3)</t>
    </r>
  </si>
  <si>
    <r>
      <t>г. Борзя, ул. Савватеевская, д. 2</t>
    </r>
    <r>
      <rPr>
        <vertAlign val="superscript"/>
        <sz val="11"/>
        <rFont val="Times New Roman"/>
        <family val="1"/>
        <charset val="204"/>
      </rPr>
      <t>(4,2)</t>
    </r>
  </si>
  <si>
    <r>
      <t>г. Борзя, ул. Чайковского, д. 2</t>
    </r>
    <r>
      <rPr>
        <vertAlign val="superscript"/>
        <sz val="11"/>
        <rFont val="Times New Roman"/>
        <family val="1"/>
        <charset val="204"/>
      </rPr>
      <t>(4,1,2,3)</t>
    </r>
  </si>
  <si>
    <r>
      <t>г. Борзя, ул. Чехова, д. 1а</t>
    </r>
    <r>
      <rPr>
        <vertAlign val="superscript"/>
        <sz val="11"/>
        <rFont val="Times New Roman"/>
        <family val="1"/>
        <charset val="204"/>
      </rPr>
      <t>(4)</t>
    </r>
  </si>
  <si>
    <r>
      <t>г. Борзя, ул. Чехова, д. 5а</t>
    </r>
    <r>
      <rPr>
        <vertAlign val="superscript"/>
        <sz val="11"/>
        <rFont val="Times New Roman"/>
        <family val="1"/>
        <charset val="204"/>
      </rPr>
      <t>(4,3)</t>
    </r>
  </si>
  <si>
    <r>
      <t>г. Борзя, ул. Чехова, д. 5в</t>
    </r>
    <r>
      <rPr>
        <vertAlign val="superscript"/>
        <sz val="11"/>
        <rFont val="Times New Roman"/>
        <family val="1"/>
        <charset val="204"/>
      </rPr>
      <t>(4,3)</t>
    </r>
  </si>
  <si>
    <r>
      <t>с. Дульдурга, ул. Комсомольская, д. 30</t>
    </r>
    <r>
      <rPr>
        <vertAlign val="superscript"/>
        <sz val="11"/>
        <rFont val="Times New Roman"/>
        <family val="1"/>
        <charset val="204"/>
      </rPr>
      <t>(3)</t>
    </r>
  </si>
  <si>
    <r>
      <t>п/ст. Куанда, ул. 8 Марта, д. 10</t>
    </r>
    <r>
      <rPr>
        <vertAlign val="superscript"/>
        <sz val="11"/>
        <rFont val="Times New Roman"/>
        <family val="1"/>
        <charset val="204"/>
      </rPr>
      <t xml:space="preserve"> (8)</t>
    </r>
  </si>
  <si>
    <r>
      <t>п/ст. Куанда, ул. Советская, д. 12 а</t>
    </r>
    <r>
      <rPr>
        <vertAlign val="superscript"/>
        <sz val="11"/>
        <rFont val="Times New Roman"/>
        <family val="1"/>
        <charset val="204"/>
      </rPr>
      <t xml:space="preserve"> (8)</t>
    </r>
  </si>
  <si>
    <r>
      <t>пгт. Дарасун, ул. Советская, д. 2</t>
    </r>
    <r>
      <rPr>
        <vertAlign val="superscript"/>
        <sz val="11"/>
        <rFont val="Times New Roman"/>
        <family val="1"/>
        <charset val="204"/>
      </rPr>
      <t>(1,2,3)</t>
    </r>
  </si>
  <si>
    <r>
      <t>пгт. Дарасун, ул. Советская, д. 4</t>
    </r>
    <r>
      <rPr>
        <vertAlign val="superscript"/>
        <sz val="11"/>
        <rFont val="Times New Roman"/>
        <family val="1"/>
        <charset val="204"/>
      </rPr>
      <t>(1,2,3)</t>
    </r>
  </si>
  <si>
    <r>
      <t>с. Урульга, ул. Нагорная, д. 42</t>
    </r>
    <r>
      <rPr>
        <vertAlign val="superscript"/>
        <sz val="11"/>
        <rFont val="Times New Roman"/>
        <family val="1"/>
        <charset val="204"/>
      </rPr>
      <t>(2)</t>
    </r>
  </si>
  <si>
    <r>
      <t>ст. Семиозерный, ул. Энергетиков, д. 1</t>
    </r>
    <r>
      <rPr>
        <vertAlign val="superscript"/>
        <sz val="11"/>
        <rFont val="Times New Roman"/>
        <family val="1"/>
        <charset val="204"/>
      </rPr>
      <t>(1,2,4)</t>
    </r>
  </si>
  <si>
    <r>
      <t>г. Могоча, ул. Дроздова, д</t>
    </r>
    <r>
      <rPr>
        <vertAlign val="superscript"/>
        <sz val="11"/>
        <rFont val="Times New Roman"/>
        <family val="1"/>
        <charset val="204"/>
      </rPr>
      <t xml:space="preserve">. </t>
    </r>
    <r>
      <rPr>
        <sz val="11"/>
        <rFont val="Times New Roman"/>
        <family val="1"/>
        <charset val="204"/>
      </rPr>
      <t>25</t>
    </r>
    <r>
      <rPr>
        <vertAlign val="superscript"/>
        <sz val="11"/>
        <rFont val="Times New Roman"/>
        <family val="1"/>
        <charset val="204"/>
      </rPr>
      <t>(2)</t>
    </r>
  </si>
  <si>
    <r>
      <t xml:space="preserve">г. Могоча, ул. Интернациональная, д. 10 </t>
    </r>
    <r>
      <rPr>
        <vertAlign val="superscript"/>
        <sz val="11"/>
        <rFont val="Times New Roman"/>
        <family val="1"/>
        <charset val="204"/>
      </rPr>
      <t>(2)</t>
    </r>
  </si>
  <si>
    <t xml:space="preserve"> г. Нерчинск, ул. Красноармейская, д. 88</t>
  </si>
  <si>
    <t xml:space="preserve"> г. Нерчинск, ул. Первомайская, д. 94</t>
  </si>
  <si>
    <r>
      <t>пгт. Оловянная, ул. Машиностроительная, д. 3</t>
    </r>
    <r>
      <rPr>
        <vertAlign val="superscript"/>
        <sz val="11"/>
        <rFont val="Times New Roman"/>
        <family val="1"/>
        <charset val="204"/>
      </rPr>
      <t>(2,4)</t>
    </r>
  </si>
  <si>
    <r>
      <t>пгт. Оловянная, ул. Машиностроительная, д. 4</t>
    </r>
    <r>
      <rPr>
        <vertAlign val="superscript"/>
        <sz val="11"/>
        <rFont val="Times New Roman"/>
        <family val="1"/>
        <charset val="204"/>
      </rPr>
      <t>(2)</t>
    </r>
  </si>
  <si>
    <r>
      <t>пгт. Оловянная, ул. Машиностроительная, д. 5</t>
    </r>
    <r>
      <rPr>
        <vertAlign val="superscript"/>
        <sz val="11"/>
        <rFont val="Times New Roman"/>
        <family val="1"/>
        <charset val="204"/>
      </rPr>
      <t>(1,2,4)</t>
    </r>
  </si>
  <si>
    <r>
      <t>пгт. Оловянная, ул. Машиностроительная, д. 7а</t>
    </r>
    <r>
      <rPr>
        <vertAlign val="superscript"/>
        <sz val="11"/>
        <rFont val="Times New Roman"/>
        <family val="1"/>
        <charset val="204"/>
      </rPr>
      <t>(1,8)</t>
    </r>
  </si>
  <si>
    <r>
      <t>пгт. Оловянная, ул. Московская, д. 38</t>
    </r>
    <r>
      <rPr>
        <vertAlign val="superscript"/>
        <sz val="11"/>
        <rFont val="Times New Roman"/>
        <family val="1"/>
        <charset val="204"/>
      </rPr>
      <t>(1,2,3)</t>
    </r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</si>
  <si>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(3)</t>
    </r>
  </si>
  <si>
    <r>
      <t>пгт. Приаргунск, мкр. 2-й, д. 1</t>
    </r>
    <r>
      <rPr>
        <vertAlign val="superscript"/>
        <sz val="11"/>
        <rFont val="Times New Roman"/>
        <family val="1"/>
        <charset val="204"/>
      </rPr>
      <t>(1,2,3,6)</t>
    </r>
  </si>
  <si>
    <r>
      <t>пгт. Вершино-Дарасунский, ул. Юбилейная, д. 3</t>
    </r>
    <r>
      <rPr>
        <vertAlign val="superscript"/>
        <sz val="11"/>
        <rFont val="Times New Roman"/>
        <family val="1"/>
        <charset val="204"/>
      </rPr>
      <t>(1)</t>
    </r>
  </si>
  <si>
    <r>
      <t>с. Бада, ул. Почтовая, д. 17</t>
    </r>
    <r>
      <rPr>
        <vertAlign val="superscript"/>
        <sz val="11"/>
        <rFont val="Times New Roman"/>
        <family val="1"/>
        <charset val="204"/>
      </rPr>
      <t>(2)</t>
    </r>
  </si>
  <si>
    <r>
      <t>с. Бада, ул. Привокзальная, д. 26</t>
    </r>
    <r>
      <rPr>
        <vertAlign val="superscript"/>
        <sz val="11"/>
        <rFont val="Times New Roman"/>
        <family val="1"/>
        <charset val="204"/>
      </rPr>
      <t>(2)</t>
    </r>
  </si>
  <si>
    <r>
      <t>п/ст. Жипхеген, ул. Таежная, д. 12</t>
    </r>
    <r>
      <rPr>
        <vertAlign val="superscript"/>
        <sz val="11"/>
        <rFont val="Times New Roman"/>
        <family val="1"/>
        <charset val="204"/>
      </rPr>
      <t>(1,2,3,)</t>
    </r>
  </si>
  <si>
    <r>
      <t>пгт. Чернышевск, ул. Комсомольская, д. 30</t>
    </r>
    <r>
      <rPr>
        <vertAlign val="superscript"/>
        <sz val="11"/>
        <rFont val="Times New Roman"/>
        <family val="1"/>
        <charset val="204"/>
      </rPr>
      <t>(1,2)</t>
    </r>
  </si>
  <si>
    <r>
      <t>пгт. Чернышевск, ул. Комсомольская, д. 31</t>
    </r>
    <r>
      <rPr>
        <vertAlign val="superscript"/>
        <sz val="11"/>
        <rFont val="Times New Roman"/>
        <family val="1"/>
        <charset val="204"/>
      </rPr>
      <t>(1,2)</t>
    </r>
  </si>
  <si>
    <r>
      <t>пгт. Новокручининский, ул. Фабричная, д. 6</t>
    </r>
    <r>
      <rPr>
        <vertAlign val="superscript"/>
        <sz val="11"/>
        <rFont val="Times New Roman"/>
        <family val="1"/>
        <charset val="204"/>
      </rPr>
      <t>(1,2)</t>
    </r>
  </si>
  <si>
    <r>
      <t>пгт. Новокручининский, ул. Фабричная, д. 7</t>
    </r>
    <r>
      <rPr>
        <vertAlign val="superscript"/>
        <sz val="11"/>
        <rFont val="Times New Roman"/>
        <family val="1"/>
        <charset val="204"/>
      </rPr>
      <t>(2)</t>
    </r>
  </si>
  <si>
    <r>
      <t>пгт. Новокручининский, ул. Фабричная, д.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8</t>
    </r>
    <r>
      <rPr>
        <vertAlign val="superscript"/>
        <sz val="11"/>
        <rFont val="Times New Roman"/>
        <family val="1"/>
        <charset val="204"/>
      </rPr>
      <t>(1,2)</t>
    </r>
  </si>
  <si>
    <r>
      <t>пгт. Первомайский,   ул. Забайкальская, д.3</t>
    </r>
    <r>
      <rPr>
        <vertAlign val="superscript"/>
        <sz val="11"/>
        <rFont val="Times New Roman"/>
        <family val="1"/>
        <charset val="204"/>
      </rPr>
      <t>(1)</t>
    </r>
  </si>
  <si>
    <r>
      <t>пгт. Первомайский,  ул. Забайкальская, д. 5</t>
    </r>
    <r>
      <rPr>
        <vertAlign val="superscript"/>
        <sz val="11"/>
        <rFont val="Times New Roman"/>
        <family val="1"/>
        <charset val="204"/>
      </rPr>
      <t>(1)</t>
    </r>
  </si>
  <si>
    <r>
      <t>пгт. Первомайский,  ул. Ленина, д. 27</t>
    </r>
    <r>
      <rPr>
        <vertAlign val="superscript"/>
        <sz val="11"/>
        <rFont val="Times New Roman"/>
        <family val="1"/>
        <charset val="204"/>
      </rPr>
      <t>(1,2)</t>
    </r>
  </si>
  <si>
    <r>
      <t>пгт. Первомайский,  ул. Строительная, д.22</t>
    </r>
    <r>
      <rPr>
        <vertAlign val="superscript"/>
        <sz val="11"/>
        <rFont val="Times New Roman"/>
        <family val="1"/>
        <charset val="204"/>
      </rPr>
      <t>(1)</t>
    </r>
  </si>
  <si>
    <r>
      <t>пгт. Первомайский,  ул. Строительная, д.8</t>
    </r>
    <r>
      <rPr>
        <vertAlign val="superscript"/>
        <sz val="11"/>
        <rFont val="Times New Roman"/>
        <family val="1"/>
        <charset val="204"/>
      </rPr>
      <t>(1)</t>
    </r>
  </si>
  <si>
    <r>
      <t>пгт. Первомайский, ул. Забайкальская, д.26</t>
    </r>
    <r>
      <rPr>
        <vertAlign val="superscript"/>
        <sz val="11"/>
        <rFont val="Times New Roman"/>
        <family val="1"/>
        <charset val="204"/>
      </rPr>
      <t>(3)</t>
    </r>
  </si>
  <si>
    <r>
      <t>пгт. Первомайский, ул. Чернышевского д.23</t>
    </r>
    <r>
      <rPr>
        <vertAlign val="superscript"/>
        <sz val="11"/>
        <rFont val="Times New Roman"/>
        <family val="1"/>
        <charset val="204"/>
      </rPr>
      <t>(1,3)</t>
    </r>
  </si>
  <si>
    <r>
      <t>пгт. Холбон, ул. Островского, д. 3 a</t>
    </r>
    <r>
      <rPr>
        <vertAlign val="superscript"/>
        <sz val="11"/>
        <rFont val="Times New Roman"/>
        <family val="1"/>
        <charset val="204"/>
      </rPr>
      <t>(8)</t>
    </r>
  </si>
  <si>
    <r>
      <t>пгт. Холбон, ул. Партизанская, д. 14</t>
    </r>
    <r>
      <rPr>
        <vertAlign val="superscript"/>
        <sz val="11"/>
        <rFont val="Times New Roman"/>
        <family val="1"/>
        <charset val="204"/>
      </rPr>
      <t>(4)</t>
    </r>
  </si>
  <si>
    <r>
      <t>пгт. Холбон, ул. Просвещенская, д. 15</t>
    </r>
    <r>
      <rPr>
        <vertAlign val="superscript"/>
        <sz val="11"/>
        <rFont val="Times New Roman"/>
        <family val="1"/>
        <charset val="204"/>
      </rPr>
      <t>(2,3)</t>
    </r>
  </si>
  <si>
    <r>
      <t>г. Шилка, ул. Балябина, д. 127</t>
    </r>
    <r>
      <rPr>
        <vertAlign val="superscript"/>
        <sz val="11"/>
        <rFont val="Times New Roman"/>
        <family val="1"/>
        <charset val="204"/>
      </rPr>
      <t>(1,2,4)</t>
    </r>
  </si>
  <si>
    <r>
      <t>г. Шилка, ул. Балябина, д. 148</t>
    </r>
    <r>
      <rPr>
        <vertAlign val="superscript"/>
        <sz val="11"/>
        <rFont val="Times New Roman"/>
        <family val="1"/>
        <charset val="204"/>
      </rPr>
      <t>(1,2,4)</t>
    </r>
  </si>
  <si>
    <r>
      <t>г. Шилка, ул. Ленина, д. 118</t>
    </r>
    <r>
      <rPr>
        <vertAlign val="superscript"/>
        <sz val="11"/>
        <rFont val="Times New Roman"/>
        <family val="1"/>
        <charset val="204"/>
      </rPr>
      <t>(2,3)</t>
    </r>
  </si>
  <si>
    <r>
      <t>г. Шилка, ул. Ленина, д. 54</t>
    </r>
    <r>
      <rPr>
        <vertAlign val="superscript"/>
        <sz val="11"/>
        <rFont val="Times New Roman"/>
        <family val="1"/>
        <charset val="204"/>
      </rPr>
      <t>(1,2,3)</t>
    </r>
  </si>
  <si>
    <r>
      <t>с. Размахнино, ул. Луговая, д. 1</t>
    </r>
    <r>
      <rPr>
        <vertAlign val="superscript"/>
        <sz val="11"/>
        <rFont val="Times New Roman"/>
        <family val="1"/>
        <charset val="204"/>
      </rPr>
      <t>(2,3,4)</t>
    </r>
  </si>
  <si>
    <r>
      <t>пгт. Агинское, ул. Калинина, д. 7</t>
    </r>
    <r>
      <rPr>
        <vertAlign val="superscript"/>
        <sz val="11"/>
        <rFont val="Times New Roman"/>
        <family val="1"/>
        <charset val="204"/>
      </rPr>
      <t>(2)</t>
    </r>
  </si>
  <si>
    <r>
      <t>г. Балей, ул. Советская, д. 46</t>
    </r>
    <r>
      <rPr>
        <vertAlign val="superscript"/>
        <sz val="11"/>
        <rFont val="Times New Roman"/>
        <family val="1"/>
        <charset val="204"/>
      </rPr>
      <t>(1)</t>
    </r>
  </si>
  <si>
    <r>
      <t>г. Борзя, ул. Лазо, д. 55</t>
    </r>
    <r>
      <rPr>
        <vertAlign val="superscript"/>
        <sz val="11"/>
        <rFont val="Times New Roman"/>
        <family val="1"/>
        <charset val="204"/>
      </rPr>
      <t>(4,2)</t>
    </r>
  </si>
  <si>
    <r>
      <t>г. Борзя, ул. Чайковского, д. 4</t>
    </r>
    <r>
      <rPr>
        <vertAlign val="superscript"/>
        <sz val="11"/>
        <rFont val="Times New Roman"/>
        <family val="1"/>
        <charset val="204"/>
      </rPr>
      <t>(4,2,3)</t>
    </r>
  </si>
  <si>
    <r>
      <t xml:space="preserve">пгт. Новая Чара, ул. Магистральная, д. 28 б </t>
    </r>
    <r>
      <rPr>
        <vertAlign val="superscript"/>
        <sz val="11"/>
        <rFont val="Times New Roman"/>
        <family val="1"/>
        <charset val="204"/>
      </rPr>
      <t>(8)</t>
    </r>
  </si>
  <si>
    <r>
      <t xml:space="preserve">п/ст. Куанда, ул. 8 Марта, д. 5 </t>
    </r>
    <r>
      <rPr>
        <vertAlign val="superscript"/>
        <sz val="11"/>
        <rFont val="Times New Roman"/>
        <family val="1"/>
        <charset val="204"/>
      </rPr>
      <t>(8)</t>
    </r>
  </si>
  <si>
    <r>
      <t>п/ст. Куанда, ул. Советская, д. 10 а</t>
    </r>
    <r>
      <rPr>
        <vertAlign val="superscript"/>
        <sz val="11"/>
        <rFont val="Times New Roman"/>
        <family val="1"/>
        <charset val="204"/>
      </rPr>
      <t>(6,1,2)</t>
    </r>
  </si>
  <si>
    <r>
      <t>пгт. Карымское, ул. Братьев Васильевых, д. 17</t>
    </r>
    <r>
      <rPr>
        <vertAlign val="superscript"/>
        <sz val="11"/>
        <rFont val="Times New Roman"/>
        <family val="1"/>
        <charset val="204"/>
      </rPr>
      <t>(4)</t>
    </r>
  </si>
  <si>
    <r>
      <t>пгт. Карымское, ул. Верхняя, д. 2</t>
    </r>
    <r>
      <rPr>
        <vertAlign val="superscript"/>
        <sz val="11"/>
        <rFont val="Times New Roman"/>
        <family val="1"/>
        <charset val="204"/>
      </rPr>
      <t>(8)</t>
    </r>
  </si>
  <si>
    <r>
      <t>пгт. Карымское, ул. Ленинградская, д. 46</t>
    </r>
    <r>
      <rPr>
        <vertAlign val="superscript"/>
        <sz val="11"/>
        <rFont val="Times New Roman"/>
        <family val="1"/>
        <charset val="204"/>
      </rPr>
      <t>(8)</t>
    </r>
  </si>
  <si>
    <r>
      <t>пгт. Карымское, ул. Красноармейская, д. 23</t>
    </r>
    <r>
      <rPr>
        <vertAlign val="superscript"/>
        <sz val="11"/>
        <rFont val="Times New Roman"/>
        <family val="1"/>
        <charset val="204"/>
      </rPr>
      <t>(1)</t>
    </r>
  </si>
  <si>
    <r>
      <t>пгт. Могойтуй, ул. Зугалайская, д. 16</t>
    </r>
    <r>
      <rPr>
        <vertAlign val="superscript"/>
        <sz val="11"/>
        <rFont val="Times New Roman"/>
        <family val="1"/>
        <charset val="204"/>
      </rPr>
      <t>(1)</t>
    </r>
  </si>
  <si>
    <r>
      <t>г. Могоча, ул. Высотная, д. 14</t>
    </r>
    <r>
      <rPr>
        <vertAlign val="superscript"/>
        <sz val="11"/>
        <rFont val="Times New Roman"/>
        <family val="1"/>
        <charset val="204"/>
      </rPr>
      <t xml:space="preserve"> (3)</t>
    </r>
  </si>
  <si>
    <r>
      <t>г. Могоча, ул. Кирова, д. 23а</t>
    </r>
    <r>
      <rPr>
        <vertAlign val="superscript"/>
        <sz val="11"/>
        <rFont val="Times New Roman"/>
        <family val="1"/>
        <charset val="204"/>
      </rPr>
      <t>(1,2)</t>
    </r>
  </si>
  <si>
    <r>
      <t xml:space="preserve">г. Могоча, ул. Малокрестьянская, д. 38 </t>
    </r>
    <r>
      <rPr>
        <vertAlign val="superscript"/>
        <sz val="11"/>
        <rFont val="Times New Roman"/>
        <family val="1"/>
        <charset val="204"/>
      </rPr>
      <t>(1,2)</t>
    </r>
  </si>
  <si>
    <r>
      <t>пгт. Кокуй, пер. Школьный, д. 8</t>
    </r>
    <r>
      <rPr>
        <vertAlign val="superscript"/>
        <sz val="11"/>
        <rFont val="Times New Roman"/>
        <family val="1"/>
        <charset val="204"/>
      </rPr>
      <t>(6)</t>
    </r>
  </si>
  <si>
    <r>
      <t>пгт. Дровяная, мкр. 1-й, д. 2</t>
    </r>
    <r>
      <rPr>
        <vertAlign val="superscript"/>
        <sz val="11"/>
        <rFont val="Times New Roman"/>
        <family val="1"/>
        <charset val="204"/>
      </rPr>
      <t>(1)</t>
    </r>
  </si>
  <si>
    <r>
      <t>п/ст. Жипхеген, ул. Таежная, д. 15</t>
    </r>
    <r>
      <rPr>
        <vertAlign val="superscript"/>
        <sz val="11"/>
        <rFont val="Times New Roman"/>
        <family val="1"/>
        <charset val="204"/>
      </rPr>
      <t>(1)</t>
    </r>
  </si>
  <si>
    <r>
      <t>пгт. Аксеново-Зиловское, ул. Энергетиков, д. 3</t>
    </r>
    <r>
      <rPr>
        <vertAlign val="superscript"/>
        <sz val="11"/>
        <rFont val="Times New Roman"/>
        <family val="1"/>
        <charset val="204"/>
      </rPr>
      <t>(1)</t>
    </r>
  </si>
  <si>
    <r>
      <t>пгт. Атамановка, ул. Связи, д. 45</t>
    </r>
    <r>
      <rPr>
        <vertAlign val="superscript"/>
        <sz val="11"/>
        <rFont val="Times New Roman"/>
        <family val="1"/>
        <charset val="204"/>
      </rPr>
      <t>(1)</t>
    </r>
  </si>
  <si>
    <r>
      <t>пгт. Новокручининский, ул. Российская, д. 3</t>
    </r>
    <r>
      <rPr>
        <vertAlign val="superscript"/>
        <sz val="11"/>
        <rFont val="Times New Roman"/>
        <family val="1"/>
        <charset val="204"/>
      </rPr>
      <t>(1,2)</t>
    </r>
  </si>
  <si>
    <r>
      <t>с. Размахнино, ул. Энергетиков, д. 4</t>
    </r>
    <r>
      <rPr>
        <vertAlign val="superscript"/>
        <sz val="11"/>
        <rFont val="Times New Roman"/>
        <family val="1"/>
        <charset val="204"/>
      </rPr>
      <t>(1,2,4)</t>
    </r>
  </si>
  <si>
    <r>
      <t>с. Размахнино, ул. Энергетиков, д. 6</t>
    </r>
    <r>
      <rPr>
        <vertAlign val="superscript"/>
        <sz val="11"/>
        <rFont val="Times New Roman"/>
        <family val="1"/>
        <charset val="204"/>
      </rPr>
      <t>(1,2,4)</t>
    </r>
  </si>
  <si>
    <r>
      <t>пгт. Агинское, ул. Калинина, д. 3</t>
    </r>
    <r>
      <rPr>
        <vertAlign val="superscript"/>
        <sz val="11"/>
        <rFont val="Times New Roman"/>
        <family val="1"/>
        <charset val="204"/>
      </rPr>
      <t>(1)</t>
    </r>
  </si>
  <si>
    <r>
      <t>пгт. Новоорловск, ул. ДОС, д. 16</t>
    </r>
    <r>
      <rPr>
        <vertAlign val="superscript"/>
        <sz val="11"/>
        <rFont val="Times New Roman"/>
        <family val="1"/>
        <charset val="204"/>
      </rPr>
      <t>(2)</t>
    </r>
  </si>
  <si>
    <r>
      <t>г. Балей, ул. 8 Марта, д. 1</t>
    </r>
    <r>
      <rPr>
        <vertAlign val="superscript"/>
        <sz val="11"/>
        <rFont val="Times New Roman"/>
        <family val="1"/>
        <charset val="204"/>
      </rPr>
      <t>(1)</t>
    </r>
  </si>
  <si>
    <r>
      <t>г. Борзя, ул. Ленина, д. 14</t>
    </r>
    <r>
      <rPr>
        <vertAlign val="superscript"/>
        <sz val="11"/>
        <rFont val="Times New Roman"/>
        <family val="1"/>
        <charset val="204"/>
      </rPr>
      <t>(3)</t>
    </r>
  </si>
  <si>
    <r>
      <t>г. Борзя, ул. Чайковского, д. 1 б</t>
    </r>
    <r>
      <rPr>
        <vertAlign val="superscript"/>
        <sz val="11"/>
        <rFont val="Times New Roman"/>
        <family val="1"/>
        <charset val="204"/>
      </rPr>
      <t>(3)</t>
    </r>
  </si>
  <si>
    <r>
      <t>пгт. Новая Чара, ул. Магистральная, д. 16</t>
    </r>
    <r>
      <rPr>
        <vertAlign val="superscript"/>
        <sz val="11"/>
        <rFont val="Times New Roman"/>
        <family val="1"/>
        <charset val="204"/>
      </rPr>
      <t>(8,2)</t>
    </r>
  </si>
  <si>
    <r>
      <t>пгт. Дарасун, ул. Калинина, д. 4</t>
    </r>
    <r>
      <rPr>
        <vertAlign val="superscript"/>
        <sz val="11"/>
        <rFont val="Times New Roman"/>
        <family val="1"/>
        <charset val="204"/>
      </rPr>
      <t>(2,3)</t>
    </r>
  </si>
  <si>
    <r>
      <t>пгт. Дарасун, ул. Станционная, д. 6</t>
    </r>
    <r>
      <rPr>
        <vertAlign val="superscript"/>
        <sz val="11"/>
        <rFont val="Times New Roman"/>
        <family val="1"/>
        <charset val="204"/>
      </rPr>
      <t>(4)</t>
    </r>
  </si>
  <si>
    <r>
      <t>пгт. Карымское, ул. Читинская, д. 11</t>
    </r>
    <r>
      <rPr>
        <vertAlign val="superscript"/>
        <sz val="11"/>
        <rFont val="Times New Roman"/>
        <family val="1"/>
        <charset val="204"/>
      </rPr>
      <t>(4)</t>
    </r>
  </si>
  <si>
    <r>
      <t>пгт. Карымское, ул. Читинская, д. 7</t>
    </r>
    <r>
      <rPr>
        <vertAlign val="superscript"/>
        <sz val="11"/>
        <rFont val="Times New Roman"/>
        <family val="1"/>
        <charset val="204"/>
      </rPr>
      <t>(1)</t>
    </r>
  </si>
  <si>
    <r>
      <t xml:space="preserve"> г. Могоча, ул. Интернациональная, д. 11 </t>
    </r>
    <r>
      <rPr>
        <vertAlign val="superscript"/>
        <sz val="11"/>
        <rFont val="Times New Roman"/>
        <family val="1"/>
        <charset val="204"/>
      </rPr>
      <t>(1,2,3,)</t>
    </r>
  </si>
  <si>
    <r>
      <t>г. Могоча, ул. Высотная, д. 18</t>
    </r>
    <r>
      <rPr>
        <vertAlign val="superscript"/>
        <sz val="11"/>
        <rFont val="Times New Roman"/>
        <family val="1"/>
        <charset val="204"/>
      </rPr>
      <t xml:space="preserve"> (2,3)</t>
    </r>
  </si>
  <si>
    <r>
      <t>г. Могоча, ул. Садовая, д. 22</t>
    </r>
    <r>
      <rPr>
        <vertAlign val="superscript"/>
        <sz val="11"/>
        <rFont val="Times New Roman"/>
        <family val="1"/>
        <charset val="204"/>
      </rPr>
      <t>(3)</t>
    </r>
  </si>
  <si>
    <r>
      <t>г. Могоча, ул. ТУСМ-4, д. 3</t>
    </r>
    <r>
      <rPr>
        <vertAlign val="superscript"/>
        <sz val="11"/>
        <rFont val="Times New Roman"/>
        <family val="1"/>
        <charset val="204"/>
      </rPr>
      <t xml:space="preserve"> (1)</t>
    </r>
  </si>
  <si>
    <t xml:space="preserve"> г. Нерчинск, ул. Красноармейская, д. 82 а</t>
  </si>
  <si>
    <t xml:space="preserve"> г. Нерчинск, ул. Сибирская, д. 8</t>
  </si>
  <si>
    <r>
      <t>пгт. Оловянная, ул. Гагарина, д. 19</t>
    </r>
    <r>
      <rPr>
        <vertAlign val="superscript"/>
        <sz val="11"/>
        <rFont val="Times New Roman"/>
        <family val="1"/>
        <charset val="204"/>
      </rPr>
      <t>(3)</t>
    </r>
  </si>
  <si>
    <r>
      <t>пгт. Оловянная, ул. Машиностроительная, д. 6</t>
    </r>
    <r>
      <rPr>
        <vertAlign val="superscript"/>
        <sz val="11"/>
        <rFont val="Times New Roman"/>
        <family val="1"/>
        <charset val="204"/>
      </rPr>
      <t>(1,2,4)</t>
    </r>
  </si>
  <si>
    <r>
      <t>пгт. Оловянная, ул. Советская, д. 42</t>
    </r>
    <r>
      <rPr>
        <vertAlign val="superscript"/>
        <sz val="11"/>
        <rFont val="Times New Roman"/>
        <family val="1"/>
        <charset val="204"/>
      </rPr>
      <t>(3)</t>
    </r>
  </si>
  <si>
    <r>
      <t>пгт. Атамановка, ул. Матюгина, д. 131</t>
    </r>
    <r>
      <rPr>
        <vertAlign val="superscript"/>
        <sz val="11"/>
        <rFont val="Times New Roman"/>
        <family val="1"/>
        <charset val="204"/>
      </rPr>
      <t>(6)</t>
    </r>
  </si>
  <si>
    <r>
      <t>пгт. Атамановка, ул. Заводская, д. 9</t>
    </r>
    <r>
      <rPr>
        <vertAlign val="superscript"/>
        <sz val="11"/>
        <rFont val="Times New Roman"/>
        <family val="1"/>
        <charset val="204"/>
      </rPr>
      <t>(4)</t>
    </r>
  </si>
  <si>
    <t>Итого по муниципальному району "Дульдургинский район":</t>
  </si>
  <si>
    <t>пгт. Новокручининский, ул. Фабричная, д. 8</t>
  </si>
  <si>
    <t>в том числе по сельскому поселению "Шелопугинское":</t>
  </si>
  <si>
    <r>
      <t>г. Могоча, ул. Дроздова, д</t>
    </r>
    <r>
      <rPr>
        <vertAlign val="superscript"/>
        <sz val="11"/>
        <rFont val="Times New Roman"/>
        <family val="1"/>
        <charset val="204"/>
      </rPr>
      <t xml:space="preserve">. </t>
    </r>
    <r>
      <rPr>
        <sz val="11"/>
        <rFont val="Times New Roman"/>
        <family val="1"/>
        <charset val="204"/>
      </rPr>
      <t>25</t>
    </r>
  </si>
  <si>
    <r>
      <t>г. Могоча, ул. Высотная, д. 14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</si>
  <si>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г. Могоча, ул. Высотная, д. 18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</si>
  <si>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г. Могоча, ул. ТУСМ-4, д. 3</t>
    </r>
    <r>
      <rPr>
        <vertAlign val="superscript"/>
        <sz val="11"/>
        <rFont val="Times New Roman"/>
        <family val="1"/>
        <charset val="204"/>
      </rPr>
      <t xml:space="preserve"> </t>
    </r>
  </si>
  <si>
    <t>Количество жителей, зарегистрированных в МКД на дату утверждения краткосрочного плана</t>
  </si>
  <si>
    <t>в том числе жилых помещений, находящихся в собственности граждан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</si>
  <si>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</si>
  <si>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</si>
  <si>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пгт. Первомайский, ул. Строительная, д. 8</t>
  </si>
  <si>
    <t>с. Размахнино, ул. Луговая, д. 1</t>
  </si>
  <si>
    <t>г. Чита, ул. Анохина, д. 43</t>
  </si>
  <si>
    <t>Примечание:</t>
  </si>
  <si>
    <t>(1) - разработка проектной документации на ремонт крыши</t>
  </si>
  <si>
    <t>(2) - разработка проектной документации на ремонт фасада</t>
  </si>
  <si>
    <t>(3) - разработка проектной документации на ремонт фундамента</t>
  </si>
  <si>
    <t>(4) - разработка проектной документации на ремонт внутридомовой инженерной системы теплоснабжения</t>
  </si>
  <si>
    <t>(5) - разработка проектной документации на ремонт внутридомовой инженерной системы электроснабжения</t>
  </si>
  <si>
    <t>(6) - разработка проектной документации на ремонт внутридомовой инженерной системы теплоснабжения и горячего водоснабжения</t>
  </si>
  <si>
    <t>(7) - разработка проектной документации на замену и ремонт лифтового оборудования</t>
  </si>
  <si>
    <t>(8) - разработка проектной документации на ремонт внутридомовой инженерной системы горячего водоснабжения</t>
  </si>
  <si>
    <t>(9) - разработка проектной документации на ремонт внутридомовой инженерной системы холодного водоснабжения</t>
  </si>
  <si>
    <t>(10) - разработка проектной документации на ремонт внутридомовой инженерной системы водоотведения</t>
  </si>
  <si>
    <t xml:space="preserve">УТВЕРЖДЕН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</si>
</sst>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##\ ###\ ###\ ##0.00"/>
    <numFmt numFmtId="165" formatCode="###\ ###\ ###\ ##0"/>
    <numFmt numFmtId="166" formatCode="_-* #,##0.00_р_._-;\-* #,##0.00_р_._-;_-* &quot;-&quot;??_р_._-;_-@_-"/>
    <numFmt numFmtId="167" formatCode="[$-419]General"/>
    <numFmt numFmtId="168" formatCode="#,##0.00&quot; &quot;[$руб.-419];[Red]&quot;-&quot;#,##0.00&quot; &quot;[$руб.-419]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3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7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8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0" applyFont="1" applyFill="1"/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 applyBorder="1" applyAlignment="1">
      <alignment vertical="center" wrapText="1"/>
    </xf>
    <xf numFmtId="0" fontId="7" fillId="0" borderId="6" xfId="0" applyFont="1" applyBorder="1" applyAlignment="1">
      <alignment horizontal="center" wrapText="1"/>
    </xf>
    <xf numFmtId="0" fontId="4" fillId="0" borderId="0" xfId="0" applyFont="1" applyBorder="1" applyAlignment="1"/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4" fillId="0" borderId="0" xfId="0" applyFont="1" applyBorder="1" applyAlignme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textRotation="90" wrapText="1"/>
    </xf>
    <xf numFmtId="4" fontId="6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 applyProtection="1">
      <alignment horizontal="right" wrapText="1"/>
    </xf>
    <xf numFmtId="4" fontId="8" fillId="2" borderId="7" xfId="0" applyNumberFormat="1" applyFont="1" applyFill="1" applyBorder="1" applyAlignment="1">
      <alignment horizontal="right" wrapText="1"/>
    </xf>
    <xf numFmtId="4" fontId="8" fillId="2" borderId="6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/>
    <xf numFmtId="0" fontId="9" fillId="0" borderId="0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 vertical="top" wrapText="1"/>
    </xf>
    <xf numFmtId="0" fontId="14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4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5" fillId="2" borderId="0" xfId="0" applyNumberFormat="1" applyFont="1" applyFill="1"/>
    <xf numFmtId="0" fontId="7" fillId="0" borderId="1" xfId="0" applyFont="1" applyBorder="1" applyAlignment="1">
      <alignment horizontal="center" vertical="center" textRotation="90" wrapText="1"/>
    </xf>
    <xf numFmtId="4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3" fontId="6" fillId="0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right"/>
    </xf>
    <xf numFmtId="0" fontId="6" fillId="0" borderId="1" xfId="0" applyFont="1" applyFill="1" applyBorder="1" applyAlignment="1"/>
    <xf numFmtId="4" fontId="6" fillId="2" borderId="2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0" fontId="8" fillId="2" borderId="0" xfId="0" applyFont="1" applyFill="1"/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0" fontId="6" fillId="0" borderId="1" xfId="0" applyFont="1" applyBorder="1" applyAlignment="1">
      <alignment horizontal="center" vertical="center" textRotation="90"/>
    </xf>
    <xf numFmtId="0" fontId="6" fillId="2" borderId="1" xfId="0" applyNumberFormat="1" applyFont="1" applyFill="1" applyBorder="1" applyAlignment="1" applyProtection="1">
      <alignment horizontal="center"/>
    </xf>
    <xf numFmtId="0" fontId="6" fillId="0" borderId="0" xfId="0" applyFont="1"/>
    <xf numFmtId="2" fontId="6" fillId="0" borderId="0" xfId="0" applyNumberFormat="1" applyFont="1"/>
    <xf numFmtId="3" fontId="8" fillId="2" borderId="1" xfId="0" applyNumberFormat="1" applyFont="1" applyFill="1" applyBorder="1" applyAlignment="1"/>
    <xf numFmtId="0" fontId="0" fillId="0" borderId="0" xfId="0"/>
    <xf numFmtId="3" fontId="6" fillId="2" borderId="1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0" xfId="1" applyFont="1" applyFill="1" applyBorder="1" applyAlignment="1"/>
    <xf numFmtId="4" fontId="6" fillId="2" borderId="1" xfId="0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center"/>
    </xf>
    <xf numFmtId="0" fontId="6" fillId="0" borderId="0" xfId="1" applyFont="1" applyFill="1" applyBorder="1"/>
    <xf numFmtId="0" fontId="6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0" fillId="3" borderId="0" xfId="0" applyFill="1" applyAlignment="1"/>
    <xf numFmtId="0" fontId="17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10" fontId="6" fillId="0" borderId="6" xfId="1" applyNumberFormat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8" fillId="2" borderId="0" xfId="1" applyFont="1" applyFill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left" wrapText="1" readingOrder="1"/>
    </xf>
    <xf numFmtId="0" fontId="6" fillId="2" borderId="0" xfId="1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4" fontId="4" fillId="2" borderId="0" xfId="0" applyNumberFormat="1" applyFont="1" applyFill="1"/>
    <xf numFmtId="0" fontId="6" fillId="2" borderId="0" xfId="0" applyFont="1" applyFill="1" applyAlignment="1">
      <alignment horizontal="left" wrapText="1"/>
    </xf>
    <xf numFmtId="4" fontId="6" fillId="2" borderId="1" xfId="8" applyNumberFormat="1" applyFont="1" applyFill="1" applyBorder="1" applyAlignment="1"/>
    <xf numFmtId="4" fontId="6" fillId="2" borderId="1" xfId="0" applyNumberFormat="1" applyFont="1" applyFill="1" applyBorder="1" applyAlignment="1">
      <alignment wrapText="1"/>
    </xf>
    <xf numFmtId="3" fontId="6" fillId="2" borderId="1" xfId="8" applyNumberFormat="1" applyFont="1" applyFill="1" applyBorder="1" applyAlignment="1"/>
    <xf numFmtId="4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/>
    <xf numFmtId="0" fontId="8" fillId="2" borderId="6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 applyProtection="1">
      <alignment horizontal="left" wrapText="1"/>
    </xf>
    <xf numFmtId="0" fontId="6" fillId="2" borderId="1" xfId="8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4" fillId="2" borderId="0" xfId="0" applyFont="1" applyFill="1" applyBorder="1"/>
    <xf numFmtId="4" fontId="8" fillId="2" borderId="1" xfId="0" applyNumberFormat="1" applyFont="1" applyFill="1" applyBorder="1" applyAlignment="1" applyProtection="1">
      <alignment wrapText="1"/>
    </xf>
    <xf numFmtId="3" fontId="8" fillId="2" borderId="1" xfId="0" applyNumberFormat="1" applyFont="1" applyFill="1" applyBorder="1" applyAlignment="1" applyProtection="1">
      <alignment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horizontal="left" wrapText="1"/>
    </xf>
    <xf numFmtId="0" fontId="8" fillId="2" borderId="3" xfId="0" applyNumberFormat="1" applyFont="1" applyFill="1" applyBorder="1" applyAlignment="1" applyProtection="1">
      <alignment horizontal="left" wrapText="1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8" xfId="0" applyNumberFormat="1" applyFont="1" applyFill="1" applyBorder="1" applyAlignment="1">
      <alignment horizontal="left" wrapText="1"/>
    </xf>
    <xf numFmtId="0" fontId="8" fillId="2" borderId="9" xfId="0" applyNumberFormat="1" applyFont="1" applyFill="1" applyBorder="1" applyAlignment="1">
      <alignment horizontal="left" wrapText="1"/>
    </xf>
    <xf numFmtId="0" fontId="5" fillId="2" borderId="0" xfId="0" applyFont="1" applyFill="1" applyBorder="1"/>
    <xf numFmtId="4" fontId="6" fillId="2" borderId="1" xfId="7" applyNumberFormat="1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6" xfId="8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left" wrapText="1"/>
    </xf>
    <xf numFmtId="0" fontId="8" fillId="2" borderId="3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165" fontId="6" fillId="2" borderId="2" xfId="0" applyNumberFormat="1" applyFont="1" applyFill="1" applyBorder="1" applyAlignment="1">
      <alignment wrapText="1"/>
    </xf>
    <xf numFmtId="165" fontId="6" fillId="2" borderId="1" xfId="0" applyNumberFormat="1" applyFont="1" applyFill="1" applyBorder="1" applyAlignment="1">
      <alignment horizontal="center"/>
    </xf>
    <xf numFmtId="49" fontId="6" fillId="2" borderId="1" xfId="0" quotePrefix="1" applyNumberFormat="1" applyFont="1" applyFill="1" applyBorder="1" applyAlignment="1">
      <alignment horizontal="center"/>
    </xf>
    <xf numFmtId="0" fontId="6" fillId="2" borderId="3" xfId="8" applyFont="1" applyFill="1" applyBorder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4" fontId="6" fillId="2" borderId="1" xfId="8" applyNumberFormat="1" applyFont="1" applyFill="1" applyBorder="1" applyAlignment="1">
      <alignment wrapText="1"/>
    </xf>
    <xf numFmtId="4" fontId="6" fillId="2" borderId="1" xfId="6" applyNumberFormat="1" applyFont="1" applyFill="1" applyBorder="1" applyAlignment="1">
      <alignment wrapText="1"/>
    </xf>
    <xf numFmtId="3" fontId="6" fillId="2" borderId="1" xfId="6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left" wrapText="1"/>
    </xf>
    <xf numFmtId="165" fontId="6" fillId="2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4" fontId="8" fillId="2" borderId="1" xfId="8" applyNumberFormat="1" applyFont="1" applyFill="1" applyBorder="1" applyAlignment="1"/>
    <xf numFmtId="3" fontId="8" fillId="2" borderId="1" xfId="8" applyNumberFormat="1" applyFont="1" applyFill="1" applyBorder="1" applyAlignment="1"/>
    <xf numFmtId="0" fontId="8" fillId="2" borderId="1" xfId="0" applyFont="1" applyFill="1" applyBorder="1" applyAlignment="1"/>
    <xf numFmtId="1" fontId="6" fillId="2" borderId="6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/>
    <xf numFmtId="3" fontId="6" fillId="2" borderId="6" xfId="0" applyNumberFormat="1" applyFont="1" applyFill="1" applyBorder="1" applyAlignment="1"/>
    <xf numFmtId="4" fontId="6" fillId="2" borderId="6" xfId="0" applyNumberFormat="1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4" fontId="6" fillId="2" borderId="5" xfId="0" applyNumberFormat="1" applyFont="1" applyFill="1" applyBorder="1" applyAlignment="1"/>
    <xf numFmtId="3" fontId="6" fillId="2" borderId="5" xfId="0" applyNumberFormat="1" applyFont="1" applyFill="1" applyBorder="1" applyAlignment="1"/>
    <xf numFmtId="4" fontId="6" fillId="2" borderId="5" xfId="0" applyNumberFormat="1" applyFont="1" applyFill="1" applyBorder="1" applyAlignment="1">
      <alignment horizontal="right"/>
    </xf>
    <xf numFmtId="0" fontId="6" fillId="2" borderId="5" xfId="0" applyNumberFormat="1" applyFont="1" applyFill="1" applyBorder="1" applyAlignment="1" applyProtection="1">
      <alignment horizontal="center" wrapText="1"/>
    </xf>
    <xf numFmtId="0" fontId="6" fillId="2" borderId="5" xfId="0" applyFont="1" applyFill="1" applyBorder="1" applyAlignment="1"/>
    <xf numFmtId="4" fontId="6" fillId="2" borderId="1" xfId="0" applyNumberFormat="1" applyFont="1" applyFill="1" applyBorder="1" applyAlignment="1" applyProtection="1"/>
    <xf numFmtId="0" fontId="6" fillId="2" borderId="7" xfId="8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wrapText="1"/>
    </xf>
    <xf numFmtId="3" fontId="6" fillId="2" borderId="7" xfId="0" applyNumberFormat="1" applyFont="1" applyFill="1" applyBorder="1" applyAlignment="1">
      <alignment wrapText="1"/>
    </xf>
    <xf numFmtId="4" fontId="6" fillId="2" borderId="7" xfId="0" applyNumberFormat="1" applyFont="1" applyFill="1" applyBorder="1" applyAlignment="1">
      <alignment horizontal="right" wrapText="1"/>
    </xf>
    <xf numFmtId="0" fontId="6" fillId="2" borderId="1" xfId="8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 applyProtection="1">
      <alignment horizontal="left" wrapText="1"/>
    </xf>
    <xf numFmtId="0" fontId="8" fillId="2" borderId="9" xfId="0" applyNumberFormat="1" applyFont="1" applyFill="1" applyBorder="1" applyAlignment="1" applyProtection="1">
      <alignment horizontal="left" wrapText="1"/>
    </xf>
    <xf numFmtId="4" fontId="6" fillId="2" borderId="3" xfId="0" applyNumberFormat="1" applyFont="1" applyFill="1" applyBorder="1" applyAlignment="1"/>
    <xf numFmtId="1" fontId="6" fillId="2" borderId="6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/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3" fontId="8" fillId="2" borderId="1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left" wrapText="1" readingOrder="1"/>
    </xf>
    <xf numFmtId="0" fontId="8" fillId="2" borderId="1" xfId="0" applyNumberFormat="1" applyFont="1" applyFill="1" applyBorder="1" applyAlignment="1">
      <alignment horizontal="left" wrapText="1" readingOrder="1"/>
    </xf>
    <xf numFmtId="4" fontId="8" fillId="2" borderId="1" xfId="0" applyNumberFormat="1" applyFont="1" applyFill="1" applyBorder="1" applyAlignment="1" applyProtection="1">
      <alignment horizontal="right" wrapText="1"/>
    </xf>
    <xf numFmtId="3" fontId="8" fillId="2" borderId="1" xfId="0" applyNumberFormat="1" applyFont="1" applyFill="1" applyBorder="1" applyAlignment="1" applyProtection="1">
      <alignment horizontal="right" wrapText="1"/>
    </xf>
    <xf numFmtId="0" fontId="6" fillId="2" borderId="4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2" fontId="6" fillId="2" borderId="6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justify"/>
    </xf>
    <xf numFmtId="0" fontId="8" fillId="2" borderId="2" xfId="0" applyNumberFormat="1" applyFont="1" applyFill="1" applyBorder="1" applyAlignment="1" applyProtection="1">
      <alignment horizontal="left" wrapText="1" readingOrder="1"/>
    </xf>
    <xf numFmtId="0" fontId="8" fillId="2" borderId="3" xfId="0" applyNumberFormat="1" applyFont="1" applyFill="1" applyBorder="1" applyAlignment="1" applyProtection="1">
      <alignment horizontal="left" wrapText="1" readingOrder="1"/>
    </xf>
    <xf numFmtId="0" fontId="8" fillId="2" borderId="2" xfId="0" applyNumberFormat="1" applyFont="1" applyFill="1" applyBorder="1" applyAlignment="1">
      <alignment horizontal="left" wrapText="1" readingOrder="1"/>
    </xf>
    <xf numFmtId="0" fontId="8" fillId="2" borderId="3" xfId="0" applyNumberFormat="1" applyFont="1" applyFill="1" applyBorder="1" applyAlignment="1">
      <alignment horizontal="left" wrapText="1" readingOrder="1"/>
    </xf>
    <xf numFmtId="0" fontId="6" fillId="2" borderId="1" xfId="0" applyNumberFormat="1" applyFont="1" applyFill="1" applyBorder="1" applyAlignment="1">
      <alignment horizontal="center" wrapText="1" readingOrder="1"/>
    </xf>
    <xf numFmtId="3" fontId="6" fillId="2" borderId="1" xfId="0" applyNumberFormat="1" applyFont="1" applyFill="1" applyBorder="1" applyAlignment="1" applyProtection="1">
      <alignment horizontal="right" wrapText="1"/>
    </xf>
    <xf numFmtId="0" fontId="6" fillId="2" borderId="0" xfId="0" applyFont="1" applyFill="1" applyAlignment="1"/>
    <xf numFmtId="0" fontId="6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 applyProtection="1">
      <alignment horizontal="center" wrapText="1" readingOrder="1"/>
    </xf>
    <xf numFmtId="4" fontId="6" fillId="2" borderId="5" xfId="0" applyNumberFormat="1" applyFont="1" applyFill="1" applyBorder="1" applyAlignment="1">
      <alignment horizontal="right" wrapText="1"/>
    </xf>
    <xf numFmtId="3" fontId="6" fillId="2" borderId="5" xfId="0" applyNumberFormat="1" applyFont="1" applyFill="1" applyBorder="1" applyAlignment="1">
      <alignment horizontal="right" wrapText="1"/>
    </xf>
    <xf numFmtId="2" fontId="6" fillId="2" borderId="6" xfId="0" applyNumberFormat="1" applyFont="1" applyFill="1" applyBorder="1" applyAlignment="1">
      <alignment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center" wrapText="1" readingOrder="1"/>
    </xf>
    <xf numFmtId="4" fontId="6" fillId="2" borderId="1" xfId="0" applyNumberFormat="1" applyFont="1" applyFill="1" applyBorder="1" applyAlignment="1" applyProtection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wrapText="1"/>
    </xf>
    <xf numFmtId="3" fontId="6" fillId="2" borderId="6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6" fillId="2" borderId="3" xfId="0" applyFont="1" applyFill="1" applyBorder="1" applyAlignment="1">
      <alignment wrapText="1"/>
    </xf>
    <xf numFmtId="4" fontId="6" fillId="2" borderId="1" xfId="8" applyNumberFormat="1" applyFont="1" applyFill="1" applyBorder="1" applyAlignment="1" applyProtection="1">
      <alignment horizontal="right" wrapText="1"/>
    </xf>
  </cellXfs>
  <cellStyles count="93">
    <cellStyle name="Excel Built-in Normal" xfId="15"/>
    <cellStyle name="Heading" xfId="16"/>
    <cellStyle name="Heading1" xfId="17"/>
    <cellStyle name="Result" xfId="18"/>
    <cellStyle name="Result2" xfId="19"/>
    <cellStyle name="Обычный" xfId="0" builtinId="0"/>
    <cellStyle name="Обычный 10" xfId="20"/>
    <cellStyle name="Обычный 11" xfId="21"/>
    <cellStyle name="Обычный 12" xfId="22"/>
    <cellStyle name="Обычный 13" xfId="23"/>
    <cellStyle name="Обычный 14" xfId="24"/>
    <cellStyle name="Обычный 15" xfId="25"/>
    <cellStyle name="Обычный 16" xfId="26"/>
    <cellStyle name="Обычный 17" xfId="27"/>
    <cellStyle name="Обычный 18" xfId="28"/>
    <cellStyle name="Обычный 19" xfId="29"/>
    <cellStyle name="Обычный 2" xfId="3"/>
    <cellStyle name="Обычный 2 2" xfId="5"/>
    <cellStyle name="Обычный 2 2 2" xfId="30"/>
    <cellStyle name="Обычный 2 2 3" xfId="31"/>
    <cellStyle name="Обычный 2 3" xfId="32"/>
    <cellStyle name="Обычный 2 4" xfId="33"/>
    <cellStyle name="Обычный 20" xfId="34"/>
    <cellStyle name="Обычный 21" xfId="11"/>
    <cellStyle name="Обычный 22" xfId="6"/>
    <cellStyle name="Обычный 23" xfId="1"/>
    <cellStyle name="Обычный 23 2" xfId="2"/>
    <cellStyle name="Обычный 24" xfId="35"/>
    <cellStyle name="Обычный 25" xfId="36"/>
    <cellStyle name="Обычный 3" xfId="14"/>
    <cellStyle name="Обычный 3 2" xfId="7"/>
    <cellStyle name="Обычный 3 3" xfId="37"/>
    <cellStyle name="Обычный 3 4" xfId="38"/>
    <cellStyle name="Обычный 3 5" xfId="39"/>
    <cellStyle name="Обычный 3 6" xfId="40"/>
    <cellStyle name="Обычный 4" xfId="4"/>
    <cellStyle name="Обычный 4 2" xfId="13"/>
    <cellStyle name="Обычный 4 3" xfId="41"/>
    <cellStyle name="Обычный 5" xfId="8"/>
    <cellStyle name="Обычный 5 2" xfId="12"/>
    <cellStyle name="Обычный 6" xfId="42"/>
    <cellStyle name="Обычный 7" xfId="9"/>
    <cellStyle name="Обычный 8" xfId="43"/>
    <cellStyle name="Обычный 9" xfId="10"/>
    <cellStyle name="Финансовый 10" xfId="45"/>
    <cellStyle name="Финансовый 11" xfId="46"/>
    <cellStyle name="Финансовый 12" xfId="44"/>
    <cellStyle name="Финансовый 2" xfId="47"/>
    <cellStyle name="Финансовый 2 2" xfId="48"/>
    <cellStyle name="Финансовый 2 3" xfId="49"/>
    <cellStyle name="Финансовый 2 3 2" xfId="50"/>
    <cellStyle name="Финансовый 2 3 2 2" xfId="51"/>
    <cellStyle name="Финансовый 2 3 2 2 2" xfId="52"/>
    <cellStyle name="Финансовый 2 3 2 2 2 2" xfId="53"/>
    <cellStyle name="Финансовый 2 3 2 3" xfId="54"/>
    <cellStyle name="Финансовый 2 3 2 4" xfId="55"/>
    <cellStyle name="Финансовый 2 3 3" xfId="56"/>
    <cellStyle name="Финансовый 2 3 3 2" xfId="57"/>
    <cellStyle name="Финансовый 2 3 4" xfId="58"/>
    <cellStyle name="Финансовый 2 3 5" xfId="59"/>
    <cellStyle name="Финансовый 2 4" xfId="60"/>
    <cellStyle name="Финансовый 2 4 2" xfId="61"/>
    <cellStyle name="Финансовый 2 4 2 2" xfId="62"/>
    <cellStyle name="Финансовый 2 4 3" xfId="63"/>
    <cellStyle name="Финансовый 2 4 4" xfId="64"/>
    <cellStyle name="Финансовый 2 5" xfId="65"/>
    <cellStyle name="Финансовый 2 5 2" xfId="66"/>
    <cellStyle name="Финансовый 2 6" xfId="67"/>
    <cellStyle name="Финансовый 2 7" xfId="68"/>
    <cellStyle name="Финансовый 2 8" xfId="69"/>
    <cellStyle name="Финансовый 2 9" xfId="70"/>
    <cellStyle name="Финансовый 3" xfId="71"/>
    <cellStyle name="Финансовый 3 2" xfId="72"/>
    <cellStyle name="Финансовый 3 2 2" xfId="73"/>
    <cellStyle name="Финансовый 3 2 2 2" xfId="74"/>
    <cellStyle name="Финансовый 3 2 3" xfId="75"/>
    <cellStyle name="Финансовый 3 2 4" xfId="76"/>
    <cellStyle name="Финансовый 3 3" xfId="77"/>
    <cellStyle name="Финансовый 3 3 2" xfId="78"/>
    <cellStyle name="Финансовый 3 4" xfId="79"/>
    <cellStyle name="Финансовый 3 5" xfId="80"/>
    <cellStyle name="Финансовый 4" xfId="81"/>
    <cellStyle name="Финансовый 4 2" xfId="82"/>
    <cellStyle name="Финансовый 5" xfId="83"/>
    <cellStyle name="Финансовый 5 2" xfId="84"/>
    <cellStyle name="Финансовый 5 2 2" xfId="85"/>
    <cellStyle name="Финансовый 5 3" xfId="86"/>
    <cellStyle name="Финансовый 5 4" xfId="87"/>
    <cellStyle name="Финансовый 6" xfId="88"/>
    <cellStyle name="Финансовый 6 2" xfId="89"/>
    <cellStyle name="Финансовый 7" xfId="90"/>
    <cellStyle name="Финансовый 8" xfId="91"/>
    <cellStyle name="Финансовый 9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2;&#1089;&#1090;&#1072;&#1089;&#1080;&#1103;\Downloads\R01%20-%20&#1056;&#1077;&#1077;&#1089;&#1090;&#1088;%20&#1079;&#1076;&#1072;&#1085;&#1080;&#1081;%20(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5;&#1072;&#1089;&#1090;&#1072;&#1089;&#1080;&#1103;\Downloads\R01%20-%20&#1056;&#1077;&#1077;&#1089;&#1090;&#1088;%20&#1079;&#1076;&#1072;&#1085;&#1080;&#1081;%20(1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K\Downloads\R01%20-%20&#1056;&#1077;&#1077;&#1089;&#1090;&#1088;%20&#1079;&#1076;&#1072;&#1085;&#1080;&#1081;%20(17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1%20-%20&#1056;&#1077;&#1077;&#1089;&#1090;&#1088;%20&#1079;&#1076;&#1072;&#1085;&#1080;&#1081;%20(28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K\Downloads\R01%20-%20&#1056;&#1077;&#1077;&#1089;&#1090;&#1088;%20&#1079;&#1076;&#1072;&#1085;&#1080;&#1081;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535"/>
  <sheetViews>
    <sheetView view="pageBreakPreview" topLeftCell="A7" zoomScale="66" zoomScaleNormal="66" zoomScaleSheetLayoutView="66" workbookViewId="0">
      <selection activeCell="A14" sqref="A14:B14"/>
    </sheetView>
  </sheetViews>
  <sheetFormatPr defaultRowHeight="15" x14ac:dyDescent="0.25"/>
  <cols>
    <col min="1" max="1" width="7.140625" style="70" customWidth="1"/>
    <col min="2" max="2" width="52.42578125" style="70" customWidth="1"/>
    <col min="3" max="3" width="17.140625" style="70" customWidth="1"/>
    <col min="4" max="5" width="9.140625" style="70" customWidth="1"/>
    <col min="6" max="6" width="18.42578125" style="70" customWidth="1"/>
    <col min="7" max="7" width="9.28515625" style="70" bestFit="1" customWidth="1"/>
    <col min="8" max="8" width="9.140625" style="70" customWidth="1"/>
    <col min="9" max="9" width="12.42578125" style="70" customWidth="1"/>
    <col min="10" max="10" width="11.7109375" style="70" customWidth="1"/>
    <col min="11" max="11" width="13" style="70" customWidth="1"/>
    <col min="12" max="12" width="10.85546875" style="70" customWidth="1"/>
    <col min="13" max="13" width="16.7109375" style="70" customWidth="1"/>
    <col min="14" max="14" width="11" style="70" customWidth="1"/>
    <col min="15" max="15" width="11.140625" style="70" customWidth="1"/>
    <col min="16" max="16" width="17.42578125" style="70" customWidth="1"/>
    <col min="17" max="17" width="16.5703125" style="70" customWidth="1"/>
    <col min="18" max="18" width="12.7109375" style="70" customWidth="1"/>
    <col min="19" max="19" width="12.140625" style="70" customWidth="1"/>
    <col min="20" max="20" width="12.42578125" style="71" customWidth="1"/>
    <col min="21" max="21" width="14.140625" style="71" customWidth="1"/>
    <col min="22" max="22" width="12" style="70" customWidth="1"/>
    <col min="23" max="23" width="14.85546875" style="4" customWidth="1"/>
    <col min="24" max="16384" width="9.140625" style="4"/>
  </cols>
  <sheetData>
    <row r="1" spans="1:23" s="1" customFormat="1" ht="23.25" customHeight="1" x14ac:dyDescent="0.25">
      <c r="A1" s="30"/>
      <c r="B1" s="30"/>
      <c r="C1" s="31"/>
      <c r="D1" s="32"/>
      <c r="E1" s="31"/>
      <c r="F1" s="32"/>
      <c r="G1" s="32"/>
      <c r="H1" s="32"/>
      <c r="I1" s="33"/>
      <c r="J1" s="33"/>
      <c r="K1" s="33"/>
      <c r="L1" s="34"/>
      <c r="M1" s="33"/>
      <c r="N1" s="35"/>
      <c r="O1" s="36"/>
      <c r="P1" s="42"/>
      <c r="Q1" s="96" t="s">
        <v>791</v>
      </c>
      <c r="R1" s="96"/>
      <c r="S1" s="96"/>
      <c r="T1" s="96"/>
      <c r="U1" s="96"/>
      <c r="V1" s="96"/>
    </row>
    <row r="2" spans="1:23" s="1" customFormat="1" ht="57" customHeight="1" x14ac:dyDescent="0.25">
      <c r="A2" s="30"/>
      <c r="B2" s="30"/>
      <c r="C2" s="31"/>
      <c r="D2" s="32"/>
      <c r="E2" s="31"/>
      <c r="F2" s="32"/>
      <c r="G2" s="32"/>
      <c r="H2" s="32"/>
      <c r="I2" s="33"/>
      <c r="J2" s="33"/>
      <c r="K2" s="33"/>
      <c r="L2" s="34"/>
      <c r="M2" s="33"/>
      <c r="N2" s="35"/>
      <c r="O2" s="37"/>
      <c r="P2" s="43"/>
      <c r="Q2" s="95" t="s">
        <v>626</v>
      </c>
      <c r="R2" s="95"/>
      <c r="S2" s="95"/>
      <c r="T2" s="95"/>
      <c r="U2" s="95"/>
      <c r="V2" s="95"/>
    </row>
    <row r="3" spans="1:23" s="1" customFormat="1" ht="18" customHeight="1" x14ac:dyDescent="0.25">
      <c r="A3" s="30"/>
      <c r="B3" s="30"/>
      <c r="C3" s="31"/>
      <c r="D3" s="32"/>
      <c r="E3" s="31"/>
      <c r="F3" s="32"/>
      <c r="G3" s="32"/>
      <c r="H3" s="32"/>
      <c r="I3" s="33"/>
      <c r="J3" s="33"/>
      <c r="K3" s="33"/>
      <c r="L3" s="34"/>
      <c r="M3" s="33"/>
      <c r="N3" s="35"/>
      <c r="O3" s="37"/>
      <c r="P3" s="38"/>
      <c r="Q3" s="38"/>
      <c r="R3" s="38"/>
      <c r="S3" s="38"/>
      <c r="T3" s="38"/>
      <c r="U3" s="38"/>
      <c r="V3" s="12"/>
    </row>
    <row r="4" spans="1:23" s="39" customFormat="1" ht="36" customHeight="1" x14ac:dyDescent="0.3">
      <c r="A4" s="94" t="s">
        <v>625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3" s="29" customFormat="1" ht="6.75" customHeight="1" x14ac:dyDescent="0.2">
      <c r="A5" s="40"/>
      <c r="B5" s="40"/>
      <c r="C5" s="40"/>
      <c r="D5" s="40"/>
      <c r="E5" s="40"/>
      <c r="F5" s="40"/>
      <c r="G5" s="40"/>
      <c r="H5" s="4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65"/>
    </row>
    <row r="6" spans="1:23" s="39" customFormat="1" ht="34.5" customHeight="1" x14ac:dyDescent="0.25">
      <c r="A6" s="93" t="s">
        <v>40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67"/>
    </row>
    <row r="7" spans="1:23" ht="45.75" customHeight="1" x14ac:dyDescent="0.25">
      <c r="A7" s="98" t="s">
        <v>0</v>
      </c>
      <c r="B7" s="98" t="s">
        <v>1</v>
      </c>
      <c r="C7" s="98" t="s">
        <v>10</v>
      </c>
      <c r="D7" s="98" t="s">
        <v>11</v>
      </c>
      <c r="E7" s="98"/>
      <c r="F7" s="100" t="s">
        <v>12</v>
      </c>
      <c r="G7" s="100" t="s">
        <v>13</v>
      </c>
      <c r="H7" s="100" t="s">
        <v>14</v>
      </c>
      <c r="I7" s="100" t="s">
        <v>15</v>
      </c>
      <c r="J7" s="98" t="s">
        <v>55</v>
      </c>
      <c r="K7" s="98"/>
      <c r="L7" s="100" t="s">
        <v>773</v>
      </c>
      <c r="M7" s="98" t="s">
        <v>16</v>
      </c>
      <c r="N7" s="98"/>
      <c r="O7" s="98"/>
      <c r="P7" s="98"/>
      <c r="Q7" s="98"/>
      <c r="R7" s="98"/>
      <c r="S7" s="98"/>
      <c r="T7" s="101" t="s">
        <v>17</v>
      </c>
      <c r="U7" s="101" t="s">
        <v>18</v>
      </c>
      <c r="V7" s="100" t="s">
        <v>56</v>
      </c>
    </row>
    <row r="8" spans="1:23" ht="15" customHeight="1" x14ac:dyDescent="0.25">
      <c r="A8" s="98"/>
      <c r="B8" s="98"/>
      <c r="C8" s="98"/>
      <c r="D8" s="100" t="s">
        <v>19</v>
      </c>
      <c r="E8" s="100" t="s">
        <v>57</v>
      </c>
      <c r="F8" s="98"/>
      <c r="G8" s="98"/>
      <c r="H8" s="98"/>
      <c r="I8" s="98"/>
      <c r="J8" s="101" t="s">
        <v>58</v>
      </c>
      <c r="K8" s="100" t="s">
        <v>774</v>
      </c>
      <c r="L8" s="98"/>
      <c r="M8" s="101" t="s">
        <v>58</v>
      </c>
      <c r="N8" s="98" t="s">
        <v>20</v>
      </c>
      <c r="O8" s="98"/>
      <c r="P8" s="98"/>
      <c r="Q8" s="98"/>
      <c r="R8" s="98"/>
      <c r="S8" s="98"/>
      <c r="T8" s="102"/>
      <c r="U8" s="102"/>
      <c r="V8" s="98"/>
    </row>
    <row r="9" spans="1:23" ht="255" customHeight="1" x14ac:dyDescent="0.25">
      <c r="A9" s="98"/>
      <c r="B9" s="98"/>
      <c r="C9" s="98"/>
      <c r="D9" s="98"/>
      <c r="E9" s="98"/>
      <c r="F9" s="98"/>
      <c r="G9" s="98"/>
      <c r="H9" s="98"/>
      <c r="I9" s="98"/>
      <c r="J9" s="102"/>
      <c r="K9" s="98"/>
      <c r="L9" s="98"/>
      <c r="M9" s="102"/>
      <c r="N9" s="16" t="s">
        <v>59</v>
      </c>
      <c r="O9" s="16" t="s">
        <v>21</v>
      </c>
      <c r="P9" s="16" t="s">
        <v>22</v>
      </c>
      <c r="Q9" s="14" t="s">
        <v>775</v>
      </c>
      <c r="R9" s="14" t="s">
        <v>776</v>
      </c>
      <c r="S9" s="68" t="s">
        <v>636</v>
      </c>
      <c r="T9" s="102"/>
      <c r="U9" s="102"/>
      <c r="V9" s="98"/>
    </row>
    <row r="10" spans="1:23" ht="24" customHeight="1" x14ac:dyDescent="0.25">
      <c r="A10" s="99"/>
      <c r="B10" s="99"/>
      <c r="C10" s="98"/>
      <c r="D10" s="99"/>
      <c r="E10" s="99"/>
      <c r="F10" s="99"/>
      <c r="G10" s="99"/>
      <c r="H10" s="99"/>
      <c r="I10" s="15" t="s">
        <v>23</v>
      </c>
      <c r="J10" s="3" t="s">
        <v>23</v>
      </c>
      <c r="K10" s="15" t="s">
        <v>23</v>
      </c>
      <c r="L10" s="15" t="s">
        <v>24</v>
      </c>
      <c r="M10" s="3" t="s">
        <v>3</v>
      </c>
      <c r="N10" s="3" t="s">
        <v>3</v>
      </c>
      <c r="O10" s="3" t="s">
        <v>3</v>
      </c>
      <c r="P10" s="3" t="s">
        <v>3</v>
      </c>
      <c r="Q10" s="3" t="s">
        <v>3</v>
      </c>
      <c r="R10" s="3" t="s">
        <v>3</v>
      </c>
      <c r="S10" s="3" t="s">
        <v>3</v>
      </c>
      <c r="T10" s="3" t="s">
        <v>25</v>
      </c>
      <c r="U10" s="3" t="s">
        <v>25</v>
      </c>
      <c r="V10" s="99"/>
    </row>
    <row r="11" spans="1:23" ht="26.25" customHeight="1" x14ac:dyDescent="0.2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5">
        <v>14</v>
      </c>
      <c r="O11" s="15">
        <v>15</v>
      </c>
      <c r="P11" s="15">
        <v>16</v>
      </c>
      <c r="Q11" s="15">
        <v>17</v>
      </c>
      <c r="R11" s="15">
        <v>18</v>
      </c>
      <c r="S11" s="15">
        <v>19</v>
      </c>
      <c r="T11" s="15">
        <v>20</v>
      </c>
      <c r="U11" s="15">
        <v>21</v>
      </c>
      <c r="V11" s="15">
        <v>22</v>
      </c>
    </row>
    <row r="12" spans="1:23" s="39" customFormat="1" ht="26.25" customHeight="1" x14ac:dyDescent="0.25">
      <c r="A12" s="123" t="s">
        <v>556</v>
      </c>
      <c r="B12" s="124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</row>
    <row r="13" spans="1:23" s="29" customFormat="1" ht="30" customHeight="1" x14ac:dyDescent="0.2">
      <c r="A13" s="103" t="s">
        <v>555</v>
      </c>
      <c r="B13" s="104"/>
      <c r="C13" s="44" t="s">
        <v>350</v>
      </c>
      <c r="D13" s="44" t="s">
        <v>350</v>
      </c>
      <c r="E13" s="44" t="s">
        <v>350</v>
      </c>
      <c r="F13" s="44" t="s">
        <v>350</v>
      </c>
      <c r="G13" s="44" t="s">
        <v>350</v>
      </c>
      <c r="H13" s="44" t="s">
        <v>350</v>
      </c>
      <c r="I13" s="49">
        <f t="shared" ref="I13:S13" si="0">I14+I21+I88+I90+I94+I97+I122+I125+I133+I136+I144+I147+I153+I157+I164+I167+I171+I175+I178+I184+I188+I193+I196</f>
        <v>418696.52999999985</v>
      </c>
      <c r="J13" s="49">
        <f t="shared" si="0"/>
        <v>338336.25999999995</v>
      </c>
      <c r="K13" s="49">
        <f t="shared" si="0"/>
        <v>294877.14000000007</v>
      </c>
      <c r="L13" s="72">
        <f t="shared" si="0"/>
        <v>13222</v>
      </c>
      <c r="M13" s="49">
        <f t="shared" si="0"/>
        <v>917240171.73930025</v>
      </c>
      <c r="N13" s="49">
        <f t="shared" si="0"/>
        <v>0</v>
      </c>
      <c r="O13" s="49">
        <f t="shared" si="0"/>
        <v>0</v>
      </c>
      <c r="P13" s="49">
        <f t="shared" si="0"/>
        <v>0</v>
      </c>
      <c r="Q13" s="49">
        <f t="shared" si="0"/>
        <v>917240171.73930025</v>
      </c>
      <c r="R13" s="49">
        <f t="shared" si="0"/>
        <v>0</v>
      </c>
      <c r="S13" s="49">
        <f t="shared" si="0"/>
        <v>0</v>
      </c>
      <c r="T13" s="46" t="s">
        <v>26</v>
      </c>
      <c r="U13" s="45" t="s">
        <v>26</v>
      </c>
      <c r="V13" s="45" t="s">
        <v>26</v>
      </c>
      <c r="W13" s="47"/>
    </row>
    <row r="14" spans="1:23" s="39" customFormat="1" ht="30" customHeight="1" x14ac:dyDescent="0.25">
      <c r="A14" s="97" t="s">
        <v>60</v>
      </c>
      <c r="B14" s="97"/>
      <c r="C14" s="44" t="s">
        <v>350</v>
      </c>
      <c r="D14" s="44" t="s">
        <v>350</v>
      </c>
      <c r="E14" s="44" t="s">
        <v>350</v>
      </c>
      <c r="F14" s="44" t="s">
        <v>350</v>
      </c>
      <c r="G14" s="44" t="s">
        <v>350</v>
      </c>
      <c r="H14" s="44" t="s">
        <v>350</v>
      </c>
      <c r="I14" s="49">
        <f>SUM(I15:I20)</f>
        <v>16109.400000000001</v>
      </c>
      <c r="J14" s="49">
        <f t="shared" ref="J14:S14" si="1">SUM(J15:J20)</f>
        <v>10252.030000000001</v>
      </c>
      <c r="K14" s="49">
        <f t="shared" si="1"/>
        <v>9422.23</v>
      </c>
      <c r="L14" s="72">
        <f t="shared" si="1"/>
        <v>383</v>
      </c>
      <c r="M14" s="49">
        <f t="shared" si="1"/>
        <v>21301105.870000001</v>
      </c>
      <c r="N14" s="49">
        <f t="shared" si="1"/>
        <v>0</v>
      </c>
      <c r="O14" s="49">
        <f t="shared" si="1"/>
        <v>0</v>
      </c>
      <c r="P14" s="49">
        <f t="shared" si="1"/>
        <v>0</v>
      </c>
      <c r="Q14" s="49">
        <f t="shared" si="1"/>
        <v>21301105.870000001</v>
      </c>
      <c r="R14" s="49">
        <f t="shared" si="1"/>
        <v>0</v>
      </c>
      <c r="S14" s="49">
        <f t="shared" si="1"/>
        <v>0</v>
      </c>
      <c r="T14" s="46" t="s">
        <v>26</v>
      </c>
      <c r="U14" s="45" t="s">
        <v>26</v>
      </c>
      <c r="V14" s="45" t="s">
        <v>26</v>
      </c>
      <c r="W14" s="125"/>
    </row>
    <row r="15" spans="1:23" s="39" customFormat="1" ht="45" x14ac:dyDescent="0.25">
      <c r="A15" s="76">
        <v>1</v>
      </c>
      <c r="B15" s="126" t="s">
        <v>61</v>
      </c>
      <c r="C15" s="76" t="s">
        <v>27</v>
      </c>
      <c r="D15" s="78" t="s">
        <v>31</v>
      </c>
      <c r="E15" s="78" t="s">
        <v>26</v>
      </c>
      <c r="F15" s="76" t="s">
        <v>627</v>
      </c>
      <c r="G15" s="76">
        <v>2</v>
      </c>
      <c r="H15" s="76">
        <v>2</v>
      </c>
      <c r="I15" s="127">
        <v>1292</v>
      </c>
      <c r="J15" s="127">
        <v>633.61</v>
      </c>
      <c r="K15" s="128">
        <v>537.51</v>
      </c>
      <c r="L15" s="129">
        <v>21</v>
      </c>
      <c r="M15" s="130">
        <f>SUM(N15:S15)</f>
        <v>2632896.66</v>
      </c>
      <c r="N15" s="130">
        <v>0</v>
      </c>
      <c r="O15" s="130">
        <v>0</v>
      </c>
      <c r="P15" s="130">
        <v>0</v>
      </c>
      <c r="Q15" s="130">
        <f>'Таблица 3 '!C12</f>
        <v>2632896.66</v>
      </c>
      <c r="R15" s="130">
        <v>0</v>
      </c>
      <c r="S15" s="130">
        <v>0</v>
      </c>
      <c r="T15" s="80">
        <f>M15/I15</f>
        <v>2037.8457120743035</v>
      </c>
      <c r="U15" s="80">
        <v>11996.45</v>
      </c>
      <c r="V15" s="131" t="s">
        <v>43</v>
      </c>
      <c r="W15" s="125"/>
    </row>
    <row r="16" spans="1:23" s="39" customFormat="1" ht="45" x14ac:dyDescent="0.25">
      <c r="A16" s="76">
        <v>2</v>
      </c>
      <c r="B16" s="84" t="s">
        <v>94</v>
      </c>
      <c r="C16" s="76" t="s">
        <v>27</v>
      </c>
      <c r="D16" s="78" t="s">
        <v>31</v>
      </c>
      <c r="E16" s="78" t="s">
        <v>26</v>
      </c>
      <c r="F16" s="76" t="s">
        <v>627</v>
      </c>
      <c r="G16" s="76">
        <v>2</v>
      </c>
      <c r="H16" s="76">
        <v>2</v>
      </c>
      <c r="I16" s="127">
        <v>1296</v>
      </c>
      <c r="J16" s="127">
        <v>727.7</v>
      </c>
      <c r="K16" s="128">
        <v>697.2</v>
      </c>
      <c r="L16" s="129">
        <v>22</v>
      </c>
      <c r="M16" s="130">
        <f t="shared" ref="M16:M79" si="2">SUM(N16:S16)</f>
        <v>3023877.3</v>
      </c>
      <c r="N16" s="130">
        <v>0</v>
      </c>
      <c r="O16" s="130">
        <v>0</v>
      </c>
      <c r="P16" s="130">
        <v>0</v>
      </c>
      <c r="Q16" s="130">
        <f>'Таблица 3 '!C13</f>
        <v>3023877.3</v>
      </c>
      <c r="R16" s="130">
        <v>0</v>
      </c>
      <c r="S16" s="130">
        <v>0</v>
      </c>
      <c r="T16" s="80">
        <f t="shared" ref="T16:T20" si="3">M16/I16</f>
        <v>2333.2386574074071</v>
      </c>
      <c r="U16" s="80">
        <v>11996.45</v>
      </c>
      <c r="V16" s="131" t="s">
        <v>43</v>
      </c>
      <c r="W16" s="125"/>
    </row>
    <row r="17" spans="1:23" s="39" customFormat="1" ht="45" x14ac:dyDescent="0.25">
      <c r="A17" s="76">
        <v>3</v>
      </c>
      <c r="B17" s="84" t="s">
        <v>95</v>
      </c>
      <c r="C17" s="76" t="s">
        <v>27</v>
      </c>
      <c r="D17" s="78" t="s">
        <v>163</v>
      </c>
      <c r="E17" s="78" t="s">
        <v>26</v>
      </c>
      <c r="F17" s="76" t="s">
        <v>164</v>
      </c>
      <c r="G17" s="76">
        <v>5</v>
      </c>
      <c r="H17" s="76">
        <v>2</v>
      </c>
      <c r="I17" s="127">
        <v>4016.3</v>
      </c>
      <c r="J17" s="127">
        <v>3132.04</v>
      </c>
      <c r="K17" s="128">
        <v>2576.7399999999998</v>
      </c>
      <c r="L17" s="129">
        <v>144</v>
      </c>
      <c r="M17" s="130">
        <f t="shared" si="2"/>
        <v>8951370.3200000003</v>
      </c>
      <c r="N17" s="130">
        <v>0</v>
      </c>
      <c r="O17" s="130">
        <v>0</v>
      </c>
      <c r="P17" s="130">
        <v>0</v>
      </c>
      <c r="Q17" s="130">
        <f>'Таблица 3 '!C14</f>
        <v>8951370.3200000003</v>
      </c>
      <c r="R17" s="130">
        <v>0</v>
      </c>
      <c r="S17" s="130">
        <v>0</v>
      </c>
      <c r="T17" s="80">
        <f t="shared" si="3"/>
        <v>2228.7603814456093</v>
      </c>
      <c r="U17" s="80">
        <v>4058.6</v>
      </c>
      <c r="V17" s="131" t="s">
        <v>43</v>
      </c>
      <c r="W17" s="125"/>
    </row>
    <row r="18" spans="1:23" s="39" customFormat="1" ht="45" x14ac:dyDescent="0.25">
      <c r="A18" s="76">
        <v>4</v>
      </c>
      <c r="B18" s="84" t="s">
        <v>96</v>
      </c>
      <c r="C18" s="76" t="s">
        <v>27</v>
      </c>
      <c r="D18" s="78" t="s">
        <v>69</v>
      </c>
      <c r="E18" s="78" t="s">
        <v>26</v>
      </c>
      <c r="F18" s="76" t="s">
        <v>638</v>
      </c>
      <c r="G18" s="76">
        <v>2</v>
      </c>
      <c r="H18" s="76">
        <v>2</v>
      </c>
      <c r="I18" s="127">
        <v>926.1</v>
      </c>
      <c r="J18" s="127">
        <v>502.3</v>
      </c>
      <c r="K18" s="128">
        <v>502.3</v>
      </c>
      <c r="L18" s="129">
        <v>16</v>
      </c>
      <c r="M18" s="130">
        <f t="shared" si="2"/>
        <v>330679.15999999997</v>
      </c>
      <c r="N18" s="130">
        <v>0</v>
      </c>
      <c r="O18" s="130">
        <v>0</v>
      </c>
      <c r="P18" s="130">
        <v>0</v>
      </c>
      <c r="Q18" s="130">
        <f>'Таблица 3 '!C15</f>
        <v>330679.15999999997</v>
      </c>
      <c r="R18" s="130">
        <v>0</v>
      </c>
      <c r="S18" s="130">
        <v>0</v>
      </c>
      <c r="T18" s="80">
        <f t="shared" si="3"/>
        <v>357.06636432350712</v>
      </c>
      <c r="U18" s="80">
        <v>3969.71</v>
      </c>
      <c r="V18" s="131" t="s">
        <v>43</v>
      </c>
      <c r="W18" s="125"/>
    </row>
    <row r="19" spans="1:23" s="39" customFormat="1" ht="45" x14ac:dyDescent="0.25">
      <c r="A19" s="76">
        <v>5</v>
      </c>
      <c r="B19" s="84" t="s">
        <v>97</v>
      </c>
      <c r="C19" s="76" t="s">
        <v>27</v>
      </c>
      <c r="D19" s="78" t="s">
        <v>165</v>
      </c>
      <c r="E19" s="78" t="s">
        <v>26</v>
      </c>
      <c r="F19" s="76" t="s">
        <v>627</v>
      </c>
      <c r="G19" s="76">
        <v>2</v>
      </c>
      <c r="H19" s="76">
        <v>2</v>
      </c>
      <c r="I19" s="127">
        <v>1715</v>
      </c>
      <c r="J19" s="127">
        <v>709.18</v>
      </c>
      <c r="K19" s="128">
        <v>632.28</v>
      </c>
      <c r="L19" s="129">
        <v>20</v>
      </c>
      <c r="M19" s="130">
        <f t="shared" si="2"/>
        <v>2946919.48</v>
      </c>
      <c r="N19" s="130">
        <v>0</v>
      </c>
      <c r="O19" s="130">
        <v>0</v>
      </c>
      <c r="P19" s="130">
        <v>0</v>
      </c>
      <c r="Q19" s="130">
        <f>'Таблица 3 '!C16</f>
        <v>2946919.48</v>
      </c>
      <c r="R19" s="130">
        <v>0</v>
      </c>
      <c r="S19" s="130">
        <v>0</v>
      </c>
      <c r="T19" s="80">
        <f t="shared" si="3"/>
        <v>1718.3203965014577</v>
      </c>
      <c r="U19" s="80">
        <v>12789.85</v>
      </c>
      <c r="V19" s="131" t="s">
        <v>43</v>
      </c>
      <c r="W19" s="125"/>
    </row>
    <row r="20" spans="1:23" s="39" customFormat="1" ht="45" x14ac:dyDescent="0.25">
      <c r="A20" s="76">
        <v>6</v>
      </c>
      <c r="B20" s="84" t="s">
        <v>98</v>
      </c>
      <c r="C20" s="76" t="s">
        <v>27</v>
      </c>
      <c r="D20" s="78" t="s">
        <v>69</v>
      </c>
      <c r="E20" s="78" t="s">
        <v>26</v>
      </c>
      <c r="F20" s="76" t="s">
        <v>627</v>
      </c>
      <c r="G20" s="76">
        <v>3</v>
      </c>
      <c r="H20" s="76">
        <v>2</v>
      </c>
      <c r="I20" s="127">
        <v>6864</v>
      </c>
      <c r="J20" s="127">
        <v>4547.2</v>
      </c>
      <c r="K20" s="128">
        <v>4476.2</v>
      </c>
      <c r="L20" s="129">
        <v>160</v>
      </c>
      <c r="M20" s="130">
        <f t="shared" si="2"/>
        <v>3415362.95</v>
      </c>
      <c r="N20" s="130">
        <v>0</v>
      </c>
      <c r="O20" s="130">
        <v>0</v>
      </c>
      <c r="P20" s="130">
        <v>0</v>
      </c>
      <c r="Q20" s="130">
        <f>'Таблица 3 '!C17</f>
        <v>3415362.95</v>
      </c>
      <c r="R20" s="130">
        <v>0</v>
      </c>
      <c r="S20" s="130">
        <v>0</v>
      </c>
      <c r="T20" s="80">
        <f t="shared" si="3"/>
        <v>497.57618735431237</v>
      </c>
      <c r="U20" s="80">
        <v>6749.83</v>
      </c>
      <c r="V20" s="131" t="s">
        <v>43</v>
      </c>
      <c r="W20" s="125"/>
    </row>
    <row r="21" spans="1:23" s="29" customFormat="1" ht="34.5" customHeight="1" x14ac:dyDescent="0.25">
      <c r="A21" s="132" t="s">
        <v>99</v>
      </c>
      <c r="B21" s="132"/>
      <c r="C21" s="44" t="s">
        <v>350</v>
      </c>
      <c r="D21" s="44" t="s">
        <v>350</v>
      </c>
      <c r="E21" s="44" t="s">
        <v>350</v>
      </c>
      <c r="F21" s="50" t="s">
        <v>350</v>
      </c>
      <c r="G21" s="44" t="s">
        <v>350</v>
      </c>
      <c r="H21" s="44" t="s">
        <v>350</v>
      </c>
      <c r="I21" s="49">
        <f>SUM(I22:I87)</f>
        <v>258371.09999999995</v>
      </c>
      <c r="J21" s="49">
        <f t="shared" ref="J21:S21" si="4">SUM(J22:J87)</f>
        <v>212342.99999999997</v>
      </c>
      <c r="K21" s="49">
        <f t="shared" si="4"/>
        <v>191058.4</v>
      </c>
      <c r="L21" s="72">
        <f t="shared" si="4"/>
        <v>8185</v>
      </c>
      <c r="M21" s="49">
        <f t="shared" si="4"/>
        <v>581816171.85400021</v>
      </c>
      <c r="N21" s="49">
        <f t="shared" si="4"/>
        <v>0</v>
      </c>
      <c r="O21" s="49">
        <f t="shared" si="4"/>
        <v>0</v>
      </c>
      <c r="P21" s="49">
        <f t="shared" si="4"/>
        <v>0</v>
      </c>
      <c r="Q21" s="49">
        <f t="shared" si="4"/>
        <v>581816171.85400021</v>
      </c>
      <c r="R21" s="49">
        <f t="shared" si="4"/>
        <v>0</v>
      </c>
      <c r="S21" s="49">
        <f t="shared" si="4"/>
        <v>0</v>
      </c>
      <c r="T21" s="46" t="s">
        <v>26</v>
      </c>
      <c r="U21" s="45" t="s">
        <v>26</v>
      </c>
      <c r="V21" s="45" t="s">
        <v>26</v>
      </c>
      <c r="W21" s="125"/>
    </row>
    <row r="22" spans="1:23" s="39" customFormat="1" ht="45" x14ac:dyDescent="0.25">
      <c r="A22" s="76">
        <v>1</v>
      </c>
      <c r="B22" s="84" t="s">
        <v>208</v>
      </c>
      <c r="C22" s="76" t="s">
        <v>27</v>
      </c>
      <c r="D22" s="78" t="s">
        <v>228</v>
      </c>
      <c r="E22" s="78">
        <v>2021</v>
      </c>
      <c r="F22" s="76" t="s">
        <v>164</v>
      </c>
      <c r="G22" s="133">
        <v>5</v>
      </c>
      <c r="H22" s="78">
        <v>4</v>
      </c>
      <c r="I22" s="130">
        <v>2959.4</v>
      </c>
      <c r="J22" s="130">
        <v>2951.9</v>
      </c>
      <c r="K22" s="130">
        <v>2821.7</v>
      </c>
      <c r="L22" s="134">
        <v>140</v>
      </c>
      <c r="M22" s="130">
        <f t="shared" si="2"/>
        <v>5524628.4450000003</v>
      </c>
      <c r="N22" s="130">
        <v>0</v>
      </c>
      <c r="O22" s="130">
        <v>0</v>
      </c>
      <c r="P22" s="130">
        <v>0</v>
      </c>
      <c r="Q22" s="130">
        <f>'Таблица 3 '!C19</f>
        <v>5524628.4450000003</v>
      </c>
      <c r="R22" s="130">
        <v>0</v>
      </c>
      <c r="S22" s="130">
        <v>0</v>
      </c>
      <c r="T22" s="80">
        <f>M22/I22</f>
        <v>1866.8069355274718</v>
      </c>
      <c r="U22" s="80">
        <v>1871.55</v>
      </c>
      <c r="V22" s="131" t="s">
        <v>43</v>
      </c>
      <c r="W22" s="125"/>
    </row>
    <row r="23" spans="1:23" s="39" customFormat="1" ht="45" x14ac:dyDescent="0.25">
      <c r="A23" s="76">
        <v>2</v>
      </c>
      <c r="B23" s="84" t="s">
        <v>175</v>
      </c>
      <c r="C23" s="76" t="s">
        <v>27</v>
      </c>
      <c r="D23" s="78" t="s">
        <v>228</v>
      </c>
      <c r="E23" s="78" t="s">
        <v>26</v>
      </c>
      <c r="F23" s="76" t="s">
        <v>164</v>
      </c>
      <c r="G23" s="133">
        <v>5</v>
      </c>
      <c r="H23" s="78">
        <v>8</v>
      </c>
      <c r="I23" s="130">
        <v>9638.2000000000007</v>
      </c>
      <c r="J23" s="130">
        <v>5921.9</v>
      </c>
      <c r="K23" s="130">
        <v>5769.2</v>
      </c>
      <c r="L23" s="134">
        <v>275</v>
      </c>
      <c r="M23" s="130">
        <f t="shared" si="2"/>
        <v>18045628.213</v>
      </c>
      <c r="N23" s="130">
        <v>0</v>
      </c>
      <c r="O23" s="130">
        <v>0</v>
      </c>
      <c r="P23" s="130">
        <v>0</v>
      </c>
      <c r="Q23" s="130">
        <f>'Таблица 3 '!C20</f>
        <v>18045628.213</v>
      </c>
      <c r="R23" s="130">
        <v>0</v>
      </c>
      <c r="S23" s="130">
        <v>0</v>
      </c>
      <c r="T23" s="80">
        <f t="shared" ref="T23:T86" si="5">M23/I23</f>
        <v>1872.3027342242326</v>
      </c>
      <c r="U23" s="80">
        <v>3047.27</v>
      </c>
      <c r="V23" s="131" t="s">
        <v>43</v>
      </c>
      <c r="W23" s="125"/>
    </row>
    <row r="24" spans="1:23" s="39" customFormat="1" ht="45" x14ac:dyDescent="0.25">
      <c r="A24" s="76">
        <v>3</v>
      </c>
      <c r="B24" s="84" t="s">
        <v>219</v>
      </c>
      <c r="C24" s="76" t="s">
        <v>27</v>
      </c>
      <c r="D24" s="78" t="s">
        <v>35</v>
      </c>
      <c r="E24" s="78">
        <v>2021</v>
      </c>
      <c r="F24" s="76" t="s">
        <v>164</v>
      </c>
      <c r="G24" s="133">
        <v>5</v>
      </c>
      <c r="H24" s="78">
        <v>4</v>
      </c>
      <c r="I24" s="130">
        <v>6081.8</v>
      </c>
      <c r="J24" s="130">
        <v>4607.6000000000004</v>
      </c>
      <c r="K24" s="130">
        <v>4270.3</v>
      </c>
      <c r="L24" s="134">
        <v>165</v>
      </c>
      <c r="M24" s="130">
        <f t="shared" si="2"/>
        <v>19327453.644000001</v>
      </c>
      <c r="N24" s="130">
        <v>0</v>
      </c>
      <c r="O24" s="130">
        <v>0</v>
      </c>
      <c r="P24" s="130">
        <v>0</v>
      </c>
      <c r="Q24" s="130">
        <f>'Таблица 3 '!C21</f>
        <v>19327453.644000001</v>
      </c>
      <c r="R24" s="130">
        <v>0</v>
      </c>
      <c r="S24" s="130">
        <v>0</v>
      </c>
      <c r="T24" s="80">
        <f t="shared" si="5"/>
        <v>3177.9166766417839</v>
      </c>
      <c r="U24" s="80">
        <v>4194.6899999999996</v>
      </c>
      <c r="V24" s="131" t="s">
        <v>43</v>
      </c>
      <c r="W24" s="125"/>
    </row>
    <row r="25" spans="1:23" s="39" customFormat="1" ht="45" x14ac:dyDescent="0.25">
      <c r="A25" s="76">
        <v>4</v>
      </c>
      <c r="B25" s="84" t="s">
        <v>176</v>
      </c>
      <c r="C25" s="76" t="s">
        <v>27</v>
      </c>
      <c r="D25" s="78" t="s">
        <v>229</v>
      </c>
      <c r="E25" s="78" t="s">
        <v>26</v>
      </c>
      <c r="F25" s="76" t="s">
        <v>164</v>
      </c>
      <c r="G25" s="133">
        <v>5</v>
      </c>
      <c r="H25" s="78">
        <v>3</v>
      </c>
      <c r="I25" s="130">
        <v>4469.6000000000004</v>
      </c>
      <c r="J25" s="130">
        <v>3258.8</v>
      </c>
      <c r="K25" s="130">
        <v>2602.6999999999998</v>
      </c>
      <c r="L25" s="134">
        <v>175</v>
      </c>
      <c r="M25" s="130">
        <f t="shared" si="2"/>
        <v>9930443.4759999998</v>
      </c>
      <c r="N25" s="130">
        <v>0</v>
      </c>
      <c r="O25" s="130">
        <v>0</v>
      </c>
      <c r="P25" s="130">
        <v>0</v>
      </c>
      <c r="Q25" s="130">
        <f>'Таблица 3 '!C22</f>
        <v>9930443.4759999998</v>
      </c>
      <c r="R25" s="130">
        <v>0</v>
      </c>
      <c r="S25" s="130">
        <v>0</v>
      </c>
      <c r="T25" s="80">
        <f t="shared" si="5"/>
        <v>2221.77453821371</v>
      </c>
      <c r="U25" s="80">
        <v>3047.27</v>
      </c>
      <c r="V25" s="131" t="s">
        <v>43</v>
      </c>
      <c r="W25" s="125"/>
    </row>
    <row r="26" spans="1:23" s="39" customFormat="1" ht="45" x14ac:dyDescent="0.25">
      <c r="A26" s="76">
        <v>5</v>
      </c>
      <c r="B26" s="84" t="s">
        <v>177</v>
      </c>
      <c r="C26" s="76" t="s">
        <v>27</v>
      </c>
      <c r="D26" s="78" t="s">
        <v>31</v>
      </c>
      <c r="E26" s="78" t="s">
        <v>26</v>
      </c>
      <c r="F26" s="76" t="s">
        <v>627</v>
      </c>
      <c r="G26" s="133">
        <v>9</v>
      </c>
      <c r="H26" s="78">
        <v>1</v>
      </c>
      <c r="I26" s="130">
        <v>3123.5</v>
      </c>
      <c r="J26" s="130">
        <v>2382.9</v>
      </c>
      <c r="K26" s="130">
        <v>2237.9</v>
      </c>
      <c r="L26" s="134">
        <v>101</v>
      </c>
      <c r="M26" s="130">
        <f t="shared" si="2"/>
        <v>7261339.6830000002</v>
      </c>
      <c r="N26" s="130">
        <v>0</v>
      </c>
      <c r="O26" s="130">
        <v>0</v>
      </c>
      <c r="P26" s="130">
        <v>0</v>
      </c>
      <c r="Q26" s="130">
        <f>'Таблица 3 '!C23</f>
        <v>7261339.6830000002</v>
      </c>
      <c r="R26" s="130">
        <v>0</v>
      </c>
      <c r="S26" s="130">
        <v>0</v>
      </c>
      <c r="T26" s="80">
        <f t="shared" si="5"/>
        <v>2324.7445759564594</v>
      </c>
      <c r="U26" s="80">
        <v>3047.27</v>
      </c>
      <c r="V26" s="131" t="s">
        <v>43</v>
      </c>
      <c r="W26" s="125"/>
    </row>
    <row r="27" spans="1:23" s="39" customFormat="1" ht="45" x14ac:dyDescent="0.25">
      <c r="A27" s="76">
        <v>6</v>
      </c>
      <c r="B27" s="84" t="s">
        <v>189</v>
      </c>
      <c r="C27" s="76" t="s">
        <v>27</v>
      </c>
      <c r="D27" s="78" t="s">
        <v>233</v>
      </c>
      <c r="E27" s="78">
        <v>2021</v>
      </c>
      <c r="F27" s="76" t="s">
        <v>164</v>
      </c>
      <c r="G27" s="133">
        <v>5</v>
      </c>
      <c r="H27" s="78">
        <v>6</v>
      </c>
      <c r="I27" s="130">
        <v>6094.94</v>
      </c>
      <c r="J27" s="130">
        <v>4472.3999999999996</v>
      </c>
      <c r="K27" s="130">
        <v>4403.8999999999996</v>
      </c>
      <c r="L27" s="134">
        <v>201</v>
      </c>
      <c r="M27" s="130">
        <f t="shared" si="2"/>
        <v>13628610.347999999</v>
      </c>
      <c r="N27" s="130">
        <v>0</v>
      </c>
      <c r="O27" s="130">
        <v>0</v>
      </c>
      <c r="P27" s="130">
        <v>0</v>
      </c>
      <c r="Q27" s="130">
        <f>'Таблица 3 '!C24</f>
        <v>13628610.347999999</v>
      </c>
      <c r="R27" s="130">
        <v>0</v>
      </c>
      <c r="S27" s="130">
        <v>0</v>
      </c>
      <c r="T27" s="80">
        <f t="shared" si="5"/>
        <v>2236.0532421976263</v>
      </c>
      <c r="U27" s="80">
        <v>3047.27</v>
      </c>
      <c r="V27" s="131" t="s">
        <v>43</v>
      </c>
      <c r="W27" s="125"/>
    </row>
    <row r="28" spans="1:23" s="39" customFormat="1" ht="45" x14ac:dyDescent="0.25">
      <c r="A28" s="76">
        <v>7</v>
      </c>
      <c r="B28" s="84" t="s">
        <v>202</v>
      </c>
      <c r="C28" s="76" t="s">
        <v>27</v>
      </c>
      <c r="D28" s="78" t="s">
        <v>90</v>
      </c>
      <c r="E28" s="78">
        <v>2021</v>
      </c>
      <c r="F28" s="76" t="s">
        <v>627</v>
      </c>
      <c r="G28" s="133">
        <v>2</v>
      </c>
      <c r="H28" s="78">
        <v>1</v>
      </c>
      <c r="I28" s="130">
        <v>575.79999999999995</v>
      </c>
      <c r="J28" s="130">
        <v>516.4</v>
      </c>
      <c r="K28" s="130">
        <v>516.4</v>
      </c>
      <c r="L28" s="134">
        <v>25</v>
      </c>
      <c r="M28" s="130">
        <f t="shared" si="2"/>
        <v>2746297.8239999996</v>
      </c>
      <c r="N28" s="130">
        <v>0</v>
      </c>
      <c r="O28" s="130">
        <v>0</v>
      </c>
      <c r="P28" s="130">
        <v>0</v>
      </c>
      <c r="Q28" s="130">
        <f>'Таблица 3 '!C25</f>
        <v>2746297.8239999996</v>
      </c>
      <c r="R28" s="130">
        <v>0</v>
      </c>
      <c r="S28" s="130">
        <v>0</v>
      </c>
      <c r="T28" s="80">
        <f t="shared" si="5"/>
        <v>4769.5342549496345</v>
      </c>
      <c r="U28" s="80">
        <v>5318.16</v>
      </c>
      <c r="V28" s="131" t="s">
        <v>43</v>
      </c>
      <c r="W28" s="125"/>
    </row>
    <row r="29" spans="1:23" s="39" customFormat="1" ht="45" x14ac:dyDescent="0.25">
      <c r="A29" s="76">
        <v>8</v>
      </c>
      <c r="B29" s="84" t="s">
        <v>221</v>
      </c>
      <c r="C29" s="76" t="s">
        <v>27</v>
      </c>
      <c r="D29" s="78" t="s">
        <v>232</v>
      </c>
      <c r="E29" s="78">
        <v>2018</v>
      </c>
      <c r="F29" s="76" t="s">
        <v>627</v>
      </c>
      <c r="G29" s="133">
        <v>2</v>
      </c>
      <c r="H29" s="78">
        <v>2</v>
      </c>
      <c r="I29" s="130">
        <v>854.9</v>
      </c>
      <c r="J29" s="130">
        <v>637.1</v>
      </c>
      <c r="K29" s="130">
        <v>564</v>
      </c>
      <c r="L29" s="134">
        <v>35</v>
      </c>
      <c r="M29" s="130">
        <f t="shared" si="2"/>
        <v>2649348.4950000001</v>
      </c>
      <c r="N29" s="130">
        <v>0</v>
      </c>
      <c r="O29" s="130">
        <v>0</v>
      </c>
      <c r="P29" s="130">
        <v>0</v>
      </c>
      <c r="Q29" s="130">
        <f>'Таблица 3 '!C26</f>
        <v>2649348.4950000001</v>
      </c>
      <c r="R29" s="130">
        <v>0</v>
      </c>
      <c r="S29" s="130">
        <v>0</v>
      </c>
      <c r="T29" s="80">
        <f t="shared" si="5"/>
        <v>3099.0156684992398</v>
      </c>
      <c r="U29" s="80">
        <v>4158.45</v>
      </c>
      <c r="V29" s="131" t="s">
        <v>43</v>
      </c>
      <c r="W29" s="125"/>
    </row>
    <row r="30" spans="1:23" s="39" customFormat="1" ht="45" x14ac:dyDescent="0.25">
      <c r="A30" s="76">
        <v>9</v>
      </c>
      <c r="B30" s="84" t="s">
        <v>209</v>
      </c>
      <c r="C30" s="76" t="s">
        <v>27</v>
      </c>
      <c r="D30" s="78" t="s">
        <v>230</v>
      </c>
      <c r="E30" s="78" t="s">
        <v>26</v>
      </c>
      <c r="F30" s="76" t="s">
        <v>627</v>
      </c>
      <c r="G30" s="133">
        <v>3</v>
      </c>
      <c r="H30" s="78">
        <v>1</v>
      </c>
      <c r="I30" s="130">
        <v>1193</v>
      </c>
      <c r="J30" s="130">
        <v>1191.4000000000001</v>
      </c>
      <c r="K30" s="130">
        <v>1191.4000000000001</v>
      </c>
      <c r="L30" s="134">
        <v>54</v>
      </c>
      <c r="M30" s="130">
        <f t="shared" si="2"/>
        <v>7465943.8420000011</v>
      </c>
      <c r="N30" s="130">
        <v>0</v>
      </c>
      <c r="O30" s="130">
        <v>0</v>
      </c>
      <c r="P30" s="130">
        <v>0</v>
      </c>
      <c r="Q30" s="130">
        <f>'Таблица 3 '!C27</f>
        <v>7465943.8420000011</v>
      </c>
      <c r="R30" s="130">
        <v>0</v>
      </c>
      <c r="S30" s="130">
        <v>0</v>
      </c>
      <c r="T30" s="80">
        <f t="shared" si="5"/>
        <v>6258.1256010058687</v>
      </c>
      <c r="U30" s="80">
        <v>6266.53</v>
      </c>
      <c r="V30" s="131" t="s">
        <v>43</v>
      </c>
      <c r="W30" s="125"/>
    </row>
    <row r="31" spans="1:23" s="39" customFormat="1" ht="45" x14ac:dyDescent="0.25">
      <c r="A31" s="76">
        <v>10</v>
      </c>
      <c r="B31" s="84" t="s">
        <v>204</v>
      </c>
      <c r="C31" s="76" t="s">
        <v>27</v>
      </c>
      <c r="D31" s="78">
        <v>1973</v>
      </c>
      <c r="E31" s="78">
        <v>2021</v>
      </c>
      <c r="F31" s="76" t="s">
        <v>627</v>
      </c>
      <c r="G31" s="133">
        <v>2</v>
      </c>
      <c r="H31" s="78">
        <v>2</v>
      </c>
      <c r="I31" s="130">
        <v>736</v>
      </c>
      <c r="J31" s="130">
        <v>732</v>
      </c>
      <c r="K31" s="130">
        <v>700.5</v>
      </c>
      <c r="L31" s="134">
        <v>37</v>
      </c>
      <c r="M31" s="130">
        <f t="shared" si="2"/>
        <v>1545354.48</v>
      </c>
      <c r="N31" s="130">
        <v>0</v>
      </c>
      <c r="O31" s="130">
        <v>0</v>
      </c>
      <c r="P31" s="130">
        <v>0</v>
      </c>
      <c r="Q31" s="130">
        <f>'Таблица 3 '!C28</f>
        <v>1545354.48</v>
      </c>
      <c r="R31" s="130">
        <v>0</v>
      </c>
      <c r="S31" s="130">
        <v>0</v>
      </c>
      <c r="T31" s="80">
        <f t="shared" si="5"/>
        <v>2099.6664130434783</v>
      </c>
      <c r="U31" s="80">
        <v>2111.14</v>
      </c>
      <c r="V31" s="131" t="s">
        <v>43</v>
      </c>
      <c r="W31" s="125"/>
    </row>
    <row r="32" spans="1:23" s="39" customFormat="1" ht="45" x14ac:dyDescent="0.25">
      <c r="A32" s="76">
        <v>11</v>
      </c>
      <c r="B32" s="84" t="s">
        <v>205</v>
      </c>
      <c r="C32" s="76" t="s">
        <v>27</v>
      </c>
      <c r="D32" s="78" t="s">
        <v>236</v>
      </c>
      <c r="E32" s="78">
        <v>2022</v>
      </c>
      <c r="F32" s="76" t="s">
        <v>627</v>
      </c>
      <c r="G32" s="133">
        <v>2</v>
      </c>
      <c r="H32" s="78">
        <v>2</v>
      </c>
      <c r="I32" s="130">
        <v>726.9</v>
      </c>
      <c r="J32" s="130">
        <v>725.3</v>
      </c>
      <c r="K32" s="130">
        <v>561.1</v>
      </c>
      <c r="L32" s="134">
        <v>33</v>
      </c>
      <c r="M32" s="130">
        <f t="shared" si="2"/>
        <v>4364144.6059999997</v>
      </c>
      <c r="N32" s="130">
        <v>0</v>
      </c>
      <c r="O32" s="130">
        <v>0</v>
      </c>
      <c r="P32" s="130">
        <v>0</v>
      </c>
      <c r="Q32" s="130">
        <f>'Таблица 3 '!C29</f>
        <v>4364144.6059999997</v>
      </c>
      <c r="R32" s="130">
        <v>0</v>
      </c>
      <c r="S32" s="130">
        <v>0</v>
      </c>
      <c r="T32" s="80">
        <f t="shared" si="5"/>
        <v>6003.7757683312693</v>
      </c>
      <c r="U32" s="80">
        <v>6017.02</v>
      </c>
      <c r="V32" s="131" t="s">
        <v>43</v>
      </c>
      <c r="W32" s="125"/>
    </row>
    <row r="33" spans="1:23" s="39" customFormat="1" ht="45" x14ac:dyDescent="0.25">
      <c r="A33" s="76">
        <v>12</v>
      </c>
      <c r="B33" s="84" t="s">
        <v>198</v>
      </c>
      <c r="C33" s="76" t="s">
        <v>27</v>
      </c>
      <c r="D33" s="76">
        <v>2009</v>
      </c>
      <c r="E33" s="78" t="s">
        <v>26</v>
      </c>
      <c r="F33" s="76" t="s">
        <v>164</v>
      </c>
      <c r="G33" s="133">
        <v>9</v>
      </c>
      <c r="H33" s="78">
        <v>2</v>
      </c>
      <c r="I33" s="130">
        <v>4785.7</v>
      </c>
      <c r="J33" s="130">
        <v>4707.8</v>
      </c>
      <c r="K33" s="130">
        <v>3470.3</v>
      </c>
      <c r="L33" s="134">
        <v>124</v>
      </c>
      <c r="M33" s="130">
        <f t="shared" si="2"/>
        <v>7159816</v>
      </c>
      <c r="N33" s="130">
        <v>0</v>
      </c>
      <c r="O33" s="130">
        <v>0</v>
      </c>
      <c r="P33" s="130">
        <v>0</v>
      </c>
      <c r="Q33" s="130">
        <f>'Таблица 3 '!C30</f>
        <v>7159816</v>
      </c>
      <c r="R33" s="130">
        <v>0</v>
      </c>
      <c r="S33" s="130">
        <v>0</v>
      </c>
      <c r="T33" s="80">
        <f t="shared" si="5"/>
        <v>1496.0854211505109</v>
      </c>
      <c r="U33" s="80">
        <v>3509908</v>
      </c>
      <c r="V33" s="131" t="s">
        <v>43</v>
      </c>
      <c r="W33" s="125"/>
    </row>
    <row r="34" spans="1:23" s="39" customFormat="1" ht="45" x14ac:dyDescent="0.25">
      <c r="A34" s="76">
        <v>13</v>
      </c>
      <c r="B34" s="84" t="s">
        <v>199</v>
      </c>
      <c r="C34" s="76" t="s">
        <v>27</v>
      </c>
      <c r="D34" s="78">
        <v>1996</v>
      </c>
      <c r="E34" s="78" t="s">
        <v>26</v>
      </c>
      <c r="F34" s="76" t="s">
        <v>164</v>
      </c>
      <c r="G34" s="133">
        <v>0</v>
      </c>
      <c r="H34" s="78">
        <v>0</v>
      </c>
      <c r="I34" s="130">
        <v>1000</v>
      </c>
      <c r="J34" s="130">
        <v>568.1</v>
      </c>
      <c r="K34" s="130">
        <v>0</v>
      </c>
      <c r="L34" s="134">
        <v>12</v>
      </c>
      <c r="M34" s="130">
        <f t="shared" si="2"/>
        <v>3182609.8200000003</v>
      </c>
      <c r="N34" s="130">
        <v>0</v>
      </c>
      <c r="O34" s="130">
        <v>0</v>
      </c>
      <c r="P34" s="130">
        <v>0</v>
      </c>
      <c r="Q34" s="130">
        <f>'Таблица 3 '!C31</f>
        <v>3182609.8200000003</v>
      </c>
      <c r="R34" s="130">
        <v>0</v>
      </c>
      <c r="S34" s="130">
        <v>0</v>
      </c>
      <c r="T34" s="80">
        <f t="shared" si="5"/>
        <v>3182.6098200000001</v>
      </c>
      <c r="U34" s="80">
        <v>560.20000000000005</v>
      </c>
      <c r="V34" s="131" t="s">
        <v>43</v>
      </c>
      <c r="W34" s="125"/>
    </row>
    <row r="35" spans="1:23" s="39" customFormat="1" ht="45" x14ac:dyDescent="0.25">
      <c r="A35" s="76">
        <v>14</v>
      </c>
      <c r="B35" s="84" t="s">
        <v>207</v>
      </c>
      <c r="C35" s="76" t="s">
        <v>27</v>
      </c>
      <c r="D35" s="78" t="s">
        <v>237</v>
      </c>
      <c r="E35" s="78">
        <v>2019</v>
      </c>
      <c r="F35" s="76" t="s">
        <v>627</v>
      </c>
      <c r="G35" s="133">
        <v>3</v>
      </c>
      <c r="H35" s="78">
        <v>2</v>
      </c>
      <c r="I35" s="130">
        <v>682</v>
      </c>
      <c r="J35" s="130">
        <v>619.9</v>
      </c>
      <c r="K35" s="130">
        <v>619.9</v>
      </c>
      <c r="L35" s="134">
        <v>22</v>
      </c>
      <c r="M35" s="130">
        <f t="shared" si="2"/>
        <v>5153749.4160000002</v>
      </c>
      <c r="N35" s="130">
        <v>0</v>
      </c>
      <c r="O35" s="130">
        <v>0</v>
      </c>
      <c r="P35" s="130">
        <v>0</v>
      </c>
      <c r="Q35" s="130">
        <f>'Таблица 3 '!C32</f>
        <v>5153749.4160000002</v>
      </c>
      <c r="R35" s="130">
        <v>0</v>
      </c>
      <c r="S35" s="130">
        <v>0</v>
      </c>
      <c r="T35" s="80">
        <f t="shared" si="5"/>
        <v>7556.8173255131969</v>
      </c>
      <c r="U35" s="80">
        <v>8313.84</v>
      </c>
      <c r="V35" s="131" t="s">
        <v>43</v>
      </c>
      <c r="W35" s="125"/>
    </row>
    <row r="36" spans="1:23" s="39" customFormat="1" ht="45" x14ac:dyDescent="0.25">
      <c r="A36" s="76">
        <v>15</v>
      </c>
      <c r="B36" s="84" t="s">
        <v>245</v>
      </c>
      <c r="C36" s="76" t="s">
        <v>27</v>
      </c>
      <c r="D36" s="78">
        <v>1958</v>
      </c>
      <c r="E36" s="78" t="s">
        <v>26</v>
      </c>
      <c r="F36" s="76" t="s">
        <v>627</v>
      </c>
      <c r="G36" s="133">
        <v>2</v>
      </c>
      <c r="H36" s="78">
        <v>1</v>
      </c>
      <c r="I36" s="130">
        <v>279.39999999999998</v>
      </c>
      <c r="J36" s="130">
        <v>279.39999999999998</v>
      </c>
      <c r="K36" s="130">
        <v>172.4</v>
      </c>
      <c r="L36" s="134">
        <v>18</v>
      </c>
      <c r="M36" s="130">
        <f t="shared" si="2"/>
        <v>1866769.19</v>
      </c>
      <c r="N36" s="130">
        <v>0</v>
      </c>
      <c r="O36" s="130">
        <v>0</v>
      </c>
      <c r="P36" s="130">
        <v>0</v>
      </c>
      <c r="Q36" s="130">
        <f>'Таблица 3 '!C33</f>
        <v>1866769.19</v>
      </c>
      <c r="R36" s="130">
        <v>0</v>
      </c>
      <c r="S36" s="130">
        <v>0</v>
      </c>
      <c r="T36" s="80">
        <f t="shared" si="5"/>
        <v>6681.35</v>
      </c>
      <c r="U36" s="80">
        <v>6681.35</v>
      </c>
      <c r="V36" s="131" t="s">
        <v>43</v>
      </c>
      <c r="W36" s="125"/>
    </row>
    <row r="37" spans="1:23" s="39" customFormat="1" ht="45" x14ac:dyDescent="0.25">
      <c r="A37" s="76">
        <v>16</v>
      </c>
      <c r="B37" s="84" t="s">
        <v>223</v>
      </c>
      <c r="C37" s="76" t="s">
        <v>27</v>
      </c>
      <c r="D37" s="78" t="s">
        <v>73</v>
      </c>
      <c r="E37" s="78">
        <v>2021</v>
      </c>
      <c r="F37" s="76" t="s">
        <v>627</v>
      </c>
      <c r="G37" s="133">
        <v>5</v>
      </c>
      <c r="H37" s="78">
        <v>3</v>
      </c>
      <c r="I37" s="130">
        <v>3734.6</v>
      </c>
      <c r="J37" s="130">
        <v>2713.8</v>
      </c>
      <c r="K37" s="130">
        <v>2713.8</v>
      </c>
      <c r="L37" s="134">
        <v>72</v>
      </c>
      <c r="M37" s="130">
        <f t="shared" si="2"/>
        <v>10752482.670000002</v>
      </c>
      <c r="N37" s="130">
        <v>0</v>
      </c>
      <c r="O37" s="130">
        <v>0</v>
      </c>
      <c r="P37" s="130">
        <v>0</v>
      </c>
      <c r="Q37" s="130">
        <f>'Таблица 3 '!C34</f>
        <v>10752482.670000002</v>
      </c>
      <c r="R37" s="130">
        <v>0</v>
      </c>
      <c r="S37" s="130">
        <v>0</v>
      </c>
      <c r="T37" s="80">
        <f t="shared" si="5"/>
        <v>2879.1524313179461</v>
      </c>
      <c r="U37" s="80">
        <v>3962.15</v>
      </c>
      <c r="V37" s="131" t="s">
        <v>43</v>
      </c>
      <c r="W37" s="125"/>
    </row>
    <row r="38" spans="1:23" s="39" customFormat="1" ht="45" x14ac:dyDescent="0.25">
      <c r="A38" s="76">
        <v>17</v>
      </c>
      <c r="B38" s="84" t="s">
        <v>178</v>
      </c>
      <c r="C38" s="76" t="s">
        <v>27</v>
      </c>
      <c r="D38" s="78">
        <v>1964</v>
      </c>
      <c r="E38" s="78" t="s">
        <v>26</v>
      </c>
      <c r="F38" s="76" t="s">
        <v>627</v>
      </c>
      <c r="G38" s="133">
        <v>4</v>
      </c>
      <c r="H38" s="78">
        <v>3</v>
      </c>
      <c r="I38" s="130">
        <v>2901.24</v>
      </c>
      <c r="J38" s="130">
        <v>2082</v>
      </c>
      <c r="K38" s="130">
        <v>2037.5</v>
      </c>
      <c r="L38" s="134">
        <v>76</v>
      </c>
      <c r="M38" s="130">
        <f t="shared" si="2"/>
        <v>6344416.1399999997</v>
      </c>
      <c r="N38" s="130">
        <v>0</v>
      </c>
      <c r="O38" s="130">
        <v>0</v>
      </c>
      <c r="P38" s="130">
        <v>0</v>
      </c>
      <c r="Q38" s="130">
        <f>'Таблица 3 '!C35</f>
        <v>6344416.1399999997</v>
      </c>
      <c r="R38" s="130">
        <v>0</v>
      </c>
      <c r="S38" s="130">
        <v>0</v>
      </c>
      <c r="T38" s="80">
        <f t="shared" si="5"/>
        <v>2186.7946602142533</v>
      </c>
      <c r="U38" s="80">
        <v>3047.27</v>
      </c>
      <c r="V38" s="131" t="s">
        <v>43</v>
      </c>
      <c r="W38" s="125"/>
    </row>
    <row r="39" spans="1:23" s="39" customFormat="1" ht="45" x14ac:dyDescent="0.25">
      <c r="A39" s="76">
        <v>18</v>
      </c>
      <c r="B39" s="84" t="s">
        <v>206</v>
      </c>
      <c r="C39" s="76" t="s">
        <v>27</v>
      </c>
      <c r="D39" s="78" t="s">
        <v>64</v>
      </c>
      <c r="E39" s="78">
        <v>2018</v>
      </c>
      <c r="F39" s="76" t="s">
        <v>627</v>
      </c>
      <c r="G39" s="133">
        <v>4</v>
      </c>
      <c r="H39" s="78">
        <v>1</v>
      </c>
      <c r="I39" s="130">
        <v>1326.6</v>
      </c>
      <c r="J39" s="130">
        <v>885.7</v>
      </c>
      <c r="K39" s="130">
        <v>885.7</v>
      </c>
      <c r="L39" s="134">
        <v>27</v>
      </c>
      <c r="M39" s="130">
        <f t="shared" si="2"/>
        <v>1292209.7290000001</v>
      </c>
      <c r="N39" s="130">
        <v>0</v>
      </c>
      <c r="O39" s="130">
        <v>0</v>
      </c>
      <c r="P39" s="130">
        <v>0</v>
      </c>
      <c r="Q39" s="130">
        <f>'Таблица 3 '!C36</f>
        <v>1292209.7290000001</v>
      </c>
      <c r="R39" s="130">
        <v>0</v>
      </c>
      <c r="S39" s="130">
        <v>0</v>
      </c>
      <c r="T39" s="80">
        <f t="shared" si="5"/>
        <v>974.07638248153182</v>
      </c>
      <c r="U39" s="80">
        <v>1458.97</v>
      </c>
      <c r="V39" s="131" t="s">
        <v>43</v>
      </c>
      <c r="W39" s="125"/>
    </row>
    <row r="40" spans="1:23" s="39" customFormat="1" ht="45" x14ac:dyDescent="0.25">
      <c r="A40" s="76">
        <v>19</v>
      </c>
      <c r="B40" s="84" t="s">
        <v>173</v>
      </c>
      <c r="C40" s="76" t="s">
        <v>27</v>
      </c>
      <c r="D40" s="78" t="s">
        <v>226</v>
      </c>
      <c r="E40" s="78">
        <v>2021</v>
      </c>
      <c r="F40" s="76" t="s">
        <v>627</v>
      </c>
      <c r="G40" s="133">
        <v>5</v>
      </c>
      <c r="H40" s="78">
        <v>4</v>
      </c>
      <c r="I40" s="130">
        <v>4415.2</v>
      </c>
      <c r="J40" s="130">
        <v>3767.9</v>
      </c>
      <c r="K40" s="130">
        <v>3460.4</v>
      </c>
      <c r="L40" s="134">
        <v>137</v>
      </c>
      <c r="M40" s="130">
        <f t="shared" si="2"/>
        <v>14928984.985000001</v>
      </c>
      <c r="N40" s="130">
        <v>0</v>
      </c>
      <c r="O40" s="130">
        <v>0</v>
      </c>
      <c r="P40" s="130">
        <v>0</v>
      </c>
      <c r="Q40" s="130">
        <f>'Таблица 3 '!C37</f>
        <v>14928984.985000001</v>
      </c>
      <c r="R40" s="130">
        <v>0</v>
      </c>
      <c r="S40" s="130">
        <v>0</v>
      </c>
      <c r="T40" s="80">
        <f t="shared" si="5"/>
        <v>3381.270380730205</v>
      </c>
      <c r="U40" s="80">
        <v>3962.15</v>
      </c>
      <c r="V40" s="131" t="s">
        <v>43</v>
      </c>
      <c r="W40" s="125"/>
    </row>
    <row r="41" spans="1:23" s="39" customFormat="1" ht="45" x14ac:dyDescent="0.25">
      <c r="A41" s="76">
        <v>20</v>
      </c>
      <c r="B41" s="84" t="s">
        <v>160</v>
      </c>
      <c r="C41" s="76" t="s">
        <v>27</v>
      </c>
      <c r="D41" s="78">
        <v>1988</v>
      </c>
      <c r="E41" s="78">
        <v>2021</v>
      </c>
      <c r="F41" s="76" t="s">
        <v>627</v>
      </c>
      <c r="G41" s="133">
        <v>5</v>
      </c>
      <c r="H41" s="78">
        <v>8</v>
      </c>
      <c r="I41" s="130">
        <v>7256.8</v>
      </c>
      <c r="J41" s="130">
        <v>5241.6000000000004</v>
      </c>
      <c r="K41" s="130">
        <v>4987.8</v>
      </c>
      <c r="L41" s="134">
        <v>235</v>
      </c>
      <c r="M41" s="130">
        <f t="shared" si="2"/>
        <v>3805401.6</v>
      </c>
      <c r="N41" s="130">
        <v>0</v>
      </c>
      <c r="O41" s="130">
        <v>0</v>
      </c>
      <c r="P41" s="130">
        <v>0</v>
      </c>
      <c r="Q41" s="130">
        <f>'Таблица 3 '!C38</f>
        <v>3805401.6</v>
      </c>
      <c r="R41" s="130">
        <v>0</v>
      </c>
      <c r="S41" s="130">
        <v>0</v>
      </c>
      <c r="T41" s="80">
        <f t="shared" si="5"/>
        <v>524.39113658913016</v>
      </c>
      <c r="U41" s="80">
        <v>726</v>
      </c>
      <c r="V41" s="131" t="s">
        <v>43</v>
      </c>
      <c r="W41" s="125"/>
    </row>
    <row r="42" spans="1:23" s="39" customFormat="1" ht="45" x14ac:dyDescent="0.25">
      <c r="A42" s="76">
        <v>21</v>
      </c>
      <c r="B42" s="84" t="s">
        <v>631</v>
      </c>
      <c r="C42" s="76" t="s">
        <v>27</v>
      </c>
      <c r="D42" s="78" t="s">
        <v>242</v>
      </c>
      <c r="E42" s="78">
        <v>2018</v>
      </c>
      <c r="F42" s="76" t="s">
        <v>627</v>
      </c>
      <c r="G42" s="133">
        <v>5</v>
      </c>
      <c r="H42" s="78">
        <v>4</v>
      </c>
      <c r="I42" s="130">
        <v>4506.8999999999996</v>
      </c>
      <c r="J42" s="130">
        <v>4026.8</v>
      </c>
      <c r="K42" s="130">
        <v>3073.8</v>
      </c>
      <c r="L42" s="134">
        <v>123</v>
      </c>
      <c r="M42" s="130">
        <f t="shared" si="2"/>
        <v>11472031.056000002</v>
      </c>
      <c r="N42" s="130">
        <v>0</v>
      </c>
      <c r="O42" s="130">
        <v>0</v>
      </c>
      <c r="P42" s="130">
        <v>0</v>
      </c>
      <c r="Q42" s="130">
        <f>'Таблица 3 '!C39</f>
        <v>11472031.056000002</v>
      </c>
      <c r="R42" s="130">
        <v>0</v>
      </c>
      <c r="S42" s="130">
        <v>0</v>
      </c>
      <c r="T42" s="80">
        <f t="shared" si="5"/>
        <v>2545.4372309126011</v>
      </c>
      <c r="U42" s="80">
        <v>2848.92</v>
      </c>
      <c r="V42" s="131" t="s">
        <v>43</v>
      </c>
      <c r="W42" s="125"/>
    </row>
    <row r="43" spans="1:23" s="39" customFormat="1" ht="45" x14ac:dyDescent="0.25">
      <c r="A43" s="76">
        <v>22</v>
      </c>
      <c r="B43" s="84" t="s">
        <v>170</v>
      </c>
      <c r="C43" s="76" t="s">
        <v>27</v>
      </c>
      <c r="D43" s="78">
        <v>1991</v>
      </c>
      <c r="E43" s="78" t="s">
        <v>26</v>
      </c>
      <c r="F43" s="76" t="s">
        <v>627</v>
      </c>
      <c r="G43" s="133">
        <v>5</v>
      </c>
      <c r="H43" s="78">
        <v>4</v>
      </c>
      <c r="I43" s="130">
        <v>4046.2</v>
      </c>
      <c r="J43" s="130">
        <v>2839.6</v>
      </c>
      <c r="K43" s="130">
        <v>2839.6</v>
      </c>
      <c r="L43" s="134">
        <v>113</v>
      </c>
      <c r="M43" s="130">
        <f t="shared" si="2"/>
        <v>9044040.8100000005</v>
      </c>
      <c r="N43" s="130">
        <v>0</v>
      </c>
      <c r="O43" s="130">
        <v>0</v>
      </c>
      <c r="P43" s="130">
        <v>0</v>
      </c>
      <c r="Q43" s="130">
        <f>'Таблица 3 '!C40</f>
        <v>9044040.8100000005</v>
      </c>
      <c r="R43" s="130">
        <v>0</v>
      </c>
      <c r="S43" s="130">
        <v>0</v>
      </c>
      <c r="T43" s="80">
        <f t="shared" si="5"/>
        <v>2235.1937150907024</v>
      </c>
      <c r="U43" s="80">
        <v>3184.97</v>
      </c>
      <c r="V43" s="131" t="s">
        <v>43</v>
      </c>
      <c r="W43" s="125"/>
    </row>
    <row r="44" spans="1:23" s="39" customFormat="1" ht="45" x14ac:dyDescent="0.25">
      <c r="A44" s="76">
        <v>23</v>
      </c>
      <c r="B44" s="84" t="s">
        <v>179</v>
      </c>
      <c r="C44" s="76" t="s">
        <v>27</v>
      </c>
      <c r="D44" s="78" t="s">
        <v>86</v>
      </c>
      <c r="E44" s="78" t="s">
        <v>26</v>
      </c>
      <c r="F44" s="76" t="s">
        <v>627</v>
      </c>
      <c r="G44" s="133">
        <v>5</v>
      </c>
      <c r="H44" s="78">
        <v>4</v>
      </c>
      <c r="I44" s="130">
        <v>3051.2</v>
      </c>
      <c r="J44" s="130">
        <v>2762.3</v>
      </c>
      <c r="K44" s="130">
        <v>2550.6</v>
      </c>
      <c r="L44" s="134">
        <v>111</v>
      </c>
      <c r="M44" s="130">
        <f t="shared" si="2"/>
        <v>8417473.9199999999</v>
      </c>
      <c r="N44" s="130">
        <v>0</v>
      </c>
      <c r="O44" s="130">
        <v>0</v>
      </c>
      <c r="P44" s="130">
        <v>0</v>
      </c>
      <c r="Q44" s="130">
        <f>'Таблица 3 '!C41</f>
        <v>8417473.9199999999</v>
      </c>
      <c r="R44" s="130">
        <v>0</v>
      </c>
      <c r="S44" s="130">
        <v>0</v>
      </c>
      <c r="T44" s="80">
        <f t="shared" si="5"/>
        <v>2758.7421080230729</v>
      </c>
      <c r="U44" s="80">
        <v>3047.27</v>
      </c>
      <c r="V44" s="131" t="s">
        <v>43</v>
      </c>
      <c r="W44" s="125"/>
    </row>
    <row r="45" spans="1:23" s="39" customFormat="1" ht="45" x14ac:dyDescent="0.25">
      <c r="A45" s="76">
        <v>24</v>
      </c>
      <c r="B45" s="84" t="s">
        <v>190</v>
      </c>
      <c r="C45" s="76" t="s">
        <v>27</v>
      </c>
      <c r="D45" s="78" t="s">
        <v>232</v>
      </c>
      <c r="E45" s="78">
        <v>2018</v>
      </c>
      <c r="F45" s="76" t="s">
        <v>627</v>
      </c>
      <c r="G45" s="133">
        <v>5</v>
      </c>
      <c r="H45" s="78">
        <v>4</v>
      </c>
      <c r="I45" s="130">
        <v>4377.8999999999996</v>
      </c>
      <c r="J45" s="130">
        <v>3150.6</v>
      </c>
      <c r="K45" s="130">
        <v>3120.2</v>
      </c>
      <c r="L45" s="134">
        <v>109</v>
      </c>
      <c r="M45" s="130">
        <f t="shared" si="2"/>
        <v>20267557.751999997</v>
      </c>
      <c r="N45" s="130">
        <v>0</v>
      </c>
      <c r="O45" s="130">
        <v>0</v>
      </c>
      <c r="P45" s="130">
        <v>0</v>
      </c>
      <c r="Q45" s="130">
        <f>'Таблица 3 '!C42</f>
        <v>20267557.751999997</v>
      </c>
      <c r="R45" s="130">
        <v>0</v>
      </c>
      <c r="S45" s="130">
        <v>0</v>
      </c>
      <c r="T45" s="80">
        <f t="shared" si="5"/>
        <v>4629.5159213321449</v>
      </c>
      <c r="U45" s="80">
        <v>6432.92</v>
      </c>
      <c r="V45" s="131" t="s">
        <v>43</v>
      </c>
      <c r="W45" s="125"/>
    </row>
    <row r="46" spans="1:23" s="39" customFormat="1" ht="45" x14ac:dyDescent="0.25">
      <c r="A46" s="76">
        <v>25</v>
      </c>
      <c r="B46" s="84" t="s">
        <v>191</v>
      </c>
      <c r="C46" s="76" t="s">
        <v>27</v>
      </c>
      <c r="D46" s="78" t="s">
        <v>35</v>
      </c>
      <c r="E46" s="78">
        <v>2019</v>
      </c>
      <c r="F46" s="76" t="s">
        <v>627</v>
      </c>
      <c r="G46" s="133">
        <v>5</v>
      </c>
      <c r="H46" s="78">
        <v>3</v>
      </c>
      <c r="I46" s="130">
        <v>3303.6</v>
      </c>
      <c r="J46" s="130">
        <v>3303.6</v>
      </c>
      <c r="K46" s="130">
        <v>2921.7</v>
      </c>
      <c r="L46" s="134">
        <v>61</v>
      </c>
      <c r="M46" s="130">
        <f t="shared" si="2"/>
        <v>6327285.9719999991</v>
      </c>
      <c r="N46" s="130">
        <v>0</v>
      </c>
      <c r="O46" s="130">
        <v>0</v>
      </c>
      <c r="P46" s="130">
        <v>0</v>
      </c>
      <c r="Q46" s="130">
        <f>'Таблица 3 '!C43</f>
        <v>6327285.9719999991</v>
      </c>
      <c r="R46" s="130">
        <v>0</v>
      </c>
      <c r="S46" s="130">
        <v>0</v>
      </c>
      <c r="T46" s="80">
        <f t="shared" si="5"/>
        <v>1915.2699999999998</v>
      </c>
      <c r="U46" s="80">
        <v>1915.27</v>
      </c>
      <c r="V46" s="131" t="s">
        <v>43</v>
      </c>
      <c r="W46" s="125"/>
    </row>
    <row r="47" spans="1:23" s="39" customFormat="1" ht="45" x14ac:dyDescent="0.25">
      <c r="A47" s="76">
        <v>26</v>
      </c>
      <c r="B47" s="84" t="s">
        <v>126</v>
      </c>
      <c r="C47" s="76" t="s">
        <v>27</v>
      </c>
      <c r="D47" s="78">
        <v>1972</v>
      </c>
      <c r="E47" s="78" t="s">
        <v>26</v>
      </c>
      <c r="F47" s="76" t="s">
        <v>164</v>
      </c>
      <c r="G47" s="133">
        <v>5</v>
      </c>
      <c r="H47" s="78">
        <v>4</v>
      </c>
      <c r="I47" s="130">
        <v>3869.3</v>
      </c>
      <c r="J47" s="130">
        <v>3872.6</v>
      </c>
      <c r="K47" s="130">
        <v>3774.4</v>
      </c>
      <c r="L47" s="134">
        <v>175</v>
      </c>
      <c r="M47" s="130">
        <f t="shared" si="2"/>
        <v>2811507.6</v>
      </c>
      <c r="N47" s="130">
        <v>0</v>
      </c>
      <c r="O47" s="130">
        <v>0</v>
      </c>
      <c r="P47" s="130">
        <v>0</v>
      </c>
      <c r="Q47" s="130">
        <f>'Таблица 3 '!C44</f>
        <v>2811507.6</v>
      </c>
      <c r="R47" s="130">
        <v>0</v>
      </c>
      <c r="S47" s="130">
        <v>0</v>
      </c>
      <c r="T47" s="80">
        <f t="shared" si="5"/>
        <v>726.61918176414338</v>
      </c>
      <c r="U47" s="80">
        <v>726</v>
      </c>
      <c r="V47" s="131" t="s">
        <v>43</v>
      </c>
      <c r="W47" s="125"/>
    </row>
    <row r="48" spans="1:23" s="39" customFormat="1" ht="45" x14ac:dyDescent="0.25">
      <c r="A48" s="76">
        <v>27</v>
      </c>
      <c r="B48" s="84" t="s">
        <v>215</v>
      </c>
      <c r="C48" s="76" t="s">
        <v>27</v>
      </c>
      <c r="D48" s="78" t="s">
        <v>232</v>
      </c>
      <c r="E48" s="78">
        <v>2020</v>
      </c>
      <c r="F48" s="76" t="s">
        <v>627</v>
      </c>
      <c r="G48" s="133">
        <v>5</v>
      </c>
      <c r="H48" s="78">
        <v>6</v>
      </c>
      <c r="I48" s="130">
        <v>6826.3</v>
      </c>
      <c r="J48" s="130">
        <v>5080.8999999999996</v>
      </c>
      <c r="K48" s="130">
        <v>4919.3999999999996</v>
      </c>
      <c r="L48" s="134">
        <v>167</v>
      </c>
      <c r="M48" s="130">
        <f t="shared" si="2"/>
        <v>14475077.627999999</v>
      </c>
      <c r="N48" s="130">
        <v>0</v>
      </c>
      <c r="O48" s="130">
        <v>0</v>
      </c>
      <c r="P48" s="130">
        <v>0</v>
      </c>
      <c r="Q48" s="130">
        <f>'Таблица 3 '!C45</f>
        <v>14475077.627999999</v>
      </c>
      <c r="R48" s="130">
        <v>0</v>
      </c>
      <c r="S48" s="130">
        <v>0</v>
      </c>
      <c r="T48" s="80">
        <f t="shared" si="5"/>
        <v>2120.4865927369142</v>
      </c>
      <c r="U48" s="80">
        <v>2848.92</v>
      </c>
      <c r="V48" s="131" t="s">
        <v>43</v>
      </c>
      <c r="W48" s="125"/>
    </row>
    <row r="49" spans="1:23" s="39" customFormat="1" ht="45" x14ac:dyDescent="0.25">
      <c r="A49" s="76">
        <v>28</v>
      </c>
      <c r="B49" s="84" t="s">
        <v>211</v>
      </c>
      <c r="C49" s="76" t="s">
        <v>27</v>
      </c>
      <c r="D49" s="78" t="s">
        <v>63</v>
      </c>
      <c r="E49" s="78">
        <v>2021</v>
      </c>
      <c r="F49" s="76" t="s">
        <v>627</v>
      </c>
      <c r="G49" s="133">
        <v>2</v>
      </c>
      <c r="H49" s="78">
        <v>2</v>
      </c>
      <c r="I49" s="130">
        <v>899.3</v>
      </c>
      <c r="J49" s="130">
        <v>861.7</v>
      </c>
      <c r="K49" s="130">
        <v>805.8</v>
      </c>
      <c r="L49" s="134">
        <v>24</v>
      </c>
      <c r="M49" s="130">
        <f t="shared" si="2"/>
        <v>3828093.6330000004</v>
      </c>
      <c r="N49" s="130">
        <v>0</v>
      </c>
      <c r="O49" s="130">
        <v>0</v>
      </c>
      <c r="P49" s="130">
        <v>0</v>
      </c>
      <c r="Q49" s="130">
        <f>'Таблица 3 '!C46</f>
        <v>3828093.6330000004</v>
      </c>
      <c r="R49" s="130">
        <v>0</v>
      </c>
      <c r="S49" s="130">
        <v>0</v>
      </c>
      <c r="T49" s="80">
        <f t="shared" si="5"/>
        <v>4256.7481741354395</v>
      </c>
      <c r="U49" s="80">
        <v>4442.49</v>
      </c>
      <c r="V49" s="131" t="s">
        <v>43</v>
      </c>
      <c r="W49" s="125"/>
    </row>
    <row r="50" spans="1:23" s="39" customFormat="1" ht="45" x14ac:dyDescent="0.25">
      <c r="A50" s="76">
        <v>29</v>
      </c>
      <c r="B50" s="84" t="s">
        <v>632</v>
      </c>
      <c r="C50" s="76" t="s">
        <v>27</v>
      </c>
      <c r="D50" s="78" t="s">
        <v>230</v>
      </c>
      <c r="E50" s="78" t="s">
        <v>26</v>
      </c>
      <c r="F50" s="76" t="s">
        <v>164</v>
      </c>
      <c r="G50" s="133">
        <v>10</v>
      </c>
      <c r="H50" s="78">
        <v>4</v>
      </c>
      <c r="I50" s="130">
        <v>11683.6</v>
      </c>
      <c r="J50" s="130">
        <v>9475.5</v>
      </c>
      <c r="K50" s="130">
        <v>9279.7000000000007</v>
      </c>
      <c r="L50" s="134">
        <v>311</v>
      </c>
      <c r="M50" s="130">
        <f t="shared" si="2"/>
        <v>15833059.885</v>
      </c>
      <c r="N50" s="130">
        <v>0</v>
      </c>
      <c r="O50" s="130">
        <v>0</v>
      </c>
      <c r="P50" s="130">
        <v>0</v>
      </c>
      <c r="Q50" s="130">
        <f>'Таблица 3 '!C47</f>
        <v>15833059.885</v>
      </c>
      <c r="R50" s="130">
        <v>0</v>
      </c>
      <c r="S50" s="130">
        <v>0</v>
      </c>
      <c r="T50" s="80">
        <f t="shared" si="5"/>
        <v>1355.1525116402479</v>
      </c>
      <c r="U50" s="80">
        <v>3510097.27</v>
      </c>
      <c r="V50" s="131" t="s">
        <v>43</v>
      </c>
      <c r="W50" s="125"/>
    </row>
    <row r="51" spans="1:23" s="39" customFormat="1" ht="45" x14ac:dyDescent="0.25">
      <c r="A51" s="76">
        <v>30</v>
      </c>
      <c r="B51" s="84" t="s">
        <v>216</v>
      </c>
      <c r="C51" s="76" t="s">
        <v>27</v>
      </c>
      <c r="D51" s="78" t="s">
        <v>91</v>
      </c>
      <c r="E51" s="78">
        <v>2021</v>
      </c>
      <c r="F51" s="76" t="s">
        <v>627</v>
      </c>
      <c r="G51" s="133">
        <v>5</v>
      </c>
      <c r="H51" s="78">
        <v>2</v>
      </c>
      <c r="I51" s="130">
        <v>3676.7</v>
      </c>
      <c r="J51" s="130">
        <v>3255</v>
      </c>
      <c r="K51" s="130">
        <v>2246.3000000000002</v>
      </c>
      <c r="L51" s="134">
        <v>132</v>
      </c>
      <c r="M51" s="130">
        <f t="shared" si="2"/>
        <v>12896798.25</v>
      </c>
      <c r="N51" s="130">
        <v>0</v>
      </c>
      <c r="O51" s="130">
        <v>0</v>
      </c>
      <c r="P51" s="130">
        <v>0</v>
      </c>
      <c r="Q51" s="130">
        <f>'Таблица 3 '!C48</f>
        <v>12896798.25</v>
      </c>
      <c r="R51" s="130">
        <v>0</v>
      </c>
      <c r="S51" s="130">
        <v>0</v>
      </c>
      <c r="T51" s="80">
        <f t="shared" si="5"/>
        <v>3507.7102428808444</v>
      </c>
      <c r="U51" s="80">
        <v>3962.15</v>
      </c>
      <c r="V51" s="131" t="s">
        <v>43</v>
      </c>
      <c r="W51" s="125"/>
    </row>
    <row r="52" spans="1:23" s="39" customFormat="1" ht="45" x14ac:dyDescent="0.25">
      <c r="A52" s="76">
        <v>31</v>
      </c>
      <c r="B52" s="84" t="s">
        <v>180</v>
      </c>
      <c r="C52" s="76" t="s">
        <v>27</v>
      </c>
      <c r="D52" s="78">
        <v>1980</v>
      </c>
      <c r="E52" s="78" t="s">
        <v>26</v>
      </c>
      <c r="F52" s="76" t="s">
        <v>164</v>
      </c>
      <c r="G52" s="133">
        <v>5</v>
      </c>
      <c r="H52" s="78">
        <v>6</v>
      </c>
      <c r="I52" s="130">
        <v>5911.46</v>
      </c>
      <c r="J52" s="130">
        <v>4240.6000000000004</v>
      </c>
      <c r="K52" s="130">
        <v>3826.6</v>
      </c>
      <c r="L52" s="134">
        <v>120</v>
      </c>
      <c r="M52" s="130">
        <f t="shared" si="2"/>
        <v>13076229.35</v>
      </c>
      <c r="N52" s="130">
        <v>0</v>
      </c>
      <c r="O52" s="130">
        <v>0</v>
      </c>
      <c r="P52" s="130">
        <v>0</v>
      </c>
      <c r="Q52" s="130">
        <f>'Таблица 3 '!C49</f>
        <v>13076229.35</v>
      </c>
      <c r="R52" s="130">
        <v>0</v>
      </c>
      <c r="S52" s="130">
        <v>0</v>
      </c>
      <c r="T52" s="80">
        <f t="shared" si="5"/>
        <v>2212.0135042781308</v>
      </c>
      <c r="U52" s="80">
        <v>3083.58</v>
      </c>
      <c r="V52" s="131" t="s">
        <v>43</v>
      </c>
      <c r="W52" s="125"/>
    </row>
    <row r="53" spans="1:23" s="39" customFormat="1" ht="45" x14ac:dyDescent="0.25">
      <c r="A53" s="76">
        <v>32</v>
      </c>
      <c r="B53" s="84" t="s">
        <v>213</v>
      </c>
      <c r="C53" s="76" t="s">
        <v>27</v>
      </c>
      <c r="D53" s="78" t="s">
        <v>240</v>
      </c>
      <c r="E53" s="78">
        <v>2018</v>
      </c>
      <c r="F53" s="76" t="s">
        <v>164</v>
      </c>
      <c r="G53" s="133">
        <v>5</v>
      </c>
      <c r="H53" s="78">
        <v>2</v>
      </c>
      <c r="I53" s="130">
        <v>2219.4</v>
      </c>
      <c r="J53" s="130">
        <v>1662.8</v>
      </c>
      <c r="K53" s="130">
        <v>1620.5</v>
      </c>
      <c r="L53" s="134">
        <v>67</v>
      </c>
      <c r="M53" s="130">
        <f t="shared" si="2"/>
        <v>1430373.8160000001</v>
      </c>
      <c r="N53" s="130">
        <v>0</v>
      </c>
      <c r="O53" s="130">
        <v>0</v>
      </c>
      <c r="P53" s="130">
        <v>0</v>
      </c>
      <c r="Q53" s="130">
        <f>'Таблица 3 '!C50</f>
        <v>1430373.8160000001</v>
      </c>
      <c r="R53" s="130">
        <v>0</v>
      </c>
      <c r="S53" s="130">
        <v>0</v>
      </c>
      <c r="T53" s="80">
        <f t="shared" si="5"/>
        <v>644.4867153284672</v>
      </c>
      <c r="U53" s="80">
        <v>860.22</v>
      </c>
      <c r="V53" s="131" t="s">
        <v>43</v>
      </c>
      <c r="W53" s="125"/>
    </row>
    <row r="54" spans="1:23" s="39" customFormat="1" ht="45" x14ac:dyDescent="0.25">
      <c r="A54" s="76">
        <v>33</v>
      </c>
      <c r="B54" s="84" t="s">
        <v>217</v>
      </c>
      <c r="C54" s="76" t="s">
        <v>27</v>
      </c>
      <c r="D54" s="78" t="s">
        <v>35</v>
      </c>
      <c r="E54" s="78">
        <v>2021</v>
      </c>
      <c r="F54" s="76" t="s">
        <v>164</v>
      </c>
      <c r="G54" s="133">
        <v>5</v>
      </c>
      <c r="H54" s="78">
        <v>2</v>
      </c>
      <c r="I54" s="130">
        <v>2738.2</v>
      </c>
      <c r="J54" s="130">
        <v>2401.6999999999998</v>
      </c>
      <c r="K54" s="130">
        <v>2035.7</v>
      </c>
      <c r="L54" s="134">
        <v>101</v>
      </c>
      <c r="M54" s="130">
        <f t="shared" si="2"/>
        <v>6211324.5739999991</v>
      </c>
      <c r="N54" s="130">
        <v>0</v>
      </c>
      <c r="O54" s="130">
        <v>0</v>
      </c>
      <c r="P54" s="130">
        <v>0</v>
      </c>
      <c r="Q54" s="130">
        <f>'Таблица 3 '!C51</f>
        <v>6211324.5739999991</v>
      </c>
      <c r="R54" s="130">
        <v>0</v>
      </c>
      <c r="S54" s="130">
        <v>0</v>
      </c>
      <c r="T54" s="80">
        <f t="shared" si="5"/>
        <v>2268.3969666204075</v>
      </c>
      <c r="U54" s="80">
        <v>2586.2199999999998</v>
      </c>
      <c r="V54" s="131" t="s">
        <v>43</v>
      </c>
      <c r="W54" s="125"/>
    </row>
    <row r="55" spans="1:23" s="39" customFormat="1" ht="45" x14ac:dyDescent="0.25">
      <c r="A55" s="76">
        <v>34</v>
      </c>
      <c r="B55" s="84" t="s">
        <v>181</v>
      </c>
      <c r="C55" s="76" t="s">
        <v>27</v>
      </c>
      <c r="D55" s="78" t="s">
        <v>84</v>
      </c>
      <c r="E55" s="78" t="s">
        <v>26</v>
      </c>
      <c r="F55" s="76" t="s">
        <v>627</v>
      </c>
      <c r="G55" s="133">
        <v>6</v>
      </c>
      <c r="H55" s="78">
        <v>6</v>
      </c>
      <c r="I55" s="130">
        <v>6691.6</v>
      </c>
      <c r="J55" s="130">
        <v>4461.3</v>
      </c>
      <c r="K55" s="130">
        <v>3710.5</v>
      </c>
      <c r="L55" s="134">
        <v>150</v>
      </c>
      <c r="M55" s="130">
        <f t="shared" si="2"/>
        <v>13594785.651000001</v>
      </c>
      <c r="N55" s="130">
        <v>0</v>
      </c>
      <c r="O55" s="130">
        <v>0</v>
      </c>
      <c r="P55" s="130">
        <v>0</v>
      </c>
      <c r="Q55" s="130">
        <f>'Таблица 3 '!C52</f>
        <v>13594785.651000001</v>
      </c>
      <c r="R55" s="130">
        <v>0</v>
      </c>
      <c r="S55" s="130">
        <v>0</v>
      </c>
      <c r="T55" s="80">
        <f t="shared" si="5"/>
        <v>2031.6195903819714</v>
      </c>
      <c r="U55" s="80">
        <v>3047.27</v>
      </c>
      <c r="V55" s="131" t="s">
        <v>43</v>
      </c>
      <c r="W55" s="125"/>
    </row>
    <row r="56" spans="1:23" s="39" customFormat="1" ht="45" x14ac:dyDescent="0.25">
      <c r="A56" s="76">
        <v>35</v>
      </c>
      <c r="B56" s="84" t="s">
        <v>167</v>
      </c>
      <c r="C56" s="76" t="s">
        <v>27</v>
      </c>
      <c r="D56" s="78" t="s">
        <v>35</v>
      </c>
      <c r="E56" s="78" t="s">
        <v>26</v>
      </c>
      <c r="F56" s="76" t="s">
        <v>164</v>
      </c>
      <c r="G56" s="133">
        <v>7</v>
      </c>
      <c r="H56" s="78">
        <v>2</v>
      </c>
      <c r="I56" s="130">
        <v>3265.3</v>
      </c>
      <c r="J56" s="130">
        <v>2601.6999999999998</v>
      </c>
      <c r="K56" s="130">
        <v>2543.6999999999998</v>
      </c>
      <c r="L56" s="134">
        <v>68</v>
      </c>
      <c r="M56" s="130">
        <f t="shared" si="2"/>
        <v>6728568.578999999</v>
      </c>
      <c r="N56" s="130">
        <v>0</v>
      </c>
      <c r="O56" s="130">
        <v>0</v>
      </c>
      <c r="P56" s="130">
        <v>0</v>
      </c>
      <c r="Q56" s="130">
        <f>'Таблица 3 '!C53</f>
        <v>6728568.578999999</v>
      </c>
      <c r="R56" s="130">
        <v>0</v>
      </c>
      <c r="S56" s="130">
        <v>0</v>
      </c>
      <c r="T56" s="80">
        <f t="shared" si="5"/>
        <v>2060.6279909962327</v>
      </c>
      <c r="U56" s="80">
        <v>1915.27</v>
      </c>
      <c r="V56" s="131" t="s">
        <v>43</v>
      </c>
      <c r="W56" s="125"/>
    </row>
    <row r="57" spans="1:23" s="39" customFormat="1" ht="45" x14ac:dyDescent="0.25">
      <c r="A57" s="76">
        <v>36</v>
      </c>
      <c r="B57" s="84" t="s">
        <v>203</v>
      </c>
      <c r="C57" s="76" t="s">
        <v>27</v>
      </c>
      <c r="D57" s="78" t="s">
        <v>230</v>
      </c>
      <c r="E57" s="78">
        <v>2019</v>
      </c>
      <c r="F57" s="76" t="s">
        <v>164</v>
      </c>
      <c r="G57" s="133">
        <v>10</v>
      </c>
      <c r="H57" s="78">
        <v>1</v>
      </c>
      <c r="I57" s="130">
        <v>2419</v>
      </c>
      <c r="J57" s="130">
        <v>2361.8000000000002</v>
      </c>
      <c r="K57" s="130">
        <v>2361.8000000000002</v>
      </c>
      <c r="L57" s="134">
        <v>95</v>
      </c>
      <c r="M57" s="130">
        <f t="shared" si="2"/>
        <v>12858158.796000002</v>
      </c>
      <c r="N57" s="130">
        <v>0</v>
      </c>
      <c r="O57" s="130">
        <v>0</v>
      </c>
      <c r="P57" s="130">
        <v>0</v>
      </c>
      <c r="Q57" s="130">
        <f>'Таблица 3 '!C54</f>
        <v>12858158.796000002</v>
      </c>
      <c r="R57" s="130">
        <v>0</v>
      </c>
      <c r="S57" s="130">
        <v>0</v>
      </c>
      <c r="T57" s="80">
        <f t="shared" si="5"/>
        <v>5315.4852401818944</v>
      </c>
      <c r="U57" s="80">
        <v>5444.22</v>
      </c>
      <c r="V57" s="131" t="s">
        <v>43</v>
      </c>
      <c r="W57" s="125"/>
    </row>
    <row r="58" spans="1:23" s="39" customFormat="1" ht="45" x14ac:dyDescent="0.25">
      <c r="A58" s="76">
        <v>37</v>
      </c>
      <c r="B58" s="84" t="s">
        <v>192</v>
      </c>
      <c r="C58" s="76" t="s">
        <v>27</v>
      </c>
      <c r="D58" s="78" t="s">
        <v>86</v>
      </c>
      <c r="E58" s="78">
        <v>2020</v>
      </c>
      <c r="F58" s="76" t="s">
        <v>627</v>
      </c>
      <c r="G58" s="133">
        <v>5</v>
      </c>
      <c r="H58" s="78">
        <v>3</v>
      </c>
      <c r="I58" s="130">
        <v>1949.4</v>
      </c>
      <c r="J58" s="130">
        <v>1755</v>
      </c>
      <c r="K58" s="130">
        <v>1755</v>
      </c>
      <c r="L58" s="134">
        <v>92</v>
      </c>
      <c r="M58" s="130">
        <f t="shared" si="2"/>
        <v>3361298.85</v>
      </c>
      <c r="N58" s="130">
        <v>0</v>
      </c>
      <c r="O58" s="130">
        <v>0</v>
      </c>
      <c r="P58" s="130">
        <v>0</v>
      </c>
      <c r="Q58" s="130">
        <f>'Таблица 3 '!C55</f>
        <v>3361298.85</v>
      </c>
      <c r="R58" s="130">
        <v>0</v>
      </c>
      <c r="S58" s="130">
        <v>0</v>
      </c>
      <c r="T58" s="80">
        <f t="shared" si="5"/>
        <v>1724.2735457063711</v>
      </c>
      <c r="U58" s="80">
        <v>1915.27</v>
      </c>
      <c r="V58" s="131" t="s">
        <v>43</v>
      </c>
      <c r="W58" s="125"/>
    </row>
    <row r="59" spans="1:23" s="39" customFormat="1" ht="45" x14ac:dyDescent="0.25">
      <c r="A59" s="76">
        <v>38</v>
      </c>
      <c r="B59" s="84" t="s">
        <v>182</v>
      </c>
      <c r="C59" s="76" t="s">
        <v>27</v>
      </c>
      <c r="D59" s="78" t="s">
        <v>35</v>
      </c>
      <c r="E59" s="78" t="s">
        <v>26</v>
      </c>
      <c r="F59" s="76" t="s">
        <v>627</v>
      </c>
      <c r="G59" s="133">
        <v>5</v>
      </c>
      <c r="H59" s="78">
        <v>8</v>
      </c>
      <c r="I59" s="130">
        <v>6302.4</v>
      </c>
      <c r="J59" s="130">
        <v>5596.6</v>
      </c>
      <c r="K59" s="130">
        <v>4409.2</v>
      </c>
      <c r="L59" s="134">
        <v>243</v>
      </c>
      <c r="M59" s="130">
        <f t="shared" si="2"/>
        <v>8165271.5019999994</v>
      </c>
      <c r="N59" s="130">
        <v>0</v>
      </c>
      <c r="O59" s="130">
        <v>0</v>
      </c>
      <c r="P59" s="130">
        <v>0</v>
      </c>
      <c r="Q59" s="130">
        <f>'Таблица 3 '!C56</f>
        <v>8165271.5019999994</v>
      </c>
      <c r="R59" s="130">
        <v>0</v>
      </c>
      <c r="S59" s="130">
        <v>0</v>
      </c>
      <c r="T59" s="80">
        <f t="shared" si="5"/>
        <v>1295.5812868113735</v>
      </c>
      <c r="U59" s="80">
        <v>1458.97</v>
      </c>
      <c r="V59" s="131" t="s">
        <v>43</v>
      </c>
      <c r="W59" s="125"/>
    </row>
    <row r="60" spans="1:23" s="39" customFormat="1" ht="45" x14ac:dyDescent="0.25">
      <c r="A60" s="76">
        <v>39</v>
      </c>
      <c r="B60" s="84" t="s">
        <v>193</v>
      </c>
      <c r="C60" s="76" t="s">
        <v>27</v>
      </c>
      <c r="D60" s="78">
        <v>1961</v>
      </c>
      <c r="E60" s="78" t="s">
        <v>26</v>
      </c>
      <c r="F60" s="76" t="s">
        <v>627</v>
      </c>
      <c r="G60" s="133">
        <v>2</v>
      </c>
      <c r="H60" s="78">
        <v>2</v>
      </c>
      <c r="I60" s="130">
        <v>660.3</v>
      </c>
      <c r="J60" s="130">
        <v>660.3</v>
      </c>
      <c r="K60" s="130">
        <v>535.79999999999995</v>
      </c>
      <c r="L60" s="134">
        <v>22</v>
      </c>
      <c r="M60" s="130">
        <f t="shared" si="2"/>
        <v>4137789.76</v>
      </c>
      <c r="N60" s="130">
        <v>0</v>
      </c>
      <c r="O60" s="130">
        <v>0</v>
      </c>
      <c r="P60" s="130">
        <v>0</v>
      </c>
      <c r="Q60" s="130">
        <f>'Таблица 3 '!C57</f>
        <v>4137789.76</v>
      </c>
      <c r="R60" s="130">
        <v>0</v>
      </c>
      <c r="S60" s="130">
        <v>0</v>
      </c>
      <c r="T60" s="80">
        <f t="shared" si="5"/>
        <v>6266.530001514463</v>
      </c>
      <c r="U60" s="80">
        <v>6266.53</v>
      </c>
      <c r="V60" s="131" t="s">
        <v>43</v>
      </c>
      <c r="W60" s="125"/>
    </row>
    <row r="61" spans="1:23" s="39" customFormat="1" ht="45" x14ac:dyDescent="0.25">
      <c r="A61" s="76">
        <v>40</v>
      </c>
      <c r="B61" s="84" t="s">
        <v>196</v>
      </c>
      <c r="C61" s="76" t="s">
        <v>27</v>
      </c>
      <c r="D61" s="78" t="s">
        <v>229</v>
      </c>
      <c r="E61" s="78" t="s">
        <v>26</v>
      </c>
      <c r="F61" s="76" t="s">
        <v>164</v>
      </c>
      <c r="G61" s="133">
        <v>10</v>
      </c>
      <c r="H61" s="78">
        <v>1</v>
      </c>
      <c r="I61" s="130">
        <v>3610.4</v>
      </c>
      <c r="J61" s="130">
        <v>2866.9</v>
      </c>
      <c r="K61" s="130">
        <v>2678.5</v>
      </c>
      <c r="L61" s="134">
        <v>101</v>
      </c>
      <c r="M61" s="130">
        <f t="shared" si="2"/>
        <v>3579908</v>
      </c>
      <c r="N61" s="130">
        <v>0</v>
      </c>
      <c r="O61" s="130">
        <v>0</v>
      </c>
      <c r="P61" s="130">
        <v>0</v>
      </c>
      <c r="Q61" s="130">
        <f>'Таблица 3 '!C58</f>
        <v>3579908</v>
      </c>
      <c r="R61" s="130">
        <v>0</v>
      </c>
      <c r="S61" s="130">
        <v>0</v>
      </c>
      <c r="T61" s="80">
        <f t="shared" si="5"/>
        <v>991.55439840460883</v>
      </c>
      <c r="U61" s="80">
        <v>3509908</v>
      </c>
      <c r="V61" s="131" t="s">
        <v>43</v>
      </c>
      <c r="W61" s="125"/>
    </row>
    <row r="62" spans="1:23" s="39" customFormat="1" ht="45" x14ac:dyDescent="0.25">
      <c r="A62" s="76">
        <v>41</v>
      </c>
      <c r="B62" s="84" t="s">
        <v>183</v>
      </c>
      <c r="C62" s="76" t="s">
        <v>27</v>
      </c>
      <c r="D62" s="78" t="s">
        <v>73</v>
      </c>
      <c r="E62" s="78" t="s">
        <v>26</v>
      </c>
      <c r="F62" s="76" t="s">
        <v>627</v>
      </c>
      <c r="G62" s="133">
        <v>9</v>
      </c>
      <c r="H62" s="78">
        <v>1</v>
      </c>
      <c r="I62" s="130">
        <v>2577.9</v>
      </c>
      <c r="J62" s="130">
        <v>2577.9</v>
      </c>
      <c r="K62" s="130">
        <v>1962.7</v>
      </c>
      <c r="L62" s="134">
        <v>90</v>
      </c>
      <c r="M62" s="130">
        <f t="shared" si="2"/>
        <v>8317542.7920000004</v>
      </c>
      <c r="N62" s="130">
        <v>0</v>
      </c>
      <c r="O62" s="130">
        <v>0</v>
      </c>
      <c r="P62" s="130">
        <v>0</v>
      </c>
      <c r="Q62" s="130">
        <f>'Таблица 3 '!C59</f>
        <v>8317542.7920000004</v>
      </c>
      <c r="R62" s="130">
        <v>0</v>
      </c>
      <c r="S62" s="130">
        <v>0</v>
      </c>
      <c r="T62" s="80">
        <f t="shared" si="5"/>
        <v>3226.48</v>
      </c>
      <c r="U62" s="80">
        <v>3226.48</v>
      </c>
      <c r="V62" s="131" t="s">
        <v>43</v>
      </c>
      <c r="W62" s="125"/>
    </row>
    <row r="63" spans="1:23" s="39" customFormat="1" ht="45" x14ac:dyDescent="0.25">
      <c r="A63" s="76">
        <v>42</v>
      </c>
      <c r="B63" s="84" t="s">
        <v>194</v>
      </c>
      <c r="C63" s="76" t="s">
        <v>27</v>
      </c>
      <c r="D63" s="78">
        <v>1978</v>
      </c>
      <c r="E63" s="78">
        <v>2019</v>
      </c>
      <c r="F63" s="76" t="s">
        <v>627</v>
      </c>
      <c r="G63" s="133">
        <v>5</v>
      </c>
      <c r="H63" s="78">
        <v>6</v>
      </c>
      <c r="I63" s="130">
        <v>5770.5</v>
      </c>
      <c r="J63" s="130">
        <v>4274.8999999999996</v>
      </c>
      <c r="K63" s="130">
        <v>4187.6000000000004</v>
      </c>
      <c r="L63" s="134">
        <v>238</v>
      </c>
      <c r="M63" s="130">
        <f t="shared" si="2"/>
        <v>8187587.7200000007</v>
      </c>
      <c r="N63" s="130">
        <v>0</v>
      </c>
      <c r="O63" s="130">
        <v>0</v>
      </c>
      <c r="P63" s="130">
        <v>0</v>
      </c>
      <c r="Q63" s="130">
        <f>'Таблица 3 '!C60</f>
        <v>8187587.7200000007</v>
      </c>
      <c r="R63" s="130">
        <v>0</v>
      </c>
      <c r="S63" s="130">
        <v>0</v>
      </c>
      <c r="T63" s="80">
        <f t="shared" si="5"/>
        <v>1418.8697201282387</v>
      </c>
      <c r="U63" s="80">
        <v>1915.27</v>
      </c>
      <c r="V63" s="131" t="s">
        <v>43</v>
      </c>
      <c r="W63" s="125"/>
    </row>
    <row r="64" spans="1:23" s="39" customFormat="1" ht="45" x14ac:dyDescent="0.25">
      <c r="A64" s="76">
        <v>43</v>
      </c>
      <c r="B64" s="84" t="s">
        <v>212</v>
      </c>
      <c r="C64" s="76" t="s">
        <v>27</v>
      </c>
      <c r="D64" s="78" t="s">
        <v>91</v>
      </c>
      <c r="E64" s="78" t="s">
        <v>26</v>
      </c>
      <c r="F64" s="76" t="s">
        <v>164</v>
      </c>
      <c r="G64" s="133">
        <v>5</v>
      </c>
      <c r="H64" s="78">
        <v>5</v>
      </c>
      <c r="I64" s="130">
        <v>3701.1</v>
      </c>
      <c r="J64" s="130">
        <v>3686.5</v>
      </c>
      <c r="K64" s="130">
        <v>3686.5</v>
      </c>
      <c r="L64" s="134">
        <v>153</v>
      </c>
      <c r="M64" s="130">
        <f t="shared" si="2"/>
        <v>5650593.4700000007</v>
      </c>
      <c r="N64" s="130">
        <v>0</v>
      </c>
      <c r="O64" s="130">
        <v>0</v>
      </c>
      <c r="P64" s="130">
        <v>0</v>
      </c>
      <c r="Q64" s="130">
        <f>'Таблица 3 '!C61</f>
        <v>5650593.4700000007</v>
      </c>
      <c r="R64" s="130">
        <v>0</v>
      </c>
      <c r="S64" s="130">
        <v>0</v>
      </c>
      <c r="T64" s="80">
        <f t="shared" si="5"/>
        <v>1526.7335305719923</v>
      </c>
      <c r="U64" s="80">
        <v>1532.78</v>
      </c>
      <c r="V64" s="131" t="s">
        <v>43</v>
      </c>
      <c r="W64" s="125"/>
    </row>
    <row r="65" spans="1:23" s="39" customFormat="1" ht="45" x14ac:dyDescent="0.25">
      <c r="A65" s="76">
        <v>44</v>
      </c>
      <c r="B65" s="84" t="s">
        <v>174</v>
      </c>
      <c r="C65" s="76" t="s">
        <v>27</v>
      </c>
      <c r="D65" s="78" t="s">
        <v>227</v>
      </c>
      <c r="E65" s="78" t="s">
        <v>26</v>
      </c>
      <c r="F65" s="76" t="s">
        <v>627</v>
      </c>
      <c r="G65" s="133">
        <v>4</v>
      </c>
      <c r="H65" s="78">
        <v>9</v>
      </c>
      <c r="I65" s="130">
        <v>7379.8</v>
      </c>
      <c r="J65" s="130">
        <v>7379.8</v>
      </c>
      <c r="K65" s="130">
        <v>4293.2</v>
      </c>
      <c r="L65" s="134">
        <v>124</v>
      </c>
      <c r="M65" s="130">
        <f t="shared" si="2"/>
        <v>21024459.816</v>
      </c>
      <c r="N65" s="130">
        <v>0</v>
      </c>
      <c r="O65" s="130">
        <v>0</v>
      </c>
      <c r="P65" s="130">
        <v>0</v>
      </c>
      <c r="Q65" s="130">
        <f>'Таблица 3 '!C62</f>
        <v>21024459.816</v>
      </c>
      <c r="R65" s="130">
        <v>0</v>
      </c>
      <c r="S65" s="130">
        <v>0</v>
      </c>
      <c r="T65" s="80">
        <f t="shared" si="5"/>
        <v>2848.92</v>
      </c>
      <c r="U65" s="80">
        <v>2848.92</v>
      </c>
      <c r="V65" s="131" t="s">
        <v>43</v>
      </c>
      <c r="W65" s="125"/>
    </row>
    <row r="66" spans="1:23" s="39" customFormat="1" ht="45" x14ac:dyDescent="0.25">
      <c r="A66" s="76">
        <v>45</v>
      </c>
      <c r="B66" s="84" t="s">
        <v>168</v>
      </c>
      <c r="C66" s="76" t="s">
        <v>27</v>
      </c>
      <c r="D66" s="78" t="s">
        <v>224</v>
      </c>
      <c r="E66" s="78">
        <v>2015</v>
      </c>
      <c r="F66" s="76" t="s">
        <v>627</v>
      </c>
      <c r="G66" s="133">
        <v>3</v>
      </c>
      <c r="H66" s="78">
        <v>6</v>
      </c>
      <c r="I66" s="130">
        <v>2973.9</v>
      </c>
      <c r="J66" s="130">
        <v>2639.9</v>
      </c>
      <c r="K66" s="130">
        <v>2639.9</v>
      </c>
      <c r="L66" s="134">
        <v>78</v>
      </c>
      <c r="M66" s="130">
        <f t="shared" si="2"/>
        <v>21947706.215999998</v>
      </c>
      <c r="N66" s="130">
        <v>0</v>
      </c>
      <c r="O66" s="130">
        <v>0</v>
      </c>
      <c r="P66" s="130">
        <v>0</v>
      </c>
      <c r="Q66" s="130">
        <f>'Таблица 3 '!C63</f>
        <v>21947706.215999998</v>
      </c>
      <c r="R66" s="130">
        <v>0</v>
      </c>
      <c r="S66" s="130">
        <v>0</v>
      </c>
      <c r="T66" s="80">
        <f t="shared" si="5"/>
        <v>7380.1090204781594</v>
      </c>
      <c r="U66" s="80">
        <v>8313.84</v>
      </c>
      <c r="V66" s="131" t="s">
        <v>43</v>
      </c>
      <c r="W66" s="125"/>
    </row>
    <row r="67" spans="1:23" s="39" customFormat="1" ht="45" x14ac:dyDescent="0.25">
      <c r="A67" s="76">
        <v>46</v>
      </c>
      <c r="B67" s="84" t="s">
        <v>184</v>
      </c>
      <c r="C67" s="76" t="s">
        <v>27</v>
      </c>
      <c r="D67" s="78" t="s">
        <v>64</v>
      </c>
      <c r="E67" s="78">
        <v>2018</v>
      </c>
      <c r="F67" s="76" t="s">
        <v>627</v>
      </c>
      <c r="G67" s="133">
        <v>5</v>
      </c>
      <c r="H67" s="78">
        <v>4</v>
      </c>
      <c r="I67" s="130">
        <v>4498.3999999999996</v>
      </c>
      <c r="J67" s="130">
        <v>3274.5</v>
      </c>
      <c r="K67" s="130">
        <v>3274.5</v>
      </c>
      <c r="L67" s="134">
        <v>115</v>
      </c>
      <c r="M67" s="130">
        <f t="shared" si="2"/>
        <v>9328788.540000001</v>
      </c>
      <c r="N67" s="130">
        <v>0</v>
      </c>
      <c r="O67" s="130">
        <v>0</v>
      </c>
      <c r="P67" s="130">
        <v>0</v>
      </c>
      <c r="Q67" s="130">
        <f>'Таблица 3 '!C64</f>
        <v>9328788.540000001</v>
      </c>
      <c r="R67" s="130">
        <v>0</v>
      </c>
      <c r="S67" s="130">
        <v>0</v>
      </c>
      <c r="T67" s="80">
        <f t="shared" si="5"/>
        <v>2073.8014716343591</v>
      </c>
      <c r="U67" s="80">
        <v>2848.92</v>
      </c>
      <c r="V67" s="131" t="s">
        <v>43</v>
      </c>
      <c r="W67" s="125"/>
    </row>
    <row r="68" spans="1:23" s="39" customFormat="1" ht="45" x14ac:dyDescent="0.25">
      <c r="A68" s="76">
        <v>47</v>
      </c>
      <c r="B68" s="84" t="s">
        <v>171</v>
      </c>
      <c r="C68" s="76" t="s">
        <v>27</v>
      </c>
      <c r="D68" s="78" t="s">
        <v>225</v>
      </c>
      <c r="E68" s="78">
        <v>2019</v>
      </c>
      <c r="F68" s="76" t="s">
        <v>627</v>
      </c>
      <c r="G68" s="133">
        <v>3</v>
      </c>
      <c r="H68" s="78">
        <v>3</v>
      </c>
      <c r="I68" s="130">
        <v>1484.3</v>
      </c>
      <c r="J68" s="130">
        <v>1089</v>
      </c>
      <c r="K68" s="130">
        <v>1089</v>
      </c>
      <c r="L68" s="134">
        <v>36</v>
      </c>
      <c r="M68" s="130">
        <f t="shared" si="2"/>
        <v>9053771.7599999998</v>
      </c>
      <c r="N68" s="130">
        <v>0</v>
      </c>
      <c r="O68" s="130">
        <v>0</v>
      </c>
      <c r="P68" s="130">
        <v>0</v>
      </c>
      <c r="Q68" s="130">
        <f>'Таблица 3 '!C65</f>
        <v>9053771.7599999998</v>
      </c>
      <c r="R68" s="130">
        <v>0</v>
      </c>
      <c r="S68" s="130">
        <v>0</v>
      </c>
      <c r="T68" s="80">
        <f t="shared" si="5"/>
        <v>6099.6912753486495</v>
      </c>
      <c r="U68" s="80">
        <v>8313.84</v>
      </c>
      <c r="V68" s="131" t="s">
        <v>43</v>
      </c>
      <c r="W68" s="125"/>
    </row>
    <row r="69" spans="1:23" s="39" customFormat="1" ht="45" x14ac:dyDescent="0.25">
      <c r="A69" s="76">
        <v>48</v>
      </c>
      <c r="B69" s="84" t="s">
        <v>214</v>
      </c>
      <c r="C69" s="76" t="s">
        <v>27</v>
      </c>
      <c r="D69" s="78" t="s">
        <v>64</v>
      </c>
      <c r="E69" s="78" t="s">
        <v>26</v>
      </c>
      <c r="F69" s="76" t="s">
        <v>627</v>
      </c>
      <c r="G69" s="133">
        <v>2</v>
      </c>
      <c r="H69" s="78">
        <v>1</v>
      </c>
      <c r="I69" s="130">
        <v>476.95</v>
      </c>
      <c r="J69" s="130">
        <v>260.39999999999998</v>
      </c>
      <c r="K69" s="130">
        <v>224.9</v>
      </c>
      <c r="L69" s="134">
        <v>8</v>
      </c>
      <c r="M69" s="130">
        <f t="shared" si="2"/>
        <v>1436272.656</v>
      </c>
      <c r="N69" s="130">
        <v>0</v>
      </c>
      <c r="O69" s="130">
        <v>0</v>
      </c>
      <c r="P69" s="130">
        <v>0</v>
      </c>
      <c r="Q69" s="130">
        <f>'Таблица 3 '!C66</f>
        <v>1436272.656</v>
      </c>
      <c r="R69" s="130">
        <v>0</v>
      </c>
      <c r="S69" s="130">
        <v>0</v>
      </c>
      <c r="T69" s="80">
        <f t="shared" si="5"/>
        <v>3011.369443337876</v>
      </c>
      <c r="U69" s="80">
        <v>5515.64</v>
      </c>
      <c r="V69" s="131" t="s">
        <v>43</v>
      </c>
      <c r="W69" s="125"/>
    </row>
    <row r="70" spans="1:23" s="39" customFormat="1" ht="45" x14ac:dyDescent="0.25">
      <c r="A70" s="76">
        <v>49</v>
      </c>
      <c r="B70" s="84" t="s">
        <v>201</v>
      </c>
      <c r="C70" s="76" t="s">
        <v>27</v>
      </c>
      <c r="D70" s="78" t="s">
        <v>64</v>
      </c>
      <c r="E70" s="78">
        <v>2021</v>
      </c>
      <c r="F70" s="76" t="s">
        <v>627</v>
      </c>
      <c r="G70" s="133">
        <v>4</v>
      </c>
      <c r="H70" s="78">
        <v>1</v>
      </c>
      <c r="I70" s="130">
        <v>2195.9</v>
      </c>
      <c r="J70" s="130">
        <v>1554.8</v>
      </c>
      <c r="K70" s="130">
        <v>651.9</v>
      </c>
      <c r="L70" s="134">
        <v>24</v>
      </c>
      <c r="M70" s="130">
        <f t="shared" si="2"/>
        <v>4106646.5959999994</v>
      </c>
      <c r="N70" s="130">
        <v>0</v>
      </c>
      <c r="O70" s="130">
        <v>0</v>
      </c>
      <c r="P70" s="130">
        <v>0</v>
      </c>
      <c r="Q70" s="130">
        <f>'Таблица 3 '!C67</f>
        <v>4106646.5959999994</v>
      </c>
      <c r="R70" s="130">
        <v>0</v>
      </c>
      <c r="S70" s="130">
        <v>0</v>
      </c>
      <c r="T70" s="80">
        <f t="shared" si="5"/>
        <v>1870.1428097818659</v>
      </c>
      <c r="U70" s="80">
        <v>2641.27</v>
      </c>
      <c r="V70" s="131" t="s">
        <v>43</v>
      </c>
      <c r="W70" s="125"/>
    </row>
    <row r="71" spans="1:23" s="39" customFormat="1" ht="45" x14ac:dyDescent="0.25">
      <c r="A71" s="76">
        <v>50</v>
      </c>
      <c r="B71" s="84" t="s">
        <v>243</v>
      </c>
      <c r="C71" s="76" t="s">
        <v>27</v>
      </c>
      <c r="D71" s="78" t="s">
        <v>244</v>
      </c>
      <c r="E71" s="78">
        <v>2018</v>
      </c>
      <c r="F71" s="76" t="s">
        <v>627</v>
      </c>
      <c r="G71" s="133">
        <v>2</v>
      </c>
      <c r="H71" s="78">
        <v>3</v>
      </c>
      <c r="I71" s="130">
        <v>988</v>
      </c>
      <c r="J71" s="130">
        <v>890.1</v>
      </c>
      <c r="K71" s="130">
        <v>890.1</v>
      </c>
      <c r="L71" s="134">
        <v>21</v>
      </c>
      <c r="M71" s="130">
        <f t="shared" si="2"/>
        <v>3701436.3449999997</v>
      </c>
      <c r="N71" s="130">
        <v>0</v>
      </c>
      <c r="O71" s="130">
        <v>0</v>
      </c>
      <c r="P71" s="130">
        <v>0</v>
      </c>
      <c r="Q71" s="130">
        <f>'Таблица 3 '!C68</f>
        <v>3701436.3449999997</v>
      </c>
      <c r="R71" s="130">
        <v>0</v>
      </c>
      <c r="S71" s="130">
        <v>0</v>
      </c>
      <c r="T71" s="80">
        <f t="shared" si="5"/>
        <v>3746.3930617408905</v>
      </c>
      <c r="U71" s="80">
        <v>4158.45</v>
      </c>
      <c r="V71" s="131" t="s">
        <v>43</v>
      </c>
      <c r="W71" s="125"/>
    </row>
    <row r="72" spans="1:23" s="39" customFormat="1" ht="45" x14ac:dyDescent="0.25">
      <c r="A72" s="76">
        <v>51</v>
      </c>
      <c r="B72" s="84" t="s">
        <v>137</v>
      </c>
      <c r="C72" s="76" t="s">
        <v>27</v>
      </c>
      <c r="D72" s="78" t="s">
        <v>225</v>
      </c>
      <c r="E72" s="78">
        <v>2021</v>
      </c>
      <c r="F72" s="76" t="s">
        <v>627</v>
      </c>
      <c r="G72" s="133">
        <v>2</v>
      </c>
      <c r="H72" s="78">
        <v>1</v>
      </c>
      <c r="I72" s="130">
        <v>937.6</v>
      </c>
      <c r="J72" s="130">
        <v>520</v>
      </c>
      <c r="K72" s="130">
        <v>459.2</v>
      </c>
      <c r="L72" s="134">
        <v>22</v>
      </c>
      <c r="M72" s="130">
        <f t="shared" si="2"/>
        <v>260717.6</v>
      </c>
      <c r="N72" s="130">
        <v>0</v>
      </c>
      <c r="O72" s="130">
        <v>0</v>
      </c>
      <c r="P72" s="130">
        <v>0</v>
      </c>
      <c r="Q72" s="130">
        <f>'Таблица 3 '!C69</f>
        <v>260717.6</v>
      </c>
      <c r="R72" s="130">
        <v>0</v>
      </c>
      <c r="S72" s="130">
        <v>0</v>
      </c>
      <c r="T72" s="80">
        <f t="shared" si="5"/>
        <v>278.06911262798633</v>
      </c>
      <c r="U72" s="80">
        <v>501.38</v>
      </c>
      <c r="V72" s="131" t="s">
        <v>43</v>
      </c>
      <c r="W72" s="125"/>
    </row>
    <row r="73" spans="1:23" s="39" customFormat="1" ht="45" x14ac:dyDescent="0.25">
      <c r="A73" s="76">
        <v>52</v>
      </c>
      <c r="B73" s="84" t="s">
        <v>210</v>
      </c>
      <c r="C73" s="76" t="s">
        <v>27</v>
      </c>
      <c r="D73" s="78" t="s">
        <v>234</v>
      </c>
      <c r="E73" s="78">
        <v>2017</v>
      </c>
      <c r="F73" s="76" t="s">
        <v>627</v>
      </c>
      <c r="G73" s="133">
        <v>2</v>
      </c>
      <c r="H73" s="78">
        <v>1</v>
      </c>
      <c r="I73" s="130">
        <v>357.1</v>
      </c>
      <c r="J73" s="130">
        <v>307.10000000000002</v>
      </c>
      <c r="K73" s="130">
        <v>262.39999999999998</v>
      </c>
      <c r="L73" s="134">
        <v>12</v>
      </c>
      <c r="M73" s="130">
        <f t="shared" si="2"/>
        <v>802304.89399999997</v>
      </c>
      <c r="N73" s="130">
        <v>0</v>
      </c>
      <c r="O73" s="130">
        <v>0</v>
      </c>
      <c r="P73" s="130">
        <v>0</v>
      </c>
      <c r="Q73" s="130">
        <f>'Таблица 3 '!C70</f>
        <v>802304.89399999997</v>
      </c>
      <c r="R73" s="130">
        <v>0</v>
      </c>
      <c r="S73" s="130">
        <v>0</v>
      </c>
      <c r="T73" s="80">
        <f t="shared" si="5"/>
        <v>2246.7233099971995</v>
      </c>
      <c r="U73" s="80">
        <v>2612.52</v>
      </c>
      <c r="V73" s="131" t="s">
        <v>43</v>
      </c>
      <c r="W73" s="125"/>
    </row>
    <row r="74" spans="1:23" s="39" customFormat="1" ht="45" x14ac:dyDescent="0.25">
      <c r="A74" s="76">
        <v>53</v>
      </c>
      <c r="B74" s="84" t="s">
        <v>166</v>
      </c>
      <c r="C74" s="76" t="s">
        <v>27</v>
      </c>
      <c r="D74" s="78" t="s">
        <v>62</v>
      </c>
      <c r="E74" s="78" t="s">
        <v>26</v>
      </c>
      <c r="F74" s="76" t="s">
        <v>627</v>
      </c>
      <c r="G74" s="133">
        <v>3</v>
      </c>
      <c r="H74" s="78">
        <v>2</v>
      </c>
      <c r="I74" s="130">
        <v>1252</v>
      </c>
      <c r="J74" s="130">
        <v>921.8</v>
      </c>
      <c r="K74" s="130">
        <v>882.8</v>
      </c>
      <c r="L74" s="134">
        <v>32</v>
      </c>
      <c r="M74" s="130">
        <f t="shared" si="2"/>
        <v>5833636.0080000004</v>
      </c>
      <c r="N74" s="130">
        <v>0</v>
      </c>
      <c r="O74" s="130">
        <v>0</v>
      </c>
      <c r="P74" s="130">
        <v>0</v>
      </c>
      <c r="Q74" s="130">
        <f>'Таблица 3 '!C71</f>
        <v>5833636.0080000004</v>
      </c>
      <c r="R74" s="130">
        <v>0</v>
      </c>
      <c r="S74" s="130">
        <v>0</v>
      </c>
      <c r="T74" s="80">
        <f t="shared" si="5"/>
        <v>4659.453680511182</v>
      </c>
      <c r="U74" s="80">
        <v>6111.56</v>
      </c>
      <c r="V74" s="131" t="s">
        <v>43</v>
      </c>
      <c r="W74" s="125"/>
    </row>
    <row r="75" spans="1:23" s="39" customFormat="1" ht="45" x14ac:dyDescent="0.25">
      <c r="A75" s="76">
        <v>54</v>
      </c>
      <c r="B75" s="84" t="s">
        <v>185</v>
      </c>
      <c r="C75" s="76" t="s">
        <v>27</v>
      </c>
      <c r="D75" s="78" t="s">
        <v>231</v>
      </c>
      <c r="E75" s="78" t="s">
        <v>26</v>
      </c>
      <c r="F75" s="76" t="s">
        <v>164</v>
      </c>
      <c r="G75" s="133">
        <v>5</v>
      </c>
      <c r="H75" s="78">
        <v>4</v>
      </c>
      <c r="I75" s="130">
        <v>5068.6000000000004</v>
      </c>
      <c r="J75" s="130">
        <v>3071.2</v>
      </c>
      <c r="K75" s="130">
        <v>2900.3</v>
      </c>
      <c r="L75" s="134">
        <v>142</v>
      </c>
      <c r="M75" s="130">
        <f t="shared" si="2"/>
        <v>9358775.6239999998</v>
      </c>
      <c r="N75" s="130">
        <v>0</v>
      </c>
      <c r="O75" s="130">
        <v>0</v>
      </c>
      <c r="P75" s="130">
        <v>0</v>
      </c>
      <c r="Q75" s="130">
        <f>'Таблица 3 '!C72</f>
        <v>9358775.6239999998</v>
      </c>
      <c r="R75" s="130">
        <v>0</v>
      </c>
      <c r="S75" s="130">
        <v>0</v>
      </c>
      <c r="T75" s="80">
        <f t="shared" si="5"/>
        <v>1846.4222120506647</v>
      </c>
      <c r="U75" s="80">
        <v>3047.27</v>
      </c>
      <c r="V75" s="131" t="s">
        <v>43</v>
      </c>
      <c r="W75" s="125"/>
    </row>
    <row r="76" spans="1:23" s="39" customFormat="1" ht="45" x14ac:dyDescent="0.25">
      <c r="A76" s="76">
        <v>55</v>
      </c>
      <c r="B76" s="84" t="s">
        <v>186</v>
      </c>
      <c r="C76" s="76" t="s">
        <v>27</v>
      </c>
      <c r="D76" s="78" t="s">
        <v>232</v>
      </c>
      <c r="E76" s="78" t="s">
        <v>26</v>
      </c>
      <c r="F76" s="76" t="s">
        <v>164</v>
      </c>
      <c r="G76" s="133">
        <v>4</v>
      </c>
      <c r="H76" s="78">
        <v>2</v>
      </c>
      <c r="I76" s="130">
        <v>1403.3</v>
      </c>
      <c r="J76" s="130">
        <v>1330.7</v>
      </c>
      <c r="K76" s="130">
        <v>1330.7</v>
      </c>
      <c r="L76" s="134">
        <v>72</v>
      </c>
      <c r="M76" s="130">
        <f t="shared" si="2"/>
        <v>4055002.1890000002</v>
      </c>
      <c r="N76" s="130">
        <v>0</v>
      </c>
      <c r="O76" s="130">
        <v>0</v>
      </c>
      <c r="P76" s="130">
        <v>0</v>
      </c>
      <c r="Q76" s="130">
        <f>'Таблица 3 '!C73</f>
        <v>4055002.1890000002</v>
      </c>
      <c r="R76" s="130">
        <v>0</v>
      </c>
      <c r="S76" s="130">
        <v>0</v>
      </c>
      <c r="T76" s="80">
        <f t="shared" si="5"/>
        <v>2889.6188904724581</v>
      </c>
      <c r="U76" s="80">
        <v>3047.27</v>
      </c>
      <c r="V76" s="131" t="s">
        <v>43</v>
      </c>
      <c r="W76" s="125"/>
    </row>
    <row r="77" spans="1:23" s="39" customFormat="1" ht="45" x14ac:dyDescent="0.25">
      <c r="A77" s="76">
        <v>56</v>
      </c>
      <c r="B77" s="84" t="s">
        <v>169</v>
      </c>
      <c r="C77" s="76" t="s">
        <v>27</v>
      </c>
      <c r="D77" s="78" t="s">
        <v>67</v>
      </c>
      <c r="E77" s="78">
        <v>2021</v>
      </c>
      <c r="F77" s="76" t="s">
        <v>164</v>
      </c>
      <c r="G77" s="133">
        <v>10</v>
      </c>
      <c r="H77" s="78">
        <v>3</v>
      </c>
      <c r="I77" s="130">
        <v>7546.5</v>
      </c>
      <c r="J77" s="130">
        <v>7180.4</v>
      </c>
      <c r="K77" s="130">
        <v>7097.4</v>
      </c>
      <c r="L77" s="134">
        <v>283</v>
      </c>
      <c r="M77" s="130">
        <f t="shared" si="2"/>
        <v>10464427.744000001</v>
      </c>
      <c r="N77" s="130">
        <v>0</v>
      </c>
      <c r="O77" s="130">
        <v>0</v>
      </c>
      <c r="P77" s="130">
        <v>0</v>
      </c>
      <c r="Q77" s="130">
        <f>'Таблица 3 '!C74</f>
        <v>10464427.744000001</v>
      </c>
      <c r="R77" s="130">
        <v>0</v>
      </c>
      <c r="S77" s="130">
        <v>0</v>
      </c>
      <c r="T77" s="80">
        <f t="shared" si="5"/>
        <v>1386.6597421321144</v>
      </c>
      <c r="U77" s="80">
        <v>1457.36</v>
      </c>
      <c r="V77" s="131" t="s">
        <v>43</v>
      </c>
      <c r="W77" s="125"/>
    </row>
    <row r="78" spans="1:23" s="39" customFormat="1" ht="45" x14ac:dyDescent="0.25">
      <c r="A78" s="76">
        <v>57</v>
      </c>
      <c r="B78" s="84" t="s">
        <v>101</v>
      </c>
      <c r="C78" s="76" t="s">
        <v>27</v>
      </c>
      <c r="D78" s="78">
        <v>1971</v>
      </c>
      <c r="E78" s="78" t="s">
        <v>26</v>
      </c>
      <c r="F78" s="76" t="s">
        <v>627</v>
      </c>
      <c r="G78" s="133">
        <v>5</v>
      </c>
      <c r="H78" s="78">
        <v>4</v>
      </c>
      <c r="I78" s="130">
        <v>2352</v>
      </c>
      <c r="J78" s="130">
        <v>2352</v>
      </c>
      <c r="K78" s="130">
        <v>1853.6</v>
      </c>
      <c r="L78" s="134">
        <v>80</v>
      </c>
      <c r="M78" s="130">
        <f t="shared" si="2"/>
        <v>1707552</v>
      </c>
      <c r="N78" s="130">
        <v>0</v>
      </c>
      <c r="O78" s="130">
        <v>0</v>
      </c>
      <c r="P78" s="130">
        <v>0</v>
      </c>
      <c r="Q78" s="130">
        <f>'Таблица 3 '!C75</f>
        <v>1707552</v>
      </c>
      <c r="R78" s="130">
        <v>0</v>
      </c>
      <c r="S78" s="130">
        <v>0</v>
      </c>
      <c r="T78" s="80">
        <f t="shared" si="5"/>
        <v>726</v>
      </c>
      <c r="U78" s="80">
        <v>726</v>
      </c>
      <c r="V78" s="131" t="s">
        <v>43</v>
      </c>
      <c r="W78" s="125"/>
    </row>
    <row r="79" spans="1:23" s="39" customFormat="1" ht="45" x14ac:dyDescent="0.25">
      <c r="A79" s="76">
        <v>58</v>
      </c>
      <c r="B79" s="84" t="s">
        <v>187</v>
      </c>
      <c r="C79" s="76" t="s">
        <v>27</v>
      </c>
      <c r="D79" s="78" t="s">
        <v>34</v>
      </c>
      <c r="E79" s="78" t="s">
        <v>26</v>
      </c>
      <c r="F79" s="76" t="s">
        <v>164</v>
      </c>
      <c r="G79" s="133">
        <v>9</v>
      </c>
      <c r="H79" s="78">
        <v>3</v>
      </c>
      <c r="I79" s="130">
        <v>7868</v>
      </c>
      <c r="J79" s="130">
        <v>7786</v>
      </c>
      <c r="K79" s="130">
        <v>7371</v>
      </c>
      <c r="L79" s="134">
        <v>362</v>
      </c>
      <c r="M79" s="130">
        <f t="shared" si="2"/>
        <v>14912292.220000001</v>
      </c>
      <c r="N79" s="130">
        <v>0</v>
      </c>
      <c r="O79" s="130">
        <v>0</v>
      </c>
      <c r="P79" s="130">
        <v>0</v>
      </c>
      <c r="Q79" s="130">
        <f>'Таблица 3 '!C76</f>
        <v>14912292.220000001</v>
      </c>
      <c r="R79" s="130">
        <v>0</v>
      </c>
      <c r="S79" s="130">
        <v>0</v>
      </c>
      <c r="T79" s="80">
        <f t="shared" si="5"/>
        <v>1895.3091281138791</v>
      </c>
      <c r="U79" s="80">
        <v>1915.27</v>
      </c>
      <c r="V79" s="131" t="s">
        <v>43</v>
      </c>
      <c r="W79" s="125"/>
    </row>
    <row r="80" spans="1:23" s="39" customFormat="1" ht="45" x14ac:dyDescent="0.25">
      <c r="A80" s="76">
        <v>59</v>
      </c>
      <c r="B80" s="84" t="s">
        <v>197</v>
      </c>
      <c r="C80" s="76" t="s">
        <v>27</v>
      </c>
      <c r="D80" s="78" t="s">
        <v>67</v>
      </c>
      <c r="E80" s="78">
        <v>2019</v>
      </c>
      <c r="F80" s="76" t="s">
        <v>164</v>
      </c>
      <c r="G80" s="133">
        <v>9</v>
      </c>
      <c r="H80" s="78">
        <v>2</v>
      </c>
      <c r="I80" s="130">
        <v>7567</v>
      </c>
      <c r="J80" s="130">
        <v>7553.8</v>
      </c>
      <c r="K80" s="130">
        <v>7279.4</v>
      </c>
      <c r="L80" s="134">
        <v>311</v>
      </c>
      <c r="M80" s="130">
        <f t="shared" ref="M80:M143" si="6">SUM(N80:S80)</f>
        <v>7159816</v>
      </c>
      <c r="N80" s="130">
        <v>0</v>
      </c>
      <c r="O80" s="130">
        <v>0</v>
      </c>
      <c r="P80" s="130">
        <v>0</v>
      </c>
      <c r="Q80" s="130">
        <f>'Таблица 3 '!C77</f>
        <v>7159816</v>
      </c>
      <c r="R80" s="130">
        <v>0</v>
      </c>
      <c r="S80" s="130">
        <v>0</v>
      </c>
      <c r="T80" s="80">
        <f t="shared" si="5"/>
        <v>946.18950707017314</v>
      </c>
      <c r="U80" s="80">
        <v>3509908</v>
      </c>
      <c r="V80" s="131" t="s">
        <v>43</v>
      </c>
      <c r="W80" s="125"/>
    </row>
    <row r="81" spans="1:23" s="39" customFormat="1" ht="45" x14ac:dyDescent="0.25">
      <c r="A81" s="76">
        <v>60</v>
      </c>
      <c r="B81" s="84" t="s">
        <v>218</v>
      </c>
      <c r="C81" s="76" t="s">
        <v>27</v>
      </c>
      <c r="D81" s="78" t="s">
        <v>35</v>
      </c>
      <c r="E81" s="78">
        <v>2020</v>
      </c>
      <c r="F81" s="76" t="s">
        <v>164</v>
      </c>
      <c r="G81" s="133">
        <v>9</v>
      </c>
      <c r="H81" s="78">
        <v>1</v>
      </c>
      <c r="I81" s="130">
        <v>3810.71</v>
      </c>
      <c r="J81" s="130">
        <v>3602.9</v>
      </c>
      <c r="K81" s="130">
        <v>3394.8</v>
      </c>
      <c r="L81" s="134">
        <v>165</v>
      </c>
      <c r="M81" s="130">
        <f t="shared" si="6"/>
        <v>6900526.2830000008</v>
      </c>
      <c r="N81" s="130">
        <v>0</v>
      </c>
      <c r="O81" s="130">
        <v>0</v>
      </c>
      <c r="P81" s="130">
        <v>0</v>
      </c>
      <c r="Q81" s="130">
        <f>'Таблица 3 '!C78</f>
        <v>6900526.2830000008</v>
      </c>
      <c r="R81" s="130">
        <v>0</v>
      </c>
      <c r="S81" s="130">
        <v>0</v>
      </c>
      <c r="T81" s="80">
        <f t="shared" si="5"/>
        <v>1810.8243038698827</v>
      </c>
      <c r="U81" s="80">
        <v>1915.27</v>
      </c>
      <c r="V81" s="131" t="s">
        <v>43</v>
      </c>
      <c r="W81" s="125"/>
    </row>
    <row r="82" spans="1:23" s="39" customFormat="1" ht="45" x14ac:dyDescent="0.25">
      <c r="A82" s="76">
        <v>61</v>
      </c>
      <c r="B82" s="84" t="s">
        <v>200</v>
      </c>
      <c r="C82" s="76" t="s">
        <v>27</v>
      </c>
      <c r="D82" s="78" t="s">
        <v>234</v>
      </c>
      <c r="E82" s="78" t="s">
        <v>26</v>
      </c>
      <c r="F82" s="76" t="s">
        <v>627</v>
      </c>
      <c r="G82" s="133">
        <v>2</v>
      </c>
      <c r="H82" s="78">
        <v>1</v>
      </c>
      <c r="I82" s="130">
        <v>508.9</v>
      </c>
      <c r="J82" s="130">
        <v>279</v>
      </c>
      <c r="K82" s="130">
        <v>242.4</v>
      </c>
      <c r="L82" s="134">
        <v>11</v>
      </c>
      <c r="M82" s="130">
        <f t="shared" si="6"/>
        <v>3347009.55</v>
      </c>
      <c r="N82" s="130">
        <v>0</v>
      </c>
      <c r="O82" s="130">
        <v>0</v>
      </c>
      <c r="P82" s="130">
        <v>0</v>
      </c>
      <c r="Q82" s="130">
        <f>'Таблица 3 '!C79</f>
        <v>3347009.55</v>
      </c>
      <c r="R82" s="130">
        <v>0</v>
      </c>
      <c r="S82" s="130">
        <v>0</v>
      </c>
      <c r="T82" s="80">
        <f t="shared" si="5"/>
        <v>6576.949400668108</v>
      </c>
      <c r="U82" s="80">
        <v>11996.45</v>
      </c>
      <c r="V82" s="131" t="s">
        <v>43</v>
      </c>
      <c r="W82" s="125"/>
    </row>
    <row r="83" spans="1:23" s="39" customFormat="1" ht="45" x14ac:dyDescent="0.25">
      <c r="A83" s="76">
        <v>62</v>
      </c>
      <c r="B83" s="84" t="s">
        <v>222</v>
      </c>
      <c r="C83" s="76" t="s">
        <v>27</v>
      </c>
      <c r="D83" s="78" t="s">
        <v>36</v>
      </c>
      <c r="E83" s="78">
        <v>2021</v>
      </c>
      <c r="F83" s="76" t="s">
        <v>164</v>
      </c>
      <c r="G83" s="133">
        <v>5</v>
      </c>
      <c r="H83" s="78">
        <v>4</v>
      </c>
      <c r="I83" s="130">
        <v>4465.7</v>
      </c>
      <c r="J83" s="130">
        <v>3358.4</v>
      </c>
      <c r="K83" s="130">
        <v>3121.3</v>
      </c>
      <c r="L83" s="134">
        <v>136</v>
      </c>
      <c r="M83" s="130">
        <f t="shared" si="6"/>
        <v>4894397.824</v>
      </c>
      <c r="N83" s="130">
        <v>0</v>
      </c>
      <c r="O83" s="130">
        <v>0</v>
      </c>
      <c r="P83" s="130">
        <v>0</v>
      </c>
      <c r="Q83" s="130">
        <f>'Таблица 3 '!C80</f>
        <v>4894397.824</v>
      </c>
      <c r="R83" s="130">
        <v>0</v>
      </c>
      <c r="S83" s="130">
        <v>0</v>
      </c>
      <c r="T83" s="80">
        <f t="shared" si="5"/>
        <v>1095.9979004411402</v>
      </c>
      <c r="U83" s="80">
        <v>1457.36</v>
      </c>
      <c r="V83" s="131" t="s">
        <v>43</v>
      </c>
      <c r="W83" s="125"/>
    </row>
    <row r="84" spans="1:23" s="39" customFormat="1" ht="45" x14ac:dyDescent="0.25">
      <c r="A84" s="76">
        <v>63</v>
      </c>
      <c r="B84" s="84" t="s">
        <v>172</v>
      </c>
      <c r="C84" s="76" t="s">
        <v>27</v>
      </c>
      <c r="D84" s="78">
        <v>1968</v>
      </c>
      <c r="E84" s="78" t="s">
        <v>26</v>
      </c>
      <c r="F84" s="76" t="s">
        <v>627</v>
      </c>
      <c r="G84" s="133">
        <v>5</v>
      </c>
      <c r="H84" s="78">
        <v>4</v>
      </c>
      <c r="I84" s="130">
        <v>4357.5</v>
      </c>
      <c r="J84" s="130">
        <v>4043.5</v>
      </c>
      <c r="K84" s="130">
        <v>2510.6</v>
      </c>
      <c r="L84" s="134">
        <v>104</v>
      </c>
      <c r="M84" s="130">
        <f t="shared" si="6"/>
        <v>19300717.25</v>
      </c>
      <c r="N84" s="130">
        <v>0</v>
      </c>
      <c r="O84" s="130">
        <v>0</v>
      </c>
      <c r="P84" s="130">
        <v>0</v>
      </c>
      <c r="Q84" s="130">
        <f>'Таблица 3 '!C81</f>
        <v>19300717.25</v>
      </c>
      <c r="R84" s="130">
        <v>0</v>
      </c>
      <c r="S84" s="130">
        <v>0</v>
      </c>
      <c r="T84" s="80">
        <f t="shared" si="5"/>
        <v>4429.3097532989095</v>
      </c>
      <c r="U84" s="80">
        <v>4773.2700000000004</v>
      </c>
      <c r="V84" s="131" t="s">
        <v>43</v>
      </c>
      <c r="W84" s="125"/>
    </row>
    <row r="85" spans="1:23" s="39" customFormat="1" ht="45" x14ac:dyDescent="0.25">
      <c r="A85" s="76">
        <v>64</v>
      </c>
      <c r="B85" s="84" t="s">
        <v>220</v>
      </c>
      <c r="C85" s="76" t="s">
        <v>27</v>
      </c>
      <c r="D85" s="78" t="s">
        <v>33</v>
      </c>
      <c r="E85" s="78">
        <v>2019</v>
      </c>
      <c r="F85" s="76" t="s">
        <v>164</v>
      </c>
      <c r="G85" s="133">
        <v>9</v>
      </c>
      <c r="H85" s="78">
        <v>3</v>
      </c>
      <c r="I85" s="130">
        <v>7342.6</v>
      </c>
      <c r="J85" s="130">
        <v>5200.6000000000004</v>
      </c>
      <c r="K85" s="130">
        <v>4941.2</v>
      </c>
      <c r="L85" s="134">
        <v>220</v>
      </c>
      <c r="M85" s="130">
        <f t="shared" si="6"/>
        <v>17225531.332000002</v>
      </c>
      <c r="N85" s="130">
        <v>0</v>
      </c>
      <c r="O85" s="130">
        <v>0</v>
      </c>
      <c r="P85" s="130">
        <v>0</v>
      </c>
      <c r="Q85" s="130">
        <f>'Таблица 3 '!C82</f>
        <v>17225531.332000002</v>
      </c>
      <c r="R85" s="130">
        <v>0</v>
      </c>
      <c r="S85" s="130">
        <v>0</v>
      </c>
      <c r="T85" s="80">
        <f t="shared" si="5"/>
        <v>2345.9716356603931</v>
      </c>
      <c r="U85" s="80">
        <v>3312.22</v>
      </c>
      <c r="V85" s="131" t="s">
        <v>43</v>
      </c>
      <c r="W85" s="125"/>
    </row>
    <row r="86" spans="1:23" s="39" customFormat="1" ht="45" x14ac:dyDescent="0.25">
      <c r="A86" s="76">
        <v>65</v>
      </c>
      <c r="B86" s="84" t="s">
        <v>188</v>
      </c>
      <c r="C86" s="76" t="s">
        <v>27</v>
      </c>
      <c r="D86" s="78" t="s">
        <v>163</v>
      </c>
      <c r="E86" s="78" t="s">
        <v>26</v>
      </c>
      <c r="F86" s="76" t="s">
        <v>164</v>
      </c>
      <c r="G86" s="133">
        <v>10</v>
      </c>
      <c r="H86" s="78">
        <v>7</v>
      </c>
      <c r="I86" s="130">
        <v>17127.8</v>
      </c>
      <c r="J86" s="130">
        <v>14003.5</v>
      </c>
      <c r="K86" s="130">
        <v>12892.7</v>
      </c>
      <c r="L86" s="134">
        <v>680</v>
      </c>
      <c r="M86" s="130">
        <f t="shared" si="6"/>
        <v>27219798.445</v>
      </c>
      <c r="N86" s="130">
        <v>0</v>
      </c>
      <c r="O86" s="130">
        <v>0</v>
      </c>
      <c r="P86" s="130">
        <v>0</v>
      </c>
      <c r="Q86" s="130">
        <f>'Таблица 3 '!C83</f>
        <v>27219798.445</v>
      </c>
      <c r="R86" s="130">
        <v>0</v>
      </c>
      <c r="S86" s="130">
        <v>0</v>
      </c>
      <c r="T86" s="80">
        <f t="shared" si="5"/>
        <v>1589.217438608578</v>
      </c>
      <c r="U86" s="80">
        <v>3510097.27</v>
      </c>
      <c r="V86" s="131" t="s">
        <v>43</v>
      </c>
      <c r="W86" s="125"/>
    </row>
    <row r="87" spans="1:23" s="39" customFormat="1" ht="45" x14ac:dyDescent="0.25">
      <c r="A87" s="76">
        <v>66</v>
      </c>
      <c r="B87" s="84" t="s">
        <v>195</v>
      </c>
      <c r="C87" s="76" t="s">
        <v>27</v>
      </c>
      <c r="D87" s="78">
        <v>1981</v>
      </c>
      <c r="E87" s="78">
        <v>2020</v>
      </c>
      <c r="F87" s="76" t="s">
        <v>627</v>
      </c>
      <c r="G87" s="133">
        <v>5</v>
      </c>
      <c r="H87" s="78">
        <v>9</v>
      </c>
      <c r="I87" s="130">
        <v>9515</v>
      </c>
      <c r="J87" s="130">
        <v>7703.1</v>
      </c>
      <c r="K87" s="130">
        <v>6622.6</v>
      </c>
      <c r="L87" s="134">
        <v>317</v>
      </c>
      <c r="M87" s="130">
        <f t="shared" si="6"/>
        <v>30126592.989999998</v>
      </c>
      <c r="N87" s="130">
        <v>0</v>
      </c>
      <c r="O87" s="130">
        <v>0</v>
      </c>
      <c r="P87" s="130">
        <v>0</v>
      </c>
      <c r="Q87" s="130">
        <f>'Таблица 3 '!C84</f>
        <v>30126592.989999998</v>
      </c>
      <c r="R87" s="130">
        <v>0</v>
      </c>
      <c r="S87" s="130">
        <v>0</v>
      </c>
      <c r="T87" s="80">
        <f t="shared" ref="T87" si="7">M87/I87</f>
        <v>3166.2210183920124</v>
      </c>
      <c r="U87" s="80">
        <v>3910.97</v>
      </c>
      <c r="V87" s="131" t="s">
        <v>43</v>
      </c>
      <c r="W87" s="125"/>
    </row>
    <row r="88" spans="1:23" s="29" customFormat="1" ht="23.25" customHeight="1" x14ac:dyDescent="0.25">
      <c r="A88" s="135" t="s">
        <v>76</v>
      </c>
      <c r="B88" s="135"/>
      <c r="C88" s="44" t="s">
        <v>350</v>
      </c>
      <c r="D88" s="44" t="s">
        <v>350</v>
      </c>
      <c r="E88" s="44" t="s">
        <v>350</v>
      </c>
      <c r="F88" s="50" t="s">
        <v>350</v>
      </c>
      <c r="G88" s="44" t="s">
        <v>350</v>
      </c>
      <c r="H88" s="44" t="s">
        <v>350</v>
      </c>
      <c r="I88" s="49">
        <f>I89</f>
        <v>778.27</v>
      </c>
      <c r="J88" s="49">
        <f t="shared" ref="J88:S88" si="8">J89</f>
        <v>706.3</v>
      </c>
      <c r="K88" s="49">
        <f t="shared" si="8"/>
        <v>615.91999999999996</v>
      </c>
      <c r="L88" s="72">
        <f t="shared" si="8"/>
        <v>28</v>
      </c>
      <c r="M88" s="49">
        <f t="shared" si="8"/>
        <v>2937113.2349999999</v>
      </c>
      <c r="N88" s="49">
        <f t="shared" si="8"/>
        <v>0</v>
      </c>
      <c r="O88" s="49">
        <f t="shared" si="8"/>
        <v>0</v>
      </c>
      <c r="P88" s="49">
        <f t="shared" si="8"/>
        <v>0</v>
      </c>
      <c r="Q88" s="49">
        <f t="shared" si="8"/>
        <v>2937113.2349999999</v>
      </c>
      <c r="R88" s="49">
        <f t="shared" si="8"/>
        <v>0</v>
      </c>
      <c r="S88" s="49">
        <f t="shared" si="8"/>
        <v>0</v>
      </c>
      <c r="T88" s="46" t="s">
        <v>26</v>
      </c>
      <c r="U88" s="45" t="s">
        <v>26</v>
      </c>
      <c r="V88" s="45" t="s">
        <v>26</v>
      </c>
      <c r="W88" s="125"/>
    </row>
    <row r="89" spans="1:23" s="39" customFormat="1" ht="45" x14ac:dyDescent="0.25">
      <c r="A89" s="78">
        <v>1</v>
      </c>
      <c r="B89" s="83" t="s">
        <v>81</v>
      </c>
      <c r="C89" s="136" t="s">
        <v>27</v>
      </c>
      <c r="D89" s="78" t="s">
        <v>73</v>
      </c>
      <c r="E89" s="78">
        <v>2018</v>
      </c>
      <c r="F89" s="76" t="s">
        <v>627</v>
      </c>
      <c r="G89" s="78">
        <v>2</v>
      </c>
      <c r="H89" s="78">
        <v>2</v>
      </c>
      <c r="I89" s="130">
        <v>778.27</v>
      </c>
      <c r="J89" s="130">
        <v>706.3</v>
      </c>
      <c r="K89" s="130">
        <v>615.91999999999996</v>
      </c>
      <c r="L89" s="134">
        <v>28</v>
      </c>
      <c r="M89" s="130">
        <f t="shared" si="6"/>
        <v>2937113.2349999999</v>
      </c>
      <c r="N89" s="130">
        <v>0</v>
      </c>
      <c r="O89" s="130">
        <v>0</v>
      </c>
      <c r="P89" s="130">
        <v>0</v>
      </c>
      <c r="Q89" s="130">
        <f>'Таблица 3 '!C86</f>
        <v>2937113.2349999999</v>
      </c>
      <c r="R89" s="130">
        <v>0</v>
      </c>
      <c r="S89" s="130">
        <v>0</v>
      </c>
      <c r="T89" s="80">
        <f>M89/I89</f>
        <v>3773.9001053618922</v>
      </c>
      <c r="U89" s="80">
        <v>4158.5</v>
      </c>
      <c r="V89" s="131" t="s">
        <v>43</v>
      </c>
      <c r="W89" s="125"/>
    </row>
    <row r="90" spans="1:23" s="39" customFormat="1" ht="23.25" customHeight="1" x14ac:dyDescent="0.25">
      <c r="A90" s="135" t="s">
        <v>87</v>
      </c>
      <c r="B90" s="135"/>
      <c r="C90" s="44" t="s">
        <v>350</v>
      </c>
      <c r="D90" s="44" t="s">
        <v>350</v>
      </c>
      <c r="E90" s="44" t="s">
        <v>350</v>
      </c>
      <c r="F90" s="50" t="s">
        <v>350</v>
      </c>
      <c r="G90" s="44" t="s">
        <v>350</v>
      </c>
      <c r="H90" s="44" t="s">
        <v>350</v>
      </c>
      <c r="I90" s="49">
        <f>I91</f>
        <v>9859</v>
      </c>
      <c r="J90" s="49">
        <f t="shared" ref="J90:S90" si="9">J91</f>
        <v>7442.6100000000006</v>
      </c>
      <c r="K90" s="49">
        <f t="shared" si="9"/>
        <v>7015.51</v>
      </c>
      <c r="L90" s="72">
        <f t="shared" si="9"/>
        <v>366</v>
      </c>
      <c r="M90" s="49">
        <f t="shared" si="9"/>
        <v>7033289.3126000008</v>
      </c>
      <c r="N90" s="49">
        <f t="shared" si="9"/>
        <v>0</v>
      </c>
      <c r="O90" s="49">
        <f t="shared" si="9"/>
        <v>0</v>
      </c>
      <c r="P90" s="49">
        <f t="shared" si="9"/>
        <v>0</v>
      </c>
      <c r="Q90" s="49">
        <f t="shared" si="9"/>
        <v>7033289.3126000008</v>
      </c>
      <c r="R90" s="49">
        <f t="shared" si="9"/>
        <v>0</v>
      </c>
      <c r="S90" s="49">
        <f t="shared" si="9"/>
        <v>0</v>
      </c>
      <c r="T90" s="46" t="s">
        <v>26</v>
      </c>
      <c r="U90" s="45" t="s">
        <v>26</v>
      </c>
      <c r="V90" s="45" t="s">
        <v>26</v>
      </c>
      <c r="W90" s="125"/>
    </row>
    <row r="91" spans="1:23" s="39" customFormat="1" ht="23.25" customHeight="1" x14ac:dyDescent="0.25">
      <c r="A91" s="103" t="s">
        <v>604</v>
      </c>
      <c r="B91" s="104"/>
      <c r="C91" s="44" t="s">
        <v>350</v>
      </c>
      <c r="D91" s="44" t="s">
        <v>350</v>
      </c>
      <c r="E91" s="44" t="s">
        <v>350</v>
      </c>
      <c r="F91" s="50" t="s">
        <v>350</v>
      </c>
      <c r="G91" s="44" t="s">
        <v>350</v>
      </c>
      <c r="H91" s="44" t="s">
        <v>350</v>
      </c>
      <c r="I91" s="49">
        <f>SUM(I92:I93)</f>
        <v>9859</v>
      </c>
      <c r="J91" s="49">
        <f t="shared" ref="J91:S91" si="10">SUM(J92:J93)</f>
        <v>7442.6100000000006</v>
      </c>
      <c r="K91" s="49">
        <f t="shared" si="10"/>
        <v>7015.51</v>
      </c>
      <c r="L91" s="72">
        <f t="shared" si="10"/>
        <v>366</v>
      </c>
      <c r="M91" s="49">
        <f t="shared" si="10"/>
        <v>7033289.3126000008</v>
      </c>
      <c r="N91" s="49">
        <f t="shared" si="10"/>
        <v>0</v>
      </c>
      <c r="O91" s="49">
        <f t="shared" si="10"/>
        <v>0</v>
      </c>
      <c r="P91" s="49">
        <f t="shared" si="10"/>
        <v>0</v>
      </c>
      <c r="Q91" s="49">
        <f t="shared" si="10"/>
        <v>7033289.3126000008</v>
      </c>
      <c r="R91" s="49">
        <f t="shared" si="10"/>
        <v>0</v>
      </c>
      <c r="S91" s="49">
        <f t="shared" si="10"/>
        <v>0</v>
      </c>
      <c r="T91" s="46" t="s">
        <v>26</v>
      </c>
      <c r="U91" s="45" t="s">
        <v>26</v>
      </c>
      <c r="V91" s="45" t="s">
        <v>26</v>
      </c>
      <c r="W91" s="125"/>
    </row>
    <row r="92" spans="1:23" s="39" customFormat="1" ht="45" x14ac:dyDescent="0.25">
      <c r="A92" s="137">
        <v>2</v>
      </c>
      <c r="B92" s="84" t="s">
        <v>247</v>
      </c>
      <c r="C92" s="76" t="s">
        <v>27</v>
      </c>
      <c r="D92" s="78" t="s">
        <v>231</v>
      </c>
      <c r="E92" s="78">
        <v>2021</v>
      </c>
      <c r="F92" s="76" t="s">
        <v>164</v>
      </c>
      <c r="G92" s="78">
        <v>5</v>
      </c>
      <c r="H92" s="78">
        <v>6</v>
      </c>
      <c r="I92" s="130">
        <v>5722</v>
      </c>
      <c r="J92" s="130">
        <v>4410.3100000000004</v>
      </c>
      <c r="K92" s="130">
        <v>4172.91</v>
      </c>
      <c r="L92" s="134">
        <v>201</v>
      </c>
      <c r="M92" s="130">
        <f t="shared" si="6"/>
        <v>6168083.1536000008</v>
      </c>
      <c r="N92" s="130">
        <v>0</v>
      </c>
      <c r="O92" s="130">
        <v>0</v>
      </c>
      <c r="P92" s="130">
        <v>0</v>
      </c>
      <c r="Q92" s="130">
        <f>'Таблица 3 '!C89</f>
        <v>6168083.1536000008</v>
      </c>
      <c r="R92" s="130">
        <v>0</v>
      </c>
      <c r="S92" s="130">
        <v>0</v>
      </c>
      <c r="T92" s="80">
        <f>M92/I92</f>
        <v>1077.9593068157988</v>
      </c>
      <c r="U92" s="80" t="s">
        <v>250</v>
      </c>
      <c r="V92" s="131" t="s">
        <v>43</v>
      </c>
      <c r="W92" s="125"/>
    </row>
    <row r="93" spans="1:23" s="39" customFormat="1" ht="45" x14ac:dyDescent="0.25">
      <c r="A93" s="137">
        <v>3</v>
      </c>
      <c r="B93" s="84" t="s">
        <v>246</v>
      </c>
      <c r="C93" s="76" t="s">
        <v>27</v>
      </c>
      <c r="D93" s="78" t="s">
        <v>67</v>
      </c>
      <c r="E93" s="78">
        <v>2021</v>
      </c>
      <c r="F93" s="76" t="s">
        <v>164</v>
      </c>
      <c r="G93" s="78">
        <v>5</v>
      </c>
      <c r="H93" s="78">
        <v>4</v>
      </c>
      <c r="I93" s="130">
        <v>4137</v>
      </c>
      <c r="J93" s="130">
        <v>3032.3</v>
      </c>
      <c r="K93" s="130">
        <v>2842.6</v>
      </c>
      <c r="L93" s="134">
        <v>165</v>
      </c>
      <c r="M93" s="130">
        <f t="shared" si="6"/>
        <v>865206.15899999999</v>
      </c>
      <c r="N93" s="130">
        <v>0</v>
      </c>
      <c r="O93" s="130">
        <v>0</v>
      </c>
      <c r="P93" s="130">
        <v>0</v>
      </c>
      <c r="Q93" s="130">
        <f>'Таблица 3 '!C90</f>
        <v>865206.15899999999</v>
      </c>
      <c r="R93" s="130">
        <v>0</v>
      </c>
      <c r="S93" s="130">
        <v>0</v>
      </c>
      <c r="T93" s="80">
        <f>M93/I93</f>
        <v>209.13854459753443</v>
      </c>
      <c r="U93" s="80" t="s">
        <v>251</v>
      </c>
      <c r="V93" s="131" t="s">
        <v>43</v>
      </c>
      <c r="W93" s="125"/>
    </row>
    <row r="94" spans="1:23" s="39" customFormat="1" ht="30" customHeight="1" x14ac:dyDescent="0.25">
      <c r="A94" s="135" t="s">
        <v>65</v>
      </c>
      <c r="B94" s="135"/>
      <c r="C94" s="44" t="s">
        <v>350</v>
      </c>
      <c r="D94" s="44" t="s">
        <v>350</v>
      </c>
      <c r="E94" s="44" t="s">
        <v>350</v>
      </c>
      <c r="F94" s="50" t="s">
        <v>350</v>
      </c>
      <c r="G94" s="44" t="s">
        <v>350</v>
      </c>
      <c r="H94" s="44" t="s">
        <v>350</v>
      </c>
      <c r="I94" s="49">
        <f>I95</f>
        <v>988.95</v>
      </c>
      <c r="J94" s="49">
        <f t="shared" ref="J94:Q95" si="11">J95</f>
        <v>938.89</v>
      </c>
      <c r="K94" s="49">
        <f t="shared" si="11"/>
        <v>938.89</v>
      </c>
      <c r="L94" s="72">
        <f t="shared" si="11"/>
        <v>44</v>
      </c>
      <c r="M94" s="49">
        <f t="shared" si="11"/>
        <v>4171009.4361000005</v>
      </c>
      <c r="N94" s="49">
        <f t="shared" si="11"/>
        <v>0</v>
      </c>
      <c r="O94" s="49">
        <f t="shared" si="11"/>
        <v>0</v>
      </c>
      <c r="P94" s="49">
        <f t="shared" si="11"/>
        <v>0</v>
      </c>
      <c r="Q94" s="49">
        <f t="shared" si="11"/>
        <v>4171009.4361000005</v>
      </c>
      <c r="R94" s="130">
        <v>0</v>
      </c>
      <c r="S94" s="49">
        <v>0</v>
      </c>
      <c r="T94" s="46" t="s">
        <v>26</v>
      </c>
      <c r="U94" s="45" t="s">
        <v>26</v>
      </c>
      <c r="V94" s="45" t="s">
        <v>26</v>
      </c>
      <c r="W94" s="125"/>
    </row>
    <row r="95" spans="1:23" s="39" customFormat="1" ht="30" customHeight="1" x14ac:dyDescent="0.25">
      <c r="A95" s="138" t="s">
        <v>643</v>
      </c>
      <c r="B95" s="138"/>
      <c r="C95" s="44" t="s">
        <v>350</v>
      </c>
      <c r="D95" s="44" t="s">
        <v>350</v>
      </c>
      <c r="E95" s="44" t="s">
        <v>350</v>
      </c>
      <c r="F95" s="50" t="s">
        <v>350</v>
      </c>
      <c r="G95" s="44" t="s">
        <v>350</v>
      </c>
      <c r="H95" s="44" t="s">
        <v>350</v>
      </c>
      <c r="I95" s="49">
        <f>I96</f>
        <v>988.95</v>
      </c>
      <c r="J95" s="49">
        <f t="shared" si="11"/>
        <v>938.89</v>
      </c>
      <c r="K95" s="49">
        <f t="shared" si="11"/>
        <v>938.89</v>
      </c>
      <c r="L95" s="72">
        <f t="shared" si="11"/>
        <v>44</v>
      </c>
      <c r="M95" s="49">
        <f t="shared" si="11"/>
        <v>4171009.4361000005</v>
      </c>
      <c r="N95" s="49">
        <f t="shared" si="11"/>
        <v>0</v>
      </c>
      <c r="O95" s="49">
        <f t="shared" si="11"/>
        <v>0</v>
      </c>
      <c r="P95" s="49">
        <f t="shared" si="11"/>
        <v>0</v>
      </c>
      <c r="Q95" s="49">
        <f t="shared" si="11"/>
        <v>4171009.4361000005</v>
      </c>
      <c r="R95" s="130">
        <v>0</v>
      </c>
      <c r="S95" s="49">
        <v>0</v>
      </c>
      <c r="T95" s="46" t="s">
        <v>26</v>
      </c>
      <c r="U95" s="45" t="s">
        <v>26</v>
      </c>
      <c r="V95" s="45" t="s">
        <v>26</v>
      </c>
      <c r="W95" s="125"/>
    </row>
    <row r="96" spans="1:23" s="39" customFormat="1" ht="45" x14ac:dyDescent="0.25">
      <c r="A96" s="137">
        <v>1</v>
      </c>
      <c r="B96" s="84" t="s">
        <v>70</v>
      </c>
      <c r="C96" s="139" t="s">
        <v>27</v>
      </c>
      <c r="D96" s="78" t="s">
        <v>71</v>
      </c>
      <c r="E96" s="78" t="s">
        <v>26</v>
      </c>
      <c r="F96" s="76" t="s">
        <v>627</v>
      </c>
      <c r="G96" s="78">
        <v>2</v>
      </c>
      <c r="H96" s="78">
        <v>2</v>
      </c>
      <c r="I96" s="130">
        <v>988.95</v>
      </c>
      <c r="J96" s="130">
        <v>938.89</v>
      </c>
      <c r="K96" s="130">
        <v>938.89</v>
      </c>
      <c r="L96" s="134">
        <v>44</v>
      </c>
      <c r="M96" s="130">
        <f t="shared" si="6"/>
        <v>4171009.4361000005</v>
      </c>
      <c r="N96" s="130">
        <v>0</v>
      </c>
      <c r="O96" s="130">
        <v>0</v>
      </c>
      <c r="P96" s="130">
        <v>0</v>
      </c>
      <c r="Q96" s="130">
        <f>'Таблица 3 '!C93</f>
        <v>4171009.4361000005</v>
      </c>
      <c r="R96" s="130">
        <v>0</v>
      </c>
      <c r="S96" s="130">
        <v>0</v>
      </c>
      <c r="T96" s="80">
        <f>M96/I96</f>
        <v>4217.6140715910815</v>
      </c>
      <c r="U96" s="80">
        <v>4442.49</v>
      </c>
      <c r="V96" s="131" t="s">
        <v>43</v>
      </c>
      <c r="W96" s="125"/>
    </row>
    <row r="97" spans="1:23" s="39" customFormat="1" ht="30" customHeight="1" x14ac:dyDescent="0.25">
      <c r="A97" s="135" t="s">
        <v>264</v>
      </c>
      <c r="B97" s="135"/>
      <c r="C97" s="44" t="s">
        <v>350</v>
      </c>
      <c r="D97" s="44" t="s">
        <v>350</v>
      </c>
      <c r="E97" s="44" t="s">
        <v>350</v>
      </c>
      <c r="F97" s="50" t="s">
        <v>350</v>
      </c>
      <c r="G97" s="44" t="s">
        <v>350</v>
      </c>
      <c r="H97" s="44" t="s">
        <v>350</v>
      </c>
      <c r="I97" s="49">
        <f>I98+I117</f>
        <v>30348.22</v>
      </c>
      <c r="J97" s="49">
        <f t="shared" ref="J97:S97" si="12">J98+J117</f>
        <v>24248.069999999996</v>
      </c>
      <c r="K97" s="49">
        <f t="shared" si="12"/>
        <v>20097.569999999996</v>
      </c>
      <c r="L97" s="72">
        <f t="shared" si="12"/>
        <v>1013</v>
      </c>
      <c r="M97" s="49">
        <f t="shared" si="12"/>
        <v>62023490.216899998</v>
      </c>
      <c r="N97" s="49">
        <f t="shared" si="12"/>
        <v>0</v>
      </c>
      <c r="O97" s="49">
        <f t="shared" si="12"/>
        <v>0</v>
      </c>
      <c r="P97" s="49">
        <f t="shared" si="12"/>
        <v>0</v>
      </c>
      <c r="Q97" s="49">
        <f t="shared" si="12"/>
        <v>62023490.216899998</v>
      </c>
      <c r="R97" s="49">
        <f t="shared" si="12"/>
        <v>0</v>
      </c>
      <c r="S97" s="49">
        <f t="shared" si="12"/>
        <v>0</v>
      </c>
      <c r="T97" s="46" t="s">
        <v>26</v>
      </c>
      <c r="U97" s="45" t="s">
        <v>26</v>
      </c>
      <c r="V97" s="45" t="s">
        <v>26</v>
      </c>
      <c r="W97" s="125"/>
    </row>
    <row r="98" spans="1:23" s="39" customFormat="1" ht="30" customHeight="1" x14ac:dyDescent="0.25">
      <c r="A98" s="103" t="s">
        <v>266</v>
      </c>
      <c r="B98" s="104"/>
      <c r="C98" s="44" t="s">
        <v>350</v>
      </c>
      <c r="D98" s="44" t="s">
        <v>350</v>
      </c>
      <c r="E98" s="44" t="s">
        <v>350</v>
      </c>
      <c r="F98" s="50" t="s">
        <v>350</v>
      </c>
      <c r="G98" s="44" t="s">
        <v>350</v>
      </c>
      <c r="H98" s="44" t="s">
        <v>350</v>
      </c>
      <c r="I98" s="49">
        <f>SUM(I99:I116)</f>
        <v>26634.12</v>
      </c>
      <c r="J98" s="49">
        <f t="shared" ref="J98:S98" si="13">SUM(J99:J116)</f>
        <v>20891.269999999997</v>
      </c>
      <c r="K98" s="49">
        <f t="shared" si="13"/>
        <v>16880.369999999995</v>
      </c>
      <c r="L98" s="72">
        <f t="shared" si="13"/>
        <v>861</v>
      </c>
      <c r="M98" s="49">
        <f t="shared" si="13"/>
        <v>42310099.824899994</v>
      </c>
      <c r="N98" s="49">
        <f t="shared" si="13"/>
        <v>0</v>
      </c>
      <c r="O98" s="49">
        <f t="shared" si="13"/>
        <v>0</v>
      </c>
      <c r="P98" s="49">
        <f t="shared" si="13"/>
        <v>0</v>
      </c>
      <c r="Q98" s="49">
        <f>SUM(Q99:Q116)</f>
        <v>42310099.824899994</v>
      </c>
      <c r="R98" s="49">
        <f t="shared" si="13"/>
        <v>0</v>
      </c>
      <c r="S98" s="49">
        <f t="shared" si="13"/>
        <v>0</v>
      </c>
      <c r="T98" s="46" t="s">
        <v>26</v>
      </c>
      <c r="U98" s="45" t="s">
        <v>26</v>
      </c>
      <c r="V98" s="45" t="s">
        <v>26</v>
      </c>
      <c r="W98" s="125"/>
    </row>
    <row r="99" spans="1:23" s="39" customFormat="1" ht="45" x14ac:dyDescent="0.25">
      <c r="A99" s="137">
        <v>1</v>
      </c>
      <c r="B99" s="84" t="s">
        <v>275</v>
      </c>
      <c r="C99" s="140" t="s">
        <v>27</v>
      </c>
      <c r="D99" s="78">
        <v>1983</v>
      </c>
      <c r="E99" s="78" t="s">
        <v>26</v>
      </c>
      <c r="F99" s="76" t="s">
        <v>164</v>
      </c>
      <c r="G99" s="78">
        <v>5</v>
      </c>
      <c r="H99" s="78">
        <v>6</v>
      </c>
      <c r="I99" s="130">
        <v>5546.9</v>
      </c>
      <c r="J99" s="130">
        <v>4196</v>
      </c>
      <c r="K99" s="130">
        <v>859.5</v>
      </c>
      <c r="L99" s="134">
        <v>246</v>
      </c>
      <c r="M99" s="130">
        <f t="shared" ref="M99:M116" si="14">SUM(N99:S99)</f>
        <v>12786344.92</v>
      </c>
      <c r="N99" s="130">
        <v>0</v>
      </c>
      <c r="O99" s="130">
        <v>0</v>
      </c>
      <c r="P99" s="130">
        <v>0</v>
      </c>
      <c r="Q99" s="130">
        <f>'Таблица 3 '!C96</f>
        <v>12786344.92</v>
      </c>
      <c r="R99" s="130">
        <v>0</v>
      </c>
      <c r="S99" s="130">
        <v>0</v>
      </c>
      <c r="T99" s="80">
        <f>M99/I99</f>
        <v>2305.1334835673983</v>
      </c>
      <c r="U99" s="80">
        <v>3047.27</v>
      </c>
      <c r="V99" s="131" t="s">
        <v>43</v>
      </c>
      <c r="W99" s="125"/>
    </row>
    <row r="100" spans="1:23" s="39" customFormat="1" ht="45" x14ac:dyDescent="0.25">
      <c r="A100" s="137">
        <v>2</v>
      </c>
      <c r="B100" s="84" t="s">
        <v>277</v>
      </c>
      <c r="C100" s="140" t="s">
        <v>27</v>
      </c>
      <c r="D100" s="78">
        <v>1971</v>
      </c>
      <c r="E100" s="78" t="s">
        <v>26</v>
      </c>
      <c r="F100" s="76" t="s">
        <v>627</v>
      </c>
      <c r="G100" s="78">
        <v>5</v>
      </c>
      <c r="H100" s="78">
        <v>4</v>
      </c>
      <c r="I100" s="130">
        <v>4306.42</v>
      </c>
      <c r="J100" s="130">
        <v>3141.12</v>
      </c>
      <c r="K100" s="130">
        <v>3012.72</v>
      </c>
      <c r="L100" s="134">
        <v>76</v>
      </c>
      <c r="M100" s="130">
        <f t="shared" si="14"/>
        <v>3929384.0639999998</v>
      </c>
      <c r="N100" s="130">
        <v>0</v>
      </c>
      <c r="O100" s="130">
        <v>0</v>
      </c>
      <c r="P100" s="130">
        <v>0</v>
      </c>
      <c r="Q100" s="130">
        <f>'Таблица 3 '!C97</f>
        <v>3929384.0639999998</v>
      </c>
      <c r="R100" s="130">
        <v>0</v>
      </c>
      <c r="S100" s="130">
        <v>0</v>
      </c>
      <c r="T100" s="80">
        <f t="shared" ref="T100:T116" si="15">M100/I100</f>
        <v>912.44794144556261</v>
      </c>
      <c r="U100" s="80">
        <v>1250.95</v>
      </c>
      <c r="V100" s="131" t="s">
        <v>43</v>
      </c>
      <c r="W100" s="125"/>
    </row>
    <row r="101" spans="1:23" s="39" customFormat="1" ht="45" x14ac:dyDescent="0.25">
      <c r="A101" s="137">
        <v>3</v>
      </c>
      <c r="B101" s="84" t="s">
        <v>276</v>
      </c>
      <c r="C101" s="140" t="s">
        <v>27</v>
      </c>
      <c r="D101" s="78">
        <v>1970</v>
      </c>
      <c r="E101" s="78" t="s">
        <v>26</v>
      </c>
      <c r="F101" s="76" t="s">
        <v>627</v>
      </c>
      <c r="G101" s="78">
        <v>2</v>
      </c>
      <c r="H101" s="78">
        <v>2</v>
      </c>
      <c r="I101" s="130">
        <v>836.2</v>
      </c>
      <c r="J101" s="130">
        <v>732.9</v>
      </c>
      <c r="K101" s="130">
        <v>732.9</v>
      </c>
      <c r="L101" s="134">
        <v>31</v>
      </c>
      <c r="M101" s="130">
        <f t="shared" si="14"/>
        <v>3415189.4069999997</v>
      </c>
      <c r="N101" s="130">
        <v>0</v>
      </c>
      <c r="O101" s="130">
        <v>0</v>
      </c>
      <c r="P101" s="130">
        <v>0</v>
      </c>
      <c r="Q101" s="130">
        <f>'Таблица 3 '!C98</f>
        <v>3415189.4069999997</v>
      </c>
      <c r="R101" s="130">
        <v>0</v>
      </c>
      <c r="S101" s="130">
        <v>0</v>
      </c>
      <c r="T101" s="80">
        <f t="shared" si="15"/>
        <v>4084.177717053336</v>
      </c>
      <c r="U101" s="80">
        <v>4659.83</v>
      </c>
      <c r="V101" s="131" t="s">
        <v>43</v>
      </c>
      <c r="W101" s="125"/>
    </row>
    <row r="102" spans="1:23" s="39" customFormat="1" ht="45" x14ac:dyDescent="0.25">
      <c r="A102" s="137">
        <v>4</v>
      </c>
      <c r="B102" s="84" t="s">
        <v>262</v>
      </c>
      <c r="C102" s="140" t="s">
        <v>27</v>
      </c>
      <c r="D102" s="78">
        <v>1970</v>
      </c>
      <c r="E102" s="78" t="s">
        <v>26</v>
      </c>
      <c r="F102" s="76" t="s">
        <v>627</v>
      </c>
      <c r="G102" s="78">
        <v>2</v>
      </c>
      <c r="H102" s="78">
        <v>2</v>
      </c>
      <c r="I102" s="130">
        <v>1175.5</v>
      </c>
      <c r="J102" s="130">
        <v>725.9</v>
      </c>
      <c r="K102" s="130">
        <v>725.9</v>
      </c>
      <c r="L102" s="134">
        <v>35</v>
      </c>
      <c r="M102" s="130">
        <f t="shared" si="14"/>
        <v>363951.74199999997</v>
      </c>
      <c r="N102" s="130">
        <v>0</v>
      </c>
      <c r="O102" s="130">
        <v>0</v>
      </c>
      <c r="P102" s="130">
        <v>0</v>
      </c>
      <c r="Q102" s="130">
        <f>'Таблица 3 '!C99</f>
        <v>363951.74199999997</v>
      </c>
      <c r="R102" s="130">
        <v>0</v>
      </c>
      <c r="S102" s="130">
        <v>0</v>
      </c>
      <c r="T102" s="80">
        <f t="shared" si="15"/>
        <v>309.61441259038702</v>
      </c>
      <c r="U102" s="80">
        <v>501.38</v>
      </c>
      <c r="V102" s="131" t="s">
        <v>43</v>
      </c>
      <c r="W102" s="125"/>
    </row>
    <row r="103" spans="1:23" s="39" customFormat="1" ht="45" x14ac:dyDescent="0.25">
      <c r="A103" s="137">
        <v>5</v>
      </c>
      <c r="B103" s="84" t="s">
        <v>273</v>
      </c>
      <c r="C103" s="140" t="s">
        <v>27</v>
      </c>
      <c r="D103" s="78">
        <v>1965</v>
      </c>
      <c r="E103" s="78">
        <v>2021</v>
      </c>
      <c r="F103" s="76" t="s">
        <v>627</v>
      </c>
      <c r="G103" s="78">
        <v>2</v>
      </c>
      <c r="H103" s="78">
        <v>2</v>
      </c>
      <c r="I103" s="130">
        <v>677.9</v>
      </c>
      <c r="J103" s="130">
        <v>636.5</v>
      </c>
      <c r="K103" s="130">
        <v>636.5</v>
      </c>
      <c r="L103" s="134">
        <v>28</v>
      </c>
      <c r="M103" s="130">
        <f t="shared" si="14"/>
        <v>701867.52000000002</v>
      </c>
      <c r="N103" s="130">
        <v>0</v>
      </c>
      <c r="O103" s="130">
        <v>0</v>
      </c>
      <c r="P103" s="130">
        <v>0</v>
      </c>
      <c r="Q103" s="130">
        <f>'Таблица 3 '!C100</f>
        <v>701867.52000000002</v>
      </c>
      <c r="R103" s="130">
        <v>0</v>
      </c>
      <c r="S103" s="130">
        <v>0</v>
      </c>
      <c r="T103" s="80">
        <f t="shared" si="15"/>
        <v>1035.3555391650686</v>
      </c>
      <c r="U103" s="80">
        <v>788.48</v>
      </c>
      <c r="V103" s="131" t="s">
        <v>43</v>
      </c>
      <c r="W103" s="125"/>
    </row>
    <row r="104" spans="1:23" s="39" customFormat="1" ht="45" x14ac:dyDescent="0.25">
      <c r="A104" s="137">
        <v>6</v>
      </c>
      <c r="B104" s="84" t="s">
        <v>259</v>
      </c>
      <c r="C104" s="140" t="s">
        <v>27</v>
      </c>
      <c r="D104" s="78">
        <v>1970</v>
      </c>
      <c r="E104" s="78">
        <v>2021</v>
      </c>
      <c r="F104" s="76" t="s">
        <v>627</v>
      </c>
      <c r="G104" s="78">
        <v>3</v>
      </c>
      <c r="H104" s="78">
        <v>2</v>
      </c>
      <c r="I104" s="130">
        <v>1626</v>
      </c>
      <c r="J104" s="130">
        <v>1069.5999999999999</v>
      </c>
      <c r="K104" s="130">
        <v>1069.5999999999999</v>
      </c>
      <c r="L104" s="134">
        <v>44</v>
      </c>
      <c r="M104" s="130">
        <f t="shared" si="14"/>
        <v>536276.04799999995</v>
      </c>
      <c r="N104" s="130">
        <v>0</v>
      </c>
      <c r="O104" s="130">
        <v>0</v>
      </c>
      <c r="P104" s="130">
        <v>0</v>
      </c>
      <c r="Q104" s="130">
        <f>'Таблица 3 '!C101</f>
        <v>536276.04799999995</v>
      </c>
      <c r="R104" s="130">
        <v>0</v>
      </c>
      <c r="S104" s="130">
        <v>0</v>
      </c>
      <c r="T104" s="80">
        <f t="shared" si="15"/>
        <v>329.81306765067649</v>
      </c>
      <c r="U104" s="80">
        <v>501.38</v>
      </c>
      <c r="V104" s="131" t="s">
        <v>43</v>
      </c>
      <c r="W104" s="125"/>
    </row>
    <row r="105" spans="1:23" s="39" customFormat="1" ht="45" x14ac:dyDescent="0.25">
      <c r="A105" s="137">
        <v>7</v>
      </c>
      <c r="B105" s="84" t="s">
        <v>261</v>
      </c>
      <c r="C105" s="140" t="s">
        <v>27</v>
      </c>
      <c r="D105" s="78">
        <v>1970</v>
      </c>
      <c r="E105" s="78" t="s">
        <v>26</v>
      </c>
      <c r="F105" s="76" t="s">
        <v>627</v>
      </c>
      <c r="G105" s="78">
        <v>2</v>
      </c>
      <c r="H105" s="78">
        <v>2</v>
      </c>
      <c r="I105" s="130">
        <v>827.7</v>
      </c>
      <c r="J105" s="130">
        <v>724.4</v>
      </c>
      <c r="K105" s="130">
        <v>724.4</v>
      </c>
      <c r="L105" s="134">
        <v>25</v>
      </c>
      <c r="M105" s="130">
        <f t="shared" si="14"/>
        <v>363199.67199999996</v>
      </c>
      <c r="N105" s="130">
        <v>0</v>
      </c>
      <c r="O105" s="130">
        <v>0</v>
      </c>
      <c r="P105" s="130">
        <v>0</v>
      </c>
      <c r="Q105" s="130">
        <f>'Таблица 3 '!C102</f>
        <v>363199.67199999996</v>
      </c>
      <c r="R105" s="130">
        <v>0</v>
      </c>
      <c r="S105" s="130">
        <v>0</v>
      </c>
      <c r="T105" s="80">
        <f t="shared" si="15"/>
        <v>438.80593451733711</v>
      </c>
      <c r="U105" s="80">
        <v>501.38</v>
      </c>
      <c r="V105" s="131" t="s">
        <v>43</v>
      </c>
      <c r="W105" s="125"/>
    </row>
    <row r="106" spans="1:23" s="39" customFormat="1" ht="45" x14ac:dyDescent="0.25">
      <c r="A106" s="137">
        <v>8</v>
      </c>
      <c r="B106" s="84" t="s">
        <v>270</v>
      </c>
      <c r="C106" s="140" t="s">
        <v>27</v>
      </c>
      <c r="D106" s="78">
        <v>1957</v>
      </c>
      <c r="E106" s="78">
        <v>2019</v>
      </c>
      <c r="F106" s="76" t="s">
        <v>627</v>
      </c>
      <c r="G106" s="78">
        <v>2</v>
      </c>
      <c r="H106" s="78">
        <v>2</v>
      </c>
      <c r="I106" s="130">
        <v>896</v>
      </c>
      <c r="J106" s="130">
        <v>830</v>
      </c>
      <c r="K106" s="130">
        <v>830</v>
      </c>
      <c r="L106" s="134">
        <v>25</v>
      </c>
      <c r="M106" s="130">
        <f t="shared" si="14"/>
        <v>4231567.3</v>
      </c>
      <c r="N106" s="130">
        <v>0</v>
      </c>
      <c r="O106" s="130">
        <v>0</v>
      </c>
      <c r="P106" s="130">
        <v>0</v>
      </c>
      <c r="Q106" s="130">
        <f>'Таблица 3 '!C103</f>
        <v>4231567.3</v>
      </c>
      <c r="R106" s="130">
        <v>0</v>
      </c>
      <c r="S106" s="130">
        <v>0</v>
      </c>
      <c r="T106" s="80">
        <f t="shared" si="15"/>
        <v>4722.7313616071424</v>
      </c>
      <c r="U106" s="80">
        <v>4857.3100000000004</v>
      </c>
      <c r="V106" s="131" t="s">
        <v>43</v>
      </c>
      <c r="W106" s="125"/>
    </row>
    <row r="107" spans="1:23" s="39" customFormat="1" ht="45" x14ac:dyDescent="0.25">
      <c r="A107" s="137">
        <v>9</v>
      </c>
      <c r="B107" s="84" t="s">
        <v>269</v>
      </c>
      <c r="C107" s="140" t="s">
        <v>27</v>
      </c>
      <c r="D107" s="78">
        <v>1963</v>
      </c>
      <c r="E107" s="78">
        <v>2016</v>
      </c>
      <c r="F107" s="76" t="s">
        <v>627</v>
      </c>
      <c r="G107" s="78">
        <v>2</v>
      </c>
      <c r="H107" s="78">
        <v>2</v>
      </c>
      <c r="I107" s="130">
        <v>893.9</v>
      </c>
      <c r="J107" s="130">
        <v>829.4</v>
      </c>
      <c r="K107" s="130">
        <v>829.4</v>
      </c>
      <c r="L107" s="134">
        <v>21</v>
      </c>
      <c r="M107" s="130">
        <f t="shared" si="14"/>
        <v>200000</v>
      </c>
      <c r="N107" s="130">
        <v>0</v>
      </c>
      <c r="O107" s="130">
        <v>0</v>
      </c>
      <c r="P107" s="130">
        <v>0</v>
      </c>
      <c r="Q107" s="130">
        <f>'Таблица 3 '!C104</f>
        <v>200000</v>
      </c>
      <c r="R107" s="130">
        <v>0</v>
      </c>
      <c r="S107" s="130">
        <v>0</v>
      </c>
      <c r="T107" s="80">
        <f t="shared" si="15"/>
        <v>223.73867322966777</v>
      </c>
      <c r="U107" s="80">
        <v>0</v>
      </c>
      <c r="V107" s="131" t="s">
        <v>43</v>
      </c>
      <c r="W107" s="125"/>
    </row>
    <row r="108" spans="1:23" s="39" customFormat="1" ht="45" x14ac:dyDescent="0.25">
      <c r="A108" s="137">
        <v>10</v>
      </c>
      <c r="B108" s="84" t="s">
        <v>271</v>
      </c>
      <c r="C108" s="140" t="s">
        <v>27</v>
      </c>
      <c r="D108" s="78">
        <v>1961</v>
      </c>
      <c r="E108" s="78">
        <v>2018</v>
      </c>
      <c r="F108" s="76" t="s">
        <v>627</v>
      </c>
      <c r="G108" s="78">
        <v>2</v>
      </c>
      <c r="H108" s="78">
        <v>2</v>
      </c>
      <c r="I108" s="130">
        <v>886.1</v>
      </c>
      <c r="J108" s="130">
        <v>838.6</v>
      </c>
      <c r="K108" s="130">
        <v>838.6</v>
      </c>
      <c r="L108" s="134">
        <v>25</v>
      </c>
      <c r="M108" s="130">
        <f t="shared" si="14"/>
        <v>440762.06000000006</v>
      </c>
      <c r="N108" s="130">
        <v>0</v>
      </c>
      <c r="O108" s="130">
        <v>0</v>
      </c>
      <c r="P108" s="130">
        <v>0</v>
      </c>
      <c r="Q108" s="130">
        <f>'Таблица 3 '!C105</f>
        <v>440762.06000000006</v>
      </c>
      <c r="R108" s="130">
        <v>0</v>
      </c>
      <c r="S108" s="130">
        <v>0</v>
      </c>
      <c r="T108" s="80">
        <f t="shared" si="15"/>
        <v>497.4179663694843</v>
      </c>
      <c r="U108" s="80">
        <v>287.10000000000002</v>
      </c>
      <c r="V108" s="131" t="s">
        <v>43</v>
      </c>
      <c r="W108" s="125"/>
    </row>
    <row r="109" spans="1:23" s="39" customFormat="1" ht="45" x14ac:dyDescent="0.25">
      <c r="A109" s="137">
        <v>11</v>
      </c>
      <c r="B109" s="84" t="s">
        <v>272</v>
      </c>
      <c r="C109" s="140" t="s">
        <v>27</v>
      </c>
      <c r="D109" s="78">
        <v>1956</v>
      </c>
      <c r="E109" s="78" t="s">
        <v>26</v>
      </c>
      <c r="F109" s="76" t="s">
        <v>627</v>
      </c>
      <c r="G109" s="78">
        <v>2</v>
      </c>
      <c r="H109" s="78">
        <v>2</v>
      </c>
      <c r="I109" s="130">
        <v>929.8</v>
      </c>
      <c r="J109" s="130">
        <v>927.8</v>
      </c>
      <c r="K109" s="130">
        <v>668.8</v>
      </c>
      <c r="L109" s="134">
        <v>34</v>
      </c>
      <c r="M109" s="130">
        <f t="shared" si="14"/>
        <v>1579954.0520000001</v>
      </c>
      <c r="N109" s="130">
        <v>0</v>
      </c>
      <c r="O109" s="130">
        <v>0</v>
      </c>
      <c r="P109" s="130">
        <v>0</v>
      </c>
      <c r="Q109" s="130">
        <f>'Таблица 3 '!C106</f>
        <v>1579954.0520000001</v>
      </c>
      <c r="R109" s="130">
        <v>0</v>
      </c>
      <c r="S109" s="130">
        <v>0</v>
      </c>
      <c r="T109" s="80">
        <f t="shared" si="15"/>
        <v>1699.2407528500755</v>
      </c>
      <c r="U109" s="80">
        <v>1487.3400000000001</v>
      </c>
      <c r="V109" s="131" t="s">
        <v>43</v>
      </c>
      <c r="W109" s="125"/>
    </row>
    <row r="110" spans="1:23" s="39" customFormat="1" ht="45" x14ac:dyDescent="0.25">
      <c r="A110" s="137">
        <v>12</v>
      </c>
      <c r="B110" s="84" t="s">
        <v>278</v>
      </c>
      <c r="C110" s="140" t="s">
        <v>27</v>
      </c>
      <c r="D110" s="78">
        <v>1953</v>
      </c>
      <c r="E110" s="78" t="s">
        <v>26</v>
      </c>
      <c r="F110" s="76" t="s">
        <v>627</v>
      </c>
      <c r="G110" s="78">
        <v>2</v>
      </c>
      <c r="H110" s="78">
        <v>2</v>
      </c>
      <c r="I110" s="130">
        <v>1340.2</v>
      </c>
      <c r="J110" s="130">
        <v>1316.4</v>
      </c>
      <c r="K110" s="130">
        <v>1316.4</v>
      </c>
      <c r="L110" s="134">
        <v>46</v>
      </c>
      <c r="M110" s="130">
        <f t="shared" si="14"/>
        <v>1237955.0720000002</v>
      </c>
      <c r="N110" s="130">
        <v>0</v>
      </c>
      <c r="O110" s="130">
        <v>0</v>
      </c>
      <c r="P110" s="130">
        <v>0</v>
      </c>
      <c r="Q110" s="130">
        <f>'Таблица 3 '!C107</f>
        <v>1237955.0720000002</v>
      </c>
      <c r="R110" s="130">
        <v>0</v>
      </c>
      <c r="S110" s="130">
        <v>0</v>
      </c>
      <c r="T110" s="80">
        <f t="shared" si="15"/>
        <v>923.70920161169988</v>
      </c>
      <c r="U110" s="80">
        <v>788.48</v>
      </c>
      <c r="V110" s="131" t="s">
        <v>43</v>
      </c>
      <c r="W110" s="125"/>
    </row>
    <row r="111" spans="1:23" s="39" customFormat="1" ht="45" x14ac:dyDescent="0.25">
      <c r="A111" s="137">
        <v>13</v>
      </c>
      <c r="B111" s="84" t="s">
        <v>260</v>
      </c>
      <c r="C111" s="140" t="s">
        <v>27</v>
      </c>
      <c r="D111" s="78">
        <v>1977</v>
      </c>
      <c r="E111" s="78" t="s">
        <v>26</v>
      </c>
      <c r="F111" s="76" t="s">
        <v>627</v>
      </c>
      <c r="G111" s="78">
        <v>5</v>
      </c>
      <c r="H111" s="78">
        <v>5</v>
      </c>
      <c r="I111" s="130">
        <v>4383.6000000000004</v>
      </c>
      <c r="J111" s="130">
        <v>3233.51</v>
      </c>
      <c r="K111" s="130">
        <v>3199.91</v>
      </c>
      <c r="L111" s="134">
        <v>147</v>
      </c>
      <c r="M111" s="130">
        <f t="shared" si="14"/>
        <v>922617.40830000001</v>
      </c>
      <c r="N111" s="130">
        <v>0</v>
      </c>
      <c r="O111" s="130">
        <v>0</v>
      </c>
      <c r="P111" s="130">
        <v>0</v>
      </c>
      <c r="Q111" s="130">
        <f>'Таблица 3 '!C108</f>
        <v>922617.40830000001</v>
      </c>
      <c r="R111" s="130">
        <v>0</v>
      </c>
      <c r="S111" s="130">
        <v>0</v>
      </c>
      <c r="T111" s="80">
        <f t="shared" si="15"/>
        <v>210.47025465370928</v>
      </c>
      <c r="U111" s="80">
        <v>285.33</v>
      </c>
      <c r="V111" s="131" t="s">
        <v>43</v>
      </c>
      <c r="W111" s="125"/>
    </row>
    <row r="112" spans="1:23" s="39" customFormat="1" ht="45" x14ac:dyDescent="0.25">
      <c r="A112" s="137">
        <v>14</v>
      </c>
      <c r="B112" s="84" t="s">
        <v>279</v>
      </c>
      <c r="C112" s="140" t="s">
        <v>27</v>
      </c>
      <c r="D112" s="78">
        <v>1962</v>
      </c>
      <c r="E112" s="78" t="s">
        <v>26</v>
      </c>
      <c r="F112" s="76" t="s">
        <v>627</v>
      </c>
      <c r="G112" s="78">
        <v>2</v>
      </c>
      <c r="H112" s="78">
        <v>1</v>
      </c>
      <c r="I112" s="130">
        <v>236.6</v>
      </c>
      <c r="J112" s="130">
        <v>236.6</v>
      </c>
      <c r="K112" s="130">
        <v>236.6</v>
      </c>
      <c r="L112" s="134">
        <v>8</v>
      </c>
      <c r="M112" s="130">
        <f t="shared" si="14"/>
        <v>1305000.4239999999</v>
      </c>
      <c r="N112" s="130">
        <v>0</v>
      </c>
      <c r="O112" s="130">
        <v>0</v>
      </c>
      <c r="P112" s="130">
        <v>0</v>
      </c>
      <c r="Q112" s="130">
        <f>'Таблица 3 '!C109</f>
        <v>1305000.4239999999</v>
      </c>
      <c r="R112" s="130">
        <v>0</v>
      </c>
      <c r="S112" s="130">
        <v>0</v>
      </c>
      <c r="T112" s="80">
        <f t="shared" si="15"/>
        <v>5515.6399999999994</v>
      </c>
      <c r="U112" s="80">
        <v>5515.64</v>
      </c>
      <c r="V112" s="131" t="s">
        <v>43</v>
      </c>
      <c r="W112" s="125"/>
    </row>
    <row r="113" spans="1:140" s="39" customFormat="1" ht="45" x14ac:dyDescent="0.25">
      <c r="A113" s="137">
        <v>15</v>
      </c>
      <c r="B113" s="84" t="s">
        <v>274</v>
      </c>
      <c r="C113" s="140" t="s">
        <v>27</v>
      </c>
      <c r="D113" s="78">
        <v>1963</v>
      </c>
      <c r="E113" s="78" t="s">
        <v>26</v>
      </c>
      <c r="F113" s="76" t="s">
        <v>627</v>
      </c>
      <c r="G113" s="78">
        <v>2</v>
      </c>
      <c r="H113" s="78">
        <v>2</v>
      </c>
      <c r="I113" s="130">
        <v>1146.0999999999999</v>
      </c>
      <c r="J113" s="130">
        <v>621.14</v>
      </c>
      <c r="K113" s="130">
        <v>505.74</v>
      </c>
      <c r="L113" s="134">
        <v>26</v>
      </c>
      <c r="M113" s="130">
        <f t="shared" si="14"/>
        <v>7668674.3196</v>
      </c>
      <c r="N113" s="130">
        <v>0</v>
      </c>
      <c r="O113" s="130">
        <v>0</v>
      </c>
      <c r="P113" s="130">
        <v>0</v>
      </c>
      <c r="Q113" s="130">
        <f>'Таблица 3 '!C110</f>
        <v>7668674.3196</v>
      </c>
      <c r="R113" s="130">
        <v>0</v>
      </c>
      <c r="S113" s="130">
        <v>0</v>
      </c>
      <c r="T113" s="80">
        <f t="shared" si="15"/>
        <v>6691.1040219876104</v>
      </c>
      <c r="U113" s="80">
        <v>12024.140000000001</v>
      </c>
      <c r="V113" s="131" t="s">
        <v>43</v>
      </c>
      <c r="W113" s="125"/>
    </row>
    <row r="114" spans="1:140" s="39" customFormat="1" ht="45" x14ac:dyDescent="0.25">
      <c r="A114" s="137">
        <v>16</v>
      </c>
      <c r="B114" s="84" t="s">
        <v>633</v>
      </c>
      <c r="C114" s="140" t="s">
        <v>27</v>
      </c>
      <c r="D114" s="78">
        <v>1959</v>
      </c>
      <c r="E114" s="78">
        <v>2021</v>
      </c>
      <c r="F114" s="76" t="s">
        <v>627</v>
      </c>
      <c r="G114" s="78">
        <v>2</v>
      </c>
      <c r="H114" s="78">
        <v>1</v>
      </c>
      <c r="I114" s="130">
        <v>291.2</v>
      </c>
      <c r="J114" s="130">
        <v>281</v>
      </c>
      <c r="K114" s="130">
        <v>242.6</v>
      </c>
      <c r="L114" s="134">
        <v>17</v>
      </c>
      <c r="M114" s="130">
        <f t="shared" si="14"/>
        <v>734118.12</v>
      </c>
      <c r="N114" s="130">
        <v>0</v>
      </c>
      <c r="O114" s="130">
        <v>0</v>
      </c>
      <c r="P114" s="130">
        <v>0</v>
      </c>
      <c r="Q114" s="130">
        <f>'Таблица 3 '!C111</f>
        <v>734118.12</v>
      </c>
      <c r="R114" s="130">
        <v>0</v>
      </c>
      <c r="S114" s="130">
        <v>0</v>
      </c>
      <c r="T114" s="80">
        <f t="shared" si="15"/>
        <v>2521.0100274725278</v>
      </c>
      <c r="U114" s="80">
        <v>2612.52</v>
      </c>
      <c r="V114" s="131" t="s">
        <v>43</v>
      </c>
      <c r="W114" s="125"/>
    </row>
    <row r="115" spans="1:140" s="39" customFormat="1" ht="45" x14ac:dyDescent="0.25">
      <c r="A115" s="137">
        <v>17</v>
      </c>
      <c r="B115" s="84" t="s">
        <v>634</v>
      </c>
      <c r="C115" s="140" t="s">
        <v>27</v>
      </c>
      <c r="D115" s="78">
        <v>1961</v>
      </c>
      <c r="E115" s="78">
        <v>2018</v>
      </c>
      <c r="F115" s="76" t="s">
        <v>627</v>
      </c>
      <c r="G115" s="78">
        <v>2</v>
      </c>
      <c r="H115" s="78">
        <v>1</v>
      </c>
      <c r="I115" s="130">
        <v>319.89999999999998</v>
      </c>
      <c r="J115" s="130">
        <v>276</v>
      </c>
      <c r="K115" s="130">
        <v>244.8</v>
      </c>
      <c r="L115" s="134">
        <v>17</v>
      </c>
      <c r="M115" s="130">
        <f t="shared" si="14"/>
        <v>1113940.8799999999</v>
      </c>
      <c r="N115" s="130">
        <v>0</v>
      </c>
      <c r="O115" s="130">
        <v>0</v>
      </c>
      <c r="P115" s="130">
        <v>0</v>
      </c>
      <c r="Q115" s="130">
        <f>'Таблица 3 '!C112</f>
        <v>1113940.8799999999</v>
      </c>
      <c r="R115" s="130">
        <v>0</v>
      </c>
      <c r="S115" s="130">
        <v>0</v>
      </c>
      <c r="T115" s="80">
        <f t="shared" si="15"/>
        <v>3482.1534229446702</v>
      </c>
      <c r="U115" s="80">
        <v>3311.38</v>
      </c>
      <c r="V115" s="131" t="s">
        <v>43</v>
      </c>
      <c r="W115" s="125"/>
    </row>
    <row r="116" spans="1:140" s="39" customFormat="1" ht="45" x14ac:dyDescent="0.25">
      <c r="A116" s="137">
        <v>18</v>
      </c>
      <c r="B116" s="84" t="s">
        <v>635</v>
      </c>
      <c r="C116" s="140" t="s">
        <v>27</v>
      </c>
      <c r="D116" s="78">
        <v>1961</v>
      </c>
      <c r="E116" s="78">
        <v>2021</v>
      </c>
      <c r="F116" s="76" t="s">
        <v>627</v>
      </c>
      <c r="G116" s="78">
        <v>2</v>
      </c>
      <c r="H116" s="78">
        <v>1</v>
      </c>
      <c r="I116" s="130">
        <v>314.10000000000002</v>
      </c>
      <c r="J116" s="130">
        <v>274.39999999999998</v>
      </c>
      <c r="K116" s="130">
        <v>206</v>
      </c>
      <c r="L116" s="134">
        <v>10</v>
      </c>
      <c r="M116" s="130">
        <f t="shared" si="14"/>
        <v>779296.81599999988</v>
      </c>
      <c r="N116" s="130">
        <v>0</v>
      </c>
      <c r="O116" s="130">
        <v>0</v>
      </c>
      <c r="P116" s="130">
        <v>0</v>
      </c>
      <c r="Q116" s="130">
        <f>'Таблица 3 '!C113</f>
        <v>779296.81599999988</v>
      </c>
      <c r="R116" s="130">
        <v>0</v>
      </c>
      <c r="S116" s="130">
        <v>0</v>
      </c>
      <c r="T116" s="80">
        <f t="shared" si="15"/>
        <v>2481.0468513212345</v>
      </c>
      <c r="U116" s="80">
        <v>2111.14</v>
      </c>
      <c r="V116" s="131" t="s">
        <v>43</v>
      </c>
      <c r="W116" s="125"/>
    </row>
    <row r="117" spans="1:140" s="29" customFormat="1" ht="30" customHeight="1" x14ac:dyDescent="0.25">
      <c r="A117" s="97" t="s">
        <v>265</v>
      </c>
      <c r="B117" s="97"/>
      <c r="C117" s="44" t="s">
        <v>350</v>
      </c>
      <c r="D117" s="44" t="s">
        <v>350</v>
      </c>
      <c r="E117" s="44" t="s">
        <v>350</v>
      </c>
      <c r="F117" s="50" t="s">
        <v>350</v>
      </c>
      <c r="G117" s="44" t="s">
        <v>350</v>
      </c>
      <c r="H117" s="44" t="s">
        <v>350</v>
      </c>
      <c r="I117" s="49">
        <f>SUM(I118:I121)</f>
        <v>3714.1000000000004</v>
      </c>
      <c r="J117" s="49">
        <f t="shared" ref="J117:S117" si="16">SUM(J118:J121)</f>
        <v>3356.8</v>
      </c>
      <c r="K117" s="49">
        <f t="shared" si="16"/>
        <v>3217.2000000000003</v>
      </c>
      <c r="L117" s="72">
        <f t="shared" si="16"/>
        <v>152</v>
      </c>
      <c r="M117" s="49">
        <f t="shared" si="16"/>
        <v>19713390.392000005</v>
      </c>
      <c r="N117" s="49">
        <f t="shared" si="16"/>
        <v>0</v>
      </c>
      <c r="O117" s="49">
        <f t="shared" si="16"/>
        <v>0</v>
      </c>
      <c r="P117" s="49">
        <f t="shared" si="16"/>
        <v>0</v>
      </c>
      <c r="Q117" s="49">
        <f t="shared" si="16"/>
        <v>19713390.392000005</v>
      </c>
      <c r="R117" s="49">
        <f t="shared" si="16"/>
        <v>0</v>
      </c>
      <c r="S117" s="49">
        <f t="shared" si="16"/>
        <v>0</v>
      </c>
      <c r="T117" s="45" t="s">
        <v>26</v>
      </c>
      <c r="U117" s="45" t="s">
        <v>26</v>
      </c>
      <c r="V117" s="45" t="s">
        <v>26</v>
      </c>
      <c r="W117" s="125"/>
    </row>
    <row r="118" spans="1:140" s="39" customFormat="1" ht="45" x14ac:dyDescent="0.25">
      <c r="A118" s="56">
        <v>1</v>
      </c>
      <c r="B118" s="84" t="s">
        <v>268</v>
      </c>
      <c r="C118" s="140" t="s">
        <v>27</v>
      </c>
      <c r="D118" s="78">
        <v>1977</v>
      </c>
      <c r="E118" s="78">
        <v>2021</v>
      </c>
      <c r="F118" s="76" t="s">
        <v>627</v>
      </c>
      <c r="G118" s="78">
        <v>3</v>
      </c>
      <c r="H118" s="78">
        <v>3</v>
      </c>
      <c r="I118" s="130">
        <v>1138.0999999999999</v>
      </c>
      <c r="J118" s="130">
        <v>1080</v>
      </c>
      <c r="K118" s="130">
        <v>1080</v>
      </c>
      <c r="L118" s="134">
        <v>50</v>
      </c>
      <c r="M118" s="130">
        <f>SUM(N118:S118)</f>
        <v>1021064.4</v>
      </c>
      <c r="N118" s="130">
        <v>0</v>
      </c>
      <c r="O118" s="130">
        <v>0</v>
      </c>
      <c r="P118" s="130">
        <v>0</v>
      </c>
      <c r="Q118" s="130">
        <f>'Таблица 3 '!C115</f>
        <v>1021064.4</v>
      </c>
      <c r="R118" s="130">
        <v>0</v>
      </c>
      <c r="S118" s="130">
        <v>0</v>
      </c>
      <c r="T118" s="80">
        <f>M118/I118</f>
        <v>897.16580265354548</v>
      </c>
      <c r="U118" s="80">
        <v>945.43</v>
      </c>
      <c r="V118" s="131" t="s">
        <v>43</v>
      </c>
      <c r="W118" s="125"/>
    </row>
    <row r="119" spans="1:140" s="39" customFormat="1" ht="45" x14ac:dyDescent="0.25">
      <c r="A119" s="56">
        <v>2</v>
      </c>
      <c r="B119" s="84" t="s">
        <v>647</v>
      </c>
      <c r="C119" s="140" t="s">
        <v>27</v>
      </c>
      <c r="D119" s="78">
        <v>1983</v>
      </c>
      <c r="E119" s="78" t="s">
        <v>26</v>
      </c>
      <c r="F119" s="76" t="s">
        <v>627</v>
      </c>
      <c r="G119" s="78">
        <v>3</v>
      </c>
      <c r="H119" s="78">
        <v>2</v>
      </c>
      <c r="I119" s="130">
        <v>1083.2</v>
      </c>
      <c r="J119" s="130">
        <v>999</v>
      </c>
      <c r="K119" s="130">
        <v>948.4</v>
      </c>
      <c r="L119" s="134">
        <v>45</v>
      </c>
      <c r="M119" s="130">
        <f t="shared" si="6"/>
        <v>12777060.150000002</v>
      </c>
      <c r="N119" s="130">
        <v>0</v>
      </c>
      <c r="O119" s="130">
        <v>0</v>
      </c>
      <c r="P119" s="130">
        <v>0</v>
      </c>
      <c r="Q119" s="130">
        <f>'Таблица 3 '!C116</f>
        <v>12777060.150000002</v>
      </c>
      <c r="R119" s="130">
        <v>0</v>
      </c>
      <c r="S119" s="130">
        <v>0</v>
      </c>
      <c r="T119" s="80">
        <f t="shared" ref="T119:T121" si="17">M119/I119</f>
        <v>11795.661142909898</v>
      </c>
      <c r="U119" s="80">
        <v>12789.85</v>
      </c>
      <c r="V119" s="131" t="s">
        <v>43</v>
      </c>
      <c r="W119" s="125"/>
    </row>
    <row r="120" spans="1:140" s="39" customFormat="1" ht="45" x14ac:dyDescent="0.25">
      <c r="A120" s="56">
        <v>3</v>
      </c>
      <c r="B120" s="84" t="s">
        <v>281</v>
      </c>
      <c r="C120" s="76" t="s">
        <v>27</v>
      </c>
      <c r="D120" s="78">
        <v>1986</v>
      </c>
      <c r="E120" s="78">
        <v>2017</v>
      </c>
      <c r="F120" s="76" t="s">
        <v>627</v>
      </c>
      <c r="G120" s="78">
        <v>5</v>
      </c>
      <c r="H120" s="78">
        <v>1</v>
      </c>
      <c r="I120" s="130">
        <v>973.6</v>
      </c>
      <c r="J120" s="130">
        <v>818</v>
      </c>
      <c r="K120" s="130">
        <v>729</v>
      </c>
      <c r="L120" s="134">
        <v>45</v>
      </c>
      <c r="M120" s="130">
        <f>SUM(N120:S120)</f>
        <v>3086534.86</v>
      </c>
      <c r="N120" s="130">
        <v>0</v>
      </c>
      <c r="O120" s="130">
        <v>0</v>
      </c>
      <c r="P120" s="130">
        <v>0</v>
      </c>
      <c r="Q120" s="130">
        <f>'Таблица 3 '!C117</f>
        <v>3086534.86</v>
      </c>
      <c r="R120" s="130">
        <v>0</v>
      </c>
      <c r="S120" s="130">
        <v>0</v>
      </c>
      <c r="T120" s="80">
        <f t="shared" si="17"/>
        <v>3170.2289030402626</v>
      </c>
      <c r="U120" s="80">
        <v>3773.27</v>
      </c>
      <c r="V120" s="131" t="s">
        <v>43</v>
      </c>
      <c r="W120" s="125"/>
    </row>
    <row r="121" spans="1:140" s="39" customFormat="1" ht="45" x14ac:dyDescent="0.25">
      <c r="A121" s="56">
        <v>4</v>
      </c>
      <c r="B121" s="84" t="s">
        <v>280</v>
      </c>
      <c r="C121" s="140" t="s">
        <v>27</v>
      </c>
      <c r="D121" s="78">
        <v>1959</v>
      </c>
      <c r="E121" s="78">
        <v>2019</v>
      </c>
      <c r="F121" s="76" t="s">
        <v>627</v>
      </c>
      <c r="G121" s="78">
        <v>2</v>
      </c>
      <c r="H121" s="78">
        <v>2</v>
      </c>
      <c r="I121" s="130">
        <v>519.20000000000005</v>
      </c>
      <c r="J121" s="130">
        <v>459.8</v>
      </c>
      <c r="K121" s="130">
        <v>459.8</v>
      </c>
      <c r="L121" s="134">
        <v>12</v>
      </c>
      <c r="M121" s="130">
        <f t="shared" si="6"/>
        <v>2828730.9819999998</v>
      </c>
      <c r="N121" s="130">
        <v>0</v>
      </c>
      <c r="O121" s="130">
        <v>0</v>
      </c>
      <c r="P121" s="130">
        <v>0</v>
      </c>
      <c r="Q121" s="130">
        <f>'Таблица 3 '!C118</f>
        <v>2828730.9819999998</v>
      </c>
      <c r="R121" s="130">
        <v>0</v>
      </c>
      <c r="S121" s="130">
        <v>0</v>
      </c>
      <c r="T121" s="80">
        <f t="shared" si="17"/>
        <v>5448.2491949152536</v>
      </c>
      <c r="U121" s="80">
        <v>6152.09</v>
      </c>
      <c r="V121" s="131" t="s">
        <v>43</v>
      </c>
      <c r="W121" s="125"/>
    </row>
    <row r="122" spans="1:140" s="67" customFormat="1" ht="30" customHeight="1" x14ac:dyDescent="0.25">
      <c r="A122" s="103" t="s">
        <v>766</v>
      </c>
      <c r="B122" s="104"/>
      <c r="C122" s="44"/>
      <c r="D122" s="44"/>
      <c r="E122" s="44"/>
      <c r="F122" s="50"/>
      <c r="G122" s="44"/>
      <c r="H122" s="44"/>
      <c r="I122" s="49">
        <f>I123</f>
        <v>430.3</v>
      </c>
      <c r="J122" s="49">
        <f t="shared" ref="J122:S123" si="18">J123</f>
        <v>380.39</v>
      </c>
      <c r="K122" s="49">
        <f t="shared" si="18"/>
        <v>336.64</v>
      </c>
      <c r="L122" s="72">
        <f t="shared" si="18"/>
        <v>25</v>
      </c>
      <c r="M122" s="49">
        <f t="shared" si="18"/>
        <v>309209.96999999997</v>
      </c>
      <c r="N122" s="49">
        <f t="shared" si="18"/>
        <v>0</v>
      </c>
      <c r="O122" s="49">
        <f t="shared" si="18"/>
        <v>0</v>
      </c>
      <c r="P122" s="49">
        <f t="shared" si="18"/>
        <v>0</v>
      </c>
      <c r="Q122" s="49">
        <f t="shared" si="18"/>
        <v>309209.96999999997</v>
      </c>
      <c r="R122" s="49">
        <f t="shared" si="18"/>
        <v>0</v>
      </c>
      <c r="S122" s="49">
        <f t="shared" si="18"/>
        <v>0</v>
      </c>
      <c r="T122" s="141" t="s">
        <v>350</v>
      </c>
      <c r="U122" s="44" t="s">
        <v>350</v>
      </c>
      <c r="V122" s="142" t="s">
        <v>350</v>
      </c>
      <c r="W122" s="125"/>
    </row>
    <row r="123" spans="1:140" s="67" customFormat="1" ht="30" customHeight="1" x14ac:dyDescent="0.25">
      <c r="A123" s="103" t="s">
        <v>559</v>
      </c>
      <c r="B123" s="104"/>
      <c r="C123" s="44" t="s">
        <v>350</v>
      </c>
      <c r="D123" s="44" t="s">
        <v>350</v>
      </c>
      <c r="E123" s="44" t="s">
        <v>350</v>
      </c>
      <c r="F123" s="50" t="s">
        <v>350</v>
      </c>
      <c r="G123" s="44" t="s">
        <v>350</v>
      </c>
      <c r="H123" s="44" t="s">
        <v>350</v>
      </c>
      <c r="I123" s="49">
        <f>I124</f>
        <v>430.3</v>
      </c>
      <c r="J123" s="49">
        <f t="shared" si="18"/>
        <v>380.39</v>
      </c>
      <c r="K123" s="49">
        <f t="shared" si="18"/>
        <v>336.64</v>
      </c>
      <c r="L123" s="72">
        <f t="shared" si="18"/>
        <v>25</v>
      </c>
      <c r="M123" s="49">
        <f t="shared" si="18"/>
        <v>309209.96999999997</v>
      </c>
      <c r="N123" s="49">
        <f t="shared" si="18"/>
        <v>0</v>
      </c>
      <c r="O123" s="49">
        <f t="shared" si="18"/>
        <v>0</v>
      </c>
      <c r="P123" s="49">
        <f t="shared" si="18"/>
        <v>0</v>
      </c>
      <c r="Q123" s="49">
        <f t="shared" si="18"/>
        <v>309209.96999999997</v>
      </c>
      <c r="R123" s="49">
        <f t="shared" si="18"/>
        <v>0</v>
      </c>
      <c r="S123" s="49">
        <f t="shared" si="18"/>
        <v>0</v>
      </c>
      <c r="T123" s="141" t="s">
        <v>350</v>
      </c>
      <c r="U123" s="44" t="s">
        <v>350</v>
      </c>
      <c r="V123" s="142" t="s">
        <v>350</v>
      </c>
      <c r="W123" s="125"/>
    </row>
    <row r="124" spans="1:140" s="67" customFormat="1" ht="45" x14ac:dyDescent="0.25">
      <c r="A124" s="76">
        <v>1</v>
      </c>
      <c r="B124" s="84" t="s">
        <v>292</v>
      </c>
      <c r="C124" s="76" t="s">
        <v>27</v>
      </c>
      <c r="D124" s="78">
        <v>1964</v>
      </c>
      <c r="E124" s="78">
        <v>2022</v>
      </c>
      <c r="F124" s="76" t="s">
        <v>627</v>
      </c>
      <c r="G124" s="78">
        <v>2</v>
      </c>
      <c r="H124" s="78">
        <v>2</v>
      </c>
      <c r="I124" s="130">
        <v>430.3</v>
      </c>
      <c r="J124" s="130">
        <v>380.39</v>
      </c>
      <c r="K124" s="130">
        <v>336.64</v>
      </c>
      <c r="L124" s="134">
        <v>25</v>
      </c>
      <c r="M124" s="130">
        <f t="shared" si="6"/>
        <v>309209.96999999997</v>
      </c>
      <c r="N124" s="130">
        <v>0</v>
      </c>
      <c r="O124" s="130">
        <v>0</v>
      </c>
      <c r="P124" s="130">
        <v>0</v>
      </c>
      <c r="Q124" s="130">
        <f>'Таблица 3 '!C121</f>
        <v>309209.96999999997</v>
      </c>
      <c r="R124" s="130">
        <v>0</v>
      </c>
      <c r="S124" s="130">
        <v>0</v>
      </c>
      <c r="T124" s="130">
        <f>M124/I124</f>
        <v>718.5916105042993</v>
      </c>
      <c r="U124" s="130">
        <v>718.59</v>
      </c>
      <c r="V124" s="131" t="s">
        <v>43</v>
      </c>
      <c r="W124" s="125"/>
    </row>
    <row r="125" spans="1:140" s="67" customFormat="1" ht="30" customHeight="1" x14ac:dyDescent="0.25">
      <c r="A125" s="103" t="s">
        <v>560</v>
      </c>
      <c r="B125" s="104"/>
      <c r="C125" s="44" t="s">
        <v>350</v>
      </c>
      <c r="D125" s="44" t="s">
        <v>350</v>
      </c>
      <c r="E125" s="44" t="s">
        <v>350</v>
      </c>
      <c r="F125" s="50" t="s">
        <v>350</v>
      </c>
      <c r="G125" s="44" t="s">
        <v>350</v>
      </c>
      <c r="H125" s="44" t="s">
        <v>350</v>
      </c>
      <c r="I125" s="49">
        <f>I126</f>
        <v>23433.5</v>
      </c>
      <c r="J125" s="49">
        <f t="shared" ref="J125:S125" si="19">J126</f>
        <v>17305.999999999996</v>
      </c>
      <c r="K125" s="49">
        <f t="shared" si="19"/>
        <v>10603.699999999999</v>
      </c>
      <c r="L125" s="72">
        <f t="shared" si="19"/>
        <v>620</v>
      </c>
      <c r="M125" s="49">
        <f t="shared" si="19"/>
        <v>32495543.370000001</v>
      </c>
      <c r="N125" s="49">
        <f t="shared" si="19"/>
        <v>0</v>
      </c>
      <c r="O125" s="49">
        <f t="shared" si="19"/>
        <v>0</v>
      </c>
      <c r="P125" s="49">
        <f t="shared" si="19"/>
        <v>0</v>
      </c>
      <c r="Q125" s="49">
        <f t="shared" si="19"/>
        <v>32495543.370000001</v>
      </c>
      <c r="R125" s="49">
        <f t="shared" si="19"/>
        <v>0</v>
      </c>
      <c r="S125" s="49">
        <f t="shared" si="19"/>
        <v>0</v>
      </c>
      <c r="T125" s="141" t="s">
        <v>350</v>
      </c>
      <c r="U125" s="44" t="s">
        <v>350</v>
      </c>
      <c r="V125" s="142" t="s">
        <v>350</v>
      </c>
      <c r="W125" s="125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3"/>
      <c r="CM125" s="143"/>
      <c r="CN125" s="143"/>
      <c r="CO125" s="143"/>
      <c r="CP125" s="143"/>
      <c r="CQ125" s="143"/>
      <c r="CR125" s="143"/>
      <c r="CS125" s="143"/>
      <c r="CT125" s="143"/>
      <c r="CU125" s="143"/>
      <c r="CV125" s="143"/>
      <c r="CW125" s="143"/>
      <c r="CX125" s="143"/>
      <c r="CY125" s="143"/>
      <c r="CZ125" s="143"/>
      <c r="DA125" s="143"/>
      <c r="DB125" s="143"/>
      <c r="DC125" s="143"/>
      <c r="DD125" s="143"/>
      <c r="DE125" s="143"/>
      <c r="DF125" s="143"/>
      <c r="DG125" s="143"/>
      <c r="DH125" s="143"/>
      <c r="DI125" s="143"/>
      <c r="DJ125" s="143"/>
      <c r="DK125" s="143"/>
      <c r="DL125" s="143"/>
      <c r="DM125" s="143"/>
      <c r="DN125" s="143"/>
      <c r="DO125" s="143"/>
      <c r="DP125" s="143"/>
      <c r="DQ125" s="143"/>
      <c r="DR125" s="143"/>
      <c r="DS125" s="143"/>
      <c r="DT125" s="143"/>
      <c r="DU125" s="143"/>
      <c r="DV125" s="143"/>
      <c r="DW125" s="143"/>
      <c r="DX125" s="143"/>
      <c r="DY125" s="143"/>
      <c r="DZ125" s="143"/>
      <c r="EA125" s="143"/>
      <c r="EB125" s="143"/>
      <c r="EC125" s="143"/>
      <c r="ED125" s="143"/>
      <c r="EE125" s="143"/>
      <c r="EF125" s="143"/>
      <c r="EG125" s="143"/>
      <c r="EH125" s="143"/>
      <c r="EI125" s="143"/>
      <c r="EJ125" s="143"/>
    </row>
    <row r="126" spans="1:140" s="67" customFormat="1" ht="30" customHeight="1" x14ac:dyDescent="0.25">
      <c r="A126" s="103" t="s">
        <v>561</v>
      </c>
      <c r="B126" s="104"/>
      <c r="C126" s="44" t="s">
        <v>350</v>
      </c>
      <c r="D126" s="44" t="s">
        <v>350</v>
      </c>
      <c r="E126" s="44" t="s">
        <v>350</v>
      </c>
      <c r="F126" s="50" t="s">
        <v>350</v>
      </c>
      <c r="G126" s="44" t="s">
        <v>350</v>
      </c>
      <c r="H126" s="44" t="s">
        <v>350</v>
      </c>
      <c r="I126" s="49">
        <f>SUM(I127:I132)</f>
        <v>23433.5</v>
      </c>
      <c r="J126" s="49">
        <f t="shared" ref="J126:S126" si="20">SUM(J127:J132)</f>
        <v>17305.999999999996</v>
      </c>
      <c r="K126" s="49">
        <f t="shared" si="20"/>
        <v>10603.699999999999</v>
      </c>
      <c r="L126" s="72">
        <f t="shared" si="20"/>
        <v>620</v>
      </c>
      <c r="M126" s="49">
        <f t="shared" si="20"/>
        <v>32495543.370000001</v>
      </c>
      <c r="N126" s="49">
        <f t="shared" si="20"/>
        <v>0</v>
      </c>
      <c r="O126" s="49">
        <f t="shared" si="20"/>
        <v>0</v>
      </c>
      <c r="P126" s="49">
        <f t="shared" si="20"/>
        <v>0</v>
      </c>
      <c r="Q126" s="49">
        <f t="shared" si="20"/>
        <v>32495543.370000001</v>
      </c>
      <c r="R126" s="49">
        <f t="shared" si="20"/>
        <v>0</v>
      </c>
      <c r="S126" s="49">
        <f t="shared" si="20"/>
        <v>0</v>
      </c>
      <c r="T126" s="141" t="s">
        <v>350</v>
      </c>
      <c r="U126" s="44" t="s">
        <v>350</v>
      </c>
      <c r="V126" s="142" t="s">
        <v>350</v>
      </c>
      <c r="W126" s="125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3"/>
      <c r="CV126" s="143"/>
      <c r="CW126" s="143"/>
      <c r="CX126" s="143"/>
      <c r="CY126" s="143"/>
      <c r="CZ126" s="143"/>
      <c r="DA126" s="143"/>
      <c r="DB126" s="143"/>
      <c r="DC126" s="143"/>
      <c r="DD126" s="143"/>
      <c r="DE126" s="143"/>
      <c r="DF126" s="143"/>
      <c r="DG126" s="143"/>
      <c r="DH126" s="143"/>
      <c r="DI126" s="143"/>
      <c r="DJ126" s="143"/>
      <c r="DK126" s="143"/>
      <c r="DL126" s="143"/>
      <c r="DM126" s="143"/>
      <c r="DN126" s="143"/>
      <c r="DO126" s="143"/>
      <c r="DP126" s="143"/>
      <c r="DQ126" s="143"/>
      <c r="DR126" s="143"/>
      <c r="DS126" s="143"/>
      <c r="DT126" s="143"/>
      <c r="DU126" s="143"/>
      <c r="DV126" s="143"/>
      <c r="DW126" s="143"/>
      <c r="DX126" s="143"/>
      <c r="DY126" s="143"/>
      <c r="DZ126" s="143"/>
      <c r="EA126" s="143"/>
      <c r="EB126" s="143"/>
      <c r="EC126" s="143"/>
      <c r="ED126" s="143"/>
      <c r="EE126" s="143"/>
      <c r="EF126" s="143"/>
      <c r="EG126" s="143"/>
      <c r="EH126" s="143"/>
      <c r="EI126" s="143"/>
      <c r="EJ126" s="143"/>
    </row>
    <row r="127" spans="1:140" s="67" customFormat="1" ht="45" x14ac:dyDescent="0.25">
      <c r="A127" s="76">
        <v>1</v>
      </c>
      <c r="B127" s="84" t="s">
        <v>646</v>
      </c>
      <c r="C127" s="76" t="s">
        <v>27</v>
      </c>
      <c r="D127" s="78" t="s">
        <v>297</v>
      </c>
      <c r="E127" s="78" t="s">
        <v>26</v>
      </c>
      <c r="F127" s="76" t="s">
        <v>627</v>
      </c>
      <c r="G127" s="78">
        <v>6</v>
      </c>
      <c r="H127" s="78">
        <v>4</v>
      </c>
      <c r="I127" s="130">
        <v>7990.5</v>
      </c>
      <c r="J127" s="130">
        <v>5911.0999999999995</v>
      </c>
      <c r="K127" s="130">
        <v>94.3</v>
      </c>
      <c r="L127" s="134">
        <v>120</v>
      </c>
      <c r="M127" s="130">
        <f t="shared" ref="M127:M132" si="21">SUM(N127:S127)</f>
        <v>1686614.16</v>
      </c>
      <c r="N127" s="130">
        <v>0</v>
      </c>
      <c r="O127" s="130">
        <v>0</v>
      </c>
      <c r="P127" s="130">
        <v>0</v>
      </c>
      <c r="Q127" s="130">
        <f>'Таблица 3 '!C124</f>
        <v>1686614.16</v>
      </c>
      <c r="R127" s="130">
        <v>0</v>
      </c>
      <c r="S127" s="130">
        <v>0</v>
      </c>
      <c r="T127" s="80">
        <f t="shared" ref="T127:T132" si="22">M127/J127</f>
        <v>285.32999949248028</v>
      </c>
      <c r="U127" s="80">
        <f t="shared" ref="U127:U132" si="23">T127</f>
        <v>285.32999949248028</v>
      </c>
      <c r="V127" s="131" t="s">
        <v>43</v>
      </c>
      <c r="W127" s="125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3"/>
      <c r="CM127" s="143"/>
      <c r="CN127" s="143"/>
      <c r="CO127" s="143"/>
      <c r="CP127" s="143"/>
      <c r="CQ127" s="143"/>
      <c r="CR127" s="143"/>
      <c r="CS127" s="143"/>
      <c r="CT127" s="143"/>
      <c r="CU127" s="143"/>
      <c r="CV127" s="143"/>
      <c r="CW127" s="143"/>
      <c r="CX127" s="143"/>
      <c r="CY127" s="143"/>
      <c r="CZ127" s="143"/>
      <c r="DA127" s="143"/>
      <c r="DB127" s="143"/>
      <c r="DC127" s="143"/>
      <c r="DD127" s="143"/>
      <c r="DE127" s="143"/>
      <c r="DF127" s="143"/>
      <c r="DG127" s="143"/>
      <c r="DH127" s="143"/>
      <c r="DI127" s="143"/>
      <c r="DJ127" s="143"/>
      <c r="DK127" s="143"/>
      <c r="DL127" s="143"/>
      <c r="DM127" s="143"/>
      <c r="DN127" s="143"/>
      <c r="DO127" s="143"/>
      <c r="DP127" s="143"/>
      <c r="DQ127" s="143"/>
      <c r="DR127" s="143"/>
      <c r="DS127" s="143"/>
      <c r="DT127" s="143"/>
      <c r="DU127" s="143"/>
      <c r="DV127" s="143"/>
      <c r="DW127" s="143"/>
      <c r="DX127" s="143"/>
      <c r="DY127" s="143"/>
      <c r="DZ127" s="143"/>
      <c r="EA127" s="143"/>
      <c r="EB127" s="143"/>
      <c r="EC127" s="143"/>
      <c r="ED127" s="143"/>
      <c r="EE127" s="143"/>
      <c r="EF127" s="143"/>
      <c r="EG127" s="143"/>
      <c r="EH127" s="143"/>
      <c r="EI127" s="143"/>
      <c r="EJ127" s="143"/>
    </row>
    <row r="128" spans="1:140" s="39" customFormat="1" ht="45" x14ac:dyDescent="0.25">
      <c r="A128" s="76">
        <v>2</v>
      </c>
      <c r="B128" s="84" t="s">
        <v>516</v>
      </c>
      <c r="C128" s="76" t="s">
        <v>27</v>
      </c>
      <c r="D128" s="78">
        <v>1992</v>
      </c>
      <c r="E128" s="78" t="s">
        <v>350</v>
      </c>
      <c r="F128" s="76" t="s">
        <v>627</v>
      </c>
      <c r="G128" s="78">
        <v>5</v>
      </c>
      <c r="H128" s="78">
        <v>6</v>
      </c>
      <c r="I128" s="130">
        <v>4739.5</v>
      </c>
      <c r="J128" s="130">
        <v>4218</v>
      </c>
      <c r="K128" s="130">
        <v>4014.4</v>
      </c>
      <c r="L128" s="134">
        <v>178</v>
      </c>
      <c r="M128" s="130">
        <f t="shared" si="21"/>
        <v>465915.14</v>
      </c>
      <c r="N128" s="130">
        <v>0</v>
      </c>
      <c r="O128" s="130">
        <v>0</v>
      </c>
      <c r="P128" s="130">
        <v>0</v>
      </c>
      <c r="Q128" s="130">
        <f>'Таблица 3 '!C125</f>
        <v>465915.14</v>
      </c>
      <c r="R128" s="130">
        <v>0</v>
      </c>
      <c r="S128" s="130">
        <v>0</v>
      </c>
      <c r="T128" s="80">
        <f t="shared" si="22"/>
        <v>110.45878141299194</v>
      </c>
      <c r="U128" s="80">
        <f t="shared" si="23"/>
        <v>110.45878141299194</v>
      </c>
      <c r="V128" s="131" t="s">
        <v>43</v>
      </c>
      <c r="W128" s="125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  <c r="BU128" s="144"/>
      <c r="BV128" s="144"/>
      <c r="BW128" s="144"/>
      <c r="BX128" s="144"/>
      <c r="BY128" s="144"/>
      <c r="BZ128" s="144"/>
      <c r="CA128" s="144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4"/>
      <c r="CO128" s="144"/>
      <c r="CP128" s="144"/>
      <c r="CQ128" s="144"/>
      <c r="CR128" s="144"/>
      <c r="CS128" s="144"/>
      <c r="CT128" s="144"/>
      <c r="CU128" s="144"/>
      <c r="CV128" s="144"/>
      <c r="CW128" s="144"/>
      <c r="CX128" s="144"/>
      <c r="CY128" s="144"/>
      <c r="CZ128" s="144"/>
      <c r="DA128" s="144"/>
      <c r="DB128" s="144"/>
      <c r="DC128" s="144"/>
      <c r="DD128" s="144"/>
      <c r="DE128" s="144"/>
      <c r="DF128" s="144"/>
      <c r="DG128" s="144"/>
      <c r="DH128" s="144"/>
      <c r="DI128" s="144"/>
      <c r="DJ128" s="144"/>
      <c r="DK128" s="144"/>
      <c r="DL128" s="144"/>
      <c r="DM128" s="144"/>
      <c r="DN128" s="144"/>
      <c r="DO128" s="144"/>
      <c r="DP128" s="144"/>
      <c r="DQ128" s="144"/>
      <c r="DR128" s="144"/>
      <c r="DS128" s="144"/>
      <c r="DT128" s="144"/>
      <c r="DU128" s="144"/>
      <c r="DV128" s="144"/>
      <c r="DW128" s="144"/>
      <c r="DX128" s="144"/>
      <c r="DY128" s="144"/>
      <c r="DZ128" s="144"/>
      <c r="EA128" s="144"/>
      <c r="EB128" s="144"/>
      <c r="EC128" s="144"/>
      <c r="ED128" s="144"/>
      <c r="EE128" s="144"/>
      <c r="EF128" s="144"/>
      <c r="EG128" s="144"/>
      <c r="EH128" s="144"/>
      <c r="EI128" s="144"/>
      <c r="EJ128" s="144"/>
    </row>
    <row r="129" spans="1:140" s="39" customFormat="1" ht="45" x14ac:dyDescent="0.25">
      <c r="A129" s="76">
        <v>3</v>
      </c>
      <c r="B129" s="84" t="s">
        <v>294</v>
      </c>
      <c r="C129" s="76" t="s">
        <v>27</v>
      </c>
      <c r="D129" s="78">
        <v>1983</v>
      </c>
      <c r="E129" s="78" t="s">
        <v>350</v>
      </c>
      <c r="F129" s="76" t="s">
        <v>627</v>
      </c>
      <c r="G129" s="78">
        <v>4</v>
      </c>
      <c r="H129" s="78">
        <v>2</v>
      </c>
      <c r="I129" s="130">
        <v>1678.1</v>
      </c>
      <c r="J129" s="130">
        <v>1203.2</v>
      </c>
      <c r="K129" s="130">
        <v>1203.2</v>
      </c>
      <c r="L129" s="134">
        <v>34</v>
      </c>
      <c r="M129" s="130">
        <f t="shared" si="21"/>
        <v>12055044</v>
      </c>
      <c r="N129" s="130">
        <v>0</v>
      </c>
      <c r="O129" s="130">
        <v>0</v>
      </c>
      <c r="P129" s="130">
        <v>0</v>
      </c>
      <c r="Q129" s="130">
        <f>'Таблица 3 '!C126</f>
        <v>12055044</v>
      </c>
      <c r="R129" s="130">
        <v>0</v>
      </c>
      <c r="S129" s="130">
        <v>0</v>
      </c>
      <c r="T129" s="80">
        <f t="shared" si="22"/>
        <v>10019.152260638297</v>
      </c>
      <c r="U129" s="80">
        <f t="shared" si="23"/>
        <v>10019.152260638297</v>
      </c>
      <c r="V129" s="131" t="s">
        <v>43</v>
      </c>
      <c r="W129" s="125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144"/>
      <c r="BW129" s="144"/>
      <c r="BX129" s="144"/>
      <c r="BY129" s="144"/>
      <c r="BZ129" s="144"/>
      <c r="CA129" s="144"/>
      <c r="CB129" s="144"/>
      <c r="CC129" s="144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4"/>
      <c r="CO129" s="144"/>
      <c r="CP129" s="144"/>
      <c r="CQ129" s="144"/>
      <c r="CR129" s="144"/>
      <c r="CS129" s="144"/>
      <c r="CT129" s="144"/>
      <c r="CU129" s="144"/>
      <c r="CV129" s="144"/>
      <c r="CW129" s="144"/>
      <c r="CX129" s="144"/>
      <c r="CY129" s="144"/>
      <c r="CZ129" s="144"/>
      <c r="DA129" s="144"/>
      <c r="DB129" s="144"/>
      <c r="DC129" s="144"/>
      <c r="DD129" s="144"/>
      <c r="DE129" s="144"/>
      <c r="DF129" s="144"/>
      <c r="DG129" s="144"/>
      <c r="DH129" s="144"/>
      <c r="DI129" s="144"/>
      <c r="DJ129" s="144"/>
      <c r="DK129" s="144"/>
      <c r="DL129" s="144"/>
      <c r="DM129" s="144"/>
      <c r="DN129" s="144"/>
      <c r="DO129" s="144"/>
      <c r="DP129" s="144"/>
      <c r="DQ129" s="144"/>
      <c r="DR129" s="144"/>
      <c r="DS129" s="144"/>
      <c r="DT129" s="144"/>
      <c r="DU129" s="144"/>
      <c r="DV129" s="144"/>
      <c r="DW129" s="144"/>
      <c r="DX129" s="144"/>
      <c r="DY129" s="144"/>
      <c r="DZ129" s="144"/>
      <c r="EA129" s="144"/>
      <c r="EB129" s="144"/>
      <c r="EC129" s="144"/>
      <c r="ED129" s="144"/>
      <c r="EE129" s="144"/>
      <c r="EF129" s="144"/>
      <c r="EG129" s="144"/>
      <c r="EH129" s="144"/>
      <c r="EI129" s="144"/>
      <c r="EJ129" s="144"/>
    </row>
    <row r="130" spans="1:140" s="39" customFormat="1" ht="45" x14ac:dyDescent="0.25">
      <c r="A130" s="76">
        <v>4</v>
      </c>
      <c r="B130" s="84" t="s">
        <v>517</v>
      </c>
      <c r="C130" s="76" t="s">
        <v>27</v>
      </c>
      <c r="D130" s="78">
        <v>1993</v>
      </c>
      <c r="E130" s="78" t="s">
        <v>350</v>
      </c>
      <c r="F130" s="76" t="s">
        <v>627</v>
      </c>
      <c r="G130" s="78">
        <v>5</v>
      </c>
      <c r="H130" s="78">
        <v>2</v>
      </c>
      <c r="I130" s="130">
        <v>2775.8</v>
      </c>
      <c r="J130" s="130">
        <v>1537.9</v>
      </c>
      <c r="K130" s="130">
        <v>1226.9000000000001</v>
      </c>
      <c r="L130" s="134">
        <v>87</v>
      </c>
      <c r="M130" s="130">
        <f t="shared" si="21"/>
        <v>4395318.2</v>
      </c>
      <c r="N130" s="130">
        <v>0</v>
      </c>
      <c r="O130" s="130">
        <v>0</v>
      </c>
      <c r="P130" s="130">
        <v>0</v>
      </c>
      <c r="Q130" s="130">
        <f>'Таблица 3 '!C127</f>
        <v>4395318.2</v>
      </c>
      <c r="R130" s="130">
        <v>0</v>
      </c>
      <c r="S130" s="130">
        <v>0</v>
      </c>
      <c r="T130" s="80">
        <f t="shared" si="22"/>
        <v>2858</v>
      </c>
      <c r="U130" s="80">
        <f t="shared" si="23"/>
        <v>2858</v>
      </c>
      <c r="V130" s="131" t="s">
        <v>43</v>
      </c>
      <c r="W130" s="125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44"/>
      <c r="BZ130" s="144"/>
      <c r="CA130" s="144"/>
      <c r="CB130" s="144"/>
      <c r="CC130" s="144"/>
      <c r="CD130" s="144"/>
      <c r="CE130" s="144"/>
      <c r="CF130" s="144"/>
      <c r="CG130" s="144"/>
      <c r="CH130" s="144"/>
      <c r="CI130" s="144"/>
      <c r="CJ130" s="144"/>
      <c r="CK130" s="144"/>
      <c r="CL130" s="144"/>
      <c r="CM130" s="144"/>
      <c r="CN130" s="144"/>
      <c r="CO130" s="144"/>
      <c r="CP130" s="144"/>
      <c r="CQ130" s="144"/>
      <c r="CR130" s="144"/>
      <c r="CS130" s="144"/>
      <c r="CT130" s="144"/>
      <c r="CU130" s="144"/>
      <c r="CV130" s="144"/>
      <c r="CW130" s="144"/>
      <c r="CX130" s="144"/>
      <c r="CY130" s="144"/>
      <c r="CZ130" s="144"/>
      <c r="DA130" s="144"/>
      <c r="DB130" s="144"/>
      <c r="DC130" s="144"/>
      <c r="DD130" s="144"/>
      <c r="DE130" s="144"/>
      <c r="DF130" s="144"/>
      <c r="DG130" s="144"/>
      <c r="DH130" s="144"/>
      <c r="DI130" s="144"/>
      <c r="DJ130" s="144"/>
      <c r="DK130" s="144"/>
      <c r="DL130" s="144"/>
      <c r="DM130" s="144"/>
      <c r="DN130" s="144"/>
      <c r="DO130" s="144"/>
      <c r="DP130" s="144"/>
      <c r="DQ130" s="144"/>
      <c r="DR130" s="144"/>
      <c r="DS130" s="144"/>
      <c r="DT130" s="144"/>
      <c r="DU130" s="144"/>
      <c r="DV130" s="144"/>
      <c r="DW130" s="144"/>
      <c r="DX130" s="144"/>
      <c r="DY130" s="144"/>
      <c r="DZ130" s="144"/>
      <c r="EA130" s="144"/>
      <c r="EB130" s="144"/>
      <c r="EC130" s="144"/>
      <c r="ED130" s="144"/>
      <c r="EE130" s="144"/>
      <c r="EF130" s="144"/>
      <c r="EG130" s="144"/>
      <c r="EH130" s="144"/>
      <c r="EI130" s="144"/>
      <c r="EJ130" s="144"/>
    </row>
    <row r="131" spans="1:140" s="39" customFormat="1" ht="45" x14ac:dyDescent="0.25">
      <c r="A131" s="76">
        <v>5</v>
      </c>
      <c r="B131" s="84" t="s">
        <v>295</v>
      </c>
      <c r="C131" s="76" t="s">
        <v>27</v>
      </c>
      <c r="D131" s="78">
        <v>1995</v>
      </c>
      <c r="E131" s="78" t="s">
        <v>26</v>
      </c>
      <c r="F131" s="76" t="s">
        <v>627</v>
      </c>
      <c r="G131" s="78">
        <v>5</v>
      </c>
      <c r="H131" s="78">
        <v>5</v>
      </c>
      <c r="I131" s="130">
        <v>4227.6000000000004</v>
      </c>
      <c r="J131" s="130">
        <v>3499.2</v>
      </c>
      <c r="K131" s="130">
        <v>3424.5</v>
      </c>
      <c r="L131" s="134">
        <v>129</v>
      </c>
      <c r="M131" s="130">
        <f t="shared" si="21"/>
        <v>10000713.6</v>
      </c>
      <c r="N131" s="130">
        <v>0</v>
      </c>
      <c r="O131" s="130">
        <v>0</v>
      </c>
      <c r="P131" s="130">
        <v>0</v>
      </c>
      <c r="Q131" s="130">
        <f>'Таблица 3 '!C128</f>
        <v>10000713.6</v>
      </c>
      <c r="R131" s="130">
        <v>0</v>
      </c>
      <c r="S131" s="130">
        <v>0</v>
      </c>
      <c r="T131" s="80">
        <f t="shared" si="22"/>
        <v>2858</v>
      </c>
      <c r="U131" s="80">
        <f t="shared" si="23"/>
        <v>2858</v>
      </c>
      <c r="V131" s="131" t="s">
        <v>43</v>
      </c>
      <c r="W131" s="125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  <c r="BT131" s="144"/>
      <c r="BU131" s="144"/>
      <c r="BV131" s="144"/>
      <c r="BW131" s="144"/>
      <c r="BX131" s="144"/>
      <c r="BY131" s="144"/>
      <c r="BZ131" s="144"/>
      <c r="CA131" s="144"/>
      <c r="CB131" s="144"/>
      <c r="CC131" s="144"/>
      <c r="CD131" s="144"/>
      <c r="CE131" s="144"/>
      <c r="CF131" s="144"/>
      <c r="CG131" s="144"/>
      <c r="CH131" s="144"/>
      <c r="CI131" s="144"/>
      <c r="CJ131" s="144"/>
      <c r="CK131" s="144"/>
      <c r="CL131" s="144"/>
      <c r="CM131" s="144"/>
      <c r="CN131" s="144"/>
      <c r="CO131" s="144"/>
      <c r="CP131" s="144"/>
      <c r="CQ131" s="144"/>
      <c r="CR131" s="144"/>
      <c r="CS131" s="144"/>
      <c r="CT131" s="144"/>
      <c r="CU131" s="144"/>
      <c r="CV131" s="144"/>
      <c r="CW131" s="144"/>
      <c r="CX131" s="144"/>
      <c r="CY131" s="144"/>
      <c r="CZ131" s="144"/>
      <c r="DA131" s="144"/>
      <c r="DB131" s="144"/>
      <c r="DC131" s="144"/>
      <c r="DD131" s="144"/>
      <c r="DE131" s="144"/>
      <c r="DF131" s="144"/>
      <c r="DG131" s="144"/>
      <c r="DH131" s="144"/>
      <c r="DI131" s="144"/>
      <c r="DJ131" s="144"/>
      <c r="DK131" s="144"/>
      <c r="DL131" s="144"/>
      <c r="DM131" s="144"/>
      <c r="DN131" s="144"/>
      <c r="DO131" s="144"/>
      <c r="DP131" s="144"/>
      <c r="DQ131" s="144"/>
      <c r="DR131" s="144"/>
      <c r="DS131" s="144"/>
      <c r="DT131" s="144"/>
      <c r="DU131" s="144"/>
      <c r="DV131" s="144"/>
      <c r="DW131" s="144"/>
      <c r="DX131" s="144"/>
      <c r="DY131" s="144"/>
      <c r="DZ131" s="144"/>
      <c r="EA131" s="144"/>
      <c r="EB131" s="144"/>
      <c r="EC131" s="144"/>
      <c r="ED131" s="144"/>
      <c r="EE131" s="144"/>
      <c r="EF131" s="144"/>
      <c r="EG131" s="144"/>
      <c r="EH131" s="144"/>
      <c r="EI131" s="144"/>
      <c r="EJ131" s="144"/>
    </row>
    <row r="132" spans="1:140" s="39" customFormat="1" ht="45" x14ac:dyDescent="0.25">
      <c r="A132" s="76">
        <v>6</v>
      </c>
      <c r="B132" s="84" t="s">
        <v>542</v>
      </c>
      <c r="C132" s="76" t="s">
        <v>27</v>
      </c>
      <c r="D132" s="78">
        <v>2000</v>
      </c>
      <c r="E132" s="78" t="s">
        <v>350</v>
      </c>
      <c r="F132" s="76" t="s">
        <v>627</v>
      </c>
      <c r="G132" s="78">
        <v>3</v>
      </c>
      <c r="H132" s="78">
        <v>2</v>
      </c>
      <c r="I132" s="130">
        <v>2022</v>
      </c>
      <c r="J132" s="130">
        <v>936.6</v>
      </c>
      <c r="K132" s="130">
        <v>640.4</v>
      </c>
      <c r="L132" s="134">
        <v>72</v>
      </c>
      <c r="M132" s="130">
        <f t="shared" si="21"/>
        <v>3891938.27</v>
      </c>
      <c r="N132" s="130">
        <v>0</v>
      </c>
      <c r="O132" s="130">
        <v>0</v>
      </c>
      <c r="P132" s="130">
        <v>0</v>
      </c>
      <c r="Q132" s="130">
        <f>'Таблица 3 '!C129</f>
        <v>3891938.27</v>
      </c>
      <c r="R132" s="130">
        <v>0</v>
      </c>
      <c r="S132" s="130">
        <v>0</v>
      </c>
      <c r="T132" s="80">
        <f t="shared" si="22"/>
        <v>4155.3899957292333</v>
      </c>
      <c r="U132" s="80">
        <f t="shared" si="23"/>
        <v>4155.3899957292333</v>
      </c>
      <c r="V132" s="131" t="s">
        <v>43</v>
      </c>
      <c r="W132" s="125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  <c r="BU132" s="144"/>
      <c r="BV132" s="144"/>
      <c r="BW132" s="144"/>
      <c r="BX132" s="144"/>
      <c r="BY132" s="144"/>
      <c r="BZ132" s="144"/>
      <c r="CA132" s="144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  <c r="CP132" s="144"/>
      <c r="CQ132" s="144"/>
      <c r="CR132" s="144"/>
      <c r="CS132" s="144"/>
      <c r="CT132" s="144"/>
      <c r="CU132" s="144"/>
      <c r="CV132" s="144"/>
      <c r="CW132" s="144"/>
      <c r="CX132" s="144"/>
      <c r="CY132" s="144"/>
      <c r="CZ132" s="144"/>
      <c r="DA132" s="144"/>
      <c r="DB132" s="144"/>
      <c r="DC132" s="144"/>
      <c r="DD132" s="144"/>
      <c r="DE132" s="144"/>
      <c r="DF132" s="144"/>
      <c r="DG132" s="144"/>
      <c r="DH132" s="144"/>
      <c r="DI132" s="144"/>
      <c r="DJ132" s="144"/>
      <c r="DK132" s="144"/>
      <c r="DL132" s="144"/>
      <c r="DM132" s="144"/>
      <c r="DN132" s="144"/>
      <c r="DO132" s="144"/>
      <c r="DP132" s="144"/>
      <c r="DQ132" s="144"/>
      <c r="DR132" s="144"/>
      <c r="DS132" s="144"/>
      <c r="DT132" s="144"/>
      <c r="DU132" s="144"/>
      <c r="DV132" s="144"/>
      <c r="DW132" s="144"/>
      <c r="DX132" s="144"/>
      <c r="DY132" s="144"/>
      <c r="DZ132" s="144"/>
      <c r="EA132" s="144"/>
      <c r="EB132" s="144"/>
      <c r="EC132" s="144"/>
      <c r="ED132" s="144"/>
      <c r="EE132" s="144"/>
      <c r="EF132" s="144"/>
      <c r="EG132" s="144"/>
      <c r="EH132" s="144"/>
      <c r="EI132" s="144"/>
      <c r="EJ132" s="144"/>
    </row>
    <row r="133" spans="1:140" s="147" customFormat="1" ht="30" customHeight="1" x14ac:dyDescent="0.25">
      <c r="A133" s="97" t="s">
        <v>301</v>
      </c>
      <c r="B133" s="97"/>
      <c r="C133" s="44" t="s">
        <v>350</v>
      </c>
      <c r="D133" s="44" t="s">
        <v>350</v>
      </c>
      <c r="E133" s="44" t="s">
        <v>350</v>
      </c>
      <c r="F133" s="50" t="s">
        <v>350</v>
      </c>
      <c r="G133" s="44" t="s">
        <v>350</v>
      </c>
      <c r="H133" s="44" t="s">
        <v>350</v>
      </c>
      <c r="I133" s="145">
        <f>SUM(I134:I135)</f>
        <v>970.9</v>
      </c>
      <c r="J133" s="145">
        <f t="shared" ref="J133:Q133" si="24">SUM(J134:J135)</f>
        <v>816.09999999999991</v>
      </c>
      <c r="K133" s="145">
        <f t="shared" si="24"/>
        <v>766.09999999999991</v>
      </c>
      <c r="L133" s="146">
        <f t="shared" si="24"/>
        <v>35</v>
      </c>
      <c r="M133" s="145">
        <f t="shared" si="24"/>
        <v>881796.05</v>
      </c>
      <c r="N133" s="145">
        <f t="shared" si="24"/>
        <v>0</v>
      </c>
      <c r="O133" s="145">
        <f t="shared" si="24"/>
        <v>0</v>
      </c>
      <c r="P133" s="145">
        <f t="shared" si="24"/>
        <v>0</v>
      </c>
      <c r="Q133" s="145">
        <f t="shared" si="24"/>
        <v>881796.05</v>
      </c>
      <c r="R133" s="130">
        <v>0</v>
      </c>
      <c r="S133" s="145">
        <v>0</v>
      </c>
      <c r="T133" s="141" t="s">
        <v>350</v>
      </c>
      <c r="U133" s="44" t="s">
        <v>350</v>
      </c>
      <c r="V133" s="142" t="s">
        <v>350</v>
      </c>
      <c r="W133" s="125"/>
    </row>
    <row r="134" spans="1:140" s="148" customFormat="1" ht="45" x14ac:dyDescent="0.25">
      <c r="A134" s="76">
        <v>1</v>
      </c>
      <c r="B134" s="83" t="s">
        <v>302</v>
      </c>
      <c r="C134" s="76" t="s">
        <v>27</v>
      </c>
      <c r="D134" s="78" t="s">
        <v>231</v>
      </c>
      <c r="E134" s="78" t="s">
        <v>26</v>
      </c>
      <c r="F134" s="76" t="s">
        <v>638</v>
      </c>
      <c r="G134" s="78">
        <v>2</v>
      </c>
      <c r="H134" s="78">
        <v>2</v>
      </c>
      <c r="I134" s="130">
        <v>487.5</v>
      </c>
      <c r="J134" s="130">
        <v>405.40000000000003</v>
      </c>
      <c r="K134" s="130">
        <v>355.4</v>
      </c>
      <c r="L134" s="134">
        <v>19</v>
      </c>
      <c r="M134" s="130">
        <f>SUM(N134:S134)</f>
        <v>438034.70000000007</v>
      </c>
      <c r="N134" s="130">
        <v>0</v>
      </c>
      <c r="O134" s="130">
        <v>0</v>
      </c>
      <c r="P134" s="130">
        <v>0</v>
      </c>
      <c r="Q134" s="130">
        <f>'Таблица 3 '!C131</f>
        <v>438034.70000000007</v>
      </c>
      <c r="R134" s="130">
        <v>0</v>
      </c>
      <c r="S134" s="130">
        <v>0</v>
      </c>
      <c r="T134" s="80">
        <f>M134/I134</f>
        <v>898.53271794871807</v>
      </c>
      <c r="U134" s="80" t="s">
        <v>303</v>
      </c>
      <c r="V134" s="131" t="s">
        <v>43</v>
      </c>
      <c r="W134" s="125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7"/>
      <c r="BM134" s="147"/>
      <c r="BN134" s="147"/>
      <c r="BO134" s="147"/>
      <c r="BP134" s="147"/>
      <c r="BQ134" s="147"/>
      <c r="BR134" s="147"/>
      <c r="BS134" s="147"/>
      <c r="BT134" s="147"/>
      <c r="BU134" s="147"/>
      <c r="BV134" s="147"/>
      <c r="BW134" s="147"/>
      <c r="BX134" s="147"/>
      <c r="BY134" s="147"/>
      <c r="BZ134" s="147"/>
      <c r="CA134" s="147"/>
      <c r="CB134" s="147"/>
      <c r="CC134" s="147"/>
      <c r="CD134" s="147"/>
      <c r="CE134" s="147"/>
      <c r="CF134" s="147"/>
      <c r="CG134" s="147"/>
      <c r="CH134" s="147"/>
      <c r="CI134" s="147"/>
      <c r="CJ134" s="147"/>
      <c r="CK134" s="147"/>
      <c r="CL134" s="147"/>
      <c r="CM134" s="147"/>
      <c r="CN134" s="147"/>
      <c r="CO134" s="147"/>
      <c r="CP134" s="147"/>
      <c r="CQ134" s="147"/>
      <c r="CR134" s="147"/>
      <c r="CS134" s="147"/>
      <c r="CT134" s="147"/>
      <c r="CU134" s="147"/>
      <c r="CV134" s="147"/>
      <c r="CW134" s="147"/>
      <c r="CX134" s="147"/>
      <c r="CY134" s="147"/>
      <c r="CZ134" s="147"/>
      <c r="DA134" s="147"/>
      <c r="DB134" s="147"/>
      <c r="DC134" s="147"/>
      <c r="DD134" s="147"/>
      <c r="DE134" s="147"/>
      <c r="DF134" s="147"/>
      <c r="DG134" s="147"/>
      <c r="DH134" s="147"/>
      <c r="DI134" s="147"/>
      <c r="DJ134" s="147"/>
      <c r="DK134" s="147"/>
      <c r="DL134" s="147"/>
      <c r="DM134" s="147"/>
      <c r="DN134" s="147"/>
      <c r="DO134" s="147"/>
      <c r="DP134" s="147"/>
      <c r="DQ134" s="147"/>
      <c r="DR134" s="147"/>
      <c r="DS134" s="147"/>
      <c r="DT134" s="147"/>
      <c r="DU134" s="147"/>
      <c r="DV134" s="147"/>
      <c r="DW134" s="147"/>
      <c r="DX134" s="147"/>
      <c r="DY134" s="147"/>
      <c r="DZ134" s="147"/>
      <c r="EA134" s="147"/>
      <c r="EB134" s="147"/>
      <c r="EC134" s="147"/>
      <c r="ED134" s="147"/>
      <c r="EE134" s="147"/>
      <c r="EF134" s="147"/>
      <c r="EG134" s="147"/>
      <c r="EH134" s="147"/>
      <c r="EI134" s="147"/>
      <c r="EJ134" s="147"/>
    </row>
    <row r="135" spans="1:140" s="31" customFormat="1" ht="45" x14ac:dyDescent="0.25">
      <c r="A135" s="76">
        <v>2</v>
      </c>
      <c r="B135" s="83" t="s">
        <v>637</v>
      </c>
      <c r="C135" s="76" t="s">
        <v>27</v>
      </c>
      <c r="D135" s="78" t="s">
        <v>67</v>
      </c>
      <c r="E135" s="78" t="s">
        <v>26</v>
      </c>
      <c r="F135" s="76" t="s">
        <v>638</v>
      </c>
      <c r="G135" s="78">
        <v>2</v>
      </c>
      <c r="H135" s="78">
        <v>2</v>
      </c>
      <c r="I135" s="130">
        <v>483.4</v>
      </c>
      <c r="J135" s="130">
        <v>410.69999999999993</v>
      </c>
      <c r="K135" s="130">
        <v>410.7</v>
      </c>
      <c r="L135" s="134">
        <v>16</v>
      </c>
      <c r="M135" s="130">
        <f t="shared" si="6"/>
        <v>443761.34999999992</v>
      </c>
      <c r="N135" s="130">
        <v>0</v>
      </c>
      <c r="O135" s="130">
        <v>0</v>
      </c>
      <c r="P135" s="130">
        <v>0</v>
      </c>
      <c r="Q135" s="130">
        <f>'Таблица 3 '!C132</f>
        <v>443761.34999999992</v>
      </c>
      <c r="R135" s="130">
        <v>0</v>
      </c>
      <c r="S135" s="130">
        <v>0</v>
      </c>
      <c r="T135" s="80">
        <f>M135/I135</f>
        <v>918.00031030202717</v>
      </c>
      <c r="U135" s="80">
        <v>1080.5</v>
      </c>
      <c r="V135" s="131" t="s">
        <v>43</v>
      </c>
      <c r="W135" s="125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  <c r="BI135" s="149"/>
      <c r="BJ135" s="149"/>
      <c r="BK135" s="149"/>
      <c r="BL135" s="149"/>
      <c r="BM135" s="149"/>
      <c r="BN135" s="149"/>
      <c r="BO135" s="149"/>
      <c r="BP135" s="149"/>
      <c r="BQ135" s="149"/>
      <c r="BR135" s="149"/>
      <c r="BS135" s="149"/>
      <c r="BT135" s="149"/>
      <c r="BU135" s="149"/>
      <c r="BV135" s="149"/>
      <c r="BW135" s="149"/>
      <c r="BX135" s="149"/>
      <c r="BY135" s="149"/>
      <c r="BZ135" s="149"/>
      <c r="CA135" s="149"/>
      <c r="CB135" s="149"/>
      <c r="CC135" s="149"/>
      <c r="CD135" s="149"/>
      <c r="CE135" s="149"/>
      <c r="CF135" s="149"/>
      <c r="CG135" s="149"/>
      <c r="CH135" s="149"/>
      <c r="CI135" s="149"/>
      <c r="CJ135" s="149"/>
      <c r="CK135" s="149"/>
      <c r="CL135" s="149"/>
      <c r="CM135" s="149"/>
      <c r="CN135" s="149"/>
      <c r="CO135" s="149"/>
      <c r="CP135" s="149"/>
      <c r="CQ135" s="149"/>
      <c r="CR135" s="149"/>
      <c r="CS135" s="149"/>
      <c r="CT135" s="149"/>
      <c r="CU135" s="149"/>
      <c r="CV135" s="149"/>
      <c r="CW135" s="149"/>
      <c r="CX135" s="149"/>
      <c r="CY135" s="149"/>
      <c r="CZ135" s="149"/>
      <c r="DA135" s="149"/>
      <c r="DB135" s="149"/>
      <c r="DC135" s="149"/>
      <c r="DD135" s="149"/>
      <c r="DE135" s="149"/>
      <c r="DF135" s="149"/>
      <c r="DG135" s="149"/>
      <c r="DH135" s="149"/>
      <c r="DI135" s="149"/>
      <c r="DJ135" s="149"/>
      <c r="DK135" s="149"/>
      <c r="DL135" s="149"/>
      <c r="DM135" s="149"/>
      <c r="DN135" s="149"/>
      <c r="DO135" s="149"/>
      <c r="DP135" s="149"/>
      <c r="DQ135" s="149"/>
      <c r="DR135" s="149"/>
      <c r="DS135" s="149"/>
      <c r="DT135" s="149"/>
      <c r="DU135" s="149"/>
      <c r="DV135" s="149"/>
      <c r="DW135" s="149"/>
      <c r="DX135" s="149"/>
      <c r="DY135" s="149"/>
      <c r="DZ135" s="149"/>
      <c r="EA135" s="149"/>
      <c r="EB135" s="149"/>
      <c r="EC135" s="149"/>
      <c r="ED135" s="149"/>
      <c r="EE135" s="149"/>
      <c r="EF135" s="149"/>
      <c r="EG135" s="149"/>
      <c r="EH135" s="149"/>
      <c r="EI135" s="149"/>
      <c r="EJ135" s="149"/>
    </row>
    <row r="136" spans="1:140" s="153" customFormat="1" ht="30" customHeight="1" x14ac:dyDescent="0.25">
      <c r="A136" s="150" t="s">
        <v>28</v>
      </c>
      <c r="B136" s="151"/>
      <c r="C136" s="44" t="s">
        <v>350</v>
      </c>
      <c r="D136" s="44" t="s">
        <v>350</v>
      </c>
      <c r="E136" s="44" t="s">
        <v>350</v>
      </c>
      <c r="F136" s="50" t="s">
        <v>350</v>
      </c>
      <c r="G136" s="44" t="s">
        <v>350</v>
      </c>
      <c r="H136" s="44" t="s">
        <v>350</v>
      </c>
      <c r="I136" s="49">
        <f>I140+I137+I142</f>
        <v>2736.67</v>
      </c>
      <c r="J136" s="49">
        <f t="shared" ref="J136:S136" si="25">J140+J137+J142</f>
        <v>2368.0499999999997</v>
      </c>
      <c r="K136" s="49">
        <f t="shared" si="25"/>
        <v>2287.12</v>
      </c>
      <c r="L136" s="72">
        <f t="shared" si="25"/>
        <v>87</v>
      </c>
      <c r="M136" s="49">
        <f t="shared" si="25"/>
        <v>13419389.0701</v>
      </c>
      <c r="N136" s="49">
        <f t="shared" si="25"/>
        <v>0</v>
      </c>
      <c r="O136" s="49">
        <f t="shared" si="25"/>
        <v>0</v>
      </c>
      <c r="P136" s="49">
        <f t="shared" si="25"/>
        <v>0</v>
      </c>
      <c r="Q136" s="49">
        <f t="shared" si="25"/>
        <v>13419389.0701</v>
      </c>
      <c r="R136" s="49">
        <f t="shared" si="25"/>
        <v>0</v>
      </c>
      <c r="S136" s="49">
        <f t="shared" si="25"/>
        <v>0</v>
      </c>
      <c r="T136" s="141" t="s">
        <v>350</v>
      </c>
      <c r="U136" s="44" t="s">
        <v>350</v>
      </c>
      <c r="V136" s="142" t="s">
        <v>350</v>
      </c>
      <c r="W136" s="125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2"/>
      <c r="BN136" s="152"/>
      <c r="BO136" s="152"/>
      <c r="BP136" s="152"/>
      <c r="BQ136" s="152"/>
      <c r="BR136" s="152"/>
      <c r="BS136" s="152"/>
      <c r="BT136" s="152"/>
      <c r="BU136" s="152"/>
      <c r="BV136" s="152"/>
      <c r="BW136" s="152"/>
      <c r="BX136" s="152"/>
      <c r="BY136" s="152"/>
      <c r="BZ136" s="152"/>
      <c r="CA136" s="152"/>
      <c r="CB136" s="152"/>
      <c r="CC136" s="152"/>
      <c r="CD136" s="152"/>
      <c r="CE136" s="152"/>
      <c r="CF136" s="152"/>
      <c r="CG136" s="152"/>
      <c r="CH136" s="152"/>
      <c r="CI136" s="152"/>
      <c r="CJ136" s="152"/>
      <c r="CK136" s="152"/>
      <c r="CL136" s="152"/>
      <c r="CM136" s="152"/>
      <c r="CN136" s="152"/>
      <c r="CO136" s="152"/>
      <c r="CP136" s="152"/>
      <c r="CQ136" s="152"/>
      <c r="CR136" s="152"/>
      <c r="CS136" s="152"/>
      <c r="CT136" s="152"/>
      <c r="CU136" s="152"/>
      <c r="CV136" s="152"/>
      <c r="CW136" s="152"/>
      <c r="CX136" s="152"/>
      <c r="CY136" s="152"/>
      <c r="CZ136" s="152"/>
      <c r="DA136" s="152"/>
      <c r="DB136" s="152"/>
      <c r="DC136" s="152"/>
      <c r="DD136" s="152"/>
      <c r="DE136" s="152"/>
      <c r="DF136" s="152"/>
      <c r="DG136" s="152"/>
      <c r="DH136" s="152"/>
      <c r="DI136" s="152"/>
      <c r="DJ136" s="152"/>
      <c r="DK136" s="152"/>
      <c r="DL136" s="152"/>
      <c r="DM136" s="152"/>
      <c r="DN136" s="152"/>
      <c r="DO136" s="152"/>
      <c r="DP136" s="152"/>
      <c r="DQ136" s="152"/>
      <c r="DR136" s="152"/>
      <c r="DS136" s="152"/>
      <c r="DT136" s="152"/>
      <c r="DU136" s="152"/>
      <c r="DV136" s="152"/>
      <c r="DW136" s="152"/>
      <c r="DX136" s="152"/>
      <c r="DY136" s="152"/>
      <c r="DZ136" s="152"/>
      <c r="EA136" s="152"/>
      <c r="EB136" s="152"/>
      <c r="EC136" s="152"/>
      <c r="ED136" s="152"/>
      <c r="EE136" s="152"/>
      <c r="EF136" s="152"/>
      <c r="EG136" s="152"/>
      <c r="EH136" s="152"/>
      <c r="EI136" s="152"/>
      <c r="EJ136" s="152"/>
    </row>
    <row r="137" spans="1:140" s="29" customFormat="1" ht="30" customHeight="1" x14ac:dyDescent="0.25">
      <c r="A137" s="154" t="s">
        <v>563</v>
      </c>
      <c r="B137" s="155"/>
      <c r="C137" s="44" t="s">
        <v>350</v>
      </c>
      <c r="D137" s="44" t="s">
        <v>350</v>
      </c>
      <c r="E137" s="44" t="s">
        <v>350</v>
      </c>
      <c r="F137" s="50" t="s">
        <v>350</v>
      </c>
      <c r="G137" s="44" t="s">
        <v>350</v>
      </c>
      <c r="H137" s="44" t="s">
        <v>350</v>
      </c>
      <c r="I137" s="49">
        <f>SUM(I138:I139)</f>
        <v>1147</v>
      </c>
      <c r="J137" s="49">
        <f t="shared" ref="J137:S137" si="26">SUM(J138:J139)</f>
        <v>1059.03</v>
      </c>
      <c r="K137" s="49">
        <f t="shared" si="26"/>
        <v>978.1</v>
      </c>
      <c r="L137" s="72">
        <f t="shared" si="26"/>
        <v>38</v>
      </c>
      <c r="M137" s="49">
        <f t="shared" si="26"/>
        <v>9204605.9751999993</v>
      </c>
      <c r="N137" s="49">
        <f t="shared" si="26"/>
        <v>0</v>
      </c>
      <c r="O137" s="49">
        <f t="shared" si="26"/>
        <v>0</v>
      </c>
      <c r="P137" s="49">
        <f t="shared" si="26"/>
        <v>0</v>
      </c>
      <c r="Q137" s="49">
        <f t="shared" si="26"/>
        <v>9204605.9751999993</v>
      </c>
      <c r="R137" s="49">
        <f t="shared" si="26"/>
        <v>0</v>
      </c>
      <c r="S137" s="49">
        <f t="shared" si="26"/>
        <v>0</v>
      </c>
      <c r="T137" s="141" t="s">
        <v>350</v>
      </c>
      <c r="U137" s="44" t="s">
        <v>350</v>
      </c>
      <c r="V137" s="142" t="s">
        <v>350</v>
      </c>
      <c r="W137" s="125"/>
      <c r="X137" s="156"/>
      <c r="Y137" s="156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6"/>
      <c r="BM137" s="156"/>
      <c r="BN137" s="156"/>
      <c r="BO137" s="156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156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6"/>
      <c r="CO137" s="156"/>
      <c r="CP137" s="156"/>
      <c r="CQ137" s="156"/>
      <c r="CR137" s="156"/>
      <c r="CS137" s="156"/>
      <c r="CT137" s="156"/>
      <c r="CU137" s="156"/>
      <c r="CV137" s="156"/>
      <c r="CW137" s="156"/>
      <c r="CX137" s="156"/>
      <c r="CY137" s="156"/>
      <c r="CZ137" s="156"/>
      <c r="DA137" s="156"/>
      <c r="DB137" s="156"/>
      <c r="DC137" s="156"/>
      <c r="DD137" s="156"/>
      <c r="DE137" s="156"/>
      <c r="DF137" s="156"/>
      <c r="DG137" s="156"/>
      <c r="DH137" s="156"/>
      <c r="DI137" s="156"/>
      <c r="DJ137" s="156"/>
      <c r="DK137" s="156"/>
      <c r="DL137" s="156"/>
      <c r="DM137" s="156"/>
      <c r="DN137" s="156"/>
      <c r="DO137" s="156"/>
      <c r="DP137" s="156"/>
      <c r="DQ137" s="156"/>
      <c r="DR137" s="156"/>
      <c r="DS137" s="156"/>
      <c r="DT137" s="156"/>
      <c r="DU137" s="156"/>
      <c r="DV137" s="156"/>
      <c r="DW137" s="156"/>
      <c r="DX137" s="156"/>
      <c r="DY137" s="156"/>
      <c r="DZ137" s="156"/>
      <c r="EA137" s="156"/>
      <c r="EB137" s="156"/>
      <c r="EC137" s="156"/>
      <c r="ED137" s="156"/>
      <c r="EE137" s="156"/>
      <c r="EF137" s="156"/>
      <c r="EG137" s="156"/>
      <c r="EH137" s="156"/>
      <c r="EI137" s="156"/>
      <c r="EJ137" s="156"/>
    </row>
    <row r="138" spans="1:140" s="39" customFormat="1" ht="45" x14ac:dyDescent="0.25">
      <c r="A138" s="76">
        <v>1</v>
      </c>
      <c r="B138" s="82" t="s">
        <v>308</v>
      </c>
      <c r="C138" s="139" t="s">
        <v>27</v>
      </c>
      <c r="D138" s="78" t="s">
        <v>299</v>
      </c>
      <c r="E138" s="78">
        <v>2017</v>
      </c>
      <c r="F138" s="76" t="s">
        <v>627</v>
      </c>
      <c r="G138" s="78">
        <v>2</v>
      </c>
      <c r="H138" s="78">
        <v>1</v>
      </c>
      <c r="I138" s="130">
        <v>566</v>
      </c>
      <c r="J138" s="130">
        <v>523.5</v>
      </c>
      <c r="K138" s="130">
        <v>523.5</v>
      </c>
      <c r="L138" s="134">
        <v>18</v>
      </c>
      <c r="M138" s="130">
        <f t="shared" si="6"/>
        <v>4552295.2399999993</v>
      </c>
      <c r="N138" s="130">
        <v>0</v>
      </c>
      <c r="O138" s="157">
        <v>0</v>
      </c>
      <c r="P138" s="157">
        <v>0</v>
      </c>
      <c r="Q138" s="130">
        <f>'Таблица 3 '!C135</f>
        <v>4552295.2399999993</v>
      </c>
      <c r="R138" s="130">
        <v>0</v>
      </c>
      <c r="S138" s="130">
        <v>0</v>
      </c>
      <c r="T138" s="80">
        <f>M138/I138</f>
        <v>8042.9244522968183</v>
      </c>
      <c r="U138" s="75">
        <v>8695.8799999999992</v>
      </c>
      <c r="V138" s="131" t="s">
        <v>43</v>
      </c>
      <c r="W138" s="125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  <c r="BA138" s="144"/>
      <c r="BB138" s="144"/>
      <c r="BC138" s="144"/>
      <c r="BD138" s="144"/>
      <c r="BE138" s="144"/>
      <c r="BF138" s="144"/>
      <c r="BG138" s="144"/>
      <c r="BH138" s="144"/>
      <c r="BI138" s="144"/>
      <c r="BJ138" s="144"/>
      <c r="BK138" s="144"/>
      <c r="BL138" s="144"/>
      <c r="BM138" s="144"/>
      <c r="BN138" s="144"/>
      <c r="BO138" s="144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44"/>
      <c r="BZ138" s="144"/>
      <c r="CA138" s="144"/>
      <c r="CB138" s="144"/>
      <c r="CC138" s="144"/>
      <c r="CD138" s="144"/>
      <c r="CE138" s="144"/>
      <c r="CF138" s="144"/>
      <c r="CG138" s="144"/>
      <c r="CH138" s="144"/>
      <c r="CI138" s="144"/>
      <c r="CJ138" s="144"/>
      <c r="CK138" s="144"/>
      <c r="CL138" s="144"/>
      <c r="CM138" s="144"/>
      <c r="CN138" s="144"/>
      <c r="CO138" s="144"/>
      <c r="CP138" s="144"/>
      <c r="CQ138" s="144"/>
      <c r="CR138" s="144"/>
      <c r="CS138" s="144"/>
      <c r="CT138" s="144"/>
      <c r="CU138" s="144"/>
      <c r="CV138" s="144"/>
      <c r="CW138" s="144"/>
      <c r="CX138" s="144"/>
      <c r="CY138" s="144"/>
      <c r="CZ138" s="144"/>
      <c r="DA138" s="144"/>
      <c r="DB138" s="144"/>
      <c r="DC138" s="144"/>
      <c r="DD138" s="144"/>
      <c r="DE138" s="144"/>
      <c r="DF138" s="144"/>
      <c r="DG138" s="144"/>
      <c r="DH138" s="144"/>
      <c r="DI138" s="144"/>
      <c r="DJ138" s="144"/>
      <c r="DK138" s="144"/>
      <c r="DL138" s="144"/>
      <c r="DM138" s="144"/>
      <c r="DN138" s="144"/>
      <c r="DO138" s="144"/>
      <c r="DP138" s="144"/>
      <c r="DQ138" s="144"/>
      <c r="DR138" s="144"/>
      <c r="DS138" s="144"/>
      <c r="DT138" s="144"/>
      <c r="DU138" s="144"/>
      <c r="DV138" s="144"/>
      <c r="DW138" s="144"/>
      <c r="DX138" s="144"/>
      <c r="DY138" s="144"/>
      <c r="DZ138" s="144"/>
      <c r="EA138" s="144"/>
      <c r="EB138" s="144"/>
      <c r="EC138" s="144"/>
      <c r="ED138" s="144"/>
      <c r="EE138" s="144"/>
      <c r="EF138" s="144"/>
      <c r="EG138" s="144"/>
      <c r="EH138" s="144"/>
      <c r="EI138" s="144"/>
      <c r="EJ138" s="144"/>
    </row>
    <row r="139" spans="1:140" s="39" customFormat="1" ht="45" x14ac:dyDescent="0.25">
      <c r="A139" s="76">
        <v>2</v>
      </c>
      <c r="B139" s="82" t="s">
        <v>309</v>
      </c>
      <c r="C139" s="139" t="s">
        <v>27</v>
      </c>
      <c r="D139" s="78" t="s">
        <v>299</v>
      </c>
      <c r="E139" s="78">
        <v>2017</v>
      </c>
      <c r="F139" s="76" t="s">
        <v>627</v>
      </c>
      <c r="G139" s="78">
        <v>2</v>
      </c>
      <c r="H139" s="78">
        <v>1</v>
      </c>
      <c r="I139" s="130">
        <v>581</v>
      </c>
      <c r="J139" s="130">
        <v>535.53</v>
      </c>
      <c r="K139" s="130">
        <v>454.6</v>
      </c>
      <c r="L139" s="134">
        <v>20</v>
      </c>
      <c r="M139" s="130">
        <f t="shared" si="6"/>
        <v>4652310.7352</v>
      </c>
      <c r="N139" s="130">
        <v>0</v>
      </c>
      <c r="O139" s="130">
        <v>0</v>
      </c>
      <c r="P139" s="130">
        <v>0</v>
      </c>
      <c r="Q139" s="130">
        <f>'Таблица 3 '!C136</f>
        <v>4652310.7352</v>
      </c>
      <c r="R139" s="130">
        <v>0</v>
      </c>
      <c r="S139" s="130">
        <v>0</v>
      </c>
      <c r="T139" s="80">
        <f>M139/I139</f>
        <v>8007.4195098106711</v>
      </c>
      <c r="U139" s="80">
        <v>8687.2999999999993</v>
      </c>
      <c r="V139" s="131" t="s">
        <v>43</v>
      </c>
      <c r="W139" s="125"/>
      <c r="X139" s="144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44"/>
      <c r="BZ139" s="144"/>
      <c r="CA139" s="144"/>
      <c r="CB139" s="144"/>
      <c r="CC139" s="144"/>
      <c r="CD139" s="144"/>
      <c r="CE139" s="144"/>
      <c r="CF139" s="144"/>
      <c r="CG139" s="144"/>
      <c r="CH139" s="144"/>
      <c r="CI139" s="144"/>
      <c r="CJ139" s="144"/>
      <c r="CK139" s="144"/>
      <c r="CL139" s="144"/>
      <c r="CM139" s="144"/>
      <c r="CN139" s="144"/>
      <c r="CO139" s="144"/>
      <c r="CP139" s="144"/>
      <c r="CQ139" s="144"/>
      <c r="CR139" s="144"/>
      <c r="CS139" s="144"/>
      <c r="CT139" s="144"/>
      <c r="CU139" s="144"/>
      <c r="CV139" s="144"/>
      <c r="CW139" s="144"/>
      <c r="CX139" s="144"/>
      <c r="CY139" s="144"/>
      <c r="CZ139" s="144"/>
      <c r="DA139" s="144"/>
      <c r="DB139" s="144"/>
      <c r="DC139" s="144"/>
      <c r="DD139" s="144"/>
      <c r="DE139" s="144"/>
      <c r="DF139" s="144"/>
      <c r="DG139" s="144"/>
      <c r="DH139" s="144"/>
      <c r="DI139" s="144"/>
      <c r="DJ139" s="144"/>
      <c r="DK139" s="144"/>
      <c r="DL139" s="144"/>
      <c r="DM139" s="144"/>
      <c r="DN139" s="144"/>
      <c r="DO139" s="144"/>
      <c r="DP139" s="144"/>
      <c r="DQ139" s="144"/>
      <c r="DR139" s="144"/>
      <c r="DS139" s="144"/>
      <c r="DT139" s="144"/>
      <c r="DU139" s="144"/>
      <c r="DV139" s="144"/>
      <c r="DW139" s="144"/>
      <c r="DX139" s="144"/>
      <c r="DY139" s="144"/>
      <c r="DZ139" s="144"/>
      <c r="EA139" s="144"/>
      <c r="EB139" s="144"/>
      <c r="EC139" s="144"/>
      <c r="ED139" s="144"/>
      <c r="EE139" s="144"/>
      <c r="EF139" s="144"/>
      <c r="EG139" s="144"/>
      <c r="EH139" s="144"/>
      <c r="EI139" s="144"/>
      <c r="EJ139" s="144"/>
    </row>
    <row r="140" spans="1:140" s="158" customFormat="1" ht="30" customHeight="1" x14ac:dyDescent="0.25">
      <c r="A140" s="150" t="s">
        <v>4</v>
      </c>
      <c r="B140" s="151"/>
      <c r="C140" s="44" t="s">
        <v>350</v>
      </c>
      <c r="D140" s="44" t="s">
        <v>350</v>
      </c>
      <c r="E140" s="44" t="s">
        <v>350</v>
      </c>
      <c r="F140" s="50" t="s">
        <v>350</v>
      </c>
      <c r="G140" s="44" t="s">
        <v>350</v>
      </c>
      <c r="H140" s="44" t="s">
        <v>350</v>
      </c>
      <c r="I140" s="49">
        <f>I141</f>
        <v>706.67</v>
      </c>
      <c r="J140" s="49">
        <f t="shared" ref="J140:S140" si="27">J141</f>
        <v>706.67</v>
      </c>
      <c r="K140" s="49">
        <f t="shared" si="27"/>
        <v>706.67</v>
      </c>
      <c r="L140" s="72">
        <f t="shared" si="27"/>
        <v>16</v>
      </c>
      <c r="M140" s="49">
        <f t="shared" si="27"/>
        <v>1313395.6618999999</v>
      </c>
      <c r="N140" s="49">
        <f t="shared" si="27"/>
        <v>0</v>
      </c>
      <c r="O140" s="49">
        <f t="shared" si="27"/>
        <v>0</v>
      </c>
      <c r="P140" s="49">
        <f t="shared" si="27"/>
        <v>0</v>
      </c>
      <c r="Q140" s="49">
        <f t="shared" si="27"/>
        <v>1313395.6618999999</v>
      </c>
      <c r="R140" s="49">
        <f t="shared" si="27"/>
        <v>0</v>
      </c>
      <c r="S140" s="49">
        <f t="shared" si="27"/>
        <v>0</v>
      </c>
      <c r="T140" s="141" t="s">
        <v>350</v>
      </c>
      <c r="U140" s="44" t="s">
        <v>350</v>
      </c>
      <c r="V140" s="142" t="s">
        <v>350</v>
      </c>
      <c r="W140" s="125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  <c r="BI140" s="152"/>
      <c r="BJ140" s="152"/>
      <c r="BK140" s="152"/>
      <c r="BL140" s="152"/>
      <c r="BM140" s="152"/>
      <c r="BN140" s="152"/>
      <c r="BO140" s="152"/>
      <c r="BP140" s="152"/>
      <c r="BQ140" s="152"/>
      <c r="BR140" s="152"/>
      <c r="BS140" s="152"/>
      <c r="BT140" s="152"/>
      <c r="BU140" s="152"/>
      <c r="BV140" s="152"/>
      <c r="BW140" s="152"/>
      <c r="BX140" s="152"/>
      <c r="BY140" s="152"/>
      <c r="BZ140" s="152"/>
      <c r="CA140" s="152"/>
      <c r="CB140" s="152"/>
      <c r="CC140" s="152"/>
      <c r="CD140" s="152"/>
      <c r="CE140" s="152"/>
      <c r="CF140" s="152"/>
      <c r="CG140" s="152"/>
      <c r="CH140" s="152"/>
      <c r="CI140" s="152"/>
      <c r="CJ140" s="152"/>
      <c r="CK140" s="152"/>
      <c r="CL140" s="152"/>
      <c r="CM140" s="152"/>
      <c r="CN140" s="152"/>
      <c r="CO140" s="152"/>
      <c r="CP140" s="152"/>
      <c r="CQ140" s="152"/>
      <c r="CR140" s="152"/>
      <c r="CS140" s="152"/>
      <c r="CT140" s="152"/>
      <c r="CU140" s="152"/>
      <c r="CV140" s="152"/>
      <c r="CW140" s="152"/>
      <c r="CX140" s="152"/>
      <c r="CY140" s="152"/>
      <c r="CZ140" s="152"/>
      <c r="DA140" s="152"/>
      <c r="DB140" s="152"/>
      <c r="DC140" s="152"/>
      <c r="DD140" s="152"/>
      <c r="DE140" s="152"/>
      <c r="DF140" s="152"/>
      <c r="DG140" s="152"/>
      <c r="DH140" s="152"/>
      <c r="DI140" s="152"/>
      <c r="DJ140" s="152"/>
      <c r="DK140" s="152"/>
      <c r="DL140" s="152"/>
      <c r="DM140" s="152"/>
      <c r="DN140" s="152"/>
      <c r="DO140" s="152"/>
      <c r="DP140" s="152"/>
      <c r="DQ140" s="152"/>
      <c r="DR140" s="152"/>
      <c r="DS140" s="152"/>
      <c r="DT140" s="152"/>
      <c r="DU140" s="152"/>
      <c r="DV140" s="152"/>
      <c r="DW140" s="152"/>
      <c r="DX140" s="152"/>
      <c r="DY140" s="152"/>
      <c r="DZ140" s="152"/>
      <c r="EA140" s="152"/>
      <c r="EB140" s="152"/>
      <c r="EC140" s="152"/>
      <c r="ED140" s="152"/>
      <c r="EE140" s="152"/>
      <c r="EF140" s="152"/>
      <c r="EG140" s="152"/>
      <c r="EH140" s="152"/>
      <c r="EI140" s="152"/>
      <c r="EJ140" s="152"/>
    </row>
    <row r="141" spans="1:140" s="39" customFormat="1" ht="45" x14ac:dyDescent="0.25">
      <c r="A141" s="159">
        <v>1</v>
      </c>
      <c r="B141" s="82" t="s">
        <v>41</v>
      </c>
      <c r="C141" s="160" t="s">
        <v>27</v>
      </c>
      <c r="D141" s="161" t="s">
        <v>32</v>
      </c>
      <c r="E141" s="161" t="s">
        <v>26</v>
      </c>
      <c r="F141" s="76" t="s">
        <v>627</v>
      </c>
      <c r="G141" s="161">
        <v>2</v>
      </c>
      <c r="H141" s="161">
        <v>2</v>
      </c>
      <c r="I141" s="130">
        <v>706.67</v>
      </c>
      <c r="J141" s="130">
        <v>706.67</v>
      </c>
      <c r="K141" s="130">
        <v>706.67</v>
      </c>
      <c r="L141" s="134">
        <v>16</v>
      </c>
      <c r="M141" s="130">
        <f>SUM(N141:S141)</f>
        <v>1313395.6618999999</v>
      </c>
      <c r="N141" s="130">
        <v>0</v>
      </c>
      <c r="O141" s="157">
        <v>0</v>
      </c>
      <c r="P141" s="157">
        <v>0</v>
      </c>
      <c r="Q141" s="130">
        <f>'Таблица 3 '!C138</f>
        <v>1313395.6618999999</v>
      </c>
      <c r="R141" s="130">
        <v>0</v>
      </c>
      <c r="S141" s="130">
        <v>0</v>
      </c>
      <c r="T141" s="80">
        <f>M141/I141</f>
        <v>1858.57</v>
      </c>
      <c r="U141" s="75">
        <v>1858.57</v>
      </c>
      <c r="V141" s="131" t="s">
        <v>43</v>
      </c>
      <c r="W141" s="125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4"/>
      <c r="AY141" s="144"/>
      <c r="AZ141" s="144"/>
      <c r="BA141" s="144"/>
      <c r="BB141" s="144"/>
      <c r="BC141" s="144"/>
      <c r="BD141" s="144"/>
      <c r="BE141" s="144"/>
      <c r="BF141" s="144"/>
      <c r="BG141" s="144"/>
      <c r="BH141" s="144"/>
      <c r="BI141" s="144"/>
      <c r="BJ141" s="144"/>
      <c r="BK141" s="144"/>
      <c r="BL141" s="144"/>
      <c r="BM141" s="144"/>
      <c r="BN141" s="144"/>
      <c r="BO141" s="144"/>
      <c r="BP141" s="144"/>
      <c r="BQ141" s="144"/>
      <c r="BR141" s="144"/>
      <c r="BS141" s="144"/>
      <c r="BT141" s="144"/>
      <c r="BU141" s="144"/>
      <c r="BV141" s="144"/>
      <c r="BW141" s="144"/>
      <c r="BX141" s="144"/>
      <c r="BY141" s="144"/>
      <c r="BZ141" s="144"/>
      <c r="CA141" s="144"/>
      <c r="CB141" s="144"/>
      <c r="CC141" s="144"/>
      <c r="CD141" s="144"/>
      <c r="CE141" s="144"/>
      <c r="CF141" s="144"/>
      <c r="CG141" s="144"/>
      <c r="CH141" s="144"/>
      <c r="CI141" s="144"/>
      <c r="CJ141" s="144"/>
      <c r="CK141" s="144"/>
      <c r="CL141" s="144"/>
      <c r="CM141" s="144"/>
      <c r="CN141" s="144"/>
      <c r="CO141" s="144"/>
      <c r="CP141" s="144"/>
      <c r="CQ141" s="144"/>
      <c r="CR141" s="144"/>
      <c r="CS141" s="144"/>
      <c r="CT141" s="144"/>
      <c r="CU141" s="144"/>
      <c r="CV141" s="144"/>
      <c r="CW141" s="144"/>
      <c r="CX141" s="144"/>
      <c r="CY141" s="144"/>
      <c r="CZ141" s="144"/>
      <c r="DA141" s="144"/>
      <c r="DB141" s="144"/>
      <c r="DC141" s="144"/>
      <c r="DD141" s="144"/>
      <c r="DE141" s="144"/>
      <c r="DF141" s="144"/>
      <c r="DG141" s="144"/>
      <c r="DH141" s="144"/>
      <c r="DI141" s="144"/>
      <c r="DJ141" s="144"/>
      <c r="DK141" s="144"/>
      <c r="DL141" s="144"/>
      <c r="DM141" s="144"/>
      <c r="DN141" s="144"/>
      <c r="DO141" s="144"/>
      <c r="DP141" s="144"/>
      <c r="DQ141" s="144"/>
      <c r="DR141" s="144"/>
      <c r="DS141" s="144"/>
      <c r="DT141" s="144"/>
      <c r="DU141" s="144"/>
      <c r="DV141" s="144"/>
      <c r="DW141" s="144"/>
      <c r="DX141" s="144"/>
      <c r="DY141" s="144"/>
      <c r="DZ141" s="144"/>
      <c r="EA141" s="144"/>
      <c r="EB141" s="144"/>
      <c r="EC141" s="144"/>
      <c r="ED141" s="144"/>
      <c r="EE141" s="144"/>
      <c r="EF141" s="144"/>
      <c r="EG141" s="144"/>
      <c r="EH141" s="144"/>
      <c r="EI141" s="144"/>
      <c r="EJ141" s="144"/>
    </row>
    <row r="142" spans="1:140" s="29" customFormat="1" ht="30" customHeight="1" x14ac:dyDescent="0.25">
      <c r="A142" s="162" t="s">
        <v>564</v>
      </c>
      <c r="B142" s="163"/>
      <c r="C142" s="44" t="s">
        <v>350</v>
      </c>
      <c r="D142" s="44" t="s">
        <v>350</v>
      </c>
      <c r="E142" s="44" t="s">
        <v>350</v>
      </c>
      <c r="F142" s="50" t="s">
        <v>350</v>
      </c>
      <c r="G142" s="44" t="s">
        <v>350</v>
      </c>
      <c r="H142" s="44" t="s">
        <v>350</v>
      </c>
      <c r="I142" s="49">
        <f>I143</f>
        <v>883</v>
      </c>
      <c r="J142" s="49">
        <f t="shared" ref="J142:S142" si="28">J143</f>
        <v>602.35</v>
      </c>
      <c r="K142" s="49">
        <f t="shared" si="28"/>
        <v>602.35</v>
      </c>
      <c r="L142" s="72">
        <f t="shared" si="28"/>
        <v>33</v>
      </c>
      <c r="M142" s="49">
        <f t="shared" si="28"/>
        <v>2901387.4329999997</v>
      </c>
      <c r="N142" s="49">
        <f t="shared" si="28"/>
        <v>0</v>
      </c>
      <c r="O142" s="49">
        <f t="shared" si="28"/>
        <v>0</v>
      </c>
      <c r="P142" s="49">
        <f t="shared" si="28"/>
        <v>0</v>
      </c>
      <c r="Q142" s="49">
        <f t="shared" si="28"/>
        <v>2901387.4329999997</v>
      </c>
      <c r="R142" s="49">
        <f t="shared" si="28"/>
        <v>0</v>
      </c>
      <c r="S142" s="49">
        <f t="shared" si="28"/>
        <v>0</v>
      </c>
      <c r="T142" s="141" t="s">
        <v>350</v>
      </c>
      <c r="U142" s="44" t="s">
        <v>350</v>
      </c>
      <c r="V142" s="142" t="s">
        <v>350</v>
      </c>
      <c r="W142" s="125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6"/>
      <c r="BM142" s="156"/>
      <c r="BN142" s="156"/>
      <c r="BO142" s="156"/>
      <c r="BP142" s="156"/>
      <c r="BQ142" s="156"/>
      <c r="BR142" s="156"/>
      <c r="BS142" s="156"/>
      <c r="BT142" s="156"/>
      <c r="BU142" s="156"/>
      <c r="BV142" s="156"/>
      <c r="BW142" s="156"/>
      <c r="BX142" s="156"/>
      <c r="BY142" s="156"/>
      <c r="BZ142" s="156"/>
      <c r="CA142" s="156"/>
      <c r="CB142" s="156"/>
      <c r="CC142" s="156"/>
      <c r="CD142" s="156"/>
      <c r="CE142" s="156"/>
      <c r="CF142" s="156"/>
      <c r="CG142" s="156"/>
      <c r="CH142" s="156"/>
      <c r="CI142" s="156"/>
      <c r="CJ142" s="156"/>
      <c r="CK142" s="156"/>
      <c r="CL142" s="156"/>
      <c r="CM142" s="156"/>
      <c r="CN142" s="156"/>
      <c r="CO142" s="156"/>
      <c r="CP142" s="156"/>
      <c r="CQ142" s="156"/>
      <c r="CR142" s="156"/>
      <c r="CS142" s="156"/>
      <c r="CT142" s="156"/>
      <c r="CU142" s="156"/>
      <c r="CV142" s="156"/>
      <c r="CW142" s="156"/>
      <c r="CX142" s="156"/>
      <c r="CY142" s="156"/>
      <c r="CZ142" s="156"/>
      <c r="DA142" s="156"/>
      <c r="DB142" s="156"/>
      <c r="DC142" s="156"/>
      <c r="DD142" s="156"/>
      <c r="DE142" s="156"/>
      <c r="DF142" s="156"/>
      <c r="DG142" s="156"/>
      <c r="DH142" s="156"/>
      <c r="DI142" s="156"/>
      <c r="DJ142" s="156"/>
      <c r="DK142" s="156"/>
      <c r="DL142" s="156"/>
      <c r="DM142" s="156"/>
      <c r="DN142" s="156"/>
      <c r="DO142" s="156"/>
      <c r="DP142" s="156"/>
      <c r="DQ142" s="156"/>
      <c r="DR142" s="156"/>
      <c r="DS142" s="156"/>
      <c r="DT142" s="156"/>
      <c r="DU142" s="156"/>
      <c r="DV142" s="156"/>
      <c r="DW142" s="156"/>
      <c r="DX142" s="156"/>
      <c r="DY142" s="156"/>
      <c r="DZ142" s="156"/>
      <c r="EA142" s="156"/>
      <c r="EB142" s="156"/>
      <c r="EC142" s="156"/>
      <c r="ED142" s="156"/>
      <c r="EE142" s="156"/>
      <c r="EF142" s="156"/>
      <c r="EG142" s="156"/>
      <c r="EH142" s="156"/>
      <c r="EI142" s="156"/>
      <c r="EJ142" s="156"/>
    </row>
    <row r="143" spans="1:140" s="39" customFormat="1" ht="45" x14ac:dyDescent="0.25">
      <c r="A143" s="159">
        <v>1</v>
      </c>
      <c r="B143" s="82" t="s">
        <v>45</v>
      </c>
      <c r="C143" s="139" t="s">
        <v>27</v>
      </c>
      <c r="D143" s="78">
        <v>1984</v>
      </c>
      <c r="E143" s="78">
        <v>2018</v>
      </c>
      <c r="F143" s="76" t="s">
        <v>164</v>
      </c>
      <c r="G143" s="78">
        <v>2</v>
      </c>
      <c r="H143" s="78">
        <v>2</v>
      </c>
      <c r="I143" s="130">
        <v>883</v>
      </c>
      <c r="J143" s="130">
        <v>602.35</v>
      </c>
      <c r="K143" s="130">
        <v>602.35</v>
      </c>
      <c r="L143" s="134">
        <v>33</v>
      </c>
      <c r="M143" s="130">
        <f t="shared" si="6"/>
        <v>2901387.4329999997</v>
      </c>
      <c r="N143" s="157">
        <v>0</v>
      </c>
      <c r="O143" s="157">
        <v>0</v>
      </c>
      <c r="P143" s="157">
        <v>0</v>
      </c>
      <c r="Q143" s="130">
        <f>'Таблица 3 '!C140</f>
        <v>2901387.4329999997</v>
      </c>
      <c r="R143" s="130">
        <v>0</v>
      </c>
      <c r="S143" s="130">
        <v>0</v>
      </c>
      <c r="T143" s="80">
        <f>M143/I143</f>
        <v>3285.8294824462059</v>
      </c>
      <c r="U143" s="75">
        <v>4816.78</v>
      </c>
      <c r="V143" s="131" t="s">
        <v>43</v>
      </c>
      <c r="W143" s="125"/>
      <c r="X143" s="144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144"/>
      <c r="AO143" s="144"/>
      <c r="AP143" s="144"/>
      <c r="AQ143" s="144"/>
      <c r="AR143" s="144"/>
      <c r="AS143" s="144"/>
      <c r="AT143" s="144"/>
      <c r="AU143" s="144"/>
      <c r="AV143" s="144"/>
      <c r="AW143" s="144"/>
      <c r="AX143" s="144"/>
      <c r="AY143" s="144"/>
      <c r="AZ143" s="144"/>
      <c r="BA143" s="144"/>
      <c r="BB143" s="144"/>
      <c r="BC143" s="144"/>
      <c r="BD143" s="144"/>
      <c r="BE143" s="144"/>
      <c r="BF143" s="144"/>
      <c r="BG143" s="144"/>
      <c r="BH143" s="144"/>
      <c r="BI143" s="144"/>
      <c r="BJ143" s="144"/>
      <c r="BK143" s="144"/>
      <c r="BL143" s="144"/>
      <c r="BM143" s="144"/>
      <c r="BN143" s="144"/>
      <c r="BO143" s="144"/>
      <c r="BP143" s="144"/>
      <c r="BQ143" s="144"/>
      <c r="BR143" s="144"/>
      <c r="BS143" s="144"/>
      <c r="BT143" s="144"/>
      <c r="BU143" s="144"/>
      <c r="BV143" s="144"/>
      <c r="BW143" s="144"/>
      <c r="BX143" s="144"/>
      <c r="BY143" s="144"/>
      <c r="BZ143" s="144"/>
      <c r="CA143" s="144"/>
      <c r="CB143" s="144"/>
      <c r="CC143" s="144"/>
      <c r="CD143" s="144"/>
      <c r="CE143" s="144"/>
      <c r="CF143" s="144"/>
      <c r="CG143" s="144"/>
      <c r="CH143" s="144"/>
      <c r="CI143" s="144"/>
      <c r="CJ143" s="144"/>
      <c r="CK143" s="144"/>
      <c r="CL143" s="144"/>
      <c r="CM143" s="144"/>
      <c r="CN143" s="144"/>
      <c r="CO143" s="144"/>
      <c r="CP143" s="144"/>
      <c r="CQ143" s="144"/>
      <c r="CR143" s="144"/>
      <c r="CS143" s="144"/>
      <c r="CT143" s="144"/>
      <c r="CU143" s="144"/>
      <c r="CV143" s="144"/>
      <c r="CW143" s="144"/>
      <c r="CX143" s="144"/>
      <c r="CY143" s="144"/>
      <c r="CZ143" s="144"/>
      <c r="DA143" s="144"/>
      <c r="DB143" s="144"/>
      <c r="DC143" s="144"/>
      <c r="DD143" s="144"/>
      <c r="DE143" s="144"/>
      <c r="DF143" s="144"/>
      <c r="DG143" s="144"/>
      <c r="DH143" s="144"/>
      <c r="DI143" s="144"/>
      <c r="DJ143" s="144"/>
      <c r="DK143" s="144"/>
      <c r="DL143" s="144"/>
      <c r="DM143" s="144"/>
      <c r="DN143" s="144"/>
      <c r="DO143" s="144"/>
      <c r="DP143" s="144"/>
      <c r="DQ143" s="144"/>
      <c r="DR143" s="144"/>
      <c r="DS143" s="144"/>
      <c r="DT143" s="144"/>
      <c r="DU143" s="144"/>
      <c r="DV143" s="144"/>
      <c r="DW143" s="144"/>
      <c r="DX143" s="144"/>
      <c r="DY143" s="144"/>
      <c r="DZ143" s="144"/>
      <c r="EA143" s="144"/>
      <c r="EB143" s="144"/>
      <c r="EC143" s="144"/>
      <c r="ED143" s="144"/>
      <c r="EE143" s="144"/>
      <c r="EF143" s="144"/>
      <c r="EG143" s="144"/>
      <c r="EH143" s="144"/>
      <c r="EI143" s="144"/>
      <c r="EJ143" s="144"/>
    </row>
    <row r="144" spans="1:140" s="39" customFormat="1" ht="30" customHeight="1" x14ac:dyDescent="0.25">
      <c r="A144" s="97" t="s">
        <v>565</v>
      </c>
      <c r="B144" s="97"/>
      <c r="C144" s="44" t="s">
        <v>350</v>
      </c>
      <c r="D144" s="44" t="s">
        <v>350</v>
      </c>
      <c r="E144" s="44" t="s">
        <v>350</v>
      </c>
      <c r="F144" s="50" t="s">
        <v>350</v>
      </c>
      <c r="G144" s="44" t="s">
        <v>350</v>
      </c>
      <c r="H144" s="44" t="s">
        <v>350</v>
      </c>
      <c r="I144" s="49">
        <f>I145</f>
        <v>1088.7</v>
      </c>
      <c r="J144" s="49">
        <f t="shared" ref="J144:S145" si="29">J145</f>
        <v>862.19</v>
      </c>
      <c r="K144" s="49">
        <f t="shared" si="29"/>
        <v>862.19</v>
      </c>
      <c r="L144" s="72">
        <f t="shared" si="29"/>
        <v>28</v>
      </c>
      <c r="M144" s="49">
        <f t="shared" si="29"/>
        <v>602550.1</v>
      </c>
      <c r="N144" s="49">
        <f t="shared" si="29"/>
        <v>0</v>
      </c>
      <c r="O144" s="49">
        <f t="shared" si="29"/>
        <v>0</v>
      </c>
      <c r="P144" s="49">
        <f t="shared" si="29"/>
        <v>0</v>
      </c>
      <c r="Q144" s="49">
        <f t="shared" si="29"/>
        <v>602550.1</v>
      </c>
      <c r="R144" s="49">
        <f t="shared" si="29"/>
        <v>0</v>
      </c>
      <c r="S144" s="49">
        <f t="shared" si="29"/>
        <v>0</v>
      </c>
      <c r="T144" s="44" t="s">
        <v>26</v>
      </c>
      <c r="U144" s="44" t="s">
        <v>26</v>
      </c>
      <c r="V144" s="44" t="s">
        <v>26</v>
      </c>
      <c r="W144" s="125"/>
    </row>
    <row r="145" spans="1:23" s="39" customFormat="1" ht="30" customHeight="1" x14ac:dyDescent="0.25">
      <c r="A145" s="97" t="s">
        <v>566</v>
      </c>
      <c r="B145" s="164"/>
      <c r="C145" s="44" t="s">
        <v>350</v>
      </c>
      <c r="D145" s="44" t="s">
        <v>350</v>
      </c>
      <c r="E145" s="44" t="s">
        <v>350</v>
      </c>
      <c r="F145" s="50" t="s">
        <v>350</v>
      </c>
      <c r="G145" s="44" t="s">
        <v>350</v>
      </c>
      <c r="H145" s="44" t="s">
        <v>350</v>
      </c>
      <c r="I145" s="49">
        <f>I146</f>
        <v>1088.7</v>
      </c>
      <c r="J145" s="49">
        <f t="shared" si="29"/>
        <v>862.19</v>
      </c>
      <c r="K145" s="49">
        <f t="shared" si="29"/>
        <v>862.19</v>
      </c>
      <c r="L145" s="72">
        <f t="shared" si="29"/>
        <v>28</v>
      </c>
      <c r="M145" s="49">
        <f t="shared" si="29"/>
        <v>602550.1</v>
      </c>
      <c r="N145" s="49">
        <f t="shared" si="29"/>
        <v>0</v>
      </c>
      <c r="O145" s="49">
        <f t="shared" si="29"/>
        <v>0</v>
      </c>
      <c r="P145" s="49">
        <f t="shared" si="29"/>
        <v>0</v>
      </c>
      <c r="Q145" s="49">
        <f t="shared" si="29"/>
        <v>602550.1</v>
      </c>
      <c r="R145" s="49">
        <f t="shared" si="29"/>
        <v>0</v>
      </c>
      <c r="S145" s="49">
        <f t="shared" si="29"/>
        <v>0</v>
      </c>
      <c r="T145" s="44" t="s">
        <v>26</v>
      </c>
      <c r="U145" s="44" t="s">
        <v>26</v>
      </c>
      <c r="V145" s="44" t="s">
        <v>26</v>
      </c>
      <c r="W145" s="125"/>
    </row>
    <row r="146" spans="1:23" s="39" customFormat="1" ht="45" x14ac:dyDescent="0.25">
      <c r="A146" s="78">
        <v>1</v>
      </c>
      <c r="B146" s="83" t="s">
        <v>550</v>
      </c>
      <c r="C146" s="139" t="s">
        <v>27</v>
      </c>
      <c r="D146" s="136" t="s">
        <v>84</v>
      </c>
      <c r="E146" s="78" t="s">
        <v>26</v>
      </c>
      <c r="F146" s="136" t="s">
        <v>627</v>
      </c>
      <c r="G146" s="165">
        <v>2</v>
      </c>
      <c r="H146" s="165">
        <v>3</v>
      </c>
      <c r="I146" s="130">
        <v>1088.7</v>
      </c>
      <c r="J146" s="130">
        <v>862.19</v>
      </c>
      <c r="K146" s="130">
        <v>862.19</v>
      </c>
      <c r="L146" s="134">
        <v>28</v>
      </c>
      <c r="M146" s="130">
        <f t="shared" ref="M146:M197" si="30">SUM(N146:S146)</f>
        <v>602550.1</v>
      </c>
      <c r="N146" s="130">
        <v>0</v>
      </c>
      <c r="O146" s="130">
        <v>0</v>
      </c>
      <c r="P146" s="130">
        <v>0</v>
      </c>
      <c r="Q146" s="130">
        <f>'Таблица 3 '!C143</f>
        <v>602550.1</v>
      </c>
      <c r="R146" s="130">
        <v>0</v>
      </c>
      <c r="S146" s="130">
        <v>0</v>
      </c>
      <c r="T146" s="166">
        <f>M146/I146</f>
        <v>553.45834481491681</v>
      </c>
      <c r="U146" s="166">
        <v>698.86</v>
      </c>
      <c r="V146" s="131" t="s">
        <v>43</v>
      </c>
      <c r="W146" s="125"/>
    </row>
    <row r="147" spans="1:23" s="29" customFormat="1" ht="30" customHeight="1" x14ac:dyDescent="0.25">
      <c r="A147" s="97" t="s">
        <v>567</v>
      </c>
      <c r="B147" s="97"/>
      <c r="C147" s="44" t="s">
        <v>350</v>
      </c>
      <c r="D147" s="44" t="s">
        <v>350</v>
      </c>
      <c r="E147" s="44" t="s">
        <v>350</v>
      </c>
      <c r="F147" s="50" t="s">
        <v>350</v>
      </c>
      <c r="G147" s="44" t="s">
        <v>350</v>
      </c>
      <c r="H147" s="44" t="s">
        <v>350</v>
      </c>
      <c r="I147" s="49">
        <f>I148+I150</f>
        <v>7541.9</v>
      </c>
      <c r="J147" s="49">
        <f t="shared" ref="J147:S147" si="31">J148+J150</f>
        <v>5464.7000000000007</v>
      </c>
      <c r="K147" s="49">
        <f t="shared" si="31"/>
        <v>4737.7000000000007</v>
      </c>
      <c r="L147" s="72">
        <f t="shared" si="31"/>
        <v>224</v>
      </c>
      <c r="M147" s="49">
        <f t="shared" si="31"/>
        <v>25817610.09</v>
      </c>
      <c r="N147" s="49">
        <f t="shared" si="31"/>
        <v>0</v>
      </c>
      <c r="O147" s="49">
        <f t="shared" si="31"/>
        <v>0</v>
      </c>
      <c r="P147" s="49">
        <f t="shared" si="31"/>
        <v>0</v>
      </c>
      <c r="Q147" s="49">
        <f t="shared" si="31"/>
        <v>25817610.09</v>
      </c>
      <c r="R147" s="49">
        <f t="shared" si="31"/>
        <v>0</v>
      </c>
      <c r="S147" s="49">
        <f t="shared" si="31"/>
        <v>0</v>
      </c>
      <c r="T147" s="44" t="s">
        <v>26</v>
      </c>
      <c r="U147" s="44" t="s">
        <v>26</v>
      </c>
      <c r="V147" s="44" t="s">
        <v>26</v>
      </c>
      <c r="W147" s="125"/>
    </row>
    <row r="148" spans="1:23" s="29" customFormat="1" ht="30" customHeight="1" x14ac:dyDescent="0.25">
      <c r="A148" s="97" t="s">
        <v>568</v>
      </c>
      <c r="B148" s="97"/>
      <c r="C148" s="44" t="s">
        <v>350</v>
      </c>
      <c r="D148" s="44" t="s">
        <v>350</v>
      </c>
      <c r="E148" s="44" t="s">
        <v>350</v>
      </c>
      <c r="F148" s="50" t="s">
        <v>350</v>
      </c>
      <c r="G148" s="44" t="s">
        <v>350</v>
      </c>
      <c r="H148" s="44" t="s">
        <v>350</v>
      </c>
      <c r="I148" s="49">
        <f>I149</f>
        <v>2437</v>
      </c>
      <c r="J148" s="49">
        <f t="shared" ref="J148:S148" si="32">J149</f>
        <v>921</v>
      </c>
      <c r="K148" s="49">
        <f t="shared" si="32"/>
        <v>53.6</v>
      </c>
      <c r="L148" s="72">
        <f t="shared" si="32"/>
        <v>38</v>
      </c>
      <c r="M148" s="49">
        <f t="shared" si="32"/>
        <v>10430582.879999999</v>
      </c>
      <c r="N148" s="49">
        <f t="shared" si="32"/>
        <v>0</v>
      </c>
      <c r="O148" s="49">
        <f t="shared" si="32"/>
        <v>0</v>
      </c>
      <c r="P148" s="49">
        <f t="shared" si="32"/>
        <v>0</v>
      </c>
      <c r="Q148" s="49">
        <f t="shared" si="32"/>
        <v>10430582.879999999</v>
      </c>
      <c r="R148" s="49">
        <f t="shared" si="32"/>
        <v>0</v>
      </c>
      <c r="S148" s="49">
        <f t="shared" si="32"/>
        <v>0</v>
      </c>
      <c r="T148" s="44" t="s">
        <v>26</v>
      </c>
      <c r="U148" s="44" t="s">
        <v>26</v>
      </c>
      <c r="V148" s="44" t="s">
        <v>26</v>
      </c>
      <c r="W148" s="125"/>
    </row>
    <row r="149" spans="1:23" s="39" customFormat="1" ht="45" x14ac:dyDescent="0.25">
      <c r="A149" s="78">
        <v>1</v>
      </c>
      <c r="B149" s="84" t="s">
        <v>322</v>
      </c>
      <c r="C149" s="139" t="s">
        <v>27</v>
      </c>
      <c r="D149" s="136" t="s">
        <v>90</v>
      </c>
      <c r="E149" s="78" t="s">
        <v>26</v>
      </c>
      <c r="F149" s="139"/>
      <c r="G149" s="78">
        <v>2</v>
      </c>
      <c r="H149" s="78">
        <v>2</v>
      </c>
      <c r="I149" s="130">
        <v>2437</v>
      </c>
      <c r="J149" s="130">
        <v>921</v>
      </c>
      <c r="K149" s="130">
        <v>53.6</v>
      </c>
      <c r="L149" s="167">
        <v>38</v>
      </c>
      <c r="M149" s="130">
        <f t="shared" si="30"/>
        <v>10430582.879999999</v>
      </c>
      <c r="N149" s="130">
        <v>0</v>
      </c>
      <c r="O149" s="130">
        <v>0</v>
      </c>
      <c r="P149" s="130">
        <v>0</v>
      </c>
      <c r="Q149" s="130">
        <f>'Таблица 3 '!C146</f>
        <v>10430582.879999999</v>
      </c>
      <c r="R149" s="130">
        <v>0</v>
      </c>
      <c r="S149" s="130">
        <v>0</v>
      </c>
      <c r="T149" s="80">
        <f>M149/I149</f>
        <v>4280.0914567090686</v>
      </c>
      <c r="U149" s="80">
        <v>11325.28</v>
      </c>
      <c r="V149" s="131" t="s">
        <v>43</v>
      </c>
      <c r="W149" s="125"/>
    </row>
    <row r="150" spans="1:23" s="39" customFormat="1" ht="30" customHeight="1" x14ac:dyDescent="0.25">
      <c r="A150" s="97" t="s">
        <v>569</v>
      </c>
      <c r="B150" s="164"/>
      <c r="C150" s="44" t="s">
        <v>350</v>
      </c>
      <c r="D150" s="44" t="s">
        <v>350</v>
      </c>
      <c r="E150" s="44" t="s">
        <v>350</v>
      </c>
      <c r="F150" s="50" t="s">
        <v>350</v>
      </c>
      <c r="G150" s="44" t="s">
        <v>350</v>
      </c>
      <c r="H150" s="44" t="s">
        <v>350</v>
      </c>
      <c r="I150" s="49">
        <f>SUM(I151:I152)</f>
        <v>5104.8999999999996</v>
      </c>
      <c r="J150" s="49">
        <f t="shared" ref="J150:S150" si="33">SUM(J151:J152)</f>
        <v>4543.7000000000007</v>
      </c>
      <c r="K150" s="49">
        <f t="shared" si="33"/>
        <v>4684.1000000000004</v>
      </c>
      <c r="L150" s="72">
        <f t="shared" si="33"/>
        <v>186</v>
      </c>
      <c r="M150" s="49">
        <f t="shared" si="33"/>
        <v>15387027.210000001</v>
      </c>
      <c r="N150" s="49">
        <f t="shared" si="33"/>
        <v>0</v>
      </c>
      <c r="O150" s="49">
        <f t="shared" si="33"/>
        <v>0</v>
      </c>
      <c r="P150" s="49">
        <f t="shared" si="33"/>
        <v>0</v>
      </c>
      <c r="Q150" s="49">
        <f t="shared" si="33"/>
        <v>15387027.210000001</v>
      </c>
      <c r="R150" s="49">
        <f t="shared" si="33"/>
        <v>0</v>
      </c>
      <c r="S150" s="49">
        <f t="shared" si="33"/>
        <v>0</v>
      </c>
      <c r="T150" s="44" t="s">
        <v>26</v>
      </c>
      <c r="U150" s="44" t="s">
        <v>26</v>
      </c>
      <c r="V150" s="44" t="s">
        <v>26</v>
      </c>
      <c r="W150" s="125"/>
    </row>
    <row r="151" spans="1:23" s="39" customFormat="1" ht="45" x14ac:dyDescent="0.25">
      <c r="A151" s="78">
        <v>1</v>
      </c>
      <c r="B151" s="84" t="s">
        <v>769</v>
      </c>
      <c r="C151" s="76" t="s">
        <v>27</v>
      </c>
      <c r="D151" s="76">
        <v>1988</v>
      </c>
      <c r="E151" s="78" t="s">
        <v>26</v>
      </c>
      <c r="F151" s="76" t="s">
        <v>627</v>
      </c>
      <c r="G151" s="76">
        <v>3</v>
      </c>
      <c r="H151" s="76">
        <v>3</v>
      </c>
      <c r="I151" s="128">
        <v>1692.1</v>
      </c>
      <c r="J151" s="128">
        <v>1440.4</v>
      </c>
      <c r="K151" s="128">
        <v>1533.9</v>
      </c>
      <c r="L151" s="167">
        <v>54</v>
      </c>
      <c r="M151" s="130">
        <f t="shared" si="30"/>
        <v>5989831.3799999999</v>
      </c>
      <c r="N151" s="128">
        <v>0</v>
      </c>
      <c r="O151" s="128">
        <v>0</v>
      </c>
      <c r="P151" s="128">
        <v>0</v>
      </c>
      <c r="Q151" s="128">
        <f>'Таблица 3 '!C148</f>
        <v>5989831.3799999999</v>
      </c>
      <c r="R151" s="130">
        <v>0</v>
      </c>
      <c r="S151" s="128">
        <v>0</v>
      </c>
      <c r="T151" s="75">
        <f>M151/I151</f>
        <v>3539.88025530406</v>
      </c>
      <c r="U151" s="75">
        <v>4158.45</v>
      </c>
      <c r="V151" s="131" t="s">
        <v>43</v>
      </c>
      <c r="W151" s="125"/>
    </row>
    <row r="152" spans="1:23" s="39" customFormat="1" ht="45" x14ac:dyDescent="0.25">
      <c r="A152" s="78">
        <v>2</v>
      </c>
      <c r="B152" s="84" t="s">
        <v>323</v>
      </c>
      <c r="C152" s="76" t="s">
        <v>27</v>
      </c>
      <c r="D152" s="78">
        <v>1975</v>
      </c>
      <c r="E152" s="78" t="s">
        <v>26</v>
      </c>
      <c r="F152" s="76" t="s">
        <v>627</v>
      </c>
      <c r="G152" s="78">
        <v>5</v>
      </c>
      <c r="H152" s="78">
        <v>4</v>
      </c>
      <c r="I152" s="130">
        <v>3412.8</v>
      </c>
      <c r="J152" s="130">
        <v>3103.3</v>
      </c>
      <c r="K152" s="130">
        <v>3150.2</v>
      </c>
      <c r="L152" s="134">
        <v>132</v>
      </c>
      <c r="M152" s="130">
        <f t="shared" si="30"/>
        <v>9397195.8300000001</v>
      </c>
      <c r="N152" s="130">
        <v>0</v>
      </c>
      <c r="O152" s="130">
        <v>0</v>
      </c>
      <c r="P152" s="130">
        <v>0</v>
      </c>
      <c r="Q152" s="128">
        <f>'Таблица 3 '!C149</f>
        <v>9397195.8300000001</v>
      </c>
      <c r="R152" s="130">
        <v>0</v>
      </c>
      <c r="S152" s="130">
        <v>0</v>
      </c>
      <c r="T152" s="75">
        <f>M152/I152</f>
        <v>2753.5149525316456</v>
      </c>
      <c r="U152" s="80">
        <v>3028.13</v>
      </c>
      <c r="V152" s="131" t="s">
        <v>43</v>
      </c>
      <c r="W152" s="125"/>
    </row>
    <row r="153" spans="1:23" s="39" customFormat="1" ht="30" customHeight="1" x14ac:dyDescent="0.25">
      <c r="A153" s="97" t="s">
        <v>570</v>
      </c>
      <c r="B153" s="97"/>
      <c r="C153" s="44" t="s">
        <v>350</v>
      </c>
      <c r="D153" s="44" t="s">
        <v>350</v>
      </c>
      <c r="E153" s="44" t="s">
        <v>350</v>
      </c>
      <c r="F153" s="50" t="s">
        <v>350</v>
      </c>
      <c r="G153" s="44" t="s">
        <v>350</v>
      </c>
      <c r="H153" s="44" t="s">
        <v>350</v>
      </c>
      <c r="I153" s="49">
        <f>I154</f>
        <v>4506.4799999999996</v>
      </c>
      <c r="J153" s="49">
        <f t="shared" ref="J153:S153" si="34">J154</f>
        <v>3899.77</v>
      </c>
      <c r="K153" s="49">
        <f t="shared" si="34"/>
        <v>3321.38</v>
      </c>
      <c r="L153" s="72">
        <f t="shared" si="34"/>
        <v>145</v>
      </c>
      <c r="M153" s="49">
        <f t="shared" si="34"/>
        <v>3519033.83</v>
      </c>
      <c r="N153" s="49">
        <f t="shared" si="34"/>
        <v>0</v>
      </c>
      <c r="O153" s="49">
        <f t="shared" si="34"/>
        <v>0</v>
      </c>
      <c r="P153" s="49">
        <f t="shared" si="34"/>
        <v>0</v>
      </c>
      <c r="Q153" s="49">
        <f t="shared" si="34"/>
        <v>3519033.83</v>
      </c>
      <c r="R153" s="49">
        <f t="shared" si="34"/>
        <v>0</v>
      </c>
      <c r="S153" s="49">
        <f t="shared" si="34"/>
        <v>0</v>
      </c>
      <c r="T153" s="44" t="s">
        <v>26</v>
      </c>
      <c r="U153" s="44" t="s">
        <v>26</v>
      </c>
      <c r="V153" s="44" t="s">
        <v>26</v>
      </c>
      <c r="W153" s="125"/>
    </row>
    <row r="154" spans="1:23" s="39" customFormat="1" ht="30" customHeight="1" x14ac:dyDescent="0.25">
      <c r="A154" s="97" t="s">
        <v>571</v>
      </c>
      <c r="B154" s="164"/>
      <c r="C154" s="44" t="s">
        <v>350</v>
      </c>
      <c r="D154" s="44" t="s">
        <v>350</v>
      </c>
      <c r="E154" s="44" t="s">
        <v>350</v>
      </c>
      <c r="F154" s="50" t="s">
        <v>350</v>
      </c>
      <c r="G154" s="44" t="s">
        <v>350</v>
      </c>
      <c r="H154" s="44" t="s">
        <v>350</v>
      </c>
      <c r="I154" s="49">
        <f t="shared" ref="I154:S154" si="35">SUM(I155:I156)</f>
        <v>4506.4799999999996</v>
      </c>
      <c r="J154" s="49">
        <f t="shared" si="35"/>
        <v>3899.77</v>
      </c>
      <c r="K154" s="49">
        <f t="shared" si="35"/>
        <v>3321.38</v>
      </c>
      <c r="L154" s="72">
        <f t="shared" si="35"/>
        <v>145</v>
      </c>
      <c r="M154" s="49">
        <f t="shared" si="35"/>
        <v>3519033.83</v>
      </c>
      <c r="N154" s="49">
        <f t="shared" si="35"/>
        <v>0</v>
      </c>
      <c r="O154" s="49">
        <f t="shared" si="35"/>
        <v>0</v>
      </c>
      <c r="P154" s="49">
        <f t="shared" si="35"/>
        <v>0</v>
      </c>
      <c r="Q154" s="49">
        <f t="shared" si="35"/>
        <v>3519033.83</v>
      </c>
      <c r="R154" s="49">
        <f t="shared" si="35"/>
        <v>0</v>
      </c>
      <c r="S154" s="49">
        <f t="shared" si="35"/>
        <v>0</v>
      </c>
      <c r="T154" s="44" t="s">
        <v>26</v>
      </c>
      <c r="U154" s="44" t="s">
        <v>26</v>
      </c>
      <c r="V154" s="44" t="s">
        <v>26</v>
      </c>
      <c r="W154" s="125"/>
    </row>
    <row r="155" spans="1:23" s="39" customFormat="1" ht="45" x14ac:dyDescent="0.25">
      <c r="A155" s="78">
        <v>1</v>
      </c>
      <c r="B155" s="84" t="s">
        <v>689</v>
      </c>
      <c r="C155" s="84" t="s">
        <v>27</v>
      </c>
      <c r="D155" s="159">
        <v>1992</v>
      </c>
      <c r="E155" s="69">
        <v>2015</v>
      </c>
      <c r="F155" s="159" t="s">
        <v>655</v>
      </c>
      <c r="G155" s="159">
        <v>5</v>
      </c>
      <c r="H155" s="159">
        <v>3</v>
      </c>
      <c r="I155" s="75">
        <v>3726.7</v>
      </c>
      <c r="J155" s="75">
        <v>3198.6</v>
      </c>
      <c r="K155" s="75">
        <v>2692.98</v>
      </c>
      <c r="L155" s="74">
        <v>110</v>
      </c>
      <c r="M155" s="130">
        <f t="shared" si="30"/>
        <v>605399.02</v>
      </c>
      <c r="N155" s="130">
        <v>0</v>
      </c>
      <c r="O155" s="130">
        <v>0</v>
      </c>
      <c r="P155" s="130">
        <v>0</v>
      </c>
      <c r="Q155" s="130">
        <f>'Таблица 3 '!C152</f>
        <v>605399.02</v>
      </c>
      <c r="R155" s="130">
        <v>0</v>
      </c>
      <c r="S155" s="49">
        <v>0</v>
      </c>
      <c r="T155" s="166">
        <f>M155/I155</f>
        <v>162.44908900635951</v>
      </c>
      <c r="U155" s="166">
        <v>189.27</v>
      </c>
      <c r="V155" s="131" t="s">
        <v>43</v>
      </c>
      <c r="W155" s="125"/>
    </row>
    <row r="156" spans="1:23" s="39" customFormat="1" ht="45" x14ac:dyDescent="0.25">
      <c r="A156" s="78">
        <v>2</v>
      </c>
      <c r="B156" s="84" t="s">
        <v>690</v>
      </c>
      <c r="C156" s="84" t="s">
        <v>27</v>
      </c>
      <c r="D156" s="159">
        <v>1974</v>
      </c>
      <c r="E156" s="69" t="s">
        <v>26</v>
      </c>
      <c r="F156" s="159" t="s">
        <v>656</v>
      </c>
      <c r="G156" s="159">
        <v>2</v>
      </c>
      <c r="H156" s="159">
        <v>2</v>
      </c>
      <c r="I156" s="75">
        <v>779.78</v>
      </c>
      <c r="J156" s="75">
        <v>701.17</v>
      </c>
      <c r="K156" s="75">
        <v>628.4</v>
      </c>
      <c r="L156" s="74">
        <v>35</v>
      </c>
      <c r="M156" s="130">
        <f t="shared" si="30"/>
        <v>2913634.81</v>
      </c>
      <c r="N156" s="130">
        <v>0</v>
      </c>
      <c r="O156" s="130">
        <v>0</v>
      </c>
      <c r="P156" s="130">
        <v>0</v>
      </c>
      <c r="Q156" s="130">
        <f>'Таблица 3 '!C153</f>
        <v>2913634.81</v>
      </c>
      <c r="R156" s="130">
        <v>0</v>
      </c>
      <c r="S156" s="49">
        <v>0</v>
      </c>
      <c r="T156" s="166">
        <f t="shared" ref="T156" si="36">M156/I156</f>
        <v>3736.4831234450744</v>
      </c>
      <c r="U156" s="166">
        <v>501.38</v>
      </c>
      <c r="V156" s="131" t="s">
        <v>43</v>
      </c>
      <c r="W156" s="125"/>
    </row>
    <row r="157" spans="1:23" s="39" customFormat="1" ht="30" customHeight="1" x14ac:dyDescent="0.25">
      <c r="A157" s="97" t="s">
        <v>572</v>
      </c>
      <c r="B157" s="103"/>
      <c r="C157" s="44" t="s">
        <v>350</v>
      </c>
      <c r="D157" s="44" t="s">
        <v>350</v>
      </c>
      <c r="E157" s="44" t="s">
        <v>350</v>
      </c>
      <c r="F157" s="50" t="s">
        <v>350</v>
      </c>
      <c r="G157" s="44" t="s">
        <v>350</v>
      </c>
      <c r="H157" s="44" t="s">
        <v>350</v>
      </c>
      <c r="I157" s="49">
        <f>I158</f>
        <v>7329.079999999999</v>
      </c>
      <c r="J157" s="49">
        <f t="shared" ref="J157:S157" si="37">J158</f>
        <v>7206.27</v>
      </c>
      <c r="K157" s="49">
        <f t="shared" si="37"/>
        <v>6994.77</v>
      </c>
      <c r="L157" s="72">
        <f t="shared" si="37"/>
        <v>403</v>
      </c>
      <c r="M157" s="49">
        <f t="shared" si="37"/>
        <v>46054885.374500006</v>
      </c>
      <c r="N157" s="49">
        <f t="shared" si="37"/>
        <v>0</v>
      </c>
      <c r="O157" s="49">
        <f t="shared" si="37"/>
        <v>0</v>
      </c>
      <c r="P157" s="49">
        <f t="shared" si="37"/>
        <v>0</v>
      </c>
      <c r="Q157" s="49">
        <f t="shared" si="37"/>
        <v>46054885.374500006</v>
      </c>
      <c r="R157" s="49">
        <f t="shared" si="37"/>
        <v>0</v>
      </c>
      <c r="S157" s="49">
        <f t="shared" si="37"/>
        <v>0</v>
      </c>
      <c r="T157" s="44" t="s">
        <v>26</v>
      </c>
      <c r="U157" s="44" t="s">
        <v>26</v>
      </c>
      <c r="V157" s="44" t="s">
        <v>26</v>
      </c>
      <c r="W157" s="125"/>
    </row>
    <row r="158" spans="1:23" s="39" customFormat="1" ht="30" customHeight="1" x14ac:dyDescent="0.25">
      <c r="A158" s="97" t="s">
        <v>573</v>
      </c>
      <c r="B158" s="168"/>
      <c r="C158" s="44" t="s">
        <v>350</v>
      </c>
      <c r="D158" s="44" t="s">
        <v>350</v>
      </c>
      <c r="E158" s="44" t="s">
        <v>350</v>
      </c>
      <c r="F158" s="50" t="s">
        <v>350</v>
      </c>
      <c r="G158" s="44" t="s">
        <v>350</v>
      </c>
      <c r="H158" s="44" t="s">
        <v>350</v>
      </c>
      <c r="I158" s="49">
        <f>SUM(I159:I163)</f>
        <v>7329.079999999999</v>
      </c>
      <c r="J158" s="49">
        <f t="shared" ref="J158:S158" si="38">SUM(J159:J163)</f>
        <v>7206.27</v>
      </c>
      <c r="K158" s="49">
        <f t="shared" si="38"/>
        <v>6994.77</v>
      </c>
      <c r="L158" s="72">
        <f t="shared" si="38"/>
        <v>403</v>
      </c>
      <c r="M158" s="49">
        <f t="shared" si="38"/>
        <v>46054885.374500006</v>
      </c>
      <c r="N158" s="49">
        <f t="shared" si="38"/>
        <v>0</v>
      </c>
      <c r="O158" s="49">
        <f t="shared" si="38"/>
        <v>0</v>
      </c>
      <c r="P158" s="49">
        <f t="shared" si="38"/>
        <v>0</v>
      </c>
      <c r="Q158" s="49">
        <f t="shared" si="38"/>
        <v>46054885.374500006</v>
      </c>
      <c r="R158" s="49">
        <f t="shared" si="38"/>
        <v>0</v>
      </c>
      <c r="S158" s="49">
        <f t="shared" si="38"/>
        <v>0</v>
      </c>
      <c r="T158" s="44" t="s">
        <v>26</v>
      </c>
      <c r="U158" s="44" t="s">
        <v>26</v>
      </c>
      <c r="V158" s="44" t="s">
        <v>26</v>
      </c>
      <c r="W158" s="125"/>
    </row>
    <row r="159" spans="1:23" s="39" customFormat="1" ht="45" x14ac:dyDescent="0.25">
      <c r="A159" s="78">
        <v>1</v>
      </c>
      <c r="B159" s="169" t="s">
        <v>324</v>
      </c>
      <c r="C159" s="139" t="s">
        <v>27</v>
      </c>
      <c r="D159" s="78" t="s">
        <v>325</v>
      </c>
      <c r="E159" s="78">
        <v>2020</v>
      </c>
      <c r="F159" s="76" t="s">
        <v>627</v>
      </c>
      <c r="G159" s="78">
        <v>2</v>
      </c>
      <c r="H159" s="78">
        <v>2</v>
      </c>
      <c r="I159" s="130">
        <v>576</v>
      </c>
      <c r="J159" s="130">
        <v>779.3</v>
      </c>
      <c r="K159" s="130">
        <v>779.3</v>
      </c>
      <c r="L159" s="134">
        <v>24</v>
      </c>
      <c r="M159" s="130">
        <f>SUM(N159:S159)</f>
        <v>6110538.0580000002</v>
      </c>
      <c r="N159" s="130">
        <v>0</v>
      </c>
      <c r="O159" s="130">
        <v>0</v>
      </c>
      <c r="P159" s="130">
        <v>0</v>
      </c>
      <c r="Q159" s="130">
        <f>'Таблица 3 '!C156</f>
        <v>6110538.0580000002</v>
      </c>
      <c r="R159" s="130">
        <v>0</v>
      </c>
      <c r="S159" s="130">
        <v>0</v>
      </c>
      <c r="T159" s="80">
        <f>M159/I159</f>
        <v>10608.573017361112</v>
      </c>
      <c r="U159" s="80">
        <v>7841.06</v>
      </c>
      <c r="V159" s="131" t="s">
        <v>43</v>
      </c>
      <c r="W159" s="125"/>
    </row>
    <row r="160" spans="1:23" s="39" customFormat="1" ht="45" x14ac:dyDescent="0.25">
      <c r="A160" s="78">
        <v>2</v>
      </c>
      <c r="B160" s="169" t="s">
        <v>326</v>
      </c>
      <c r="C160" s="139" t="s">
        <v>27</v>
      </c>
      <c r="D160" s="78" t="s">
        <v>84</v>
      </c>
      <c r="E160" s="78">
        <v>2021</v>
      </c>
      <c r="F160" s="76" t="s">
        <v>627</v>
      </c>
      <c r="G160" s="78">
        <v>2</v>
      </c>
      <c r="H160" s="78">
        <v>2</v>
      </c>
      <c r="I160" s="130">
        <v>572.28</v>
      </c>
      <c r="J160" s="130">
        <v>639.38</v>
      </c>
      <c r="K160" s="130">
        <v>639.38</v>
      </c>
      <c r="L160" s="134">
        <v>29</v>
      </c>
      <c r="M160" s="130">
        <f>SUM(N160:S160)</f>
        <v>3426239.2041999996</v>
      </c>
      <c r="N160" s="130">
        <v>0</v>
      </c>
      <c r="O160" s="130">
        <v>0</v>
      </c>
      <c r="P160" s="130">
        <v>0</v>
      </c>
      <c r="Q160" s="130">
        <f>'Таблица 3 '!C157</f>
        <v>3426239.2041999996</v>
      </c>
      <c r="R160" s="130">
        <v>0</v>
      </c>
      <c r="S160" s="130">
        <v>0</v>
      </c>
      <c r="T160" s="80">
        <f t="shared" ref="T160:T163" si="39">M160/I160</f>
        <v>5986.9979803592641</v>
      </c>
      <c r="U160" s="80">
        <v>5358.6899874878782</v>
      </c>
      <c r="V160" s="131" t="s">
        <v>43</v>
      </c>
      <c r="W160" s="125"/>
    </row>
    <row r="161" spans="1:23" s="39" customFormat="1" ht="45" x14ac:dyDescent="0.25">
      <c r="A161" s="78">
        <v>3</v>
      </c>
      <c r="B161" s="169" t="s">
        <v>328</v>
      </c>
      <c r="C161" s="139" t="s">
        <v>27</v>
      </c>
      <c r="D161" s="78" t="s">
        <v>42</v>
      </c>
      <c r="E161" s="78" t="s">
        <v>26</v>
      </c>
      <c r="F161" s="76" t="s">
        <v>627</v>
      </c>
      <c r="G161" s="78">
        <v>2</v>
      </c>
      <c r="H161" s="78">
        <v>3</v>
      </c>
      <c r="I161" s="130">
        <v>923</v>
      </c>
      <c r="J161" s="130">
        <v>906.9</v>
      </c>
      <c r="K161" s="130">
        <v>906.9</v>
      </c>
      <c r="L161" s="134">
        <v>51</v>
      </c>
      <c r="M161" s="130">
        <f>SUM(N161:S161)</f>
        <v>10879580.505000001</v>
      </c>
      <c r="N161" s="130">
        <v>0</v>
      </c>
      <c r="O161" s="130">
        <v>0</v>
      </c>
      <c r="P161" s="130">
        <v>0</v>
      </c>
      <c r="Q161" s="130">
        <f>'Таблица 3 '!C158</f>
        <v>10879580.505000001</v>
      </c>
      <c r="R161" s="130">
        <v>0</v>
      </c>
      <c r="S161" s="130">
        <v>0</v>
      </c>
      <c r="T161" s="80">
        <f t="shared" si="39"/>
        <v>11787.194479956665</v>
      </c>
      <c r="U161" s="80">
        <v>11996.45</v>
      </c>
      <c r="V161" s="131" t="s">
        <v>43</v>
      </c>
      <c r="W161" s="125"/>
    </row>
    <row r="162" spans="1:23" s="39" customFormat="1" ht="45" x14ac:dyDescent="0.25">
      <c r="A162" s="78">
        <v>4</v>
      </c>
      <c r="B162" s="169" t="s">
        <v>329</v>
      </c>
      <c r="C162" s="139" t="s">
        <v>27</v>
      </c>
      <c r="D162" s="78" t="s">
        <v>35</v>
      </c>
      <c r="E162" s="78" t="s">
        <v>26</v>
      </c>
      <c r="F162" s="76" t="s">
        <v>164</v>
      </c>
      <c r="G162" s="78">
        <v>5</v>
      </c>
      <c r="H162" s="78">
        <v>6</v>
      </c>
      <c r="I162" s="130">
        <v>4723.3999999999996</v>
      </c>
      <c r="J162" s="130">
        <v>4385.3900000000003</v>
      </c>
      <c r="K162" s="130">
        <v>4173.8900000000003</v>
      </c>
      <c r="L162" s="134">
        <v>263</v>
      </c>
      <c r="M162" s="130">
        <f>SUM(N162:S162)</f>
        <v>20417235.643300001</v>
      </c>
      <c r="N162" s="130">
        <v>0</v>
      </c>
      <c r="O162" s="130">
        <v>0</v>
      </c>
      <c r="P162" s="130">
        <v>0</v>
      </c>
      <c r="Q162" s="130">
        <f>'Таблица 3 '!C159</f>
        <v>20417235.643300001</v>
      </c>
      <c r="R162" s="130">
        <v>0</v>
      </c>
      <c r="S162" s="130">
        <v>0</v>
      </c>
      <c r="T162" s="80">
        <f t="shared" si="39"/>
        <v>4322.5718006732441</v>
      </c>
      <c r="U162" s="80">
        <v>4655.7400010717402</v>
      </c>
      <c r="V162" s="131" t="s">
        <v>43</v>
      </c>
      <c r="W162" s="125"/>
    </row>
    <row r="163" spans="1:23" s="39" customFormat="1" ht="45" x14ac:dyDescent="0.25">
      <c r="A163" s="78">
        <v>5</v>
      </c>
      <c r="B163" s="169" t="s">
        <v>327</v>
      </c>
      <c r="C163" s="139" t="s">
        <v>27</v>
      </c>
      <c r="D163" s="78" t="s">
        <v>232</v>
      </c>
      <c r="E163" s="78">
        <v>2020</v>
      </c>
      <c r="F163" s="76" t="s">
        <v>164</v>
      </c>
      <c r="G163" s="78">
        <v>2</v>
      </c>
      <c r="H163" s="78">
        <v>3</v>
      </c>
      <c r="I163" s="130">
        <v>534.4</v>
      </c>
      <c r="J163" s="130">
        <v>495.3</v>
      </c>
      <c r="K163" s="130">
        <v>495.3</v>
      </c>
      <c r="L163" s="134">
        <v>36</v>
      </c>
      <c r="M163" s="130">
        <f>SUM(N163:S163)</f>
        <v>5221291.9639999997</v>
      </c>
      <c r="N163" s="130">
        <v>0</v>
      </c>
      <c r="O163" s="130">
        <v>0</v>
      </c>
      <c r="P163" s="130">
        <v>0</v>
      </c>
      <c r="Q163" s="130">
        <f>'Таблица 3 '!C160</f>
        <v>5221291.9639999997</v>
      </c>
      <c r="R163" s="130">
        <v>0</v>
      </c>
      <c r="S163" s="130">
        <v>0</v>
      </c>
      <c r="T163" s="80">
        <f t="shared" si="39"/>
        <v>9770.3816691616757</v>
      </c>
      <c r="U163" s="80">
        <v>10137.879999999999</v>
      </c>
      <c r="V163" s="131" t="s">
        <v>43</v>
      </c>
      <c r="W163" s="125"/>
    </row>
    <row r="164" spans="1:23" s="39" customFormat="1" ht="30" customHeight="1" x14ac:dyDescent="0.25">
      <c r="A164" s="132" t="s">
        <v>574</v>
      </c>
      <c r="B164" s="132"/>
      <c r="C164" s="44" t="s">
        <v>350</v>
      </c>
      <c r="D164" s="44" t="s">
        <v>350</v>
      </c>
      <c r="E164" s="44" t="s">
        <v>350</v>
      </c>
      <c r="F164" s="50" t="s">
        <v>350</v>
      </c>
      <c r="G164" s="44" t="s">
        <v>350</v>
      </c>
      <c r="H164" s="44" t="s">
        <v>350</v>
      </c>
      <c r="I164" s="49">
        <f>I165</f>
        <v>2306</v>
      </c>
      <c r="J164" s="49">
        <f t="shared" ref="J164:S165" si="40">J165</f>
        <v>905.5</v>
      </c>
      <c r="K164" s="49">
        <f t="shared" si="40"/>
        <v>799.4</v>
      </c>
      <c r="L164" s="72">
        <f t="shared" si="40"/>
        <v>29</v>
      </c>
      <c r="M164" s="49">
        <f t="shared" si="40"/>
        <v>1172423.29</v>
      </c>
      <c r="N164" s="49">
        <f t="shared" si="40"/>
        <v>0</v>
      </c>
      <c r="O164" s="49">
        <f t="shared" si="40"/>
        <v>0</v>
      </c>
      <c r="P164" s="49">
        <f t="shared" si="40"/>
        <v>0</v>
      </c>
      <c r="Q164" s="49">
        <f t="shared" si="40"/>
        <v>1172423.29</v>
      </c>
      <c r="R164" s="49">
        <f t="shared" si="40"/>
        <v>0</v>
      </c>
      <c r="S164" s="49">
        <f t="shared" si="40"/>
        <v>0</v>
      </c>
      <c r="T164" s="44" t="s">
        <v>26</v>
      </c>
      <c r="U164" s="44" t="s">
        <v>26</v>
      </c>
      <c r="V164" s="44" t="s">
        <v>26</v>
      </c>
      <c r="W164" s="125"/>
    </row>
    <row r="165" spans="1:23" s="39" customFormat="1" ht="30" customHeight="1" x14ac:dyDescent="0.25">
      <c r="A165" s="132" t="s">
        <v>575</v>
      </c>
      <c r="B165" s="132"/>
      <c r="C165" s="44" t="s">
        <v>350</v>
      </c>
      <c r="D165" s="44" t="s">
        <v>350</v>
      </c>
      <c r="E165" s="44" t="s">
        <v>350</v>
      </c>
      <c r="F165" s="50" t="s">
        <v>350</v>
      </c>
      <c r="G165" s="44" t="s">
        <v>350</v>
      </c>
      <c r="H165" s="44" t="s">
        <v>350</v>
      </c>
      <c r="I165" s="49">
        <f>I166</f>
        <v>2306</v>
      </c>
      <c r="J165" s="49">
        <f t="shared" si="40"/>
        <v>905.5</v>
      </c>
      <c r="K165" s="49">
        <f t="shared" si="40"/>
        <v>799.4</v>
      </c>
      <c r="L165" s="72">
        <f t="shared" si="40"/>
        <v>29</v>
      </c>
      <c r="M165" s="49">
        <f t="shared" si="40"/>
        <v>1172423.29</v>
      </c>
      <c r="N165" s="49">
        <f t="shared" si="40"/>
        <v>0</v>
      </c>
      <c r="O165" s="49">
        <f t="shared" si="40"/>
        <v>0</v>
      </c>
      <c r="P165" s="49">
        <f t="shared" si="40"/>
        <v>0</v>
      </c>
      <c r="Q165" s="49">
        <f t="shared" si="40"/>
        <v>1172423.29</v>
      </c>
      <c r="R165" s="49">
        <f t="shared" si="40"/>
        <v>0</v>
      </c>
      <c r="S165" s="49">
        <f t="shared" si="40"/>
        <v>0</v>
      </c>
      <c r="T165" s="44" t="s">
        <v>26</v>
      </c>
      <c r="U165" s="44" t="s">
        <v>26</v>
      </c>
      <c r="V165" s="44" t="s">
        <v>26</v>
      </c>
      <c r="W165" s="125"/>
    </row>
    <row r="166" spans="1:23" s="39" customFormat="1" ht="45" x14ac:dyDescent="0.25">
      <c r="A166" s="78">
        <v>1</v>
      </c>
      <c r="B166" s="84" t="s">
        <v>330</v>
      </c>
      <c r="C166" s="139" t="s">
        <v>27</v>
      </c>
      <c r="D166" s="78" t="s">
        <v>42</v>
      </c>
      <c r="E166" s="78" t="s">
        <v>26</v>
      </c>
      <c r="F166" s="136" t="s">
        <v>627</v>
      </c>
      <c r="G166" s="78">
        <v>2</v>
      </c>
      <c r="H166" s="78">
        <v>3</v>
      </c>
      <c r="I166" s="130">
        <v>2306</v>
      </c>
      <c r="J166" s="130">
        <v>905.5</v>
      </c>
      <c r="K166" s="130">
        <v>799.4</v>
      </c>
      <c r="L166" s="167">
        <v>29</v>
      </c>
      <c r="M166" s="130">
        <f t="shared" si="30"/>
        <v>1172423.29</v>
      </c>
      <c r="N166" s="130">
        <v>0</v>
      </c>
      <c r="O166" s="130">
        <v>0</v>
      </c>
      <c r="P166" s="130">
        <v>0</v>
      </c>
      <c r="Q166" s="130">
        <f>'Таблица 3 '!C163</f>
        <v>1172423.29</v>
      </c>
      <c r="R166" s="130">
        <v>0</v>
      </c>
      <c r="S166" s="130">
        <v>0</v>
      </c>
      <c r="T166" s="80">
        <f>M166/I166</f>
        <v>508.42293581960104</v>
      </c>
      <c r="U166" s="80">
        <v>1294.78</v>
      </c>
      <c r="V166" s="131" t="s">
        <v>43</v>
      </c>
      <c r="W166" s="125"/>
    </row>
    <row r="167" spans="1:23" s="39" customFormat="1" ht="30" customHeight="1" x14ac:dyDescent="0.25">
      <c r="A167" s="132" t="s">
        <v>576</v>
      </c>
      <c r="B167" s="132"/>
      <c r="C167" s="44" t="s">
        <v>350</v>
      </c>
      <c r="D167" s="44" t="s">
        <v>350</v>
      </c>
      <c r="E167" s="44" t="s">
        <v>350</v>
      </c>
      <c r="F167" s="50" t="s">
        <v>350</v>
      </c>
      <c r="G167" s="44" t="s">
        <v>350</v>
      </c>
      <c r="H167" s="44" t="s">
        <v>350</v>
      </c>
      <c r="I167" s="49">
        <f>SUM(I168:I170)</f>
        <v>7485.1</v>
      </c>
      <c r="J167" s="49">
        <f t="shared" ref="J167:S167" si="41">SUM(J168:J170)</f>
        <v>6421.7000000000007</v>
      </c>
      <c r="K167" s="49">
        <f t="shared" si="41"/>
        <v>791.4</v>
      </c>
      <c r="L167" s="72">
        <f t="shared" si="41"/>
        <v>142</v>
      </c>
      <c r="M167" s="49">
        <f t="shared" si="41"/>
        <v>8927102.5480000004</v>
      </c>
      <c r="N167" s="49">
        <f t="shared" si="41"/>
        <v>0</v>
      </c>
      <c r="O167" s="49">
        <f t="shared" si="41"/>
        <v>0</v>
      </c>
      <c r="P167" s="49">
        <f t="shared" si="41"/>
        <v>0</v>
      </c>
      <c r="Q167" s="49">
        <f t="shared" si="41"/>
        <v>8927102.5480000004</v>
      </c>
      <c r="R167" s="49">
        <f t="shared" si="41"/>
        <v>0</v>
      </c>
      <c r="S167" s="49">
        <f t="shared" si="41"/>
        <v>0</v>
      </c>
      <c r="T167" s="44" t="s">
        <v>26</v>
      </c>
      <c r="U167" s="44" t="s">
        <v>26</v>
      </c>
      <c r="V167" s="44" t="s">
        <v>26</v>
      </c>
      <c r="W167" s="125"/>
    </row>
    <row r="168" spans="1:23" s="39" customFormat="1" ht="45" x14ac:dyDescent="0.25">
      <c r="A168" s="78">
        <v>1</v>
      </c>
      <c r="B168" s="84" t="s">
        <v>333</v>
      </c>
      <c r="C168" s="139" t="s">
        <v>27</v>
      </c>
      <c r="D168" s="78">
        <v>1969</v>
      </c>
      <c r="E168" s="78" t="s">
        <v>26</v>
      </c>
      <c r="F168" s="76" t="s">
        <v>627</v>
      </c>
      <c r="G168" s="78">
        <v>5</v>
      </c>
      <c r="H168" s="78">
        <v>4</v>
      </c>
      <c r="I168" s="130">
        <v>4300.3</v>
      </c>
      <c r="J168" s="130">
        <v>3265.4</v>
      </c>
      <c r="K168" s="130">
        <v>791.4</v>
      </c>
      <c r="L168" s="134">
        <v>70</v>
      </c>
      <c r="M168" s="130">
        <f>SUM(N168:S168)</f>
        <v>3399412.0180000002</v>
      </c>
      <c r="N168" s="130">
        <v>0</v>
      </c>
      <c r="O168" s="130">
        <v>0</v>
      </c>
      <c r="P168" s="130">
        <v>0</v>
      </c>
      <c r="Q168" s="130">
        <f>'Таблица 3 '!C165</f>
        <v>3399412.0180000002</v>
      </c>
      <c r="R168" s="130">
        <v>0</v>
      </c>
      <c r="S168" s="130">
        <v>0</v>
      </c>
      <c r="T168" s="80">
        <f>M168/I168</f>
        <v>790.50578285235918</v>
      </c>
      <c r="U168" s="80">
        <v>1041.04</v>
      </c>
      <c r="V168" s="131" t="s">
        <v>43</v>
      </c>
      <c r="W168" s="125"/>
    </row>
    <row r="169" spans="1:23" s="39" customFormat="1" ht="45" x14ac:dyDescent="0.25">
      <c r="A169" s="78">
        <v>2</v>
      </c>
      <c r="B169" s="84" t="s">
        <v>332</v>
      </c>
      <c r="C169" s="139" t="s">
        <v>27</v>
      </c>
      <c r="D169" s="78">
        <v>1956</v>
      </c>
      <c r="E169" s="78" t="s">
        <v>26</v>
      </c>
      <c r="F169" s="76" t="s">
        <v>627</v>
      </c>
      <c r="G169" s="78">
        <v>2</v>
      </c>
      <c r="H169" s="78">
        <v>1</v>
      </c>
      <c r="I169" s="130">
        <v>426</v>
      </c>
      <c r="J169" s="130">
        <v>397.5</v>
      </c>
      <c r="K169" s="130">
        <v>0</v>
      </c>
      <c r="L169" s="134">
        <v>8</v>
      </c>
      <c r="M169" s="130">
        <f t="shared" si="30"/>
        <v>5033285.9800000004</v>
      </c>
      <c r="N169" s="130">
        <v>0</v>
      </c>
      <c r="O169" s="130">
        <v>0</v>
      </c>
      <c r="P169" s="130">
        <v>0</v>
      </c>
      <c r="Q169" s="130">
        <f>'Таблица 3 '!C166</f>
        <v>5033285.9800000004</v>
      </c>
      <c r="R169" s="130">
        <v>0</v>
      </c>
      <c r="S169" s="130">
        <v>0</v>
      </c>
      <c r="T169" s="80">
        <f t="shared" ref="T169:T170" si="42">M169/I169</f>
        <v>11815.22530516432</v>
      </c>
      <c r="U169" s="80">
        <v>12159.21</v>
      </c>
      <c r="V169" s="131" t="s">
        <v>43</v>
      </c>
      <c r="W169" s="125"/>
    </row>
    <row r="170" spans="1:23" s="39" customFormat="1" ht="45" x14ac:dyDescent="0.25">
      <c r="A170" s="78">
        <v>3</v>
      </c>
      <c r="B170" s="84" t="s">
        <v>331</v>
      </c>
      <c r="C170" s="139" t="s">
        <v>27</v>
      </c>
      <c r="D170" s="78" t="s">
        <v>36</v>
      </c>
      <c r="E170" s="78" t="s">
        <v>26</v>
      </c>
      <c r="F170" s="76" t="s">
        <v>627</v>
      </c>
      <c r="G170" s="78">
        <v>5</v>
      </c>
      <c r="H170" s="78">
        <v>2</v>
      </c>
      <c r="I170" s="130">
        <v>2758.8</v>
      </c>
      <c r="J170" s="130">
        <v>2758.8</v>
      </c>
      <c r="K170" s="130">
        <v>0</v>
      </c>
      <c r="L170" s="134">
        <v>64</v>
      </c>
      <c r="M170" s="130">
        <f t="shared" si="30"/>
        <v>494404.55</v>
      </c>
      <c r="N170" s="130">
        <v>0</v>
      </c>
      <c r="O170" s="130">
        <v>0</v>
      </c>
      <c r="P170" s="130">
        <v>0</v>
      </c>
      <c r="Q170" s="130">
        <f>'Таблица 3 '!C167</f>
        <v>494404.55</v>
      </c>
      <c r="R170" s="130">
        <v>0</v>
      </c>
      <c r="S170" s="130">
        <v>0</v>
      </c>
      <c r="T170" s="80">
        <f t="shared" si="42"/>
        <v>179.21000072495286</v>
      </c>
      <c r="U170" s="80">
        <v>179.21</v>
      </c>
      <c r="V170" s="131" t="s">
        <v>43</v>
      </c>
      <c r="W170" s="125"/>
    </row>
    <row r="171" spans="1:23" s="39" customFormat="1" ht="30" customHeight="1" x14ac:dyDescent="0.25">
      <c r="A171" s="132" t="s">
        <v>577</v>
      </c>
      <c r="B171" s="132"/>
      <c r="C171" s="44" t="s">
        <v>350</v>
      </c>
      <c r="D171" s="44" t="s">
        <v>350</v>
      </c>
      <c r="E171" s="44" t="s">
        <v>350</v>
      </c>
      <c r="F171" s="50" t="s">
        <v>350</v>
      </c>
      <c r="G171" s="44" t="s">
        <v>350</v>
      </c>
      <c r="H171" s="44" t="s">
        <v>350</v>
      </c>
      <c r="I171" s="49">
        <f>I172</f>
        <v>2695.1000000000004</v>
      </c>
      <c r="J171" s="49">
        <f t="shared" ref="J171:S171" si="43">J172</f>
        <v>2092.1999999999998</v>
      </c>
      <c r="K171" s="49">
        <f t="shared" si="43"/>
        <v>1852.5</v>
      </c>
      <c r="L171" s="72">
        <f t="shared" si="43"/>
        <v>79</v>
      </c>
      <c r="M171" s="49">
        <f t="shared" si="43"/>
        <v>7613397.6100000003</v>
      </c>
      <c r="N171" s="49">
        <f t="shared" si="43"/>
        <v>0</v>
      </c>
      <c r="O171" s="49">
        <f t="shared" si="43"/>
        <v>0</v>
      </c>
      <c r="P171" s="49">
        <f t="shared" si="43"/>
        <v>0</v>
      </c>
      <c r="Q171" s="49">
        <f t="shared" si="43"/>
        <v>7613397.6100000003</v>
      </c>
      <c r="R171" s="49">
        <f t="shared" si="43"/>
        <v>0</v>
      </c>
      <c r="S171" s="49">
        <f t="shared" si="43"/>
        <v>0</v>
      </c>
      <c r="T171" s="44" t="s">
        <v>26</v>
      </c>
      <c r="U171" s="44" t="s">
        <v>26</v>
      </c>
      <c r="V171" s="44" t="s">
        <v>26</v>
      </c>
      <c r="W171" s="125"/>
    </row>
    <row r="172" spans="1:23" s="39" customFormat="1" ht="30" customHeight="1" x14ac:dyDescent="0.25">
      <c r="A172" s="132" t="s">
        <v>578</v>
      </c>
      <c r="B172" s="132"/>
      <c r="C172" s="44" t="s">
        <v>350</v>
      </c>
      <c r="D172" s="44" t="s">
        <v>350</v>
      </c>
      <c r="E172" s="44" t="s">
        <v>350</v>
      </c>
      <c r="F172" s="50" t="s">
        <v>350</v>
      </c>
      <c r="G172" s="44" t="s">
        <v>350</v>
      </c>
      <c r="H172" s="44" t="s">
        <v>350</v>
      </c>
      <c r="I172" s="49">
        <f>SUM(I173:I174)</f>
        <v>2695.1000000000004</v>
      </c>
      <c r="J172" s="49">
        <f t="shared" ref="J172:S172" si="44">SUM(J173:J174)</f>
        <v>2092.1999999999998</v>
      </c>
      <c r="K172" s="49">
        <f t="shared" si="44"/>
        <v>1852.5</v>
      </c>
      <c r="L172" s="72">
        <f t="shared" si="44"/>
        <v>79</v>
      </c>
      <c r="M172" s="49">
        <f t="shared" si="44"/>
        <v>7613397.6100000003</v>
      </c>
      <c r="N172" s="49">
        <f t="shared" si="44"/>
        <v>0</v>
      </c>
      <c r="O172" s="49">
        <f t="shared" si="44"/>
        <v>0</v>
      </c>
      <c r="P172" s="49">
        <f t="shared" si="44"/>
        <v>0</v>
      </c>
      <c r="Q172" s="49">
        <f t="shared" si="44"/>
        <v>7613397.6100000003</v>
      </c>
      <c r="R172" s="49">
        <f t="shared" si="44"/>
        <v>0</v>
      </c>
      <c r="S172" s="49">
        <f t="shared" si="44"/>
        <v>0</v>
      </c>
      <c r="T172" s="44" t="s">
        <v>26</v>
      </c>
      <c r="U172" s="44" t="s">
        <v>26</v>
      </c>
      <c r="V172" s="44" t="s">
        <v>26</v>
      </c>
      <c r="W172" s="125"/>
    </row>
    <row r="173" spans="1:23" s="39" customFormat="1" ht="45" x14ac:dyDescent="0.25">
      <c r="A173" s="76">
        <v>1</v>
      </c>
      <c r="B173" s="170" t="s">
        <v>540</v>
      </c>
      <c r="C173" s="76" t="s">
        <v>27</v>
      </c>
      <c r="D173" s="78">
        <v>1959</v>
      </c>
      <c r="E173" s="44" t="s">
        <v>350</v>
      </c>
      <c r="F173" s="76" t="s">
        <v>628</v>
      </c>
      <c r="G173" s="171">
        <v>2</v>
      </c>
      <c r="H173" s="171">
        <v>2</v>
      </c>
      <c r="I173" s="130">
        <v>618.70000000000005</v>
      </c>
      <c r="J173" s="130">
        <v>544.9</v>
      </c>
      <c r="K173" s="130">
        <v>476.7</v>
      </c>
      <c r="L173" s="134">
        <v>25</v>
      </c>
      <c r="M173" s="130">
        <f>SUM(N173:S173)</f>
        <v>739532.83000000007</v>
      </c>
      <c r="N173" s="130">
        <v>0</v>
      </c>
      <c r="O173" s="130">
        <v>0</v>
      </c>
      <c r="P173" s="130">
        <v>0</v>
      </c>
      <c r="Q173" s="130">
        <f>'Таблица 3 '!C170</f>
        <v>739532.83000000007</v>
      </c>
      <c r="R173" s="130">
        <v>0</v>
      </c>
      <c r="S173" s="130">
        <v>0</v>
      </c>
      <c r="T173" s="80">
        <f>M173/I173</f>
        <v>1195.3011637304025</v>
      </c>
      <c r="U173" s="80">
        <v>698.86</v>
      </c>
      <c r="V173" s="172" t="s">
        <v>43</v>
      </c>
      <c r="W173" s="125"/>
    </row>
    <row r="174" spans="1:23" s="39" customFormat="1" ht="45" x14ac:dyDescent="0.25">
      <c r="A174" s="76">
        <v>2</v>
      </c>
      <c r="B174" s="170" t="s">
        <v>539</v>
      </c>
      <c r="C174" s="76" t="s">
        <v>27</v>
      </c>
      <c r="D174" s="78">
        <v>1961</v>
      </c>
      <c r="E174" s="44" t="s">
        <v>350</v>
      </c>
      <c r="F174" s="76" t="s">
        <v>628</v>
      </c>
      <c r="G174" s="171">
        <v>3</v>
      </c>
      <c r="H174" s="171">
        <v>3</v>
      </c>
      <c r="I174" s="130">
        <v>2076.4</v>
      </c>
      <c r="J174" s="130">
        <v>1547.3</v>
      </c>
      <c r="K174" s="130">
        <v>1375.8</v>
      </c>
      <c r="L174" s="134">
        <v>54</v>
      </c>
      <c r="M174" s="130">
        <f t="shared" si="30"/>
        <v>6873864.7800000003</v>
      </c>
      <c r="N174" s="130">
        <v>0</v>
      </c>
      <c r="O174" s="130">
        <v>0</v>
      </c>
      <c r="P174" s="130">
        <v>0</v>
      </c>
      <c r="Q174" s="130">
        <f>'Таблица 3 '!C171</f>
        <v>6873864.7800000003</v>
      </c>
      <c r="R174" s="130">
        <v>0</v>
      </c>
      <c r="S174" s="130">
        <v>0</v>
      </c>
      <c r="T174" s="80">
        <f>M174/I174</f>
        <v>3310.4723463687151</v>
      </c>
      <c r="U174" s="80">
        <v>4155.3900000000003</v>
      </c>
      <c r="V174" s="172" t="s">
        <v>43</v>
      </c>
      <c r="W174" s="125"/>
    </row>
    <row r="175" spans="1:23" s="39" customFormat="1" ht="30" customHeight="1" x14ac:dyDescent="0.25">
      <c r="A175" s="132" t="s">
        <v>579</v>
      </c>
      <c r="B175" s="132"/>
      <c r="C175" s="44" t="s">
        <v>350</v>
      </c>
      <c r="D175" s="44" t="s">
        <v>350</v>
      </c>
      <c r="E175" s="44" t="s">
        <v>350</v>
      </c>
      <c r="F175" s="50" t="s">
        <v>350</v>
      </c>
      <c r="G175" s="44" t="s">
        <v>350</v>
      </c>
      <c r="H175" s="44" t="s">
        <v>350</v>
      </c>
      <c r="I175" s="49">
        <f>I176</f>
        <v>572.79999999999995</v>
      </c>
      <c r="J175" s="49">
        <f t="shared" ref="J175:S176" si="45">J176</f>
        <v>540.9</v>
      </c>
      <c r="K175" s="49">
        <f t="shared" si="45"/>
        <v>487.4</v>
      </c>
      <c r="L175" s="72">
        <f t="shared" si="45"/>
        <v>24</v>
      </c>
      <c r="M175" s="49">
        <f t="shared" si="45"/>
        <v>155292.39000000001</v>
      </c>
      <c r="N175" s="49">
        <f t="shared" si="45"/>
        <v>0</v>
      </c>
      <c r="O175" s="49">
        <f t="shared" si="45"/>
        <v>0</v>
      </c>
      <c r="P175" s="49">
        <f t="shared" si="45"/>
        <v>0</v>
      </c>
      <c r="Q175" s="49">
        <f t="shared" si="45"/>
        <v>155292.39000000001</v>
      </c>
      <c r="R175" s="49">
        <f t="shared" si="45"/>
        <v>0</v>
      </c>
      <c r="S175" s="49">
        <f t="shared" si="45"/>
        <v>0</v>
      </c>
      <c r="T175" s="44" t="s">
        <v>26</v>
      </c>
      <c r="U175" s="44" t="s">
        <v>26</v>
      </c>
      <c r="V175" s="44" t="s">
        <v>26</v>
      </c>
      <c r="W175" s="125"/>
    </row>
    <row r="176" spans="1:23" s="39" customFormat="1" ht="30" customHeight="1" x14ac:dyDescent="0.25">
      <c r="A176" s="132" t="s">
        <v>580</v>
      </c>
      <c r="B176" s="132"/>
      <c r="C176" s="44" t="s">
        <v>350</v>
      </c>
      <c r="D176" s="44" t="s">
        <v>350</v>
      </c>
      <c r="E176" s="44" t="s">
        <v>350</v>
      </c>
      <c r="F176" s="50" t="s">
        <v>350</v>
      </c>
      <c r="G176" s="44" t="s">
        <v>350</v>
      </c>
      <c r="H176" s="44" t="s">
        <v>350</v>
      </c>
      <c r="I176" s="49">
        <f>I177</f>
        <v>572.79999999999995</v>
      </c>
      <c r="J176" s="49">
        <f t="shared" si="45"/>
        <v>540.9</v>
      </c>
      <c r="K176" s="49">
        <f t="shared" si="45"/>
        <v>487.4</v>
      </c>
      <c r="L176" s="72">
        <f t="shared" si="45"/>
        <v>24</v>
      </c>
      <c r="M176" s="49">
        <f t="shared" si="45"/>
        <v>155292.39000000001</v>
      </c>
      <c r="N176" s="49">
        <f t="shared" si="45"/>
        <v>0</v>
      </c>
      <c r="O176" s="49">
        <f t="shared" si="45"/>
        <v>0</v>
      </c>
      <c r="P176" s="49">
        <f t="shared" si="45"/>
        <v>0</v>
      </c>
      <c r="Q176" s="49">
        <f t="shared" si="45"/>
        <v>155292.39000000001</v>
      </c>
      <c r="R176" s="49">
        <f t="shared" si="45"/>
        <v>0</v>
      </c>
      <c r="S176" s="49">
        <f t="shared" si="45"/>
        <v>0</v>
      </c>
      <c r="T176" s="44" t="s">
        <v>26</v>
      </c>
      <c r="U176" s="44" t="s">
        <v>26</v>
      </c>
      <c r="V176" s="44" t="s">
        <v>26</v>
      </c>
      <c r="W176" s="125"/>
    </row>
    <row r="177" spans="1:140" s="39" customFormat="1" ht="45" x14ac:dyDescent="0.25">
      <c r="A177" s="78">
        <v>1</v>
      </c>
      <c r="B177" s="84" t="s">
        <v>362</v>
      </c>
      <c r="C177" s="139" t="s">
        <v>27</v>
      </c>
      <c r="D177" s="78" t="s">
        <v>226</v>
      </c>
      <c r="E177" s="78">
        <v>2020</v>
      </c>
      <c r="F177" s="76" t="s">
        <v>627</v>
      </c>
      <c r="G177" s="78">
        <v>2</v>
      </c>
      <c r="H177" s="78">
        <v>3</v>
      </c>
      <c r="I177" s="130">
        <v>572.79999999999995</v>
      </c>
      <c r="J177" s="130">
        <v>540.9</v>
      </c>
      <c r="K177" s="130">
        <v>487.4</v>
      </c>
      <c r="L177" s="134">
        <v>24</v>
      </c>
      <c r="M177" s="130">
        <f t="shared" si="30"/>
        <v>155292.39000000001</v>
      </c>
      <c r="N177" s="130">
        <v>0</v>
      </c>
      <c r="O177" s="130">
        <v>0</v>
      </c>
      <c r="P177" s="130">
        <v>0</v>
      </c>
      <c r="Q177" s="130">
        <f>'Таблица 3 '!C174</f>
        <v>155292.39000000001</v>
      </c>
      <c r="R177" s="130">
        <v>0</v>
      </c>
      <c r="S177" s="130">
        <v>0</v>
      </c>
      <c r="T177" s="80">
        <f>M177/I177</f>
        <v>271.11101606145257</v>
      </c>
      <c r="U177" s="80">
        <v>287.10000000000002</v>
      </c>
      <c r="V177" s="131" t="s">
        <v>43</v>
      </c>
      <c r="W177" s="125"/>
    </row>
    <row r="178" spans="1:140" s="29" customFormat="1" ht="30" customHeight="1" x14ac:dyDescent="0.25">
      <c r="A178" s="132" t="s">
        <v>581</v>
      </c>
      <c r="B178" s="132"/>
      <c r="C178" s="44" t="s">
        <v>350</v>
      </c>
      <c r="D178" s="44" t="s">
        <v>350</v>
      </c>
      <c r="E178" s="44" t="s">
        <v>350</v>
      </c>
      <c r="F178" s="50" t="s">
        <v>350</v>
      </c>
      <c r="G178" s="44" t="s">
        <v>350</v>
      </c>
      <c r="H178" s="44" t="s">
        <v>350</v>
      </c>
      <c r="I178" s="49">
        <f>I179+I182</f>
        <v>2151.9</v>
      </c>
      <c r="J178" s="49">
        <f t="shared" ref="J178:S178" si="46">J179+J182</f>
        <v>1570.42</v>
      </c>
      <c r="K178" s="49">
        <f t="shared" si="46"/>
        <v>1509.12</v>
      </c>
      <c r="L178" s="72">
        <f t="shared" si="46"/>
        <v>49</v>
      </c>
      <c r="M178" s="49">
        <f t="shared" si="46"/>
        <v>9647247.6920000017</v>
      </c>
      <c r="N178" s="49">
        <f t="shared" si="46"/>
        <v>0</v>
      </c>
      <c r="O178" s="49">
        <f t="shared" si="46"/>
        <v>0</v>
      </c>
      <c r="P178" s="49">
        <f t="shared" si="46"/>
        <v>0</v>
      </c>
      <c r="Q178" s="49">
        <f t="shared" si="46"/>
        <v>9647247.6920000017</v>
      </c>
      <c r="R178" s="49">
        <f t="shared" si="46"/>
        <v>0</v>
      </c>
      <c r="S178" s="49">
        <f t="shared" si="46"/>
        <v>0</v>
      </c>
      <c r="T178" s="44" t="s">
        <v>26</v>
      </c>
      <c r="U178" s="44" t="s">
        <v>26</v>
      </c>
      <c r="V178" s="44" t="s">
        <v>26</v>
      </c>
      <c r="W178" s="125"/>
    </row>
    <row r="179" spans="1:140" s="29" customFormat="1" ht="30" customHeight="1" x14ac:dyDescent="0.25">
      <c r="A179" s="132" t="s">
        <v>582</v>
      </c>
      <c r="B179" s="132"/>
      <c r="C179" s="44" t="s">
        <v>350</v>
      </c>
      <c r="D179" s="44" t="s">
        <v>350</v>
      </c>
      <c r="E179" s="44" t="s">
        <v>350</v>
      </c>
      <c r="F179" s="50" t="s">
        <v>350</v>
      </c>
      <c r="G179" s="44" t="s">
        <v>350</v>
      </c>
      <c r="H179" s="44" t="s">
        <v>350</v>
      </c>
      <c r="I179" s="49">
        <f>SUM(I180:I181)</f>
        <v>1749.1</v>
      </c>
      <c r="J179" s="49">
        <f t="shared" ref="J179:S179" si="47">SUM(J180:J181)</f>
        <v>1231.3</v>
      </c>
      <c r="K179" s="49">
        <f t="shared" si="47"/>
        <v>1170</v>
      </c>
      <c r="L179" s="72">
        <f t="shared" si="47"/>
        <v>33</v>
      </c>
      <c r="M179" s="49">
        <f t="shared" si="47"/>
        <v>5379011.5700000003</v>
      </c>
      <c r="N179" s="49">
        <f t="shared" si="47"/>
        <v>0</v>
      </c>
      <c r="O179" s="49">
        <f t="shared" si="47"/>
        <v>0</v>
      </c>
      <c r="P179" s="49">
        <f t="shared" si="47"/>
        <v>0</v>
      </c>
      <c r="Q179" s="49">
        <f t="shared" si="47"/>
        <v>5379011.5700000003</v>
      </c>
      <c r="R179" s="49">
        <f t="shared" si="47"/>
        <v>0</v>
      </c>
      <c r="S179" s="49">
        <f t="shared" si="47"/>
        <v>0</v>
      </c>
      <c r="T179" s="44" t="s">
        <v>26</v>
      </c>
      <c r="U179" s="44" t="s">
        <v>26</v>
      </c>
      <c r="V179" s="44" t="s">
        <v>26</v>
      </c>
      <c r="W179" s="125"/>
    </row>
    <row r="180" spans="1:140" s="39" customFormat="1" ht="45" x14ac:dyDescent="0.25">
      <c r="A180" s="78">
        <v>1</v>
      </c>
      <c r="B180" s="84" t="s">
        <v>335</v>
      </c>
      <c r="C180" s="173" t="s">
        <v>27</v>
      </c>
      <c r="D180" s="78" t="s">
        <v>73</v>
      </c>
      <c r="E180" s="78" t="s">
        <v>26</v>
      </c>
      <c r="F180" s="76" t="s">
        <v>627</v>
      </c>
      <c r="G180" s="78">
        <v>2</v>
      </c>
      <c r="H180" s="78">
        <v>2</v>
      </c>
      <c r="I180" s="130">
        <v>1169.0999999999999</v>
      </c>
      <c r="J180" s="130">
        <v>715.3</v>
      </c>
      <c r="K180" s="130">
        <v>686</v>
      </c>
      <c r="L180" s="134">
        <v>16</v>
      </c>
      <c r="M180" s="130">
        <f t="shared" si="30"/>
        <v>2404472.2800000003</v>
      </c>
      <c r="N180" s="130">
        <v>0</v>
      </c>
      <c r="O180" s="130">
        <v>0</v>
      </c>
      <c r="P180" s="130">
        <v>0</v>
      </c>
      <c r="Q180" s="130">
        <f>'Таблица 3 '!C177</f>
        <v>2404472.2800000003</v>
      </c>
      <c r="R180" s="130">
        <v>0</v>
      </c>
      <c r="S180" s="130">
        <v>0</v>
      </c>
      <c r="T180" s="80">
        <f>M180/I180</f>
        <v>2056.6865794200671</v>
      </c>
      <c r="U180" s="80">
        <v>4158.45</v>
      </c>
      <c r="V180" s="131" t="s">
        <v>43</v>
      </c>
      <c r="W180" s="125"/>
    </row>
    <row r="181" spans="1:140" s="39" customFormat="1" ht="45" x14ac:dyDescent="0.25">
      <c r="A181" s="78">
        <v>2</v>
      </c>
      <c r="B181" s="84" t="s">
        <v>336</v>
      </c>
      <c r="C181" s="173" t="s">
        <v>27</v>
      </c>
      <c r="D181" s="78" t="s">
        <v>72</v>
      </c>
      <c r="E181" s="78" t="s">
        <v>26</v>
      </c>
      <c r="F181" s="76" t="s">
        <v>627</v>
      </c>
      <c r="G181" s="78">
        <v>2</v>
      </c>
      <c r="H181" s="78">
        <v>2</v>
      </c>
      <c r="I181" s="130">
        <v>580</v>
      </c>
      <c r="J181" s="130">
        <v>516</v>
      </c>
      <c r="K181" s="130">
        <v>484</v>
      </c>
      <c r="L181" s="134">
        <v>17</v>
      </c>
      <c r="M181" s="130">
        <f t="shared" si="30"/>
        <v>2974539.29</v>
      </c>
      <c r="N181" s="130">
        <v>0</v>
      </c>
      <c r="O181" s="130">
        <v>0</v>
      </c>
      <c r="P181" s="130">
        <v>0</v>
      </c>
      <c r="Q181" s="130">
        <f>'Таблица 3 '!C178</f>
        <v>2974539.29</v>
      </c>
      <c r="R181" s="130">
        <v>0</v>
      </c>
      <c r="S181" s="130">
        <v>0</v>
      </c>
      <c r="T181" s="80">
        <f>M181/I181</f>
        <v>5128.5160172413798</v>
      </c>
      <c r="U181" s="80">
        <v>5128.5200000000004</v>
      </c>
      <c r="V181" s="131" t="s">
        <v>43</v>
      </c>
      <c r="W181" s="125"/>
    </row>
    <row r="182" spans="1:140" s="29" customFormat="1" ht="30" customHeight="1" x14ac:dyDescent="0.25">
      <c r="A182" s="132" t="s">
        <v>583</v>
      </c>
      <c r="B182" s="132"/>
      <c r="C182" s="44" t="s">
        <v>350</v>
      </c>
      <c r="D182" s="44" t="s">
        <v>350</v>
      </c>
      <c r="E182" s="44" t="s">
        <v>350</v>
      </c>
      <c r="F182" s="50" t="s">
        <v>350</v>
      </c>
      <c r="G182" s="44" t="s">
        <v>350</v>
      </c>
      <c r="H182" s="44" t="s">
        <v>350</v>
      </c>
      <c r="I182" s="49">
        <f>I183</f>
        <v>402.8</v>
      </c>
      <c r="J182" s="49">
        <f t="shared" ref="J182:S182" si="48">J183</f>
        <v>339.12</v>
      </c>
      <c r="K182" s="49">
        <f t="shared" si="48"/>
        <v>339.12</v>
      </c>
      <c r="L182" s="72">
        <f t="shared" si="48"/>
        <v>16</v>
      </c>
      <c r="M182" s="49">
        <f t="shared" si="48"/>
        <v>4268236.1220000004</v>
      </c>
      <c r="N182" s="49">
        <f t="shared" si="48"/>
        <v>0</v>
      </c>
      <c r="O182" s="49">
        <f t="shared" si="48"/>
        <v>0</v>
      </c>
      <c r="P182" s="49">
        <f t="shared" si="48"/>
        <v>0</v>
      </c>
      <c r="Q182" s="49">
        <f t="shared" si="48"/>
        <v>4268236.1220000004</v>
      </c>
      <c r="R182" s="49">
        <f t="shared" si="48"/>
        <v>0</v>
      </c>
      <c r="S182" s="49">
        <f t="shared" si="48"/>
        <v>0</v>
      </c>
      <c r="T182" s="44">
        <v>0</v>
      </c>
      <c r="U182" s="44" t="s">
        <v>26</v>
      </c>
      <c r="V182" s="44" t="s">
        <v>26</v>
      </c>
      <c r="W182" s="125"/>
    </row>
    <row r="183" spans="1:140" s="39" customFormat="1" ht="45" x14ac:dyDescent="0.25">
      <c r="A183" s="78">
        <v>1</v>
      </c>
      <c r="B183" s="84" t="s">
        <v>639</v>
      </c>
      <c r="C183" s="173" t="s">
        <v>27</v>
      </c>
      <c r="D183" s="78" t="s">
        <v>232</v>
      </c>
      <c r="E183" s="78" t="s">
        <v>26</v>
      </c>
      <c r="F183" s="76" t="s">
        <v>627</v>
      </c>
      <c r="G183" s="78">
        <v>2</v>
      </c>
      <c r="H183" s="78">
        <v>2</v>
      </c>
      <c r="I183" s="130">
        <v>402.8</v>
      </c>
      <c r="J183" s="130">
        <v>339.12</v>
      </c>
      <c r="K183" s="130">
        <v>339.12</v>
      </c>
      <c r="L183" s="134">
        <v>16</v>
      </c>
      <c r="M183" s="130">
        <f t="shared" si="30"/>
        <v>4268236.1220000004</v>
      </c>
      <c r="N183" s="130">
        <v>0</v>
      </c>
      <c r="O183" s="130">
        <v>0</v>
      </c>
      <c r="P183" s="130">
        <v>0</v>
      </c>
      <c r="Q183" s="130">
        <f>'Таблица 3 '!C180</f>
        <v>4268236.1220000004</v>
      </c>
      <c r="R183" s="130">
        <v>0</v>
      </c>
      <c r="S183" s="130">
        <v>0</v>
      </c>
      <c r="T183" s="80">
        <f>M183/I183</f>
        <v>10596.415397219465</v>
      </c>
      <c r="U183" s="80">
        <v>11996.45</v>
      </c>
      <c r="V183" s="131" t="s">
        <v>43</v>
      </c>
      <c r="W183" s="125"/>
    </row>
    <row r="184" spans="1:140" s="29" customFormat="1" ht="30" customHeight="1" x14ac:dyDescent="0.25">
      <c r="A184" s="132" t="s">
        <v>640</v>
      </c>
      <c r="B184" s="132"/>
      <c r="C184" s="44" t="s">
        <v>350</v>
      </c>
      <c r="D184" s="44" t="s">
        <v>350</v>
      </c>
      <c r="E184" s="44" t="s">
        <v>350</v>
      </c>
      <c r="F184" s="50" t="s">
        <v>350</v>
      </c>
      <c r="G184" s="44" t="s">
        <v>350</v>
      </c>
      <c r="H184" s="44" t="s">
        <v>350</v>
      </c>
      <c r="I184" s="49">
        <f>I185</f>
        <v>1417.3</v>
      </c>
      <c r="J184" s="49">
        <f t="shared" ref="J184:S184" si="49">J185</f>
        <v>1186.0999999999999</v>
      </c>
      <c r="K184" s="49">
        <f t="shared" si="49"/>
        <v>1186.0999999999999</v>
      </c>
      <c r="L184" s="72">
        <f t="shared" si="49"/>
        <v>58</v>
      </c>
      <c r="M184" s="49">
        <f t="shared" si="49"/>
        <v>9861045.6240000017</v>
      </c>
      <c r="N184" s="49">
        <f t="shared" si="49"/>
        <v>0</v>
      </c>
      <c r="O184" s="49">
        <f t="shared" si="49"/>
        <v>0</v>
      </c>
      <c r="P184" s="49">
        <f t="shared" si="49"/>
        <v>0</v>
      </c>
      <c r="Q184" s="49">
        <f t="shared" si="49"/>
        <v>9861045.6240000017</v>
      </c>
      <c r="R184" s="49">
        <f t="shared" si="49"/>
        <v>0</v>
      </c>
      <c r="S184" s="49">
        <f t="shared" si="49"/>
        <v>0</v>
      </c>
      <c r="T184" s="44" t="s">
        <v>26</v>
      </c>
      <c r="U184" s="44" t="s">
        <v>26</v>
      </c>
      <c r="V184" s="44" t="s">
        <v>26</v>
      </c>
      <c r="W184" s="125"/>
    </row>
    <row r="185" spans="1:140" s="29" customFormat="1" ht="30" customHeight="1" x14ac:dyDescent="0.25">
      <c r="A185" s="132" t="s">
        <v>585</v>
      </c>
      <c r="B185" s="132"/>
      <c r="C185" s="44" t="s">
        <v>350</v>
      </c>
      <c r="D185" s="44" t="s">
        <v>350</v>
      </c>
      <c r="E185" s="44" t="s">
        <v>350</v>
      </c>
      <c r="F185" s="50" t="s">
        <v>350</v>
      </c>
      <c r="G185" s="44" t="s">
        <v>350</v>
      </c>
      <c r="H185" s="44" t="s">
        <v>350</v>
      </c>
      <c r="I185" s="49">
        <f>SUM(I186:I187)</f>
        <v>1417.3</v>
      </c>
      <c r="J185" s="49">
        <f t="shared" ref="J185:S185" si="50">SUM(J186:J187)</f>
        <v>1186.0999999999999</v>
      </c>
      <c r="K185" s="49">
        <f t="shared" si="50"/>
        <v>1186.0999999999999</v>
      </c>
      <c r="L185" s="72">
        <f t="shared" si="50"/>
        <v>58</v>
      </c>
      <c r="M185" s="49">
        <f t="shared" si="50"/>
        <v>9861045.6240000017</v>
      </c>
      <c r="N185" s="49">
        <f t="shared" si="50"/>
        <v>0</v>
      </c>
      <c r="O185" s="49">
        <f t="shared" si="50"/>
        <v>0</v>
      </c>
      <c r="P185" s="49">
        <f t="shared" si="50"/>
        <v>0</v>
      </c>
      <c r="Q185" s="49">
        <f t="shared" si="50"/>
        <v>9861045.6240000017</v>
      </c>
      <c r="R185" s="49">
        <f t="shared" si="50"/>
        <v>0</v>
      </c>
      <c r="S185" s="49">
        <f t="shared" si="50"/>
        <v>0</v>
      </c>
      <c r="T185" s="44" t="s">
        <v>26</v>
      </c>
      <c r="U185" s="44" t="s">
        <v>26</v>
      </c>
      <c r="V185" s="44" t="s">
        <v>26</v>
      </c>
      <c r="W185" s="125"/>
    </row>
    <row r="186" spans="1:140" s="39" customFormat="1" ht="45" x14ac:dyDescent="0.25">
      <c r="A186" s="78">
        <v>1</v>
      </c>
      <c r="B186" s="84" t="s">
        <v>338</v>
      </c>
      <c r="C186" s="139" t="s">
        <v>27</v>
      </c>
      <c r="D186" s="78" t="s">
        <v>226</v>
      </c>
      <c r="E186" s="78" t="s">
        <v>26</v>
      </c>
      <c r="F186" s="76" t="s">
        <v>627</v>
      </c>
      <c r="G186" s="78">
        <v>2</v>
      </c>
      <c r="H186" s="78">
        <v>2</v>
      </c>
      <c r="I186" s="130">
        <v>696.4</v>
      </c>
      <c r="J186" s="130">
        <v>644.4</v>
      </c>
      <c r="K186" s="130">
        <v>644.4</v>
      </c>
      <c r="L186" s="134">
        <v>33</v>
      </c>
      <c r="M186" s="130">
        <f>SUM(N186:S186)</f>
        <v>5357438.4960000003</v>
      </c>
      <c r="N186" s="130">
        <v>0</v>
      </c>
      <c r="O186" s="130">
        <v>0</v>
      </c>
      <c r="P186" s="130">
        <v>0</v>
      </c>
      <c r="Q186" s="130">
        <f>'Таблица 3 '!C183</f>
        <v>5357438.4960000003</v>
      </c>
      <c r="R186" s="130">
        <v>0</v>
      </c>
      <c r="S186" s="130">
        <v>0</v>
      </c>
      <c r="T186" s="80">
        <f>M186/I186</f>
        <v>7693.0478116025279</v>
      </c>
      <c r="U186" s="80">
        <v>8313.84</v>
      </c>
      <c r="V186" s="131" t="s">
        <v>43</v>
      </c>
      <c r="W186" s="125"/>
    </row>
    <row r="187" spans="1:140" s="39" customFormat="1" ht="45" x14ac:dyDescent="0.25">
      <c r="A187" s="78">
        <v>2</v>
      </c>
      <c r="B187" s="84" t="s">
        <v>337</v>
      </c>
      <c r="C187" s="139" t="s">
        <v>27</v>
      </c>
      <c r="D187" s="78" t="s">
        <v>234</v>
      </c>
      <c r="E187" s="78" t="s">
        <v>26</v>
      </c>
      <c r="F187" s="76" t="s">
        <v>627</v>
      </c>
      <c r="G187" s="78">
        <v>2</v>
      </c>
      <c r="H187" s="78">
        <v>3</v>
      </c>
      <c r="I187" s="130">
        <v>720.9</v>
      </c>
      <c r="J187" s="130">
        <v>541.70000000000005</v>
      </c>
      <c r="K187" s="130">
        <v>541.70000000000005</v>
      </c>
      <c r="L187" s="134">
        <v>25</v>
      </c>
      <c r="M187" s="130">
        <f t="shared" si="30"/>
        <v>4503607.1280000005</v>
      </c>
      <c r="N187" s="130">
        <v>0</v>
      </c>
      <c r="O187" s="130">
        <v>0</v>
      </c>
      <c r="P187" s="130">
        <v>0</v>
      </c>
      <c r="Q187" s="130">
        <f>'Таблица 3 '!C184</f>
        <v>4503607.1280000005</v>
      </c>
      <c r="R187" s="130">
        <v>0</v>
      </c>
      <c r="S187" s="130">
        <v>0</v>
      </c>
      <c r="T187" s="80">
        <f>M187/I187</f>
        <v>6247.2008988764055</v>
      </c>
      <c r="U187" s="80">
        <v>8313.84</v>
      </c>
      <c r="V187" s="131" t="s">
        <v>43</v>
      </c>
      <c r="W187" s="125"/>
    </row>
    <row r="188" spans="1:140" s="153" customFormat="1" ht="30" customHeight="1" x14ac:dyDescent="0.25">
      <c r="A188" s="150" t="s">
        <v>313</v>
      </c>
      <c r="B188" s="151"/>
      <c r="C188" s="44" t="s">
        <v>350</v>
      </c>
      <c r="D188" s="44" t="s">
        <v>350</v>
      </c>
      <c r="E188" s="44" t="s">
        <v>350</v>
      </c>
      <c r="F188" s="50" t="s">
        <v>350</v>
      </c>
      <c r="G188" s="44" t="s">
        <v>350</v>
      </c>
      <c r="H188" s="44" t="s">
        <v>350</v>
      </c>
      <c r="I188" s="49">
        <f>I189</f>
        <v>13391.599999999999</v>
      </c>
      <c r="J188" s="49">
        <f t="shared" ref="J188:S188" si="51">J189</f>
        <v>9754.7799999999988</v>
      </c>
      <c r="K188" s="49">
        <f t="shared" si="51"/>
        <v>8404.58</v>
      </c>
      <c r="L188" s="72">
        <f t="shared" si="51"/>
        <v>452</v>
      </c>
      <c r="M188" s="49">
        <f t="shared" si="51"/>
        <v>30298287.310600001</v>
      </c>
      <c r="N188" s="49">
        <f t="shared" si="51"/>
        <v>0</v>
      </c>
      <c r="O188" s="49">
        <f t="shared" si="51"/>
        <v>0</v>
      </c>
      <c r="P188" s="49">
        <f t="shared" si="51"/>
        <v>0</v>
      </c>
      <c r="Q188" s="49">
        <f t="shared" si="51"/>
        <v>30298287.310600001</v>
      </c>
      <c r="R188" s="49">
        <f t="shared" si="51"/>
        <v>0</v>
      </c>
      <c r="S188" s="49">
        <f t="shared" si="51"/>
        <v>0</v>
      </c>
      <c r="T188" s="141" t="s">
        <v>350</v>
      </c>
      <c r="U188" s="44" t="s">
        <v>350</v>
      </c>
      <c r="V188" s="142" t="s">
        <v>350</v>
      </c>
      <c r="W188" s="125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  <c r="BG188" s="152"/>
      <c r="BH188" s="152"/>
      <c r="BI188" s="152"/>
      <c r="BJ188" s="152"/>
      <c r="BK188" s="152"/>
      <c r="BL188" s="152"/>
      <c r="BM188" s="152"/>
      <c r="BN188" s="152"/>
      <c r="BO188" s="152"/>
      <c r="BP188" s="152"/>
      <c r="BQ188" s="152"/>
      <c r="BR188" s="152"/>
      <c r="BS188" s="152"/>
      <c r="BT188" s="152"/>
      <c r="BU188" s="152"/>
      <c r="BV188" s="152"/>
      <c r="BW188" s="152"/>
      <c r="BX188" s="152"/>
      <c r="BY188" s="152"/>
      <c r="BZ188" s="152"/>
      <c r="CA188" s="152"/>
      <c r="CB188" s="152"/>
      <c r="CC188" s="152"/>
      <c r="CD188" s="152"/>
      <c r="CE188" s="152"/>
      <c r="CF188" s="152"/>
      <c r="CG188" s="152"/>
      <c r="CH188" s="152"/>
      <c r="CI188" s="152"/>
      <c r="CJ188" s="152"/>
      <c r="CK188" s="152"/>
      <c r="CL188" s="152"/>
      <c r="CM188" s="152"/>
      <c r="CN188" s="152"/>
      <c r="CO188" s="152"/>
      <c r="CP188" s="152"/>
      <c r="CQ188" s="152"/>
      <c r="CR188" s="152"/>
      <c r="CS188" s="152"/>
      <c r="CT188" s="152"/>
      <c r="CU188" s="152"/>
      <c r="CV188" s="152"/>
      <c r="CW188" s="152"/>
      <c r="CX188" s="152"/>
      <c r="CY188" s="152"/>
      <c r="CZ188" s="152"/>
      <c r="DA188" s="152"/>
      <c r="DB188" s="152"/>
      <c r="DC188" s="152"/>
      <c r="DD188" s="152"/>
      <c r="DE188" s="152"/>
      <c r="DF188" s="152"/>
      <c r="DG188" s="152"/>
      <c r="DH188" s="152"/>
      <c r="DI188" s="152"/>
      <c r="DJ188" s="152"/>
      <c r="DK188" s="152"/>
      <c r="DL188" s="152"/>
      <c r="DM188" s="152"/>
      <c r="DN188" s="152"/>
      <c r="DO188" s="152"/>
      <c r="DP188" s="152"/>
      <c r="DQ188" s="152"/>
      <c r="DR188" s="152"/>
      <c r="DS188" s="152"/>
      <c r="DT188" s="152"/>
      <c r="DU188" s="152"/>
      <c r="DV188" s="152"/>
      <c r="DW188" s="152"/>
      <c r="DX188" s="152"/>
      <c r="DY188" s="152"/>
      <c r="DZ188" s="152"/>
      <c r="EA188" s="152"/>
      <c r="EB188" s="152"/>
      <c r="EC188" s="152"/>
      <c r="ED188" s="152"/>
      <c r="EE188" s="152"/>
      <c r="EF188" s="152"/>
      <c r="EG188" s="152"/>
      <c r="EH188" s="152"/>
      <c r="EI188" s="152"/>
      <c r="EJ188" s="152"/>
    </row>
    <row r="189" spans="1:140" s="152" customFormat="1" ht="30" customHeight="1" x14ac:dyDescent="0.25">
      <c r="A189" s="150" t="s">
        <v>586</v>
      </c>
      <c r="B189" s="151"/>
      <c r="C189" s="44" t="s">
        <v>350</v>
      </c>
      <c r="D189" s="44" t="s">
        <v>350</v>
      </c>
      <c r="E189" s="44" t="s">
        <v>350</v>
      </c>
      <c r="F189" s="50" t="s">
        <v>350</v>
      </c>
      <c r="G189" s="44" t="s">
        <v>350</v>
      </c>
      <c r="H189" s="44" t="s">
        <v>350</v>
      </c>
      <c r="I189" s="49">
        <f>SUM(I190:I192)</f>
        <v>13391.599999999999</v>
      </c>
      <c r="J189" s="49">
        <f t="shared" ref="J189:S189" si="52">SUM(J190:J192)</f>
        <v>9754.7799999999988</v>
      </c>
      <c r="K189" s="49">
        <f t="shared" si="52"/>
        <v>8404.58</v>
      </c>
      <c r="L189" s="72">
        <f t="shared" si="52"/>
        <v>452</v>
      </c>
      <c r="M189" s="49">
        <f t="shared" si="52"/>
        <v>30298287.310600001</v>
      </c>
      <c r="N189" s="49">
        <f t="shared" si="52"/>
        <v>0</v>
      </c>
      <c r="O189" s="49">
        <f t="shared" si="52"/>
        <v>0</v>
      </c>
      <c r="P189" s="49">
        <f t="shared" si="52"/>
        <v>0</v>
      </c>
      <c r="Q189" s="49">
        <f t="shared" si="52"/>
        <v>30298287.310600001</v>
      </c>
      <c r="R189" s="49">
        <f t="shared" si="52"/>
        <v>0</v>
      </c>
      <c r="S189" s="49">
        <f t="shared" si="52"/>
        <v>0</v>
      </c>
      <c r="T189" s="141" t="s">
        <v>350</v>
      </c>
      <c r="U189" s="44" t="s">
        <v>350</v>
      </c>
      <c r="V189" s="142" t="s">
        <v>350</v>
      </c>
      <c r="W189" s="125"/>
    </row>
    <row r="190" spans="1:140" s="147" customFormat="1" ht="45" x14ac:dyDescent="0.25">
      <c r="A190" s="174">
        <v>1</v>
      </c>
      <c r="B190" s="84" t="s">
        <v>319</v>
      </c>
      <c r="C190" s="139" t="s">
        <v>27</v>
      </c>
      <c r="D190" s="78" t="s">
        <v>67</v>
      </c>
      <c r="E190" s="78" t="s">
        <v>26</v>
      </c>
      <c r="F190" s="76" t="s">
        <v>164</v>
      </c>
      <c r="G190" s="78">
        <v>5</v>
      </c>
      <c r="H190" s="78">
        <v>4</v>
      </c>
      <c r="I190" s="130">
        <v>4532</v>
      </c>
      <c r="J190" s="130">
        <v>3281.98</v>
      </c>
      <c r="K190" s="130">
        <v>2739.38</v>
      </c>
      <c r="L190" s="134">
        <v>159</v>
      </c>
      <c r="M190" s="130">
        <f>SUM(N190:S190)</f>
        <v>12203123.6746</v>
      </c>
      <c r="N190" s="130">
        <v>0</v>
      </c>
      <c r="O190" s="130">
        <v>0</v>
      </c>
      <c r="P190" s="130">
        <v>0</v>
      </c>
      <c r="Q190" s="130">
        <f>'Таблица 3 '!C187</f>
        <v>12203123.6746</v>
      </c>
      <c r="R190" s="130">
        <v>0</v>
      </c>
      <c r="S190" s="130">
        <v>0</v>
      </c>
      <c r="T190" s="80">
        <f>M190/I190</f>
        <v>2692.6574745366283</v>
      </c>
      <c r="U190" s="80">
        <v>3718.22</v>
      </c>
      <c r="V190" s="131" t="s">
        <v>43</v>
      </c>
      <c r="W190" s="125"/>
    </row>
    <row r="191" spans="1:140" s="152" customFormat="1" ht="45" x14ac:dyDescent="0.25">
      <c r="A191" s="174">
        <v>2</v>
      </c>
      <c r="B191" s="84" t="s">
        <v>318</v>
      </c>
      <c r="C191" s="139" t="s">
        <v>27</v>
      </c>
      <c r="D191" s="78" t="s">
        <v>230</v>
      </c>
      <c r="E191" s="78" t="s">
        <v>26</v>
      </c>
      <c r="F191" s="76" t="s">
        <v>164</v>
      </c>
      <c r="G191" s="78">
        <v>5</v>
      </c>
      <c r="H191" s="78">
        <v>4</v>
      </c>
      <c r="I191" s="130">
        <v>4479.3999999999996</v>
      </c>
      <c r="J191" s="130">
        <v>3234</v>
      </c>
      <c r="K191" s="130">
        <v>2701</v>
      </c>
      <c r="L191" s="134">
        <v>169</v>
      </c>
      <c r="M191" s="130">
        <f>SUM(N191:S191)</f>
        <v>6052592.6999999993</v>
      </c>
      <c r="N191" s="157">
        <v>0</v>
      </c>
      <c r="O191" s="157">
        <v>0</v>
      </c>
      <c r="P191" s="157">
        <v>0</v>
      </c>
      <c r="Q191" s="130">
        <f>'Таблица 3 '!C188</f>
        <v>6052592.6999999993</v>
      </c>
      <c r="R191" s="175">
        <v>0</v>
      </c>
      <c r="S191" s="130">
        <v>0</v>
      </c>
      <c r="T191" s="80">
        <f t="shared" ref="T191:T192" si="53">M191/I191</f>
        <v>1351.2061213555387</v>
      </c>
      <c r="U191" s="75" t="s">
        <v>238</v>
      </c>
      <c r="V191" s="131" t="s">
        <v>43</v>
      </c>
      <c r="W191" s="125"/>
    </row>
    <row r="192" spans="1:140" s="152" customFormat="1" ht="45" x14ac:dyDescent="0.25">
      <c r="A192" s="174">
        <v>3</v>
      </c>
      <c r="B192" s="84" t="s">
        <v>767</v>
      </c>
      <c r="C192" s="139" t="s">
        <v>27</v>
      </c>
      <c r="D192" s="78" t="s">
        <v>316</v>
      </c>
      <c r="E192" s="78" t="s">
        <v>26</v>
      </c>
      <c r="F192" s="76" t="s">
        <v>164</v>
      </c>
      <c r="G192" s="78">
        <v>5</v>
      </c>
      <c r="H192" s="78">
        <v>4</v>
      </c>
      <c r="I192" s="130">
        <v>4380.2</v>
      </c>
      <c r="J192" s="130">
        <v>3238.8</v>
      </c>
      <c r="K192" s="130">
        <v>2964.2</v>
      </c>
      <c r="L192" s="134">
        <v>124</v>
      </c>
      <c r="M192" s="130">
        <f t="shared" si="30"/>
        <v>12042570.936000001</v>
      </c>
      <c r="N192" s="157">
        <v>0</v>
      </c>
      <c r="O192" s="157">
        <v>0</v>
      </c>
      <c r="P192" s="157">
        <v>0</v>
      </c>
      <c r="Q192" s="130">
        <f>'Таблица 3 '!C189</f>
        <v>12042570.936000001</v>
      </c>
      <c r="R192" s="175">
        <v>0</v>
      </c>
      <c r="S192" s="130">
        <v>0</v>
      </c>
      <c r="T192" s="80">
        <f t="shared" si="53"/>
        <v>2749.3198794575592</v>
      </c>
      <c r="U192" s="75" t="s">
        <v>317</v>
      </c>
      <c r="V192" s="131" t="s">
        <v>43</v>
      </c>
      <c r="W192" s="125"/>
    </row>
    <row r="193" spans="1:23" s="39" customFormat="1" ht="30" customHeight="1" x14ac:dyDescent="0.25">
      <c r="A193" s="132" t="s">
        <v>587</v>
      </c>
      <c r="B193" s="132"/>
      <c r="C193" s="44" t="s">
        <v>350</v>
      </c>
      <c r="D193" s="44" t="s">
        <v>350</v>
      </c>
      <c r="E193" s="44" t="s">
        <v>350</v>
      </c>
      <c r="F193" s="50" t="s">
        <v>350</v>
      </c>
      <c r="G193" s="44" t="s">
        <v>350</v>
      </c>
      <c r="H193" s="44" t="s">
        <v>350</v>
      </c>
      <c r="I193" s="49">
        <f>I194</f>
        <v>1187.5999999999999</v>
      </c>
      <c r="J193" s="49">
        <f t="shared" ref="J193:S194" si="54">J194</f>
        <v>726</v>
      </c>
      <c r="K193" s="49">
        <f t="shared" si="54"/>
        <v>666.7</v>
      </c>
      <c r="L193" s="72">
        <f t="shared" si="54"/>
        <v>16</v>
      </c>
      <c r="M193" s="49">
        <f t="shared" si="54"/>
        <v>364001.88</v>
      </c>
      <c r="N193" s="49">
        <f t="shared" si="54"/>
        <v>0</v>
      </c>
      <c r="O193" s="49">
        <f t="shared" si="54"/>
        <v>0</v>
      </c>
      <c r="P193" s="49">
        <f t="shared" si="54"/>
        <v>0</v>
      </c>
      <c r="Q193" s="49">
        <f t="shared" si="54"/>
        <v>364001.88</v>
      </c>
      <c r="R193" s="49">
        <f t="shared" si="54"/>
        <v>0</v>
      </c>
      <c r="S193" s="49">
        <f t="shared" si="54"/>
        <v>0</v>
      </c>
      <c r="T193" s="44" t="s">
        <v>26</v>
      </c>
      <c r="U193" s="44" t="s">
        <v>26</v>
      </c>
      <c r="V193" s="44" t="s">
        <v>26</v>
      </c>
      <c r="W193" s="125"/>
    </row>
    <row r="194" spans="1:23" s="39" customFormat="1" ht="30" customHeight="1" x14ac:dyDescent="0.25">
      <c r="A194" s="132" t="s">
        <v>768</v>
      </c>
      <c r="B194" s="132"/>
      <c r="C194" s="44" t="s">
        <v>350</v>
      </c>
      <c r="D194" s="44" t="s">
        <v>350</v>
      </c>
      <c r="E194" s="44" t="s">
        <v>350</v>
      </c>
      <c r="F194" s="50" t="s">
        <v>350</v>
      </c>
      <c r="G194" s="44" t="s">
        <v>350</v>
      </c>
      <c r="H194" s="44" t="s">
        <v>350</v>
      </c>
      <c r="I194" s="49">
        <f>I195</f>
        <v>1187.5999999999999</v>
      </c>
      <c r="J194" s="49">
        <f t="shared" si="54"/>
        <v>726</v>
      </c>
      <c r="K194" s="49">
        <f t="shared" si="54"/>
        <v>666.7</v>
      </c>
      <c r="L194" s="72">
        <f t="shared" si="54"/>
        <v>16</v>
      </c>
      <c r="M194" s="49">
        <f t="shared" si="54"/>
        <v>364001.88</v>
      </c>
      <c r="N194" s="49">
        <f t="shared" si="54"/>
        <v>0</v>
      </c>
      <c r="O194" s="49">
        <f t="shared" si="54"/>
        <v>0</v>
      </c>
      <c r="P194" s="49">
        <f t="shared" si="54"/>
        <v>0</v>
      </c>
      <c r="Q194" s="49">
        <f t="shared" si="54"/>
        <v>364001.88</v>
      </c>
      <c r="R194" s="49">
        <f t="shared" si="54"/>
        <v>0</v>
      </c>
      <c r="S194" s="49">
        <f t="shared" si="54"/>
        <v>0</v>
      </c>
      <c r="T194" s="44" t="s">
        <v>26</v>
      </c>
      <c r="U194" s="44" t="s">
        <v>26</v>
      </c>
      <c r="V194" s="44" t="s">
        <v>26</v>
      </c>
      <c r="W194" s="125"/>
    </row>
    <row r="195" spans="1:23" s="39" customFormat="1" ht="45" x14ac:dyDescent="0.25">
      <c r="A195" s="78">
        <v>1</v>
      </c>
      <c r="B195" s="84" t="s">
        <v>340</v>
      </c>
      <c r="C195" s="139" t="s">
        <v>27</v>
      </c>
      <c r="D195" s="78" t="s">
        <v>300</v>
      </c>
      <c r="E195" s="78" t="s">
        <v>26</v>
      </c>
      <c r="F195" s="76" t="s">
        <v>627</v>
      </c>
      <c r="G195" s="78">
        <v>2</v>
      </c>
      <c r="H195" s="78">
        <v>2</v>
      </c>
      <c r="I195" s="130">
        <v>1187.5999999999999</v>
      </c>
      <c r="J195" s="130">
        <v>726</v>
      </c>
      <c r="K195" s="130">
        <v>666.7</v>
      </c>
      <c r="L195" s="134">
        <v>16</v>
      </c>
      <c r="M195" s="130">
        <f t="shared" si="30"/>
        <v>364001.88</v>
      </c>
      <c r="N195" s="130">
        <v>0</v>
      </c>
      <c r="O195" s="130">
        <v>0</v>
      </c>
      <c r="P195" s="130">
        <v>0</v>
      </c>
      <c r="Q195" s="130">
        <f>'Таблица 3 '!C192</f>
        <v>364001.88</v>
      </c>
      <c r="R195" s="130">
        <v>0</v>
      </c>
      <c r="S195" s="130">
        <v>0</v>
      </c>
      <c r="T195" s="80">
        <f>M195/I195</f>
        <v>306.50208824520041</v>
      </c>
      <c r="U195" s="80">
        <v>501.38</v>
      </c>
      <c r="V195" s="131" t="s">
        <v>43</v>
      </c>
      <c r="W195" s="125"/>
    </row>
    <row r="196" spans="1:23" s="29" customFormat="1" ht="30" customHeight="1" x14ac:dyDescent="0.25">
      <c r="A196" s="132" t="s">
        <v>603</v>
      </c>
      <c r="B196" s="132"/>
      <c r="C196" s="44" t="s">
        <v>350</v>
      </c>
      <c r="D196" s="44" t="s">
        <v>350</v>
      </c>
      <c r="E196" s="44" t="s">
        <v>350</v>
      </c>
      <c r="F196" s="50" t="s">
        <v>350</v>
      </c>
      <c r="G196" s="44" t="s">
        <v>350</v>
      </c>
      <c r="H196" s="44" t="s">
        <v>350</v>
      </c>
      <c r="I196" s="49">
        <f t="shared" ref="I196:S196" si="55">I197+I205+I210+I215</f>
        <v>22996.66</v>
      </c>
      <c r="J196" s="49">
        <f t="shared" si="55"/>
        <v>20904.29</v>
      </c>
      <c r="K196" s="49">
        <f t="shared" si="55"/>
        <v>20121.82</v>
      </c>
      <c r="L196" s="72">
        <f t="shared" si="55"/>
        <v>787</v>
      </c>
      <c r="M196" s="49">
        <f t="shared" si="55"/>
        <v>46819175.615500003</v>
      </c>
      <c r="N196" s="49">
        <f t="shared" si="55"/>
        <v>0</v>
      </c>
      <c r="O196" s="49">
        <f t="shared" si="55"/>
        <v>0</v>
      </c>
      <c r="P196" s="49">
        <f t="shared" si="55"/>
        <v>0</v>
      </c>
      <c r="Q196" s="49">
        <f t="shared" si="55"/>
        <v>46819175.615500003</v>
      </c>
      <c r="R196" s="49">
        <f t="shared" si="55"/>
        <v>0</v>
      </c>
      <c r="S196" s="49">
        <f t="shared" si="55"/>
        <v>0</v>
      </c>
      <c r="T196" s="44" t="s">
        <v>26</v>
      </c>
      <c r="U196" s="44" t="s">
        <v>26</v>
      </c>
      <c r="V196" s="44" t="s">
        <v>26</v>
      </c>
      <c r="W196" s="125"/>
    </row>
    <row r="197" spans="1:23" s="29" customFormat="1" ht="30" customHeight="1" x14ac:dyDescent="0.25">
      <c r="A197" s="132" t="s">
        <v>589</v>
      </c>
      <c r="B197" s="132"/>
      <c r="C197" s="44" t="s">
        <v>350</v>
      </c>
      <c r="D197" s="44" t="s">
        <v>350</v>
      </c>
      <c r="E197" s="44" t="s">
        <v>350</v>
      </c>
      <c r="F197" s="50" t="s">
        <v>350</v>
      </c>
      <c r="G197" s="44" t="s">
        <v>350</v>
      </c>
      <c r="H197" s="44" t="s">
        <v>350</v>
      </c>
      <c r="I197" s="49">
        <f>I198+I199+I200+I201+I202+I203+I204</f>
        <v>16751.600000000002</v>
      </c>
      <c r="J197" s="49">
        <f>J198+J199+J200+J201+J202+J203+J204</f>
        <v>15026.499999999998</v>
      </c>
      <c r="K197" s="49">
        <f>K198+K199+K200+K201+K202+K203+K204</f>
        <v>15026.3</v>
      </c>
      <c r="L197" s="72">
        <f>L198+L199+L200+L201+L202+L203+L204</f>
        <v>554</v>
      </c>
      <c r="M197" s="130">
        <f t="shared" si="30"/>
        <v>10972961.620000001</v>
      </c>
      <c r="N197" s="49">
        <f>N198+N199+N200+N201+N202+N203+N204</f>
        <v>0</v>
      </c>
      <c r="O197" s="49">
        <f>O198+O199+O200+O201+O202+O203+O204</f>
        <v>0</v>
      </c>
      <c r="P197" s="49">
        <f>P198+P199+P200+P201+P202+P203+P204</f>
        <v>0</v>
      </c>
      <c r="Q197" s="49">
        <f>Q198+Q199+Q200+Q201+Q202+Q203+Q204</f>
        <v>10972961.620000001</v>
      </c>
      <c r="R197" s="49">
        <v>0</v>
      </c>
      <c r="S197" s="49">
        <v>0</v>
      </c>
      <c r="T197" s="44" t="s">
        <v>26</v>
      </c>
      <c r="U197" s="44" t="s">
        <v>26</v>
      </c>
      <c r="V197" s="44" t="s">
        <v>26</v>
      </c>
      <c r="W197" s="125"/>
    </row>
    <row r="198" spans="1:23" s="39" customFormat="1" ht="45" x14ac:dyDescent="0.25">
      <c r="A198" s="78">
        <v>1</v>
      </c>
      <c r="B198" s="83" t="s">
        <v>367</v>
      </c>
      <c r="C198" s="139" t="s">
        <v>27</v>
      </c>
      <c r="D198" s="78" t="s">
        <v>64</v>
      </c>
      <c r="E198" s="78">
        <v>2017</v>
      </c>
      <c r="F198" s="76" t="s">
        <v>638</v>
      </c>
      <c r="G198" s="78">
        <v>2</v>
      </c>
      <c r="H198" s="78">
        <v>1</v>
      </c>
      <c r="I198" s="130">
        <v>565.6</v>
      </c>
      <c r="J198" s="130">
        <v>523.4</v>
      </c>
      <c r="K198" s="130">
        <v>523.4</v>
      </c>
      <c r="L198" s="134">
        <v>18</v>
      </c>
      <c r="M198" s="130">
        <f t="shared" ref="M198:M204" si="56">SUM(N198:S198)</f>
        <v>767395.22</v>
      </c>
      <c r="N198" s="176">
        <v>0</v>
      </c>
      <c r="O198" s="176">
        <v>0</v>
      </c>
      <c r="P198" s="176">
        <v>0</v>
      </c>
      <c r="Q198" s="176">
        <f>'Таблица 3 '!C195</f>
        <v>767395.22</v>
      </c>
      <c r="R198" s="176">
        <v>0</v>
      </c>
      <c r="S198" s="128">
        <v>0</v>
      </c>
      <c r="T198" s="80">
        <f>M198/I198</f>
        <v>1356.7807991513437</v>
      </c>
      <c r="U198" s="75">
        <v>1356.7807991513437</v>
      </c>
      <c r="V198" s="131" t="s">
        <v>43</v>
      </c>
      <c r="W198" s="125"/>
    </row>
    <row r="199" spans="1:23" s="39" customFormat="1" ht="45" x14ac:dyDescent="0.25">
      <c r="A199" s="78">
        <v>2</v>
      </c>
      <c r="B199" s="83" t="s">
        <v>530</v>
      </c>
      <c r="C199" s="76" t="s">
        <v>27</v>
      </c>
      <c r="D199" s="78" t="s">
        <v>32</v>
      </c>
      <c r="E199" s="78" t="s">
        <v>26</v>
      </c>
      <c r="F199" s="76" t="s">
        <v>627</v>
      </c>
      <c r="G199" s="78">
        <v>5</v>
      </c>
      <c r="H199" s="78">
        <v>6</v>
      </c>
      <c r="I199" s="130">
        <v>4548.5</v>
      </c>
      <c r="J199" s="130">
        <v>4056.5</v>
      </c>
      <c r="K199" s="130">
        <v>4056.5</v>
      </c>
      <c r="L199" s="177">
        <v>150</v>
      </c>
      <c r="M199" s="130">
        <f t="shared" si="56"/>
        <v>767773.76</v>
      </c>
      <c r="N199" s="176">
        <v>0</v>
      </c>
      <c r="O199" s="176">
        <v>0</v>
      </c>
      <c r="P199" s="176">
        <v>0</v>
      </c>
      <c r="Q199" s="176">
        <f>'Таблица 3 '!C196</f>
        <v>767773.76</v>
      </c>
      <c r="R199" s="176">
        <v>0</v>
      </c>
      <c r="S199" s="128">
        <v>0</v>
      </c>
      <c r="T199" s="80">
        <f t="shared" ref="T199:T204" si="57">M199/I199</f>
        <v>168.79713312080906</v>
      </c>
      <c r="U199" s="75" t="s">
        <v>533</v>
      </c>
      <c r="V199" s="131" t="s">
        <v>43</v>
      </c>
      <c r="W199" s="125"/>
    </row>
    <row r="200" spans="1:23" s="39" customFormat="1" ht="45" x14ac:dyDescent="0.25">
      <c r="A200" s="78">
        <v>3</v>
      </c>
      <c r="B200" s="83" t="s">
        <v>376</v>
      </c>
      <c r="C200" s="76" t="s">
        <v>27</v>
      </c>
      <c r="D200" s="78" t="s">
        <v>236</v>
      </c>
      <c r="E200" s="78" t="s">
        <v>26</v>
      </c>
      <c r="F200" s="76" t="s">
        <v>627</v>
      </c>
      <c r="G200" s="78">
        <v>5</v>
      </c>
      <c r="H200" s="78">
        <v>6</v>
      </c>
      <c r="I200" s="130">
        <v>4546.3999999999996</v>
      </c>
      <c r="J200" s="130">
        <v>4054.5</v>
      </c>
      <c r="K200" s="130">
        <v>4054.5</v>
      </c>
      <c r="L200" s="134">
        <v>148</v>
      </c>
      <c r="M200" s="130">
        <f t="shared" si="56"/>
        <v>148890.06000000003</v>
      </c>
      <c r="N200" s="176">
        <v>0</v>
      </c>
      <c r="O200" s="176">
        <v>0</v>
      </c>
      <c r="P200" s="176">
        <v>0</v>
      </c>
      <c r="Q200" s="176">
        <f>'Таблица 3 '!C197</f>
        <v>148890.06000000003</v>
      </c>
      <c r="R200" s="176">
        <v>0</v>
      </c>
      <c r="S200" s="128">
        <v>0</v>
      </c>
      <c r="T200" s="80">
        <f t="shared" si="57"/>
        <v>32.749001407707205</v>
      </c>
      <c r="U200" s="75" t="s">
        <v>533</v>
      </c>
      <c r="V200" s="131" t="s">
        <v>43</v>
      </c>
      <c r="W200" s="125"/>
    </row>
    <row r="201" spans="1:23" s="39" customFormat="1" ht="45" x14ac:dyDescent="0.25">
      <c r="A201" s="78">
        <v>4</v>
      </c>
      <c r="B201" s="83" t="s">
        <v>532</v>
      </c>
      <c r="C201" s="139" t="s">
        <v>27</v>
      </c>
      <c r="D201" s="78" t="s">
        <v>64</v>
      </c>
      <c r="E201" s="78">
        <v>2017</v>
      </c>
      <c r="F201" s="76" t="s">
        <v>638</v>
      </c>
      <c r="G201" s="78">
        <v>2</v>
      </c>
      <c r="H201" s="78">
        <v>1</v>
      </c>
      <c r="I201" s="130">
        <v>562.6</v>
      </c>
      <c r="J201" s="130">
        <v>518.6</v>
      </c>
      <c r="K201" s="130">
        <v>518.6</v>
      </c>
      <c r="L201" s="134">
        <v>14</v>
      </c>
      <c r="M201" s="130">
        <f t="shared" si="56"/>
        <v>516858.52</v>
      </c>
      <c r="N201" s="176">
        <v>0</v>
      </c>
      <c r="O201" s="176">
        <v>0</v>
      </c>
      <c r="P201" s="176">
        <v>0</v>
      </c>
      <c r="Q201" s="176">
        <f>'Таблица 3 '!C198</f>
        <v>516858.52</v>
      </c>
      <c r="R201" s="176">
        <v>0</v>
      </c>
      <c r="S201" s="128">
        <v>0</v>
      </c>
      <c r="T201" s="80">
        <f t="shared" si="57"/>
        <v>918.69626733025234</v>
      </c>
      <c r="U201" s="80">
        <v>918.69626733025234</v>
      </c>
      <c r="V201" s="131" t="s">
        <v>43</v>
      </c>
      <c r="W201" s="125"/>
    </row>
    <row r="202" spans="1:23" s="39" customFormat="1" ht="45" x14ac:dyDescent="0.25">
      <c r="A202" s="78">
        <v>5</v>
      </c>
      <c r="B202" s="83" t="s">
        <v>531</v>
      </c>
      <c r="C202" s="76" t="s">
        <v>27</v>
      </c>
      <c r="D202" s="78" t="s">
        <v>71</v>
      </c>
      <c r="E202" s="78" t="s">
        <v>26</v>
      </c>
      <c r="F202" s="76" t="s">
        <v>627</v>
      </c>
      <c r="G202" s="78">
        <v>5</v>
      </c>
      <c r="H202" s="78">
        <v>4</v>
      </c>
      <c r="I202" s="130">
        <v>3035.8</v>
      </c>
      <c r="J202" s="130">
        <v>2730.8</v>
      </c>
      <c r="K202" s="130">
        <v>2730.8</v>
      </c>
      <c r="L202" s="134">
        <v>110</v>
      </c>
      <c r="M202" s="130">
        <f t="shared" si="56"/>
        <v>8070962.29</v>
      </c>
      <c r="N202" s="176">
        <v>0</v>
      </c>
      <c r="O202" s="176">
        <v>0</v>
      </c>
      <c r="P202" s="176">
        <v>0</v>
      </c>
      <c r="Q202" s="176">
        <f>'Таблица 3 '!C199</f>
        <v>8070962.29</v>
      </c>
      <c r="R202" s="176">
        <v>0</v>
      </c>
      <c r="S202" s="128">
        <v>0</v>
      </c>
      <c r="T202" s="80">
        <f t="shared" si="57"/>
        <v>2658.5948646155871</v>
      </c>
      <c r="U202" s="80">
        <v>2658.5948646155871</v>
      </c>
      <c r="V202" s="131" t="s">
        <v>43</v>
      </c>
      <c r="W202" s="125"/>
    </row>
    <row r="203" spans="1:23" s="39" customFormat="1" ht="45" x14ac:dyDescent="0.25">
      <c r="A203" s="78">
        <v>6</v>
      </c>
      <c r="B203" s="83" t="s">
        <v>777</v>
      </c>
      <c r="C203" s="76" t="s">
        <v>27</v>
      </c>
      <c r="D203" s="78" t="s">
        <v>236</v>
      </c>
      <c r="E203" s="78" t="s">
        <v>26</v>
      </c>
      <c r="F203" s="76" t="s">
        <v>627</v>
      </c>
      <c r="G203" s="78">
        <v>5</v>
      </c>
      <c r="H203" s="78">
        <v>4</v>
      </c>
      <c r="I203" s="130">
        <v>2922.4</v>
      </c>
      <c r="J203" s="130">
        <v>2617.4</v>
      </c>
      <c r="K203" s="130">
        <v>2617.4</v>
      </c>
      <c r="L203" s="134">
        <v>94</v>
      </c>
      <c r="M203" s="130">
        <f t="shared" si="56"/>
        <v>350268.14</v>
      </c>
      <c r="N203" s="176">
        <v>0</v>
      </c>
      <c r="O203" s="176">
        <v>0</v>
      </c>
      <c r="P203" s="176">
        <v>0</v>
      </c>
      <c r="Q203" s="176">
        <f>'Таблица 3 '!C200</f>
        <v>350268.14</v>
      </c>
      <c r="R203" s="176">
        <v>0</v>
      </c>
      <c r="S203" s="128">
        <v>0</v>
      </c>
      <c r="T203" s="80">
        <f t="shared" si="57"/>
        <v>119.85633041335889</v>
      </c>
      <c r="U203" s="75">
        <v>3083.579999235883</v>
      </c>
      <c r="V203" s="131" t="s">
        <v>43</v>
      </c>
      <c r="W203" s="125"/>
    </row>
    <row r="204" spans="1:23" s="39" customFormat="1" ht="45" x14ac:dyDescent="0.25">
      <c r="A204" s="78">
        <v>7</v>
      </c>
      <c r="B204" s="83" t="s">
        <v>368</v>
      </c>
      <c r="C204" s="139" t="s">
        <v>27</v>
      </c>
      <c r="D204" s="78" t="s">
        <v>234</v>
      </c>
      <c r="E204" s="78">
        <v>2017</v>
      </c>
      <c r="F204" s="76" t="s">
        <v>638</v>
      </c>
      <c r="G204" s="78">
        <v>2</v>
      </c>
      <c r="H204" s="78">
        <v>1</v>
      </c>
      <c r="I204" s="130">
        <v>570.29999999999995</v>
      </c>
      <c r="J204" s="130">
        <v>525.29999999999995</v>
      </c>
      <c r="K204" s="130">
        <v>525.1</v>
      </c>
      <c r="L204" s="134">
        <v>20</v>
      </c>
      <c r="M204" s="130">
        <f t="shared" si="56"/>
        <v>350813.63</v>
      </c>
      <c r="N204" s="176">
        <v>0</v>
      </c>
      <c r="O204" s="176">
        <v>0</v>
      </c>
      <c r="P204" s="176">
        <v>0</v>
      </c>
      <c r="Q204" s="176">
        <f>'Таблица 3 '!C201</f>
        <v>350813.63</v>
      </c>
      <c r="R204" s="176">
        <v>0</v>
      </c>
      <c r="S204" s="128">
        <v>0</v>
      </c>
      <c r="T204" s="80">
        <f t="shared" si="57"/>
        <v>615.13875153428023</v>
      </c>
      <c r="U204" s="75">
        <v>667.83476108890159</v>
      </c>
      <c r="V204" s="131" t="s">
        <v>43</v>
      </c>
      <c r="W204" s="125"/>
    </row>
    <row r="205" spans="1:23" s="29" customFormat="1" ht="30" customHeight="1" x14ac:dyDescent="0.25">
      <c r="A205" s="132" t="s">
        <v>590</v>
      </c>
      <c r="B205" s="132"/>
      <c r="C205" s="44" t="s">
        <v>350</v>
      </c>
      <c r="D205" s="44" t="s">
        <v>350</v>
      </c>
      <c r="E205" s="44" t="s">
        <v>350</v>
      </c>
      <c r="F205" s="50" t="s">
        <v>350</v>
      </c>
      <c r="G205" s="44" t="s">
        <v>350</v>
      </c>
      <c r="H205" s="44" t="s">
        <v>350</v>
      </c>
      <c r="I205" s="49">
        <f>SUM(I206:I209)</f>
        <v>3704.2599999999998</v>
      </c>
      <c r="J205" s="49">
        <f t="shared" ref="J205:S205" si="58">SUM(J206:J209)</f>
        <v>3499.89</v>
      </c>
      <c r="K205" s="49">
        <f t="shared" si="58"/>
        <v>3008.22</v>
      </c>
      <c r="L205" s="72">
        <f t="shared" si="58"/>
        <v>145</v>
      </c>
      <c r="M205" s="49">
        <f t="shared" si="58"/>
        <v>12428700.615499999</v>
      </c>
      <c r="N205" s="49">
        <f t="shared" si="58"/>
        <v>0</v>
      </c>
      <c r="O205" s="49">
        <f t="shared" si="58"/>
        <v>0</v>
      </c>
      <c r="P205" s="49">
        <f t="shared" si="58"/>
        <v>0</v>
      </c>
      <c r="Q205" s="49">
        <f t="shared" si="58"/>
        <v>12428700.615499999</v>
      </c>
      <c r="R205" s="49">
        <f t="shared" si="58"/>
        <v>0</v>
      </c>
      <c r="S205" s="49">
        <f t="shared" si="58"/>
        <v>0</v>
      </c>
      <c r="T205" s="44" t="s">
        <v>26</v>
      </c>
      <c r="U205" s="44" t="s">
        <v>26</v>
      </c>
      <c r="V205" s="44" t="s">
        <v>26</v>
      </c>
      <c r="W205" s="125"/>
    </row>
    <row r="206" spans="1:23" s="39" customFormat="1" ht="45" x14ac:dyDescent="0.25">
      <c r="A206" s="78">
        <v>1</v>
      </c>
      <c r="B206" s="178" t="s">
        <v>524</v>
      </c>
      <c r="C206" s="76" t="s">
        <v>27</v>
      </c>
      <c r="D206" s="78">
        <v>1937</v>
      </c>
      <c r="E206" s="78" t="s">
        <v>26</v>
      </c>
      <c r="F206" s="76" t="s">
        <v>627</v>
      </c>
      <c r="G206" s="84">
        <v>2</v>
      </c>
      <c r="H206" s="84">
        <v>3</v>
      </c>
      <c r="I206" s="128">
        <v>1127.7</v>
      </c>
      <c r="J206" s="128">
        <v>1036.29</v>
      </c>
      <c r="K206" s="128">
        <v>544.62</v>
      </c>
      <c r="L206" s="167">
        <v>55</v>
      </c>
      <c r="M206" s="130">
        <f t="shared" ref="M206:M267" si="59">SUM(N206:S206)</f>
        <v>4509360.1505000005</v>
      </c>
      <c r="N206" s="130">
        <v>0</v>
      </c>
      <c r="O206" s="130">
        <v>0</v>
      </c>
      <c r="P206" s="128">
        <v>0</v>
      </c>
      <c r="Q206" s="130">
        <f>'Таблица 3 '!C203</f>
        <v>4509360.1505000005</v>
      </c>
      <c r="R206" s="175">
        <v>0</v>
      </c>
      <c r="S206" s="130">
        <v>0</v>
      </c>
      <c r="T206" s="80">
        <f>M206/I206</f>
        <v>3998.7231981023324</v>
      </c>
      <c r="U206" s="80" t="s">
        <v>241</v>
      </c>
      <c r="V206" s="131" t="s">
        <v>43</v>
      </c>
      <c r="W206" s="125"/>
    </row>
    <row r="207" spans="1:23" s="39" customFormat="1" ht="45" x14ac:dyDescent="0.25">
      <c r="A207" s="78">
        <v>2</v>
      </c>
      <c r="B207" s="178" t="s">
        <v>538</v>
      </c>
      <c r="C207" s="76" t="s">
        <v>27</v>
      </c>
      <c r="D207" s="78">
        <v>1983</v>
      </c>
      <c r="E207" s="78" t="s">
        <v>26</v>
      </c>
      <c r="F207" s="139" t="s">
        <v>627</v>
      </c>
      <c r="G207" s="179">
        <v>2</v>
      </c>
      <c r="H207" s="179">
        <v>2</v>
      </c>
      <c r="I207" s="130">
        <v>1017</v>
      </c>
      <c r="J207" s="130">
        <v>956</v>
      </c>
      <c r="K207" s="130">
        <v>956</v>
      </c>
      <c r="L207" s="134">
        <v>47</v>
      </c>
      <c r="M207" s="130">
        <f>SUM(N207:S207)</f>
        <v>2809750.92</v>
      </c>
      <c r="N207" s="130">
        <v>0</v>
      </c>
      <c r="O207" s="130">
        <v>0</v>
      </c>
      <c r="P207" s="130">
        <v>0</v>
      </c>
      <c r="Q207" s="130">
        <f>'Таблица 3 '!C204</f>
        <v>2809750.92</v>
      </c>
      <c r="R207" s="130">
        <v>0</v>
      </c>
      <c r="S207" s="130">
        <v>0</v>
      </c>
      <c r="T207" s="80">
        <f t="shared" ref="T207:T209" si="60">M207/I207</f>
        <v>2762.7835988200591</v>
      </c>
      <c r="U207" s="80" t="s">
        <v>536</v>
      </c>
      <c r="V207" s="131" t="s">
        <v>43</v>
      </c>
      <c r="W207" s="125"/>
    </row>
    <row r="208" spans="1:23" s="39" customFormat="1" ht="45" x14ac:dyDescent="0.25">
      <c r="A208" s="78">
        <v>3</v>
      </c>
      <c r="B208" s="178" t="s">
        <v>526</v>
      </c>
      <c r="C208" s="76" t="s">
        <v>27</v>
      </c>
      <c r="D208" s="78">
        <v>1981</v>
      </c>
      <c r="E208" s="78" t="s">
        <v>26</v>
      </c>
      <c r="F208" s="139" t="s">
        <v>627</v>
      </c>
      <c r="G208" s="179">
        <v>2</v>
      </c>
      <c r="H208" s="179">
        <v>2</v>
      </c>
      <c r="I208" s="130">
        <v>887</v>
      </c>
      <c r="J208" s="130">
        <v>887</v>
      </c>
      <c r="K208" s="130">
        <v>887</v>
      </c>
      <c r="L208" s="134">
        <v>29</v>
      </c>
      <c r="M208" s="130">
        <f>SUM(N208:S208)</f>
        <v>2456519.89</v>
      </c>
      <c r="N208" s="130">
        <v>0</v>
      </c>
      <c r="O208" s="130">
        <v>0</v>
      </c>
      <c r="P208" s="130">
        <v>0</v>
      </c>
      <c r="Q208" s="130">
        <f>'Таблица 3 '!C205</f>
        <v>2456519.89</v>
      </c>
      <c r="R208" s="130">
        <v>0</v>
      </c>
      <c r="S208" s="130">
        <v>0</v>
      </c>
      <c r="T208" s="80">
        <f t="shared" si="60"/>
        <v>2769.4700000000003</v>
      </c>
      <c r="U208" s="80" t="s">
        <v>537</v>
      </c>
      <c r="V208" s="131" t="s">
        <v>43</v>
      </c>
      <c r="W208" s="125"/>
    </row>
    <row r="209" spans="1:23" s="39" customFormat="1" ht="46.5" customHeight="1" x14ac:dyDescent="0.25">
      <c r="A209" s="78">
        <v>4</v>
      </c>
      <c r="B209" s="178" t="s">
        <v>525</v>
      </c>
      <c r="C209" s="76" t="s">
        <v>27</v>
      </c>
      <c r="D209" s="78">
        <v>1938</v>
      </c>
      <c r="E209" s="78">
        <v>2017</v>
      </c>
      <c r="F209" s="76" t="s">
        <v>638</v>
      </c>
      <c r="G209" s="179">
        <v>2</v>
      </c>
      <c r="H209" s="179">
        <v>2</v>
      </c>
      <c r="I209" s="130">
        <v>672.56</v>
      </c>
      <c r="J209" s="130">
        <v>620.6</v>
      </c>
      <c r="K209" s="130">
        <v>620.6</v>
      </c>
      <c r="L209" s="134">
        <v>14</v>
      </c>
      <c r="M209" s="130">
        <f t="shared" si="59"/>
        <v>2653069.6549999998</v>
      </c>
      <c r="N209" s="130">
        <v>0</v>
      </c>
      <c r="O209" s="130">
        <v>0</v>
      </c>
      <c r="P209" s="128">
        <v>0</v>
      </c>
      <c r="Q209" s="130">
        <f>'Таблица 3 '!C206</f>
        <v>2653069.6549999998</v>
      </c>
      <c r="R209" s="175">
        <v>0</v>
      </c>
      <c r="S209" s="130">
        <v>0</v>
      </c>
      <c r="T209" s="80">
        <f t="shared" si="60"/>
        <v>3944.7330424051388</v>
      </c>
      <c r="U209" s="80" t="s">
        <v>241</v>
      </c>
      <c r="V209" s="131" t="s">
        <v>43</v>
      </c>
      <c r="W209" s="125"/>
    </row>
    <row r="210" spans="1:23" s="29" customFormat="1" ht="30" customHeight="1" x14ac:dyDescent="0.25">
      <c r="A210" s="132" t="s">
        <v>591</v>
      </c>
      <c r="B210" s="132"/>
      <c r="C210" s="44" t="s">
        <v>350</v>
      </c>
      <c r="D210" s="44" t="s">
        <v>350</v>
      </c>
      <c r="E210" s="44" t="s">
        <v>350</v>
      </c>
      <c r="F210" s="50" t="s">
        <v>350</v>
      </c>
      <c r="G210" s="44" t="s">
        <v>350</v>
      </c>
      <c r="H210" s="44" t="s">
        <v>350</v>
      </c>
      <c r="I210" s="49">
        <f>SUM(I211:I214)</f>
        <v>2334.8000000000002</v>
      </c>
      <c r="J210" s="49">
        <f t="shared" ref="J210:S210" si="61">SUM(J211:J214)</f>
        <v>2180.6999999999998</v>
      </c>
      <c r="K210" s="49">
        <f t="shared" si="61"/>
        <v>1947.1</v>
      </c>
      <c r="L210" s="72">
        <f t="shared" si="61"/>
        <v>76</v>
      </c>
      <c r="M210" s="49">
        <f t="shared" si="61"/>
        <v>21907943.676000003</v>
      </c>
      <c r="N210" s="49">
        <f t="shared" si="61"/>
        <v>0</v>
      </c>
      <c r="O210" s="49">
        <f t="shared" si="61"/>
        <v>0</v>
      </c>
      <c r="P210" s="49">
        <f t="shared" si="61"/>
        <v>0</v>
      </c>
      <c r="Q210" s="49">
        <f t="shared" si="61"/>
        <v>21907943.676000003</v>
      </c>
      <c r="R210" s="49">
        <f t="shared" si="61"/>
        <v>0</v>
      </c>
      <c r="S210" s="49">
        <f t="shared" si="61"/>
        <v>0</v>
      </c>
      <c r="T210" s="44" t="s">
        <v>26</v>
      </c>
      <c r="U210" s="44" t="s">
        <v>26</v>
      </c>
      <c r="V210" s="44" t="s">
        <v>26</v>
      </c>
      <c r="W210" s="125"/>
    </row>
    <row r="211" spans="1:23" s="39" customFormat="1" ht="45" x14ac:dyDescent="0.25">
      <c r="A211" s="78">
        <v>1</v>
      </c>
      <c r="B211" s="84" t="s">
        <v>373</v>
      </c>
      <c r="C211" s="139" t="s">
        <v>27</v>
      </c>
      <c r="D211" s="78" t="s">
        <v>240</v>
      </c>
      <c r="E211" s="78" t="s">
        <v>26</v>
      </c>
      <c r="F211" s="76" t="s">
        <v>627</v>
      </c>
      <c r="G211" s="78">
        <v>2</v>
      </c>
      <c r="H211" s="78">
        <v>2</v>
      </c>
      <c r="I211" s="130">
        <v>731.3</v>
      </c>
      <c r="J211" s="130">
        <v>721.5</v>
      </c>
      <c r="K211" s="130">
        <v>627.79999999999995</v>
      </c>
      <c r="L211" s="134">
        <v>26</v>
      </c>
      <c r="M211" s="130">
        <f>SUM(N211:S211)</f>
        <v>8655438.6750000007</v>
      </c>
      <c r="N211" s="130">
        <v>0</v>
      </c>
      <c r="O211" s="130">
        <v>0</v>
      </c>
      <c r="P211" s="130">
        <v>0</v>
      </c>
      <c r="Q211" s="130">
        <f>'Таблица 3 '!C208</f>
        <v>8655438.6750000007</v>
      </c>
      <c r="R211" s="130">
        <v>0</v>
      </c>
      <c r="S211" s="130">
        <v>0</v>
      </c>
      <c r="T211" s="80">
        <f>M211/I211</f>
        <v>11835.688055517574</v>
      </c>
      <c r="U211" s="80">
        <v>11996.45</v>
      </c>
      <c r="V211" s="131" t="s">
        <v>43</v>
      </c>
      <c r="W211" s="125"/>
    </row>
    <row r="212" spans="1:23" s="39" customFormat="1" ht="45" x14ac:dyDescent="0.25">
      <c r="A212" s="78">
        <v>2</v>
      </c>
      <c r="B212" s="84" t="s">
        <v>371</v>
      </c>
      <c r="C212" s="139" t="s">
        <v>27</v>
      </c>
      <c r="D212" s="78" t="s">
        <v>36</v>
      </c>
      <c r="E212" s="78" t="s">
        <v>26</v>
      </c>
      <c r="F212" s="76" t="s">
        <v>627</v>
      </c>
      <c r="G212" s="78">
        <v>2</v>
      </c>
      <c r="H212" s="78">
        <v>2</v>
      </c>
      <c r="I212" s="130">
        <v>798.5</v>
      </c>
      <c r="J212" s="130">
        <v>722.5</v>
      </c>
      <c r="K212" s="130">
        <v>671</v>
      </c>
      <c r="L212" s="134">
        <v>23</v>
      </c>
      <c r="M212" s="130">
        <f>SUM(N212:S212)</f>
        <v>8667435.125</v>
      </c>
      <c r="N212" s="130">
        <v>0</v>
      </c>
      <c r="O212" s="130">
        <v>0</v>
      </c>
      <c r="P212" s="130">
        <v>0</v>
      </c>
      <c r="Q212" s="130">
        <f>'Таблица 3 '!C209</f>
        <v>8667435.125</v>
      </c>
      <c r="R212" s="130">
        <v>0</v>
      </c>
      <c r="S212" s="130">
        <v>0</v>
      </c>
      <c r="T212" s="80">
        <f t="shared" ref="T212:T214" si="62">M212/I212</f>
        <v>10854.646368190357</v>
      </c>
      <c r="U212" s="80">
        <v>11996.45</v>
      </c>
      <c r="V212" s="131" t="s">
        <v>43</v>
      </c>
      <c r="W212" s="125"/>
    </row>
    <row r="213" spans="1:23" s="39" customFormat="1" ht="45" x14ac:dyDescent="0.25">
      <c r="A213" s="78">
        <v>3</v>
      </c>
      <c r="B213" s="84" t="s">
        <v>370</v>
      </c>
      <c r="C213" s="139" t="s">
        <v>27</v>
      </c>
      <c r="D213" s="78" t="s">
        <v>69</v>
      </c>
      <c r="E213" s="78">
        <v>2022</v>
      </c>
      <c r="F213" s="76" t="s">
        <v>627</v>
      </c>
      <c r="G213" s="78">
        <v>2</v>
      </c>
      <c r="H213" s="78">
        <v>2</v>
      </c>
      <c r="I213" s="130">
        <v>517.1</v>
      </c>
      <c r="J213" s="130">
        <v>466.8</v>
      </c>
      <c r="K213" s="130">
        <v>409.7</v>
      </c>
      <c r="L213" s="134">
        <v>13</v>
      </c>
      <c r="M213" s="130">
        <f t="shared" si="59"/>
        <v>2141164.46</v>
      </c>
      <c r="N213" s="130">
        <v>0</v>
      </c>
      <c r="O213" s="130">
        <v>0</v>
      </c>
      <c r="P213" s="130">
        <v>0</v>
      </c>
      <c r="Q213" s="130">
        <f>'Таблица 3 '!C210</f>
        <v>2141164.46</v>
      </c>
      <c r="R213" s="130">
        <v>0</v>
      </c>
      <c r="S213" s="130">
        <v>0</v>
      </c>
      <c r="T213" s="80">
        <f t="shared" si="62"/>
        <v>4140.7164184877201</v>
      </c>
      <c r="U213" s="80">
        <v>4158.45</v>
      </c>
      <c r="V213" s="131" t="s">
        <v>43</v>
      </c>
      <c r="W213" s="125"/>
    </row>
    <row r="214" spans="1:23" s="39" customFormat="1" ht="45" x14ac:dyDescent="0.25">
      <c r="A214" s="78">
        <v>4</v>
      </c>
      <c r="B214" s="84" t="s">
        <v>372</v>
      </c>
      <c r="C214" s="139" t="s">
        <v>27</v>
      </c>
      <c r="D214" s="78" t="s">
        <v>226</v>
      </c>
      <c r="E214" s="78">
        <v>2018</v>
      </c>
      <c r="F214" s="76" t="s">
        <v>627</v>
      </c>
      <c r="G214" s="78">
        <v>2</v>
      </c>
      <c r="H214" s="78">
        <v>2</v>
      </c>
      <c r="I214" s="130">
        <v>287.89999999999998</v>
      </c>
      <c r="J214" s="130">
        <v>269.89999999999998</v>
      </c>
      <c r="K214" s="130">
        <v>238.6</v>
      </c>
      <c r="L214" s="134">
        <v>14</v>
      </c>
      <c r="M214" s="130">
        <f t="shared" si="59"/>
        <v>2443905.4159999997</v>
      </c>
      <c r="N214" s="130">
        <v>0</v>
      </c>
      <c r="O214" s="130">
        <v>0</v>
      </c>
      <c r="P214" s="130">
        <v>0</v>
      </c>
      <c r="Q214" s="130">
        <f>'Таблица 3 '!C211</f>
        <v>2443905.4159999997</v>
      </c>
      <c r="R214" s="130">
        <v>0</v>
      </c>
      <c r="S214" s="130">
        <v>0</v>
      </c>
      <c r="T214" s="80">
        <f t="shared" si="62"/>
        <v>8488.730170197985</v>
      </c>
      <c r="U214" s="80">
        <v>8488.730170197985</v>
      </c>
      <c r="V214" s="131" t="s">
        <v>43</v>
      </c>
      <c r="W214" s="125"/>
    </row>
    <row r="215" spans="1:23" s="29" customFormat="1" ht="30" customHeight="1" x14ac:dyDescent="0.25">
      <c r="A215" s="132" t="s">
        <v>592</v>
      </c>
      <c r="B215" s="132"/>
      <c r="C215" s="44" t="s">
        <v>350</v>
      </c>
      <c r="D215" s="44" t="s">
        <v>350</v>
      </c>
      <c r="E215" s="44" t="s">
        <v>350</v>
      </c>
      <c r="F215" s="50" t="s">
        <v>350</v>
      </c>
      <c r="G215" s="44" t="s">
        <v>350</v>
      </c>
      <c r="H215" s="44" t="s">
        <v>350</v>
      </c>
      <c r="I215" s="49">
        <f>I216</f>
        <v>206</v>
      </c>
      <c r="J215" s="49">
        <f t="shared" ref="J215:S215" si="63">J216</f>
        <v>197.2</v>
      </c>
      <c r="K215" s="49">
        <f t="shared" si="63"/>
        <v>140.19999999999999</v>
      </c>
      <c r="L215" s="72">
        <f t="shared" si="63"/>
        <v>12</v>
      </c>
      <c r="M215" s="49">
        <f t="shared" si="63"/>
        <v>1509569.7039999999</v>
      </c>
      <c r="N215" s="49">
        <f t="shared" si="63"/>
        <v>0</v>
      </c>
      <c r="O215" s="49">
        <f t="shared" si="63"/>
        <v>0</v>
      </c>
      <c r="P215" s="49">
        <f t="shared" si="63"/>
        <v>0</v>
      </c>
      <c r="Q215" s="49">
        <f t="shared" si="63"/>
        <v>1509569.7039999999</v>
      </c>
      <c r="R215" s="49">
        <f t="shared" si="63"/>
        <v>0</v>
      </c>
      <c r="S215" s="49">
        <f t="shared" si="63"/>
        <v>0</v>
      </c>
      <c r="T215" s="44" t="s">
        <v>26</v>
      </c>
      <c r="U215" s="44" t="s">
        <v>26</v>
      </c>
      <c r="V215" s="44" t="s">
        <v>26</v>
      </c>
      <c r="W215" s="125"/>
    </row>
    <row r="216" spans="1:23" s="39" customFormat="1" ht="45" x14ac:dyDescent="0.25">
      <c r="A216" s="78">
        <v>1</v>
      </c>
      <c r="B216" s="84" t="s">
        <v>778</v>
      </c>
      <c r="C216" s="139" t="s">
        <v>27</v>
      </c>
      <c r="D216" s="78" t="s">
        <v>374</v>
      </c>
      <c r="E216" s="78">
        <v>2018</v>
      </c>
      <c r="F216" s="76" t="s">
        <v>638</v>
      </c>
      <c r="G216" s="78">
        <v>1</v>
      </c>
      <c r="H216" s="78">
        <v>4</v>
      </c>
      <c r="I216" s="130">
        <v>206</v>
      </c>
      <c r="J216" s="130">
        <v>197.2</v>
      </c>
      <c r="K216" s="130">
        <v>140.19999999999999</v>
      </c>
      <c r="L216" s="134">
        <v>12</v>
      </c>
      <c r="M216" s="130">
        <f t="shared" si="59"/>
        <v>1509569.7039999999</v>
      </c>
      <c r="N216" s="130">
        <v>0</v>
      </c>
      <c r="O216" s="130">
        <v>0</v>
      </c>
      <c r="P216" s="130">
        <v>0</v>
      </c>
      <c r="Q216" s="130">
        <f>'Таблица 3 '!C213</f>
        <v>1509569.7039999999</v>
      </c>
      <c r="R216" s="130">
        <v>0</v>
      </c>
      <c r="S216" s="130">
        <v>0</v>
      </c>
      <c r="T216" s="80">
        <f>M216/I216</f>
        <v>7328.0082718446602</v>
      </c>
      <c r="U216" s="80">
        <v>7328.0082718446602</v>
      </c>
      <c r="V216" s="131" t="s">
        <v>43</v>
      </c>
      <c r="W216" s="125"/>
    </row>
    <row r="217" spans="1:23" s="39" customFormat="1" ht="30" customHeight="1" x14ac:dyDescent="0.25">
      <c r="A217" s="123" t="s">
        <v>557</v>
      </c>
      <c r="B217" s="124"/>
      <c r="C217" s="78"/>
      <c r="D217" s="78"/>
      <c r="E217" s="78"/>
      <c r="F217" s="78"/>
      <c r="G217" s="78"/>
      <c r="H217" s="78"/>
      <c r="I217" s="78"/>
      <c r="J217" s="78"/>
      <c r="K217" s="78"/>
      <c r="L217" s="180"/>
      <c r="M217" s="78"/>
      <c r="N217" s="78"/>
      <c r="O217" s="78"/>
      <c r="P217" s="78"/>
      <c r="Q217" s="78"/>
      <c r="R217" s="78"/>
      <c r="S217" s="78"/>
      <c r="T217" s="78"/>
      <c r="U217" s="78"/>
      <c r="V217" s="78"/>
    </row>
    <row r="218" spans="1:23" s="29" customFormat="1" ht="30" customHeight="1" x14ac:dyDescent="0.2">
      <c r="A218" s="103" t="s">
        <v>593</v>
      </c>
      <c r="B218" s="104"/>
      <c r="C218" s="44" t="s">
        <v>26</v>
      </c>
      <c r="D218" s="44" t="s">
        <v>26</v>
      </c>
      <c r="E218" s="44" t="s">
        <v>26</v>
      </c>
      <c r="F218" s="50" t="s">
        <v>26</v>
      </c>
      <c r="G218" s="44" t="s">
        <v>26</v>
      </c>
      <c r="H218" s="44" t="s">
        <v>26</v>
      </c>
      <c r="I218" s="49">
        <f>I219+I225+I257+I260+I263+I268+I276+I279+I283+I290+I295+I299+I302+I307+I310+I313+I315+I319+I322+I325+I328+I331+I336</f>
        <v>238151.64999999991</v>
      </c>
      <c r="J218" s="49">
        <f t="shared" ref="J218:S218" si="64">J219+J225+J257+J260+J263+J268+J276+J279+J283+J290+J295+J299+J302+J307+J310+J313+J315+J319+J322+J325+J328+J331+J336</f>
        <v>193283.55000000005</v>
      </c>
      <c r="K218" s="49">
        <f t="shared" si="64"/>
        <v>167505.97999999995</v>
      </c>
      <c r="L218" s="72">
        <f t="shared" si="64"/>
        <v>7014</v>
      </c>
      <c r="M218" s="49">
        <f t="shared" si="64"/>
        <v>569928886.78699982</v>
      </c>
      <c r="N218" s="49">
        <f t="shared" si="64"/>
        <v>0</v>
      </c>
      <c r="O218" s="49">
        <f t="shared" si="64"/>
        <v>0</v>
      </c>
      <c r="P218" s="49">
        <f t="shared" si="64"/>
        <v>1000000</v>
      </c>
      <c r="Q218" s="49">
        <f t="shared" si="64"/>
        <v>568928886.78699982</v>
      </c>
      <c r="R218" s="49">
        <f t="shared" si="64"/>
        <v>0</v>
      </c>
      <c r="S218" s="49">
        <f t="shared" si="64"/>
        <v>0</v>
      </c>
      <c r="T218" s="45" t="s">
        <v>26</v>
      </c>
      <c r="U218" s="45" t="s">
        <v>26</v>
      </c>
      <c r="V218" s="45" t="s">
        <v>26</v>
      </c>
    </row>
    <row r="219" spans="1:23" s="39" customFormat="1" ht="30" customHeight="1" x14ac:dyDescent="0.25">
      <c r="A219" s="103" t="s">
        <v>60</v>
      </c>
      <c r="B219" s="104"/>
      <c r="C219" s="181"/>
      <c r="D219" s="44" t="s">
        <v>26</v>
      </c>
      <c r="E219" s="44" t="s">
        <v>26</v>
      </c>
      <c r="F219" s="50" t="s">
        <v>26</v>
      </c>
      <c r="G219" s="44" t="s">
        <v>26</v>
      </c>
      <c r="H219" s="44" t="s">
        <v>26</v>
      </c>
      <c r="I219" s="182">
        <f>SUM(I220:I224)</f>
        <v>5575.08</v>
      </c>
      <c r="J219" s="182">
        <f t="shared" ref="J219:S219" si="65">SUM(J220:J224)</f>
        <v>4257.4400000000005</v>
      </c>
      <c r="K219" s="182">
        <f t="shared" si="65"/>
        <v>4041.84</v>
      </c>
      <c r="L219" s="183">
        <f t="shared" si="65"/>
        <v>138</v>
      </c>
      <c r="M219" s="182">
        <f t="shared" si="65"/>
        <v>20341595.140000001</v>
      </c>
      <c r="N219" s="182">
        <f t="shared" si="65"/>
        <v>0</v>
      </c>
      <c r="O219" s="182">
        <f t="shared" si="65"/>
        <v>0</v>
      </c>
      <c r="P219" s="182">
        <f t="shared" si="65"/>
        <v>0</v>
      </c>
      <c r="Q219" s="182">
        <f t="shared" si="65"/>
        <v>20341595.140000001</v>
      </c>
      <c r="R219" s="182">
        <f t="shared" si="65"/>
        <v>0</v>
      </c>
      <c r="S219" s="182">
        <f t="shared" si="65"/>
        <v>0</v>
      </c>
      <c r="T219" s="45" t="s">
        <v>26</v>
      </c>
      <c r="U219" s="45" t="s">
        <v>26</v>
      </c>
      <c r="V219" s="45" t="s">
        <v>26</v>
      </c>
    </row>
    <row r="220" spans="1:23" s="39" customFormat="1" ht="45" x14ac:dyDescent="0.25">
      <c r="A220" s="76">
        <v>1</v>
      </c>
      <c r="B220" s="84" t="s">
        <v>642</v>
      </c>
      <c r="C220" s="76" t="s">
        <v>27</v>
      </c>
      <c r="D220" s="78" t="s">
        <v>385</v>
      </c>
      <c r="E220" s="78" t="s">
        <v>26</v>
      </c>
      <c r="F220" s="76" t="s">
        <v>627</v>
      </c>
      <c r="G220" s="76">
        <v>2</v>
      </c>
      <c r="H220" s="76">
        <v>2</v>
      </c>
      <c r="I220" s="127">
        <v>1322.4</v>
      </c>
      <c r="J220" s="127">
        <v>755.4</v>
      </c>
      <c r="K220" s="128">
        <v>755.4</v>
      </c>
      <c r="L220" s="129">
        <v>29</v>
      </c>
      <c r="M220" s="130">
        <f t="shared" si="59"/>
        <v>3138981.66</v>
      </c>
      <c r="N220" s="130">
        <v>0</v>
      </c>
      <c r="O220" s="130">
        <v>0</v>
      </c>
      <c r="P220" s="130">
        <v>0</v>
      </c>
      <c r="Q220" s="130">
        <f>'Таблица 3 '!C217</f>
        <v>3138981.66</v>
      </c>
      <c r="R220" s="175">
        <v>0</v>
      </c>
      <c r="S220" s="130">
        <v>0</v>
      </c>
      <c r="T220" s="80">
        <f>M220/I220</f>
        <v>2373.7005898366606</v>
      </c>
      <c r="U220" s="80">
        <v>11996.45</v>
      </c>
      <c r="V220" s="131" t="s">
        <v>44</v>
      </c>
    </row>
    <row r="221" spans="1:23" s="39" customFormat="1" ht="45" x14ac:dyDescent="0.25">
      <c r="A221" s="76">
        <v>2</v>
      </c>
      <c r="B221" s="84" t="s">
        <v>377</v>
      </c>
      <c r="C221" s="76" t="s">
        <v>27</v>
      </c>
      <c r="D221" s="78" t="s">
        <v>312</v>
      </c>
      <c r="E221" s="78" t="s">
        <v>26</v>
      </c>
      <c r="F221" s="76" t="s">
        <v>627</v>
      </c>
      <c r="G221" s="76">
        <v>2</v>
      </c>
      <c r="H221" s="76">
        <v>2</v>
      </c>
      <c r="I221" s="127">
        <v>826.85</v>
      </c>
      <c r="J221" s="127">
        <v>782.9</v>
      </c>
      <c r="K221" s="128">
        <v>733.4</v>
      </c>
      <c r="L221" s="129">
        <v>21</v>
      </c>
      <c r="M221" s="130">
        <f t="shared" si="59"/>
        <v>3253254.83</v>
      </c>
      <c r="N221" s="130">
        <v>0</v>
      </c>
      <c r="O221" s="130">
        <v>0</v>
      </c>
      <c r="P221" s="130">
        <v>0</v>
      </c>
      <c r="Q221" s="130">
        <f>'Таблица 3 '!C218</f>
        <v>3253254.83</v>
      </c>
      <c r="R221" s="175">
        <v>0</v>
      </c>
      <c r="S221" s="130">
        <v>0</v>
      </c>
      <c r="T221" s="80">
        <f t="shared" ref="T221:T224" si="66">M221/I221</f>
        <v>3934.5163330712949</v>
      </c>
      <c r="U221" s="80">
        <v>10307.480000000001</v>
      </c>
      <c r="V221" s="131" t="s">
        <v>44</v>
      </c>
    </row>
    <row r="222" spans="1:23" s="39" customFormat="1" ht="45" x14ac:dyDescent="0.25">
      <c r="A222" s="76">
        <v>3</v>
      </c>
      <c r="B222" s="84" t="s">
        <v>378</v>
      </c>
      <c r="C222" s="76" t="s">
        <v>27</v>
      </c>
      <c r="D222" s="78" t="s">
        <v>242</v>
      </c>
      <c r="E222" s="78" t="s">
        <v>26</v>
      </c>
      <c r="F222" s="76" t="s">
        <v>627</v>
      </c>
      <c r="G222" s="76">
        <v>5</v>
      </c>
      <c r="H222" s="76">
        <v>4</v>
      </c>
      <c r="I222" s="127">
        <v>1731.93</v>
      </c>
      <c r="J222" s="127">
        <v>1284.1400000000001</v>
      </c>
      <c r="K222" s="128">
        <v>1197.54</v>
      </c>
      <c r="L222" s="129">
        <v>43</v>
      </c>
      <c r="M222" s="130">
        <f t="shared" si="59"/>
        <v>9224223.5800000001</v>
      </c>
      <c r="N222" s="130">
        <v>0</v>
      </c>
      <c r="O222" s="130">
        <v>0</v>
      </c>
      <c r="P222" s="130">
        <v>0</v>
      </c>
      <c r="Q222" s="130">
        <f>'Таблица 3 '!C219</f>
        <v>9224223.5800000001</v>
      </c>
      <c r="R222" s="175">
        <v>0</v>
      </c>
      <c r="S222" s="130">
        <v>0</v>
      </c>
      <c r="T222" s="80">
        <f t="shared" si="66"/>
        <v>5325.9794448967332</v>
      </c>
      <c r="U222" s="80">
        <v>9010.6899999999987</v>
      </c>
      <c r="V222" s="131" t="s">
        <v>44</v>
      </c>
    </row>
    <row r="223" spans="1:23" s="39" customFormat="1" ht="45" x14ac:dyDescent="0.25">
      <c r="A223" s="76">
        <v>4</v>
      </c>
      <c r="B223" s="84" t="s">
        <v>379</v>
      </c>
      <c r="C223" s="76" t="s">
        <v>27</v>
      </c>
      <c r="D223" s="78" t="s">
        <v>226</v>
      </c>
      <c r="E223" s="78" t="s">
        <v>26</v>
      </c>
      <c r="F223" s="76" t="s">
        <v>627</v>
      </c>
      <c r="G223" s="76">
        <v>2</v>
      </c>
      <c r="H223" s="76">
        <v>2</v>
      </c>
      <c r="I223" s="127">
        <v>687.2</v>
      </c>
      <c r="J223" s="127">
        <v>652</v>
      </c>
      <c r="K223" s="128">
        <v>601.29999999999995</v>
      </c>
      <c r="L223" s="129">
        <v>19</v>
      </c>
      <c r="M223" s="130">
        <f t="shared" si="59"/>
        <v>2368011.2400000002</v>
      </c>
      <c r="N223" s="130">
        <v>0</v>
      </c>
      <c r="O223" s="130">
        <v>0</v>
      </c>
      <c r="P223" s="130">
        <v>0</v>
      </c>
      <c r="Q223" s="130">
        <f>'Таблица 3 '!C220</f>
        <v>2368011.2400000002</v>
      </c>
      <c r="R223" s="175">
        <v>0</v>
      </c>
      <c r="S223" s="130">
        <v>0</v>
      </c>
      <c r="T223" s="80">
        <f t="shared" si="66"/>
        <v>3445.8836437718278</v>
      </c>
      <c r="U223" s="80">
        <v>11996.45</v>
      </c>
      <c r="V223" s="131" t="s">
        <v>44</v>
      </c>
    </row>
    <row r="224" spans="1:23" s="39" customFormat="1" ht="45" x14ac:dyDescent="0.25">
      <c r="A224" s="76">
        <v>5</v>
      </c>
      <c r="B224" s="84" t="s">
        <v>380</v>
      </c>
      <c r="C224" s="76" t="s">
        <v>27</v>
      </c>
      <c r="D224" s="78" t="s">
        <v>312</v>
      </c>
      <c r="E224" s="78" t="s">
        <v>26</v>
      </c>
      <c r="F224" s="76" t="s">
        <v>627</v>
      </c>
      <c r="G224" s="76">
        <v>2</v>
      </c>
      <c r="H224" s="76">
        <v>2</v>
      </c>
      <c r="I224" s="127">
        <v>1006.7</v>
      </c>
      <c r="J224" s="127">
        <v>783</v>
      </c>
      <c r="K224" s="128">
        <v>754.2</v>
      </c>
      <c r="L224" s="129">
        <v>26</v>
      </c>
      <c r="M224" s="130">
        <f t="shared" si="59"/>
        <v>2357123.83</v>
      </c>
      <c r="N224" s="130">
        <v>0</v>
      </c>
      <c r="O224" s="130">
        <v>0</v>
      </c>
      <c r="P224" s="130">
        <v>0</v>
      </c>
      <c r="Q224" s="130">
        <f>'Таблица 3 '!C221</f>
        <v>2357123.83</v>
      </c>
      <c r="R224" s="175">
        <v>0</v>
      </c>
      <c r="S224" s="130">
        <v>0</v>
      </c>
      <c r="T224" s="80">
        <f t="shared" si="66"/>
        <v>2341.4362074103506</v>
      </c>
      <c r="U224" s="80">
        <v>7868.7499999999991</v>
      </c>
      <c r="V224" s="131" t="s">
        <v>44</v>
      </c>
    </row>
    <row r="225" spans="1:22" s="29" customFormat="1" ht="30" customHeight="1" x14ac:dyDescent="0.2">
      <c r="A225" s="132" t="s">
        <v>416</v>
      </c>
      <c r="B225" s="132"/>
      <c r="C225" s="184"/>
      <c r="D225" s="44" t="s">
        <v>26</v>
      </c>
      <c r="E225" s="44" t="s">
        <v>26</v>
      </c>
      <c r="F225" s="50" t="s">
        <v>26</v>
      </c>
      <c r="G225" s="44" t="s">
        <v>26</v>
      </c>
      <c r="H225" s="44" t="s">
        <v>26</v>
      </c>
      <c r="I225" s="49">
        <f>SUM(I226:I256)</f>
        <v>144388.05999999997</v>
      </c>
      <c r="J225" s="49">
        <f t="shared" ref="J225:S225" si="67">SUM(J226:J256)</f>
        <v>117058.01000000002</v>
      </c>
      <c r="K225" s="49">
        <f t="shared" si="67"/>
        <v>106644.20999999999</v>
      </c>
      <c r="L225" s="72">
        <f t="shared" si="67"/>
        <v>4587</v>
      </c>
      <c r="M225" s="49">
        <f t="shared" si="67"/>
        <v>361569992.44860005</v>
      </c>
      <c r="N225" s="49">
        <f t="shared" si="67"/>
        <v>0</v>
      </c>
      <c r="O225" s="49">
        <f t="shared" si="67"/>
        <v>0</v>
      </c>
      <c r="P225" s="49">
        <f t="shared" si="67"/>
        <v>0</v>
      </c>
      <c r="Q225" s="49">
        <f>SUM(Q226:Q256)</f>
        <v>361569992.44860005</v>
      </c>
      <c r="R225" s="49">
        <f t="shared" si="67"/>
        <v>0</v>
      </c>
      <c r="S225" s="49">
        <f t="shared" si="67"/>
        <v>0</v>
      </c>
      <c r="T225" s="45" t="s">
        <v>26</v>
      </c>
      <c r="U225" s="45" t="s">
        <v>26</v>
      </c>
      <c r="V225" s="45" t="s">
        <v>26</v>
      </c>
    </row>
    <row r="226" spans="1:22" s="39" customFormat="1" ht="45" x14ac:dyDescent="0.25">
      <c r="A226" s="137">
        <v>1</v>
      </c>
      <c r="B226" s="84" t="s">
        <v>472</v>
      </c>
      <c r="C226" s="76" t="s">
        <v>27</v>
      </c>
      <c r="D226" s="78">
        <v>1961</v>
      </c>
      <c r="E226" s="78">
        <v>2021</v>
      </c>
      <c r="F226" s="76" t="s">
        <v>627</v>
      </c>
      <c r="G226" s="133">
        <v>2</v>
      </c>
      <c r="H226" s="78">
        <v>1</v>
      </c>
      <c r="I226" s="130">
        <v>293.60000000000002</v>
      </c>
      <c r="J226" s="130">
        <v>291.39999999999998</v>
      </c>
      <c r="K226" s="130">
        <v>211.5</v>
      </c>
      <c r="L226" s="134">
        <v>22</v>
      </c>
      <c r="M226" s="130">
        <f t="shared" ref="M226:M256" si="68">SUM(N226:S226)</f>
        <v>615186.19999999995</v>
      </c>
      <c r="N226" s="130">
        <v>0</v>
      </c>
      <c r="O226" s="130">
        <v>0</v>
      </c>
      <c r="P226" s="130">
        <v>0</v>
      </c>
      <c r="Q226" s="130">
        <f>'Таблица 3 '!C223</f>
        <v>615186.19999999995</v>
      </c>
      <c r="R226" s="175">
        <v>0</v>
      </c>
      <c r="S226" s="130">
        <v>0</v>
      </c>
      <c r="T226" s="80">
        <f>M226/I226</f>
        <v>2095.3208446866483</v>
      </c>
      <c r="U226" s="80">
        <v>2111.1400137268361</v>
      </c>
      <c r="V226" s="131" t="s">
        <v>44</v>
      </c>
    </row>
    <row r="227" spans="1:22" s="39" customFormat="1" ht="45" x14ac:dyDescent="0.25">
      <c r="A227" s="137">
        <v>2</v>
      </c>
      <c r="B227" s="84" t="s">
        <v>477</v>
      </c>
      <c r="C227" s="76" t="s">
        <v>27</v>
      </c>
      <c r="D227" s="78">
        <v>1973</v>
      </c>
      <c r="E227" s="78">
        <v>2021</v>
      </c>
      <c r="F227" s="76" t="s">
        <v>164</v>
      </c>
      <c r="G227" s="133">
        <v>5</v>
      </c>
      <c r="H227" s="78">
        <v>5</v>
      </c>
      <c r="I227" s="130">
        <v>4421.7</v>
      </c>
      <c r="J227" s="130">
        <v>4421.7</v>
      </c>
      <c r="K227" s="130">
        <v>4220.1000000000004</v>
      </c>
      <c r="L227" s="134">
        <v>208</v>
      </c>
      <c r="M227" s="130">
        <f t="shared" si="68"/>
        <v>13474113.759</v>
      </c>
      <c r="N227" s="130">
        <v>0</v>
      </c>
      <c r="O227" s="130">
        <v>0</v>
      </c>
      <c r="P227" s="130">
        <v>0</v>
      </c>
      <c r="Q227" s="130">
        <f>'Таблица 3 '!C224</f>
        <v>13474113.759</v>
      </c>
      <c r="R227" s="175">
        <v>0</v>
      </c>
      <c r="S227" s="130">
        <v>0</v>
      </c>
      <c r="T227" s="80">
        <f t="shared" ref="T227:T256" si="69">M227/I227</f>
        <v>3047.27</v>
      </c>
      <c r="U227" s="80">
        <v>3047.27</v>
      </c>
      <c r="V227" s="131" t="s">
        <v>44</v>
      </c>
    </row>
    <row r="228" spans="1:22" s="39" customFormat="1" ht="45" x14ac:dyDescent="0.25">
      <c r="A228" s="137">
        <v>3</v>
      </c>
      <c r="B228" s="84" t="s">
        <v>471</v>
      </c>
      <c r="C228" s="76" t="s">
        <v>27</v>
      </c>
      <c r="D228" s="78">
        <v>1970</v>
      </c>
      <c r="E228" s="78">
        <v>2021</v>
      </c>
      <c r="F228" s="76" t="s">
        <v>627</v>
      </c>
      <c r="G228" s="133">
        <v>5</v>
      </c>
      <c r="H228" s="78">
        <v>4</v>
      </c>
      <c r="I228" s="130">
        <v>4551.8999999999996</v>
      </c>
      <c r="J228" s="130">
        <v>3342.4</v>
      </c>
      <c r="K228" s="130">
        <v>3231.4</v>
      </c>
      <c r="L228" s="134">
        <v>157</v>
      </c>
      <c r="M228" s="130">
        <f t="shared" si="68"/>
        <v>13243090.16</v>
      </c>
      <c r="N228" s="130">
        <v>0</v>
      </c>
      <c r="O228" s="130">
        <v>0</v>
      </c>
      <c r="P228" s="130">
        <v>0</v>
      </c>
      <c r="Q228" s="130">
        <f>'Таблица 3 '!C225</f>
        <v>13243090.16</v>
      </c>
      <c r="R228" s="175">
        <v>0</v>
      </c>
      <c r="S228" s="130">
        <v>0</v>
      </c>
      <c r="T228" s="80">
        <f t="shared" si="69"/>
        <v>2909.3543707023446</v>
      </c>
      <c r="U228" s="80">
        <v>3962.15</v>
      </c>
      <c r="V228" s="131" t="s">
        <v>44</v>
      </c>
    </row>
    <row r="229" spans="1:22" s="39" customFormat="1" ht="45" x14ac:dyDescent="0.25">
      <c r="A229" s="137">
        <v>4</v>
      </c>
      <c r="B229" s="84" t="s">
        <v>470</v>
      </c>
      <c r="C229" s="76" t="s">
        <v>27</v>
      </c>
      <c r="D229" s="78">
        <v>1987</v>
      </c>
      <c r="E229" s="78">
        <v>2021</v>
      </c>
      <c r="F229" s="76" t="s">
        <v>164</v>
      </c>
      <c r="G229" s="133">
        <v>5</v>
      </c>
      <c r="H229" s="78">
        <v>4</v>
      </c>
      <c r="I229" s="130">
        <v>2987</v>
      </c>
      <c r="J229" s="130">
        <v>2911.11</v>
      </c>
      <c r="K229" s="130">
        <v>2911.11</v>
      </c>
      <c r="L229" s="134">
        <v>114</v>
      </c>
      <c r="M229" s="130">
        <f t="shared" si="68"/>
        <v>4242535.2696000002</v>
      </c>
      <c r="N229" s="130">
        <v>0</v>
      </c>
      <c r="O229" s="130">
        <v>0</v>
      </c>
      <c r="P229" s="130">
        <v>0</v>
      </c>
      <c r="Q229" s="130">
        <f>'Таблица 3 '!C226</f>
        <v>4242535.2696000002</v>
      </c>
      <c r="R229" s="175">
        <v>0</v>
      </c>
      <c r="S229" s="130">
        <v>0</v>
      </c>
      <c r="T229" s="80">
        <f t="shared" si="69"/>
        <v>1420.3332004017409</v>
      </c>
      <c r="U229" s="80">
        <v>1457.3600000000001</v>
      </c>
      <c r="V229" s="131" t="s">
        <v>44</v>
      </c>
    </row>
    <row r="230" spans="1:22" s="39" customFormat="1" ht="45" x14ac:dyDescent="0.25">
      <c r="A230" s="137">
        <v>5</v>
      </c>
      <c r="B230" s="84" t="s">
        <v>400</v>
      </c>
      <c r="C230" s="76" t="s">
        <v>27</v>
      </c>
      <c r="D230" s="78">
        <v>2000</v>
      </c>
      <c r="E230" s="78">
        <v>2020</v>
      </c>
      <c r="F230" s="76" t="s">
        <v>164</v>
      </c>
      <c r="G230" s="133">
        <v>5</v>
      </c>
      <c r="H230" s="78">
        <v>4</v>
      </c>
      <c r="I230" s="130">
        <v>6620.5</v>
      </c>
      <c r="J230" s="130">
        <v>5143.8</v>
      </c>
      <c r="K230" s="130">
        <v>4204.5</v>
      </c>
      <c r="L230" s="134">
        <v>197</v>
      </c>
      <c r="M230" s="130">
        <f t="shared" si="68"/>
        <v>1467680.4539999999</v>
      </c>
      <c r="N230" s="130">
        <v>0</v>
      </c>
      <c r="O230" s="130">
        <v>0</v>
      </c>
      <c r="P230" s="130">
        <v>0</v>
      </c>
      <c r="Q230" s="130">
        <f>'Таблица 3 '!C227</f>
        <v>1467680.4539999999</v>
      </c>
      <c r="R230" s="175">
        <v>0</v>
      </c>
      <c r="S230" s="130">
        <v>0</v>
      </c>
      <c r="T230" s="80">
        <f t="shared" si="69"/>
        <v>221.68725232233214</v>
      </c>
      <c r="U230" s="80">
        <v>285.33</v>
      </c>
      <c r="V230" s="131" t="s">
        <v>44</v>
      </c>
    </row>
    <row r="231" spans="1:22" s="39" customFormat="1" ht="45" x14ac:dyDescent="0.25">
      <c r="A231" s="137">
        <v>6</v>
      </c>
      <c r="B231" s="84" t="s">
        <v>398</v>
      </c>
      <c r="C231" s="76" t="s">
        <v>27</v>
      </c>
      <c r="D231" s="78">
        <v>2010</v>
      </c>
      <c r="E231" s="78" t="s">
        <v>26</v>
      </c>
      <c r="F231" s="76" t="s">
        <v>627</v>
      </c>
      <c r="G231" s="133">
        <v>3</v>
      </c>
      <c r="H231" s="78">
        <v>2</v>
      </c>
      <c r="I231" s="130">
        <v>2053.1</v>
      </c>
      <c r="J231" s="130">
        <v>1204.7</v>
      </c>
      <c r="K231" s="130">
        <v>957.3</v>
      </c>
      <c r="L231" s="134">
        <v>69</v>
      </c>
      <c r="M231" s="130">
        <f t="shared" si="68"/>
        <v>604012.48600000003</v>
      </c>
      <c r="N231" s="130">
        <v>0</v>
      </c>
      <c r="O231" s="130">
        <v>0</v>
      </c>
      <c r="P231" s="130">
        <v>0</v>
      </c>
      <c r="Q231" s="130">
        <f>'Таблица 3 '!C228</f>
        <v>604012.48600000003</v>
      </c>
      <c r="R231" s="175">
        <v>0</v>
      </c>
      <c r="S231" s="130">
        <v>0</v>
      </c>
      <c r="T231" s="80">
        <f t="shared" si="69"/>
        <v>294.19535629048761</v>
      </c>
      <c r="U231" s="80">
        <v>501.38</v>
      </c>
      <c r="V231" s="131" t="s">
        <v>44</v>
      </c>
    </row>
    <row r="232" spans="1:22" s="39" customFormat="1" ht="45" x14ac:dyDescent="0.25">
      <c r="A232" s="137">
        <v>7</v>
      </c>
      <c r="B232" s="84" t="s">
        <v>391</v>
      </c>
      <c r="C232" s="76" t="s">
        <v>27</v>
      </c>
      <c r="D232" s="78">
        <v>1985</v>
      </c>
      <c r="E232" s="78">
        <v>2018</v>
      </c>
      <c r="F232" s="76" t="s">
        <v>164</v>
      </c>
      <c r="G232" s="133">
        <v>5</v>
      </c>
      <c r="H232" s="78">
        <v>7</v>
      </c>
      <c r="I232" s="130">
        <v>7035.1</v>
      </c>
      <c r="J232" s="130">
        <v>5080.6000000000004</v>
      </c>
      <c r="K232" s="130">
        <v>4979.7</v>
      </c>
      <c r="L232" s="134">
        <v>215</v>
      </c>
      <c r="M232" s="130">
        <f t="shared" si="68"/>
        <v>3688515.6</v>
      </c>
      <c r="N232" s="130">
        <v>0</v>
      </c>
      <c r="O232" s="130">
        <v>0</v>
      </c>
      <c r="P232" s="130">
        <v>0</v>
      </c>
      <c r="Q232" s="130">
        <f>'Таблица 3 '!C229</f>
        <v>3688515.6</v>
      </c>
      <c r="R232" s="175">
        <v>0</v>
      </c>
      <c r="S232" s="130">
        <v>0</v>
      </c>
      <c r="T232" s="80">
        <f t="shared" si="69"/>
        <v>524.30180096942468</v>
      </c>
      <c r="U232" s="80">
        <v>726</v>
      </c>
      <c r="V232" s="131" t="s">
        <v>44</v>
      </c>
    </row>
    <row r="233" spans="1:22" s="39" customFormat="1" ht="45" x14ac:dyDescent="0.25">
      <c r="A233" s="137">
        <v>8</v>
      </c>
      <c r="B233" s="84" t="s">
        <v>458</v>
      </c>
      <c r="C233" s="76" t="s">
        <v>27</v>
      </c>
      <c r="D233" s="78">
        <v>1994</v>
      </c>
      <c r="E233" s="78">
        <v>2019</v>
      </c>
      <c r="F233" s="76" t="s">
        <v>164</v>
      </c>
      <c r="G233" s="133">
        <v>7</v>
      </c>
      <c r="H233" s="78">
        <v>3</v>
      </c>
      <c r="I233" s="130">
        <v>5762.9</v>
      </c>
      <c r="J233" s="130">
        <v>4550.7</v>
      </c>
      <c r="K233" s="130">
        <v>4147.8999999999996</v>
      </c>
      <c r="L233" s="134">
        <v>201</v>
      </c>
      <c r="M233" s="130">
        <f t="shared" si="68"/>
        <v>7854508.1999999993</v>
      </c>
      <c r="N233" s="130">
        <v>0</v>
      </c>
      <c r="O233" s="130">
        <v>0</v>
      </c>
      <c r="P233" s="130">
        <v>0</v>
      </c>
      <c r="Q233" s="130">
        <f>'Таблица 3 '!C230</f>
        <v>7854508.1999999993</v>
      </c>
      <c r="R233" s="175">
        <v>0</v>
      </c>
      <c r="S233" s="130">
        <v>0</v>
      </c>
      <c r="T233" s="80">
        <f t="shared" si="69"/>
        <v>1362.9436915441877</v>
      </c>
      <c r="U233" s="80">
        <v>1915.27</v>
      </c>
      <c r="V233" s="131" t="s">
        <v>44</v>
      </c>
    </row>
    <row r="234" spans="1:22" s="39" customFormat="1" ht="45" x14ac:dyDescent="0.25">
      <c r="A234" s="137">
        <v>9</v>
      </c>
      <c r="B234" s="84" t="s">
        <v>465</v>
      </c>
      <c r="C234" s="76" t="s">
        <v>27</v>
      </c>
      <c r="D234" s="78">
        <v>1987</v>
      </c>
      <c r="E234" s="78">
        <v>2021</v>
      </c>
      <c r="F234" s="76" t="s">
        <v>164</v>
      </c>
      <c r="G234" s="133">
        <v>5</v>
      </c>
      <c r="H234" s="78">
        <v>4</v>
      </c>
      <c r="I234" s="130">
        <v>4753.1000000000004</v>
      </c>
      <c r="J234" s="130">
        <v>3990.9</v>
      </c>
      <c r="K234" s="130">
        <v>3868.7</v>
      </c>
      <c r="L234" s="134">
        <v>169</v>
      </c>
      <c r="M234" s="130">
        <f t="shared" si="68"/>
        <v>14839044.198000001</v>
      </c>
      <c r="N234" s="130">
        <v>0</v>
      </c>
      <c r="O234" s="130">
        <v>0</v>
      </c>
      <c r="P234" s="130">
        <v>0</v>
      </c>
      <c r="Q234" s="130">
        <f>'Таблица 3 '!C231</f>
        <v>14839044.198000001</v>
      </c>
      <c r="R234" s="175">
        <v>0</v>
      </c>
      <c r="S234" s="130">
        <v>0</v>
      </c>
      <c r="T234" s="80">
        <f t="shared" si="69"/>
        <v>3121.9718074519787</v>
      </c>
      <c r="U234" s="80">
        <v>3718.2200000000003</v>
      </c>
      <c r="V234" s="131" t="s">
        <v>44</v>
      </c>
    </row>
    <row r="235" spans="1:22" s="39" customFormat="1" ht="45" x14ac:dyDescent="0.25">
      <c r="A235" s="137">
        <v>10</v>
      </c>
      <c r="B235" s="84" t="s">
        <v>779</v>
      </c>
      <c r="C235" s="76" t="s">
        <v>27</v>
      </c>
      <c r="D235" s="78">
        <v>1961</v>
      </c>
      <c r="E235" s="78">
        <v>2019</v>
      </c>
      <c r="F235" s="76" t="s">
        <v>627</v>
      </c>
      <c r="G235" s="133">
        <v>4</v>
      </c>
      <c r="H235" s="78">
        <v>2</v>
      </c>
      <c r="I235" s="130">
        <v>1679.4</v>
      </c>
      <c r="J235" s="130">
        <v>1187.8</v>
      </c>
      <c r="K235" s="130">
        <v>880.2</v>
      </c>
      <c r="L235" s="134">
        <v>51</v>
      </c>
      <c r="M235" s="130">
        <f t="shared" si="68"/>
        <v>4185498.3719999995</v>
      </c>
      <c r="N235" s="130">
        <v>0</v>
      </c>
      <c r="O235" s="130">
        <v>0</v>
      </c>
      <c r="P235" s="130">
        <v>0</v>
      </c>
      <c r="Q235" s="130">
        <f>'Таблица 3 '!C232</f>
        <v>4185498.3719999995</v>
      </c>
      <c r="R235" s="175">
        <v>0</v>
      </c>
      <c r="S235" s="130">
        <v>0</v>
      </c>
      <c r="T235" s="80">
        <f t="shared" si="69"/>
        <v>2492.2581707752765</v>
      </c>
      <c r="U235" s="80">
        <v>3523.74</v>
      </c>
      <c r="V235" s="131" t="s">
        <v>44</v>
      </c>
    </row>
    <row r="236" spans="1:22" s="39" customFormat="1" ht="45" x14ac:dyDescent="0.25">
      <c r="A236" s="137">
        <v>11</v>
      </c>
      <c r="B236" s="84" t="s">
        <v>474</v>
      </c>
      <c r="C236" s="76" t="s">
        <v>27</v>
      </c>
      <c r="D236" s="78">
        <v>1994</v>
      </c>
      <c r="E236" s="78" t="s">
        <v>26</v>
      </c>
      <c r="F236" s="76" t="s">
        <v>164</v>
      </c>
      <c r="G236" s="133">
        <v>10</v>
      </c>
      <c r="H236" s="78">
        <v>2</v>
      </c>
      <c r="I236" s="130">
        <v>5559.8</v>
      </c>
      <c r="J236" s="130">
        <v>4793.6000000000004</v>
      </c>
      <c r="K236" s="130">
        <v>4694.2</v>
      </c>
      <c r="L236" s="134">
        <v>192</v>
      </c>
      <c r="M236" s="130">
        <f t="shared" si="68"/>
        <v>33807774.784000002</v>
      </c>
      <c r="N236" s="130">
        <v>0</v>
      </c>
      <c r="O236" s="130">
        <v>0</v>
      </c>
      <c r="P236" s="130">
        <v>0</v>
      </c>
      <c r="Q236" s="130">
        <f>'Таблица 3 '!C233</f>
        <v>33807774.784000002</v>
      </c>
      <c r="R236" s="175">
        <v>0</v>
      </c>
      <c r="S236" s="130">
        <v>0</v>
      </c>
      <c r="T236" s="80">
        <f t="shared" si="69"/>
        <v>6080.7537652433539</v>
      </c>
      <c r="U236" s="80">
        <v>7052.69</v>
      </c>
      <c r="V236" s="131" t="s">
        <v>44</v>
      </c>
    </row>
    <row r="237" spans="1:22" s="39" customFormat="1" ht="45" x14ac:dyDescent="0.25">
      <c r="A237" s="137">
        <v>12</v>
      </c>
      <c r="B237" s="84" t="s">
        <v>509</v>
      </c>
      <c r="C237" s="76" t="s">
        <v>27</v>
      </c>
      <c r="D237" s="78">
        <v>1981</v>
      </c>
      <c r="E237" s="78">
        <v>2019</v>
      </c>
      <c r="F237" s="76" t="s">
        <v>627</v>
      </c>
      <c r="G237" s="133">
        <v>5</v>
      </c>
      <c r="H237" s="78">
        <v>6</v>
      </c>
      <c r="I237" s="130">
        <v>4236.6000000000004</v>
      </c>
      <c r="J237" s="130">
        <v>3807.7</v>
      </c>
      <c r="K237" s="130">
        <v>3638.4</v>
      </c>
      <c r="L237" s="134">
        <v>161</v>
      </c>
      <c r="M237" s="130">
        <f t="shared" si="68"/>
        <v>10847832.684</v>
      </c>
      <c r="N237" s="130">
        <v>0</v>
      </c>
      <c r="O237" s="130">
        <v>0</v>
      </c>
      <c r="P237" s="130">
        <v>0</v>
      </c>
      <c r="Q237" s="130">
        <f>'Таблица 3 '!C234</f>
        <v>10847832.684</v>
      </c>
      <c r="R237" s="175">
        <v>0</v>
      </c>
      <c r="S237" s="130">
        <v>0</v>
      </c>
      <c r="T237" s="80">
        <f t="shared" si="69"/>
        <v>2560.5043393287069</v>
      </c>
      <c r="U237" s="80">
        <v>2848.92</v>
      </c>
      <c r="V237" s="131" t="s">
        <v>44</v>
      </c>
    </row>
    <row r="238" spans="1:22" s="39" customFormat="1" ht="45" x14ac:dyDescent="0.25">
      <c r="A238" s="137">
        <v>13</v>
      </c>
      <c r="B238" s="84" t="s">
        <v>479</v>
      </c>
      <c r="C238" s="76" t="s">
        <v>27</v>
      </c>
      <c r="D238" s="78">
        <v>1977</v>
      </c>
      <c r="E238" s="78">
        <v>2021</v>
      </c>
      <c r="F238" s="76" t="s">
        <v>164</v>
      </c>
      <c r="G238" s="133">
        <v>5</v>
      </c>
      <c r="H238" s="78">
        <v>6</v>
      </c>
      <c r="I238" s="130">
        <v>4396.6000000000004</v>
      </c>
      <c r="J238" s="130">
        <v>4375.3999999999996</v>
      </c>
      <c r="K238" s="130">
        <v>4230.7</v>
      </c>
      <c r="L238" s="134">
        <v>168</v>
      </c>
      <c r="M238" s="130">
        <f t="shared" si="68"/>
        <v>16509565.558</v>
      </c>
      <c r="N238" s="130">
        <v>0</v>
      </c>
      <c r="O238" s="130">
        <v>0</v>
      </c>
      <c r="P238" s="130">
        <v>0</v>
      </c>
      <c r="Q238" s="130">
        <f>'Таблица 3 '!C235</f>
        <v>16509565.558</v>
      </c>
      <c r="R238" s="175">
        <v>0</v>
      </c>
      <c r="S238" s="130">
        <v>0</v>
      </c>
      <c r="T238" s="80">
        <f t="shared" si="69"/>
        <v>3755.0756398125823</v>
      </c>
      <c r="U238" s="80">
        <v>3773.2700000000004</v>
      </c>
      <c r="V238" s="131" t="s">
        <v>44</v>
      </c>
    </row>
    <row r="239" spans="1:22" s="39" customFormat="1" ht="45" x14ac:dyDescent="0.25">
      <c r="A239" s="137">
        <v>14</v>
      </c>
      <c r="B239" s="84" t="s">
        <v>481</v>
      </c>
      <c r="C239" s="76" t="s">
        <v>27</v>
      </c>
      <c r="D239" s="78">
        <v>1958</v>
      </c>
      <c r="E239" s="78" t="s">
        <v>26</v>
      </c>
      <c r="F239" s="76" t="s">
        <v>627</v>
      </c>
      <c r="G239" s="133">
        <v>5</v>
      </c>
      <c r="H239" s="78">
        <v>2</v>
      </c>
      <c r="I239" s="130">
        <v>2044.5</v>
      </c>
      <c r="J239" s="130">
        <v>1615.3</v>
      </c>
      <c r="K239" s="130">
        <v>1503.7</v>
      </c>
      <c r="L239" s="134">
        <v>69</v>
      </c>
      <c r="M239" s="130">
        <f t="shared" si="68"/>
        <v>6400060.8950000014</v>
      </c>
      <c r="N239" s="130">
        <v>0</v>
      </c>
      <c r="O239" s="130">
        <v>0</v>
      </c>
      <c r="P239" s="130">
        <v>0</v>
      </c>
      <c r="Q239" s="130">
        <f>'Таблица 3 '!C236</f>
        <v>6400060.8950000014</v>
      </c>
      <c r="R239" s="175">
        <v>0</v>
      </c>
      <c r="S239" s="130">
        <v>0</v>
      </c>
      <c r="T239" s="80">
        <f t="shared" si="69"/>
        <v>3130.3795035460998</v>
      </c>
      <c r="U239" s="80">
        <v>3962.150000000001</v>
      </c>
      <c r="V239" s="131" t="s">
        <v>44</v>
      </c>
    </row>
    <row r="240" spans="1:22" s="39" customFormat="1" ht="45" x14ac:dyDescent="0.25">
      <c r="A240" s="137">
        <v>15</v>
      </c>
      <c r="B240" s="84" t="s">
        <v>469</v>
      </c>
      <c r="C240" s="76" t="s">
        <v>27</v>
      </c>
      <c r="D240" s="78">
        <v>1969</v>
      </c>
      <c r="E240" s="78">
        <v>2020</v>
      </c>
      <c r="F240" s="76" t="s">
        <v>164</v>
      </c>
      <c r="G240" s="133">
        <v>5</v>
      </c>
      <c r="H240" s="78">
        <v>2</v>
      </c>
      <c r="I240" s="130">
        <v>2116.1999999999998</v>
      </c>
      <c r="J240" s="130">
        <v>1646.7</v>
      </c>
      <c r="K240" s="130">
        <v>1600.4</v>
      </c>
      <c r="L240" s="134">
        <v>70</v>
      </c>
      <c r="M240" s="130">
        <f t="shared" si="68"/>
        <v>6561737.2260000007</v>
      </c>
      <c r="N240" s="130">
        <v>0</v>
      </c>
      <c r="O240" s="130">
        <v>0</v>
      </c>
      <c r="P240" s="130">
        <v>0</v>
      </c>
      <c r="Q240" s="130">
        <f>'Таблица 3 '!C237</f>
        <v>6561737.2260000007</v>
      </c>
      <c r="R240" s="175">
        <v>0</v>
      </c>
      <c r="S240" s="130">
        <v>0</v>
      </c>
      <c r="T240" s="80">
        <f t="shared" si="69"/>
        <v>3100.716957754466</v>
      </c>
      <c r="U240" s="80">
        <v>3984.78</v>
      </c>
      <c r="V240" s="131" t="s">
        <v>44</v>
      </c>
    </row>
    <row r="241" spans="1:22" s="39" customFormat="1" ht="45" x14ac:dyDescent="0.25">
      <c r="A241" s="137">
        <v>16</v>
      </c>
      <c r="B241" s="84" t="s">
        <v>476</v>
      </c>
      <c r="C241" s="76" t="s">
        <v>27</v>
      </c>
      <c r="D241" s="78">
        <v>1969</v>
      </c>
      <c r="E241" s="78">
        <v>2020</v>
      </c>
      <c r="F241" s="76" t="s">
        <v>164</v>
      </c>
      <c r="G241" s="133">
        <v>5</v>
      </c>
      <c r="H241" s="78">
        <v>4</v>
      </c>
      <c r="I241" s="130">
        <v>4322.6000000000004</v>
      </c>
      <c r="J241" s="130">
        <v>3343.5</v>
      </c>
      <c r="K241" s="130">
        <v>3164.1</v>
      </c>
      <c r="L241" s="134">
        <v>135</v>
      </c>
      <c r="M241" s="130">
        <f t="shared" si="68"/>
        <v>5303526.57</v>
      </c>
      <c r="N241" s="130">
        <v>0</v>
      </c>
      <c r="O241" s="130">
        <v>0</v>
      </c>
      <c r="P241" s="130">
        <v>0</v>
      </c>
      <c r="Q241" s="130">
        <f>'Таблица 3 '!C238</f>
        <v>5303526.57</v>
      </c>
      <c r="R241" s="175">
        <v>0</v>
      </c>
      <c r="S241" s="130">
        <v>0</v>
      </c>
      <c r="T241" s="80">
        <f t="shared" si="69"/>
        <v>1226.9297575533244</v>
      </c>
      <c r="U241" s="80">
        <v>1586.22</v>
      </c>
      <c r="V241" s="131" t="s">
        <v>44</v>
      </c>
    </row>
    <row r="242" spans="1:22" s="39" customFormat="1" ht="45" x14ac:dyDescent="0.25">
      <c r="A242" s="137">
        <v>17</v>
      </c>
      <c r="B242" s="84" t="s">
        <v>478</v>
      </c>
      <c r="C242" s="76" t="s">
        <v>27</v>
      </c>
      <c r="D242" s="78">
        <v>1995</v>
      </c>
      <c r="E242" s="78" t="s">
        <v>26</v>
      </c>
      <c r="F242" s="76" t="s">
        <v>164</v>
      </c>
      <c r="G242" s="133">
        <v>5</v>
      </c>
      <c r="H242" s="78">
        <v>4</v>
      </c>
      <c r="I242" s="130">
        <v>5872.4</v>
      </c>
      <c r="J242" s="130">
        <v>4246.3999999999996</v>
      </c>
      <c r="K242" s="130">
        <v>2465.6999999999998</v>
      </c>
      <c r="L242" s="134">
        <v>208</v>
      </c>
      <c r="M242" s="130">
        <f t="shared" si="68"/>
        <v>8133002.527999999</v>
      </c>
      <c r="N242" s="130">
        <v>0</v>
      </c>
      <c r="O242" s="130">
        <v>0</v>
      </c>
      <c r="P242" s="130">
        <v>0</v>
      </c>
      <c r="Q242" s="130">
        <f>'Таблица 3 '!C239</f>
        <v>8133002.527999999</v>
      </c>
      <c r="R242" s="175">
        <v>0</v>
      </c>
      <c r="S242" s="130">
        <v>0</v>
      </c>
      <c r="T242" s="80">
        <f t="shared" si="69"/>
        <v>1384.9537715414481</v>
      </c>
      <c r="U242" s="80">
        <v>1915.27</v>
      </c>
      <c r="V242" s="131" t="s">
        <v>44</v>
      </c>
    </row>
    <row r="243" spans="1:22" s="39" customFormat="1" ht="45" x14ac:dyDescent="0.25">
      <c r="A243" s="137">
        <v>18</v>
      </c>
      <c r="B243" s="84" t="s">
        <v>460</v>
      </c>
      <c r="C243" s="76" t="s">
        <v>27</v>
      </c>
      <c r="D243" s="78">
        <v>1984</v>
      </c>
      <c r="E243" s="78">
        <v>2021</v>
      </c>
      <c r="F243" s="76" t="s">
        <v>627</v>
      </c>
      <c r="G243" s="133">
        <v>9</v>
      </c>
      <c r="H243" s="78">
        <v>4</v>
      </c>
      <c r="I243" s="130">
        <v>10537.66</v>
      </c>
      <c r="J243" s="130">
        <v>8276.5</v>
      </c>
      <c r="K243" s="130">
        <v>7000.3</v>
      </c>
      <c r="L243" s="134">
        <v>240</v>
      </c>
      <c r="M243" s="130">
        <f t="shared" si="68"/>
        <v>45168088.335000008</v>
      </c>
      <c r="N243" s="130">
        <v>0</v>
      </c>
      <c r="O243" s="130">
        <v>0</v>
      </c>
      <c r="P243" s="130">
        <v>0</v>
      </c>
      <c r="Q243" s="130">
        <f>'Таблица 3 '!C240</f>
        <v>45168088.335000008</v>
      </c>
      <c r="R243" s="175">
        <v>0</v>
      </c>
      <c r="S243" s="130">
        <v>0</v>
      </c>
      <c r="T243" s="80">
        <f t="shared" si="69"/>
        <v>4286.3489935146899</v>
      </c>
      <c r="U243" s="80">
        <v>5457.3900000000012</v>
      </c>
      <c r="V243" s="131" t="s">
        <v>44</v>
      </c>
    </row>
    <row r="244" spans="1:22" s="39" customFormat="1" ht="45" x14ac:dyDescent="0.25">
      <c r="A244" s="137">
        <v>19</v>
      </c>
      <c r="B244" s="84" t="s">
        <v>461</v>
      </c>
      <c r="C244" s="76" t="s">
        <v>27</v>
      </c>
      <c r="D244" s="78">
        <v>1968</v>
      </c>
      <c r="E244" s="78">
        <v>2021</v>
      </c>
      <c r="F244" s="76" t="s">
        <v>627</v>
      </c>
      <c r="G244" s="133">
        <v>5</v>
      </c>
      <c r="H244" s="78">
        <v>4</v>
      </c>
      <c r="I244" s="130">
        <v>3701.9</v>
      </c>
      <c r="J244" s="130">
        <v>3173.2</v>
      </c>
      <c r="K244" s="130">
        <v>2688.2</v>
      </c>
      <c r="L244" s="134">
        <v>89</v>
      </c>
      <c r="M244" s="130">
        <f t="shared" si="68"/>
        <v>9040192.9439999983</v>
      </c>
      <c r="N244" s="130">
        <v>0</v>
      </c>
      <c r="O244" s="130">
        <v>0</v>
      </c>
      <c r="P244" s="130">
        <v>0</v>
      </c>
      <c r="Q244" s="130">
        <f>'Таблица 3 '!C241</f>
        <v>9040192.9439999983</v>
      </c>
      <c r="R244" s="175">
        <v>0</v>
      </c>
      <c r="S244" s="130">
        <v>0</v>
      </c>
      <c r="T244" s="80">
        <f t="shared" si="69"/>
        <v>2442.0413690267155</v>
      </c>
      <c r="U244" s="80">
        <v>2848.9199999999996</v>
      </c>
      <c r="V244" s="131" t="s">
        <v>44</v>
      </c>
    </row>
    <row r="245" spans="1:22" s="39" customFormat="1" ht="45" x14ac:dyDescent="0.25">
      <c r="A245" s="137">
        <v>20</v>
      </c>
      <c r="B245" s="84" t="s">
        <v>464</v>
      </c>
      <c r="C245" s="76" t="s">
        <v>27</v>
      </c>
      <c r="D245" s="78">
        <v>1975</v>
      </c>
      <c r="E245" s="78">
        <v>2022</v>
      </c>
      <c r="F245" s="76" t="s">
        <v>627</v>
      </c>
      <c r="G245" s="133">
        <v>5</v>
      </c>
      <c r="H245" s="78">
        <v>6</v>
      </c>
      <c r="I245" s="130">
        <v>5309.9</v>
      </c>
      <c r="J245" s="130">
        <v>4498.5</v>
      </c>
      <c r="K245" s="130">
        <v>4180.3999999999996</v>
      </c>
      <c r="L245" s="134">
        <v>160</v>
      </c>
      <c r="M245" s="130">
        <f t="shared" si="68"/>
        <v>17823731.774999999</v>
      </c>
      <c r="N245" s="130">
        <v>0</v>
      </c>
      <c r="O245" s="130">
        <v>0</v>
      </c>
      <c r="P245" s="130">
        <v>0</v>
      </c>
      <c r="Q245" s="130">
        <f>'Таблица 3 '!C242</f>
        <v>17823731.774999999</v>
      </c>
      <c r="R245" s="175">
        <v>0</v>
      </c>
      <c r="S245" s="130">
        <v>0</v>
      </c>
      <c r="T245" s="80">
        <f t="shared" si="69"/>
        <v>3356.6982005310833</v>
      </c>
      <c r="U245" s="80">
        <v>3962.1499999999996</v>
      </c>
      <c r="V245" s="131" t="s">
        <v>44</v>
      </c>
    </row>
    <row r="246" spans="1:22" s="39" customFormat="1" ht="45" x14ac:dyDescent="0.25">
      <c r="A246" s="137">
        <v>21</v>
      </c>
      <c r="B246" s="84" t="s">
        <v>387</v>
      </c>
      <c r="C246" s="76" t="s">
        <v>27</v>
      </c>
      <c r="D246" s="78">
        <v>1960</v>
      </c>
      <c r="E246" s="78">
        <v>2017</v>
      </c>
      <c r="F246" s="76" t="s">
        <v>627</v>
      </c>
      <c r="G246" s="133">
        <v>4</v>
      </c>
      <c r="H246" s="78">
        <v>2</v>
      </c>
      <c r="I246" s="130">
        <v>1896.7</v>
      </c>
      <c r="J246" s="130">
        <v>1370.6</v>
      </c>
      <c r="K246" s="130">
        <v>1370.6</v>
      </c>
      <c r="L246" s="134">
        <v>43</v>
      </c>
      <c r="M246" s="130">
        <f t="shared" si="68"/>
        <v>995055.6</v>
      </c>
      <c r="N246" s="130">
        <v>0</v>
      </c>
      <c r="O246" s="130">
        <v>0</v>
      </c>
      <c r="P246" s="130">
        <v>0</v>
      </c>
      <c r="Q246" s="130">
        <f>'Таблица 3 '!C243</f>
        <v>995055.6</v>
      </c>
      <c r="R246" s="175">
        <v>0</v>
      </c>
      <c r="S246" s="130">
        <v>0</v>
      </c>
      <c r="T246" s="80">
        <f t="shared" si="69"/>
        <v>524.62466388991402</v>
      </c>
      <c r="U246" s="80">
        <v>726</v>
      </c>
      <c r="V246" s="131" t="s">
        <v>44</v>
      </c>
    </row>
    <row r="247" spans="1:22" s="39" customFormat="1" ht="45" x14ac:dyDescent="0.25">
      <c r="A247" s="137">
        <v>22</v>
      </c>
      <c r="B247" s="84" t="s">
        <v>468</v>
      </c>
      <c r="C247" s="76" t="s">
        <v>27</v>
      </c>
      <c r="D247" s="78">
        <v>1982</v>
      </c>
      <c r="E247" s="78" t="s">
        <v>26</v>
      </c>
      <c r="F247" s="76" t="s">
        <v>627</v>
      </c>
      <c r="G247" s="133">
        <v>5</v>
      </c>
      <c r="H247" s="78">
        <v>4</v>
      </c>
      <c r="I247" s="130">
        <v>4841.8999999999996</v>
      </c>
      <c r="J247" s="130">
        <v>2858.2</v>
      </c>
      <c r="K247" s="130">
        <v>2858.2</v>
      </c>
      <c r="L247" s="134">
        <v>95</v>
      </c>
      <c r="M247" s="130">
        <f t="shared" si="68"/>
        <v>11231982.867999999</v>
      </c>
      <c r="N247" s="130">
        <v>0</v>
      </c>
      <c r="O247" s="130">
        <v>0</v>
      </c>
      <c r="P247" s="130">
        <v>0</v>
      </c>
      <c r="Q247" s="130">
        <f>'Таблица 3 '!C244</f>
        <v>11231982.867999999</v>
      </c>
      <c r="R247" s="175">
        <v>0</v>
      </c>
      <c r="S247" s="130">
        <v>0</v>
      </c>
      <c r="T247" s="80">
        <f t="shared" si="69"/>
        <v>2319.7469728825458</v>
      </c>
      <c r="U247" s="80">
        <v>3929.74</v>
      </c>
      <c r="V247" s="131" t="s">
        <v>44</v>
      </c>
    </row>
    <row r="248" spans="1:22" s="39" customFormat="1" ht="45" x14ac:dyDescent="0.25">
      <c r="A248" s="137">
        <v>23</v>
      </c>
      <c r="B248" s="84" t="s">
        <v>466</v>
      </c>
      <c r="C248" s="76" t="s">
        <v>27</v>
      </c>
      <c r="D248" s="78">
        <v>1970</v>
      </c>
      <c r="E248" s="78" t="s">
        <v>26</v>
      </c>
      <c r="F248" s="76" t="s">
        <v>164</v>
      </c>
      <c r="G248" s="133">
        <v>5</v>
      </c>
      <c r="H248" s="78">
        <v>6</v>
      </c>
      <c r="I248" s="130">
        <v>4715.2</v>
      </c>
      <c r="J248" s="130">
        <v>4702.8</v>
      </c>
      <c r="K248" s="130">
        <v>4488.2</v>
      </c>
      <c r="L248" s="134">
        <v>230</v>
      </c>
      <c r="M248" s="130">
        <f t="shared" si="68"/>
        <v>19670683.728</v>
      </c>
      <c r="N248" s="130">
        <v>0</v>
      </c>
      <c r="O248" s="130">
        <v>0</v>
      </c>
      <c r="P248" s="130">
        <v>0</v>
      </c>
      <c r="Q248" s="130">
        <f>'Таблица 3 '!C245</f>
        <v>19670683.728</v>
      </c>
      <c r="R248" s="175">
        <v>0</v>
      </c>
      <c r="S248" s="130">
        <v>0</v>
      </c>
      <c r="T248" s="80">
        <f t="shared" si="69"/>
        <v>4171.7602069901595</v>
      </c>
      <c r="U248" s="80">
        <v>4182.76</v>
      </c>
      <c r="V248" s="131" t="s">
        <v>44</v>
      </c>
    </row>
    <row r="249" spans="1:22" s="39" customFormat="1" ht="45" x14ac:dyDescent="0.25">
      <c r="A249" s="137">
        <v>24</v>
      </c>
      <c r="B249" s="84" t="s">
        <v>459</v>
      </c>
      <c r="C249" s="76" t="s">
        <v>27</v>
      </c>
      <c r="D249" s="78">
        <v>1958</v>
      </c>
      <c r="E249" s="78" t="s">
        <v>26</v>
      </c>
      <c r="F249" s="76" t="s">
        <v>627</v>
      </c>
      <c r="G249" s="133">
        <v>2</v>
      </c>
      <c r="H249" s="78">
        <v>2</v>
      </c>
      <c r="I249" s="130">
        <v>761</v>
      </c>
      <c r="J249" s="130">
        <v>633.29999999999995</v>
      </c>
      <c r="K249" s="130">
        <v>633.29999999999995</v>
      </c>
      <c r="L249" s="134">
        <v>32</v>
      </c>
      <c r="M249" s="130">
        <f t="shared" si="68"/>
        <v>1336984.9619999998</v>
      </c>
      <c r="N249" s="130">
        <v>0</v>
      </c>
      <c r="O249" s="130">
        <v>0</v>
      </c>
      <c r="P249" s="130">
        <v>0</v>
      </c>
      <c r="Q249" s="130">
        <f>'Таблица 3 '!C246</f>
        <v>1336984.9619999998</v>
      </c>
      <c r="R249" s="175">
        <v>0</v>
      </c>
      <c r="S249" s="130">
        <v>0</v>
      </c>
      <c r="T249" s="80">
        <f t="shared" si="69"/>
        <v>1756.879056504599</v>
      </c>
      <c r="U249" s="80">
        <v>2111.14</v>
      </c>
      <c r="V249" s="131" t="s">
        <v>44</v>
      </c>
    </row>
    <row r="250" spans="1:22" s="39" customFormat="1" ht="45" x14ac:dyDescent="0.25">
      <c r="A250" s="137">
        <v>25</v>
      </c>
      <c r="B250" s="84" t="s">
        <v>462</v>
      </c>
      <c r="C250" s="76" t="s">
        <v>27</v>
      </c>
      <c r="D250" s="78">
        <v>1964</v>
      </c>
      <c r="E250" s="78">
        <v>2018</v>
      </c>
      <c r="F250" s="76" t="s">
        <v>627</v>
      </c>
      <c r="G250" s="133">
        <v>4</v>
      </c>
      <c r="H250" s="78">
        <v>3</v>
      </c>
      <c r="I250" s="130">
        <v>2682.14</v>
      </c>
      <c r="J250" s="130">
        <v>2273</v>
      </c>
      <c r="K250" s="130">
        <v>1943.7</v>
      </c>
      <c r="L250" s="134">
        <v>88</v>
      </c>
      <c r="M250" s="130">
        <f t="shared" si="68"/>
        <v>8125793.1600000001</v>
      </c>
      <c r="N250" s="130">
        <v>0</v>
      </c>
      <c r="O250" s="130">
        <v>0</v>
      </c>
      <c r="P250" s="130">
        <v>0</v>
      </c>
      <c r="Q250" s="130">
        <f>'Таблица 3 '!C247</f>
        <v>8125793.1600000001</v>
      </c>
      <c r="R250" s="175">
        <v>0</v>
      </c>
      <c r="S250" s="130">
        <v>0</v>
      </c>
      <c r="T250" s="80">
        <f t="shared" si="69"/>
        <v>3029.5932203389834</v>
      </c>
      <c r="U250" s="80">
        <v>3574.92</v>
      </c>
      <c r="V250" s="131" t="s">
        <v>44</v>
      </c>
    </row>
    <row r="251" spans="1:22" s="39" customFormat="1" ht="45" x14ac:dyDescent="0.25">
      <c r="A251" s="137">
        <v>26</v>
      </c>
      <c r="B251" s="84" t="s">
        <v>463</v>
      </c>
      <c r="C251" s="76" t="s">
        <v>27</v>
      </c>
      <c r="D251" s="78">
        <v>1988</v>
      </c>
      <c r="E251" s="78">
        <v>2018</v>
      </c>
      <c r="F251" s="76" t="s">
        <v>164</v>
      </c>
      <c r="G251" s="133">
        <v>9</v>
      </c>
      <c r="H251" s="78">
        <v>3</v>
      </c>
      <c r="I251" s="130">
        <v>6599.14</v>
      </c>
      <c r="J251" s="130">
        <v>5123.3</v>
      </c>
      <c r="K251" s="130">
        <v>4901.7</v>
      </c>
      <c r="L251" s="134">
        <v>174</v>
      </c>
      <c r="M251" s="130">
        <f t="shared" si="68"/>
        <v>4407165.1260000002</v>
      </c>
      <c r="N251" s="130">
        <v>0</v>
      </c>
      <c r="O251" s="130">
        <v>0</v>
      </c>
      <c r="P251" s="130">
        <v>0</v>
      </c>
      <c r="Q251" s="130">
        <f>'Таблица 3 '!C248</f>
        <v>4407165.1260000002</v>
      </c>
      <c r="R251" s="175">
        <v>0</v>
      </c>
      <c r="S251" s="130">
        <v>0</v>
      </c>
      <c r="T251" s="80">
        <f t="shared" si="69"/>
        <v>667.83931330446092</v>
      </c>
      <c r="U251" s="80">
        <v>860.22</v>
      </c>
      <c r="V251" s="131" t="s">
        <v>44</v>
      </c>
    </row>
    <row r="252" spans="1:22" s="39" customFormat="1" ht="45" x14ac:dyDescent="0.25">
      <c r="A252" s="137">
        <v>27</v>
      </c>
      <c r="B252" s="84" t="s">
        <v>457</v>
      </c>
      <c r="C252" s="76" t="s">
        <v>27</v>
      </c>
      <c r="D252" s="78">
        <v>1984</v>
      </c>
      <c r="E252" s="78">
        <v>2017</v>
      </c>
      <c r="F252" s="76" t="s">
        <v>627</v>
      </c>
      <c r="G252" s="133">
        <v>5</v>
      </c>
      <c r="H252" s="78">
        <v>17</v>
      </c>
      <c r="I252" s="130">
        <v>18787</v>
      </c>
      <c r="J252" s="130">
        <v>14644.3</v>
      </c>
      <c r="K252" s="130">
        <v>12257</v>
      </c>
      <c r="L252" s="134">
        <v>484</v>
      </c>
      <c r="M252" s="130">
        <f t="shared" si="68"/>
        <v>41720439.155999996</v>
      </c>
      <c r="N252" s="130">
        <v>0</v>
      </c>
      <c r="O252" s="130">
        <v>0</v>
      </c>
      <c r="P252" s="130">
        <v>0</v>
      </c>
      <c r="Q252" s="130">
        <f>'Таблица 3 '!C249</f>
        <v>41720439.155999996</v>
      </c>
      <c r="R252" s="175">
        <v>0</v>
      </c>
      <c r="S252" s="130">
        <v>0</v>
      </c>
      <c r="T252" s="80">
        <f t="shared" si="69"/>
        <v>2220.7078914142758</v>
      </c>
      <c r="U252" s="80">
        <v>2848.92</v>
      </c>
      <c r="V252" s="131" t="s">
        <v>44</v>
      </c>
    </row>
    <row r="253" spans="1:22" s="39" customFormat="1" ht="45" x14ac:dyDescent="0.25">
      <c r="A253" s="137">
        <v>28</v>
      </c>
      <c r="B253" s="84" t="s">
        <v>473</v>
      </c>
      <c r="C253" s="76" t="s">
        <v>27</v>
      </c>
      <c r="D253" s="78">
        <v>1963</v>
      </c>
      <c r="E253" s="78">
        <v>2017</v>
      </c>
      <c r="F253" s="76" t="s">
        <v>627</v>
      </c>
      <c r="G253" s="133">
        <v>5</v>
      </c>
      <c r="H253" s="78">
        <v>4</v>
      </c>
      <c r="I253" s="130">
        <v>4140.12</v>
      </c>
      <c r="J253" s="130">
        <v>2944</v>
      </c>
      <c r="K253" s="130">
        <v>2914</v>
      </c>
      <c r="L253" s="134">
        <v>89</v>
      </c>
      <c r="M253" s="130">
        <f t="shared" si="68"/>
        <v>8387220.4800000004</v>
      </c>
      <c r="N253" s="130">
        <v>0</v>
      </c>
      <c r="O253" s="130">
        <v>0</v>
      </c>
      <c r="P253" s="130">
        <v>0</v>
      </c>
      <c r="Q253" s="130">
        <f>'Таблица 3 '!C250</f>
        <v>8387220.4800000004</v>
      </c>
      <c r="R253" s="175">
        <v>0</v>
      </c>
      <c r="S253" s="130">
        <v>0</v>
      </c>
      <c r="T253" s="80">
        <f t="shared" si="69"/>
        <v>2025.8399466682126</v>
      </c>
      <c r="U253" s="80">
        <v>2848.92</v>
      </c>
      <c r="V253" s="131" t="s">
        <v>44</v>
      </c>
    </row>
    <row r="254" spans="1:22" s="39" customFormat="1" ht="45" x14ac:dyDescent="0.25">
      <c r="A254" s="137">
        <v>29</v>
      </c>
      <c r="B254" s="84" t="s">
        <v>467</v>
      </c>
      <c r="C254" s="76" t="s">
        <v>27</v>
      </c>
      <c r="D254" s="78">
        <v>1982</v>
      </c>
      <c r="E254" s="78">
        <v>2020</v>
      </c>
      <c r="F254" s="76" t="s">
        <v>627</v>
      </c>
      <c r="G254" s="133">
        <v>5</v>
      </c>
      <c r="H254" s="78">
        <v>4</v>
      </c>
      <c r="I254" s="130">
        <v>3757.9</v>
      </c>
      <c r="J254" s="130">
        <v>2712.3</v>
      </c>
      <c r="K254" s="130">
        <v>2604.6999999999998</v>
      </c>
      <c r="L254" s="134">
        <v>108</v>
      </c>
      <c r="M254" s="130">
        <f t="shared" si="68"/>
        <v>7727125.716</v>
      </c>
      <c r="N254" s="130">
        <v>0</v>
      </c>
      <c r="O254" s="130">
        <v>0</v>
      </c>
      <c r="P254" s="130">
        <v>0</v>
      </c>
      <c r="Q254" s="130">
        <f>'Таблица 3 '!C251</f>
        <v>7727125.716</v>
      </c>
      <c r="R254" s="175">
        <v>0</v>
      </c>
      <c r="S254" s="130">
        <v>0</v>
      </c>
      <c r="T254" s="80">
        <f t="shared" si="69"/>
        <v>2056.2350557492214</v>
      </c>
      <c r="U254" s="80">
        <v>2848.9199999999996</v>
      </c>
      <c r="V254" s="131" t="s">
        <v>44</v>
      </c>
    </row>
    <row r="255" spans="1:22" s="39" customFormat="1" ht="49.5" customHeight="1" x14ac:dyDescent="0.25">
      <c r="A255" s="137">
        <v>30</v>
      </c>
      <c r="B255" s="84" t="s">
        <v>475</v>
      </c>
      <c r="C255" s="76" t="s">
        <v>27</v>
      </c>
      <c r="D255" s="78">
        <v>1977</v>
      </c>
      <c r="E255" s="78">
        <v>2021</v>
      </c>
      <c r="F255" s="76" t="s">
        <v>627</v>
      </c>
      <c r="G255" s="133">
        <v>5</v>
      </c>
      <c r="H255" s="78">
        <v>4</v>
      </c>
      <c r="I255" s="130">
        <v>3346.5</v>
      </c>
      <c r="J255" s="130">
        <v>3343.2</v>
      </c>
      <c r="K255" s="130">
        <v>3343.2</v>
      </c>
      <c r="L255" s="134">
        <v>134</v>
      </c>
      <c r="M255" s="130">
        <f t="shared" si="68"/>
        <v>16589459.879999997</v>
      </c>
      <c r="N255" s="130">
        <v>0</v>
      </c>
      <c r="O255" s="130">
        <v>0</v>
      </c>
      <c r="P255" s="130">
        <v>0</v>
      </c>
      <c r="Q255" s="130">
        <f>'Таблица 3 '!C252</f>
        <v>16589459.879999997</v>
      </c>
      <c r="R255" s="175">
        <v>0</v>
      </c>
      <c r="S255" s="130">
        <v>0</v>
      </c>
      <c r="T255" s="80">
        <f t="shared" si="69"/>
        <v>4957.2567996414155</v>
      </c>
      <c r="U255" s="80">
        <v>4962.1499999999996</v>
      </c>
      <c r="V255" s="131" t="s">
        <v>44</v>
      </c>
    </row>
    <row r="256" spans="1:22" s="39" customFormat="1" ht="49.5" customHeight="1" x14ac:dyDescent="0.25">
      <c r="A256" s="137">
        <v>31</v>
      </c>
      <c r="B256" s="84" t="s">
        <v>480</v>
      </c>
      <c r="C256" s="76" t="s">
        <v>27</v>
      </c>
      <c r="D256" s="78">
        <v>1974</v>
      </c>
      <c r="E256" s="78">
        <v>2020</v>
      </c>
      <c r="F256" s="76" t="s">
        <v>627</v>
      </c>
      <c r="G256" s="133">
        <v>5</v>
      </c>
      <c r="H256" s="78">
        <v>5</v>
      </c>
      <c r="I256" s="130">
        <v>4604</v>
      </c>
      <c r="J256" s="130">
        <v>4551.1000000000004</v>
      </c>
      <c r="K256" s="130">
        <v>4551.1000000000004</v>
      </c>
      <c r="L256" s="134">
        <v>215</v>
      </c>
      <c r="M256" s="130">
        <f t="shared" si="68"/>
        <v>17568383.775000002</v>
      </c>
      <c r="N256" s="130">
        <v>0</v>
      </c>
      <c r="O256" s="130">
        <v>0</v>
      </c>
      <c r="P256" s="130">
        <v>0</v>
      </c>
      <c r="Q256" s="130">
        <f>'Таблица 3 '!C253</f>
        <v>17568383.775000002</v>
      </c>
      <c r="R256" s="175">
        <v>0</v>
      </c>
      <c r="S256" s="130">
        <v>0</v>
      </c>
      <c r="T256" s="80">
        <f t="shared" si="69"/>
        <v>3815.8956939617728</v>
      </c>
      <c r="U256" s="80">
        <v>3860.25</v>
      </c>
      <c r="V256" s="131" t="s">
        <v>44</v>
      </c>
    </row>
    <row r="257" spans="1:142" s="29" customFormat="1" ht="32.25" customHeight="1" x14ac:dyDescent="0.2">
      <c r="A257" s="135" t="s">
        <v>76</v>
      </c>
      <c r="B257" s="135"/>
      <c r="C257" s="44" t="s">
        <v>350</v>
      </c>
      <c r="D257" s="44" t="s">
        <v>350</v>
      </c>
      <c r="E257" s="44" t="s">
        <v>350</v>
      </c>
      <c r="F257" s="50" t="s">
        <v>350</v>
      </c>
      <c r="G257" s="44" t="s">
        <v>350</v>
      </c>
      <c r="H257" s="44" t="s">
        <v>350</v>
      </c>
      <c r="I257" s="49">
        <f>SUM(I258:I259)</f>
        <v>1438.12</v>
      </c>
      <c r="J257" s="49">
        <f t="shared" ref="J257:S257" si="70">SUM(J258:J259)</f>
        <v>1246.8600000000001</v>
      </c>
      <c r="K257" s="49">
        <f t="shared" si="70"/>
        <v>1159.8600000000001</v>
      </c>
      <c r="L257" s="72">
        <f t="shared" si="70"/>
        <v>51</v>
      </c>
      <c r="M257" s="49">
        <f t="shared" si="70"/>
        <v>3042853.4573999997</v>
      </c>
      <c r="N257" s="49">
        <f t="shared" si="70"/>
        <v>0</v>
      </c>
      <c r="O257" s="49">
        <f t="shared" si="70"/>
        <v>0</v>
      </c>
      <c r="P257" s="49">
        <f t="shared" si="70"/>
        <v>0</v>
      </c>
      <c r="Q257" s="49">
        <f t="shared" si="70"/>
        <v>3042853.4573999997</v>
      </c>
      <c r="R257" s="49">
        <f t="shared" si="70"/>
        <v>0</v>
      </c>
      <c r="S257" s="49">
        <f t="shared" si="70"/>
        <v>0</v>
      </c>
      <c r="T257" s="46" t="s">
        <v>26</v>
      </c>
      <c r="U257" s="45" t="s">
        <v>26</v>
      </c>
      <c r="V257" s="45" t="s">
        <v>26</v>
      </c>
    </row>
    <row r="258" spans="1:142" s="39" customFormat="1" ht="45" x14ac:dyDescent="0.25">
      <c r="A258" s="78">
        <v>1</v>
      </c>
      <c r="B258" s="84" t="s">
        <v>82</v>
      </c>
      <c r="C258" s="136" t="s">
        <v>27</v>
      </c>
      <c r="D258" s="78" t="s">
        <v>84</v>
      </c>
      <c r="E258" s="78">
        <v>2019</v>
      </c>
      <c r="F258" s="76" t="s">
        <v>627</v>
      </c>
      <c r="G258" s="78">
        <v>2</v>
      </c>
      <c r="H258" s="78">
        <v>2</v>
      </c>
      <c r="I258" s="130">
        <v>663.72</v>
      </c>
      <c r="J258" s="130">
        <v>515.88</v>
      </c>
      <c r="K258" s="130">
        <v>428.88</v>
      </c>
      <c r="L258" s="134">
        <v>23</v>
      </c>
      <c r="M258" s="130">
        <f t="shared" si="59"/>
        <v>2145261.1859999998</v>
      </c>
      <c r="N258" s="130">
        <v>0</v>
      </c>
      <c r="O258" s="130">
        <v>0</v>
      </c>
      <c r="P258" s="130">
        <v>0</v>
      </c>
      <c r="Q258" s="130">
        <f>'Таблица 3 '!C255</f>
        <v>2145261.1859999998</v>
      </c>
      <c r="R258" s="130">
        <v>0</v>
      </c>
      <c r="S258" s="130">
        <v>0</v>
      </c>
      <c r="T258" s="80">
        <f>M258/I258</f>
        <v>3232.1780057855717</v>
      </c>
      <c r="U258" s="80">
        <v>4158.45</v>
      </c>
      <c r="V258" s="131" t="s">
        <v>44</v>
      </c>
    </row>
    <row r="259" spans="1:142" s="39" customFormat="1" ht="45" x14ac:dyDescent="0.25">
      <c r="A259" s="78">
        <v>2</v>
      </c>
      <c r="B259" s="84" t="s">
        <v>77</v>
      </c>
      <c r="C259" s="136" t="s">
        <v>27</v>
      </c>
      <c r="D259" s="78" t="s">
        <v>72</v>
      </c>
      <c r="E259" s="78" t="s">
        <v>26</v>
      </c>
      <c r="F259" s="76" t="s">
        <v>627</v>
      </c>
      <c r="G259" s="78">
        <v>2</v>
      </c>
      <c r="H259" s="78">
        <v>2</v>
      </c>
      <c r="I259" s="130">
        <v>774.4</v>
      </c>
      <c r="J259" s="130">
        <v>730.98</v>
      </c>
      <c r="K259" s="130">
        <v>730.98</v>
      </c>
      <c r="L259" s="134">
        <v>28</v>
      </c>
      <c r="M259" s="130">
        <f t="shared" si="59"/>
        <v>897592.27139999997</v>
      </c>
      <c r="N259" s="130">
        <v>0</v>
      </c>
      <c r="O259" s="130">
        <v>0</v>
      </c>
      <c r="P259" s="130">
        <v>0</v>
      </c>
      <c r="Q259" s="130">
        <f>'Таблица 3 '!C256</f>
        <v>897592.27139999997</v>
      </c>
      <c r="R259" s="130">
        <v>0</v>
      </c>
      <c r="S259" s="130">
        <v>0</v>
      </c>
      <c r="T259" s="80">
        <f>M259/I259</f>
        <v>1159.0809289772728</v>
      </c>
      <c r="U259" s="80">
        <v>1227.93</v>
      </c>
      <c r="V259" s="131" t="s">
        <v>44</v>
      </c>
    </row>
    <row r="260" spans="1:142" s="39" customFormat="1" ht="30" customHeight="1" x14ac:dyDescent="0.25">
      <c r="A260" s="135" t="s">
        <v>87</v>
      </c>
      <c r="B260" s="135"/>
      <c r="C260" s="44" t="s">
        <v>350</v>
      </c>
      <c r="D260" s="44" t="s">
        <v>350</v>
      </c>
      <c r="E260" s="44" t="s">
        <v>350</v>
      </c>
      <c r="F260" s="50" t="s">
        <v>350</v>
      </c>
      <c r="G260" s="44" t="s">
        <v>350</v>
      </c>
      <c r="H260" s="44" t="s">
        <v>350</v>
      </c>
      <c r="I260" s="49">
        <f>I261</f>
        <v>3614</v>
      </c>
      <c r="J260" s="49">
        <f t="shared" ref="J260:S261" si="71">J261</f>
        <v>2367.17</v>
      </c>
      <c r="K260" s="49">
        <f t="shared" si="71"/>
        <v>2130.23</v>
      </c>
      <c r="L260" s="72">
        <f t="shared" si="71"/>
        <v>133</v>
      </c>
      <c r="M260" s="49">
        <f t="shared" si="71"/>
        <v>6971268.3066000007</v>
      </c>
      <c r="N260" s="49">
        <f t="shared" si="71"/>
        <v>0</v>
      </c>
      <c r="O260" s="49">
        <f t="shared" si="71"/>
        <v>0</v>
      </c>
      <c r="P260" s="49">
        <f t="shared" si="71"/>
        <v>0</v>
      </c>
      <c r="Q260" s="49">
        <f t="shared" si="71"/>
        <v>6971268.3066000007</v>
      </c>
      <c r="R260" s="49">
        <f t="shared" si="71"/>
        <v>0</v>
      </c>
      <c r="S260" s="49">
        <f t="shared" si="71"/>
        <v>0</v>
      </c>
      <c r="T260" s="46" t="s">
        <v>26</v>
      </c>
      <c r="U260" s="45" t="s">
        <v>26</v>
      </c>
      <c r="V260" s="45" t="s">
        <v>26</v>
      </c>
    </row>
    <row r="261" spans="1:142" s="39" customFormat="1" ht="30" customHeight="1" x14ac:dyDescent="0.25">
      <c r="A261" s="103" t="s">
        <v>604</v>
      </c>
      <c r="B261" s="104"/>
      <c r="C261" s="44" t="s">
        <v>350</v>
      </c>
      <c r="D261" s="44" t="s">
        <v>350</v>
      </c>
      <c r="E261" s="44" t="s">
        <v>350</v>
      </c>
      <c r="F261" s="50" t="s">
        <v>350</v>
      </c>
      <c r="G261" s="44" t="s">
        <v>350</v>
      </c>
      <c r="H261" s="44" t="s">
        <v>350</v>
      </c>
      <c r="I261" s="49">
        <f>I262</f>
        <v>3614</v>
      </c>
      <c r="J261" s="49">
        <f t="shared" si="71"/>
        <v>2367.17</v>
      </c>
      <c r="K261" s="49">
        <f t="shared" si="71"/>
        <v>2130.23</v>
      </c>
      <c r="L261" s="72">
        <f t="shared" si="71"/>
        <v>133</v>
      </c>
      <c r="M261" s="49">
        <f t="shared" si="71"/>
        <v>6971268.3066000007</v>
      </c>
      <c r="N261" s="49">
        <f t="shared" si="71"/>
        <v>0</v>
      </c>
      <c r="O261" s="49">
        <f t="shared" si="71"/>
        <v>0</v>
      </c>
      <c r="P261" s="49">
        <f t="shared" si="71"/>
        <v>0</v>
      </c>
      <c r="Q261" s="49">
        <f t="shared" si="71"/>
        <v>6971268.3066000007</v>
      </c>
      <c r="R261" s="49">
        <f t="shared" si="71"/>
        <v>0</v>
      </c>
      <c r="S261" s="49">
        <f t="shared" si="71"/>
        <v>0</v>
      </c>
      <c r="T261" s="46" t="s">
        <v>26</v>
      </c>
      <c r="U261" s="45" t="s">
        <v>26</v>
      </c>
      <c r="V261" s="45" t="s">
        <v>26</v>
      </c>
    </row>
    <row r="262" spans="1:142" s="39" customFormat="1" ht="45" x14ac:dyDescent="0.25">
      <c r="A262" s="185">
        <v>1</v>
      </c>
      <c r="B262" s="186" t="s">
        <v>89</v>
      </c>
      <c r="C262" s="187" t="s">
        <v>27</v>
      </c>
      <c r="D262" s="161" t="s">
        <v>90</v>
      </c>
      <c r="E262" s="161" t="s">
        <v>26</v>
      </c>
      <c r="F262" s="187" t="s">
        <v>627</v>
      </c>
      <c r="G262" s="161">
        <v>5</v>
      </c>
      <c r="H262" s="161">
        <v>4</v>
      </c>
      <c r="I262" s="188">
        <v>3614</v>
      </c>
      <c r="J262" s="188">
        <v>2367.17</v>
      </c>
      <c r="K262" s="188">
        <v>2130.23</v>
      </c>
      <c r="L262" s="189">
        <v>133</v>
      </c>
      <c r="M262" s="130">
        <f t="shared" si="59"/>
        <v>6971268.3066000007</v>
      </c>
      <c r="N262" s="188">
        <v>0</v>
      </c>
      <c r="O262" s="188">
        <v>0</v>
      </c>
      <c r="P262" s="188">
        <v>0</v>
      </c>
      <c r="Q262" s="188">
        <f>'Таблица 3 '!C259</f>
        <v>6971268.3066000007</v>
      </c>
      <c r="R262" s="188">
        <v>0</v>
      </c>
      <c r="S262" s="188">
        <v>0</v>
      </c>
      <c r="T262" s="190">
        <f>M262/I262</f>
        <v>1928.9619000000002</v>
      </c>
      <c r="U262" s="190">
        <v>1928.9619000000002</v>
      </c>
      <c r="V262" s="191" t="s">
        <v>44</v>
      </c>
    </row>
    <row r="263" spans="1:142" s="192" customFormat="1" ht="30" customHeight="1" x14ac:dyDescent="0.2">
      <c r="A263" s="184" t="s">
        <v>65</v>
      </c>
      <c r="B263" s="184"/>
      <c r="C263" s="44" t="s">
        <v>350</v>
      </c>
      <c r="D263" s="44" t="s">
        <v>350</v>
      </c>
      <c r="E263" s="44" t="s">
        <v>350</v>
      </c>
      <c r="F263" s="50" t="s">
        <v>350</v>
      </c>
      <c r="G263" s="44" t="s">
        <v>350</v>
      </c>
      <c r="H263" s="44" t="s">
        <v>350</v>
      </c>
      <c r="I263" s="49">
        <f>I264</f>
        <v>3059.41</v>
      </c>
      <c r="J263" s="49">
        <f t="shared" ref="J263:S263" si="72">J264</f>
        <v>2965.65</v>
      </c>
      <c r="K263" s="49">
        <f t="shared" si="72"/>
        <v>2248.75</v>
      </c>
      <c r="L263" s="72">
        <f t="shared" si="72"/>
        <v>66</v>
      </c>
      <c r="M263" s="49">
        <f t="shared" si="72"/>
        <v>6374325.5767000001</v>
      </c>
      <c r="N263" s="49">
        <f t="shared" si="72"/>
        <v>0</v>
      </c>
      <c r="O263" s="49">
        <f t="shared" si="72"/>
        <v>0</v>
      </c>
      <c r="P263" s="49">
        <f t="shared" si="72"/>
        <v>0</v>
      </c>
      <c r="Q263" s="49">
        <f t="shared" si="72"/>
        <v>6374325.5767000001</v>
      </c>
      <c r="R263" s="49">
        <f t="shared" si="72"/>
        <v>0</v>
      </c>
      <c r="S263" s="49">
        <f t="shared" si="72"/>
        <v>0</v>
      </c>
      <c r="T263" s="44" t="s">
        <v>26</v>
      </c>
      <c r="U263" s="44" t="s">
        <v>26</v>
      </c>
      <c r="V263" s="44" t="s">
        <v>26</v>
      </c>
      <c r="W263" s="156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6"/>
      <c r="AL263" s="156"/>
      <c r="AM263" s="156"/>
      <c r="AN263" s="156"/>
      <c r="AO263" s="156"/>
      <c r="AP263" s="156"/>
      <c r="AQ263" s="156"/>
      <c r="AR263" s="156"/>
      <c r="AS263" s="156"/>
      <c r="AT263" s="156"/>
      <c r="AU263" s="156"/>
      <c r="AV263" s="156"/>
      <c r="AW263" s="156"/>
      <c r="AX263" s="156"/>
      <c r="AY263" s="156"/>
      <c r="AZ263" s="156"/>
      <c r="BA263" s="156"/>
      <c r="BB263" s="156"/>
      <c r="BC263" s="156"/>
      <c r="BD263" s="156"/>
      <c r="BE263" s="156"/>
      <c r="BF263" s="156"/>
      <c r="BG263" s="156"/>
      <c r="BH263" s="156"/>
      <c r="BI263" s="156"/>
      <c r="BJ263" s="156"/>
      <c r="BK263" s="156"/>
      <c r="BL263" s="156"/>
      <c r="BM263" s="156"/>
      <c r="BN263" s="156"/>
      <c r="BO263" s="156"/>
      <c r="BP263" s="156"/>
      <c r="BQ263" s="156"/>
      <c r="BR263" s="156"/>
      <c r="BS263" s="156"/>
      <c r="BT263" s="156"/>
      <c r="BU263" s="156"/>
      <c r="BV263" s="156"/>
      <c r="BW263" s="156"/>
      <c r="BX263" s="156"/>
      <c r="BY263" s="156"/>
      <c r="BZ263" s="156"/>
      <c r="CA263" s="156"/>
      <c r="CB263" s="156"/>
      <c r="CC263" s="156"/>
      <c r="CD263" s="156"/>
      <c r="CE263" s="156"/>
      <c r="CF263" s="156"/>
      <c r="CG263" s="156"/>
      <c r="CH263" s="156"/>
      <c r="CI263" s="156"/>
      <c r="CJ263" s="156"/>
      <c r="CK263" s="156"/>
      <c r="CL263" s="156"/>
      <c r="CM263" s="156"/>
      <c r="CN263" s="156"/>
      <c r="CO263" s="156"/>
      <c r="CP263" s="156"/>
      <c r="CQ263" s="156"/>
      <c r="CR263" s="156"/>
      <c r="CS263" s="156"/>
      <c r="CT263" s="156"/>
      <c r="CU263" s="156"/>
      <c r="CV263" s="156"/>
      <c r="CW263" s="156"/>
      <c r="CX263" s="156"/>
      <c r="CY263" s="156"/>
      <c r="CZ263" s="156"/>
      <c r="DA263" s="156"/>
      <c r="DB263" s="156"/>
      <c r="DC263" s="156"/>
      <c r="DD263" s="156"/>
      <c r="DE263" s="156"/>
      <c r="DF263" s="156"/>
      <c r="DG263" s="156"/>
      <c r="DH263" s="156"/>
      <c r="DI263" s="156"/>
      <c r="DJ263" s="156"/>
      <c r="DK263" s="156"/>
      <c r="DL263" s="156"/>
      <c r="DM263" s="156"/>
      <c r="DN263" s="156"/>
      <c r="DO263" s="156"/>
      <c r="DP263" s="156"/>
      <c r="DQ263" s="156"/>
      <c r="DR263" s="156"/>
      <c r="DS263" s="156"/>
      <c r="DT263" s="156"/>
      <c r="DU263" s="156"/>
      <c r="DV263" s="156"/>
      <c r="DW263" s="156"/>
      <c r="DX263" s="156"/>
      <c r="DY263" s="156"/>
      <c r="DZ263" s="156"/>
      <c r="EA263" s="156"/>
      <c r="EB263" s="156"/>
      <c r="EC263" s="156"/>
      <c r="ED263" s="156"/>
      <c r="EE263" s="156"/>
      <c r="EF263" s="156"/>
      <c r="EG263" s="156"/>
      <c r="EH263" s="156"/>
      <c r="EI263" s="156"/>
      <c r="EJ263" s="156"/>
      <c r="EK263" s="156"/>
      <c r="EL263" s="156"/>
    </row>
    <row r="264" spans="1:142" s="192" customFormat="1" ht="30" customHeight="1" x14ac:dyDescent="0.2">
      <c r="A264" s="193" t="s">
        <v>643</v>
      </c>
      <c r="B264" s="194"/>
      <c r="C264" s="44" t="s">
        <v>350</v>
      </c>
      <c r="D264" s="44" t="s">
        <v>350</v>
      </c>
      <c r="E264" s="44" t="s">
        <v>350</v>
      </c>
      <c r="F264" s="50" t="s">
        <v>350</v>
      </c>
      <c r="G264" s="44" t="s">
        <v>350</v>
      </c>
      <c r="H264" s="44" t="s">
        <v>350</v>
      </c>
      <c r="I264" s="49">
        <f>SUM(I265:I267)</f>
        <v>3059.41</v>
      </c>
      <c r="J264" s="49">
        <f t="shared" ref="J264:S264" si="73">SUM(J265:J267)</f>
        <v>2965.65</v>
      </c>
      <c r="K264" s="49">
        <f t="shared" si="73"/>
        <v>2248.75</v>
      </c>
      <c r="L264" s="72">
        <f t="shared" si="73"/>
        <v>66</v>
      </c>
      <c r="M264" s="49">
        <f t="shared" si="73"/>
        <v>6374325.5767000001</v>
      </c>
      <c r="N264" s="49">
        <f t="shared" si="73"/>
        <v>0</v>
      </c>
      <c r="O264" s="49">
        <f t="shared" si="73"/>
        <v>0</v>
      </c>
      <c r="P264" s="49">
        <f t="shared" si="73"/>
        <v>0</v>
      </c>
      <c r="Q264" s="49">
        <f t="shared" si="73"/>
        <v>6374325.5767000001</v>
      </c>
      <c r="R264" s="49">
        <f t="shared" si="73"/>
        <v>0</v>
      </c>
      <c r="S264" s="49">
        <f t="shared" si="73"/>
        <v>0</v>
      </c>
      <c r="T264" s="44" t="s">
        <v>26</v>
      </c>
      <c r="U264" s="44" t="s">
        <v>26</v>
      </c>
      <c r="V264" s="44" t="s">
        <v>26</v>
      </c>
      <c r="W264" s="156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  <c r="AI264" s="156"/>
      <c r="AJ264" s="156"/>
      <c r="AK264" s="156"/>
      <c r="AL264" s="156"/>
      <c r="AM264" s="156"/>
      <c r="AN264" s="156"/>
      <c r="AO264" s="156"/>
      <c r="AP264" s="156"/>
      <c r="AQ264" s="156"/>
      <c r="AR264" s="156"/>
      <c r="AS264" s="156"/>
      <c r="AT264" s="156"/>
      <c r="AU264" s="156"/>
      <c r="AV264" s="156"/>
      <c r="AW264" s="156"/>
      <c r="AX264" s="156"/>
      <c r="AY264" s="156"/>
      <c r="AZ264" s="156"/>
      <c r="BA264" s="156"/>
      <c r="BB264" s="156"/>
      <c r="BC264" s="156"/>
      <c r="BD264" s="156"/>
      <c r="BE264" s="156"/>
      <c r="BF264" s="156"/>
      <c r="BG264" s="156"/>
      <c r="BH264" s="156"/>
      <c r="BI264" s="156"/>
      <c r="BJ264" s="156"/>
      <c r="BK264" s="156"/>
      <c r="BL264" s="156"/>
      <c r="BM264" s="156"/>
      <c r="BN264" s="156"/>
      <c r="BO264" s="156"/>
      <c r="BP264" s="156"/>
      <c r="BQ264" s="156"/>
      <c r="BR264" s="156"/>
      <c r="BS264" s="156"/>
      <c r="BT264" s="156"/>
      <c r="BU264" s="156"/>
      <c r="BV264" s="156"/>
      <c r="BW264" s="156"/>
      <c r="BX264" s="156"/>
      <c r="BY264" s="156"/>
      <c r="BZ264" s="156"/>
      <c r="CA264" s="156"/>
      <c r="CB264" s="156"/>
      <c r="CC264" s="156"/>
      <c r="CD264" s="156"/>
      <c r="CE264" s="156"/>
      <c r="CF264" s="156"/>
      <c r="CG264" s="156"/>
      <c r="CH264" s="156"/>
      <c r="CI264" s="156"/>
      <c r="CJ264" s="156"/>
      <c r="CK264" s="156"/>
      <c r="CL264" s="156"/>
      <c r="CM264" s="156"/>
      <c r="CN264" s="156"/>
      <c r="CO264" s="156"/>
      <c r="CP264" s="156"/>
      <c r="CQ264" s="156"/>
      <c r="CR264" s="156"/>
      <c r="CS264" s="156"/>
      <c r="CT264" s="156"/>
      <c r="CU264" s="156"/>
      <c r="CV264" s="156"/>
      <c r="CW264" s="156"/>
      <c r="CX264" s="156"/>
      <c r="CY264" s="156"/>
      <c r="CZ264" s="156"/>
      <c r="DA264" s="156"/>
      <c r="DB264" s="156"/>
      <c r="DC264" s="156"/>
      <c r="DD264" s="156"/>
      <c r="DE264" s="156"/>
      <c r="DF264" s="156"/>
      <c r="DG264" s="156"/>
      <c r="DH264" s="156"/>
      <c r="DI264" s="156"/>
      <c r="DJ264" s="156"/>
      <c r="DK264" s="156"/>
      <c r="DL264" s="156"/>
      <c r="DM264" s="156"/>
      <c r="DN264" s="156"/>
      <c r="DO264" s="156"/>
      <c r="DP264" s="156"/>
      <c r="DQ264" s="156"/>
      <c r="DR264" s="156"/>
      <c r="DS264" s="156"/>
      <c r="DT264" s="156"/>
      <c r="DU264" s="156"/>
      <c r="DV264" s="156"/>
      <c r="DW264" s="156"/>
      <c r="DX264" s="156"/>
      <c r="DY264" s="156"/>
      <c r="DZ264" s="156"/>
      <c r="EA264" s="156"/>
      <c r="EB264" s="156"/>
      <c r="EC264" s="156"/>
      <c r="ED264" s="156"/>
      <c r="EE264" s="156"/>
      <c r="EF264" s="156"/>
      <c r="EG264" s="156"/>
      <c r="EH264" s="156"/>
      <c r="EI264" s="156"/>
      <c r="EJ264" s="156"/>
      <c r="EK264" s="156"/>
      <c r="EL264" s="156"/>
    </row>
    <row r="265" spans="1:142" s="195" customFormat="1" ht="45" x14ac:dyDescent="0.25">
      <c r="A265" s="78">
        <v>1</v>
      </c>
      <c r="B265" s="82" t="s">
        <v>74</v>
      </c>
      <c r="C265" s="76" t="s">
        <v>27</v>
      </c>
      <c r="D265" s="78" t="s">
        <v>67</v>
      </c>
      <c r="E265" s="78" t="s">
        <v>26</v>
      </c>
      <c r="F265" s="76" t="s">
        <v>627</v>
      </c>
      <c r="G265" s="78">
        <v>2</v>
      </c>
      <c r="H265" s="78">
        <v>3</v>
      </c>
      <c r="I265" s="130">
        <v>1054.43</v>
      </c>
      <c r="J265" s="130">
        <v>960.67</v>
      </c>
      <c r="K265" s="130">
        <v>960.67</v>
      </c>
      <c r="L265" s="134">
        <v>26</v>
      </c>
      <c r="M265" s="130">
        <f t="shared" si="59"/>
        <v>1752300.5067999999</v>
      </c>
      <c r="N265" s="130">
        <v>0</v>
      </c>
      <c r="O265" s="130">
        <v>0</v>
      </c>
      <c r="P265" s="130">
        <v>0</v>
      </c>
      <c r="Q265" s="130">
        <f>'Таблица 3 '!C262</f>
        <v>1752300.5067999999</v>
      </c>
      <c r="R265" s="130">
        <v>0</v>
      </c>
      <c r="S265" s="130">
        <v>0</v>
      </c>
      <c r="T265" s="80">
        <f>M265/I265</f>
        <v>1661.8462171979172</v>
      </c>
      <c r="U265" s="80">
        <v>1824.01</v>
      </c>
      <c r="V265" s="78" t="s">
        <v>44</v>
      </c>
      <c r="W265" s="144"/>
      <c r="X265" s="144"/>
      <c r="Y265" s="144"/>
      <c r="Z265" s="144"/>
      <c r="AA265" s="144"/>
      <c r="AB265" s="144"/>
      <c r="AC265" s="144"/>
      <c r="AD265" s="144"/>
      <c r="AE265" s="144"/>
      <c r="AF265" s="144"/>
      <c r="AG265" s="144"/>
      <c r="AH265" s="144"/>
      <c r="AI265" s="144"/>
      <c r="AJ265" s="144"/>
      <c r="AK265" s="144"/>
      <c r="AL265" s="144"/>
      <c r="AM265" s="144"/>
      <c r="AN265" s="144"/>
      <c r="AO265" s="144"/>
      <c r="AP265" s="144"/>
      <c r="AQ265" s="144"/>
      <c r="AR265" s="144"/>
      <c r="AS265" s="144"/>
      <c r="AT265" s="144"/>
      <c r="AU265" s="144"/>
      <c r="AV265" s="144"/>
      <c r="AW265" s="144"/>
      <c r="AX265" s="144"/>
      <c r="AY265" s="144"/>
      <c r="AZ265" s="144"/>
      <c r="BA265" s="144"/>
      <c r="BB265" s="144"/>
      <c r="BC265" s="144"/>
      <c r="BD265" s="144"/>
      <c r="BE265" s="144"/>
      <c r="BF265" s="144"/>
      <c r="BG265" s="144"/>
      <c r="BH265" s="144"/>
      <c r="BI265" s="144"/>
      <c r="BJ265" s="144"/>
      <c r="BK265" s="144"/>
      <c r="BL265" s="144"/>
      <c r="BM265" s="144"/>
      <c r="BN265" s="144"/>
      <c r="BO265" s="144"/>
      <c r="BP265" s="144"/>
      <c r="BQ265" s="144"/>
      <c r="BR265" s="144"/>
      <c r="BS265" s="144"/>
      <c r="BT265" s="144"/>
      <c r="BU265" s="144"/>
      <c r="BV265" s="144"/>
      <c r="BW265" s="144"/>
      <c r="BX265" s="144"/>
      <c r="BY265" s="144"/>
      <c r="BZ265" s="144"/>
      <c r="CA265" s="144"/>
      <c r="CB265" s="144"/>
      <c r="CC265" s="144"/>
      <c r="CD265" s="144"/>
      <c r="CE265" s="144"/>
      <c r="CF265" s="144"/>
      <c r="CG265" s="144"/>
      <c r="CH265" s="144"/>
      <c r="CI265" s="144"/>
      <c r="CJ265" s="144"/>
      <c r="CK265" s="144"/>
      <c r="CL265" s="144"/>
      <c r="CM265" s="144"/>
      <c r="CN265" s="144"/>
      <c r="CO265" s="144"/>
      <c r="CP265" s="144"/>
      <c r="CQ265" s="144"/>
      <c r="CR265" s="144"/>
      <c r="CS265" s="144"/>
      <c r="CT265" s="144"/>
      <c r="CU265" s="144"/>
      <c r="CV265" s="144"/>
      <c r="CW265" s="144"/>
      <c r="CX265" s="144"/>
      <c r="CY265" s="144"/>
      <c r="CZ265" s="144"/>
      <c r="DA265" s="144"/>
      <c r="DB265" s="144"/>
      <c r="DC265" s="144"/>
      <c r="DD265" s="144"/>
      <c r="DE265" s="144"/>
      <c r="DF265" s="144"/>
      <c r="DG265" s="144"/>
      <c r="DH265" s="144"/>
      <c r="DI265" s="144"/>
      <c r="DJ265" s="144"/>
      <c r="DK265" s="144"/>
      <c r="DL265" s="144"/>
      <c r="DM265" s="144"/>
      <c r="DN265" s="144"/>
      <c r="DO265" s="144"/>
      <c r="DP265" s="144"/>
      <c r="DQ265" s="144"/>
      <c r="DR265" s="144"/>
      <c r="DS265" s="144"/>
      <c r="DT265" s="144"/>
      <c r="DU265" s="144"/>
      <c r="DV265" s="144"/>
      <c r="DW265" s="144"/>
      <c r="DX265" s="144"/>
      <c r="DY265" s="144"/>
      <c r="DZ265" s="144"/>
      <c r="EA265" s="144"/>
      <c r="EB265" s="144"/>
      <c r="EC265" s="144"/>
      <c r="ED265" s="144"/>
      <c r="EE265" s="144"/>
      <c r="EF265" s="144"/>
      <c r="EG265" s="144"/>
      <c r="EH265" s="144"/>
      <c r="EI265" s="144"/>
      <c r="EJ265" s="144"/>
      <c r="EK265" s="144"/>
      <c r="EL265" s="144"/>
    </row>
    <row r="266" spans="1:142" s="195" customFormat="1" ht="45" x14ac:dyDescent="0.25">
      <c r="A266" s="78">
        <v>2</v>
      </c>
      <c r="B266" s="82" t="s">
        <v>255</v>
      </c>
      <c r="C266" s="76" t="s">
        <v>27</v>
      </c>
      <c r="D266" s="78" t="s">
        <v>244</v>
      </c>
      <c r="E266" s="78" t="s">
        <v>26</v>
      </c>
      <c r="F266" s="76" t="s">
        <v>26</v>
      </c>
      <c r="G266" s="78">
        <v>2</v>
      </c>
      <c r="H266" s="78">
        <v>2</v>
      </c>
      <c r="I266" s="130">
        <v>813.29</v>
      </c>
      <c r="J266" s="130">
        <v>813.29</v>
      </c>
      <c r="K266" s="130">
        <v>705.89</v>
      </c>
      <c r="L266" s="134">
        <v>20</v>
      </c>
      <c r="M266" s="130">
        <f>SUM(N266:S266)</f>
        <v>233495.55900000001</v>
      </c>
      <c r="N266" s="130">
        <v>0</v>
      </c>
      <c r="O266" s="130">
        <v>0</v>
      </c>
      <c r="P266" s="130">
        <v>0</v>
      </c>
      <c r="Q266" s="130">
        <f>'Таблица 3 '!C263</f>
        <v>233495.55900000001</v>
      </c>
      <c r="R266" s="130">
        <v>0</v>
      </c>
      <c r="S266" s="130">
        <v>0</v>
      </c>
      <c r="T266" s="80">
        <f t="shared" ref="T266:T267" si="74">M266/I266</f>
        <v>287.10000000000002</v>
      </c>
      <c r="U266" s="80" t="s">
        <v>256</v>
      </c>
      <c r="V266" s="78" t="s">
        <v>44</v>
      </c>
      <c r="W266" s="144"/>
      <c r="X266" s="144"/>
      <c r="Y266" s="144"/>
      <c r="Z266" s="144"/>
      <c r="AA266" s="144"/>
      <c r="AB266" s="144"/>
      <c r="AC266" s="144"/>
      <c r="AD266" s="144"/>
      <c r="AE266" s="144"/>
      <c r="AF266" s="144"/>
      <c r="AG266" s="144"/>
      <c r="AH266" s="144"/>
      <c r="AI266" s="144"/>
      <c r="AJ266" s="144"/>
      <c r="AK266" s="144"/>
      <c r="AL266" s="144"/>
      <c r="AM266" s="144"/>
      <c r="AN266" s="144"/>
      <c r="AO266" s="144"/>
      <c r="AP266" s="144"/>
      <c r="AQ266" s="144"/>
      <c r="AR266" s="144"/>
      <c r="AS266" s="144"/>
      <c r="AT266" s="144"/>
      <c r="AU266" s="144"/>
      <c r="AV266" s="144"/>
      <c r="AW266" s="144"/>
      <c r="AX266" s="144"/>
      <c r="AY266" s="144"/>
      <c r="AZ266" s="144"/>
      <c r="BA266" s="144"/>
      <c r="BB266" s="144"/>
      <c r="BC266" s="144"/>
      <c r="BD266" s="144"/>
      <c r="BE266" s="144"/>
      <c r="BF266" s="144"/>
      <c r="BG266" s="144"/>
      <c r="BH266" s="144"/>
      <c r="BI266" s="144"/>
      <c r="BJ266" s="144"/>
      <c r="BK266" s="144"/>
      <c r="BL266" s="144"/>
      <c r="BM266" s="144"/>
      <c r="BN266" s="144"/>
      <c r="BO266" s="144"/>
      <c r="BP266" s="144"/>
      <c r="BQ266" s="144"/>
      <c r="BR266" s="144"/>
      <c r="BS266" s="144"/>
      <c r="BT266" s="144"/>
      <c r="BU266" s="144"/>
      <c r="BV266" s="144"/>
      <c r="BW266" s="144"/>
      <c r="BX266" s="144"/>
      <c r="BY266" s="144"/>
      <c r="BZ266" s="144"/>
      <c r="CA266" s="144"/>
      <c r="CB266" s="144"/>
      <c r="CC266" s="144"/>
      <c r="CD266" s="144"/>
      <c r="CE266" s="144"/>
      <c r="CF266" s="144"/>
      <c r="CG266" s="144"/>
      <c r="CH266" s="144"/>
      <c r="CI266" s="144"/>
      <c r="CJ266" s="144"/>
      <c r="CK266" s="144"/>
      <c r="CL266" s="144"/>
      <c r="CM266" s="144"/>
      <c r="CN266" s="144"/>
      <c r="CO266" s="144"/>
      <c r="CP266" s="144"/>
      <c r="CQ266" s="144"/>
      <c r="CR266" s="144"/>
      <c r="CS266" s="144"/>
      <c r="CT266" s="144"/>
      <c r="CU266" s="144"/>
      <c r="CV266" s="144"/>
      <c r="CW266" s="144"/>
      <c r="CX266" s="144"/>
      <c r="CY266" s="144"/>
      <c r="CZ266" s="144"/>
      <c r="DA266" s="144"/>
      <c r="DB266" s="144"/>
      <c r="DC266" s="144"/>
      <c r="DD266" s="144"/>
      <c r="DE266" s="144"/>
      <c r="DF266" s="144"/>
      <c r="DG266" s="144"/>
      <c r="DH266" s="144"/>
      <c r="DI266" s="144"/>
      <c r="DJ266" s="144"/>
      <c r="DK266" s="144"/>
      <c r="DL266" s="144"/>
      <c r="DM266" s="144"/>
      <c r="DN266" s="144"/>
      <c r="DO266" s="144"/>
      <c r="DP266" s="144"/>
      <c r="DQ266" s="144"/>
      <c r="DR266" s="144"/>
      <c r="DS266" s="144"/>
      <c r="DT266" s="144"/>
      <c r="DU266" s="144"/>
      <c r="DV266" s="144"/>
      <c r="DW266" s="144"/>
      <c r="DX266" s="144"/>
      <c r="DY266" s="144"/>
      <c r="DZ266" s="144"/>
      <c r="EA266" s="144"/>
      <c r="EB266" s="144"/>
      <c r="EC266" s="144"/>
      <c r="ED266" s="144"/>
      <c r="EE266" s="144"/>
      <c r="EF266" s="144"/>
      <c r="EG266" s="144"/>
      <c r="EH266" s="144"/>
      <c r="EI266" s="144"/>
      <c r="EJ266" s="144"/>
      <c r="EK266" s="144"/>
      <c r="EL266" s="144"/>
    </row>
    <row r="267" spans="1:142" s="195" customFormat="1" ht="45" x14ac:dyDescent="0.25">
      <c r="A267" s="78">
        <v>3</v>
      </c>
      <c r="B267" s="82" t="s">
        <v>75</v>
      </c>
      <c r="C267" s="76" t="s">
        <v>27</v>
      </c>
      <c r="D267" s="78" t="s">
        <v>73</v>
      </c>
      <c r="E267" s="78">
        <v>2018</v>
      </c>
      <c r="F267" s="76" t="s">
        <v>26</v>
      </c>
      <c r="G267" s="78">
        <v>3</v>
      </c>
      <c r="H267" s="78">
        <v>2</v>
      </c>
      <c r="I267" s="130">
        <v>1191.69</v>
      </c>
      <c r="J267" s="130">
        <v>1191.69</v>
      </c>
      <c r="K267" s="130">
        <v>582.19000000000005</v>
      </c>
      <c r="L267" s="134">
        <v>20</v>
      </c>
      <c r="M267" s="130">
        <f t="shared" si="59"/>
        <v>4388529.5109000001</v>
      </c>
      <c r="N267" s="130">
        <v>0</v>
      </c>
      <c r="O267" s="130">
        <v>0</v>
      </c>
      <c r="P267" s="130">
        <v>0</v>
      </c>
      <c r="Q267" s="130">
        <f>'Таблица 3 '!C264</f>
        <v>4388529.5109000001</v>
      </c>
      <c r="R267" s="130">
        <v>0</v>
      </c>
      <c r="S267" s="130">
        <v>0</v>
      </c>
      <c r="T267" s="80">
        <f t="shared" si="74"/>
        <v>3682.61</v>
      </c>
      <c r="U267" s="80">
        <v>3682.61</v>
      </c>
      <c r="V267" s="78" t="s">
        <v>44</v>
      </c>
      <c r="W267" s="144"/>
      <c r="X267" s="144"/>
      <c r="Y267" s="144"/>
      <c r="Z267" s="144"/>
      <c r="AA267" s="144"/>
      <c r="AB267" s="144"/>
      <c r="AC267" s="144"/>
      <c r="AD267" s="144"/>
      <c r="AE267" s="144"/>
      <c r="AF267" s="144"/>
      <c r="AG267" s="144"/>
      <c r="AH267" s="144"/>
      <c r="AI267" s="144"/>
      <c r="AJ267" s="144"/>
      <c r="AK267" s="144"/>
      <c r="AL267" s="144"/>
      <c r="AM267" s="144"/>
      <c r="AN267" s="144"/>
      <c r="AO267" s="144"/>
      <c r="AP267" s="144"/>
      <c r="AQ267" s="144"/>
      <c r="AR267" s="144"/>
      <c r="AS267" s="144"/>
      <c r="AT267" s="144"/>
      <c r="AU267" s="144"/>
      <c r="AV267" s="144"/>
      <c r="AW267" s="144"/>
      <c r="AX267" s="144"/>
      <c r="AY267" s="144"/>
      <c r="AZ267" s="144"/>
      <c r="BA267" s="144"/>
      <c r="BB267" s="144"/>
      <c r="BC267" s="144"/>
      <c r="BD267" s="144"/>
      <c r="BE267" s="144"/>
      <c r="BF267" s="144"/>
      <c r="BG267" s="144"/>
      <c r="BH267" s="144"/>
      <c r="BI267" s="144"/>
      <c r="BJ267" s="144"/>
      <c r="BK267" s="144"/>
      <c r="BL267" s="144"/>
      <c r="BM267" s="144"/>
      <c r="BN267" s="144"/>
      <c r="BO267" s="144"/>
      <c r="BP267" s="144"/>
      <c r="BQ267" s="144"/>
      <c r="BR267" s="144"/>
      <c r="BS267" s="144"/>
      <c r="BT267" s="144"/>
      <c r="BU267" s="144"/>
      <c r="BV267" s="144"/>
      <c r="BW267" s="144"/>
      <c r="BX267" s="144"/>
      <c r="BY267" s="144"/>
      <c r="BZ267" s="144"/>
      <c r="CA267" s="144"/>
      <c r="CB267" s="144"/>
      <c r="CC267" s="144"/>
      <c r="CD267" s="144"/>
      <c r="CE267" s="144"/>
      <c r="CF267" s="144"/>
      <c r="CG267" s="144"/>
      <c r="CH267" s="144"/>
      <c r="CI267" s="144"/>
      <c r="CJ267" s="144"/>
      <c r="CK267" s="144"/>
      <c r="CL267" s="144"/>
      <c r="CM267" s="144"/>
      <c r="CN267" s="144"/>
      <c r="CO267" s="144"/>
      <c r="CP267" s="144"/>
      <c r="CQ267" s="144"/>
      <c r="CR267" s="144"/>
      <c r="CS267" s="144"/>
      <c r="CT267" s="144"/>
      <c r="CU267" s="144"/>
      <c r="CV267" s="144"/>
      <c r="CW267" s="144"/>
      <c r="CX267" s="144"/>
      <c r="CY267" s="144"/>
      <c r="CZ267" s="144"/>
      <c r="DA267" s="144"/>
      <c r="DB267" s="144"/>
      <c r="DC267" s="144"/>
      <c r="DD267" s="144"/>
      <c r="DE267" s="144"/>
      <c r="DF267" s="144"/>
      <c r="DG267" s="144"/>
      <c r="DH267" s="144"/>
      <c r="DI267" s="144"/>
      <c r="DJ267" s="144"/>
      <c r="DK267" s="144"/>
      <c r="DL267" s="144"/>
      <c r="DM267" s="144"/>
      <c r="DN267" s="144"/>
      <c r="DO267" s="144"/>
      <c r="DP267" s="144"/>
      <c r="DQ267" s="144"/>
      <c r="DR267" s="144"/>
      <c r="DS267" s="144"/>
      <c r="DT267" s="144"/>
      <c r="DU267" s="144"/>
      <c r="DV267" s="144"/>
      <c r="DW267" s="144"/>
      <c r="DX267" s="144"/>
      <c r="DY267" s="144"/>
      <c r="DZ267" s="144"/>
      <c r="EA267" s="144"/>
      <c r="EB267" s="144"/>
      <c r="EC267" s="144"/>
      <c r="ED267" s="144"/>
      <c r="EE267" s="144"/>
      <c r="EF267" s="144"/>
      <c r="EG267" s="144"/>
      <c r="EH267" s="144"/>
      <c r="EI267" s="144"/>
      <c r="EJ267" s="144"/>
      <c r="EK267" s="144"/>
      <c r="EL267" s="144"/>
    </row>
    <row r="268" spans="1:142" s="39" customFormat="1" ht="30" customHeight="1" x14ac:dyDescent="0.25">
      <c r="A268" s="135" t="s">
        <v>264</v>
      </c>
      <c r="B268" s="135"/>
      <c r="C268" s="44" t="s">
        <v>350</v>
      </c>
      <c r="D268" s="44" t="s">
        <v>350</v>
      </c>
      <c r="E268" s="44" t="s">
        <v>350</v>
      </c>
      <c r="F268" s="50" t="s">
        <v>350</v>
      </c>
      <c r="G268" s="44" t="s">
        <v>350</v>
      </c>
      <c r="H268" s="44" t="s">
        <v>350</v>
      </c>
      <c r="I268" s="49">
        <f>I269+I273</f>
        <v>11857.7</v>
      </c>
      <c r="J268" s="49">
        <f t="shared" ref="J268:S268" si="75">J269+J273</f>
        <v>9194.91</v>
      </c>
      <c r="K268" s="49">
        <f t="shared" si="75"/>
        <v>8859.51</v>
      </c>
      <c r="L268" s="72">
        <f t="shared" si="75"/>
        <v>330</v>
      </c>
      <c r="M268" s="49">
        <f t="shared" si="75"/>
        <v>38517974.768299997</v>
      </c>
      <c r="N268" s="49">
        <f t="shared" si="75"/>
        <v>0</v>
      </c>
      <c r="O268" s="49">
        <f t="shared" si="75"/>
        <v>0</v>
      </c>
      <c r="P268" s="49">
        <f t="shared" si="75"/>
        <v>0</v>
      </c>
      <c r="Q268" s="49">
        <f t="shared" si="75"/>
        <v>38517974.768299997</v>
      </c>
      <c r="R268" s="49">
        <f t="shared" si="75"/>
        <v>0</v>
      </c>
      <c r="S268" s="49">
        <f t="shared" si="75"/>
        <v>0</v>
      </c>
      <c r="T268" s="46" t="s">
        <v>26</v>
      </c>
      <c r="U268" s="45" t="s">
        <v>26</v>
      </c>
      <c r="V268" s="45" t="s">
        <v>26</v>
      </c>
    </row>
    <row r="269" spans="1:142" s="39" customFormat="1" ht="30" customHeight="1" x14ac:dyDescent="0.25">
      <c r="A269" s="103" t="s">
        <v>266</v>
      </c>
      <c r="B269" s="104"/>
      <c r="C269" s="44" t="s">
        <v>350</v>
      </c>
      <c r="D269" s="44" t="s">
        <v>350</v>
      </c>
      <c r="E269" s="44" t="s">
        <v>350</v>
      </c>
      <c r="F269" s="50" t="s">
        <v>350</v>
      </c>
      <c r="G269" s="44" t="s">
        <v>350</v>
      </c>
      <c r="H269" s="44" t="s">
        <v>350</v>
      </c>
      <c r="I269" s="49">
        <f>SUM(I270:I272)</f>
        <v>10209.1</v>
      </c>
      <c r="J269" s="49">
        <f t="shared" ref="J269:S269" si="76">SUM(J270:J272)</f>
        <v>7667.41</v>
      </c>
      <c r="K269" s="49">
        <f t="shared" si="76"/>
        <v>7332.01</v>
      </c>
      <c r="L269" s="72">
        <f t="shared" si="76"/>
        <v>261</v>
      </c>
      <c r="M269" s="49">
        <f t="shared" si="76"/>
        <v>26956479.118299998</v>
      </c>
      <c r="N269" s="49">
        <f t="shared" si="76"/>
        <v>0</v>
      </c>
      <c r="O269" s="49">
        <f t="shared" si="76"/>
        <v>0</v>
      </c>
      <c r="P269" s="49">
        <f t="shared" si="76"/>
        <v>0</v>
      </c>
      <c r="Q269" s="49">
        <f t="shared" si="76"/>
        <v>26956479.118299998</v>
      </c>
      <c r="R269" s="49">
        <f t="shared" si="76"/>
        <v>0</v>
      </c>
      <c r="S269" s="49">
        <f t="shared" si="76"/>
        <v>0</v>
      </c>
      <c r="T269" s="46" t="s">
        <v>26</v>
      </c>
      <c r="U269" s="45" t="s">
        <v>26</v>
      </c>
      <c r="V269" s="45" t="s">
        <v>26</v>
      </c>
    </row>
    <row r="270" spans="1:142" s="39" customFormat="1" ht="45" x14ac:dyDescent="0.25">
      <c r="A270" s="56">
        <v>1</v>
      </c>
      <c r="B270" s="84" t="s">
        <v>267</v>
      </c>
      <c r="C270" s="140" t="s">
        <v>27</v>
      </c>
      <c r="D270" s="78">
        <v>1982</v>
      </c>
      <c r="E270" s="78" t="s">
        <v>26</v>
      </c>
      <c r="F270" s="76" t="s">
        <v>627</v>
      </c>
      <c r="G270" s="78">
        <v>5</v>
      </c>
      <c r="H270" s="78">
        <v>10</v>
      </c>
      <c r="I270" s="130">
        <v>9305.5</v>
      </c>
      <c r="J270" s="130">
        <v>6793.61</v>
      </c>
      <c r="K270" s="130">
        <v>6458.21</v>
      </c>
      <c r="L270" s="134">
        <v>230</v>
      </c>
      <c r="M270" s="130">
        <f>SUM(N270:S270)</f>
        <v>22512868.6263</v>
      </c>
      <c r="N270" s="130">
        <v>0</v>
      </c>
      <c r="O270" s="130">
        <v>0</v>
      </c>
      <c r="P270" s="130">
        <v>0</v>
      </c>
      <c r="Q270" s="130">
        <f>'Таблица 3 '!C267</f>
        <v>22512868.6263</v>
      </c>
      <c r="R270" s="130">
        <v>0</v>
      </c>
      <c r="S270" s="130">
        <v>0</v>
      </c>
      <c r="T270" s="80">
        <f>M270/I270</f>
        <v>2419.307788544409</v>
      </c>
      <c r="U270" s="80">
        <v>2587.83</v>
      </c>
      <c r="V270" s="78" t="s">
        <v>44</v>
      </c>
    </row>
    <row r="271" spans="1:142" s="196" customFormat="1" ht="45" x14ac:dyDescent="0.25">
      <c r="A271" s="56">
        <v>2</v>
      </c>
      <c r="B271" s="84" t="s">
        <v>279</v>
      </c>
      <c r="C271" s="140" t="s">
        <v>27</v>
      </c>
      <c r="D271" s="78">
        <v>1962</v>
      </c>
      <c r="E271" s="78" t="s">
        <v>26</v>
      </c>
      <c r="F271" s="76" t="s">
        <v>627</v>
      </c>
      <c r="G271" s="78">
        <v>2</v>
      </c>
      <c r="H271" s="78">
        <v>1</v>
      </c>
      <c r="I271" s="130">
        <v>236.6</v>
      </c>
      <c r="J271" s="130">
        <v>236.6</v>
      </c>
      <c r="K271" s="130">
        <v>236.6</v>
      </c>
      <c r="L271" s="134">
        <v>8</v>
      </c>
      <c r="M271" s="130">
        <f t="shared" ref="M271:M324" si="77">SUM(N271:S271)</f>
        <v>431567.864</v>
      </c>
      <c r="N271" s="130">
        <v>0</v>
      </c>
      <c r="O271" s="130">
        <v>0</v>
      </c>
      <c r="P271" s="130">
        <v>0</v>
      </c>
      <c r="Q271" s="130">
        <f>'Таблица 3 '!C268</f>
        <v>431567.864</v>
      </c>
      <c r="R271" s="130">
        <v>0</v>
      </c>
      <c r="S271" s="130">
        <v>0</v>
      </c>
      <c r="T271" s="80">
        <f t="shared" ref="T271:T272" si="78">M271/I271</f>
        <v>1824.04</v>
      </c>
      <c r="U271" s="80">
        <v>1824.04</v>
      </c>
      <c r="V271" s="78" t="s">
        <v>44</v>
      </c>
    </row>
    <row r="272" spans="1:142" s="39" customFormat="1" ht="45" x14ac:dyDescent="0.25">
      <c r="A272" s="56">
        <v>3</v>
      </c>
      <c r="B272" s="84" t="s">
        <v>282</v>
      </c>
      <c r="C272" s="140" t="s">
        <v>27</v>
      </c>
      <c r="D272" s="78">
        <v>1963</v>
      </c>
      <c r="E272" s="78">
        <v>2019</v>
      </c>
      <c r="F272" s="76" t="s">
        <v>627</v>
      </c>
      <c r="G272" s="78">
        <v>2</v>
      </c>
      <c r="H272" s="78">
        <v>2</v>
      </c>
      <c r="I272" s="130">
        <v>667</v>
      </c>
      <c r="J272" s="130">
        <v>637.20000000000005</v>
      </c>
      <c r="K272" s="130">
        <v>637.20000000000005</v>
      </c>
      <c r="L272" s="134">
        <v>23</v>
      </c>
      <c r="M272" s="130">
        <f t="shared" si="77"/>
        <v>4012042.6280000005</v>
      </c>
      <c r="N272" s="130">
        <v>0</v>
      </c>
      <c r="O272" s="130">
        <v>0</v>
      </c>
      <c r="P272" s="130">
        <v>0</v>
      </c>
      <c r="Q272" s="130">
        <f>'Таблица 3 '!C269</f>
        <v>4012042.6280000005</v>
      </c>
      <c r="R272" s="130">
        <v>0</v>
      </c>
      <c r="S272" s="130">
        <v>0</v>
      </c>
      <c r="T272" s="80">
        <f t="shared" si="78"/>
        <v>6015.0564137931042</v>
      </c>
      <c r="U272" s="80">
        <v>6015.0564137931042</v>
      </c>
      <c r="V272" s="78" t="s">
        <v>44</v>
      </c>
    </row>
    <row r="273" spans="1:140" s="29" customFormat="1" ht="30" customHeight="1" x14ac:dyDescent="0.2">
      <c r="A273" s="97" t="s">
        <v>265</v>
      </c>
      <c r="B273" s="97"/>
      <c r="C273" s="44" t="s">
        <v>350</v>
      </c>
      <c r="D273" s="44" t="s">
        <v>350</v>
      </c>
      <c r="E273" s="44" t="s">
        <v>350</v>
      </c>
      <c r="F273" s="50" t="s">
        <v>350</v>
      </c>
      <c r="G273" s="44" t="s">
        <v>350</v>
      </c>
      <c r="H273" s="44" t="s">
        <v>350</v>
      </c>
      <c r="I273" s="49">
        <f>SUM(I274:I275)</f>
        <v>1648.6</v>
      </c>
      <c r="J273" s="49">
        <f t="shared" ref="J273:S273" si="79">SUM(J274:J275)</f>
        <v>1527.5</v>
      </c>
      <c r="K273" s="49">
        <f t="shared" si="79"/>
        <v>1527.5</v>
      </c>
      <c r="L273" s="72">
        <f t="shared" si="79"/>
        <v>69</v>
      </c>
      <c r="M273" s="49">
        <f t="shared" si="79"/>
        <v>11561495.649999999</v>
      </c>
      <c r="N273" s="49">
        <f t="shared" si="79"/>
        <v>0</v>
      </c>
      <c r="O273" s="49">
        <f t="shared" si="79"/>
        <v>0</v>
      </c>
      <c r="P273" s="49">
        <f t="shared" si="79"/>
        <v>0</v>
      </c>
      <c r="Q273" s="49">
        <f t="shared" si="79"/>
        <v>11561495.649999999</v>
      </c>
      <c r="R273" s="49">
        <f t="shared" si="79"/>
        <v>0</v>
      </c>
      <c r="S273" s="49">
        <f t="shared" si="79"/>
        <v>0</v>
      </c>
      <c r="T273" s="46" t="s">
        <v>26</v>
      </c>
      <c r="U273" s="45" t="s">
        <v>26</v>
      </c>
      <c r="V273" s="45" t="s">
        <v>26</v>
      </c>
    </row>
    <row r="274" spans="1:140" s="39" customFormat="1" ht="45" x14ac:dyDescent="0.25">
      <c r="A274" s="56">
        <v>1</v>
      </c>
      <c r="B274" s="84" t="s">
        <v>268</v>
      </c>
      <c r="C274" s="140" t="s">
        <v>27</v>
      </c>
      <c r="D274" s="78">
        <v>1977</v>
      </c>
      <c r="E274" s="78">
        <v>2021</v>
      </c>
      <c r="F274" s="76" t="s">
        <v>627</v>
      </c>
      <c r="G274" s="78">
        <v>3</v>
      </c>
      <c r="H274" s="78">
        <v>3</v>
      </c>
      <c r="I274" s="130">
        <v>1138.0999999999999</v>
      </c>
      <c r="J274" s="130">
        <v>1080</v>
      </c>
      <c r="K274" s="130">
        <v>1080</v>
      </c>
      <c r="L274" s="134">
        <v>50</v>
      </c>
      <c r="M274" s="130">
        <f t="shared" si="77"/>
        <v>8668879.1999999993</v>
      </c>
      <c r="N274" s="130">
        <v>0</v>
      </c>
      <c r="O274" s="130">
        <v>0</v>
      </c>
      <c r="P274" s="130">
        <v>0</v>
      </c>
      <c r="Q274" s="130">
        <f>'Таблица 3 '!C271</f>
        <v>8668879.1999999993</v>
      </c>
      <c r="R274" s="130">
        <v>0</v>
      </c>
      <c r="S274" s="130">
        <v>0</v>
      </c>
      <c r="T274" s="80">
        <f>M274/I274</f>
        <v>7616.9749582637733</v>
      </c>
      <c r="U274" s="80">
        <v>8026.74</v>
      </c>
      <c r="V274" s="78" t="s">
        <v>44</v>
      </c>
    </row>
    <row r="275" spans="1:140" s="39" customFormat="1" ht="45" x14ac:dyDescent="0.25">
      <c r="A275" s="56">
        <v>2</v>
      </c>
      <c r="B275" s="84" t="s">
        <v>283</v>
      </c>
      <c r="C275" s="140" t="s">
        <v>27</v>
      </c>
      <c r="D275" s="78">
        <v>1959</v>
      </c>
      <c r="E275" s="78" t="s">
        <v>26</v>
      </c>
      <c r="F275" s="76" t="s">
        <v>627</v>
      </c>
      <c r="G275" s="78">
        <v>2</v>
      </c>
      <c r="H275" s="78">
        <v>2</v>
      </c>
      <c r="I275" s="130">
        <v>510.5</v>
      </c>
      <c r="J275" s="130">
        <v>447.5</v>
      </c>
      <c r="K275" s="130">
        <v>447.5</v>
      </c>
      <c r="L275" s="134">
        <v>19</v>
      </c>
      <c r="M275" s="130">
        <f t="shared" si="77"/>
        <v>2892616.45</v>
      </c>
      <c r="N275" s="130">
        <v>0</v>
      </c>
      <c r="O275" s="130">
        <v>0</v>
      </c>
      <c r="P275" s="130">
        <v>0</v>
      </c>
      <c r="Q275" s="130">
        <f>'Таблица 3 '!C272</f>
        <v>2892616.45</v>
      </c>
      <c r="R275" s="130">
        <v>0</v>
      </c>
      <c r="S275" s="130">
        <v>0</v>
      </c>
      <c r="T275" s="80">
        <f>M275/I275</f>
        <v>5666.2418217433888</v>
      </c>
      <c r="U275" s="80">
        <v>6017.02</v>
      </c>
      <c r="V275" s="78" t="s">
        <v>44</v>
      </c>
    </row>
    <row r="276" spans="1:140" s="192" customFormat="1" ht="30" customHeight="1" x14ac:dyDescent="0.2">
      <c r="A276" s="97" t="s">
        <v>560</v>
      </c>
      <c r="B276" s="97"/>
      <c r="C276" s="44" t="s">
        <v>350</v>
      </c>
      <c r="D276" s="44" t="s">
        <v>350</v>
      </c>
      <c r="E276" s="44" t="s">
        <v>350</v>
      </c>
      <c r="F276" s="50" t="s">
        <v>350</v>
      </c>
      <c r="G276" s="44" t="s">
        <v>350</v>
      </c>
      <c r="H276" s="44" t="s">
        <v>350</v>
      </c>
      <c r="I276" s="49">
        <f>I277</f>
        <v>5061.3</v>
      </c>
      <c r="J276" s="49">
        <f t="shared" ref="J276:S277" si="80">J277</f>
        <v>4523</v>
      </c>
      <c r="K276" s="49">
        <f t="shared" si="80"/>
        <v>4345</v>
      </c>
      <c r="L276" s="72">
        <f t="shared" si="80"/>
        <v>182</v>
      </c>
      <c r="M276" s="49">
        <f t="shared" si="80"/>
        <v>12926734</v>
      </c>
      <c r="N276" s="49">
        <f t="shared" si="80"/>
        <v>0</v>
      </c>
      <c r="O276" s="49">
        <f t="shared" si="80"/>
        <v>0</v>
      </c>
      <c r="P276" s="49">
        <f t="shared" si="80"/>
        <v>0</v>
      </c>
      <c r="Q276" s="49">
        <f t="shared" si="80"/>
        <v>12926734</v>
      </c>
      <c r="R276" s="49">
        <f t="shared" si="80"/>
        <v>0</v>
      </c>
      <c r="S276" s="49">
        <f t="shared" si="80"/>
        <v>0</v>
      </c>
      <c r="T276" s="141" t="s">
        <v>350</v>
      </c>
      <c r="U276" s="44" t="s">
        <v>350</v>
      </c>
      <c r="V276" s="142" t="s">
        <v>350</v>
      </c>
      <c r="W276" s="156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  <c r="AQ276" s="156"/>
      <c r="AR276" s="156"/>
      <c r="AS276" s="156"/>
      <c r="AT276" s="156"/>
      <c r="AU276" s="156"/>
      <c r="AV276" s="156"/>
      <c r="AW276" s="156"/>
      <c r="AX276" s="156"/>
      <c r="AY276" s="156"/>
      <c r="AZ276" s="156"/>
      <c r="BA276" s="156"/>
      <c r="BB276" s="156"/>
      <c r="BC276" s="156"/>
      <c r="BD276" s="156"/>
      <c r="BE276" s="156"/>
      <c r="BF276" s="156"/>
      <c r="BG276" s="156"/>
      <c r="BH276" s="156"/>
      <c r="BI276" s="156"/>
      <c r="BJ276" s="156"/>
      <c r="BK276" s="156"/>
      <c r="BL276" s="156"/>
      <c r="BM276" s="156"/>
      <c r="BN276" s="156"/>
      <c r="BO276" s="156"/>
      <c r="BP276" s="156"/>
      <c r="BQ276" s="156"/>
      <c r="BR276" s="156"/>
      <c r="BS276" s="156"/>
      <c r="BT276" s="156"/>
      <c r="BU276" s="156"/>
      <c r="BV276" s="156"/>
      <c r="BW276" s="156"/>
      <c r="BX276" s="156"/>
      <c r="BY276" s="156"/>
      <c r="BZ276" s="156"/>
      <c r="CA276" s="156"/>
      <c r="CB276" s="156"/>
      <c r="CC276" s="156"/>
      <c r="CD276" s="156"/>
      <c r="CE276" s="156"/>
      <c r="CF276" s="156"/>
      <c r="CG276" s="156"/>
      <c r="CH276" s="156"/>
      <c r="CI276" s="156"/>
      <c r="CJ276" s="156"/>
      <c r="CK276" s="156"/>
      <c r="CL276" s="156"/>
      <c r="CM276" s="156"/>
      <c r="CN276" s="156"/>
      <c r="CO276" s="156"/>
      <c r="CP276" s="156"/>
      <c r="CQ276" s="156"/>
      <c r="CR276" s="156"/>
      <c r="CS276" s="156"/>
      <c r="CT276" s="156"/>
      <c r="CU276" s="156"/>
      <c r="CV276" s="156"/>
      <c r="CW276" s="156"/>
      <c r="CX276" s="156"/>
      <c r="CY276" s="156"/>
      <c r="CZ276" s="156"/>
      <c r="DA276" s="156"/>
      <c r="DB276" s="156"/>
      <c r="DC276" s="156"/>
      <c r="DD276" s="156"/>
      <c r="DE276" s="156"/>
      <c r="DF276" s="156"/>
      <c r="DG276" s="156"/>
      <c r="DH276" s="156"/>
      <c r="DI276" s="156"/>
      <c r="DJ276" s="156"/>
      <c r="DK276" s="156"/>
      <c r="DL276" s="156"/>
      <c r="DM276" s="156"/>
      <c r="DN276" s="156"/>
      <c r="DO276" s="156"/>
      <c r="DP276" s="156"/>
      <c r="DQ276" s="156"/>
      <c r="DR276" s="156"/>
      <c r="DS276" s="156"/>
      <c r="DT276" s="156"/>
      <c r="DU276" s="156"/>
      <c r="DV276" s="156"/>
      <c r="DW276" s="156"/>
      <c r="DX276" s="156"/>
      <c r="DY276" s="156"/>
      <c r="DZ276" s="156"/>
      <c r="EA276" s="156"/>
      <c r="EB276" s="156"/>
      <c r="EC276" s="156"/>
      <c r="ED276" s="156"/>
      <c r="EE276" s="156"/>
      <c r="EF276" s="156"/>
      <c r="EG276" s="156"/>
      <c r="EH276" s="156"/>
      <c r="EI276" s="156"/>
      <c r="EJ276" s="156"/>
    </row>
    <row r="277" spans="1:140" s="192" customFormat="1" ht="30" customHeight="1" x14ac:dyDescent="0.2">
      <c r="A277" s="97" t="s">
        <v>561</v>
      </c>
      <c r="B277" s="97"/>
      <c r="C277" s="44" t="s">
        <v>350</v>
      </c>
      <c r="D277" s="44" t="s">
        <v>350</v>
      </c>
      <c r="E277" s="44" t="s">
        <v>350</v>
      </c>
      <c r="F277" s="50" t="s">
        <v>350</v>
      </c>
      <c r="G277" s="44" t="s">
        <v>350</v>
      </c>
      <c r="H277" s="44" t="s">
        <v>350</v>
      </c>
      <c r="I277" s="49">
        <f>I278</f>
        <v>5061.3</v>
      </c>
      <c r="J277" s="49">
        <f t="shared" si="80"/>
        <v>4523</v>
      </c>
      <c r="K277" s="49">
        <f t="shared" si="80"/>
        <v>4345</v>
      </c>
      <c r="L277" s="72">
        <f t="shared" si="80"/>
        <v>182</v>
      </c>
      <c r="M277" s="49">
        <f t="shared" si="80"/>
        <v>12926734</v>
      </c>
      <c r="N277" s="49">
        <f t="shared" si="80"/>
        <v>0</v>
      </c>
      <c r="O277" s="49">
        <f t="shared" si="80"/>
        <v>0</v>
      </c>
      <c r="P277" s="49">
        <f t="shared" si="80"/>
        <v>0</v>
      </c>
      <c r="Q277" s="49">
        <f t="shared" si="80"/>
        <v>12926734</v>
      </c>
      <c r="R277" s="49">
        <f t="shared" si="80"/>
        <v>0</v>
      </c>
      <c r="S277" s="49">
        <f t="shared" si="80"/>
        <v>0</v>
      </c>
      <c r="T277" s="141" t="s">
        <v>350</v>
      </c>
      <c r="U277" s="44" t="s">
        <v>350</v>
      </c>
      <c r="V277" s="142" t="s">
        <v>350</v>
      </c>
      <c r="W277" s="156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  <c r="AI277" s="156"/>
      <c r="AJ277" s="156"/>
      <c r="AK277" s="156"/>
      <c r="AL277" s="156"/>
      <c r="AM277" s="156"/>
      <c r="AN277" s="156"/>
      <c r="AO277" s="156"/>
      <c r="AP277" s="156"/>
      <c r="AQ277" s="156"/>
      <c r="AR277" s="156"/>
      <c r="AS277" s="156"/>
      <c r="AT277" s="156"/>
      <c r="AU277" s="156"/>
      <c r="AV277" s="156"/>
      <c r="AW277" s="156"/>
      <c r="AX277" s="156"/>
      <c r="AY277" s="156"/>
      <c r="AZ277" s="156"/>
      <c r="BA277" s="156"/>
      <c r="BB277" s="156"/>
      <c r="BC277" s="156"/>
      <c r="BD277" s="156"/>
      <c r="BE277" s="156"/>
      <c r="BF277" s="156"/>
      <c r="BG277" s="156"/>
      <c r="BH277" s="156"/>
      <c r="BI277" s="156"/>
      <c r="BJ277" s="156"/>
      <c r="BK277" s="156"/>
      <c r="BL277" s="156"/>
      <c r="BM277" s="156"/>
      <c r="BN277" s="156"/>
      <c r="BO277" s="156"/>
      <c r="BP277" s="156"/>
      <c r="BQ277" s="156"/>
      <c r="BR277" s="156"/>
      <c r="BS277" s="156"/>
      <c r="BT277" s="156"/>
      <c r="BU277" s="156"/>
      <c r="BV277" s="156"/>
      <c r="BW277" s="156"/>
      <c r="BX277" s="156"/>
      <c r="BY277" s="156"/>
      <c r="BZ277" s="156"/>
      <c r="CA277" s="156"/>
      <c r="CB277" s="156"/>
      <c r="CC277" s="156"/>
      <c r="CD277" s="156"/>
      <c r="CE277" s="156"/>
      <c r="CF277" s="156"/>
      <c r="CG277" s="156"/>
      <c r="CH277" s="156"/>
      <c r="CI277" s="156"/>
      <c r="CJ277" s="156"/>
      <c r="CK277" s="156"/>
      <c r="CL277" s="156"/>
      <c r="CM277" s="156"/>
      <c r="CN277" s="156"/>
      <c r="CO277" s="156"/>
      <c r="CP277" s="156"/>
      <c r="CQ277" s="156"/>
      <c r="CR277" s="156"/>
      <c r="CS277" s="156"/>
      <c r="CT277" s="156"/>
      <c r="CU277" s="156"/>
      <c r="CV277" s="156"/>
      <c r="CW277" s="156"/>
      <c r="CX277" s="156"/>
      <c r="CY277" s="156"/>
      <c r="CZ277" s="156"/>
      <c r="DA277" s="156"/>
      <c r="DB277" s="156"/>
      <c r="DC277" s="156"/>
      <c r="DD277" s="156"/>
      <c r="DE277" s="156"/>
      <c r="DF277" s="156"/>
      <c r="DG277" s="156"/>
      <c r="DH277" s="156"/>
      <c r="DI277" s="156"/>
      <c r="DJ277" s="156"/>
      <c r="DK277" s="156"/>
      <c r="DL277" s="156"/>
      <c r="DM277" s="156"/>
      <c r="DN277" s="156"/>
      <c r="DO277" s="156"/>
      <c r="DP277" s="156"/>
      <c r="DQ277" s="156"/>
      <c r="DR277" s="156"/>
      <c r="DS277" s="156"/>
      <c r="DT277" s="156"/>
      <c r="DU277" s="156"/>
      <c r="DV277" s="156"/>
      <c r="DW277" s="156"/>
      <c r="DX277" s="156"/>
      <c r="DY277" s="156"/>
      <c r="DZ277" s="156"/>
      <c r="EA277" s="156"/>
      <c r="EB277" s="156"/>
      <c r="EC277" s="156"/>
      <c r="ED277" s="156"/>
      <c r="EE277" s="156"/>
      <c r="EF277" s="156"/>
      <c r="EG277" s="156"/>
      <c r="EH277" s="156"/>
      <c r="EI277" s="156"/>
      <c r="EJ277" s="156"/>
    </row>
    <row r="278" spans="1:140" s="39" customFormat="1" ht="45" x14ac:dyDescent="0.25">
      <c r="A278" s="197">
        <v>1</v>
      </c>
      <c r="B278" s="198" t="s">
        <v>541</v>
      </c>
      <c r="C278" s="198" t="s">
        <v>27</v>
      </c>
      <c r="D278" s="199">
        <v>1991</v>
      </c>
      <c r="E278" s="199" t="s">
        <v>26</v>
      </c>
      <c r="F278" s="200" t="s">
        <v>627</v>
      </c>
      <c r="G278" s="199">
        <v>5</v>
      </c>
      <c r="H278" s="199">
        <v>5</v>
      </c>
      <c r="I278" s="201">
        <v>5061.3</v>
      </c>
      <c r="J278" s="201">
        <v>4523</v>
      </c>
      <c r="K278" s="201">
        <v>4345</v>
      </c>
      <c r="L278" s="202">
        <v>182</v>
      </c>
      <c r="M278" s="130">
        <f t="shared" si="77"/>
        <v>12926734</v>
      </c>
      <c r="N278" s="201">
        <v>0</v>
      </c>
      <c r="O278" s="201">
        <v>0</v>
      </c>
      <c r="P278" s="201">
        <v>0</v>
      </c>
      <c r="Q278" s="201">
        <f>'Таблица 3 '!C275</f>
        <v>12926734</v>
      </c>
      <c r="R278" s="49">
        <v>0</v>
      </c>
      <c r="S278" s="201">
        <v>0</v>
      </c>
      <c r="T278" s="203">
        <f>M278/I278</f>
        <v>2554.0343390038133</v>
      </c>
      <c r="U278" s="203">
        <v>2858</v>
      </c>
      <c r="V278" s="78" t="s">
        <v>44</v>
      </c>
      <c r="W278" s="144"/>
      <c r="X278" s="144"/>
      <c r="Y278" s="144"/>
      <c r="Z278" s="144"/>
      <c r="AA278" s="144"/>
      <c r="AB278" s="144"/>
      <c r="AC278" s="144"/>
      <c r="AD278" s="144"/>
      <c r="AE278" s="144"/>
      <c r="AF278" s="144"/>
      <c r="AG278" s="144"/>
      <c r="AH278" s="144"/>
      <c r="AI278" s="144"/>
      <c r="AJ278" s="144"/>
      <c r="AK278" s="144"/>
      <c r="AL278" s="144"/>
      <c r="AM278" s="144"/>
      <c r="AN278" s="144"/>
      <c r="AO278" s="144"/>
      <c r="AP278" s="144"/>
      <c r="AQ278" s="144"/>
      <c r="AR278" s="144"/>
      <c r="AS278" s="144"/>
      <c r="AT278" s="144"/>
      <c r="AU278" s="144"/>
      <c r="AV278" s="144"/>
      <c r="AW278" s="144"/>
      <c r="AX278" s="144"/>
      <c r="AY278" s="144"/>
      <c r="AZ278" s="144"/>
      <c r="BA278" s="144"/>
      <c r="BB278" s="144"/>
      <c r="BC278" s="144"/>
      <c r="BD278" s="144"/>
      <c r="BE278" s="144"/>
      <c r="BF278" s="144"/>
      <c r="BG278" s="144"/>
      <c r="BH278" s="144"/>
      <c r="BI278" s="144"/>
      <c r="BJ278" s="144"/>
      <c r="BK278" s="144"/>
      <c r="BL278" s="144"/>
      <c r="BM278" s="144"/>
      <c r="BN278" s="144"/>
      <c r="BO278" s="144"/>
      <c r="BP278" s="144"/>
      <c r="BQ278" s="144"/>
      <c r="BR278" s="144"/>
      <c r="BS278" s="144"/>
      <c r="BT278" s="144"/>
      <c r="BU278" s="144"/>
      <c r="BV278" s="144"/>
      <c r="BW278" s="144"/>
      <c r="BX278" s="144"/>
      <c r="BY278" s="144"/>
      <c r="BZ278" s="144"/>
      <c r="CA278" s="144"/>
      <c r="CB278" s="144"/>
      <c r="CC278" s="144"/>
      <c r="CD278" s="144"/>
      <c r="CE278" s="144"/>
      <c r="CF278" s="144"/>
      <c r="CG278" s="144"/>
      <c r="CH278" s="144"/>
      <c r="CI278" s="144"/>
      <c r="CJ278" s="144"/>
      <c r="CK278" s="144"/>
      <c r="CL278" s="144"/>
      <c r="CM278" s="144"/>
      <c r="CN278" s="144"/>
      <c r="CO278" s="144"/>
      <c r="CP278" s="144"/>
      <c r="CQ278" s="144"/>
      <c r="CR278" s="144"/>
      <c r="CS278" s="144"/>
      <c r="CT278" s="144"/>
      <c r="CU278" s="144"/>
      <c r="CV278" s="144"/>
      <c r="CW278" s="144"/>
      <c r="CX278" s="144"/>
      <c r="CY278" s="144"/>
      <c r="CZ278" s="144"/>
      <c r="DA278" s="144"/>
      <c r="DB278" s="144"/>
      <c r="DC278" s="144"/>
      <c r="DD278" s="144"/>
      <c r="DE278" s="144"/>
      <c r="DF278" s="144"/>
      <c r="DG278" s="144"/>
      <c r="DH278" s="144"/>
      <c r="DI278" s="144"/>
      <c r="DJ278" s="144"/>
      <c r="DK278" s="144"/>
      <c r="DL278" s="144"/>
      <c r="DM278" s="144"/>
      <c r="DN278" s="144"/>
      <c r="DO278" s="144"/>
      <c r="DP278" s="144"/>
      <c r="DQ278" s="144"/>
      <c r="DR278" s="144"/>
      <c r="DS278" s="144"/>
      <c r="DT278" s="144"/>
      <c r="DU278" s="144"/>
      <c r="DV278" s="144"/>
      <c r="DW278" s="144"/>
      <c r="DX278" s="144"/>
      <c r="DY278" s="144"/>
      <c r="DZ278" s="144"/>
      <c r="EA278" s="144"/>
      <c r="EB278" s="144"/>
      <c r="EC278" s="144"/>
      <c r="ED278" s="144"/>
      <c r="EE278" s="144"/>
      <c r="EF278" s="144"/>
      <c r="EG278" s="144"/>
      <c r="EH278" s="144"/>
      <c r="EI278" s="144"/>
      <c r="EJ278" s="144"/>
    </row>
    <row r="279" spans="1:140" s="153" customFormat="1" ht="30" customHeight="1" x14ac:dyDescent="0.2">
      <c r="A279" s="103" t="s">
        <v>562</v>
      </c>
      <c r="B279" s="104"/>
      <c r="C279" s="44" t="s">
        <v>350</v>
      </c>
      <c r="D279" s="44" t="s">
        <v>350</v>
      </c>
      <c r="E279" s="44" t="s">
        <v>350</v>
      </c>
      <c r="F279" s="50" t="s">
        <v>350</v>
      </c>
      <c r="G279" s="44" t="s">
        <v>350</v>
      </c>
      <c r="H279" s="44" t="s">
        <v>350</v>
      </c>
      <c r="I279" s="49">
        <f>SUM(I280:I282)</f>
        <v>3118</v>
      </c>
      <c r="J279" s="49">
        <f t="shared" ref="J279:S279" si="81">SUM(J280:J282)</f>
        <v>1969.6</v>
      </c>
      <c r="K279" s="49">
        <f t="shared" si="81"/>
        <v>1933.9</v>
      </c>
      <c r="L279" s="72">
        <f t="shared" si="81"/>
        <v>69</v>
      </c>
      <c r="M279" s="49">
        <f t="shared" si="81"/>
        <v>7864075.2279999992</v>
      </c>
      <c r="N279" s="49">
        <f t="shared" si="81"/>
        <v>0</v>
      </c>
      <c r="O279" s="49">
        <f t="shared" si="81"/>
        <v>0</v>
      </c>
      <c r="P279" s="49">
        <f t="shared" si="81"/>
        <v>0</v>
      </c>
      <c r="Q279" s="49">
        <f t="shared" si="81"/>
        <v>7864075.2279999992</v>
      </c>
      <c r="R279" s="49">
        <f t="shared" si="81"/>
        <v>0</v>
      </c>
      <c r="S279" s="49">
        <f t="shared" si="81"/>
        <v>0</v>
      </c>
      <c r="T279" s="141" t="s">
        <v>350</v>
      </c>
      <c r="U279" s="44" t="s">
        <v>350</v>
      </c>
      <c r="V279" s="142" t="s">
        <v>350</v>
      </c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152"/>
      <c r="AT279" s="152"/>
      <c r="AU279" s="152"/>
      <c r="AV279" s="152"/>
      <c r="AW279" s="152"/>
      <c r="AX279" s="152"/>
      <c r="AY279" s="152"/>
      <c r="AZ279" s="152"/>
      <c r="BA279" s="152"/>
      <c r="BB279" s="152"/>
      <c r="BC279" s="152"/>
      <c r="BD279" s="152"/>
      <c r="BE279" s="152"/>
      <c r="BF279" s="152"/>
      <c r="BG279" s="152"/>
      <c r="BH279" s="152"/>
      <c r="BI279" s="152"/>
      <c r="BJ279" s="152"/>
      <c r="BK279" s="152"/>
      <c r="BL279" s="152"/>
      <c r="BM279" s="152"/>
      <c r="BN279" s="152"/>
      <c r="BO279" s="152"/>
      <c r="BP279" s="152"/>
      <c r="BQ279" s="152"/>
      <c r="BR279" s="152"/>
      <c r="BS279" s="152"/>
      <c r="BT279" s="152"/>
      <c r="BU279" s="152"/>
      <c r="BV279" s="152"/>
      <c r="BW279" s="152"/>
      <c r="BX279" s="152"/>
      <c r="BY279" s="152"/>
      <c r="BZ279" s="152"/>
      <c r="CA279" s="152"/>
      <c r="CB279" s="152"/>
      <c r="CC279" s="152"/>
      <c r="CD279" s="152"/>
      <c r="CE279" s="152"/>
      <c r="CF279" s="152"/>
      <c r="CG279" s="152"/>
      <c r="CH279" s="152"/>
      <c r="CI279" s="152"/>
      <c r="CJ279" s="152"/>
      <c r="CK279" s="152"/>
      <c r="CL279" s="152"/>
      <c r="CM279" s="152"/>
      <c r="CN279" s="152"/>
      <c r="CO279" s="152"/>
      <c r="CP279" s="152"/>
      <c r="CQ279" s="152"/>
      <c r="CR279" s="152"/>
      <c r="CS279" s="152"/>
      <c r="CT279" s="152"/>
      <c r="CU279" s="152"/>
      <c r="CV279" s="152"/>
      <c r="CW279" s="152"/>
      <c r="CX279" s="152"/>
      <c r="CY279" s="152"/>
      <c r="CZ279" s="152"/>
      <c r="DA279" s="152"/>
      <c r="DB279" s="152"/>
      <c r="DC279" s="152"/>
      <c r="DD279" s="152"/>
      <c r="DE279" s="152"/>
      <c r="DF279" s="152"/>
      <c r="DG279" s="152"/>
      <c r="DH279" s="152"/>
      <c r="DI279" s="152"/>
      <c r="DJ279" s="152"/>
      <c r="DK279" s="152"/>
      <c r="DL279" s="152"/>
      <c r="DM279" s="152"/>
      <c r="DN279" s="152"/>
      <c r="DO279" s="152"/>
      <c r="DP279" s="152"/>
      <c r="DQ279" s="152"/>
      <c r="DR279" s="152"/>
      <c r="DS279" s="152"/>
      <c r="DT279" s="152"/>
      <c r="DU279" s="152"/>
      <c r="DV279" s="152"/>
      <c r="DW279" s="152"/>
      <c r="DX279" s="152"/>
      <c r="DY279" s="152"/>
      <c r="DZ279" s="152"/>
      <c r="EA279" s="152"/>
      <c r="EB279" s="152"/>
      <c r="EC279" s="152"/>
      <c r="ED279" s="152"/>
      <c r="EE279" s="152"/>
      <c r="EF279" s="152"/>
      <c r="EG279" s="152"/>
      <c r="EH279" s="152"/>
      <c r="EI279" s="152"/>
      <c r="EJ279" s="152"/>
    </row>
    <row r="280" spans="1:140" s="148" customFormat="1" ht="45" x14ac:dyDescent="0.25">
      <c r="A280" s="76">
        <v>1</v>
      </c>
      <c r="B280" s="83" t="s">
        <v>644</v>
      </c>
      <c r="C280" s="76" t="s">
        <v>27</v>
      </c>
      <c r="D280" s="78" t="s">
        <v>231</v>
      </c>
      <c r="E280" s="78">
        <v>2021</v>
      </c>
      <c r="F280" s="76" t="s">
        <v>164</v>
      </c>
      <c r="G280" s="78">
        <v>5</v>
      </c>
      <c r="H280" s="78">
        <v>1</v>
      </c>
      <c r="I280" s="130">
        <v>2217</v>
      </c>
      <c r="J280" s="130">
        <v>1160.8999999999999</v>
      </c>
      <c r="K280" s="130">
        <v>1160.9000000000001</v>
      </c>
      <c r="L280" s="134">
        <v>31</v>
      </c>
      <c r="M280" s="130">
        <f>SUM(N280:S280)</f>
        <v>2536531.673</v>
      </c>
      <c r="N280" s="130">
        <v>0</v>
      </c>
      <c r="O280" s="130">
        <v>0</v>
      </c>
      <c r="P280" s="130">
        <v>0</v>
      </c>
      <c r="Q280" s="130">
        <f>'Таблица 3 '!C277</f>
        <v>2536531.673</v>
      </c>
      <c r="R280" s="130">
        <v>0</v>
      </c>
      <c r="S280" s="130">
        <v>0</v>
      </c>
      <c r="T280" s="80">
        <f>M280/I280</f>
        <v>1144.127953540821</v>
      </c>
      <c r="U280" s="80">
        <v>2184.9699999999998</v>
      </c>
      <c r="V280" s="78" t="s">
        <v>44</v>
      </c>
      <c r="W280" s="147"/>
      <c r="X280" s="147"/>
      <c r="Y280" s="147"/>
      <c r="Z280" s="147"/>
      <c r="AA280" s="147"/>
      <c r="AB280" s="147"/>
      <c r="AC280" s="147"/>
      <c r="AD280" s="147"/>
      <c r="AE280" s="147"/>
      <c r="AF280" s="147"/>
      <c r="AG280" s="147"/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  <c r="BG280" s="147"/>
      <c r="BH280" s="147"/>
      <c r="BI280" s="147"/>
      <c r="BJ280" s="147"/>
      <c r="BK280" s="147"/>
      <c r="BL280" s="147"/>
      <c r="BM280" s="147"/>
      <c r="BN280" s="147"/>
      <c r="BO280" s="147"/>
      <c r="BP280" s="147"/>
      <c r="BQ280" s="147"/>
      <c r="BR280" s="147"/>
      <c r="BS280" s="147"/>
      <c r="BT280" s="147"/>
      <c r="BU280" s="147"/>
      <c r="BV280" s="147"/>
      <c r="BW280" s="147"/>
      <c r="BX280" s="147"/>
      <c r="BY280" s="147"/>
      <c r="BZ280" s="147"/>
      <c r="CA280" s="147"/>
      <c r="CB280" s="147"/>
      <c r="CC280" s="147"/>
      <c r="CD280" s="147"/>
      <c r="CE280" s="147"/>
      <c r="CF280" s="147"/>
      <c r="CG280" s="147"/>
      <c r="CH280" s="147"/>
      <c r="CI280" s="147"/>
      <c r="CJ280" s="147"/>
      <c r="CK280" s="147"/>
      <c r="CL280" s="147"/>
      <c r="CM280" s="147"/>
      <c r="CN280" s="147"/>
      <c r="CO280" s="147"/>
      <c r="CP280" s="147"/>
      <c r="CQ280" s="147"/>
      <c r="CR280" s="147"/>
      <c r="CS280" s="147"/>
      <c r="CT280" s="147"/>
      <c r="CU280" s="147"/>
      <c r="CV280" s="147"/>
      <c r="CW280" s="147"/>
      <c r="CX280" s="147"/>
      <c r="CY280" s="147"/>
      <c r="CZ280" s="147"/>
      <c r="DA280" s="147"/>
      <c r="DB280" s="147"/>
      <c r="DC280" s="147"/>
      <c r="DD280" s="147"/>
      <c r="DE280" s="147"/>
      <c r="DF280" s="147"/>
      <c r="DG280" s="147"/>
      <c r="DH280" s="147"/>
      <c r="DI280" s="147"/>
      <c r="DJ280" s="147"/>
      <c r="DK280" s="147"/>
      <c r="DL280" s="147"/>
      <c r="DM280" s="147"/>
      <c r="DN280" s="147"/>
      <c r="DO280" s="147"/>
      <c r="DP280" s="147"/>
      <c r="DQ280" s="147"/>
      <c r="DR280" s="147"/>
      <c r="DS280" s="147"/>
      <c r="DT280" s="147"/>
      <c r="DU280" s="147"/>
      <c r="DV280" s="147"/>
      <c r="DW280" s="147"/>
      <c r="DX280" s="147"/>
      <c r="DY280" s="147"/>
      <c r="DZ280" s="147"/>
      <c r="EA280" s="147"/>
      <c r="EB280" s="147"/>
      <c r="EC280" s="147"/>
      <c r="ED280" s="147"/>
      <c r="EE280" s="147"/>
      <c r="EF280" s="147"/>
      <c r="EG280" s="147"/>
      <c r="EH280" s="147"/>
      <c r="EI280" s="147"/>
      <c r="EJ280" s="147"/>
    </row>
    <row r="281" spans="1:140" s="152" customFormat="1" ht="45" x14ac:dyDescent="0.25">
      <c r="A281" s="76">
        <v>2</v>
      </c>
      <c r="B281" s="83" t="s">
        <v>645</v>
      </c>
      <c r="C281" s="76" t="s">
        <v>27</v>
      </c>
      <c r="D281" s="78" t="s">
        <v>67</v>
      </c>
      <c r="E281" s="78" t="s">
        <v>26</v>
      </c>
      <c r="F281" s="76" t="s">
        <v>638</v>
      </c>
      <c r="G281" s="78">
        <v>2</v>
      </c>
      <c r="H281" s="78">
        <v>2</v>
      </c>
      <c r="I281" s="130">
        <v>486.6</v>
      </c>
      <c r="J281" s="130">
        <v>404.49999999999994</v>
      </c>
      <c r="K281" s="130">
        <v>368.8</v>
      </c>
      <c r="L281" s="134">
        <v>19</v>
      </c>
      <c r="M281" s="130">
        <f t="shared" si="77"/>
        <v>436738.1</v>
      </c>
      <c r="N281" s="130">
        <v>0</v>
      </c>
      <c r="O281" s="130">
        <v>0</v>
      </c>
      <c r="P281" s="130">
        <v>0</v>
      </c>
      <c r="Q281" s="130">
        <f>'Таблица 3 '!C278</f>
        <v>436738.1</v>
      </c>
      <c r="R281" s="130">
        <v>0</v>
      </c>
      <c r="S281" s="130">
        <v>0</v>
      </c>
      <c r="T281" s="80">
        <f t="shared" ref="T281:T282" si="82">M281/I281</f>
        <v>897.53000411015194</v>
      </c>
      <c r="U281" s="80">
        <v>12090.99</v>
      </c>
      <c r="V281" s="78" t="s">
        <v>44</v>
      </c>
    </row>
    <row r="282" spans="1:140" s="152" customFormat="1" ht="45" x14ac:dyDescent="0.25">
      <c r="A282" s="76">
        <v>3</v>
      </c>
      <c r="B282" s="83" t="s">
        <v>304</v>
      </c>
      <c r="C282" s="76" t="s">
        <v>27</v>
      </c>
      <c r="D282" s="78" t="s">
        <v>231</v>
      </c>
      <c r="E282" s="78" t="s">
        <v>26</v>
      </c>
      <c r="F282" s="76" t="s">
        <v>638</v>
      </c>
      <c r="G282" s="78">
        <v>2</v>
      </c>
      <c r="H282" s="78">
        <v>2</v>
      </c>
      <c r="I282" s="130">
        <v>414.4</v>
      </c>
      <c r="J282" s="130">
        <v>404.2</v>
      </c>
      <c r="K282" s="130">
        <v>404.2</v>
      </c>
      <c r="L282" s="134">
        <v>19</v>
      </c>
      <c r="M282" s="130">
        <f t="shared" si="77"/>
        <v>4890805.4549999991</v>
      </c>
      <c r="N282" s="130">
        <v>0</v>
      </c>
      <c r="O282" s="130">
        <v>0</v>
      </c>
      <c r="P282" s="130">
        <v>0</v>
      </c>
      <c r="Q282" s="130">
        <f>'Таблица 3 '!C279</f>
        <v>4890805.4549999991</v>
      </c>
      <c r="R282" s="130">
        <v>0</v>
      </c>
      <c r="S282" s="130">
        <v>0</v>
      </c>
      <c r="T282" s="80">
        <f t="shared" si="82"/>
        <v>11802.13671573359</v>
      </c>
      <c r="U282" s="80">
        <v>1080.5</v>
      </c>
      <c r="V282" s="78" t="s">
        <v>44</v>
      </c>
    </row>
    <row r="283" spans="1:140" s="29" customFormat="1" ht="30" customHeight="1" x14ac:dyDescent="0.2">
      <c r="A283" s="138" t="s">
        <v>28</v>
      </c>
      <c r="B283" s="138"/>
      <c r="C283" s="44" t="s">
        <v>350</v>
      </c>
      <c r="D283" s="44" t="s">
        <v>350</v>
      </c>
      <c r="E283" s="44" t="s">
        <v>350</v>
      </c>
      <c r="F283" s="50" t="s">
        <v>350</v>
      </c>
      <c r="G283" s="44" t="s">
        <v>350</v>
      </c>
      <c r="H283" s="44" t="s">
        <v>350</v>
      </c>
      <c r="I283" s="49">
        <f>I284</f>
        <v>13373.559999999998</v>
      </c>
      <c r="J283" s="49">
        <f t="shared" ref="J283:S283" si="83">J284</f>
        <v>11711.72</v>
      </c>
      <c r="K283" s="49">
        <f t="shared" si="83"/>
        <v>11120.26</v>
      </c>
      <c r="L283" s="72">
        <f t="shared" si="83"/>
        <v>243</v>
      </c>
      <c r="M283" s="49">
        <f t="shared" si="83"/>
        <v>18191991.684500001</v>
      </c>
      <c r="N283" s="49">
        <f t="shared" si="83"/>
        <v>0</v>
      </c>
      <c r="O283" s="49">
        <f t="shared" si="83"/>
        <v>0</v>
      </c>
      <c r="P283" s="49">
        <f t="shared" si="83"/>
        <v>1000000</v>
      </c>
      <c r="Q283" s="49">
        <f t="shared" si="83"/>
        <v>17191991.684500001</v>
      </c>
      <c r="R283" s="49">
        <f t="shared" si="83"/>
        <v>0</v>
      </c>
      <c r="S283" s="49">
        <f t="shared" si="83"/>
        <v>0</v>
      </c>
      <c r="T283" s="141" t="s">
        <v>350</v>
      </c>
      <c r="U283" s="44" t="s">
        <v>350</v>
      </c>
      <c r="V283" s="142" t="s">
        <v>350</v>
      </c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156"/>
      <c r="AL283" s="156"/>
      <c r="AM283" s="156"/>
      <c r="AN283" s="156"/>
      <c r="AO283" s="156"/>
      <c r="AP283" s="156"/>
      <c r="AQ283" s="156"/>
      <c r="AR283" s="156"/>
      <c r="AS283" s="156"/>
      <c r="AT283" s="156"/>
      <c r="AU283" s="156"/>
      <c r="AV283" s="156"/>
      <c r="AW283" s="156"/>
      <c r="AX283" s="156"/>
      <c r="AY283" s="156"/>
      <c r="AZ283" s="156"/>
      <c r="BA283" s="156"/>
      <c r="BB283" s="156"/>
      <c r="BC283" s="156"/>
      <c r="BD283" s="156"/>
      <c r="BE283" s="156"/>
      <c r="BF283" s="156"/>
      <c r="BG283" s="156"/>
      <c r="BH283" s="156"/>
      <c r="BI283" s="156"/>
      <c r="BJ283" s="156"/>
      <c r="BK283" s="156"/>
      <c r="BL283" s="156"/>
      <c r="BM283" s="156"/>
      <c r="BN283" s="156"/>
      <c r="BO283" s="156"/>
      <c r="BP283" s="156"/>
      <c r="BQ283" s="156"/>
      <c r="BR283" s="156"/>
      <c r="BS283" s="156"/>
      <c r="BT283" s="156"/>
      <c r="BU283" s="156"/>
      <c r="BV283" s="156"/>
      <c r="BW283" s="156"/>
      <c r="BX283" s="156"/>
      <c r="BY283" s="156"/>
      <c r="BZ283" s="156"/>
      <c r="CA283" s="156"/>
      <c r="CB283" s="156"/>
      <c r="CC283" s="156"/>
      <c r="CD283" s="156"/>
      <c r="CE283" s="156"/>
      <c r="CF283" s="156"/>
      <c r="CG283" s="156"/>
      <c r="CH283" s="156"/>
      <c r="CI283" s="156"/>
      <c r="CJ283" s="156"/>
      <c r="CK283" s="156"/>
      <c r="CL283" s="156"/>
      <c r="CM283" s="156"/>
      <c r="CN283" s="156"/>
      <c r="CO283" s="156"/>
      <c r="CP283" s="156"/>
      <c r="CQ283" s="156"/>
      <c r="CR283" s="156"/>
      <c r="CS283" s="156"/>
      <c r="CT283" s="156"/>
      <c r="CU283" s="156"/>
      <c r="CV283" s="156"/>
      <c r="CW283" s="156"/>
      <c r="CX283" s="156"/>
      <c r="CY283" s="156"/>
      <c r="CZ283" s="156"/>
      <c r="DA283" s="156"/>
      <c r="DB283" s="156"/>
      <c r="DC283" s="156"/>
      <c r="DD283" s="156"/>
      <c r="DE283" s="156"/>
      <c r="DF283" s="156"/>
      <c r="DG283" s="156"/>
      <c r="DH283" s="156"/>
      <c r="DI283" s="156"/>
      <c r="DJ283" s="156"/>
      <c r="DK283" s="156"/>
      <c r="DL283" s="156"/>
      <c r="DM283" s="156"/>
      <c r="DN283" s="156"/>
      <c r="DO283" s="156"/>
      <c r="DP283" s="156"/>
      <c r="DQ283" s="156"/>
      <c r="DR283" s="156"/>
      <c r="DS283" s="156"/>
      <c r="DT283" s="156"/>
      <c r="DU283" s="156"/>
      <c r="DV283" s="156"/>
      <c r="DW283" s="156"/>
      <c r="DX283" s="156"/>
      <c r="DY283" s="156"/>
      <c r="DZ283" s="156"/>
      <c r="EA283" s="156"/>
      <c r="EB283" s="156"/>
      <c r="EC283" s="156"/>
      <c r="ED283" s="156"/>
      <c r="EE283" s="156"/>
      <c r="EF283" s="156"/>
      <c r="EG283" s="156"/>
      <c r="EH283" s="156"/>
      <c r="EI283" s="156"/>
      <c r="EJ283" s="156"/>
    </row>
    <row r="284" spans="1:140" s="29" customFormat="1" ht="30" customHeight="1" x14ac:dyDescent="0.2">
      <c r="A284" s="138" t="s">
        <v>4</v>
      </c>
      <c r="B284" s="138"/>
      <c r="C284" s="44" t="s">
        <v>350</v>
      </c>
      <c r="D284" s="44" t="s">
        <v>350</v>
      </c>
      <c r="E284" s="44" t="s">
        <v>350</v>
      </c>
      <c r="F284" s="50" t="s">
        <v>350</v>
      </c>
      <c r="G284" s="44" t="s">
        <v>350</v>
      </c>
      <c r="H284" s="44" t="s">
        <v>350</v>
      </c>
      <c r="I284" s="49">
        <f>SUM(I285:I289)</f>
        <v>13373.559999999998</v>
      </c>
      <c r="J284" s="49">
        <f t="shared" ref="J284:S284" si="84">SUM(J285:J289)</f>
        <v>11711.72</v>
      </c>
      <c r="K284" s="49">
        <f t="shared" si="84"/>
        <v>11120.26</v>
      </c>
      <c r="L284" s="72">
        <f t="shared" si="84"/>
        <v>243</v>
      </c>
      <c r="M284" s="49">
        <f t="shared" si="84"/>
        <v>18191991.684500001</v>
      </c>
      <c r="N284" s="49">
        <f t="shared" si="84"/>
        <v>0</v>
      </c>
      <c r="O284" s="49">
        <f t="shared" si="84"/>
        <v>0</v>
      </c>
      <c r="P284" s="49">
        <f t="shared" si="84"/>
        <v>1000000</v>
      </c>
      <c r="Q284" s="49">
        <f t="shared" si="84"/>
        <v>17191991.684500001</v>
      </c>
      <c r="R284" s="49">
        <f t="shared" si="84"/>
        <v>0</v>
      </c>
      <c r="S284" s="49">
        <f t="shared" si="84"/>
        <v>0</v>
      </c>
      <c r="T284" s="141" t="s">
        <v>350</v>
      </c>
      <c r="U284" s="44" t="s">
        <v>350</v>
      </c>
      <c r="V284" s="142" t="s">
        <v>350</v>
      </c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  <c r="AQ284" s="156"/>
      <c r="AR284" s="156"/>
      <c r="AS284" s="156"/>
      <c r="AT284" s="156"/>
      <c r="AU284" s="156"/>
      <c r="AV284" s="156"/>
      <c r="AW284" s="156"/>
      <c r="AX284" s="156"/>
      <c r="AY284" s="156"/>
      <c r="AZ284" s="156"/>
      <c r="BA284" s="156"/>
      <c r="BB284" s="156"/>
      <c r="BC284" s="156"/>
      <c r="BD284" s="156"/>
      <c r="BE284" s="156"/>
      <c r="BF284" s="156"/>
      <c r="BG284" s="156"/>
      <c r="BH284" s="156"/>
      <c r="BI284" s="156"/>
      <c r="BJ284" s="156"/>
      <c r="BK284" s="156"/>
      <c r="BL284" s="156"/>
      <c r="BM284" s="156"/>
      <c r="BN284" s="156"/>
      <c r="BO284" s="156"/>
      <c r="BP284" s="156"/>
      <c r="BQ284" s="156"/>
      <c r="BR284" s="156"/>
      <c r="BS284" s="156"/>
      <c r="BT284" s="156"/>
      <c r="BU284" s="156"/>
      <c r="BV284" s="156"/>
      <c r="BW284" s="156"/>
      <c r="BX284" s="156"/>
      <c r="BY284" s="156"/>
      <c r="BZ284" s="156"/>
      <c r="CA284" s="156"/>
      <c r="CB284" s="156"/>
      <c r="CC284" s="156"/>
      <c r="CD284" s="156"/>
      <c r="CE284" s="156"/>
      <c r="CF284" s="156"/>
      <c r="CG284" s="156"/>
      <c r="CH284" s="156"/>
      <c r="CI284" s="156"/>
      <c r="CJ284" s="156"/>
      <c r="CK284" s="156"/>
      <c r="CL284" s="156"/>
      <c r="CM284" s="156"/>
      <c r="CN284" s="156"/>
      <c r="CO284" s="156"/>
      <c r="CP284" s="156"/>
      <c r="CQ284" s="156"/>
      <c r="CR284" s="156"/>
      <c r="CS284" s="156"/>
      <c r="CT284" s="156"/>
      <c r="CU284" s="156"/>
      <c r="CV284" s="156"/>
      <c r="CW284" s="156"/>
      <c r="CX284" s="156"/>
      <c r="CY284" s="156"/>
      <c r="CZ284" s="156"/>
      <c r="DA284" s="156"/>
      <c r="DB284" s="156"/>
      <c r="DC284" s="156"/>
      <c r="DD284" s="156"/>
      <c r="DE284" s="156"/>
      <c r="DF284" s="156"/>
      <c r="DG284" s="156"/>
      <c r="DH284" s="156"/>
      <c r="DI284" s="156"/>
      <c r="DJ284" s="156"/>
      <c r="DK284" s="156"/>
      <c r="DL284" s="156"/>
      <c r="DM284" s="156"/>
      <c r="DN284" s="156"/>
      <c r="DO284" s="156"/>
      <c r="DP284" s="156"/>
      <c r="DQ284" s="156"/>
      <c r="DR284" s="156"/>
      <c r="DS284" s="156"/>
      <c r="DT284" s="156"/>
      <c r="DU284" s="156"/>
      <c r="DV284" s="156"/>
      <c r="DW284" s="156"/>
      <c r="DX284" s="156"/>
      <c r="DY284" s="156"/>
      <c r="DZ284" s="156"/>
      <c r="EA284" s="156"/>
      <c r="EB284" s="156"/>
      <c r="EC284" s="156"/>
      <c r="ED284" s="156"/>
      <c r="EE284" s="156"/>
      <c r="EF284" s="156"/>
      <c r="EG284" s="156"/>
      <c r="EH284" s="156"/>
      <c r="EI284" s="156"/>
      <c r="EJ284" s="156"/>
    </row>
    <row r="285" spans="1:140" s="39" customFormat="1" ht="45" x14ac:dyDescent="0.25">
      <c r="A285" s="204">
        <v>1</v>
      </c>
      <c r="B285" s="205" t="s">
        <v>649</v>
      </c>
      <c r="C285" s="139" t="s">
        <v>27</v>
      </c>
      <c r="D285" s="78">
        <v>1976</v>
      </c>
      <c r="E285" s="78" t="s">
        <v>350</v>
      </c>
      <c r="F285" s="76" t="s">
        <v>627</v>
      </c>
      <c r="G285" s="78">
        <v>2</v>
      </c>
      <c r="H285" s="78">
        <v>2</v>
      </c>
      <c r="I285" s="130">
        <v>747.5</v>
      </c>
      <c r="J285" s="130">
        <v>728.7</v>
      </c>
      <c r="K285" s="130">
        <v>687.7</v>
      </c>
      <c r="L285" s="134">
        <v>17</v>
      </c>
      <c r="M285" s="130">
        <f>SUM(N285:S285)</f>
        <v>1538387.72</v>
      </c>
      <c r="N285" s="130">
        <v>0</v>
      </c>
      <c r="O285" s="130">
        <v>0</v>
      </c>
      <c r="P285" s="130">
        <v>0</v>
      </c>
      <c r="Q285" s="206">
        <f>'Таблица 3 '!C282</f>
        <v>1538387.72</v>
      </c>
      <c r="R285" s="130">
        <v>0</v>
      </c>
      <c r="S285" s="130">
        <v>0</v>
      </c>
      <c r="T285" s="80">
        <f>M285/I285</f>
        <v>2058.0437725752508</v>
      </c>
      <c r="U285" s="80">
        <v>2111.14</v>
      </c>
      <c r="V285" s="131" t="s">
        <v>44</v>
      </c>
      <c r="W285" s="144"/>
      <c r="X285" s="144"/>
      <c r="Y285" s="144"/>
      <c r="Z285" s="144"/>
      <c r="AA285" s="144"/>
      <c r="AB285" s="144"/>
      <c r="AC285" s="144"/>
      <c r="AD285" s="144"/>
      <c r="AE285" s="144"/>
      <c r="AF285" s="144"/>
      <c r="AG285" s="144"/>
      <c r="AH285" s="144"/>
      <c r="AI285" s="144"/>
      <c r="AJ285" s="144"/>
      <c r="AK285" s="144"/>
      <c r="AL285" s="144"/>
      <c r="AM285" s="144"/>
      <c r="AN285" s="144"/>
      <c r="AO285" s="144"/>
      <c r="AP285" s="144"/>
      <c r="AQ285" s="144"/>
      <c r="AR285" s="144"/>
      <c r="AS285" s="144"/>
      <c r="AT285" s="144"/>
      <c r="AU285" s="144"/>
      <c r="AV285" s="144"/>
      <c r="AW285" s="144"/>
      <c r="AX285" s="144"/>
      <c r="AY285" s="144"/>
      <c r="AZ285" s="144"/>
      <c r="BA285" s="144"/>
      <c r="BB285" s="144"/>
      <c r="BC285" s="144"/>
      <c r="BD285" s="144"/>
      <c r="BE285" s="144"/>
      <c r="BF285" s="144"/>
      <c r="BG285" s="144"/>
      <c r="BH285" s="144"/>
      <c r="BI285" s="144"/>
      <c r="BJ285" s="144"/>
      <c r="BK285" s="144"/>
      <c r="BL285" s="144"/>
      <c r="BM285" s="144"/>
      <c r="BN285" s="144"/>
      <c r="BO285" s="144"/>
      <c r="BP285" s="144"/>
      <c r="BQ285" s="144"/>
      <c r="BR285" s="144"/>
      <c r="BS285" s="144"/>
      <c r="BT285" s="144"/>
      <c r="BU285" s="144"/>
      <c r="BV285" s="144"/>
      <c r="BW285" s="144"/>
      <c r="BX285" s="144"/>
      <c r="BY285" s="144"/>
      <c r="BZ285" s="144"/>
      <c r="CA285" s="144"/>
      <c r="CB285" s="144"/>
      <c r="CC285" s="144"/>
      <c r="CD285" s="144"/>
      <c r="CE285" s="144"/>
      <c r="CF285" s="144"/>
      <c r="CG285" s="144"/>
      <c r="CH285" s="144"/>
      <c r="CI285" s="144"/>
      <c r="CJ285" s="144"/>
      <c r="CK285" s="144"/>
      <c r="CL285" s="144"/>
      <c r="CM285" s="144"/>
      <c r="CN285" s="144"/>
      <c r="CO285" s="144"/>
      <c r="CP285" s="144"/>
      <c r="CQ285" s="144"/>
      <c r="CR285" s="144"/>
      <c r="CS285" s="144"/>
      <c r="CT285" s="144"/>
      <c r="CU285" s="144"/>
      <c r="CV285" s="144"/>
      <c r="CW285" s="144"/>
      <c r="CX285" s="144"/>
      <c r="CY285" s="144"/>
      <c r="CZ285" s="144"/>
      <c r="DA285" s="144"/>
      <c r="DB285" s="144"/>
      <c r="DC285" s="144"/>
      <c r="DD285" s="144"/>
      <c r="DE285" s="144"/>
      <c r="DF285" s="144"/>
      <c r="DG285" s="144"/>
      <c r="DH285" s="144"/>
      <c r="DI285" s="144"/>
      <c r="DJ285" s="144"/>
      <c r="DK285" s="144"/>
      <c r="DL285" s="144"/>
      <c r="DM285" s="144"/>
      <c r="DN285" s="144"/>
      <c r="DO285" s="144"/>
      <c r="DP285" s="144"/>
      <c r="DQ285" s="144"/>
      <c r="DR285" s="144"/>
      <c r="DS285" s="144"/>
      <c r="DT285" s="144"/>
      <c r="DU285" s="144"/>
      <c r="DV285" s="144"/>
      <c r="DW285" s="144"/>
      <c r="DX285" s="144"/>
      <c r="DY285" s="144"/>
      <c r="DZ285" s="144"/>
      <c r="EA285" s="144"/>
      <c r="EB285" s="144"/>
      <c r="EC285" s="144"/>
      <c r="ED285" s="144"/>
      <c r="EE285" s="144"/>
      <c r="EF285" s="144"/>
      <c r="EG285" s="144"/>
      <c r="EH285" s="144"/>
      <c r="EI285" s="144"/>
      <c r="EJ285" s="144"/>
    </row>
    <row r="286" spans="1:140" s="39" customFormat="1" ht="45" x14ac:dyDescent="0.25">
      <c r="A286" s="174">
        <v>2</v>
      </c>
      <c r="B286" s="82" t="s">
        <v>648</v>
      </c>
      <c r="C286" s="139" t="s">
        <v>27</v>
      </c>
      <c r="D286" s="78">
        <v>1995</v>
      </c>
      <c r="E286" s="78" t="s">
        <v>350</v>
      </c>
      <c r="F286" s="76" t="s">
        <v>627</v>
      </c>
      <c r="G286" s="78">
        <v>5</v>
      </c>
      <c r="H286" s="78">
        <v>4</v>
      </c>
      <c r="I286" s="130">
        <v>4346.05</v>
      </c>
      <c r="J286" s="130">
        <v>4166.16</v>
      </c>
      <c r="K286" s="130">
        <v>4077.95</v>
      </c>
      <c r="L286" s="134">
        <v>80</v>
      </c>
      <c r="M286" s="130">
        <f t="shared" si="77"/>
        <v>4465040.3099999996</v>
      </c>
      <c r="N286" s="130">
        <v>0</v>
      </c>
      <c r="O286" s="130">
        <v>0</v>
      </c>
      <c r="P286" s="130">
        <v>0</v>
      </c>
      <c r="Q286" s="206">
        <f>'Таблица 3 '!C283</f>
        <v>4465040.3099999996</v>
      </c>
      <c r="R286" s="130">
        <v>0</v>
      </c>
      <c r="S286" s="130">
        <v>0</v>
      </c>
      <c r="T286" s="80">
        <f t="shared" ref="T286:T289" si="85">M286/I286</f>
        <v>1027.3789556033639</v>
      </c>
      <c r="U286" s="80">
        <v>1071.74</v>
      </c>
      <c r="V286" s="131" t="s">
        <v>44</v>
      </c>
      <c r="W286" s="144"/>
      <c r="X286" s="144"/>
      <c r="Y286" s="144"/>
      <c r="Z286" s="144"/>
      <c r="AA286" s="144"/>
      <c r="AB286" s="144"/>
      <c r="AC286" s="144"/>
      <c r="AD286" s="144"/>
      <c r="AE286" s="144"/>
      <c r="AF286" s="144"/>
      <c r="AG286" s="144"/>
      <c r="AH286" s="144"/>
      <c r="AI286" s="144"/>
      <c r="AJ286" s="144"/>
      <c r="AK286" s="144"/>
      <c r="AL286" s="144"/>
      <c r="AM286" s="144"/>
      <c r="AN286" s="144"/>
      <c r="AO286" s="144"/>
      <c r="AP286" s="144"/>
      <c r="AQ286" s="144"/>
      <c r="AR286" s="144"/>
      <c r="AS286" s="144"/>
      <c r="AT286" s="144"/>
      <c r="AU286" s="144"/>
      <c r="AV286" s="144"/>
      <c r="AW286" s="144"/>
      <c r="AX286" s="144"/>
      <c r="AY286" s="144"/>
      <c r="AZ286" s="144"/>
      <c r="BA286" s="144"/>
      <c r="BB286" s="144"/>
      <c r="BC286" s="144"/>
      <c r="BD286" s="144"/>
      <c r="BE286" s="144"/>
      <c r="BF286" s="144"/>
      <c r="BG286" s="144"/>
      <c r="BH286" s="144"/>
      <c r="BI286" s="144"/>
      <c r="BJ286" s="144"/>
      <c r="BK286" s="144"/>
      <c r="BL286" s="144"/>
      <c r="BM286" s="144"/>
      <c r="BN286" s="144"/>
      <c r="BO286" s="144"/>
      <c r="BP286" s="144"/>
      <c r="BQ286" s="144"/>
      <c r="BR286" s="144"/>
      <c r="BS286" s="144"/>
      <c r="BT286" s="144"/>
      <c r="BU286" s="144"/>
      <c r="BV286" s="144"/>
      <c r="BW286" s="144"/>
      <c r="BX286" s="144"/>
      <c r="BY286" s="144"/>
      <c r="BZ286" s="144"/>
      <c r="CA286" s="144"/>
      <c r="CB286" s="144"/>
      <c r="CC286" s="144"/>
      <c r="CD286" s="144"/>
      <c r="CE286" s="144"/>
      <c r="CF286" s="144"/>
      <c r="CG286" s="144"/>
      <c r="CH286" s="144"/>
      <c r="CI286" s="144"/>
      <c r="CJ286" s="144"/>
      <c r="CK286" s="144"/>
      <c r="CL286" s="144"/>
      <c r="CM286" s="144"/>
      <c r="CN286" s="144"/>
      <c r="CO286" s="144"/>
      <c r="CP286" s="144"/>
      <c r="CQ286" s="144"/>
      <c r="CR286" s="144"/>
      <c r="CS286" s="144"/>
      <c r="CT286" s="144"/>
      <c r="CU286" s="144"/>
      <c r="CV286" s="144"/>
      <c r="CW286" s="144"/>
      <c r="CX286" s="144"/>
      <c r="CY286" s="144"/>
      <c r="CZ286" s="144"/>
      <c r="DA286" s="144"/>
      <c r="DB286" s="144"/>
      <c r="DC286" s="144"/>
      <c r="DD286" s="144"/>
      <c r="DE286" s="144"/>
      <c r="DF286" s="144"/>
      <c r="DG286" s="144"/>
      <c r="DH286" s="144"/>
      <c r="DI286" s="144"/>
      <c r="DJ286" s="144"/>
      <c r="DK286" s="144"/>
      <c r="DL286" s="144"/>
      <c r="DM286" s="144"/>
      <c r="DN286" s="144"/>
      <c r="DO286" s="144"/>
      <c r="DP286" s="144"/>
      <c r="DQ286" s="144"/>
      <c r="DR286" s="144"/>
      <c r="DS286" s="144"/>
      <c r="DT286" s="144"/>
      <c r="DU286" s="144"/>
      <c r="DV286" s="144"/>
      <c r="DW286" s="144"/>
      <c r="DX286" s="144"/>
      <c r="DY286" s="144"/>
      <c r="DZ286" s="144"/>
      <c r="EA286" s="144"/>
      <c r="EB286" s="144"/>
      <c r="EC286" s="144"/>
      <c r="ED286" s="144"/>
      <c r="EE286" s="144"/>
      <c r="EF286" s="144"/>
      <c r="EG286" s="144"/>
      <c r="EH286" s="144"/>
      <c r="EI286" s="144"/>
      <c r="EJ286" s="144"/>
    </row>
    <row r="287" spans="1:140" s="39" customFormat="1" ht="45" x14ac:dyDescent="0.25">
      <c r="A287" s="204">
        <v>3</v>
      </c>
      <c r="B287" s="205" t="s">
        <v>512</v>
      </c>
      <c r="C287" s="139" t="s">
        <v>27</v>
      </c>
      <c r="D287" s="78">
        <v>1988</v>
      </c>
      <c r="E287" s="78" t="s">
        <v>350</v>
      </c>
      <c r="F287" s="76" t="s">
        <v>627</v>
      </c>
      <c r="G287" s="78">
        <v>5</v>
      </c>
      <c r="H287" s="78">
        <v>4</v>
      </c>
      <c r="I287" s="130">
        <v>3166.5</v>
      </c>
      <c r="J287" s="130">
        <v>2809.56</v>
      </c>
      <c r="K287" s="130">
        <v>2566.46</v>
      </c>
      <c r="L287" s="134">
        <v>58</v>
      </c>
      <c r="M287" s="130">
        <f>SUM(N287:S287)</f>
        <v>3011117.83</v>
      </c>
      <c r="N287" s="130">
        <v>0</v>
      </c>
      <c r="O287" s="130">
        <v>0</v>
      </c>
      <c r="P287" s="130">
        <v>0</v>
      </c>
      <c r="Q287" s="206">
        <f>'Таблица 3 '!C284</f>
        <v>3011117.83</v>
      </c>
      <c r="R287" s="130">
        <v>0</v>
      </c>
      <c r="S287" s="130">
        <v>0</v>
      </c>
      <c r="T287" s="80">
        <f t="shared" si="85"/>
        <v>950.92936365071853</v>
      </c>
      <c r="U287" s="80">
        <v>1071.74</v>
      </c>
      <c r="V287" s="131" t="s">
        <v>44</v>
      </c>
      <c r="W287" s="144"/>
      <c r="X287" s="144"/>
      <c r="Y287" s="144"/>
      <c r="Z287" s="144"/>
      <c r="AA287" s="144"/>
      <c r="AB287" s="144"/>
      <c r="AC287" s="144"/>
      <c r="AD287" s="144"/>
      <c r="AE287" s="144"/>
      <c r="AF287" s="144"/>
      <c r="AG287" s="144"/>
      <c r="AH287" s="144"/>
      <c r="AI287" s="144"/>
      <c r="AJ287" s="144"/>
      <c r="AK287" s="144"/>
      <c r="AL287" s="144"/>
      <c r="AM287" s="144"/>
      <c r="AN287" s="144"/>
      <c r="AO287" s="144"/>
      <c r="AP287" s="144"/>
      <c r="AQ287" s="144"/>
      <c r="AR287" s="144"/>
      <c r="AS287" s="144"/>
      <c r="AT287" s="144"/>
      <c r="AU287" s="144"/>
      <c r="AV287" s="144"/>
      <c r="AW287" s="144"/>
      <c r="AX287" s="144"/>
      <c r="AY287" s="144"/>
      <c r="AZ287" s="144"/>
      <c r="BA287" s="144"/>
      <c r="BB287" s="144"/>
      <c r="BC287" s="144"/>
      <c r="BD287" s="144"/>
      <c r="BE287" s="144"/>
      <c r="BF287" s="144"/>
      <c r="BG287" s="144"/>
      <c r="BH287" s="144"/>
      <c r="BI287" s="144"/>
      <c r="BJ287" s="144"/>
      <c r="BK287" s="144"/>
      <c r="BL287" s="144"/>
      <c r="BM287" s="144"/>
      <c r="BN287" s="144"/>
      <c r="BO287" s="144"/>
      <c r="BP287" s="144"/>
      <c r="BQ287" s="144"/>
      <c r="BR287" s="144"/>
      <c r="BS287" s="144"/>
      <c r="BT287" s="144"/>
      <c r="BU287" s="144"/>
      <c r="BV287" s="144"/>
      <c r="BW287" s="144"/>
      <c r="BX287" s="144"/>
      <c r="BY287" s="144"/>
      <c r="BZ287" s="144"/>
      <c r="CA287" s="144"/>
      <c r="CB287" s="144"/>
      <c r="CC287" s="144"/>
      <c r="CD287" s="144"/>
      <c r="CE287" s="144"/>
      <c r="CF287" s="144"/>
      <c r="CG287" s="144"/>
      <c r="CH287" s="144"/>
      <c r="CI287" s="144"/>
      <c r="CJ287" s="144"/>
      <c r="CK287" s="144"/>
      <c r="CL287" s="144"/>
      <c r="CM287" s="144"/>
      <c r="CN287" s="144"/>
      <c r="CO287" s="144"/>
      <c r="CP287" s="144"/>
      <c r="CQ287" s="144"/>
      <c r="CR287" s="144"/>
      <c r="CS287" s="144"/>
      <c r="CT287" s="144"/>
      <c r="CU287" s="144"/>
      <c r="CV287" s="144"/>
      <c r="CW287" s="144"/>
      <c r="CX287" s="144"/>
      <c r="CY287" s="144"/>
      <c r="CZ287" s="144"/>
      <c r="DA287" s="144"/>
      <c r="DB287" s="144"/>
      <c r="DC287" s="144"/>
      <c r="DD287" s="144"/>
      <c r="DE287" s="144"/>
      <c r="DF287" s="144"/>
      <c r="DG287" s="144"/>
      <c r="DH287" s="144"/>
      <c r="DI287" s="144"/>
      <c r="DJ287" s="144"/>
      <c r="DK287" s="144"/>
      <c r="DL287" s="144"/>
      <c r="DM287" s="144"/>
      <c r="DN287" s="144"/>
      <c r="DO287" s="144"/>
      <c r="DP287" s="144"/>
      <c r="DQ287" s="144"/>
      <c r="DR287" s="144"/>
      <c r="DS287" s="144"/>
      <c r="DT287" s="144"/>
      <c r="DU287" s="144"/>
      <c r="DV287" s="144"/>
      <c r="DW287" s="144"/>
      <c r="DX287" s="144"/>
      <c r="DY287" s="144"/>
      <c r="DZ287" s="144"/>
      <c r="EA287" s="144"/>
      <c r="EB287" s="144"/>
      <c r="EC287" s="144"/>
      <c r="ED287" s="144"/>
      <c r="EE287" s="144"/>
      <c r="EF287" s="144"/>
      <c r="EG287" s="144"/>
      <c r="EH287" s="144"/>
      <c r="EI287" s="144"/>
      <c r="EJ287" s="144"/>
    </row>
    <row r="288" spans="1:140" s="39" customFormat="1" ht="45" x14ac:dyDescent="0.25">
      <c r="A288" s="174">
        <v>4</v>
      </c>
      <c r="B288" s="205" t="s">
        <v>513</v>
      </c>
      <c r="C288" s="139" t="s">
        <v>27</v>
      </c>
      <c r="D288" s="78">
        <v>1973</v>
      </c>
      <c r="E288" s="78" t="s">
        <v>350</v>
      </c>
      <c r="F288" s="76" t="s">
        <v>627</v>
      </c>
      <c r="G288" s="78">
        <v>2</v>
      </c>
      <c r="H288" s="78">
        <v>2</v>
      </c>
      <c r="I288" s="130">
        <v>784.31</v>
      </c>
      <c r="J288" s="130">
        <v>681.39</v>
      </c>
      <c r="K288" s="130">
        <v>576.04</v>
      </c>
      <c r="L288" s="134">
        <v>16</v>
      </c>
      <c r="M288" s="130">
        <f>SUM(N288:S288)</f>
        <v>6762835.1645</v>
      </c>
      <c r="N288" s="157">
        <v>0</v>
      </c>
      <c r="O288" s="157">
        <v>0</v>
      </c>
      <c r="P288" s="157">
        <v>1000000</v>
      </c>
      <c r="Q288" s="206">
        <f>'Таблица 3 '!C285</f>
        <v>5762835.1645</v>
      </c>
      <c r="R288" s="175">
        <v>0</v>
      </c>
      <c r="S288" s="130">
        <v>0</v>
      </c>
      <c r="T288" s="80">
        <f t="shared" si="85"/>
        <v>8622.6557923525143</v>
      </c>
      <c r="U288" s="75" t="s">
        <v>239</v>
      </c>
      <c r="V288" s="131" t="s">
        <v>44</v>
      </c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4"/>
      <c r="AK288" s="144"/>
      <c r="AL288" s="144"/>
      <c r="AM288" s="144"/>
      <c r="AN288" s="144"/>
      <c r="AO288" s="144"/>
      <c r="AP288" s="144"/>
      <c r="AQ288" s="144"/>
      <c r="AR288" s="144"/>
      <c r="AS288" s="144"/>
      <c r="AT288" s="144"/>
      <c r="AU288" s="144"/>
      <c r="AV288" s="144"/>
      <c r="AW288" s="144"/>
      <c r="AX288" s="144"/>
      <c r="AY288" s="144"/>
      <c r="AZ288" s="144"/>
      <c r="BA288" s="144"/>
      <c r="BB288" s="144"/>
      <c r="BC288" s="144"/>
      <c r="BD288" s="144"/>
      <c r="BE288" s="144"/>
      <c r="BF288" s="144"/>
      <c r="BG288" s="144"/>
      <c r="BH288" s="144"/>
      <c r="BI288" s="144"/>
      <c r="BJ288" s="144"/>
      <c r="BK288" s="144"/>
      <c r="BL288" s="144"/>
      <c r="BM288" s="144"/>
      <c r="BN288" s="144"/>
      <c r="BO288" s="144"/>
      <c r="BP288" s="144"/>
      <c r="BQ288" s="144"/>
      <c r="BR288" s="144"/>
      <c r="BS288" s="144"/>
      <c r="BT288" s="144"/>
      <c r="BU288" s="144"/>
      <c r="BV288" s="144"/>
      <c r="BW288" s="144"/>
      <c r="BX288" s="144"/>
      <c r="BY288" s="144"/>
      <c r="BZ288" s="144"/>
      <c r="CA288" s="144"/>
      <c r="CB288" s="144"/>
      <c r="CC288" s="144"/>
      <c r="CD288" s="144"/>
      <c r="CE288" s="144"/>
      <c r="CF288" s="144"/>
      <c r="CG288" s="144"/>
      <c r="CH288" s="144"/>
      <c r="CI288" s="144"/>
      <c r="CJ288" s="144"/>
      <c r="CK288" s="144"/>
      <c r="CL288" s="144"/>
      <c r="CM288" s="144"/>
      <c r="CN288" s="144"/>
      <c r="CO288" s="144"/>
      <c r="CP288" s="144"/>
      <c r="CQ288" s="144"/>
      <c r="CR288" s="144"/>
      <c r="CS288" s="144"/>
      <c r="CT288" s="144"/>
      <c r="CU288" s="144"/>
      <c r="CV288" s="144"/>
      <c r="CW288" s="144"/>
      <c r="CX288" s="144"/>
      <c r="CY288" s="144"/>
      <c r="CZ288" s="144"/>
      <c r="DA288" s="144"/>
      <c r="DB288" s="144"/>
      <c r="DC288" s="144"/>
      <c r="DD288" s="144"/>
      <c r="DE288" s="144"/>
      <c r="DF288" s="144"/>
      <c r="DG288" s="144"/>
      <c r="DH288" s="144"/>
      <c r="DI288" s="144"/>
      <c r="DJ288" s="144"/>
      <c r="DK288" s="144"/>
      <c r="DL288" s="144"/>
      <c r="DM288" s="144"/>
      <c r="DN288" s="144"/>
      <c r="DO288" s="144"/>
      <c r="DP288" s="144"/>
      <c r="DQ288" s="144"/>
      <c r="DR288" s="144"/>
      <c r="DS288" s="144"/>
      <c r="DT288" s="144"/>
      <c r="DU288" s="144"/>
      <c r="DV288" s="144"/>
      <c r="DW288" s="144"/>
      <c r="DX288" s="144"/>
      <c r="DY288" s="144"/>
      <c r="DZ288" s="144"/>
      <c r="EA288" s="144"/>
      <c r="EB288" s="144"/>
      <c r="EC288" s="144"/>
      <c r="ED288" s="144"/>
      <c r="EE288" s="144"/>
      <c r="EF288" s="144"/>
      <c r="EG288" s="144"/>
      <c r="EH288" s="144"/>
      <c r="EI288" s="144"/>
      <c r="EJ288" s="144"/>
    </row>
    <row r="289" spans="1:140" s="39" customFormat="1" ht="45" x14ac:dyDescent="0.25">
      <c r="A289" s="204">
        <v>5</v>
      </c>
      <c r="B289" s="205" t="s">
        <v>511</v>
      </c>
      <c r="C289" s="139" t="s">
        <v>27</v>
      </c>
      <c r="D289" s="78">
        <v>1976</v>
      </c>
      <c r="E289" s="78" t="s">
        <v>350</v>
      </c>
      <c r="F289" s="76" t="s">
        <v>627</v>
      </c>
      <c r="G289" s="78">
        <v>5</v>
      </c>
      <c r="H289" s="78">
        <v>4</v>
      </c>
      <c r="I289" s="130">
        <v>4329.2</v>
      </c>
      <c r="J289" s="130">
        <v>3325.91</v>
      </c>
      <c r="K289" s="130">
        <v>3212.11</v>
      </c>
      <c r="L289" s="134">
        <v>72</v>
      </c>
      <c r="M289" s="130">
        <f t="shared" si="77"/>
        <v>2414610.66</v>
      </c>
      <c r="N289" s="130">
        <v>0</v>
      </c>
      <c r="O289" s="130">
        <v>0</v>
      </c>
      <c r="P289" s="130">
        <v>0</v>
      </c>
      <c r="Q289" s="206">
        <f>'Таблица 3 '!C286</f>
        <v>2414610.66</v>
      </c>
      <c r="R289" s="130">
        <v>0</v>
      </c>
      <c r="S289" s="130">
        <v>0</v>
      </c>
      <c r="T289" s="80">
        <f t="shared" si="85"/>
        <v>557.7498521666821</v>
      </c>
      <c r="U289" s="80">
        <v>726</v>
      </c>
      <c r="V289" s="131" t="s">
        <v>44</v>
      </c>
      <c r="W289" s="144"/>
      <c r="X289" s="144"/>
      <c r="Y289" s="144"/>
      <c r="Z289" s="144"/>
      <c r="AA289" s="144"/>
      <c r="AB289" s="144"/>
      <c r="AC289" s="144"/>
      <c r="AD289" s="144"/>
      <c r="AE289" s="144"/>
      <c r="AF289" s="144"/>
      <c r="AG289" s="144"/>
      <c r="AH289" s="144"/>
      <c r="AI289" s="144"/>
      <c r="AJ289" s="144"/>
      <c r="AK289" s="144"/>
      <c r="AL289" s="144"/>
      <c r="AM289" s="144"/>
      <c r="AN289" s="144"/>
      <c r="AO289" s="144"/>
      <c r="AP289" s="144"/>
      <c r="AQ289" s="144"/>
      <c r="AR289" s="144"/>
      <c r="AS289" s="144"/>
      <c r="AT289" s="144"/>
      <c r="AU289" s="144"/>
      <c r="AV289" s="144"/>
      <c r="AW289" s="144"/>
      <c r="AX289" s="144"/>
      <c r="AY289" s="144"/>
      <c r="AZ289" s="144"/>
      <c r="BA289" s="144"/>
      <c r="BB289" s="144"/>
      <c r="BC289" s="144"/>
      <c r="BD289" s="144"/>
      <c r="BE289" s="144"/>
      <c r="BF289" s="144"/>
      <c r="BG289" s="144"/>
      <c r="BH289" s="144"/>
      <c r="BI289" s="144"/>
      <c r="BJ289" s="144"/>
      <c r="BK289" s="144"/>
      <c r="BL289" s="144"/>
      <c r="BM289" s="144"/>
      <c r="BN289" s="144"/>
      <c r="BO289" s="144"/>
      <c r="BP289" s="144"/>
      <c r="BQ289" s="144"/>
      <c r="BR289" s="144"/>
      <c r="BS289" s="144"/>
      <c r="BT289" s="144"/>
      <c r="BU289" s="144"/>
      <c r="BV289" s="144"/>
      <c r="BW289" s="144"/>
      <c r="BX289" s="144"/>
      <c r="BY289" s="144"/>
      <c r="BZ289" s="144"/>
      <c r="CA289" s="144"/>
      <c r="CB289" s="144"/>
      <c r="CC289" s="144"/>
      <c r="CD289" s="144"/>
      <c r="CE289" s="144"/>
      <c r="CF289" s="144"/>
      <c r="CG289" s="144"/>
      <c r="CH289" s="144"/>
      <c r="CI289" s="144"/>
      <c r="CJ289" s="144"/>
      <c r="CK289" s="144"/>
      <c r="CL289" s="144"/>
      <c r="CM289" s="144"/>
      <c r="CN289" s="144"/>
      <c r="CO289" s="144"/>
      <c r="CP289" s="144"/>
      <c r="CQ289" s="144"/>
      <c r="CR289" s="144"/>
      <c r="CS289" s="144"/>
      <c r="CT289" s="144"/>
      <c r="CU289" s="144"/>
      <c r="CV289" s="144"/>
      <c r="CW289" s="144"/>
      <c r="CX289" s="144"/>
      <c r="CY289" s="144"/>
      <c r="CZ289" s="144"/>
      <c r="DA289" s="144"/>
      <c r="DB289" s="144"/>
      <c r="DC289" s="144"/>
      <c r="DD289" s="144"/>
      <c r="DE289" s="144"/>
      <c r="DF289" s="144"/>
      <c r="DG289" s="144"/>
      <c r="DH289" s="144"/>
      <c r="DI289" s="144"/>
      <c r="DJ289" s="144"/>
      <c r="DK289" s="144"/>
      <c r="DL289" s="144"/>
      <c r="DM289" s="144"/>
      <c r="DN289" s="144"/>
      <c r="DO289" s="144"/>
      <c r="DP289" s="144"/>
      <c r="DQ289" s="144"/>
      <c r="DR289" s="144"/>
      <c r="DS289" s="144"/>
      <c r="DT289" s="144"/>
      <c r="DU289" s="144"/>
      <c r="DV289" s="144"/>
      <c r="DW289" s="144"/>
      <c r="DX289" s="144"/>
      <c r="DY289" s="144"/>
      <c r="DZ289" s="144"/>
      <c r="EA289" s="144"/>
      <c r="EB289" s="144"/>
      <c r="EC289" s="144"/>
      <c r="ED289" s="144"/>
      <c r="EE289" s="144"/>
      <c r="EF289" s="144"/>
      <c r="EG289" s="144"/>
      <c r="EH289" s="144"/>
      <c r="EI289" s="144"/>
      <c r="EJ289" s="144"/>
    </row>
    <row r="290" spans="1:140" s="29" customFormat="1" ht="30" customHeight="1" x14ac:dyDescent="0.2">
      <c r="A290" s="97" t="s">
        <v>597</v>
      </c>
      <c r="B290" s="97"/>
      <c r="C290" s="44" t="s">
        <v>350</v>
      </c>
      <c r="D290" s="44" t="s">
        <v>350</v>
      </c>
      <c r="E290" s="44" t="s">
        <v>350</v>
      </c>
      <c r="F290" s="50" t="s">
        <v>350</v>
      </c>
      <c r="G290" s="44" t="s">
        <v>350</v>
      </c>
      <c r="H290" s="44" t="s">
        <v>350</v>
      </c>
      <c r="I290" s="49">
        <f>I291+I293</f>
        <v>1377.6</v>
      </c>
      <c r="J290" s="49">
        <f t="shared" ref="J290:S290" si="86">J291+J293</f>
        <v>1299.5</v>
      </c>
      <c r="K290" s="49">
        <f t="shared" si="86"/>
        <v>1147.4000000000001</v>
      </c>
      <c r="L290" s="72">
        <f t="shared" si="86"/>
        <v>66</v>
      </c>
      <c r="M290" s="49">
        <f t="shared" si="86"/>
        <v>789638.13399999996</v>
      </c>
      <c r="N290" s="49">
        <f t="shared" si="86"/>
        <v>0</v>
      </c>
      <c r="O290" s="49">
        <f t="shared" si="86"/>
        <v>0</v>
      </c>
      <c r="P290" s="49">
        <f t="shared" si="86"/>
        <v>0</v>
      </c>
      <c r="Q290" s="49">
        <f t="shared" si="86"/>
        <v>789638.13399999996</v>
      </c>
      <c r="R290" s="49">
        <f t="shared" si="86"/>
        <v>0</v>
      </c>
      <c r="S290" s="49">
        <f t="shared" si="86"/>
        <v>0</v>
      </c>
      <c r="T290" s="44" t="s">
        <v>26</v>
      </c>
      <c r="U290" s="44" t="s">
        <v>26</v>
      </c>
      <c r="V290" s="44" t="s">
        <v>26</v>
      </c>
    </row>
    <row r="291" spans="1:140" s="29" customFormat="1" ht="30" customHeight="1" x14ac:dyDescent="0.2">
      <c r="A291" s="97" t="s">
        <v>598</v>
      </c>
      <c r="B291" s="97"/>
      <c r="C291" s="44" t="s">
        <v>350</v>
      </c>
      <c r="D291" s="44" t="s">
        <v>350</v>
      </c>
      <c r="E291" s="44" t="s">
        <v>350</v>
      </c>
      <c r="F291" s="50" t="s">
        <v>350</v>
      </c>
      <c r="G291" s="44" t="s">
        <v>350</v>
      </c>
      <c r="H291" s="44" t="s">
        <v>350</v>
      </c>
      <c r="I291" s="49">
        <f>I292</f>
        <v>650.6</v>
      </c>
      <c r="J291" s="49">
        <f t="shared" ref="J291:S291" si="87">J292</f>
        <v>650.6</v>
      </c>
      <c r="K291" s="49">
        <f t="shared" si="87"/>
        <v>619.6</v>
      </c>
      <c r="L291" s="72">
        <f t="shared" si="87"/>
        <v>34</v>
      </c>
      <c r="M291" s="49">
        <f t="shared" si="87"/>
        <v>446324.61200000002</v>
      </c>
      <c r="N291" s="49">
        <f t="shared" si="87"/>
        <v>0</v>
      </c>
      <c r="O291" s="49">
        <f t="shared" si="87"/>
        <v>0</v>
      </c>
      <c r="P291" s="49">
        <f t="shared" si="87"/>
        <v>0</v>
      </c>
      <c r="Q291" s="49">
        <f t="shared" si="87"/>
        <v>446324.61200000002</v>
      </c>
      <c r="R291" s="49">
        <f t="shared" si="87"/>
        <v>0</v>
      </c>
      <c r="S291" s="49">
        <f t="shared" si="87"/>
        <v>0</v>
      </c>
      <c r="T291" s="44" t="s">
        <v>26</v>
      </c>
      <c r="U291" s="44" t="s">
        <v>26</v>
      </c>
      <c r="V291" s="44" t="s">
        <v>26</v>
      </c>
    </row>
    <row r="292" spans="1:140" s="39" customFormat="1" ht="45" x14ac:dyDescent="0.25">
      <c r="A292" s="78">
        <v>1</v>
      </c>
      <c r="B292" s="84" t="s">
        <v>345</v>
      </c>
      <c r="C292" s="207" t="s">
        <v>27</v>
      </c>
      <c r="D292" s="208" t="s">
        <v>72</v>
      </c>
      <c r="E292" s="209" t="s">
        <v>26</v>
      </c>
      <c r="F292" s="208" t="s">
        <v>164</v>
      </c>
      <c r="G292" s="210">
        <v>2</v>
      </c>
      <c r="H292" s="210">
        <v>2</v>
      </c>
      <c r="I292" s="211">
        <v>650.6</v>
      </c>
      <c r="J292" s="211">
        <v>650.6</v>
      </c>
      <c r="K292" s="211">
        <v>619.6</v>
      </c>
      <c r="L292" s="212">
        <v>34</v>
      </c>
      <c r="M292" s="130">
        <f t="shared" si="77"/>
        <v>446324.61200000002</v>
      </c>
      <c r="N292" s="211">
        <v>0</v>
      </c>
      <c r="O292" s="211">
        <v>0</v>
      </c>
      <c r="P292" s="211">
        <v>0</v>
      </c>
      <c r="Q292" s="211">
        <f>'Таблица 3 '!C289</f>
        <v>446324.61200000002</v>
      </c>
      <c r="R292" s="211">
        <v>0</v>
      </c>
      <c r="S292" s="211">
        <v>0</v>
      </c>
      <c r="T292" s="213">
        <f>M292/I292</f>
        <v>686.02</v>
      </c>
      <c r="U292" s="213">
        <v>686.02</v>
      </c>
      <c r="V292" s="131" t="s">
        <v>44</v>
      </c>
    </row>
    <row r="293" spans="1:140" s="29" customFormat="1" ht="30" customHeight="1" x14ac:dyDescent="0.2">
      <c r="A293" s="97" t="s">
        <v>599</v>
      </c>
      <c r="B293" s="97"/>
      <c r="C293" s="44" t="s">
        <v>350</v>
      </c>
      <c r="D293" s="44" t="s">
        <v>350</v>
      </c>
      <c r="E293" s="44" t="s">
        <v>350</v>
      </c>
      <c r="F293" s="50" t="s">
        <v>350</v>
      </c>
      <c r="G293" s="44" t="s">
        <v>350</v>
      </c>
      <c r="H293" s="44" t="s">
        <v>350</v>
      </c>
      <c r="I293" s="49">
        <f>I294</f>
        <v>727</v>
      </c>
      <c r="J293" s="49">
        <f t="shared" ref="J293:S293" si="88">J294</f>
        <v>648.9</v>
      </c>
      <c r="K293" s="49">
        <f t="shared" si="88"/>
        <v>527.79999999999995</v>
      </c>
      <c r="L293" s="72">
        <f t="shared" si="88"/>
        <v>32</v>
      </c>
      <c r="M293" s="49">
        <f t="shared" si="88"/>
        <v>343313.52199999994</v>
      </c>
      <c r="N293" s="49">
        <f t="shared" si="88"/>
        <v>0</v>
      </c>
      <c r="O293" s="49">
        <f t="shared" si="88"/>
        <v>0</v>
      </c>
      <c r="P293" s="49">
        <f t="shared" si="88"/>
        <v>0</v>
      </c>
      <c r="Q293" s="49">
        <f t="shared" si="88"/>
        <v>343313.52199999994</v>
      </c>
      <c r="R293" s="49">
        <f t="shared" si="88"/>
        <v>0</v>
      </c>
      <c r="S293" s="49">
        <f t="shared" si="88"/>
        <v>0</v>
      </c>
      <c r="T293" s="44" t="s">
        <v>26</v>
      </c>
      <c r="U293" s="44" t="s">
        <v>26</v>
      </c>
      <c r="V293" s="44" t="s">
        <v>26</v>
      </c>
    </row>
    <row r="294" spans="1:140" s="39" customFormat="1" ht="45" x14ac:dyDescent="0.25">
      <c r="A294" s="78">
        <v>1</v>
      </c>
      <c r="B294" s="84" t="s">
        <v>346</v>
      </c>
      <c r="C294" s="139" t="s">
        <v>27</v>
      </c>
      <c r="D294" s="78" t="s">
        <v>72</v>
      </c>
      <c r="E294" s="78" t="s">
        <v>26</v>
      </c>
      <c r="F294" s="76" t="s">
        <v>164</v>
      </c>
      <c r="G294" s="78">
        <v>2</v>
      </c>
      <c r="H294" s="78">
        <v>2</v>
      </c>
      <c r="I294" s="130">
        <v>727</v>
      </c>
      <c r="J294" s="130">
        <v>648.9</v>
      </c>
      <c r="K294" s="130">
        <v>527.79999999999995</v>
      </c>
      <c r="L294" s="134">
        <v>32</v>
      </c>
      <c r="M294" s="130">
        <f t="shared" si="77"/>
        <v>343313.52199999994</v>
      </c>
      <c r="N294" s="157">
        <v>0</v>
      </c>
      <c r="O294" s="157">
        <v>0</v>
      </c>
      <c r="P294" s="157">
        <v>0</v>
      </c>
      <c r="Q294" s="130">
        <f>'Таблица 3 '!C291</f>
        <v>343313.52199999994</v>
      </c>
      <c r="R294" s="175">
        <v>0</v>
      </c>
      <c r="S294" s="130">
        <v>0</v>
      </c>
      <c r="T294" s="80">
        <f>M294/I294</f>
        <v>472.23318019257215</v>
      </c>
      <c r="U294" s="75">
        <v>529.07000000000005</v>
      </c>
      <c r="V294" s="136" t="s">
        <v>44</v>
      </c>
    </row>
    <row r="295" spans="1:140" s="29" customFormat="1" ht="30" customHeight="1" x14ac:dyDescent="0.2">
      <c r="A295" s="97" t="s">
        <v>565</v>
      </c>
      <c r="B295" s="97"/>
      <c r="C295" s="44" t="s">
        <v>350</v>
      </c>
      <c r="D295" s="44" t="s">
        <v>350</v>
      </c>
      <c r="E295" s="44" t="s">
        <v>350</v>
      </c>
      <c r="F295" s="50" t="s">
        <v>350</v>
      </c>
      <c r="G295" s="44" t="s">
        <v>350</v>
      </c>
      <c r="H295" s="44" t="s">
        <v>350</v>
      </c>
      <c r="I295" s="49">
        <f>I296</f>
        <v>1887.3200000000002</v>
      </c>
      <c r="J295" s="49">
        <f t="shared" ref="J295:S295" si="89">J296</f>
        <v>1589.96</v>
      </c>
      <c r="K295" s="49">
        <f t="shared" si="89"/>
        <v>1589.96</v>
      </c>
      <c r="L295" s="72">
        <f t="shared" si="89"/>
        <v>59</v>
      </c>
      <c r="M295" s="49">
        <f t="shared" si="89"/>
        <v>940894.16</v>
      </c>
      <c r="N295" s="49">
        <f t="shared" si="89"/>
        <v>0</v>
      </c>
      <c r="O295" s="49">
        <f t="shared" si="89"/>
        <v>0</v>
      </c>
      <c r="P295" s="49">
        <f t="shared" si="89"/>
        <v>0</v>
      </c>
      <c r="Q295" s="49">
        <f t="shared" si="89"/>
        <v>940894.16</v>
      </c>
      <c r="R295" s="49">
        <f t="shared" si="89"/>
        <v>0</v>
      </c>
      <c r="S295" s="49">
        <f t="shared" si="89"/>
        <v>0</v>
      </c>
      <c r="T295" s="44" t="s">
        <v>26</v>
      </c>
      <c r="U295" s="44" t="s">
        <v>26</v>
      </c>
      <c r="V295" s="44" t="s">
        <v>26</v>
      </c>
    </row>
    <row r="296" spans="1:140" s="29" customFormat="1" ht="30" customHeight="1" x14ac:dyDescent="0.2">
      <c r="A296" s="97" t="s">
        <v>566</v>
      </c>
      <c r="B296" s="97"/>
      <c r="C296" s="44" t="s">
        <v>350</v>
      </c>
      <c r="D296" s="44" t="s">
        <v>350</v>
      </c>
      <c r="E296" s="44" t="s">
        <v>350</v>
      </c>
      <c r="F296" s="50" t="s">
        <v>350</v>
      </c>
      <c r="G296" s="44" t="s">
        <v>350</v>
      </c>
      <c r="H296" s="44" t="s">
        <v>350</v>
      </c>
      <c r="I296" s="49">
        <f>SUM(I297:I298)</f>
        <v>1887.3200000000002</v>
      </c>
      <c r="J296" s="49">
        <f t="shared" ref="J296:S296" si="90">SUM(J297:J298)</f>
        <v>1589.96</v>
      </c>
      <c r="K296" s="49">
        <f t="shared" si="90"/>
        <v>1589.96</v>
      </c>
      <c r="L296" s="72">
        <f t="shared" si="90"/>
        <v>59</v>
      </c>
      <c r="M296" s="49">
        <f t="shared" si="90"/>
        <v>940894.16</v>
      </c>
      <c r="N296" s="49">
        <f t="shared" si="90"/>
        <v>0</v>
      </c>
      <c r="O296" s="49">
        <f t="shared" si="90"/>
        <v>0</v>
      </c>
      <c r="P296" s="49">
        <f t="shared" si="90"/>
        <v>0</v>
      </c>
      <c r="Q296" s="49">
        <f t="shared" si="90"/>
        <v>940894.16</v>
      </c>
      <c r="R296" s="49">
        <f t="shared" si="90"/>
        <v>0</v>
      </c>
      <c r="S296" s="49">
        <f t="shared" si="90"/>
        <v>0</v>
      </c>
      <c r="T296" s="44" t="s">
        <v>26</v>
      </c>
      <c r="U296" s="44" t="s">
        <v>26</v>
      </c>
      <c r="V296" s="44" t="s">
        <v>26</v>
      </c>
    </row>
    <row r="297" spans="1:140" s="39" customFormat="1" ht="45" x14ac:dyDescent="0.25">
      <c r="A297" s="78">
        <v>1</v>
      </c>
      <c r="B297" s="83" t="s">
        <v>552</v>
      </c>
      <c r="C297" s="139" t="s">
        <v>27</v>
      </c>
      <c r="D297" s="136" t="s">
        <v>300</v>
      </c>
      <c r="E297" s="78" t="s">
        <v>26</v>
      </c>
      <c r="F297" s="136" t="s">
        <v>627</v>
      </c>
      <c r="G297" s="165">
        <v>2</v>
      </c>
      <c r="H297" s="165">
        <v>2</v>
      </c>
      <c r="I297" s="130">
        <v>798.62</v>
      </c>
      <c r="J297" s="130">
        <v>727.77</v>
      </c>
      <c r="K297" s="130">
        <v>727.77</v>
      </c>
      <c r="L297" s="134">
        <v>31</v>
      </c>
      <c r="M297" s="130">
        <f>SUM(N297:S297)</f>
        <v>508609.34</v>
      </c>
      <c r="N297" s="130">
        <v>0</v>
      </c>
      <c r="O297" s="130">
        <v>0</v>
      </c>
      <c r="P297" s="130">
        <v>0</v>
      </c>
      <c r="Q297" s="130">
        <f>'Таблица 3 '!C294</f>
        <v>508609.34</v>
      </c>
      <c r="R297" s="130">
        <v>0</v>
      </c>
      <c r="S297" s="130">
        <v>0</v>
      </c>
      <c r="T297" s="80">
        <f>M297/I297</f>
        <v>636.86025894668308</v>
      </c>
      <c r="U297" s="80">
        <v>698.86</v>
      </c>
      <c r="V297" s="131" t="s">
        <v>44</v>
      </c>
    </row>
    <row r="298" spans="1:140" s="39" customFormat="1" ht="45" x14ac:dyDescent="0.25">
      <c r="A298" s="78">
        <v>2</v>
      </c>
      <c r="B298" s="83" t="s">
        <v>550</v>
      </c>
      <c r="C298" s="139" t="s">
        <v>27</v>
      </c>
      <c r="D298" s="136" t="s">
        <v>84</v>
      </c>
      <c r="E298" s="78" t="s">
        <v>26</v>
      </c>
      <c r="F298" s="136" t="s">
        <v>627</v>
      </c>
      <c r="G298" s="165">
        <v>2</v>
      </c>
      <c r="H298" s="165">
        <v>3</v>
      </c>
      <c r="I298" s="130">
        <v>1088.7</v>
      </c>
      <c r="J298" s="130">
        <v>862.19</v>
      </c>
      <c r="K298" s="130">
        <v>862.19</v>
      </c>
      <c r="L298" s="134">
        <v>28</v>
      </c>
      <c r="M298" s="130">
        <f t="shared" si="77"/>
        <v>432284.82</v>
      </c>
      <c r="N298" s="130">
        <v>0</v>
      </c>
      <c r="O298" s="130">
        <v>0</v>
      </c>
      <c r="P298" s="130">
        <v>0</v>
      </c>
      <c r="Q298" s="130">
        <f>'Таблица 3 '!C295</f>
        <v>432284.82</v>
      </c>
      <c r="R298" s="130">
        <v>0</v>
      </c>
      <c r="S298" s="130">
        <v>0</v>
      </c>
      <c r="T298" s="80">
        <f>M298/I298</f>
        <v>397.06514191237255</v>
      </c>
      <c r="U298" s="80">
        <v>501.38</v>
      </c>
      <c r="V298" s="131" t="s">
        <v>44</v>
      </c>
    </row>
    <row r="299" spans="1:140" s="29" customFormat="1" ht="30" customHeight="1" x14ac:dyDescent="0.2">
      <c r="A299" s="97" t="s">
        <v>600</v>
      </c>
      <c r="B299" s="97"/>
      <c r="C299" s="44" t="s">
        <v>350</v>
      </c>
      <c r="D299" s="44" t="s">
        <v>350</v>
      </c>
      <c r="E299" s="44" t="s">
        <v>350</v>
      </c>
      <c r="F299" s="50" t="s">
        <v>350</v>
      </c>
      <c r="G299" s="44" t="s">
        <v>350</v>
      </c>
      <c r="H299" s="44" t="s">
        <v>350</v>
      </c>
      <c r="I299" s="49">
        <f>I300</f>
        <v>1220</v>
      </c>
      <c r="J299" s="49">
        <f t="shared" ref="J299:S300" si="91">J300</f>
        <v>989.2</v>
      </c>
      <c r="K299" s="49">
        <f t="shared" si="91"/>
        <v>888.75</v>
      </c>
      <c r="L299" s="72">
        <f t="shared" si="91"/>
        <v>46</v>
      </c>
      <c r="M299" s="49">
        <f t="shared" si="91"/>
        <v>311390.27</v>
      </c>
      <c r="N299" s="49">
        <f t="shared" si="91"/>
        <v>0</v>
      </c>
      <c r="O299" s="49">
        <f t="shared" si="91"/>
        <v>0</v>
      </c>
      <c r="P299" s="49">
        <f t="shared" si="91"/>
        <v>0</v>
      </c>
      <c r="Q299" s="49">
        <f t="shared" si="91"/>
        <v>311390.27</v>
      </c>
      <c r="R299" s="49">
        <f t="shared" si="91"/>
        <v>0</v>
      </c>
      <c r="S299" s="49">
        <f t="shared" si="91"/>
        <v>0</v>
      </c>
      <c r="T299" s="44" t="s">
        <v>26</v>
      </c>
      <c r="U299" s="44" t="s">
        <v>26</v>
      </c>
      <c r="V299" s="44" t="s">
        <v>26</v>
      </c>
    </row>
    <row r="300" spans="1:140" s="29" customFormat="1" ht="30" customHeight="1" x14ac:dyDescent="0.2">
      <c r="A300" s="97" t="s">
        <v>601</v>
      </c>
      <c r="B300" s="97"/>
      <c r="C300" s="44" t="s">
        <v>350</v>
      </c>
      <c r="D300" s="44" t="s">
        <v>350</v>
      </c>
      <c r="E300" s="44" t="s">
        <v>350</v>
      </c>
      <c r="F300" s="50" t="s">
        <v>350</v>
      </c>
      <c r="G300" s="44" t="s">
        <v>350</v>
      </c>
      <c r="H300" s="44" t="s">
        <v>350</v>
      </c>
      <c r="I300" s="49">
        <f>I301</f>
        <v>1220</v>
      </c>
      <c r="J300" s="49">
        <f t="shared" si="91"/>
        <v>989.2</v>
      </c>
      <c r="K300" s="49">
        <f t="shared" si="91"/>
        <v>888.75</v>
      </c>
      <c r="L300" s="72">
        <f t="shared" si="91"/>
        <v>46</v>
      </c>
      <c r="M300" s="49">
        <f t="shared" si="91"/>
        <v>311390.27</v>
      </c>
      <c r="N300" s="49">
        <f t="shared" si="91"/>
        <v>0</v>
      </c>
      <c r="O300" s="49">
        <f t="shared" si="91"/>
        <v>0</v>
      </c>
      <c r="P300" s="49">
        <f t="shared" si="91"/>
        <v>0</v>
      </c>
      <c r="Q300" s="49">
        <f t="shared" si="91"/>
        <v>311390.27</v>
      </c>
      <c r="R300" s="49">
        <f t="shared" si="91"/>
        <v>0</v>
      </c>
      <c r="S300" s="49">
        <f t="shared" si="91"/>
        <v>0</v>
      </c>
      <c r="T300" s="44" t="s">
        <v>26</v>
      </c>
      <c r="U300" s="44" t="s">
        <v>26</v>
      </c>
      <c r="V300" s="44" t="s">
        <v>26</v>
      </c>
    </row>
    <row r="301" spans="1:140" s="39" customFormat="1" ht="45" x14ac:dyDescent="0.25">
      <c r="A301" s="78">
        <v>1</v>
      </c>
      <c r="B301" s="84" t="s">
        <v>510</v>
      </c>
      <c r="C301" s="139" t="s">
        <v>27</v>
      </c>
      <c r="D301" s="136" t="s">
        <v>300</v>
      </c>
      <c r="E301" s="78" t="s">
        <v>26</v>
      </c>
      <c r="F301" s="139" t="s">
        <v>627</v>
      </c>
      <c r="G301" s="165">
        <v>2</v>
      </c>
      <c r="H301" s="165">
        <v>3</v>
      </c>
      <c r="I301" s="128">
        <v>1220</v>
      </c>
      <c r="J301" s="128">
        <v>989.2</v>
      </c>
      <c r="K301" s="130">
        <v>888.75</v>
      </c>
      <c r="L301" s="134">
        <v>46</v>
      </c>
      <c r="M301" s="130">
        <f t="shared" si="77"/>
        <v>311390.27</v>
      </c>
      <c r="N301" s="130">
        <v>0</v>
      </c>
      <c r="O301" s="130">
        <v>0</v>
      </c>
      <c r="P301" s="130">
        <v>0</v>
      </c>
      <c r="Q301" s="130">
        <f>'Таблица 3 '!C298</f>
        <v>311390.27</v>
      </c>
      <c r="R301" s="130">
        <v>0</v>
      </c>
      <c r="S301" s="130">
        <v>0</v>
      </c>
      <c r="T301" s="80">
        <f>M301/I301</f>
        <v>255.23792622950822</v>
      </c>
      <c r="U301" s="80">
        <v>314.79000000000002</v>
      </c>
      <c r="V301" s="131" t="s">
        <v>44</v>
      </c>
    </row>
    <row r="302" spans="1:140" s="29" customFormat="1" ht="30" customHeight="1" x14ac:dyDescent="0.2">
      <c r="A302" s="97" t="s">
        <v>567</v>
      </c>
      <c r="B302" s="97"/>
      <c r="C302" s="44" t="s">
        <v>350</v>
      </c>
      <c r="D302" s="44" t="s">
        <v>350</v>
      </c>
      <c r="E302" s="44" t="s">
        <v>350</v>
      </c>
      <c r="F302" s="50" t="s">
        <v>350</v>
      </c>
      <c r="G302" s="44" t="s">
        <v>350</v>
      </c>
      <c r="H302" s="44" t="s">
        <v>350</v>
      </c>
      <c r="I302" s="49">
        <f>I303</f>
        <v>3004.3</v>
      </c>
      <c r="J302" s="49">
        <f t="shared" ref="J302:S302" si="92">J303</f>
        <v>2687.3999999999996</v>
      </c>
      <c r="K302" s="49">
        <f t="shared" si="92"/>
        <v>2755.4</v>
      </c>
      <c r="L302" s="72">
        <f t="shared" si="92"/>
        <v>116</v>
      </c>
      <c r="M302" s="49">
        <f t="shared" si="92"/>
        <v>16028196.26</v>
      </c>
      <c r="N302" s="49">
        <f t="shared" si="92"/>
        <v>0</v>
      </c>
      <c r="O302" s="49">
        <f t="shared" si="92"/>
        <v>0</v>
      </c>
      <c r="P302" s="49">
        <f t="shared" si="92"/>
        <v>0</v>
      </c>
      <c r="Q302" s="49">
        <f t="shared" si="92"/>
        <v>16028196.26</v>
      </c>
      <c r="R302" s="49">
        <f t="shared" si="92"/>
        <v>0</v>
      </c>
      <c r="S302" s="49">
        <f t="shared" si="92"/>
        <v>0</v>
      </c>
      <c r="T302" s="44" t="s">
        <v>26</v>
      </c>
      <c r="U302" s="44" t="s">
        <v>26</v>
      </c>
      <c r="V302" s="44" t="s">
        <v>26</v>
      </c>
    </row>
    <row r="303" spans="1:140" s="29" customFormat="1" ht="30" customHeight="1" x14ac:dyDescent="0.2">
      <c r="A303" s="97" t="s">
        <v>569</v>
      </c>
      <c r="B303" s="97"/>
      <c r="C303" s="44" t="s">
        <v>350</v>
      </c>
      <c r="D303" s="44" t="s">
        <v>350</v>
      </c>
      <c r="E303" s="44" t="s">
        <v>350</v>
      </c>
      <c r="F303" s="50" t="s">
        <v>350</v>
      </c>
      <c r="G303" s="44" t="s">
        <v>350</v>
      </c>
      <c r="H303" s="44" t="s">
        <v>350</v>
      </c>
      <c r="I303" s="49">
        <f>SUM(I304:I306)</f>
        <v>3004.3</v>
      </c>
      <c r="J303" s="49">
        <f t="shared" ref="J303:S303" si="93">SUM(J304:J306)</f>
        <v>2687.3999999999996</v>
      </c>
      <c r="K303" s="49">
        <f t="shared" si="93"/>
        <v>2755.4</v>
      </c>
      <c r="L303" s="72">
        <f t="shared" si="93"/>
        <v>116</v>
      </c>
      <c r="M303" s="49">
        <f t="shared" si="93"/>
        <v>16028196.26</v>
      </c>
      <c r="N303" s="49">
        <f t="shared" si="93"/>
        <v>0</v>
      </c>
      <c r="O303" s="49">
        <f t="shared" si="93"/>
        <v>0</v>
      </c>
      <c r="P303" s="49">
        <f t="shared" si="93"/>
        <v>0</v>
      </c>
      <c r="Q303" s="49">
        <f t="shared" si="93"/>
        <v>16028196.26</v>
      </c>
      <c r="R303" s="49">
        <f t="shared" si="93"/>
        <v>0</v>
      </c>
      <c r="S303" s="49">
        <f t="shared" si="93"/>
        <v>0</v>
      </c>
      <c r="T303" s="44" t="s">
        <v>26</v>
      </c>
      <c r="U303" s="44" t="s">
        <v>26</v>
      </c>
      <c r="V303" s="44" t="s">
        <v>26</v>
      </c>
    </row>
    <row r="304" spans="1:140" s="39" customFormat="1" ht="45" x14ac:dyDescent="0.25">
      <c r="A304" s="78">
        <v>1</v>
      </c>
      <c r="B304" s="84" t="s">
        <v>770</v>
      </c>
      <c r="C304" s="139" t="s">
        <v>27</v>
      </c>
      <c r="D304" s="78">
        <v>1961</v>
      </c>
      <c r="E304" s="214" t="s">
        <v>26</v>
      </c>
      <c r="F304" s="139" t="s">
        <v>627</v>
      </c>
      <c r="G304" s="78">
        <v>4</v>
      </c>
      <c r="H304" s="78">
        <v>2</v>
      </c>
      <c r="I304" s="130">
        <v>1350.7</v>
      </c>
      <c r="J304" s="130">
        <v>1254.2</v>
      </c>
      <c r="K304" s="130">
        <v>1254.2</v>
      </c>
      <c r="L304" s="134">
        <v>58</v>
      </c>
      <c r="M304" s="130">
        <f>SUM(N304:S304)</f>
        <v>4073115.46</v>
      </c>
      <c r="N304" s="128">
        <v>0</v>
      </c>
      <c r="O304" s="128">
        <v>0</v>
      </c>
      <c r="P304" s="128">
        <v>0</v>
      </c>
      <c r="Q304" s="128">
        <f>'Таблица 3 '!C301</f>
        <v>4073115.46</v>
      </c>
      <c r="R304" s="128">
        <v>0</v>
      </c>
      <c r="S304" s="128">
        <v>0</v>
      </c>
      <c r="T304" s="80">
        <f>M304/I304</f>
        <v>3015.5589398089878</v>
      </c>
      <c r="U304" s="80">
        <v>2848.92</v>
      </c>
      <c r="V304" s="131" t="s">
        <v>44</v>
      </c>
    </row>
    <row r="305" spans="1:22" s="39" customFormat="1" ht="45" x14ac:dyDescent="0.25">
      <c r="A305" s="78">
        <v>2</v>
      </c>
      <c r="B305" s="84" t="s">
        <v>348</v>
      </c>
      <c r="C305" s="76" t="s">
        <v>27</v>
      </c>
      <c r="D305" s="76">
        <v>1986</v>
      </c>
      <c r="E305" s="78" t="s">
        <v>26</v>
      </c>
      <c r="F305" s="139" t="s">
        <v>627</v>
      </c>
      <c r="G305" s="76">
        <v>2</v>
      </c>
      <c r="H305" s="76">
        <v>2</v>
      </c>
      <c r="I305" s="128">
        <v>605.70000000000005</v>
      </c>
      <c r="J305" s="128">
        <v>554.4</v>
      </c>
      <c r="K305" s="128">
        <v>553.29999999999995</v>
      </c>
      <c r="L305" s="167">
        <v>22</v>
      </c>
      <c r="M305" s="130">
        <f t="shared" si="77"/>
        <v>4624544.24</v>
      </c>
      <c r="N305" s="128">
        <v>0</v>
      </c>
      <c r="O305" s="128">
        <v>0</v>
      </c>
      <c r="P305" s="128">
        <v>0</v>
      </c>
      <c r="Q305" s="128">
        <f>'Таблица 3 '!C302</f>
        <v>4624544.24</v>
      </c>
      <c r="R305" s="128">
        <v>0</v>
      </c>
      <c r="S305" s="128">
        <v>0</v>
      </c>
      <c r="T305" s="80">
        <f t="shared" ref="T305:T306" si="94">M305/I305</f>
        <v>7635.0408453029549</v>
      </c>
      <c r="U305" s="80">
        <v>8341.5300000000007</v>
      </c>
      <c r="V305" s="131" t="s">
        <v>44</v>
      </c>
    </row>
    <row r="306" spans="1:22" s="39" customFormat="1" ht="45" x14ac:dyDescent="0.25">
      <c r="A306" s="78">
        <v>3</v>
      </c>
      <c r="B306" s="84" t="s">
        <v>349</v>
      </c>
      <c r="C306" s="139" t="s">
        <v>27</v>
      </c>
      <c r="D306" s="136" t="s">
        <v>225</v>
      </c>
      <c r="E306" s="78" t="s">
        <v>350</v>
      </c>
      <c r="F306" s="139" t="s">
        <v>627</v>
      </c>
      <c r="G306" s="78">
        <v>2</v>
      </c>
      <c r="H306" s="78">
        <v>3</v>
      </c>
      <c r="I306" s="130">
        <v>1047.9000000000001</v>
      </c>
      <c r="J306" s="130">
        <v>878.8</v>
      </c>
      <c r="K306" s="130">
        <v>947.9</v>
      </c>
      <c r="L306" s="134">
        <v>36</v>
      </c>
      <c r="M306" s="130">
        <f t="shared" si="77"/>
        <v>7330536.5600000005</v>
      </c>
      <c r="N306" s="128">
        <v>0</v>
      </c>
      <c r="O306" s="128">
        <v>0</v>
      </c>
      <c r="P306" s="128">
        <v>0</v>
      </c>
      <c r="Q306" s="128">
        <f>'Таблица 3 '!C303</f>
        <v>7330536.5600000005</v>
      </c>
      <c r="R306" s="128">
        <v>0</v>
      </c>
      <c r="S306" s="128">
        <v>0</v>
      </c>
      <c r="T306" s="80">
        <f t="shared" si="94"/>
        <v>6995.4542990743394</v>
      </c>
      <c r="U306" s="75">
        <v>8341.5300000000007</v>
      </c>
      <c r="V306" s="131" t="s">
        <v>44</v>
      </c>
    </row>
    <row r="307" spans="1:22" s="39" customFormat="1" ht="30" customHeight="1" x14ac:dyDescent="0.25">
      <c r="A307" s="97" t="s">
        <v>570</v>
      </c>
      <c r="B307" s="97"/>
      <c r="C307" s="44" t="s">
        <v>350</v>
      </c>
      <c r="D307" s="44" t="s">
        <v>350</v>
      </c>
      <c r="E307" s="44" t="s">
        <v>350</v>
      </c>
      <c r="F307" s="50" t="s">
        <v>350</v>
      </c>
      <c r="G307" s="44" t="s">
        <v>350</v>
      </c>
      <c r="H307" s="44" t="s">
        <v>350</v>
      </c>
      <c r="I307" s="49">
        <f>I308</f>
        <v>3726.7</v>
      </c>
      <c r="J307" s="49">
        <f t="shared" ref="J307:S308" si="95">J308</f>
        <v>3198.6</v>
      </c>
      <c r="K307" s="49">
        <f t="shared" si="95"/>
        <v>2692.98</v>
      </c>
      <c r="L307" s="72">
        <f t="shared" si="95"/>
        <v>110</v>
      </c>
      <c r="M307" s="49">
        <f t="shared" si="95"/>
        <v>9257739.9700000007</v>
      </c>
      <c r="N307" s="49">
        <f t="shared" si="95"/>
        <v>0</v>
      </c>
      <c r="O307" s="49">
        <f t="shared" si="95"/>
        <v>0</v>
      </c>
      <c r="P307" s="49">
        <f t="shared" si="95"/>
        <v>0</v>
      </c>
      <c r="Q307" s="49">
        <f t="shared" si="95"/>
        <v>9257739.9700000007</v>
      </c>
      <c r="R307" s="49">
        <f t="shared" si="95"/>
        <v>0</v>
      </c>
      <c r="S307" s="49">
        <f t="shared" si="95"/>
        <v>0</v>
      </c>
      <c r="T307" s="44" t="s">
        <v>26</v>
      </c>
      <c r="U307" s="44" t="s">
        <v>26</v>
      </c>
      <c r="V307" s="44" t="s">
        <v>26</v>
      </c>
    </row>
    <row r="308" spans="1:22" s="39" customFormat="1" ht="30" customHeight="1" x14ac:dyDescent="0.25">
      <c r="A308" s="97" t="s">
        <v>571</v>
      </c>
      <c r="B308" s="164"/>
      <c r="C308" s="44" t="s">
        <v>350</v>
      </c>
      <c r="D308" s="44" t="s">
        <v>350</v>
      </c>
      <c r="E308" s="44" t="s">
        <v>350</v>
      </c>
      <c r="F308" s="50" t="s">
        <v>350</v>
      </c>
      <c r="G308" s="44" t="s">
        <v>350</v>
      </c>
      <c r="H308" s="44" t="s">
        <v>350</v>
      </c>
      <c r="I308" s="49">
        <f>I309</f>
        <v>3726.7</v>
      </c>
      <c r="J308" s="49">
        <f t="shared" si="95"/>
        <v>3198.6</v>
      </c>
      <c r="K308" s="49">
        <f t="shared" si="95"/>
        <v>2692.98</v>
      </c>
      <c r="L308" s="72">
        <f t="shared" si="95"/>
        <v>110</v>
      </c>
      <c r="M308" s="49">
        <f t="shared" si="95"/>
        <v>9257739.9700000007</v>
      </c>
      <c r="N308" s="49">
        <f t="shared" si="95"/>
        <v>0</v>
      </c>
      <c r="O308" s="49">
        <f t="shared" si="95"/>
        <v>0</v>
      </c>
      <c r="P308" s="49">
        <f t="shared" si="95"/>
        <v>0</v>
      </c>
      <c r="Q308" s="49">
        <f t="shared" si="95"/>
        <v>9257739.9700000007</v>
      </c>
      <c r="R308" s="49">
        <f t="shared" si="95"/>
        <v>0</v>
      </c>
      <c r="S308" s="49">
        <f t="shared" si="95"/>
        <v>0</v>
      </c>
      <c r="T308" s="44" t="s">
        <v>26</v>
      </c>
      <c r="U308" s="44" t="s">
        <v>26</v>
      </c>
      <c r="V308" s="44" t="s">
        <v>26</v>
      </c>
    </row>
    <row r="309" spans="1:22" s="39" customFormat="1" ht="55.5" customHeight="1" x14ac:dyDescent="0.25">
      <c r="A309" s="78">
        <v>1</v>
      </c>
      <c r="B309" s="84" t="s">
        <v>689</v>
      </c>
      <c r="C309" s="76" t="s">
        <v>27</v>
      </c>
      <c r="D309" s="78">
        <v>1992</v>
      </c>
      <c r="E309" s="171" t="s">
        <v>26</v>
      </c>
      <c r="F309" s="159" t="s">
        <v>655</v>
      </c>
      <c r="G309" s="159">
        <v>5</v>
      </c>
      <c r="H309" s="159">
        <v>3</v>
      </c>
      <c r="I309" s="75">
        <v>3726.7</v>
      </c>
      <c r="J309" s="75">
        <v>3198.6</v>
      </c>
      <c r="K309" s="75">
        <v>2692.98</v>
      </c>
      <c r="L309" s="74">
        <v>110</v>
      </c>
      <c r="M309" s="130">
        <f t="shared" si="77"/>
        <v>9257739.9700000007</v>
      </c>
      <c r="N309" s="130">
        <v>0</v>
      </c>
      <c r="O309" s="130">
        <v>0</v>
      </c>
      <c r="P309" s="130">
        <v>0</v>
      </c>
      <c r="Q309" s="130">
        <f>'Таблица 3 '!C306</f>
        <v>9257739.9700000007</v>
      </c>
      <c r="R309" s="130">
        <v>0</v>
      </c>
      <c r="S309" s="49">
        <v>0</v>
      </c>
      <c r="T309" s="80">
        <f>M309/I309</f>
        <v>2484.16560764215</v>
      </c>
      <c r="U309" s="80">
        <v>2894.31</v>
      </c>
      <c r="V309" s="131" t="s">
        <v>44</v>
      </c>
    </row>
    <row r="310" spans="1:22" s="39" customFormat="1" ht="30" customHeight="1" x14ac:dyDescent="0.25">
      <c r="A310" s="132" t="s">
        <v>574</v>
      </c>
      <c r="B310" s="132"/>
      <c r="C310" s="44" t="s">
        <v>350</v>
      </c>
      <c r="D310" s="44" t="s">
        <v>350</v>
      </c>
      <c r="E310" s="44" t="s">
        <v>350</v>
      </c>
      <c r="F310" s="50" t="s">
        <v>350</v>
      </c>
      <c r="G310" s="44" t="s">
        <v>350</v>
      </c>
      <c r="H310" s="44" t="s">
        <v>350</v>
      </c>
      <c r="I310" s="49">
        <f>I311</f>
        <v>892</v>
      </c>
      <c r="J310" s="49">
        <f t="shared" ref="J310:S311" si="96">J311</f>
        <v>876.82</v>
      </c>
      <c r="K310" s="49">
        <f t="shared" si="96"/>
        <v>828.82</v>
      </c>
      <c r="L310" s="72">
        <f t="shared" si="96"/>
        <v>30</v>
      </c>
      <c r="M310" s="49">
        <f t="shared" si="96"/>
        <v>1052394.4300000002</v>
      </c>
      <c r="N310" s="49">
        <f t="shared" si="96"/>
        <v>0</v>
      </c>
      <c r="O310" s="49">
        <f t="shared" si="96"/>
        <v>0</v>
      </c>
      <c r="P310" s="49">
        <f t="shared" si="96"/>
        <v>0</v>
      </c>
      <c r="Q310" s="49">
        <f t="shared" si="96"/>
        <v>1052394.4300000002</v>
      </c>
      <c r="R310" s="49">
        <f t="shared" si="96"/>
        <v>0</v>
      </c>
      <c r="S310" s="49">
        <f t="shared" si="96"/>
        <v>0</v>
      </c>
      <c r="T310" s="44" t="s">
        <v>26</v>
      </c>
      <c r="U310" s="44" t="s">
        <v>26</v>
      </c>
      <c r="V310" s="44" t="s">
        <v>26</v>
      </c>
    </row>
    <row r="311" spans="1:22" s="39" customFormat="1" ht="30" customHeight="1" x14ac:dyDescent="0.25">
      <c r="A311" s="132" t="s">
        <v>575</v>
      </c>
      <c r="B311" s="132"/>
      <c r="C311" s="44" t="s">
        <v>350</v>
      </c>
      <c r="D311" s="44" t="s">
        <v>350</v>
      </c>
      <c r="E311" s="44" t="s">
        <v>350</v>
      </c>
      <c r="F311" s="50" t="s">
        <v>350</v>
      </c>
      <c r="G311" s="44" t="s">
        <v>350</v>
      </c>
      <c r="H311" s="44" t="s">
        <v>350</v>
      </c>
      <c r="I311" s="49">
        <f>I312</f>
        <v>892</v>
      </c>
      <c r="J311" s="49">
        <f t="shared" si="96"/>
        <v>876.82</v>
      </c>
      <c r="K311" s="49">
        <f t="shared" si="96"/>
        <v>828.82</v>
      </c>
      <c r="L311" s="72">
        <f t="shared" si="96"/>
        <v>30</v>
      </c>
      <c r="M311" s="49">
        <f t="shared" si="96"/>
        <v>1052394.4300000002</v>
      </c>
      <c r="N311" s="49">
        <f t="shared" si="96"/>
        <v>0</v>
      </c>
      <c r="O311" s="49">
        <f t="shared" si="96"/>
        <v>0</v>
      </c>
      <c r="P311" s="49">
        <f t="shared" si="96"/>
        <v>0</v>
      </c>
      <c r="Q311" s="49">
        <f t="shared" si="96"/>
        <v>1052394.4300000002</v>
      </c>
      <c r="R311" s="49">
        <f t="shared" si="96"/>
        <v>0</v>
      </c>
      <c r="S311" s="49">
        <f t="shared" si="96"/>
        <v>0</v>
      </c>
      <c r="T311" s="44" t="s">
        <v>26</v>
      </c>
      <c r="U311" s="44" t="s">
        <v>26</v>
      </c>
      <c r="V311" s="44" t="s">
        <v>26</v>
      </c>
    </row>
    <row r="312" spans="1:22" s="39" customFormat="1" ht="45" x14ac:dyDescent="0.25">
      <c r="A312" s="78">
        <v>1</v>
      </c>
      <c r="B312" s="84" t="s">
        <v>553</v>
      </c>
      <c r="C312" s="139" t="s">
        <v>27</v>
      </c>
      <c r="D312" s="78">
        <v>1982</v>
      </c>
      <c r="E312" s="78" t="s">
        <v>26</v>
      </c>
      <c r="F312" s="136" t="s">
        <v>627</v>
      </c>
      <c r="G312" s="78">
        <v>2</v>
      </c>
      <c r="H312" s="78">
        <v>3</v>
      </c>
      <c r="I312" s="130">
        <v>892</v>
      </c>
      <c r="J312" s="130">
        <v>876.82</v>
      </c>
      <c r="K312" s="130">
        <v>828.82</v>
      </c>
      <c r="L312" s="167">
        <v>30</v>
      </c>
      <c r="M312" s="130">
        <f t="shared" si="77"/>
        <v>1052394.4300000002</v>
      </c>
      <c r="N312" s="130">
        <v>0</v>
      </c>
      <c r="O312" s="130">
        <v>0</v>
      </c>
      <c r="P312" s="130">
        <v>0</v>
      </c>
      <c r="Q312" s="130">
        <f>'Таблица 3 '!C309</f>
        <v>1052394.4300000002</v>
      </c>
      <c r="R312" s="130">
        <v>0</v>
      </c>
      <c r="S312" s="130">
        <v>0</v>
      </c>
      <c r="T312" s="80">
        <f>M312/I312</f>
        <v>1179.814383408072</v>
      </c>
      <c r="U312" s="80">
        <v>1200.24</v>
      </c>
      <c r="V312" s="131" t="s">
        <v>44</v>
      </c>
    </row>
    <row r="313" spans="1:22" s="29" customFormat="1" ht="30" customHeight="1" x14ac:dyDescent="0.2">
      <c r="A313" s="132" t="s">
        <v>576</v>
      </c>
      <c r="B313" s="132"/>
      <c r="C313" s="44" t="s">
        <v>350</v>
      </c>
      <c r="D313" s="44" t="s">
        <v>350</v>
      </c>
      <c r="E313" s="44" t="s">
        <v>350</v>
      </c>
      <c r="F313" s="50" t="s">
        <v>350</v>
      </c>
      <c r="G313" s="44" t="s">
        <v>350</v>
      </c>
      <c r="H313" s="44" t="s">
        <v>350</v>
      </c>
      <c r="I313" s="49">
        <f>I314</f>
        <v>4300.3</v>
      </c>
      <c r="J313" s="49">
        <f t="shared" ref="J313:S313" si="97">J314</f>
        <v>3265.4</v>
      </c>
      <c r="K313" s="49">
        <f t="shared" si="97"/>
        <v>791.4</v>
      </c>
      <c r="L313" s="72">
        <f t="shared" si="97"/>
        <v>70</v>
      </c>
      <c r="M313" s="49">
        <f t="shared" si="97"/>
        <v>5636080.4000000004</v>
      </c>
      <c r="N313" s="49">
        <f t="shared" si="97"/>
        <v>0</v>
      </c>
      <c r="O313" s="49">
        <f t="shared" si="97"/>
        <v>0</v>
      </c>
      <c r="P313" s="49">
        <f t="shared" si="97"/>
        <v>0</v>
      </c>
      <c r="Q313" s="49">
        <f t="shared" si="97"/>
        <v>5636080.4000000004</v>
      </c>
      <c r="R313" s="49">
        <f t="shared" si="97"/>
        <v>0</v>
      </c>
      <c r="S313" s="49">
        <f t="shared" si="97"/>
        <v>0</v>
      </c>
      <c r="T313" s="44" t="s">
        <v>26</v>
      </c>
      <c r="U313" s="44" t="s">
        <v>26</v>
      </c>
      <c r="V313" s="44" t="s">
        <v>26</v>
      </c>
    </row>
    <row r="314" spans="1:22" s="39" customFormat="1" ht="45" x14ac:dyDescent="0.25">
      <c r="A314" s="78">
        <v>1</v>
      </c>
      <c r="B314" s="84" t="s">
        <v>333</v>
      </c>
      <c r="C314" s="139" t="s">
        <v>27</v>
      </c>
      <c r="D314" s="78">
        <v>1969</v>
      </c>
      <c r="E314" s="78" t="s">
        <v>26</v>
      </c>
      <c r="F314" s="76" t="s">
        <v>627</v>
      </c>
      <c r="G314" s="78">
        <v>5</v>
      </c>
      <c r="H314" s="78">
        <v>4</v>
      </c>
      <c r="I314" s="130">
        <v>4300.3</v>
      </c>
      <c r="J314" s="130">
        <v>3265.4</v>
      </c>
      <c r="K314" s="130">
        <v>791.4</v>
      </c>
      <c r="L314" s="134">
        <v>70</v>
      </c>
      <c r="M314" s="130">
        <f t="shared" si="77"/>
        <v>5636080.4000000004</v>
      </c>
      <c r="N314" s="130">
        <v>0</v>
      </c>
      <c r="O314" s="130">
        <v>0</v>
      </c>
      <c r="P314" s="130">
        <v>0</v>
      </c>
      <c r="Q314" s="130">
        <f>'Таблица 3 '!C311</f>
        <v>5636080.4000000004</v>
      </c>
      <c r="R314" s="130">
        <v>0</v>
      </c>
      <c r="S314" s="130">
        <v>0</v>
      </c>
      <c r="T314" s="80">
        <f>M314/I314</f>
        <v>1310.6249331441993</v>
      </c>
      <c r="U314" s="80">
        <v>1726</v>
      </c>
      <c r="V314" s="131" t="s">
        <v>44</v>
      </c>
    </row>
    <row r="315" spans="1:22" s="39" customFormat="1" ht="30" customHeight="1" x14ac:dyDescent="0.25">
      <c r="A315" s="132" t="s">
        <v>577</v>
      </c>
      <c r="B315" s="132"/>
      <c r="C315" s="44" t="s">
        <v>350</v>
      </c>
      <c r="D315" s="44" t="s">
        <v>350</v>
      </c>
      <c r="E315" s="44" t="s">
        <v>350</v>
      </c>
      <c r="F315" s="50" t="s">
        <v>350</v>
      </c>
      <c r="G315" s="44" t="s">
        <v>350</v>
      </c>
      <c r="H315" s="44" t="s">
        <v>350</v>
      </c>
      <c r="I315" s="49">
        <f>I316</f>
        <v>10776</v>
      </c>
      <c r="J315" s="49">
        <f t="shared" ref="J315:S315" si="98">J316</f>
        <v>8232.2000000000007</v>
      </c>
      <c r="K315" s="49">
        <f t="shared" si="98"/>
        <v>549.79999999999995</v>
      </c>
      <c r="L315" s="72">
        <f t="shared" si="98"/>
        <v>158</v>
      </c>
      <c r="M315" s="49">
        <f t="shared" si="98"/>
        <v>3244365.4299999997</v>
      </c>
      <c r="N315" s="49">
        <f t="shared" si="98"/>
        <v>0</v>
      </c>
      <c r="O315" s="49">
        <f t="shared" si="98"/>
        <v>0</v>
      </c>
      <c r="P315" s="49">
        <f t="shared" si="98"/>
        <v>0</v>
      </c>
      <c r="Q315" s="49">
        <f t="shared" si="98"/>
        <v>3244365.4299999997</v>
      </c>
      <c r="R315" s="49">
        <f t="shared" si="98"/>
        <v>0</v>
      </c>
      <c r="S315" s="49">
        <f t="shared" si="98"/>
        <v>0</v>
      </c>
      <c r="T315" s="44" t="s">
        <v>26</v>
      </c>
      <c r="U315" s="44" t="s">
        <v>26</v>
      </c>
      <c r="V315" s="44" t="s">
        <v>26</v>
      </c>
    </row>
    <row r="316" spans="1:22" s="39" customFormat="1" ht="30" customHeight="1" x14ac:dyDescent="0.25">
      <c r="A316" s="132" t="s">
        <v>578</v>
      </c>
      <c r="B316" s="132"/>
      <c r="C316" s="44" t="s">
        <v>350</v>
      </c>
      <c r="D316" s="44" t="s">
        <v>350</v>
      </c>
      <c r="E316" s="44" t="s">
        <v>350</v>
      </c>
      <c r="F316" s="50" t="s">
        <v>350</v>
      </c>
      <c r="G316" s="44" t="s">
        <v>350</v>
      </c>
      <c r="H316" s="44" t="s">
        <v>350</v>
      </c>
      <c r="I316" s="49">
        <f>SUM(I317:I318)</f>
        <v>10776</v>
      </c>
      <c r="J316" s="49">
        <f t="shared" ref="J316:S316" si="99">SUM(J317:J318)</f>
        <v>8232.2000000000007</v>
      </c>
      <c r="K316" s="49">
        <f t="shared" si="99"/>
        <v>549.79999999999995</v>
      </c>
      <c r="L316" s="72">
        <f t="shared" si="99"/>
        <v>158</v>
      </c>
      <c r="M316" s="49">
        <f t="shared" si="99"/>
        <v>3244365.4299999997</v>
      </c>
      <c r="N316" s="49">
        <f t="shared" si="99"/>
        <v>0</v>
      </c>
      <c r="O316" s="49">
        <f t="shared" si="99"/>
        <v>0</v>
      </c>
      <c r="P316" s="49">
        <f t="shared" si="99"/>
        <v>0</v>
      </c>
      <c r="Q316" s="49">
        <f t="shared" si="99"/>
        <v>3244365.4299999997</v>
      </c>
      <c r="R316" s="49">
        <f t="shared" si="99"/>
        <v>0</v>
      </c>
      <c r="S316" s="49">
        <f t="shared" si="99"/>
        <v>0</v>
      </c>
      <c r="T316" s="44" t="s">
        <v>26</v>
      </c>
      <c r="U316" s="44" t="s">
        <v>26</v>
      </c>
      <c r="V316" s="44" t="s">
        <v>26</v>
      </c>
    </row>
    <row r="317" spans="1:22" s="39" customFormat="1" ht="45" x14ac:dyDescent="0.25">
      <c r="A317" s="78">
        <v>1</v>
      </c>
      <c r="B317" s="84" t="s">
        <v>334</v>
      </c>
      <c r="C317" s="139" t="s">
        <v>27</v>
      </c>
      <c r="D317" s="78">
        <v>1983</v>
      </c>
      <c r="E317" s="78" t="s">
        <v>26</v>
      </c>
      <c r="F317" s="76" t="s">
        <v>627</v>
      </c>
      <c r="G317" s="78">
        <v>5</v>
      </c>
      <c r="H317" s="78">
        <v>6</v>
      </c>
      <c r="I317" s="130">
        <v>5388</v>
      </c>
      <c r="J317" s="130">
        <v>4134.3</v>
      </c>
      <c r="K317" s="130">
        <v>333.1</v>
      </c>
      <c r="L317" s="134">
        <v>79</v>
      </c>
      <c r="M317" s="130">
        <f>SUM(N317:S317)</f>
        <v>2468755.9</v>
      </c>
      <c r="N317" s="130">
        <v>0</v>
      </c>
      <c r="O317" s="130">
        <v>0</v>
      </c>
      <c r="P317" s="130">
        <v>0</v>
      </c>
      <c r="Q317" s="130">
        <f>'Таблица 3 '!C314</f>
        <v>2468755.9</v>
      </c>
      <c r="R317" s="130">
        <v>0</v>
      </c>
      <c r="S317" s="130">
        <v>0</v>
      </c>
      <c r="T317" s="80">
        <f>M317/I317</f>
        <v>458.1952301410542</v>
      </c>
      <c r="U317" s="80">
        <v>597.14</v>
      </c>
      <c r="V317" s="131" t="s">
        <v>44</v>
      </c>
    </row>
    <row r="318" spans="1:22" s="39" customFormat="1" ht="45" x14ac:dyDescent="0.25">
      <c r="A318" s="78">
        <v>2</v>
      </c>
      <c r="B318" s="84" t="s">
        <v>359</v>
      </c>
      <c r="C318" s="139" t="s">
        <v>27</v>
      </c>
      <c r="D318" s="78">
        <v>1976</v>
      </c>
      <c r="E318" s="78" t="s">
        <v>26</v>
      </c>
      <c r="F318" s="76" t="s">
        <v>627</v>
      </c>
      <c r="G318" s="78">
        <v>5</v>
      </c>
      <c r="H318" s="78">
        <v>6</v>
      </c>
      <c r="I318" s="130">
        <v>5388</v>
      </c>
      <c r="J318" s="130">
        <v>4097.8999999999996</v>
      </c>
      <c r="K318" s="130">
        <v>216.7</v>
      </c>
      <c r="L318" s="134">
        <v>79</v>
      </c>
      <c r="M318" s="130">
        <f t="shared" si="77"/>
        <v>775609.53</v>
      </c>
      <c r="N318" s="130">
        <v>0</v>
      </c>
      <c r="O318" s="130">
        <v>0</v>
      </c>
      <c r="P318" s="130">
        <v>0</v>
      </c>
      <c r="Q318" s="130">
        <f>'Таблица 3 '!C315</f>
        <v>775609.53</v>
      </c>
      <c r="R318" s="130">
        <v>0</v>
      </c>
      <c r="S318" s="130">
        <v>0</v>
      </c>
      <c r="T318" s="80">
        <f>M318/I318</f>
        <v>143.95128619153675</v>
      </c>
      <c r="U318" s="80">
        <v>189.27</v>
      </c>
      <c r="V318" s="131" t="s">
        <v>44</v>
      </c>
    </row>
    <row r="319" spans="1:22" s="29" customFormat="1" ht="30" customHeight="1" x14ac:dyDescent="0.2">
      <c r="A319" s="132" t="s">
        <v>579</v>
      </c>
      <c r="B319" s="132"/>
      <c r="C319" s="44" t="s">
        <v>350</v>
      </c>
      <c r="D319" s="44" t="s">
        <v>350</v>
      </c>
      <c r="E319" s="44" t="s">
        <v>350</v>
      </c>
      <c r="F319" s="50" t="s">
        <v>350</v>
      </c>
      <c r="G319" s="44" t="s">
        <v>350</v>
      </c>
      <c r="H319" s="44" t="s">
        <v>350</v>
      </c>
      <c r="I319" s="49">
        <f>I320</f>
        <v>572.79999999999995</v>
      </c>
      <c r="J319" s="49">
        <f t="shared" ref="J319:S320" si="100">J320</f>
        <v>540.9</v>
      </c>
      <c r="K319" s="49">
        <f t="shared" si="100"/>
        <v>487.4</v>
      </c>
      <c r="L319" s="72">
        <f t="shared" si="100"/>
        <v>24</v>
      </c>
      <c r="M319" s="49">
        <f t="shared" si="100"/>
        <v>2247650.4500000002</v>
      </c>
      <c r="N319" s="49">
        <f t="shared" si="100"/>
        <v>0</v>
      </c>
      <c r="O319" s="49">
        <f t="shared" si="100"/>
        <v>0</v>
      </c>
      <c r="P319" s="49">
        <f t="shared" si="100"/>
        <v>0</v>
      </c>
      <c r="Q319" s="49">
        <f t="shared" si="100"/>
        <v>2247650.4500000002</v>
      </c>
      <c r="R319" s="49">
        <f t="shared" si="100"/>
        <v>0</v>
      </c>
      <c r="S319" s="49">
        <f t="shared" si="100"/>
        <v>0</v>
      </c>
      <c r="T319" s="44" t="s">
        <v>26</v>
      </c>
      <c r="U319" s="44" t="s">
        <v>26</v>
      </c>
      <c r="V319" s="44" t="s">
        <v>26</v>
      </c>
    </row>
    <row r="320" spans="1:22" s="29" customFormat="1" ht="30" customHeight="1" x14ac:dyDescent="0.2">
      <c r="A320" s="132" t="s">
        <v>580</v>
      </c>
      <c r="B320" s="132"/>
      <c r="C320" s="44" t="s">
        <v>350</v>
      </c>
      <c r="D320" s="44" t="s">
        <v>350</v>
      </c>
      <c r="E320" s="44" t="s">
        <v>350</v>
      </c>
      <c r="F320" s="50" t="s">
        <v>350</v>
      </c>
      <c r="G320" s="44" t="s">
        <v>350</v>
      </c>
      <c r="H320" s="44" t="s">
        <v>350</v>
      </c>
      <c r="I320" s="49">
        <f>I321</f>
        <v>572.79999999999995</v>
      </c>
      <c r="J320" s="49">
        <f t="shared" si="100"/>
        <v>540.9</v>
      </c>
      <c r="K320" s="49">
        <f t="shared" si="100"/>
        <v>487.4</v>
      </c>
      <c r="L320" s="72">
        <f t="shared" si="100"/>
        <v>24</v>
      </c>
      <c r="M320" s="49">
        <f t="shared" si="100"/>
        <v>2247650.4500000002</v>
      </c>
      <c r="N320" s="49">
        <f t="shared" si="100"/>
        <v>0</v>
      </c>
      <c r="O320" s="49">
        <f t="shared" si="100"/>
        <v>0</v>
      </c>
      <c r="P320" s="49">
        <f t="shared" si="100"/>
        <v>0</v>
      </c>
      <c r="Q320" s="49">
        <f t="shared" si="100"/>
        <v>2247650.4500000002</v>
      </c>
      <c r="R320" s="49">
        <f t="shared" si="100"/>
        <v>0</v>
      </c>
      <c r="S320" s="49">
        <f t="shared" si="100"/>
        <v>0</v>
      </c>
      <c r="T320" s="44" t="s">
        <v>26</v>
      </c>
      <c r="U320" s="44" t="s">
        <v>26</v>
      </c>
      <c r="V320" s="44" t="s">
        <v>26</v>
      </c>
    </row>
    <row r="321" spans="1:140" s="39" customFormat="1" ht="45" x14ac:dyDescent="0.25">
      <c r="A321" s="78">
        <v>1</v>
      </c>
      <c r="B321" s="84" t="s">
        <v>362</v>
      </c>
      <c r="C321" s="139" t="s">
        <v>27</v>
      </c>
      <c r="D321" s="78" t="s">
        <v>226</v>
      </c>
      <c r="E321" s="78">
        <v>2020</v>
      </c>
      <c r="F321" s="76" t="s">
        <v>627</v>
      </c>
      <c r="G321" s="78">
        <v>2</v>
      </c>
      <c r="H321" s="78">
        <v>3</v>
      </c>
      <c r="I321" s="130">
        <v>572.79999999999995</v>
      </c>
      <c r="J321" s="130">
        <v>540.9</v>
      </c>
      <c r="K321" s="130">
        <v>487.4</v>
      </c>
      <c r="L321" s="134">
        <v>24</v>
      </c>
      <c r="M321" s="130">
        <f t="shared" si="77"/>
        <v>2247650.4500000002</v>
      </c>
      <c r="N321" s="130">
        <v>0</v>
      </c>
      <c r="O321" s="130">
        <v>0</v>
      </c>
      <c r="P321" s="130">
        <v>0</v>
      </c>
      <c r="Q321" s="130">
        <f>'Таблица 3 '!C318</f>
        <v>2247650.4500000002</v>
      </c>
      <c r="R321" s="130">
        <v>0</v>
      </c>
      <c r="S321" s="130">
        <v>0</v>
      </c>
      <c r="T321" s="80">
        <f>M321/I321</f>
        <v>3923.9707576815649</v>
      </c>
      <c r="U321" s="80">
        <v>4155.3900000000003</v>
      </c>
      <c r="V321" s="131" t="s">
        <v>44</v>
      </c>
    </row>
    <row r="322" spans="1:140" s="39" customFormat="1" ht="30" customHeight="1" x14ac:dyDescent="0.25">
      <c r="A322" s="132" t="s">
        <v>641</v>
      </c>
      <c r="B322" s="132"/>
      <c r="C322" s="44" t="s">
        <v>350</v>
      </c>
      <c r="D322" s="44" t="s">
        <v>350</v>
      </c>
      <c r="E322" s="44" t="s">
        <v>350</v>
      </c>
      <c r="F322" s="50" t="s">
        <v>350</v>
      </c>
      <c r="G322" s="44" t="s">
        <v>350</v>
      </c>
      <c r="H322" s="44" t="s">
        <v>350</v>
      </c>
      <c r="I322" s="215">
        <f>I323</f>
        <v>1668</v>
      </c>
      <c r="J322" s="215">
        <f t="shared" ref="J322:S323" si="101">J323</f>
        <v>1556.2</v>
      </c>
      <c r="K322" s="215">
        <f t="shared" si="101"/>
        <v>1556.2</v>
      </c>
      <c r="L322" s="216">
        <f t="shared" si="101"/>
        <v>52</v>
      </c>
      <c r="M322" s="215">
        <f t="shared" si="101"/>
        <v>446785.02</v>
      </c>
      <c r="N322" s="215">
        <f t="shared" si="101"/>
        <v>0</v>
      </c>
      <c r="O322" s="215">
        <f t="shared" si="101"/>
        <v>0</v>
      </c>
      <c r="P322" s="215">
        <f t="shared" si="101"/>
        <v>0</v>
      </c>
      <c r="Q322" s="215">
        <f t="shared" si="101"/>
        <v>446785.02</v>
      </c>
      <c r="R322" s="215">
        <f t="shared" si="101"/>
        <v>0</v>
      </c>
      <c r="S322" s="215">
        <f t="shared" si="101"/>
        <v>0</v>
      </c>
      <c r="T322" s="44" t="s">
        <v>26</v>
      </c>
      <c r="U322" s="44" t="s">
        <v>26</v>
      </c>
      <c r="V322" s="44" t="s">
        <v>26</v>
      </c>
    </row>
    <row r="323" spans="1:140" s="39" customFormat="1" ht="30" customHeight="1" x14ac:dyDescent="0.25">
      <c r="A323" s="132" t="s">
        <v>602</v>
      </c>
      <c r="B323" s="132"/>
      <c r="C323" s="44" t="s">
        <v>350</v>
      </c>
      <c r="D323" s="44" t="s">
        <v>350</v>
      </c>
      <c r="E323" s="44" t="s">
        <v>350</v>
      </c>
      <c r="F323" s="50" t="s">
        <v>350</v>
      </c>
      <c r="G323" s="44" t="s">
        <v>350</v>
      </c>
      <c r="H323" s="44" t="s">
        <v>350</v>
      </c>
      <c r="I323" s="215">
        <f>I324</f>
        <v>1668</v>
      </c>
      <c r="J323" s="215">
        <f t="shared" si="101"/>
        <v>1556.2</v>
      </c>
      <c r="K323" s="215">
        <f t="shared" si="101"/>
        <v>1556.2</v>
      </c>
      <c r="L323" s="216">
        <f t="shared" si="101"/>
        <v>52</v>
      </c>
      <c r="M323" s="215">
        <f t="shared" si="101"/>
        <v>446785.02</v>
      </c>
      <c r="N323" s="215">
        <f t="shared" si="101"/>
        <v>0</v>
      </c>
      <c r="O323" s="215">
        <f t="shared" si="101"/>
        <v>0</v>
      </c>
      <c r="P323" s="215">
        <f t="shared" si="101"/>
        <v>0</v>
      </c>
      <c r="Q323" s="215">
        <f t="shared" si="101"/>
        <v>446785.02</v>
      </c>
      <c r="R323" s="215">
        <f t="shared" si="101"/>
        <v>0</v>
      </c>
      <c r="S323" s="215">
        <f t="shared" si="101"/>
        <v>0</v>
      </c>
      <c r="T323" s="44" t="s">
        <v>26</v>
      </c>
      <c r="U323" s="44" t="s">
        <v>26</v>
      </c>
      <c r="V323" s="44" t="s">
        <v>26</v>
      </c>
    </row>
    <row r="324" spans="1:140" s="39" customFormat="1" ht="45" x14ac:dyDescent="0.25">
      <c r="A324" s="78">
        <v>1</v>
      </c>
      <c r="B324" s="84" t="s">
        <v>364</v>
      </c>
      <c r="C324" s="139" t="s">
        <v>27</v>
      </c>
      <c r="D324" s="136" t="s">
        <v>228</v>
      </c>
      <c r="E324" s="78">
        <v>2018</v>
      </c>
      <c r="F324" s="136" t="s">
        <v>627</v>
      </c>
      <c r="G324" s="165">
        <v>3</v>
      </c>
      <c r="H324" s="165">
        <v>3</v>
      </c>
      <c r="I324" s="128">
        <v>1668</v>
      </c>
      <c r="J324" s="128">
        <v>1556.2</v>
      </c>
      <c r="K324" s="128">
        <v>1556.2</v>
      </c>
      <c r="L324" s="167">
        <v>52</v>
      </c>
      <c r="M324" s="130">
        <f t="shared" si="77"/>
        <v>446785.02</v>
      </c>
      <c r="N324" s="128">
        <v>0</v>
      </c>
      <c r="O324" s="128">
        <v>0</v>
      </c>
      <c r="P324" s="128">
        <v>0</v>
      </c>
      <c r="Q324" s="130">
        <f>'Таблица 3 '!C321</f>
        <v>446785.02</v>
      </c>
      <c r="R324" s="128">
        <v>0</v>
      </c>
      <c r="S324" s="128">
        <v>0</v>
      </c>
      <c r="T324" s="80">
        <f>M324/I324</f>
        <v>267.85672661870507</v>
      </c>
      <c r="U324" s="75">
        <v>287.10000000000002</v>
      </c>
      <c r="V324" s="131" t="s">
        <v>44</v>
      </c>
    </row>
    <row r="325" spans="1:140" s="29" customFormat="1" ht="30" customHeight="1" x14ac:dyDescent="0.2">
      <c r="A325" s="132" t="s">
        <v>581</v>
      </c>
      <c r="B325" s="132"/>
      <c r="C325" s="44" t="s">
        <v>350</v>
      </c>
      <c r="D325" s="44" t="s">
        <v>350</v>
      </c>
      <c r="E325" s="44" t="s">
        <v>350</v>
      </c>
      <c r="F325" s="50" t="s">
        <v>350</v>
      </c>
      <c r="G325" s="44" t="s">
        <v>350</v>
      </c>
      <c r="H325" s="44" t="s">
        <v>350</v>
      </c>
      <c r="I325" s="49">
        <f>I326</f>
        <v>754.8</v>
      </c>
      <c r="J325" s="49">
        <f t="shared" ref="J325:S325" si="102">J326</f>
        <v>702.3</v>
      </c>
      <c r="K325" s="49">
        <f t="shared" si="102"/>
        <v>702.3</v>
      </c>
      <c r="L325" s="72">
        <f t="shared" si="102"/>
        <v>36</v>
      </c>
      <c r="M325" s="49">
        <f t="shared" si="102"/>
        <v>201630.33000000002</v>
      </c>
      <c r="N325" s="49">
        <f t="shared" si="102"/>
        <v>0</v>
      </c>
      <c r="O325" s="49">
        <f t="shared" si="102"/>
        <v>0</v>
      </c>
      <c r="P325" s="49">
        <f t="shared" si="102"/>
        <v>0</v>
      </c>
      <c r="Q325" s="49">
        <f t="shared" si="102"/>
        <v>201630.33000000002</v>
      </c>
      <c r="R325" s="49">
        <f t="shared" si="102"/>
        <v>0</v>
      </c>
      <c r="S325" s="49">
        <f t="shared" si="102"/>
        <v>0</v>
      </c>
      <c r="T325" s="44" t="s">
        <v>26</v>
      </c>
      <c r="U325" s="44" t="s">
        <v>26</v>
      </c>
      <c r="V325" s="44" t="s">
        <v>26</v>
      </c>
    </row>
    <row r="326" spans="1:140" s="29" customFormat="1" ht="30" customHeight="1" x14ac:dyDescent="0.2">
      <c r="A326" s="217" t="s">
        <v>583</v>
      </c>
      <c r="B326" s="217"/>
      <c r="C326" s="44" t="s">
        <v>350</v>
      </c>
      <c r="D326" s="44" t="s">
        <v>350</v>
      </c>
      <c r="E326" s="44" t="s">
        <v>350</v>
      </c>
      <c r="F326" s="50" t="s">
        <v>350</v>
      </c>
      <c r="G326" s="44" t="s">
        <v>350</v>
      </c>
      <c r="H326" s="44" t="s">
        <v>350</v>
      </c>
      <c r="I326" s="49">
        <f>I327</f>
        <v>754.8</v>
      </c>
      <c r="J326" s="49">
        <f t="shared" ref="J326:S326" si="103">J327</f>
        <v>702.3</v>
      </c>
      <c r="K326" s="49">
        <f t="shared" si="103"/>
        <v>702.3</v>
      </c>
      <c r="L326" s="72">
        <f t="shared" si="103"/>
        <v>36</v>
      </c>
      <c r="M326" s="49">
        <f t="shared" si="103"/>
        <v>201630.33000000002</v>
      </c>
      <c r="N326" s="49">
        <f t="shared" si="103"/>
        <v>0</v>
      </c>
      <c r="O326" s="49">
        <f t="shared" si="103"/>
        <v>0</v>
      </c>
      <c r="P326" s="49">
        <f t="shared" si="103"/>
        <v>0</v>
      </c>
      <c r="Q326" s="49">
        <f t="shared" si="103"/>
        <v>201630.33000000002</v>
      </c>
      <c r="R326" s="49">
        <f t="shared" si="103"/>
        <v>0</v>
      </c>
      <c r="S326" s="49">
        <f t="shared" si="103"/>
        <v>0</v>
      </c>
      <c r="T326" s="44" t="s">
        <v>26</v>
      </c>
      <c r="U326" s="44" t="s">
        <v>26</v>
      </c>
      <c r="V326" s="44" t="s">
        <v>26</v>
      </c>
    </row>
    <row r="327" spans="1:140" s="39" customFormat="1" ht="45" x14ac:dyDescent="0.25">
      <c r="A327" s="78">
        <v>1</v>
      </c>
      <c r="B327" s="169" t="s">
        <v>365</v>
      </c>
      <c r="C327" s="139" t="s">
        <v>27</v>
      </c>
      <c r="D327" s="78" t="s">
        <v>240</v>
      </c>
      <c r="E327" s="78" t="s">
        <v>26</v>
      </c>
      <c r="F327" s="76" t="s">
        <v>627</v>
      </c>
      <c r="G327" s="78">
        <v>2</v>
      </c>
      <c r="H327" s="78">
        <v>2</v>
      </c>
      <c r="I327" s="130">
        <v>754.8</v>
      </c>
      <c r="J327" s="130">
        <v>702.3</v>
      </c>
      <c r="K327" s="130">
        <v>702.3</v>
      </c>
      <c r="L327" s="134">
        <v>36</v>
      </c>
      <c r="M327" s="130">
        <f t="shared" ref="M327:M350" si="104">SUM(N327:S327)</f>
        <v>201630.33000000002</v>
      </c>
      <c r="N327" s="130">
        <v>0</v>
      </c>
      <c r="O327" s="130">
        <v>0</v>
      </c>
      <c r="P327" s="130">
        <v>0</v>
      </c>
      <c r="Q327" s="130">
        <f>'Таблица 3 '!C324</f>
        <v>201630.33000000002</v>
      </c>
      <c r="R327" s="130">
        <v>0</v>
      </c>
      <c r="S327" s="130">
        <v>0</v>
      </c>
      <c r="T327" s="80">
        <f>M327/I327</f>
        <v>267.13080286168525</v>
      </c>
      <c r="U327" s="80">
        <v>287.10000000000002</v>
      </c>
      <c r="V327" s="131" t="s">
        <v>44</v>
      </c>
    </row>
    <row r="328" spans="1:140" s="29" customFormat="1" ht="30" customHeight="1" x14ac:dyDescent="0.2">
      <c r="A328" s="132" t="s">
        <v>640</v>
      </c>
      <c r="B328" s="132"/>
      <c r="C328" s="44" t="s">
        <v>350</v>
      </c>
      <c r="D328" s="44" t="s">
        <v>350</v>
      </c>
      <c r="E328" s="44" t="s">
        <v>350</v>
      </c>
      <c r="F328" s="50" t="s">
        <v>350</v>
      </c>
      <c r="G328" s="44" t="s">
        <v>350</v>
      </c>
      <c r="H328" s="44" t="s">
        <v>350</v>
      </c>
      <c r="I328" s="49">
        <f>I329</f>
        <v>1112.3</v>
      </c>
      <c r="J328" s="49">
        <f t="shared" ref="J328:S329" si="105">J329</f>
        <v>946.7</v>
      </c>
      <c r="K328" s="49">
        <f t="shared" si="105"/>
        <v>776.8</v>
      </c>
      <c r="L328" s="72">
        <f t="shared" si="105"/>
        <v>28</v>
      </c>
      <c r="M328" s="49">
        <f t="shared" si="105"/>
        <v>4205705.28</v>
      </c>
      <c r="N328" s="49">
        <f t="shared" si="105"/>
        <v>0</v>
      </c>
      <c r="O328" s="49">
        <f t="shared" si="105"/>
        <v>0</v>
      </c>
      <c r="P328" s="49">
        <f t="shared" si="105"/>
        <v>0</v>
      </c>
      <c r="Q328" s="49">
        <f t="shared" si="105"/>
        <v>4205705.28</v>
      </c>
      <c r="R328" s="49">
        <f t="shared" si="105"/>
        <v>0</v>
      </c>
      <c r="S328" s="49">
        <f t="shared" si="105"/>
        <v>0</v>
      </c>
      <c r="T328" s="44" t="s">
        <v>26</v>
      </c>
      <c r="U328" s="44" t="s">
        <v>26</v>
      </c>
      <c r="V328" s="44" t="s">
        <v>26</v>
      </c>
    </row>
    <row r="329" spans="1:140" s="29" customFormat="1" ht="30" customHeight="1" x14ac:dyDescent="0.2">
      <c r="A329" s="132" t="s">
        <v>629</v>
      </c>
      <c r="B329" s="132"/>
      <c r="C329" s="44" t="s">
        <v>350</v>
      </c>
      <c r="D329" s="44" t="s">
        <v>350</v>
      </c>
      <c r="E329" s="44" t="s">
        <v>350</v>
      </c>
      <c r="F329" s="50" t="s">
        <v>350</v>
      </c>
      <c r="G329" s="44" t="s">
        <v>350</v>
      </c>
      <c r="H329" s="44" t="s">
        <v>350</v>
      </c>
      <c r="I329" s="49">
        <f>I330</f>
        <v>1112.3</v>
      </c>
      <c r="J329" s="49">
        <f t="shared" si="105"/>
        <v>946.7</v>
      </c>
      <c r="K329" s="49">
        <f t="shared" si="105"/>
        <v>776.8</v>
      </c>
      <c r="L329" s="72">
        <f t="shared" si="105"/>
        <v>28</v>
      </c>
      <c r="M329" s="49">
        <f t="shared" si="105"/>
        <v>4205705.28</v>
      </c>
      <c r="N329" s="49">
        <f t="shared" si="105"/>
        <v>0</v>
      </c>
      <c r="O329" s="49">
        <f t="shared" si="105"/>
        <v>0</v>
      </c>
      <c r="P329" s="49">
        <f t="shared" si="105"/>
        <v>0</v>
      </c>
      <c r="Q329" s="49">
        <f t="shared" si="105"/>
        <v>4205705.28</v>
      </c>
      <c r="R329" s="49">
        <f t="shared" si="105"/>
        <v>0</v>
      </c>
      <c r="S329" s="49">
        <f t="shared" si="105"/>
        <v>0</v>
      </c>
      <c r="T329" s="44" t="s">
        <v>26</v>
      </c>
      <c r="U329" s="44" t="s">
        <v>26</v>
      </c>
      <c r="V329" s="44" t="s">
        <v>26</v>
      </c>
    </row>
    <row r="330" spans="1:140" s="39" customFormat="1" ht="45" x14ac:dyDescent="0.25">
      <c r="A330" s="78">
        <v>1</v>
      </c>
      <c r="B330" s="84" t="s">
        <v>366</v>
      </c>
      <c r="C330" s="139" t="s">
        <v>27</v>
      </c>
      <c r="D330" s="78" t="s">
        <v>90</v>
      </c>
      <c r="E330" s="78" t="s">
        <v>26</v>
      </c>
      <c r="F330" s="76" t="s">
        <v>164</v>
      </c>
      <c r="G330" s="78">
        <v>2</v>
      </c>
      <c r="H330" s="78">
        <v>2</v>
      </c>
      <c r="I330" s="130">
        <v>1112.3</v>
      </c>
      <c r="J330" s="130">
        <v>946.7</v>
      </c>
      <c r="K330" s="130">
        <v>776.8</v>
      </c>
      <c r="L330" s="134">
        <v>28</v>
      </c>
      <c r="M330" s="130">
        <f t="shared" si="104"/>
        <v>4205705.28</v>
      </c>
      <c r="N330" s="130">
        <v>0</v>
      </c>
      <c r="O330" s="130">
        <v>0</v>
      </c>
      <c r="P330" s="130">
        <v>0</v>
      </c>
      <c r="Q330" s="130">
        <f>'Таблица 3 '!C327</f>
        <v>4205705.28</v>
      </c>
      <c r="R330" s="130">
        <v>0</v>
      </c>
      <c r="S330" s="130">
        <v>0</v>
      </c>
      <c r="T330" s="80">
        <f>M330/I330</f>
        <v>3781.0889867841415</v>
      </c>
      <c r="U330" s="80">
        <v>4442.49</v>
      </c>
      <c r="V330" s="131" t="s">
        <v>44</v>
      </c>
    </row>
    <row r="331" spans="1:140" s="147" customFormat="1" ht="30" customHeight="1" x14ac:dyDescent="0.25">
      <c r="A331" s="150" t="s">
        <v>313</v>
      </c>
      <c r="B331" s="151"/>
      <c r="C331" s="44" t="s">
        <v>350</v>
      </c>
      <c r="D331" s="44" t="s">
        <v>350</v>
      </c>
      <c r="E331" s="44" t="s">
        <v>350</v>
      </c>
      <c r="F331" s="50" t="s">
        <v>350</v>
      </c>
      <c r="G331" s="44" t="s">
        <v>350</v>
      </c>
      <c r="H331" s="44" t="s">
        <v>350</v>
      </c>
      <c r="I331" s="49">
        <f>I332+I334</f>
        <v>8109.9</v>
      </c>
      <c r="J331" s="49">
        <f t="shared" ref="J331:S331" si="106">J332+J334</f>
        <v>6252.9</v>
      </c>
      <c r="K331" s="49">
        <f t="shared" si="106"/>
        <v>4438</v>
      </c>
      <c r="L331" s="72">
        <f t="shared" si="106"/>
        <v>189</v>
      </c>
      <c r="M331" s="49">
        <f t="shared" si="106"/>
        <v>21638617.523000002</v>
      </c>
      <c r="N331" s="49">
        <f t="shared" si="106"/>
        <v>0</v>
      </c>
      <c r="O331" s="49">
        <f t="shared" si="106"/>
        <v>0</v>
      </c>
      <c r="P331" s="49">
        <f t="shared" si="106"/>
        <v>0</v>
      </c>
      <c r="Q331" s="49">
        <f t="shared" si="106"/>
        <v>21638617.523000002</v>
      </c>
      <c r="R331" s="49">
        <f t="shared" si="106"/>
        <v>0</v>
      </c>
      <c r="S331" s="49">
        <f t="shared" si="106"/>
        <v>0</v>
      </c>
      <c r="T331" s="141" t="s">
        <v>350</v>
      </c>
      <c r="U331" s="44" t="s">
        <v>350</v>
      </c>
      <c r="V331" s="142" t="s">
        <v>350</v>
      </c>
      <c r="W331" s="218"/>
    </row>
    <row r="332" spans="1:140" s="29" customFormat="1" ht="30" customHeight="1" x14ac:dyDescent="0.2">
      <c r="A332" s="219" t="s">
        <v>314</v>
      </c>
      <c r="B332" s="220"/>
      <c r="C332" s="44" t="s">
        <v>350</v>
      </c>
      <c r="D332" s="44" t="s">
        <v>350</v>
      </c>
      <c r="E332" s="44" t="s">
        <v>350</v>
      </c>
      <c r="F332" s="50" t="s">
        <v>350</v>
      </c>
      <c r="G332" s="44" t="s">
        <v>350</v>
      </c>
      <c r="H332" s="44" t="s">
        <v>350</v>
      </c>
      <c r="I332" s="49">
        <f>I333</f>
        <v>3797.6</v>
      </c>
      <c r="J332" s="49">
        <f t="shared" ref="J332:S332" si="107">J333</f>
        <v>2811</v>
      </c>
      <c r="K332" s="49">
        <f t="shared" si="107"/>
        <v>2232.1</v>
      </c>
      <c r="L332" s="72">
        <f t="shared" si="107"/>
        <v>114</v>
      </c>
      <c r="M332" s="49">
        <f t="shared" si="107"/>
        <v>8840876.0999999996</v>
      </c>
      <c r="N332" s="49">
        <f t="shared" si="107"/>
        <v>0</v>
      </c>
      <c r="O332" s="49">
        <f t="shared" si="107"/>
        <v>0</v>
      </c>
      <c r="P332" s="49">
        <f t="shared" si="107"/>
        <v>0</v>
      </c>
      <c r="Q332" s="49">
        <f t="shared" si="107"/>
        <v>8840876.0999999996</v>
      </c>
      <c r="R332" s="49">
        <f t="shared" si="107"/>
        <v>0</v>
      </c>
      <c r="S332" s="49">
        <f t="shared" si="107"/>
        <v>0</v>
      </c>
      <c r="T332" s="141" t="s">
        <v>350</v>
      </c>
      <c r="U332" s="44" t="s">
        <v>350</v>
      </c>
      <c r="V332" s="142" t="s">
        <v>350</v>
      </c>
      <c r="W332" s="156"/>
      <c r="X332" s="156"/>
      <c r="Y332" s="156"/>
      <c r="Z332" s="156"/>
      <c r="AA332" s="156"/>
      <c r="AB332" s="156"/>
      <c r="AC332" s="156"/>
      <c r="AD332" s="156"/>
      <c r="AE332" s="156"/>
      <c r="AF332" s="156"/>
      <c r="AG332" s="156"/>
      <c r="AH332" s="156"/>
      <c r="AI332" s="156"/>
      <c r="AJ332" s="156"/>
      <c r="AK332" s="156"/>
      <c r="AL332" s="156"/>
      <c r="AM332" s="156"/>
      <c r="AN332" s="156"/>
      <c r="AO332" s="156"/>
      <c r="AP332" s="156"/>
      <c r="AQ332" s="156"/>
      <c r="AR332" s="156"/>
      <c r="AS332" s="156"/>
      <c r="AT332" s="156"/>
      <c r="AU332" s="156"/>
      <c r="AV332" s="156"/>
      <c r="AW332" s="156"/>
      <c r="AX332" s="156"/>
      <c r="AY332" s="156"/>
      <c r="AZ332" s="156"/>
      <c r="BA332" s="156"/>
      <c r="BB332" s="156"/>
      <c r="BC332" s="156"/>
      <c r="BD332" s="156"/>
      <c r="BE332" s="156"/>
      <c r="BF332" s="156"/>
      <c r="BG332" s="156"/>
      <c r="BH332" s="156"/>
      <c r="BI332" s="156"/>
      <c r="BJ332" s="156"/>
      <c r="BK332" s="156"/>
      <c r="BL332" s="156"/>
      <c r="BM332" s="156"/>
      <c r="BN332" s="156"/>
      <c r="BO332" s="156"/>
      <c r="BP332" s="156"/>
      <c r="BQ332" s="156"/>
      <c r="BR332" s="156"/>
      <c r="BS332" s="156"/>
      <c r="BT332" s="156"/>
      <c r="BU332" s="156"/>
      <c r="BV332" s="156"/>
      <c r="BW332" s="156"/>
      <c r="BX332" s="156"/>
      <c r="BY332" s="156"/>
      <c r="BZ332" s="156"/>
      <c r="CA332" s="156"/>
      <c r="CB332" s="156"/>
      <c r="CC332" s="156"/>
      <c r="CD332" s="156"/>
      <c r="CE332" s="156"/>
      <c r="CF332" s="156"/>
      <c r="CG332" s="156"/>
      <c r="CH332" s="156"/>
      <c r="CI332" s="156"/>
      <c r="CJ332" s="156"/>
      <c r="CK332" s="156"/>
      <c r="CL332" s="156"/>
      <c r="CM332" s="156"/>
      <c r="CN332" s="156"/>
      <c r="CO332" s="156"/>
      <c r="CP332" s="156"/>
      <c r="CQ332" s="156"/>
      <c r="CR332" s="156"/>
      <c r="CS332" s="156"/>
      <c r="CT332" s="156"/>
      <c r="CU332" s="156"/>
      <c r="CV332" s="156"/>
      <c r="CW332" s="156"/>
      <c r="CX332" s="156"/>
      <c r="CY332" s="156"/>
      <c r="CZ332" s="156"/>
      <c r="DA332" s="156"/>
      <c r="DB332" s="156"/>
      <c r="DC332" s="156"/>
      <c r="DD332" s="156"/>
      <c r="DE332" s="156"/>
      <c r="DF332" s="156"/>
      <c r="DG332" s="156"/>
      <c r="DH332" s="156"/>
      <c r="DI332" s="156"/>
      <c r="DJ332" s="156"/>
      <c r="DK332" s="156"/>
      <c r="DL332" s="156"/>
      <c r="DM332" s="156"/>
      <c r="DN332" s="156"/>
      <c r="DO332" s="156"/>
      <c r="DP332" s="156"/>
      <c r="DQ332" s="156"/>
      <c r="DR332" s="156"/>
      <c r="DS332" s="156"/>
      <c r="DT332" s="156"/>
      <c r="DU332" s="156"/>
      <c r="DV332" s="156"/>
      <c r="DW332" s="156"/>
      <c r="DX332" s="156"/>
      <c r="DY332" s="156"/>
      <c r="DZ332" s="156"/>
      <c r="EA332" s="156"/>
      <c r="EB332" s="156"/>
      <c r="EC332" s="156"/>
      <c r="ED332" s="156"/>
      <c r="EE332" s="156"/>
      <c r="EF332" s="156"/>
      <c r="EG332" s="156"/>
      <c r="EH332" s="156"/>
      <c r="EI332" s="156"/>
      <c r="EJ332" s="156"/>
    </row>
    <row r="333" spans="1:140" s="39" customFormat="1" ht="45" x14ac:dyDescent="0.25">
      <c r="A333" s="174">
        <v>1</v>
      </c>
      <c r="B333" s="84" t="s">
        <v>321</v>
      </c>
      <c r="C333" s="139" t="s">
        <v>27</v>
      </c>
      <c r="D333" s="78" t="s">
        <v>90</v>
      </c>
      <c r="E333" s="78" t="s">
        <v>26</v>
      </c>
      <c r="F333" s="76" t="s">
        <v>164</v>
      </c>
      <c r="G333" s="78">
        <v>5</v>
      </c>
      <c r="H333" s="78">
        <v>5</v>
      </c>
      <c r="I333" s="130">
        <v>3797.6</v>
      </c>
      <c r="J333" s="130">
        <v>2811</v>
      </c>
      <c r="K333" s="130">
        <v>2232.1</v>
      </c>
      <c r="L333" s="134">
        <v>114</v>
      </c>
      <c r="M333" s="130">
        <f>SUM(N333:S333)</f>
        <v>8840876.0999999996</v>
      </c>
      <c r="N333" s="130">
        <v>0</v>
      </c>
      <c r="O333" s="130">
        <v>0</v>
      </c>
      <c r="P333" s="130">
        <v>0</v>
      </c>
      <c r="Q333" s="130">
        <f>'Таблица 3 '!C330</f>
        <v>8840876.0999999996</v>
      </c>
      <c r="R333" s="130">
        <v>0</v>
      </c>
      <c r="S333" s="130">
        <v>0</v>
      </c>
      <c r="T333" s="80">
        <f>M333/I333</f>
        <v>2328.0166684221613</v>
      </c>
      <c r="U333" s="80">
        <v>3145.1</v>
      </c>
      <c r="V333" s="131" t="s">
        <v>44</v>
      </c>
      <c r="W333" s="144"/>
      <c r="X333" s="144"/>
      <c r="Y333" s="144"/>
      <c r="Z333" s="144"/>
      <c r="AA333" s="144"/>
      <c r="AB333" s="144"/>
      <c r="AC333" s="144"/>
      <c r="AD333" s="144"/>
      <c r="AE333" s="144"/>
      <c r="AF333" s="144"/>
      <c r="AG333" s="144"/>
      <c r="AH333" s="144"/>
      <c r="AI333" s="144"/>
      <c r="AJ333" s="144"/>
      <c r="AK333" s="144"/>
      <c r="AL333" s="144"/>
      <c r="AM333" s="144"/>
      <c r="AN333" s="144"/>
      <c r="AO333" s="144"/>
      <c r="AP333" s="144"/>
      <c r="AQ333" s="144"/>
      <c r="AR333" s="144"/>
      <c r="AS333" s="144"/>
      <c r="AT333" s="144"/>
      <c r="AU333" s="144"/>
      <c r="AV333" s="144"/>
      <c r="AW333" s="144"/>
      <c r="AX333" s="144"/>
      <c r="AY333" s="144"/>
      <c r="AZ333" s="144"/>
      <c r="BA333" s="144"/>
      <c r="BB333" s="144"/>
      <c r="BC333" s="144"/>
      <c r="BD333" s="144"/>
      <c r="BE333" s="144"/>
      <c r="BF333" s="144"/>
      <c r="BG333" s="144"/>
      <c r="BH333" s="144"/>
      <c r="BI333" s="144"/>
      <c r="BJ333" s="144"/>
      <c r="BK333" s="144"/>
      <c r="BL333" s="144"/>
      <c r="BM333" s="144"/>
      <c r="BN333" s="144"/>
      <c r="BO333" s="144"/>
      <c r="BP333" s="144"/>
      <c r="BQ333" s="144"/>
      <c r="BR333" s="144"/>
      <c r="BS333" s="144"/>
      <c r="BT333" s="144"/>
      <c r="BU333" s="144"/>
      <c r="BV333" s="144"/>
      <c r="BW333" s="144"/>
      <c r="BX333" s="144"/>
      <c r="BY333" s="144"/>
      <c r="BZ333" s="144"/>
      <c r="CA333" s="144"/>
      <c r="CB333" s="144"/>
      <c r="CC333" s="144"/>
      <c r="CD333" s="144"/>
      <c r="CE333" s="144"/>
      <c r="CF333" s="144"/>
      <c r="CG333" s="144"/>
      <c r="CH333" s="144"/>
      <c r="CI333" s="144"/>
      <c r="CJ333" s="144"/>
      <c r="CK333" s="144"/>
      <c r="CL333" s="144"/>
      <c r="CM333" s="144"/>
      <c r="CN333" s="144"/>
      <c r="CO333" s="144"/>
      <c r="CP333" s="144"/>
      <c r="CQ333" s="144"/>
      <c r="CR333" s="144"/>
      <c r="CS333" s="144"/>
      <c r="CT333" s="144"/>
      <c r="CU333" s="144"/>
      <c r="CV333" s="144"/>
      <c r="CW333" s="144"/>
      <c r="CX333" s="144"/>
      <c r="CY333" s="144"/>
      <c r="CZ333" s="144"/>
      <c r="DA333" s="144"/>
      <c r="DB333" s="144"/>
      <c r="DC333" s="144"/>
      <c r="DD333" s="144"/>
      <c r="DE333" s="144"/>
      <c r="DF333" s="144"/>
      <c r="DG333" s="144"/>
      <c r="DH333" s="144"/>
      <c r="DI333" s="144"/>
      <c r="DJ333" s="144"/>
      <c r="DK333" s="144"/>
      <c r="DL333" s="144"/>
      <c r="DM333" s="144"/>
      <c r="DN333" s="144"/>
      <c r="DO333" s="144"/>
      <c r="DP333" s="144"/>
      <c r="DQ333" s="144"/>
      <c r="DR333" s="144"/>
      <c r="DS333" s="144"/>
      <c r="DT333" s="144"/>
      <c r="DU333" s="144"/>
      <c r="DV333" s="144"/>
      <c r="DW333" s="144"/>
      <c r="DX333" s="144"/>
      <c r="DY333" s="144"/>
      <c r="DZ333" s="144"/>
      <c r="EA333" s="144"/>
      <c r="EB333" s="144"/>
      <c r="EC333" s="144"/>
      <c r="ED333" s="144"/>
      <c r="EE333" s="144"/>
      <c r="EF333" s="144"/>
      <c r="EG333" s="144"/>
      <c r="EH333" s="144"/>
      <c r="EI333" s="144"/>
      <c r="EJ333" s="144"/>
    </row>
    <row r="334" spans="1:140" s="147" customFormat="1" ht="30" customHeight="1" x14ac:dyDescent="0.25">
      <c r="A334" s="150" t="s">
        <v>586</v>
      </c>
      <c r="B334" s="151"/>
      <c r="C334" s="44" t="s">
        <v>350</v>
      </c>
      <c r="D334" s="44" t="s">
        <v>350</v>
      </c>
      <c r="E334" s="44" t="s">
        <v>350</v>
      </c>
      <c r="F334" s="50" t="s">
        <v>350</v>
      </c>
      <c r="G334" s="44" t="s">
        <v>350</v>
      </c>
      <c r="H334" s="44" t="s">
        <v>350</v>
      </c>
      <c r="I334" s="49">
        <f>I335</f>
        <v>4312.3</v>
      </c>
      <c r="J334" s="49">
        <f t="shared" ref="J334:S334" si="108">J335</f>
        <v>3441.9</v>
      </c>
      <c r="K334" s="49">
        <f t="shared" si="108"/>
        <v>2205.9</v>
      </c>
      <c r="L334" s="72">
        <f t="shared" si="108"/>
        <v>75</v>
      </c>
      <c r="M334" s="49">
        <f t="shared" si="108"/>
        <v>12797741.423</v>
      </c>
      <c r="N334" s="49">
        <f t="shared" si="108"/>
        <v>0</v>
      </c>
      <c r="O334" s="49">
        <f t="shared" si="108"/>
        <v>0</v>
      </c>
      <c r="P334" s="49">
        <f t="shared" si="108"/>
        <v>0</v>
      </c>
      <c r="Q334" s="49">
        <f t="shared" si="108"/>
        <v>12797741.423</v>
      </c>
      <c r="R334" s="49">
        <f t="shared" si="108"/>
        <v>0</v>
      </c>
      <c r="S334" s="49">
        <f t="shared" si="108"/>
        <v>0</v>
      </c>
      <c r="T334" s="141" t="s">
        <v>350</v>
      </c>
      <c r="U334" s="44" t="s">
        <v>350</v>
      </c>
      <c r="V334" s="142" t="s">
        <v>350</v>
      </c>
      <c r="W334" s="218"/>
    </row>
    <row r="335" spans="1:140" s="152" customFormat="1" ht="45" x14ac:dyDescent="0.25">
      <c r="A335" s="174">
        <v>1</v>
      </c>
      <c r="B335" s="84" t="s">
        <v>320</v>
      </c>
      <c r="C335" s="139" t="s">
        <v>27</v>
      </c>
      <c r="D335" s="78">
        <v>1970</v>
      </c>
      <c r="E335" s="78" t="s">
        <v>26</v>
      </c>
      <c r="F335" s="76" t="s">
        <v>627</v>
      </c>
      <c r="G335" s="78">
        <v>5</v>
      </c>
      <c r="H335" s="78">
        <v>0</v>
      </c>
      <c r="I335" s="130">
        <v>4312.3</v>
      </c>
      <c r="J335" s="130">
        <v>3441.9</v>
      </c>
      <c r="K335" s="130">
        <v>2205.9</v>
      </c>
      <c r="L335" s="134">
        <v>75</v>
      </c>
      <c r="M335" s="130">
        <f t="shared" si="104"/>
        <v>12797741.423</v>
      </c>
      <c r="N335" s="130">
        <v>0</v>
      </c>
      <c r="O335" s="130">
        <v>0</v>
      </c>
      <c r="P335" s="130">
        <v>0</v>
      </c>
      <c r="Q335" s="130">
        <f>'Таблица 3 '!C332</f>
        <v>12797741.423</v>
      </c>
      <c r="R335" s="130">
        <v>0</v>
      </c>
      <c r="S335" s="130">
        <v>0</v>
      </c>
      <c r="T335" s="80">
        <f>M335/I335</f>
        <v>2967.7298478770031</v>
      </c>
      <c r="U335" s="80">
        <v>3718.22</v>
      </c>
      <c r="V335" s="131" t="s">
        <v>44</v>
      </c>
      <c r="W335" s="218"/>
      <c r="X335" s="147"/>
    </row>
    <row r="336" spans="1:140" s="29" customFormat="1" ht="30" customHeight="1" x14ac:dyDescent="0.2">
      <c r="A336" s="132" t="s">
        <v>603</v>
      </c>
      <c r="B336" s="132"/>
      <c r="C336" s="44" t="s">
        <v>350</v>
      </c>
      <c r="D336" s="44" t="s">
        <v>350</v>
      </c>
      <c r="E336" s="44" t="s">
        <v>350</v>
      </c>
      <c r="F336" s="50" t="s">
        <v>350</v>
      </c>
      <c r="G336" s="44" t="s">
        <v>350</v>
      </c>
      <c r="H336" s="44" t="s">
        <v>350</v>
      </c>
      <c r="I336" s="49">
        <f>I337+I340</f>
        <v>7264.4</v>
      </c>
      <c r="J336" s="49">
        <f t="shared" ref="J336:S336" si="109">J337+J340</f>
        <v>5851.1100000000006</v>
      </c>
      <c r="K336" s="49">
        <f t="shared" si="109"/>
        <v>5817.21</v>
      </c>
      <c r="L336" s="72">
        <f t="shared" si="109"/>
        <v>231</v>
      </c>
      <c r="M336" s="49">
        <f t="shared" si="109"/>
        <v>28126988.519900002</v>
      </c>
      <c r="N336" s="49">
        <f t="shared" si="109"/>
        <v>0</v>
      </c>
      <c r="O336" s="49">
        <f t="shared" si="109"/>
        <v>0</v>
      </c>
      <c r="P336" s="49">
        <f t="shared" si="109"/>
        <v>0</v>
      </c>
      <c r="Q336" s="49">
        <f t="shared" si="109"/>
        <v>28126988.519900002</v>
      </c>
      <c r="R336" s="49">
        <f t="shared" si="109"/>
        <v>0</v>
      </c>
      <c r="S336" s="49">
        <f t="shared" si="109"/>
        <v>0</v>
      </c>
      <c r="T336" s="44" t="s">
        <v>26</v>
      </c>
      <c r="U336" s="44" t="s">
        <v>26</v>
      </c>
      <c r="V336" s="44" t="s">
        <v>26</v>
      </c>
    </row>
    <row r="337" spans="1:23" s="29" customFormat="1" ht="30" customHeight="1" x14ac:dyDescent="0.2">
      <c r="A337" s="132" t="s">
        <v>589</v>
      </c>
      <c r="B337" s="132"/>
      <c r="C337" s="44" t="s">
        <v>350</v>
      </c>
      <c r="D337" s="44" t="s">
        <v>350</v>
      </c>
      <c r="E337" s="44" t="s">
        <v>350</v>
      </c>
      <c r="F337" s="50" t="s">
        <v>350</v>
      </c>
      <c r="G337" s="44" t="s">
        <v>350</v>
      </c>
      <c r="H337" s="44" t="s">
        <v>350</v>
      </c>
      <c r="I337" s="49">
        <f>SUM(I338:I339)</f>
        <v>5207.3999999999996</v>
      </c>
      <c r="J337" s="49">
        <f t="shared" ref="J337:S337" si="110">SUM(J338:J339)</f>
        <v>4627</v>
      </c>
      <c r="K337" s="49">
        <f t="shared" si="110"/>
        <v>4627</v>
      </c>
      <c r="L337" s="72">
        <f t="shared" si="110"/>
        <v>176</v>
      </c>
      <c r="M337" s="49">
        <f t="shared" si="110"/>
        <v>14297495.625</v>
      </c>
      <c r="N337" s="49">
        <f t="shared" si="110"/>
        <v>0</v>
      </c>
      <c r="O337" s="49">
        <f t="shared" si="110"/>
        <v>0</v>
      </c>
      <c r="P337" s="49">
        <f t="shared" si="110"/>
        <v>0</v>
      </c>
      <c r="Q337" s="49">
        <f t="shared" si="110"/>
        <v>14297495.625</v>
      </c>
      <c r="R337" s="49">
        <f t="shared" si="110"/>
        <v>0</v>
      </c>
      <c r="S337" s="49">
        <f t="shared" si="110"/>
        <v>0</v>
      </c>
      <c r="T337" s="44" t="s">
        <v>26</v>
      </c>
      <c r="U337" s="44" t="s">
        <v>26</v>
      </c>
      <c r="V337" s="44" t="s">
        <v>26</v>
      </c>
    </row>
    <row r="338" spans="1:23" s="39" customFormat="1" ht="45" x14ac:dyDescent="0.25">
      <c r="A338" s="78">
        <v>2</v>
      </c>
      <c r="B338" s="83" t="s">
        <v>376</v>
      </c>
      <c r="C338" s="76" t="s">
        <v>27</v>
      </c>
      <c r="D338" s="78" t="s">
        <v>236</v>
      </c>
      <c r="E338" s="78" t="s">
        <v>26</v>
      </c>
      <c r="F338" s="76" t="s">
        <v>627</v>
      </c>
      <c r="G338" s="78">
        <v>5</v>
      </c>
      <c r="H338" s="78">
        <v>6</v>
      </c>
      <c r="I338" s="130">
        <v>4546.3999999999996</v>
      </c>
      <c r="J338" s="130">
        <v>4054.5</v>
      </c>
      <c r="K338" s="130">
        <v>4054.5</v>
      </c>
      <c r="L338" s="134">
        <v>148</v>
      </c>
      <c r="M338" s="130">
        <f t="shared" si="104"/>
        <v>11734979.9</v>
      </c>
      <c r="N338" s="176">
        <v>0</v>
      </c>
      <c r="O338" s="176">
        <v>0</v>
      </c>
      <c r="P338" s="176">
        <v>0</v>
      </c>
      <c r="Q338" s="221">
        <f>'Таблица 3 '!C335</f>
        <v>11734979.9</v>
      </c>
      <c r="R338" s="176">
        <v>0</v>
      </c>
      <c r="S338" s="130">
        <v>0</v>
      </c>
      <c r="T338" s="80">
        <f>M338/I338</f>
        <v>2581.1586969910263</v>
      </c>
      <c r="U338" s="75">
        <v>2894.3100012331979</v>
      </c>
      <c r="V338" s="131" t="s">
        <v>44</v>
      </c>
    </row>
    <row r="339" spans="1:23" s="39" customFormat="1" ht="45" x14ac:dyDescent="0.25">
      <c r="A339" s="78">
        <v>3</v>
      </c>
      <c r="B339" s="83" t="s">
        <v>375</v>
      </c>
      <c r="C339" s="76" t="s">
        <v>27</v>
      </c>
      <c r="D339" s="78" t="s">
        <v>232</v>
      </c>
      <c r="E339" s="78" t="s">
        <v>26</v>
      </c>
      <c r="F339" s="76" t="s">
        <v>627</v>
      </c>
      <c r="G339" s="78">
        <v>2</v>
      </c>
      <c r="H339" s="78">
        <v>2</v>
      </c>
      <c r="I339" s="130">
        <v>661</v>
      </c>
      <c r="J339" s="130">
        <v>572.5</v>
      </c>
      <c r="K339" s="130">
        <v>572.5</v>
      </c>
      <c r="L339" s="134">
        <v>28</v>
      </c>
      <c r="M339" s="130">
        <f t="shared" si="104"/>
        <v>2562515.7250000001</v>
      </c>
      <c r="N339" s="176">
        <v>0</v>
      </c>
      <c r="O339" s="176">
        <v>0</v>
      </c>
      <c r="P339" s="176">
        <v>0</v>
      </c>
      <c r="Q339" s="221">
        <f>'Таблица 3 '!C336</f>
        <v>2562515.7250000001</v>
      </c>
      <c r="R339" s="176">
        <v>0</v>
      </c>
      <c r="S339" s="128">
        <v>0</v>
      </c>
      <c r="T339" s="80">
        <f>M339/I339</f>
        <v>3876.7257564296524</v>
      </c>
      <c r="U339" s="75">
        <v>4476.01</v>
      </c>
      <c r="V339" s="131" t="s">
        <v>44</v>
      </c>
    </row>
    <row r="340" spans="1:23" s="39" customFormat="1" ht="30" customHeight="1" x14ac:dyDescent="0.25">
      <c r="A340" s="132" t="s">
        <v>592</v>
      </c>
      <c r="B340" s="132"/>
      <c r="C340" s="44" t="s">
        <v>350</v>
      </c>
      <c r="D340" s="44" t="s">
        <v>350</v>
      </c>
      <c r="E340" s="44" t="s">
        <v>350</v>
      </c>
      <c r="F340" s="50" t="s">
        <v>350</v>
      </c>
      <c r="G340" s="44" t="s">
        <v>350</v>
      </c>
      <c r="H340" s="44" t="s">
        <v>350</v>
      </c>
      <c r="I340" s="49">
        <f>SUM(I341:I342)</f>
        <v>2057</v>
      </c>
      <c r="J340" s="49">
        <f t="shared" ref="J340:S340" si="111">SUM(J341:J342)</f>
        <v>1224.1100000000001</v>
      </c>
      <c r="K340" s="49">
        <f t="shared" si="111"/>
        <v>1190.21</v>
      </c>
      <c r="L340" s="72">
        <f t="shared" si="111"/>
        <v>55</v>
      </c>
      <c r="M340" s="49">
        <f t="shared" si="111"/>
        <v>13829492.8949</v>
      </c>
      <c r="N340" s="49">
        <f t="shared" si="111"/>
        <v>0</v>
      </c>
      <c r="O340" s="49">
        <f t="shared" si="111"/>
        <v>0</v>
      </c>
      <c r="P340" s="49">
        <f t="shared" si="111"/>
        <v>0</v>
      </c>
      <c r="Q340" s="49">
        <f t="shared" si="111"/>
        <v>13829492.8949</v>
      </c>
      <c r="R340" s="49">
        <f t="shared" si="111"/>
        <v>0</v>
      </c>
      <c r="S340" s="49">
        <f t="shared" si="111"/>
        <v>0</v>
      </c>
      <c r="T340" s="44" t="s">
        <v>26</v>
      </c>
      <c r="U340" s="44" t="s">
        <v>26</v>
      </c>
      <c r="V340" s="44" t="s">
        <v>26</v>
      </c>
    </row>
    <row r="341" spans="1:23" s="39" customFormat="1" ht="45" x14ac:dyDescent="0.25">
      <c r="A341" s="78">
        <v>1</v>
      </c>
      <c r="B341" s="84" t="s">
        <v>650</v>
      </c>
      <c r="C341" s="139" t="s">
        <v>27</v>
      </c>
      <c r="D341" s="78" t="s">
        <v>67</v>
      </c>
      <c r="E341" s="78" t="s">
        <v>26</v>
      </c>
      <c r="F341" s="76" t="s">
        <v>164</v>
      </c>
      <c r="G341" s="78">
        <v>2</v>
      </c>
      <c r="H341" s="78">
        <v>2</v>
      </c>
      <c r="I341" s="130">
        <v>1027</v>
      </c>
      <c r="J341" s="130">
        <v>611.51</v>
      </c>
      <c r="K341" s="130">
        <v>611.51</v>
      </c>
      <c r="L341" s="134">
        <v>29</v>
      </c>
      <c r="M341" s="130">
        <f t="shared" si="104"/>
        <v>6908589.2608999992</v>
      </c>
      <c r="N341" s="130">
        <v>0</v>
      </c>
      <c r="O341" s="130">
        <v>0</v>
      </c>
      <c r="P341" s="130">
        <v>0</v>
      </c>
      <c r="Q341" s="130">
        <f>'Таблица 3 '!C338</f>
        <v>6908589.2608999992</v>
      </c>
      <c r="R341" s="130">
        <v>0</v>
      </c>
      <c r="S341" s="130">
        <v>0</v>
      </c>
      <c r="T341" s="80">
        <f>M341/I341</f>
        <v>6726.9613056475164</v>
      </c>
      <c r="U341" s="80">
        <v>11297.59</v>
      </c>
      <c r="V341" s="131" t="s">
        <v>44</v>
      </c>
    </row>
    <row r="342" spans="1:23" s="39" customFormat="1" ht="45" x14ac:dyDescent="0.25">
      <c r="A342" s="78">
        <v>2</v>
      </c>
      <c r="B342" s="84" t="s">
        <v>651</v>
      </c>
      <c r="C342" s="139" t="s">
        <v>27</v>
      </c>
      <c r="D342" s="78" t="s">
        <v>67</v>
      </c>
      <c r="E342" s="78" t="s">
        <v>26</v>
      </c>
      <c r="F342" s="76" t="s">
        <v>164</v>
      </c>
      <c r="G342" s="78">
        <v>2</v>
      </c>
      <c r="H342" s="78">
        <v>2</v>
      </c>
      <c r="I342" s="130">
        <v>1030</v>
      </c>
      <c r="J342" s="130">
        <v>612.6</v>
      </c>
      <c r="K342" s="130">
        <v>578.70000000000005</v>
      </c>
      <c r="L342" s="134">
        <v>26</v>
      </c>
      <c r="M342" s="130">
        <f t="shared" si="104"/>
        <v>6920903.6340000005</v>
      </c>
      <c r="N342" s="130">
        <v>0</v>
      </c>
      <c r="O342" s="130">
        <v>0</v>
      </c>
      <c r="P342" s="130">
        <v>0</v>
      </c>
      <c r="Q342" s="130">
        <f>'Таблица 3 '!C339</f>
        <v>6920903.6340000005</v>
      </c>
      <c r="R342" s="130">
        <v>0</v>
      </c>
      <c r="S342" s="130">
        <v>0</v>
      </c>
      <c r="T342" s="80">
        <f>M342/I342</f>
        <v>6719.3239165048553</v>
      </c>
      <c r="U342" s="80">
        <v>11297.59</v>
      </c>
      <c r="V342" s="131" t="s">
        <v>44</v>
      </c>
    </row>
    <row r="343" spans="1:23" s="39" customFormat="1" ht="30" customHeight="1" x14ac:dyDescent="0.25">
      <c r="A343" s="123" t="s">
        <v>554</v>
      </c>
      <c r="B343" s="124"/>
      <c r="C343" s="78"/>
      <c r="D343" s="78"/>
      <c r="E343" s="78"/>
      <c r="F343" s="78"/>
      <c r="G343" s="78"/>
      <c r="H343" s="78"/>
      <c r="I343" s="78"/>
      <c r="J343" s="78"/>
      <c r="K343" s="78"/>
      <c r="L343" s="180"/>
      <c r="M343" s="78"/>
      <c r="N343" s="78"/>
      <c r="O343" s="78"/>
      <c r="P343" s="78"/>
      <c r="Q343" s="78"/>
      <c r="R343" s="78"/>
      <c r="S343" s="78"/>
      <c r="T343" s="78"/>
      <c r="U343" s="78"/>
      <c r="V343" s="78"/>
    </row>
    <row r="344" spans="1:23" s="29" customFormat="1" ht="30" customHeight="1" x14ac:dyDescent="0.2">
      <c r="A344" s="97" t="s">
        <v>555</v>
      </c>
      <c r="B344" s="97"/>
      <c r="C344" s="44" t="s">
        <v>26</v>
      </c>
      <c r="D344" s="44" t="s">
        <v>26</v>
      </c>
      <c r="E344" s="44" t="s">
        <v>26</v>
      </c>
      <c r="F344" s="50" t="s">
        <v>26</v>
      </c>
      <c r="G344" s="44" t="s">
        <v>26</v>
      </c>
      <c r="H344" s="44" t="s">
        <v>26</v>
      </c>
      <c r="I344" s="49">
        <f t="shared" ref="I344:S344" si="112">I345+I351+I398+I403+I408+I412+I423+I428+I435+I437+I440+I449+I452+I456+I459+I466+I470+I475+I478+I481+I484+I491+I494+I497+I500+I503+I507</f>
        <v>360730.2</v>
      </c>
      <c r="J344" s="49">
        <f t="shared" si="112"/>
        <v>295173.66000000015</v>
      </c>
      <c r="K344" s="49">
        <f t="shared" si="112"/>
        <v>261054.78000000003</v>
      </c>
      <c r="L344" s="72">
        <f t="shared" si="112"/>
        <v>10858</v>
      </c>
      <c r="M344" s="49">
        <f t="shared" si="112"/>
        <v>617288172.9581002</v>
      </c>
      <c r="N344" s="49">
        <f t="shared" si="112"/>
        <v>0</v>
      </c>
      <c r="O344" s="49">
        <f t="shared" si="112"/>
        <v>0</v>
      </c>
      <c r="P344" s="49">
        <f t="shared" si="112"/>
        <v>1000000</v>
      </c>
      <c r="Q344" s="49">
        <f t="shared" si="112"/>
        <v>616288172.9581002</v>
      </c>
      <c r="R344" s="49">
        <f t="shared" si="112"/>
        <v>0</v>
      </c>
      <c r="S344" s="49">
        <f t="shared" si="112"/>
        <v>0</v>
      </c>
      <c r="T344" s="45" t="s">
        <v>26</v>
      </c>
      <c r="U344" s="45" t="s">
        <v>26</v>
      </c>
      <c r="V344" s="45" t="s">
        <v>26</v>
      </c>
      <c r="W344" s="47"/>
    </row>
    <row r="345" spans="1:23" s="39" customFormat="1" ht="30" customHeight="1" x14ac:dyDescent="0.25">
      <c r="A345" s="103" t="s">
        <v>60</v>
      </c>
      <c r="B345" s="104"/>
      <c r="C345" s="44" t="s">
        <v>26</v>
      </c>
      <c r="D345" s="44" t="s">
        <v>26</v>
      </c>
      <c r="E345" s="44" t="s">
        <v>26</v>
      </c>
      <c r="F345" s="50" t="s">
        <v>26</v>
      </c>
      <c r="G345" s="44" t="s">
        <v>26</v>
      </c>
      <c r="H345" s="44" t="s">
        <v>26</v>
      </c>
      <c r="I345" s="182">
        <f>SUM(I346:I350)</f>
        <v>10185.98</v>
      </c>
      <c r="J345" s="182">
        <f t="shared" ref="J345:S345" si="113">SUM(J346:J350)</f>
        <v>6810.170000000001</v>
      </c>
      <c r="K345" s="182">
        <f t="shared" si="113"/>
        <v>5581.34</v>
      </c>
      <c r="L345" s="183">
        <f t="shared" si="113"/>
        <v>250</v>
      </c>
      <c r="M345" s="182">
        <f t="shared" si="113"/>
        <v>15451032.899999999</v>
      </c>
      <c r="N345" s="182">
        <f t="shared" si="113"/>
        <v>0</v>
      </c>
      <c r="O345" s="182">
        <f t="shared" si="113"/>
        <v>0</v>
      </c>
      <c r="P345" s="182">
        <f t="shared" si="113"/>
        <v>0</v>
      </c>
      <c r="Q345" s="182">
        <f t="shared" si="113"/>
        <v>15451032.899999999</v>
      </c>
      <c r="R345" s="182">
        <f t="shared" si="113"/>
        <v>0</v>
      </c>
      <c r="S345" s="182">
        <f t="shared" si="113"/>
        <v>0</v>
      </c>
      <c r="T345" s="45" t="s">
        <v>26</v>
      </c>
      <c r="U345" s="45" t="s">
        <v>26</v>
      </c>
      <c r="V345" s="45" t="s">
        <v>26</v>
      </c>
      <c r="W345" s="47"/>
    </row>
    <row r="346" spans="1:23" s="39" customFormat="1" ht="45" x14ac:dyDescent="0.25">
      <c r="A346" s="76">
        <v>1</v>
      </c>
      <c r="B346" s="84" t="s">
        <v>384</v>
      </c>
      <c r="C346" s="76" t="s">
        <v>27</v>
      </c>
      <c r="D346" s="78" t="s">
        <v>72</v>
      </c>
      <c r="E346" s="78" t="s">
        <v>26</v>
      </c>
      <c r="F346" s="76" t="s">
        <v>627</v>
      </c>
      <c r="G346" s="76">
        <v>2</v>
      </c>
      <c r="H346" s="76">
        <v>1</v>
      </c>
      <c r="I346" s="127">
        <v>1526</v>
      </c>
      <c r="J346" s="127">
        <v>692.16</v>
      </c>
      <c r="K346" s="128">
        <v>360.23</v>
      </c>
      <c r="L346" s="129">
        <v>31</v>
      </c>
      <c r="M346" s="130">
        <f>SUM(N346:S346)</f>
        <v>1234573.52</v>
      </c>
      <c r="N346" s="130">
        <v>0</v>
      </c>
      <c r="O346" s="130">
        <v>0</v>
      </c>
      <c r="P346" s="130">
        <v>0</v>
      </c>
      <c r="Q346" s="130">
        <f>'Таблица 3 '!C343</f>
        <v>1234573.52</v>
      </c>
      <c r="R346" s="175">
        <v>0</v>
      </c>
      <c r="S346" s="130">
        <v>0</v>
      </c>
      <c r="T346" s="80">
        <f>M346/I346</f>
        <v>809.02589777195283</v>
      </c>
      <c r="U346" s="80">
        <v>8125.1</v>
      </c>
      <c r="V346" s="131" t="s">
        <v>30</v>
      </c>
      <c r="W346" s="47"/>
    </row>
    <row r="347" spans="1:23" s="39" customFormat="1" ht="45" x14ac:dyDescent="0.25">
      <c r="A347" s="76">
        <v>2</v>
      </c>
      <c r="B347" s="84" t="s">
        <v>382</v>
      </c>
      <c r="C347" s="76" t="s">
        <v>27</v>
      </c>
      <c r="D347" s="78" t="s">
        <v>64</v>
      </c>
      <c r="E347" s="78" t="s">
        <v>26</v>
      </c>
      <c r="F347" s="76" t="s">
        <v>627</v>
      </c>
      <c r="G347" s="76">
        <v>3</v>
      </c>
      <c r="H347" s="76">
        <v>2</v>
      </c>
      <c r="I347" s="127">
        <v>2298</v>
      </c>
      <c r="J347" s="127">
        <v>1376.7</v>
      </c>
      <c r="K347" s="128">
        <v>583.5</v>
      </c>
      <c r="L347" s="129">
        <v>46</v>
      </c>
      <c r="M347" s="130">
        <f>SUM(N347:S347)</f>
        <v>5720725.4100000001</v>
      </c>
      <c r="N347" s="130">
        <v>0</v>
      </c>
      <c r="O347" s="130">
        <v>0</v>
      </c>
      <c r="P347" s="130">
        <v>0</v>
      </c>
      <c r="Q347" s="130">
        <f>'Таблица 3 '!C344</f>
        <v>5720725.4100000001</v>
      </c>
      <c r="R347" s="175">
        <v>0</v>
      </c>
      <c r="S347" s="130">
        <v>0</v>
      </c>
      <c r="T347" s="80">
        <f t="shared" ref="T347:T350" si="114">M347/I347</f>
        <v>2489.4366449086165</v>
      </c>
      <c r="U347" s="80">
        <v>12024.140000000001</v>
      </c>
      <c r="V347" s="131" t="s">
        <v>30</v>
      </c>
      <c r="W347" s="47"/>
    </row>
    <row r="348" spans="1:23" s="39" customFormat="1" ht="45" x14ac:dyDescent="0.25">
      <c r="A348" s="76">
        <v>3</v>
      </c>
      <c r="B348" s="84" t="s">
        <v>381</v>
      </c>
      <c r="C348" s="76" t="s">
        <v>27</v>
      </c>
      <c r="D348" s="78" t="s">
        <v>310</v>
      </c>
      <c r="E348" s="78" t="s">
        <v>26</v>
      </c>
      <c r="F348" s="76" t="s">
        <v>627</v>
      </c>
      <c r="G348" s="76">
        <v>2</v>
      </c>
      <c r="H348" s="76">
        <v>2</v>
      </c>
      <c r="I348" s="127">
        <v>4598</v>
      </c>
      <c r="J348" s="127">
        <v>3227.51</v>
      </c>
      <c r="K348" s="128">
        <v>3123.81</v>
      </c>
      <c r="L348" s="129">
        <v>107</v>
      </c>
      <c r="M348" s="130">
        <f t="shared" si="104"/>
        <v>2709314.28</v>
      </c>
      <c r="N348" s="130">
        <v>0</v>
      </c>
      <c r="O348" s="130">
        <v>0</v>
      </c>
      <c r="P348" s="130">
        <v>0</v>
      </c>
      <c r="Q348" s="130">
        <f>'Таблица 3 '!C345</f>
        <v>2709314.28</v>
      </c>
      <c r="R348" s="175">
        <v>0</v>
      </c>
      <c r="S348" s="130">
        <v>0</v>
      </c>
      <c r="T348" s="80">
        <f t="shared" si="114"/>
        <v>589.23755545889514</v>
      </c>
      <c r="U348" s="80">
        <v>8725.3599999999988</v>
      </c>
      <c r="V348" s="131" t="s">
        <v>30</v>
      </c>
      <c r="W348" s="47"/>
    </row>
    <row r="349" spans="1:23" s="39" customFormat="1" ht="45" x14ac:dyDescent="0.25">
      <c r="A349" s="76">
        <v>4</v>
      </c>
      <c r="B349" s="84" t="s">
        <v>652</v>
      </c>
      <c r="C349" s="76" t="s">
        <v>27</v>
      </c>
      <c r="D349" s="78" t="s">
        <v>312</v>
      </c>
      <c r="E349" s="78" t="s">
        <v>26</v>
      </c>
      <c r="F349" s="76" t="s">
        <v>627</v>
      </c>
      <c r="G349" s="76">
        <v>2</v>
      </c>
      <c r="H349" s="76">
        <v>2</v>
      </c>
      <c r="I349" s="127">
        <v>772.3</v>
      </c>
      <c r="J349" s="127">
        <v>734.7</v>
      </c>
      <c r="K349" s="128">
        <v>734.7</v>
      </c>
      <c r="L349" s="129">
        <v>38</v>
      </c>
      <c r="M349" s="130">
        <f t="shared" si="104"/>
        <v>3237464.35</v>
      </c>
      <c r="N349" s="130">
        <v>0</v>
      </c>
      <c r="O349" s="130">
        <v>0</v>
      </c>
      <c r="P349" s="130">
        <v>0</v>
      </c>
      <c r="Q349" s="130">
        <f>'Таблица 3 '!C346</f>
        <v>3237464.35</v>
      </c>
      <c r="R349" s="175">
        <v>0</v>
      </c>
      <c r="S349" s="130">
        <v>0</v>
      </c>
      <c r="T349" s="80">
        <f t="shared" si="114"/>
        <v>4191.9776641201606</v>
      </c>
      <c r="U349" s="80">
        <v>11996.45</v>
      </c>
      <c r="V349" s="131" t="s">
        <v>30</v>
      </c>
      <c r="W349" s="47"/>
    </row>
    <row r="350" spans="1:23" s="39" customFormat="1" ht="45" x14ac:dyDescent="0.25">
      <c r="A350" s="76">
        <v>5</v>
      </c>
      <c r="B350" s="84" t="s">
        <v>383</v>
      </c>
      <c r="C350" s="76" t="s">
        <v>27</v>
      </c>
      <c r="D350" s="78" t="s">
        <v>234</v>
      </c>
      <c r="E350" s="78" t="s">
        <v>26</v>
      </c>
      <c r="F350" s="76" t="s">
        <v>627</v>
      </c>
      <c r="G350" s="76">
        <v>2</v>
      </c>
      <c r="H350" s="76">
        <v>3</v>
      </c>
      <c r="I350" s="127">
        <v>991.68</v>
      </c>
      <c r="J350" s="127">
        <v>779.1</v>
      </c>
      <c r="K350" s="128">
        <v>779.1</v>
      </c>
      <c r="L350" s="129">
        <v>28</v>
      </c>
      <c r="M350" s="130">
        <f t="shared" si="104"/>
        <v>2548955.34</v>
      </c>
      <c r="N350" s="130">
        <v>0</v>
      </c>
      <c r="O350" s="130">
        <v>0</v>
      </c>
      <c r="P350" s="130">
        <v>0</v>
      </c>
      <c r="Q350" s="130">
        <f>'Таблица 3 '!C347</f>
        <v>2548955.34</v>
      </c>
      <c r="R350" s="175">
        <v>0</v>
      </c>
      <c r="S350" s="130">
        <v>0</v>
      </c>
      <c r="T350" s="80">
        <f t="shared" si="114"/>
        <v>2570.3405735721199</v>
      </c>
      <c r="U350" s="80">
        <v>12024.140000000001</v>
      </c>
      <c r="V350" s="131" t="s">
        <v>30</v>
      </c>
      <c r="W350" s="47"/>
    </row>
    <row r="351" spans="1:23" s="29" customFormat="1" ht="30" customHeight="1" x14ac:dyDescent="0.2">
      <c r="A351" s="132" t="s">
        <v>416</v>
      </c>
      <c r="B351" s="132"/>
      <c r="C351" s="184"/>
      <c r="D351" s="44" t="s">
        <v>26</v>
      </c>
      <c r="E351" s="44" t="s">
        <v>26</v>
      </c>
      <c r="F351" s="50" t="s">
        <v>26</v>
      </c>
      <c r="G351" s="44" t="s">
        <v>26</v>
      </c>
      <c r="H351" s="44" t="s">
        <v>26</v>
      </c>
      <c r="I351" s="49">
        <f>SUM(I352:I397)</f>
        <v>223364.16999999995</v>
      </c>
      <c r="J351" s="49">
        <f t="shared" ref="J351:S351" si="115">SUM(J352:J397)</f>
        <v>185155.00000000006</v>
      </c>
      <c r="K351" s="49">
        <f t="shared" si="115"/>
        <v>174022</v>
      </c>
      <c r="L351" s="72">
        <f t="shared" si="115"/>
        <v>6791</v>
      </c>
      <c r="M351" s="49">
        <f t="shared" si="115"/>
        <v>392463704.52100009</v>
      </c>
      <c r="N351" s="49">
        <f t="shared" si="115"/>
        <v>0</v>
      </c>
      <c r="O351" s="49">
        <f t="shared" si="115"/>
        <v>0</v>
      </c>
      <c r="P351" s="49">
        <f t="shared" si="115"/>
        <v>0</v>
      </c>
      <c r="Q351" s="49">
        <f t="shared" si="115"/>
        <v>392463704.52100009</v>
      </c>
      <c r="R351" s="49">
        <f t="shared" si="115"/>
        <v>0</v>
      </c>
      <c r="S351" s="49">
        <f t="shared" si="115"/>
        <v>0</v>
      </c>
      <c r="T351" s="46" t="s">
        <v>26</v>
      </c>
      <c r="U351" s="45" t="s">
        <v>26</v>
      </c>
      <c r="V351" s="45" t="s">
        <v>26</v>
      </c>
      <c r="W351" s="47"/>
    </row>
    <row r="352" spans="1:23" s="39" customFormat="1" ht="45" x14ac:dyDescent="0.25">
      <c r="A352" s="137">
        <v>1</v>
      </c>
      <c r="B352" s="84" t="s">
        <v>445</v>
      </c>
      <c r="C352" s="76" t="s">
        <v>27</v>
      </c>
      <c r="D352" s="78">
        <v>1967</v>
      </c>
      <c r="E352" s="78">
        <v>2019</v>
      </c>
      <c r="F352" s="76" t="s">
        <v>164</v>
      </c>
      <c r="G352" s="133">
        <v>5</v>
      </c>
      <c r="H352" s="78">
        <v>4</v>
      </c>
      <c r="I352" s="130">
        <v>4825.38</v>
      </c>
      <c r="J352" s="130">
        <v>3831.8</v>
      </c>
      <c r="K352" s="130">
        <v>3686.8</v>
      </c>
      <c r="L352" s="134">
        <v>128</v>
      </c>
      <c r="M352" s="130">
        <f t="shared" ref="M352:M397" si="116">SUM(N352:S352)</f>
        <v>686696.87800000003</v>
      </c>
      <c r="N352" s="130">
        <v>0</v>
      </c>
      <c r="O352" s="130">
        <v>0</v>
      </c>
      <c r="P352" s="130">
        <v>0</v>
      </c>
      <c r="Q352" s="130">
        <f>'Таблица 3 '!C349</f>
        <v>686696.87800000003</v>
      </c>
      <c r="R352" s="175">
        <v>0</v>
      </c>
      <c r="S352" s="130">
        <v>0</v>
      </c>
      <c r="T352" s="80">
        <f>M352/I352</f>
        <v>142.30938869063161</v>
      </c>
      <c r="U352" s="80">
        <v>179.21</v>
      </c>
      <c r="V352" s="131" t="s">
        <v>30</v>
      </c>
      <c r="W352" s="47"/>
    </row>
    <row r="353" spans="1:23" s="39" customFormat="1" ht="45" x14ac:dyDescent="0.25">
      <c r="A353" s="137">
        <v>2</v>
      </c>
      <c r="B353" s="84" t="s">
        <v>613</v>
      </c>
      <c r="C353" s="76" t="s">
        <v>27</v>
      </c>
      <c r="D353" s="78">
        <v>2009</v>
      </c>
      <c r="E353" s="78" t="s">
        <v>26</v>
      </c>
      <c r="F353" s="76" t="s">
        <v>627</v>
      </c>
      <c r="G353" s="133">
        <v>12</v>
      </c>
      <c r="H353" s="78">
        <v>1</v>
      </c>
      <c r="I353" s="130">
        <v>3166.5</v>
      </c>
      <c r="J353" s="130">
        <v>3166.5</v>
      </c>
      <c r="K353" s="130">
        <v>2841.9</v>
      </c>
      <c r="L353" s="134">
        <v>76</v>
      </c>
      <c r="M353" s="130">
        <f t="shared" si="116"/>
        <v>903497.44499999995</v>
      </c>
      <c r="N353" s="130">
        <v>0</v>
      </c>
      <c r="O353" s="130">
        <v>0</v>
      </c>
      <c r="P353" s="130">
        <v>0</v>
      </c>
      <c r="Q353" s="130">
        <f>'Таблица 3 '!C350</f>
        <v>903497.44499999995</v>
      </c>
      <c r="R353" s="175">
        <v>0</v>
      </c>
      <c r="S353" s="130">
        <v>0</v>
      </c>
      <c r="T353" s="80">
        <f t="shared" ref="T353:T397" si="117">M353/I353</f>
        <v>285.33</v>
      </c>
      <c r="U353" s="80">
        <v>285.33</v>
      </c>
      <c r="V353" s="131" t="s">
        <v>30</v>
      </c>
      <c r="W353" s="47"/>
    </row>
    <row r="354" spans="1:23" s="39" customFormat="1" ht="45" x14ac:dyDescent="0.25">
      <c r="A354" s="137">
        <v>3</v>
      </c>
      <c r="B354" s="84" t="s">
        <v>484</v>
      </c>
      <c r="C354" s="76" t="s">
        <v>27</v>
      </c>
      <c r="D354" s="78">
        <v>1986</v>
      </c>
      <c r="E354" s="78">
        <v>2020</v>
      </c>
      <c r="F354" s="76" t="s">
        <v>164</v>
      </c>
      <c r="G354" s="133">
        <v>5</v>
      </c>
      <c r="H354" s="78">
        <v>4</v>
      </c>
      <c r="I354" s="130">
        <v>2953.6</v>
      </c>
      <c r="J354" s="130">
        <v>2934.1</v>
      </c>
      <c r="K354" s="130">
        <v>2751.4</v>
      </c>
      <c r="L354" s="134">
        <v>107</v>
      </c>
      <c r="M354" s="130">
        <f t="shared" si="116"/>
        <v>5491314.8549999995</v>
      </c>
      <c r="N354" s="130">
        <v>0</v>
      </c>
      <c r="O354" s="130">
        <v>0</v>
      </c>
      <c r="P354" s="130">
        <v>0</v>
      </c>
      <c r="Q354" s="130">
        <f>'Таблица 3 '!C351</f>
        <v>5491314.8549999995</v>
      </c>
      <c r="R354" s="175">
        <v>0</v>
      </c>
      <c r="S354" s="130">
        <v>0</v>
      </c>
      <c r="T354" s="80">
        <f t="shared" si="117"/>
        <v>1859.1938160211266</v>
      </c>
      <c r="U354" s="80">
        <v>1871.55</v>
      </c>
      <c r="V354" s="131" t="s">
        <v>30</v>
      </c>
      <c r="W354" s="47"/>
    </row>
    <row r="355" spans="1:23" s="39" customFormat="1" ht="45" x14ac:dyDescent="0.25">
      <c r="A355" s="137">
        <v>4</v>
      </c>
      <c r="B355" s="84" t="s">
        <v>496</v>
      </c>
      <c r="C355" s="76" t="s">
        <v>27</v>
      </c>
      <c r="D355" s="78">
        <v>1988</v>
      </c>
      <c r="E355" s="78">
        <v>2021</v>
      </c>
      <c r="F355" s="76" t="s">
        <v>164</v>
      </c>
      <c r="G355" s="133">
        <v>5</v>
      </c>
      <c r="H355" s="78">
        <v>4</v>
      </c>
      <c r="I355" s="130">
        <v>3338.3</v>
      </c>
      <c r="J355" s="130">
        <v>3009.5</v>
      </c>
      <c r="K355" s="130">
        <v>2940.7</v>
      </c>
      <c r="L355" s="134">
        <v>117</v>
      </c>
      <c r="M355" s="130">
        <f t="shared" si="116"/>
        <v>2588832.0900000003</v>
      </c>
      <c r="N355" s="130">
        <v>0</v>
      </c>
      <c r="O355" s="130">
        <v>0</v>
      </c>
      <c r="P355" s="130">
        <v>0</v>
      </c>
      <c r="Q355" s="130">
        <f>'Таблица 3 '!C352</f>
        <v>2588832.0900000003</v>
      </c>
      <c r="R355" s="175">
        <v>0</v>
      </c>
      <c r="S355" s="130">
        <v>0</v>
      </c>
      <c r="T355" s="80">
        <f t="shared" si="117"/>
        <v>775.49414073031187</v>
      </c>
      <c r="U355" s="80">
        <v>860.22000000000014</v>
      </c>
      <c r="V355" s="131" t="s">
        <v>30</v>
      </c>
      <c r="W355" s="47"/>
    </row>
    <row r="356" spans="1:23" s="39" customFormat="1" ht="45" x14ac:dyDescent="0.25">
      <c r="A356" s="137">
        <v>5</v>
      </c>
      <c r="B356" s="84" t="s">
        <v>506</v>
      </c>
      <c r="C356" s="76" t="s">
        <v>27</v>
      </c>
      <c r="D356" s="78">
        <v>1993</v>
      </c>
      <c r="E356" s="78">
        <v>2019</v>
      </c>
      <c r="F356" s="76" t="s">
        <v>164</v>
      </c>
      <c r="G356" s="133">
        <v>10</v>
      </c>
      <c r="H356" s="78">
        <v>2</v>
      </c>
      <c r="I356" s="130">
        <v>5790.4</v>
      </c>
      <c r="J356" s="130">
        <v>4773.1000000000004</v>
      </c>
      <c r="K356" s="130">
        <v>4507.1000000000004</v>
      </c>
      <c r="L356" s="134">
        <v>183</v>
      </c>
      <c r="M356" s="130">
        <f t="shared" si="116"/>
        <v>9141775.2369999997</v>
      </c>
      <c r="N356" s="130">
        <v>0</v>
      </c>
      <c r="O356" s="130">
        <v>0</v>
      </c>
      <c r="P356" s="130">
        <v>0</v>
      </c>
      <c r="Q356" s="130">
        <f>'Таблица 3 '!C353</f>
        <v>9141775.2369999997</v>
      </c>
      <c r="R356" s="175">
        <v>0</v>
      </c>
      <c r="S356" s="130">
        <v>0</v>
      </c>
      <c r="T356" s="80">
        <f t="shared" si="117"/>
        <v>1578.7812995647969</v>
      </c>
      <c r="U356" s="80">
        <v>1915.2699999999998</v>
      </c>
      <c r="V356" s="131" t="s">
        <v>30</v>
      </c>
      <c r="W356" s="47"/>
    </row>
    <row r="357" spans="1:23" s="39" customFormat="1" ht="45" x14ac:dyDescent="0.25">
      <c r="A357" s="137">
        <v>6</v>
      </c>
      <c r="B357" s="84" t="s">
        <v>489</v>
      </c>
      <c r="C357" s="76" t="s">
        <v>27</v>
      </c>
      <c r="D357" s="78">
        <v>1991</v>
      </c>
      <c r="E357" s="78">
        <v>2019</v>
      </c>
      <c r="F357" s="76" t="s">
        <v>164</v>
      </c>
      <c r="G357" s="133">
        <v>5</v>
      </c>
      <c r="H357" s="78">
        <v>6</v>
      </c>
      <c r="I357" s="130">
        <v>4665.3</v>
      </c>
      <c r="J357" s="130">
        <v>4593.1000000000004</v>
      </c>
      <c r="K357" s="130">
        <v>4512.8999999999996</v>
      </c>
      <c r="L357" s="134">
        <v>218</v>
      </c>
      <c r="M357" s="130">
        <f t="shared" si="116"/>
        <v>13996415.837000001</v>
      </c>
      <c r="N357" s="130">
        <v>0</v>
      </c>
      <c r="O357" s="130">
        <v>0</v>
      </c>
      <c r="P357" s="130">
        <v>0</v>
      </c>
      <c r="Q357" s="130">
        <f>'Таблица 3 '!C354</f>
        <v>13996415.837000001</v>
      </c>
      <c r="R357" s="175">
        <v>0</v>
      </c>
      <c r="S357" s="130">
        <v>0</v>
      </c>
      <c r="T357" s="80">
        <f t="shared" si="117"/>
        <v>3000.1105688808866</v>
      </c>
      <c r="U357" s="80">
        <v>3047.27</v>
      </c>
      <c r="V357" s="131" t="s">
        <v>30</v>
      </c>
      <c r="W357" s="47"/>
    </row>
    <row r="358" spans="1:23" s="39" customFormat="1" ht="45" x14ac:dyDescent="0.25">
      <c r="A358" s="137">
        <v>7</v>
      </c>
      <c r="B358" s="84" t="s">
        <v>452</v>
      </c>
      <c r="C358" s="76" t="s">
        <v>27</v>
      </c>
      <c r="D358" s="78">
        <v>2008</v>
      </c>
      <c r="E358" s="78" t="s">
        <v>26</v>
      </c>
      <c r="F358" s="76" t="s">
        <v>164</v>
      </c>
      <c r="G358" s="133">
        <v>5</v>
      </c>
      <c r="H358" s="78">
        <v>2</v>
      </c>
      <c r="I358" s="130">
        <v>3467.5</v>
      </c>
      <c r="J358" s="130">
        <v>2681.6</v>
      </c>
      <c r="K358" s="130">
        <v>2228.5</v>
      </c>
      <c r="L358" s="134">
        <v>148</v>
      </c>
      <c r="M358" s="130">
        <f t="shared" si="116"/>
        <v>765140.92799999996</v>
      </c>
      <c r="N358" s="130">
        <v>0</v>
      </c>
      <c r="O358" s="130">
        <v>0</v>
      </c>
      <c r="P358" s="130">
        <v>0</v>
      </c>
      <c r="Q358" s="130">
        <f>'Таблица 3 '!C355</f>
        <v>765140.92799999996</v>
      </c>
      <c r="R358" s="175">
        <v>0</v>
      </c>
      <c r="S358" s="130">
        <v>0</v>
      </c>
      <c r="T358" s="80">
        <f t="shared" si="117"/>
        <v>220.66068579668348</v>
      </c>
      <c r="U358" s="80">
        <v>285.33</v>
      </c>
      <c r="V358" s="131" t="s">
        <v>30</v>
      </c>
      <c r="W358" s="47"/>
    </row>
    <row r="359" spans="1:23" s="39" customFormat="1" ht="45" x14ac:dyDescent="0.25">
      <c r="A359" s="137">
        <v>8</v>
      </c>
      <c r="B359" s="84" t="s">
        <v>487</v>
      </c>
      <c r="C359" s="76" t="s">
        <v>27</v>
      </c>
      <c r="D359" s="78">
        <v>1993</v>
      </c>
      <c r="E359" s="78" t="s">
        <v>26</v>
      </c>
      <c r="F359" s="76" t="s">
        <v>164</v>
      </c>
      <c r="G359" s="133">
        <v>5</v>
      </c>
      <c r="H359" s="78">
        <v>4</v>
      </c>
      <c r="I359" s="130">
        <v>6560.5</v>
      </c>
      <c r="J359" s="130">
        <v>4538.6000000000004</v>
      </c>
      <c r="K359" s="130">
        <v>4048.8</v>
      </c>
      <c r="L359" s="134">
        <v>183</v>
      </c>
      <c r="M359" s="130">
        <f t="shared" si="116"/>
        <v>8692644.4220000003</v>
      </c>
      <c r="N359" s="130">
        <v>0</v>
      </c>
      <c r="O359" s="130">
        <v>0</v>
      </c>
      <c r="P359" s="130">
        <v>0</v>
      </c>
      <c r="Q359" s="130">
        <f>'Таблица 3 '!C356</f>
        <v>8692644.4220000003</v>
      </c>
      <c r="R359" s="175">
        <v>0</v>
      </c>
      <c r="S359" s="130">
        <v>0</v>
      </c>
      <c r="T359" s="80">
        <f t="shared" si="117"/>
        <v>1324.9972444173463</v>
      </c>
      <c r="U359" s="80">
        <v>1915.27</v>
      </c>
      <c r="V359" s="131" t="s">
        <v>30</v>
      </c>
      <c r="W359" s="47"/>
    </row>
    <row r="360" spans="1:23" s="39" customFormat="1" ht="45" x14ac:dyDescent="0.25">
      <c r="A360" s="137">
        <v>9</v>
      </c>
      <c r="B360" s="84" t="s">
        <v>446</v>
      </c>
      <c r="C360" s="76" t="s">
        <v>27</v>
      </c>
      <c r="D360" s="161">
        <v>1978</v>
      </c>
      <c r="E360" s="161" t="s">
        <v>26</v>
      </c>
      <c r="F360" s="187" t="s">
        <v>164</v>
      </c>
      <c r="G360" s="222">
        <v>5</v>
      </c>
      <c r="H360" s="161">
        <v>0</v>
      </c>
      <c r="I360" s="188">
        <v>3673.1</v>
      </c>
      <c r="J360" s="188">
        <v>3673.1</v>
      </c>
      <c r="K360" s="188">
        <v>2871.1</v>
      </c>
      <c r="L360" s="189">
        <v>81</v>
      </c>
      <c r="M360" s="130">
        <f t="shared" si="116"/>
        <v>1048045.6229999999</v>
      </c>
      <c r="N360" s="130">
        <v>0</v>
      </c>
      <c r="O360" s="130">
        <v>0</v>
      </c>
      <c r="P360" s="130">
        <v>0</v>
      </c>
      <c r="Q360" s="130">
        <f>'Таблица 3 '!C357</f>
        <v>1048045.6229999999</v>
      </c>
      <c r="R360" s="175">
        <v>0</v>
      </c>
      <c r="S360" s="130">
        <v>0</v>
      </c>
      <c r="T360" s="80">
        <f t="shared" si="117"/>
        <v>285.33</v>
      </c>
      <c r="U360" s="80">
        <v>285.33</v>
      </c>
      <c r="V360" s="131" t="s">
        <v>30</v>
      </c>
      <c r="W360" s="47"/>
    </row>
    <row r="361" spans="1:23" s="39" customFormat="1" ht="45" x14ac:dyDescent="0.25">
      <c r="A361" s="137">
        <v>10</v>
      </c>
      <c r="B361" s="84" t="s">
        <v>189</v>
      </c>
      <c r="C361" s="76" t="s">
        <v>27</v>
      </c>
      <c r="D361" s="78">
        <v>1984</v>
      </c>
      <c r="E361" s="78">
        <v>2021</v>
      </c>
      <c r="F361" s="76" t="s">
        <v>164</v>
      </c>
      <c r="G361" s="133">
        <v>5</v>
      </c>
      <c r="H361" s="78">
        <v>6</v>
      </c>
      <c r="I361" s="130">
        <v>6094.94</v>
      </c>
      <c r="J361" s="130">
        <v>4472.3999999999996</v>
      </c>
      <c r="K361" s="130">
        <v>4403.8999999999996</v>
      </c>
      <c r="L361" s="134">
        <v>201</v>
      </c>
      <c r="M361" s="130">
        <f t="shared" si="116"/>
        <v>1731847.452</v>
      </c>
      <c r="N361" s="130">
        <v>0</v>
      </c>
      <c r="O361" s="130">
        <v>0</v>
      </c>
      <c r="P361" s="130">
        <v>0</v>
      </c>
      <c r="Q361" s="130">
        <f>'Таблица 3 '!C358</f>
        <v>1731847.452</v>
      </c>
      <c r="R361" s="175">
        <v>0</v>
      </c>
      <c r="S361" s="130">
        <v>0</v>
      </c>
      <c r="T361" s="80">
        <f t="shared" si="117"/>
        <v>284.14511906597937</v>
      </c>
      <c r="U361" s="80">
        <v>387.23</v>
      </c>
      <c r="V361" s="131" t="s">
        <v>30</v>
      </c>
      <c r="W361" s="47"/>
    </row>
    <row r="362" spans="1:23" s="39" customFormat="1" ht="45" x14ac:dyDescent="0.25">
      <c r="A362" s="137">
        <v>11</v>
      </c>
      <c r="B362" s="84" t="s">
        <v>437</v>
      </c>
      <c r="C362" s="76" t="s">
        <v>27</v>
      </c>
      <c r="D362" s="78">
        <v>1988</v>
      </c>
      <c r="E362" s="78">
        <v>2020</v>
      </c>
      <c r="F362" s="76" t="s">
        <v>164</v>
      </c>
      <c r="G362" s="133">
        <v>9</v>
      </c>
      <c r="H362" s="78">
        <v>4</v>
      </c>
      <c r="I362" s="130">
        <v>11706</v>
      </c>
      <c r="J362" s="130">
        <v>11648.1</v>
      </c>
      <c r="K362" s="130">
        <v>11448.1</v>
      </c>
      <c r="L362" s="134">
        <v>181</v>
      </c>
      <c r="M362" s="130">
        <f t="shared" si="116"/>
        <v>3323552.3730000001</v>
      </c>
      <c r="N362" s="130">
        <v>0</v>
      </c>
      <c r="O362" s="130">
        <v>0</v>
      </c>
      <c r="P362" s="130">
        <v>0</v>
      </c>
      <c r="Q362" s="130">
        <f>'Таблица 3 '!C359</f>
        <v>3323552.3730000001</v>
      </c>
      <c r="R362" s="175">
        <v>0</v>
      </c>
      <c r="S362" s="130">
        <v>0</v>
      </c>
      <c r="T362" s="80">
        <f t="shared" si="117"/>
        <v>283.91870604818041</v>
      </c>
      <c r="U362" s="80">
        <v>285.33</v>
      </c>
      <c r="V362" s="131" t="s">
        <v>30</v>
      </c>
      <c r="W362" s="47"/>
    </row>
    <row r="363" spans="1:23" s="39" customFormat="1" ht="45" x14ac:dyDescent="0.25">
      <c r="A363" s="137">
        <v>12</v>
      </c>
      <c r="B363" s="84" t="s">
        <v>500</v>
      </c>
      <c r="C363" s="76" t="s">
        <v>27</v>
      </c>
      <c r="D363" s="78">
        <v>1987</v>
      </c>
      <c r="E363" s="78" t="s">
        <v>26</v>
      </c>
      <c r="F363" s="76" t="s">
        <v>627</v>
      </c>
      <c r="G363" s="133">
        <v>4</v>
      </c>
      <c r="H363" s="78">
        <v>1</v>
      </c>
      <c r="I363" s="130">
        <v>1084.3</v>
      </c>
      <c r="J363" s="130">
        <v>751.1</v>
      </c>
      <c r="K363" s="130">
        <v>751.1</v>
      </c>
      <c r="L363" s="134">
        <v>40</v>
      </c>
      <c r="M363" s="130">
        <f t="shared" si="116"/>
        <v>2288804.4970000004</v>
      </c>
      <c r="N363" s="130">
        <v>0</v>
      </c>
      <c r="O363" s="130">
        <v>0</v>
      </c>
      <c r="P363" s="130">
        <v>0</v>
      </c>
      <c r="Q363" s="130">
        <f>'Таблица 3 '!C360</f>
        <v>2288804.4970000004</v>
      </c>
      <c r="R363" s="175">
        <v>0</v>
      </c>
      <c r="S363" s="130">
        <v>0</v>
      </c>
      <c r="T363" s="80">
        <f t="shared" si="117"/>
        <v>2110.8590768237577</v>
      </c>
      <c r="U363" s="80">
        <v>3047.2700000000004</v>
      </c>
      <c r="V363" s="131" t="s">
        <v>30</v>
      </c>
      <c r="W363" s="47"/>
    </row>
    <row r="364" spans="1:23" s="39" customFormat="1" ht="45" x14ac:dyDescent="0.25">
      <c r="A364" s="137">
        <v>13</v>
      </c>
      <c r="B364" s="84" t="s">
        <v>505</v>
      </c>
      <c r="C364" s="76" t="s">
        <v>27</v>
      </c>
      <c r="D364" s="78">
        <v>1962</v>
      </c>
      <c r="E364" s="78" t="s">
        <v>26</v>
      </c>
      <c r="F364" s="76" t="s">
        <v>627</v>
      </c>
      <c r="G364" s="133">
        <v>2</v>
      </c>
      <c r="H364" s="78">
        <v>2</v>
      </c>
      <c r="I364" s="130">
        <v>775.9</v>
      </c>
      <c r="J364" s="130">
        <v>699.3</v>
      </c>
      <c r="K364" s="130">
        <v>77.2</v>
      </c>
      <c r="L364" s="134">
        <v>49</v>
      </c>
      <c r="M364" s="130">
        <f t="shared" si="116"/>
        <v>8943942.1049999986</v>
      </c>
      <c r="N364" s="130">
        <v>0</v>
      </c>
      <c r="O364" s="130">
        <v>0</v>
      </c>
      <c r="P364" s="130">
        <v>0</v>
      </c>
      <c r="Q364" s="130">
        <f>'Таблица 3 '!C361</f>
        <v>8943942.1049999986</v>
      </c>
      <c r="R364" s="175">
        <v>0</v>
      </c>
      <c r="S364" s="130">
        <v>0</v>
      </c>
      <c r="T364" s="80">
        <f t="shared" si="117"/>
        <v>11527.184050779739</v>
      </c>
      <c r="U364" s="80">
        <v>12789.849999999999</v>
      </c>
      <c r="V364" s="131" t="s">
        <v>30</v>
      </c>
      <c r="W364" s="47"/>
    </row>
    <row r="365" spans="1:23" s="39" customFormat="1" ht="45" x14ac:dyDescent="0.25">
      <c r="A365" s="137">
        <v>14</v>
      </c>
      <c r="B365" s="84" t="s">
        <v>443</v>
      </c>
      <c r="C365" s="76" t="s">
        <v>27</v>
      </c>
      <c r="D365" s="78">
        <v>1968</v>
      </c>
      <c r="E365" s="78">
        <v>2021</v>
      </c>
      <c r="F365" s="76" t="s">
        <v>627</v>
      </c>
      <c r="G365" s="133">
        <v>5</v>
      </c>
      <c r="H365" s="78">
        <v>4</v>
      </c>
      <c r="I365" s="130">
        <v>4886.8999999999996</v>
      </c>
      <c r="J365" s="130">
        <v>3433.6</v>
      </c>
      <c r="K365" s="130">
        <v>3414.5</v>
      </c>
      <c r="L365" s="134">
        <v>113</v>
      </c>
      <c r="M365" s="130">
        <f t="shared" si="116"/>
        <v>3472502.6880000001</v>
      </c>
      <c r="N365" s="130">
        <v>0</v>
      </c>
      <c r="O365" s="130">
        <v>0</v>
      </c>
      <c r="P365" s="130">
        <v>0</v>
      </c>
      <c r="Q365" s="130">
        <f>'Таблица 3 '!C362</f>
        <v>3472502.6880000001</v>
      </c>
      <c r="R365" s="175">
        <v>0</v>
      </c>
      <c r="S365" s="130">
        <v>0</v>
      </c>
      <c r="T365" s="80">
        <f t="shared" si="117"/>
        <v>710.5737150340708</v>
      </c>
      <c r="U365" s="80">
        <v>1011.33</v>
      </c>
      <c r="V365" s="131" t="s">
        <v>30</v>
      </c>
      <c r="W365" s="47"/>
    </row>
    <row r="366" spans="1:23" s="39" customFormat="1" ht="45" x14ac:dyDescent="0.25">
      <c r="A366" s="137">
        <v>15</v>
      </c>
      <c r="B366" s="84" t="s">
        <v>492</v>
      </c>
      <c r="C366" s="76" t="s">
        <v>27</v>
      </c>
      <c r="D366" s="78">
        <v>1986</v>
      </c>
      <c r="E366" s="78">
        <v>2021</v>
      </c>
      <c r="F366" s="76" t="s">
        <v>627</v>
      </c>
      <c r="G366" s="133">
        <v>9</v>
      </c>
      <c r="H366" s="78">
        <v>2</v>
      </c>
      <c r="I366" s="130">
        <v>4570.5</v>
      </c>
      <c r="J366" s="130">
        <v>3349.2</v>
      </c>
      <c r="K366" s="130">
        <v>3349.2</v>
      </c>
      <c r="L366" s="134">
        <v>93</v>
      </c>
      <c r="M366" s="130">
        <f t="shared" si="116"/>
        <v>21373723.607999995</v>
      </c>
      <c r="N366" s="130">
        <v>0</v>
      </c>
      <c r="O366" s="130">
        <v>0</v>
      </c>
      <c r="P366" s="130">
        <v>0</v>
      </c>
      <c r="Q366" s="130">
        <f>'Таблица 3 '!C363</f>
        <v>21373723.607999995</v>
      </c>
      <c r="R366" s="175">
        <v>0</v>
      </c>
      <c r="S366" s="130">
        <v>0</v>
      </c>
      <c r="T366" s="80">
        <f t="shared" si="117"/>
        <v>4676.4519435510329</v>
      </c>
      <c r="U366" s="80">
        <v>6381.7399999999989</v>
      </c>
      <c r="V366" s="131" t="s">
        <v>30</v>
      </c>
      <c r="W366" s="47"/>
    </row>
    <row r="367" spans="1:23" s="39" customFormat="1" ht="45" x14ac:dyDescent="0.25">
      <c r="A367" s="137">
        <v>16</v>
      </c>
      <c r="B367" s="84" t="s">
        <v>488</v>
      </c>
      <c r="C367" s="76" t="s">
        <v>27</v>
      </c>
      <c r="D367" s="78">
        <v>1979</v>
      </c>
      <c r="E367" s="78">
        <v>2019</v>
      </c>
      <c r="F367" s="76" t="s">
        <v>164</v>
      </c>
      <c r="G367" s="133">
        <v>5</v>
      </c>
      <c r="H367" s="78">
        <v>5</v>
      </c>
      <c r="I367" s="130">
        <v>5140.6000000000004</v>
      </c>
      <c r="J367" s="130">
        <v>4623.7</v>
      </c>
      <c r="K367" s="130">
        <v>4538</v>
      </c>
      <c r="L367" s="134">
        <v>205</v>
      </c>
      <c r="M367" s="130">
        <f t="shared" si="116"/>
        <v>7334205.4139999999</v>
      </c>
      <c r="N367" s="130">
        <v>0</v>
      </c>
      <c r="O367" s="130">
        <v>0</v>
      </c>
      <c r="P367" s="130">
        <v>0</v>
      </c>
      <c r="Q367" s="130">
        <f>'Таблица 3 '!C364</f>
        <v>7334205.4139999999</v>
      </c>
      <c r="R367" s="175">
        <v>0</v>
      </c>
      <c r="S367" s="130">
        <v>0</v>
      </c>
      <c r="T367" s="80">
        <f t="shared" si="117"/>
        <v>1426.7216694549272</v>
      </c>
      <c r="U367" s="80">
        <v>1586.22</v>
      </c>
      <c r="V367" s="131" t="s">
        <v>30</v>
      </c>
      <c r="W367" s="47"/>
    </row>
    <row r="368" spans="1:23" s="39" customFormat="1" ht="45" x14ac:dyDescent="0.25">
      <c r="A368" s="137">
        <v>17</v>
      </c>
      <c r="B368" s="84" t="s">
        <v>453</v>
      </c>
      <c r="C368" s="76" t="s">
        <v>27</v>
      </c>
      <c r="D368" s="78">
        <v>1936</v>
      </c>
      <c r="E368" s="78">
        <v>2021</v>
      </c>
      <c r="F368" s="76" t="s">
        <v>627</v>
      </c>
      <c r="G368" s="133">
        <v>3</v>
      </c>
      <c r="H368" s="78">
        <v>7</v>
      </c>
      <c r="I368" s="130">
        <v>4239.6000000000004</v>
      </c>
      <c r="J368" s="130">
        <v>3459</v>
      </c>
      <c r="K368" s="130">
        <v>3459</v>
      </c>
      <c r="L368" s="134">
        <v>68</v>
      </c>
      <c r="M368" s="130">
        <f t="shared" si="116"/>
        <v>2417356.7400000002</v>
      </c>
      <c r="N368" s="130">
        <v>0</v>
      </c>
      <c r="O368" s="130">
        <v>0</v>
      </c>
      <c r="P368" s="130">
        <v>0</v>
      </c>
      <c r="Q368" s="130">
        <f>'Таблица 3 '!C365</f>
        <v>2417356.7400000002</v>
      </c>
      <c r="R368" s="175">
        <v>0</v>
      </c>
      <c r="S368" s="130">
        <v>0</v>
      </c>
      <c r="T368" s="80">
        <f t="shared" si="117"/>
        <v>570.18509765072179</v>
      </c>
      <c r="U368" s="80">
        <v>698.86</v>
      </c>
      <c r="V368" s="131" t="s">
        <v>30</v>
      </c>
      <c r="W368" s="47"/>
    </row>
    <row r="369" spans="1:23" s="39" customFormat="1" ht="45" x14ac:dyDescent="0.25">
      <c r="A369" s="137">
        <v>18</v>
      </c>
      <c r="B369" s="84" t="s">
        <v>507</v>
      </c>
      <c r="C369" s="76" t="s">
        <v>27</v>
      </c>
      <c r="D369" s="78">
        <v>1987</v>
      </c>
      <c r="E369" s="78" t="s">
        <v>26</v>
      </c>
      <c r="F369" s="76" t="s">
        <v>627</v>
      </c>
      <c r="G369" s="133">
        <v>9</v>
      </c>
      <c r="H369" s="78">
        <v>8</v>
      </c>
      <c r="I369" s="130">
        <v>7645.1</v>
      </c>
      <c r="J369" s="130">
        <v>7645.1</v>
      </c>
      <c r="K369" s="130">
        <v>6908.4</v>
      </c>
      <c r="L369" s="134">
        <v>243</v>
      </c>
      <c r="M369" s="130">
        <f t="shared" si="116"/>
        <v>26939344.674000002</v>
      </c>
      <c r="N369" s="130">
        <v>0</v>
      </c>
      <c r="O369" s="130">
        <v>0</v>
      </c>
      <c r="P369" s="130">
        <v>0</v>
      </c>
      <c r="Q369" s="130">
        <f>'Таблица 3 '!C366</f>
        <v>26939344.674000002</v>
      </c>
      <c r="R369" s="175">
        <v>0</v>
      </c>
      <c r="S369" s="130">
        <v>0</v>
      </c>
      <c r="T369" s="80">
        <f t="shared" si="117"/>
        <v>3523.7400000000002</v>
      </c>
      <c r="U369" s="80">
        <v>3523.7400000000002</v>
      </c>
      <c r="V369" s="131" t="s">
        <v>30</v>
      </c>
      <c r="W369" s="47"/>
    </row>
    <row r="370" spans="1:23" s="39" customFormat="1" ht="45" x14ac:dyDescent="0.25">
      <c r="A370" s="137">
        <v>19</v>
      </c>
      <c r="B370" s="84" t="s">
        <v>440</v>
      </c>
      <c r="C370" s="76" t="s">
        <v>27</v>
      </c>
      <c r="D370" s="78">
        <v>1968</v>
      </c>
      <c r="E370" s="78">
        <v>2021</v>
      </c>
      <c r="F370" s="76" t="s">
        <v>164</v>
      </c>
      <c r="G370" s="133">
        <v>5</v>
      </c>
      <c r="H370" s="78">
        <v>6</v>
      </c>
      <c r="I370" s="130">
        <v>7273.75</v>
      </c>
      <c r="J370" s="130">
        <v>5683.9</v>
      </c>
      <c r="K370" s="130">
        <v>5329.1</v>
      </c>
      <c r="L370" s="134">
        <v>265</v>
      </c>
      <c r="M370" s="130">
        <f t="shared" si="116"/>
        <v>1018611.7189999999</v>
      </c>
      <c r="N370" s="130">
        <v>0</v>
      </c>
      <c r="O370" s="130">
        <v>0</v>
      </c>
      <c r="P370" s="130">
        <v>0</v>
      </c>
      <c r="Q370" s="130">
        <f>'Таблица 3 '!C367</f>
        <v>1018611.7189999999</v>
      </c>
      <c r="R370" s="175">
        <v>0</v>
      </c>
      <c r="S370" s="130">
        <v>0</v>
      </c>
      <c r="T370" s="80">
        <f t="shared" si="117"/>
        <v>140.03941831929885</v>
      </c>
      <c r="U370" s="80">
        <v>179.21</v>
      </c>
      <c r="V370" s="131" t="s">
        <v>30</v>
      </c>
      <c r="W370" s="47"/>
    </row>
    <row r="371" spans="1:23" s="39" customFormat="1" ht="45" x14ac:dyDescent="0.25">
      <c r="A371" s="137">
        <v>20</v>
      </c>
      <c r="B371" s="84" t="s">
        <v>497</v>
      </c>
      <c r="C371" s="76" t="s">
        <v>27</v>
      </c>
      <c r="D371" s="78">
        <v>1983</v>
      </c>
      <c r="E371" s="78">
        <v>2019</v>
      </c>
      <c r="F371" s="76" t="s">
        <v>164</v>
      </c>
      <c r="G371" s="133">
        <v>5</v>
      </c>
      <c r="H371" s="78">
        <v>6</v>
      </c>
      <c r="I371" s="130">
        <v>5788.9</v>
      </c>
      <c r="J371" s="130">
        <v>5789.7</v>
      </c>
      <c r="K371" s="130">
        <v>5551.7</v>
      </c>
      <c r="L371" s="134">
        <v>248</v>
      </c>
      <c r="M371" s="130">
        <f t="shared" si="116"/>
        <v>26527942.223999999</v>
      </c>
      <c r="N371" s="130">
        <v>0</v>
      </c>
      <c r="O371" s="130">
        <v>0</v>
      </c>
      <c r="P371" s="130">
        <v>0</v>
      </c>
      <c r="Q371" s="130">
        <f>'Таблица 3 '!C368</f>
        <v>26527942.223999999</v>
      </c>
      <c r="R371" s="175">
        <v>0</v>
      </c>
      <c r="S371" s="130">
        <v>0</v>
      </c>
      <c r="T371" s="80">
        <f t="shared" si="117"/>
        <v>4582.5532007808051</v>
      </c>
      <c r="U371" s="80">
        <v>4581.92</v>
      </c>
      <c r="V371" s="131" t="s">
        <v>30</v>
      </c>
      <c r="W371" s="47"/>
    </row>
    <row r="372" spans="1:23" s="39" customFormat="1" ht="45" x14ac:dyDescent="0.25">
      <c r="A372" s="137">
        <v>21</v>
      </c>
      <c r="B372" s="84" t="s">
        <v>442</v>
      </c>
      <c r="C372" s="76" t="s">
        <v>27</v>
      </c>
      <c r="D372" s="78">
        <v>1969</v>
      </c>
      <c r="E372" s="78">
        <v>2020</v>
      </c>
      <c r="F372" s="76" t="s">
        <v>164</v>
      </c>
      <c r="G372" s="133">
        <v>5</v>
      </c>
      <c r="H372" s="78">
        <v>6</v>
      </c>
      <c r="I372" s="130">
        <v>7681.3</v>
      </c>
      <c r="J372" s="130">
        <v>5748.1</v>
      </c>
      <c r="K372" s="130">
        <v>5468.1</v>
      </c>
      <c r="L372" s="134">
        <v>229</v>
      </c>
      <c r="M372" s="130">
        <f t="shared" si="116"/>
        <v>1640105.3729999999</v>
      </c>
      <c r="N372" s="130">
        <v>0</v>
      </c>
      <c r="O372" s="130">
        <v>0</v>
      </c>
      <c r="P372" s="130">
        <v>0</v>
      </c>
      <c r="Q372" s="130">
        <f>'Таблица 3 '!C369</f>
        <v>1640105.3729999999</v>
      </c>
      <c r="R372" s="175">
        <v>0</v>
      </c>
      <c r="S372" s="130">
        <v>0</v>
      </c>
      <c r="T372" s="80">
        <f t="shared" si="117"/>
        <v>213.51924452892086</v>
      </c>
      <c r="U372" s="80">
        <v>285.33</v>
      </c>
      <c r="V372" s="131" t="s">
        <v>30</v>
      </c>
      <c r="W372" s="47"/>
    </row>
    <row r="373" spans="1:23" s="39" customFormat="1" ht="45" x14ac:dyDescent="0.25">
      <c r="A373" s="137">
        <v>22</v>
      </c>
      <c r="B373" s="84" t="s">
        <v>482</v>
      </c>
      <c r="C373" s="76" t="s">
        <v>27</v>
      </c>
      <c r="D373" s="78">
        <v>1969</v>
      </c>
      <c r="E373" s="78" t="s">
        <v>26</v>
      </c>
      <c r="F373" s="76" t="s">
        <v>164</v>
      </c>
      <c r="G373" s="133">
        <v>5</v>
      </c>
      <c r="H373" s="78">
        <v>6</v>
      </c>
      <c r="I373" s="130">
        <v>7657.1</v>
      </c>
      <c r="J373" s="130">
        <v>5796.8</v>
      </c>
      <c r="K373" s="130">
        <v>5382.5</v>
      </c>
      <c r="L373" s="134">
        <v>253</v>
      </c>
      <c r="M373" s="130">
        <f t="shared" si="116"/>
        <v>27599318.384</v>
      </c>
      <c r="N373" s="130">
        <v>0</v>
      </c>
      <c r="O373" s="130">
        <v>0</v>
      </c>
      <c r="P373" s="130">
        <v>0</v>
      </c>
      <c r="Q373" s="130">
        <f>'Таблица 3 '!C370</f>
        <v>27599318.384</v>
      </c>
      <c r="R373" s="175">
        <v>0</v>
      </c>
      <c r="S373" s="130">
        <v>0</v>
      </c>
      <c r="T373" s="80">
        <f t="shared" si="117"/>
        <v>3604.4087688550494</v>
      </c>
      <c r="U373" s="80">
        <v>4761.13</v>
      </c>
      <c r="V373" s="131" t="s">
        <v>30</v>
      </c>
      <c r="W373" s="47"/>
    </row>
    <row r="374" spans="1:23" s="39" customFormat="1" ht="45" x14ac:dyDescent="0.25">
      <c r="A374" s="137">
        <v>23</v>
      </c>
      <c r="B374" s="84" t="s">
        <v>490</v>
      </c>
      <c r="C374" s="76" t="s">
        <v>27</v>
      </c>
      <c r="D374" s="78">
        <v>1978</v>
      </c>
      <c r="E374" s="78" t="s">
        <v>26</v>
      </c>
      <c r="F374" s="76" t="s">
        <v>627</v>
      </c>
      <c r="G374" s="133">
        <v>5</v>
      </c>
      <c r="H374" s="78">
        <v>4</v>
      </c>
      <c r="I374" s="130">
        <v>4525.3</v>
      </c>
      <c r="J374" s="130">
        <v>3372.3</v>
      </c>
      <c r="K374" s="130">
        <v>3158.7</v>
      </c>
      <c r="L374" s="134">
        <v>124</v>
      </c>
      <c r="M374" s="130">
        <f t="shared" si="116"/>
        <v>31796135.226000004</v>
      </c>
      <c r="N374" s="130">
        <v>0</v>
      </c>
      <c r="O374" s="130">
        <v>0</v>
      </c>
      <c r="P374" s="130">
        <v>0</v>
      </c>
      <c r="Q374" s="130">
        <f>'Таблица 3 '!C371</f>
        <v>31796135.226000004</v>
      </c>
      <c r="R374" s="175">
        <v>0</v>
      </c>
      <c r="S374" s="130">
        <v>0</v>
      </c>
      <c r="T374" s="80">
        <f t="shared" si="117"/>
        <v>7026.3043833558004</v>
      </c>
      <c r="U374" s="80">
        <v>9428.6200000000008</v>
      </c>
      <c r="V374" s="131" t="s">
        <v>30</v>
      </c>
      <c r="W374" s="47"/>
    </row>
    <row r="375" spans="1:23" s="39" customFormat="1" ht="45" x14ac:dyDescent="0.25">
      <c r="A375" s="137">
        <v>24</v>
      </c>
      <c r="B375" s="84" t="s">
        <v>498</v>
      </c>
      <c r="C375" s="76" t="s">
        <v>27</v>
      </c>
      <c r="D375" s="78">
        <v>1990</v>
      </c>
      <c r="E375" s="78">
        <v>2020</v>
      </c>
      <c r="F375" s="76" t="s">
        <v>164</v>
      </c>
      <c r="G375" s="133">
        <v>5</v>
      </c>
      <c r="H375" s="78">
        <v>3</v>
      </c>
      <c r="I375" s="130">
        <v>3034.2</v>
      </c>
      <c r="J375" s="130">
        <v>2187.8000000000002</v>
      </c>
      <c r="K375" s="130">
        <v>2036.4</v>
      </c>
      <c r="L375" s="134">
        <v>73</v>
      </c>
      <c r="M375" s="130">
        <f t="shared" si="116"/>
        <v>3470332.1159999999</v>
      </c>
      <c r="N375" s="130">
        <v>0</v>
      </c>
      <c r="O375" s="130">
        <v>0</v>
      </c>
      <c r="P375" s="130">
        <v>0</v>
      </c>
      <c r="Q375" s="130">
        <f>'Таблица 3 '!C372</f>
        <v>3470332.1159999999</v>
      </c>
      <c r="R375" s="175">
        <v>0</v>
      </c>
      <c r="S375" s="130">
        <v>0</v>
      </c>
      <c r="T375" s="80">
        <f t="shared" si="117"/>
        <v>1143.7387502471822</v>
      </c>
      <c r="U375" s="80">
        <v>1586.2199999999998</v>
      </c>
      <c r="V375" s="131" t="s">
        <v>30</v>
      </c>
      <c r="W375" s="47"/>
    </row>
    <row r="376" spans="1:23" s="39" customFormat="1" ht="45" x14ac:dyDescent="0.25">
      <c r="A376" s="137">
        <v>25</v>
      </c>
      <c r="B376" s="84" t="s">
        <v>653</v>
      </c>
      <c r="C376" s="76" t="s">
        <v>27</v>
      </c>
      <c r="D376" s="78">
        <v>1971</v>
      </c>
      <c r="E376" s="78">
        <v>2019</v>
      </c>
      <c r="F376" s="76" t="s">
        <v>164</v>
      </c>
      <c r="G376" s="133">
        <v>5</v>
      </c>
      <c r="H376" s="78">
        <v>4</v>
      </c>
      <c r="I376" s="130">
        <v>3553.1</v>
      </c>
      <c r="J376" s="130">
        <v>3288.2</v>
      </c>
      <c r="K376" s="130">
        <v>3156.6</v>
      </c>
      <c r="L376" s="134">
        <v>155</v>
      </c>
      <c r="M376" s="130">
        <f t="shared" si="116"/>
        <v>6297790.8100000005</v>
      </c>
      <c r="N376" s="130">
        <v>0</v>
      </c>
      <c r="O376" s="130">
        <v>0</v>
      </c>
      <c r="P376" s="130">
        <v>0</v>
      </c>
      <c r="Q376" s="130">
        <f>'Таблица 3 '!C373</f>
        <v>6297790.8100000005</v>
      </c>
      <c r="R376" s="175">
        <v>0</v>
      </c>
      <c r="S376" s="130">
        <v>0</v>
      </c>
      <c r="T376" s="80">
        <f t="shared" si="117"/>
        <v>1772.4777827812334</v>
      </c>
      <c r="U376" s="80">
        <v>1915.2699987835292</v>
      </c>
      <c r="V376" s="131" t="s">
        <v>30</v>
      </c>
      <c r="W376" s="47"/>
    </row>
    <row r="377" spans="1:23" s="39" customFormat="1" ht="45" x14ac:dyDescent="0.25">
      <c r="A377" s="137">
        <v>26</v>
      </c>
      <c r="B377" s="84" t="s">
        <v>491</v>
      </c>
      <c r="C377" s="76" t="s">
        <v>27</v>
      </c>
      <c r="D377" s="78">
        <v>1990</v>
      </c>
      <c r="E377" s="78">
        <v>2021</v>
      </c>
      <c r="F377" s="76" t="s">
        <v>627</v>
      </c>
      <c r="G377" s="133">
        <v>5</v>
      </c>
      <c r="H377" s="78">
        <v>6</v>
      </c>
      <c r="I377" s="130">
        <v>6403.3</v>
      </c>
      <c r="J377" s="130">
        <v>4071.3</v>
      </c>
      <c r="K377" s="130">
        <v>4013.4</v>
      </c>
      <c r="L377" s="134">
        <v>213</v>
      </c>
      <c r="M377" s="130">
        <f t="shared" si="116"/>
        <v>11598807.995999999</v>
      </c>
      <c r="N377" s="130">
        <v>0</v>
      </c>
      <c r="O377" s="130">
        <v>0</v>
      </c>
      <c r="P377" s="130">
        <v>0</v>
      </c>
      <c r="Q377" s="130">
        <f>'Таблица 3 '!C374</f>
        <v>11598807.995999999</v>
      </c>
      <c r="R377" s="175">
        <v>0</v>
      </c>
      <c r="S377" s="130">
        <v>0</v>
      </c>
      <c r="T377" s="80">
        <f t="shared" si="117"/>
        <v>1811.3797566879575</v>
      </c>
      <c r="U377" s="80">
        <v>2848.9199999999996</v>
      </c>
      <c r="V377" s="131" t="s">
        <v>30</v>
      </c>
      <c r="W377" s="47"/>
    </row>
    <row r="378" spans="1:23" s="39" customFormat="1" ht="45" x14ac:dyDescent="0.25">
      <c r="A378" s="137">
        <v>27</v>
      </c>
      <c r="B378" s="84" t="s">
        <v>422</v>
      </c>
      <c r="C378" s="76" t="s">
        <v>27</v>
      </c>
      <c r="D378" s="78">
        <v>1984</v>
      </c>
      <c r="E378" s="78" t="s">
        <v>26</v>
      </c>
      <c r="F378" s="76" t="s">
        <v>627</v>
      </c>
      <c r="G378" s="133">
        <v>5</v>
      </c>
      <c r="H378" s="78">
        <v>6</v>
      </c>
      <c r="I378" s="130">
        <v>4791.3</v>
      </c>
      <c r="J378" s="130">
        <v>3756.9</v>
      </c>
      <c r="K378" s="130">
        <v>3573.8</v>
      </c>
      <c r="L378" s="134">
        <v>81</v>
      </c>
      <c r="M378" s="130">
        <f t="shared" si="116"/>
        <v>1454784.3870000001</v>
      </c>
      <c r="N378" s="130">
        <v>0</v>
      </c>
      <c r="O378" s="130">
        <v>0</v>
      </c>
      <c r="P378" s="130">
        <v>0</v>
      </c>
      <c r="Q378" s="130">
        <f>'Таблица 3 '!C375</f>
        <v>1454784.3870000001</v>
      </c>
      <c r="R378" s="175">
        <v>0</v>
      </c>
      <c r="S378" s="130">
        <v>0</v>
      </c>
      <c r="T378" s="80">
        <f t="shared" si="117"/>
        <v>303.63041074447437</v>
      </c>
      <c r="U378" s="80">
        <v>387.23</v>
      </c>
      <c r="V378" s="131" t="s">
        <v>30</v>
      </c>
      <c r="W378" s="47"/>
    </row>
    <row r="379" spans="1:23" s="39" customFormat="1" ht="45" x14ac:dyDescent="0.25">
      <c r="A379" s="137">
        <v>28</v>
      </c>
      <c r="B379" s="84" t="s">
        <v>192</v>
      </c>
      <c r="C379" s="76" t="s">
        <v>27</v>
      </c>
      <c r="D379" s="78">
        <v>1985</v>
      </c>
      <c r="E379" s="78">
        <v>2020</v>
      </c>
      <c r="F379" s="76" t="s">
        <v>627</v>
      </c>
      <c r="G379" s="133">
        <v>5</v>
      </c>
      <c r="H379" s="78">
        <v>3</v>
      </c>
      <c r="I379" s="130">
        <v>1949.4</v>
      </c>
      <c r="J379" s="130">
        <v>1755</v>
      </c>
      <c r="K379" s="130">
        <v>1755</v>
      </c>
      <c r="L379" s="134">
        <v>92</v>
      </c>
      <c r="M379" s="130">
        <f t="shared" si="116"/>
        <v>679588.65</v>
      </c>
      <c r="N379" s="130">
        <v>0</v>
      </c>
      <c r="O379" s="130">
        <v>0</v>
      </c>
      <c r="P379" s="130">
        <v>0</v>
      </c>
      <c r="Q379" s="130">
        <f>'Таблица 3 '!C376</f>
        <v>679588.65</v>
      </c>
      <c r="R379" s="175">
        <v>0</v>
      </c>
      <c r="S379" s="130">
        <v>0</v>
      </c>
      <c r="T379" s="80">
        <f t="shared" si="117"/>
        <v>348.61426592797784</v>
      </c>
      <c r="U379" s="80">
        <v>387.23</v>
      </c>
      <c r="V379" s="131" t="s">
        <v>30</v>
      </c>
      <c r="W379" s="47"/>
    </row>
    <row r="380" spans="1:23" s="39" customFormat="1" ht="45" x14ac:dyDescent="0.25">
      <c r="A380" s="137">
        <v>29</v>
      </c>
      <c r="B380" s="84" t="s">
        <v>654</v>
      </c>
      <c r="C380" s="76" t="s">
        <v>27</v>
      </c>
      <c r="D380" s="78">
        <v>1988</v>
      </c>
      <c r="E380" s="78">
        <v>2020</v>
      </c>
      <c r="F380" s="76" t="s">
        <v>164</v>
      </c>
      <c r="G380" s="133">
        <v>5</v>
      </c>
      <c r="H380" s="78">
        <v>6</v>
      </c>
      <c r="I380" s="130">
        <v>4511.8999999999996</v>
      </c>
      <c r="J380" s="130">
        <v>4511.8999999999996</v>
      </c>
      <c r="K380" s="130">
        <v>3973</v>
      </c>
      <c r="L380" s="134">
        <v>87</v>
      </c>
      <c r="M380" s="130">
        <f t="shared" si="116"/>
        <v>13748977.512999998</v>
      </c>
      <c r="N380" s="130">
        <v>0</v>
      </c>
      <c r="O380" s="130">
        <v>0</v>
      </c>
      <c r="P380" s="130">
        <v>0</v>
      </c>
      <c r="Q380" s="130">
        <f>'Таблица 3 '!C377</f>
        <v>13748977.512999998</v>
      </c>
      <c r="R380" s="175">
        <v>0</v>
      </c>
      <c r="S380" s="130">
        <v>0</v>
      </c>
      <c r="T380" s="80">
        <f t="shared" si="117"/>
        <v>3047.27</v>
      </c>
      <c r="U380" s="80">
        <v>3047.27</v>
      </c>
      <c r="V380" s="131" t="s">
        <v>30</v>
      </c>
      <c r="W380" s="47"/>
    </row>
    <row r="381" spans="1:23" s="39" customFormat="1" ht="45" x14ac:dyDescent="0.25">
      <c r="A381" s="137">
        <v>30</v>
      </c>
      <c r="B381" s="84" t="s">
        <v>503</v>
      </c>
      <c r="C381" s="76" t="s">
        <v>27</v>
      </c>
      <c r="D381" s="78">
        <v>1984</v>
      </c>
      <c r="E381" s="78" t="s">
        <v>26</v>
      </c>
      <c r="F381" s="76" t="s">
        <v>164</v>
      </c>
      <c r="G381" s="133">
        <v>5</v>
      </c>
      <c r="H381" s="78">
        <v>4</v>
      </c>
      <c r="I381" s="130">
        <v>4006</v>
      </c>
      <c r="J381" s="130">
        <v>2932</v>
      </c>
      <c r="K381" s="130">
        <v>2831.3</v>
      </c>
      <c r="L381" s="134">
        <v>118</v>
      </c>
      <c r="M381" s="130">
        <f t="shared" si="116"/>
        <v>5786155.4000000004</v>
      </c>
      <c r="N381" s="130">
        <v>0</v>
      </c>
      <c r="O381" s="130">
        <v>0</v>
      </c>
      <c r="P381" s="130">
        <v>0</v>
      </c>
      <c r="Q381" s="130">
        <f>'Таблица 3 '!C378</f>
        <v>5786155.4000000004</v>
      </c>
      <c r="R381" s="175">
        <v>0</v>
      </c>
      <c r="S381" s="130">
        <v>0</v>
      </c>
      <c r="T381" s="80">
        <f t="shared" si="117"/>
        <v>1444.3722915626561</v>
      </c>
      <c r="U381" s="80">
        <v>1973.45</v>
      </c>
      <c r="V381" s="131" t="s">
        <v>30</v>
      </c>
      <c r="W381" s="47"/>
    </row>
    <row r="382" spans="1:23" s="39" customFormat="1" ht="45" x14ac:dyDescent="0.25">
      <c r="A382" s="137">
        <v>31</v>
      </c>
      <c r="B382" s="84" t="s">
        <v>182</v>
      </c>
      <c r="C382" s="76" t="s">
        <v>27</v>
      </c>
      <c r="D382" s="78">
        <v>1993</v>
      </c>
      <c r="E382" s="78" t="s">
        <v>26</v>
      </c>
      <c r="F382" s="76" t="s">
        <v>627</v>
      </c>
      <c r="G382" s="133">
        <v>5</v>
      </c>
      <c r="H382" s="78">
        <v>8</v>
      </c>
      <c r="I382" s="130">
        <v>6302.4</v>
      </c>
      <c r="J382" s="130">
        <v>5596.6</v>
      </c>
      <c r="K382" s="130">
        <v>4409.2</v>
      </c>
      <c r="L382" s="134">
        <v>243</v>
      </c>
      <c r="M382" s="130">
        <f t="shared" si="116"/>
        <v>9659731.6000000015</v>
      </c>
      <c r="N382" s="130">
        <v>0</v>
      </c>
      <c r="O382" s="130">
        <v>0</v>
      </c>
      <c r="P382" s="130">
        <v>0</v>
      </c>
      <c r="Q382" s="130">
        <f>'Таблица 3 '!C379</f>
        <v>9659731.6000000015</v>
      </c>
      <c r="R382" s="175">
        <v>0</v>
      </c>
      <c r="S382" s="130">
        <v>0</v>
      </c>
      <c r="T382" s="80">
        <f t="shared" si="117"/>
        <v>1532.7068418380302</v>
      </c>
      <c r="U382" s="80">
        <v>1726.0000000000002</v>
      </c>
      <c r="V382" s="131" t="s">
        <v>30</v>
      </c>
      <c r="W382" s="47"/>
    </row>
    <row r="383" spans="1:23" s="39" customFormat="1" ht="45" x14ac:dyDescent="0.25">
      <c r="A383" s="137">
        <v>32</v>
      </c>
      <c r="B383" s="84" t="s">
        <v>444</v>
      </c>
      <c r="C383" s="76" t="s">
        <v>27</v>
      </c>
      <c r="D383" s="78">
        <v>1999</v>
      </c>
      <c r="E383" s="78">
        <v>2019</v>
      </c>
      <c r="F383" s="76" t="s">
        <v>164</v>
      </c>
      <c r="G383" s="133">
        <v>5</v>
      </c>
      <c r="H383" s="78">
        <v>2</v>
      </c>
      <c r="I383" s="130">
        <v>4337.7</v>
      </c>
      <c r="J383" s="130">
        <v>2933.3</v>
      </c>
      <c r="K383" s="130">
        <v>2867.6</v>
      </c>
      <c r="L383" s="134">
        <v>38</v>
      </c>
      <c r="M383" s="130">
        <f t="shared" si="116"/>
        <v>2523283.3260000004</v>
      </c>
      <c r="N383" s="130">
        <v>0</v>
      </c>
      <c r="O383" s="130">
        <v>0</v>
      </c>
      <c r="P383" s="130">
        <v>0</v>
      </c>
      <c r="Q383" s="130">
        <f>'Таблица 3 '!C380</f>
        <v>2523283.3260000004</v>
      </c>
      <c r="R383" s="175">
        <v>0</v>
      </c>
      <c r="S383" s="130">
        <v>0</v>
      </c>
      <c r="T383" s="80">
        <f t="shared" si="117"/>
        <v>581.70996749429435</v>
      </c>
      <c r="U383" s="80">
        <v>860.22</v>
      </c>
      <c r="V383" s="131" t="s">
        <v>30</v>
      </c>
      <c r="W383" s="47"/>
    </row>
    <row r="384" spans="1:23" s="39" customFormat="1" ht="45" x14ac:dyDescent="0.25">
      <c r="A384" s="137">
        <v>33</v>
      </c>
      <c r="B384" s="84" t="s">
        <v>425</v>
      </c>
      <c r="C384" s="76" t="s">
        <v>27</v>
      </c>
      <c r="D384" s="78">
        <v>1973</v>
      </c>
      <c r="E384" s="78">
        <v>2018</v>
      </c>
      <c r="F384" s="76" t="s">
        <v>164</v>
      </c>
      <c r="G384" s="133">
        <v>5</v>
      </c>
      <c r="H384" s="78">
        <v>6</v>
      </c>
      <c r="I384" s="130">
        <v>4797</v>
      </c>
      <c r="J384" s="130">
        <v>4712.3</v>
      </c>
      <c r="K384" s="130">
        <v>4392</v>
      </c>
      <c r="L384" s="134">
        <v>236</v>
      </c>
      <c r="M384" s="130">
        <f t="shared" si="116"/>
        <v>3421129.8</v>
      </c>
      <c r="N384" s="130">
        <v>0</v>
      </c>
      <c r="O384" s="130">
        <v>0</v>
      </c>
      <c r="P384" s="130">
        <v>0</v>
      </c>
      <c r="Q384" s="130">
        <f>'Таблица 3 '!C381</f>
        <v>3421129.8</v>
      </c>
      <c r="R384" s="175">
        <v>0</v>
      </c>
      <c r="S384" s="130">
        <v>0</v>
      </c>
      <c r="T384" s="80">
        <f t="shared" si="117"/>
        <v>713.18111319574734</v>
      </c>
      <c r="U384" s="80">
        <v>725.99999999999989</v>
      </c>
      <c r="V384" s="131" t="s">
        <v>30</v>
      </c>
      <c r="W384" s="47"/>
    </row>
    <row r="385" spans="1:23" s="39" customFormat="1" ht="45" x14ac:dyDescent="0.25">
      <c r="A385" s="137">
        <v>34</v>
      </c>
      <c r="B385" s="84" t="s">
        <v>494</v>
      </c>
      <c r="C385" s="76" t="s">
        <v>27</v>
      </c>
      <c r="D385" s="78">
        <v>1984</v>
      </c>
      <c r="E385" s="78">
        <v>2021</v>
      </c>
      <c r="F385" s="76" t="s">
        <v>164</v>
      </c>
      <c r="G385" s="133">
        <v>5</v>
      </c>
      <c r="H385" s="78">
        <v>3</v>
      </c>
      <c r="I385" s="130">
        <v>4908.6000000000004</v>
      </c>
      <c r="J385" s="130">
        <v>3389.9</v>
      </c>
      <c r="K385" s="130">
        <v>3216.4</v>
      </c>
      <c r="L385" s="134">
        <v>111</v>
      </c>
      <c r="M385" s="130">
        <f t="shared" si="116"/>
        <v>2916059.7780000004</v>
      </c>
      <c r="N385" s="130">
        <v>0</v>
      </c>
      <c r="O385" s="130">
        <v>0</v>
      </c>
      <c r="P385" s="130">
        <v>0</v>
      </c>
      <c r="Q385" s="130">
        <f>'Таблица 3 '!C382</f>
        <v>2916059.7780000004</v>
      </c>
      <c r="R385" s="175">
        <v>0</v>
      </c>
      <c r="S385" s="130">
        <v>0</v>
      </c>
      <c r="T385" s="80">
        <f t="shared" si="117"/>
        <v>594.07158415841593</v>
      </c>
      <c r="U385" s="80">
        <v>860.22000000000014</v>
      </c>
      <c r="V385" s="131" t="s">
        <v>30</v>
      </c>
      <c r="W385" s="47"/>
    </row>
    <row r="386" spans="1:23" s="39" customFormat="1" ht="45" x14ac:dyDescent="0.25">
      <c r="A386" s="137">
        <v>35</v>
      </c>
      <c r="B386" s="84" t="s">
        <v>485</v>
      </c>
      <c r="C386" s="76" t="s">
        <v>27</v>
      </c>
      <c r="D386" s="78">
        <v>1969</v>
      </c>
      <c r="E386" s="78" t="s">
        <v>26</v>
      </c>
      <c r="F386" s="76" t="s">
        <v>627</v>
      </c>
      <c r="G386" s="133">
        <v>5</v>
      </c>
      <c r="H386" s="78">
        <v>4</v>
      </c>
      <c r="I386" s="130">
        <v>5518.8</v>
      </c>
      <c r="J386" s="130">
        <v>3360.6</v>
      </c>
      <c r="K386" s="130">
        <v>3271</v>
      </c>
      <c r="L386" s="134">
        <v>146</v>
      </c>
      <c r="M386" s="130">
        <f t="shared" si="116"/>
        <v>10240655.561999999</v>
      </c>
      <c r="N386" s="130">
        <v>0</v>
      </c>
      <c r="O386" s="130">
        <v>0</v>
      </c>
      <c r="P386" s="130">
        <v>0</v>
      </c>
      <c r="Q386" s="130">
        <f>'Таблица 3 '!C383</f>
        <v>10240655.561999999</v>
      </c>
      <c r="R386" s="175">
        <v>0</v>
      </c>
      <c r="S386" s="130">
        <v>0</v>
      </c>
      <c r="T386" s="80">
        <f t="shared" si="117"/>
        <v>1855.5946151337246</v>
      </c>
      <c r="U386" s="80">
        <v>3047.27</v>
      </c>
      <c r="V386" s="131" t="s">
        <v>30</v>
      </c>
      <c r="W386" s="47"/>
    </row>
    <row r="387" spans="1:23" s="39" customFormat="1" ht="45" x14ac:dyDescent="0.25">
      <c r="A387" s="137">
        <v>36</v>
      </c>
      <c r="B387" s="84" t="s">
        <v>495</v>
      </c>
      <c r="C387" s="76" t="s">
        <v>27</v>
      </c>
      <c r="D387" s="78">
        <v>1962</v>
      </c>
      <c r="E387" s="78">
        <v>2017</v>
      </c>
      <c r="F387" s="76" t="s">
        <v>627</v>
      </c>
      <c r="G387" s="133">
        <v>5</v>
      </c>
      <c r="H387" s="78">
        <v>4</v>
      </c>
      <c r="I387" s="130">
        <v>4773.3</v>
      </c>
      <c r="J387" s="130">
        <v>3639.6</v>
      </c>
      <c r="K387" s="130">
        <v>3609.2</v>
      </c>
      <c r="L387" s="134">
        <v>103</v>
      </c>
      <c r="M387" s="130">
        <f t="shared" si="116"/>
        <v>3900704.9040000001</v>
      </c>
      <c r="N387" s="130">
        <v>0</v>
      </c>
      <c r="O387" s="130">
        <v>0</v>
      </c>
      <c r="P387" s="130">
        <v>0</v>
      </c>
      <c r="Q387" s="130">
        <f>'Таблица 3 '!C384</f>
        <v>3900704.9040000001</v>
      </c>
      <c r="R387" s="175">
        <v>0</v>
      </c>
      <c r="S387" s="130">
        <v>0</v>
      </c>
      <c r="T387" s="80">
        <f t="shared" si="117"/>
        <v>817.19248821569977</v>
      </c>
      <c r="U387" s="80">
        <v>1071.74</v>
      </c>
      <c r="V387" s="131" t="s">
        <v>30</v>
      </c>
      <c r="W387" s="47"/>
    </row>
    <row r="388" spans="1:23" s="39" customFormat="1" ht="45" x14ac:dyDescent="0.25">
      <c r="A388" s="137">
        <v>37</v>
      </c>
      <c r="B388" s="84" t="s">
        <v>502</v>
      </c>
      <c r="C388" s="76" t="s">
        <v>27</v>
      </c>
      <c r="D388" s="78">
        <v>1965</v>
      </c>
      <c r="E388" s="78" t="s">
        <v>26</v>
      </c>
      <c r="F388" s="76" t="s">
        <v>627</v>
      </c>
      <c r="G388" s="133">
        <v>5</v>
      </c>
      <c r="H388" s="78">
        <v>9</v>
      </c>
      <c r="I388" s="130">
        <v>9373.9</v>
      </c>
      <c r="J388" s="130">
        <v>7883.5</v>
      </c>
      <c r="K388" s="130">
        <v>7581.4</v>
      </c>
      <c r="L388" s="134">
        <v>315</v>
      </c>
      <c r="M388" s="130">
        <f t="shared" si="116"/>
        <v>1992110.0450000002</v>
      </c>
      <c r="N388" s="130">
        <v>0</v>
      </c>
      <c r="O388" s="130">
        <v>0</v>
      </c>
      <c r="P388" s="130">
        <v>0</v>
      </c>
      <c r="Q388" s="130">
        <f>'Таблица 3 '!C385</f>
        <v>1992110.0450000002</v>
      </c>
      <c r="R388" s="175">
        <v>0</v>
      </c>
      <c r="S388" s="130">
        <v>0</v>
      </c>
      <c r="T388" s="80">
        <f t="shared" si="117"/>
        <v>212.51667342301499</v>
      </c>
      <c r="U388" s="80">
        <v>189.27</v>
      </c>
      <c r="V388" s="131" t="s">
        <v>30</v>
      </c>
      <c r="W388" s="47"/>
    </row>
    <row r="389" spans="1:23" s="39" customFormat="1" ht="45" x14ac:dyDescent="0.25">
      <c r="A389" s="137">
        <v>38</v>
      </c>
      <c r="B389" s="84" t="s">
        <v>499</v>
      </c>
      <c r="C389" s="76" t="s">
        <v>27</v>
      </c>
      <c r="D389" s="78">
        <v>1954</v>
      </c>
      <c r="E389" s="78">
        <v>2019</v>
      </c>
      <c r="F389" s="76" t="s">
        <v>638</v>
      </c>
      <c r="G389" s="133">
        <v>2</v>
      </c>
      <c r="H389" s="78">
        <v>1</v>
      </c>
      <c r="I389" s="130">
        <v>443.6</v>
      </c>
      <c r="J389" s="130">
        <v>406.6</v>
      </c>
      <c r="K389" s="130">
        <v>359.3</v>
      </c>
      <c r="L389" s="134">
        <v>8</v>
      </c>
      <c r="M389" s="130">
        <f t="shared" si="116"/>
        <v>1346407.1080000002</v>
      </c>
      <c r="N389" s="130">
        <v>0</v>
      </c>
      <c r="O389" s="130">
        <v>0</v>
      </c>
      <c r="P389" s="130">
        <v>0</v>
      </c>
      <c r="Q389" s="130">
        <f>'Таблица 3 '!C386</f>
        <v>1346407.1080000002</v>
      </c>
      <c r="R389" s="175">
        <v>0</v>
      </c>
      <c r="S389" s="130">
        <v>0</v>
      </c>
      <c r="T389" s="80">
        <f t="shared" si="117"/>
        <v>3035.1828403967543</v>
      </c>
      <c r="U389" s="80">
        <v>3311.3800000000006</v>
      </c>
      <c r="V389" s="131" t="s">
        <v>30</v>
      </c>
      <c r="W389" s="47"/>
    </row>
    <row r="390" spans="1:23" s="39" customFormat="1" ht="45" x14ac:dyDescent="0.25">
      <c r="A390" s="137">
        <v>39</v>
      </c>
      <c r="B390" s="84" t="s">
        <v>508</v>
      </c>
      <c r="C390" s="76" t="s">
        <v>27</v>
      </c>
      <c r="D390" s="78">
        <v>1994</v>
      </c>
      <c r="E390" s="78" t="s">
        <v>26</v>
      </c>
      <c r="F390" s="76" t="s">
        <v>627</v>
      </c>
      <c r="G390" s="133">
        <v>5</v>
      </c>
      <c r="H390" s="78">
        <v>5</v>
      </c>
      <c r="I390" s="130">
        <v>4752.3</v>
      </c>
      <c r="J390" s="130">
        <v>3409.2</v>
      </c>
      <c r="K390" s="130">
        <v>3337.9</v>
      </c>
      <c r="L390" s="134">
        <v>168</v>
      </c>
      <c r="M390" s="130">
        <f t="shared" si="116"/>
        <v>6529538.4839999992</v>
      </c>
      <c r="N390" s="130">
        <v>0</v>
      </c>
      <c r="O390" s="130">
        <v>0</v>
      </c>
      <c r="P390" s="130">
        <v>0</v>
      </c>
      <c r="Q390" s="130">
        <f>'Таблица 3 '!C387</f>
        <v>6529538.4839999992</v>
      </c>
      <c r="R390" s="175">
        <v>0</v>
      </c>
      <c r="S390" s="130">
        <v>0</v>
      </c>
      <c r="T390" s="80">
        <f t="shared" si="117"/>
        <v>1373.9743879805565</v>
      </c>
      <c r="U390" s="80">
        <v>1915.27</v>
      </c>
      <c r="V390" s="131" t="s">
        <v>30</v>
      </c>
      <c r="W390" s="47"/>
    </row>
    <row r="391" spans="1:23" s="39" customFormat="1" ht="45" x14ac:dyDescent="0.25">
      <c r="A391" s="137">
        <v>40</v>
      </c>
      <c r="B391" s="84" t="s">
        <v>430</v>
      </c>
      <c r="C391" s="76" t="s">
        <v>27</v>
      </c>
      <c r="D391" s="78">
        <v>1984</v>
      </c>
      <c r="E391" s="78" t="s">
        <v>26</v>
      </c>
      <c r="F391" s="76" t="s">
        <v>164</v>
      </c>
      <c r="G391" s="133">
        <v>5</v>
      </c>
      <c r="H391" s="78">
        <v>4</v>
      </c>
      <c r="I391" s="130">
        <v>4013.12</v>
      </c>
      <c r="J391" s="130">
        <v>2895.1</v>
      </c>
      <c r="K391" s="130">
        <v>2850.7</v>
      </c>
      <c r="L391" s="134">
        <v>111</v>
      </c>
      <c r="M391" s="130">
        <f t="shared" si="116"/>
        <v>1121069.5730000001</v>
      </c>
      <c r="N391" s="130">
        <v>0</v>
      </c>
      <c r="O391" s="130">
        <v>0</v>
      </c>
      <c r="P391" s="130">
        <v>0</v>
      </c>
      <c r="Q391" s="130">
        <f>'Таблица 3 '!C388</f>
        <v>1121069.5730000001</v>
      </c>
      <c r="R391" s="175">
        <v>0</v>
      </c>
      <c r="S391" s="130">
        <v>0</v>
      </c>
      <c r="T391" s="80">
        <f t="shared" si="117"/>
        <v>279.35112157124632</v>
      </c>
      <c r="U391" s="80">
        <v>387.23</v>
      </c>
      <c r="V391" s="131" t="s">
        <v>30</v>
      </c>
      <c r="W391" s="47"/>
    </row>
    <row r="392" spans="1:23" s="39" customFormat="1" ht="45" x14ac:dyDescent="0.25">
      <c r="A392" s="137">
        <v>41</v>
      </c>
      <c r="B392" s="84" t="s">
        <v>483</v>
      </c>
      <c r="C392" s="76" t="s">
        <v>27</v>
      </c>
      <c r="D392" s="78">
        <v>1993</v>
      </c>
      <c r="E392" s="78">
        <v>2020</v>
      </c>
      <c r="F392" s="76" t="s">
        <v>627</v>
      </c>
      <c r="G392" s="133">
        <v>5</v>
      </c>
      <c r="H392" s="78">
        <v>3</v>
      </c>
      <c r="I392" s="130">
        <v>2839.4</v>
      </c>
      <c r="J392" s="130">
        <v>2679.6</v>
      </c>
      <c r="K392" s="130">
        <v>1931.4</v>
      </c>
      <c r="L392" s="134">
        <v>120</v>
      </c>
      <c r="M392" s="130">
        <f t="shared" si="116"/>
        <v>5132157.4919999996</v>
      </c>
      <c r="N392" s="130">
        <v>0</v>
      </c>
      <c r="O392" s="130">
        <v>0</v>
      </c>
      <c r="P392" s="130">
        <v>0</v>
      </c>
      <c r="Q392" s="130">
        <f>'Таблица 3 '!C389</f>
        <v>5132157.4919999996</v>
      </c>
      <c r="R392" s="175">
        <v>0</v>
      </c>
      <c r="S392" s="130">
        <v>0</v>
      </c>
      <c r="T392" s="80">
        <f t="shared" si="117"/>
        <v>1807.47957033176</v>
      </c>
      <c r="U392" s="80">
        <v>1915.27</v>
      </c>
      <c r="V392" s="131" t="s">
        <v>30</v>
      </c>
      <c r="W392" s="47"/>
    </row>
    <row r="393" spans="1:23" s="39" customFormat="1" ht="45" x14ac:dyDescent="0.25">
      <c r="A393" s="137">
        <v>42</v>
      </c>
      <c r="B393" s="84" t="s">
        <v>439</v>
      </c>
      <c r="C393" s="76" t="s">
        <v>27</v>
      </c>
      <c r="D393" s="78">
        <v>1973</v>
      </c>
      <c r="E393" s="78" t="s">
        <v>26</v>
      </c>
      <c r="F393" s="76" t="s">
        <v>164</v>
      </c>
      <c r="G393" s="133">
        <v>5</v>
      </c>
      <c r="H393" s="78">
        <v>5</v>
      </c>
      <c r="I393" s="130">
        <v>4485.3999999999996</v>
      </c>
      <c r="J393" s="130">
        <v>4431.7</v>
      </c>
      <c r="K393" s="130">
        <v>4236.6000000000004</v>
      </c>
      <c r="L393" s="134">
        <v>199</v>
      </c>
      <c r="M393" s="130">
        <f t="shared" si="116"/>
        <v>1264496.9609999999</v>
      </c>
      <c r="N393" s="130">
        <v>0</v>
      </c>
      <c r="O393" s="130">
        <v>0</v>
      </c>
      <c r="P393" s="130">
        <v>0</v>
      </c>
      <c r="Q393" s="130">
        <f>'Таблица 3 '!C390</f>
        <v>1264496.9609999999</v>
      </c>
      <c r="R393" s="175">
        <v>0</v>
      </c>
      <c r="S393" s="130">
        <v>0</v>
      </c>
      <c r="T393" s="80">
        <f t="shared" si="117"/>
        <v>281.91397890935036</v>
      </c>
      <c r="U393" s="80">
        <v>285.33</v>
      </c>
      <c r="V393" s="131" t="s">
        <v>30</v>
      </c>
      <c r="W393" s="47"/>
    </row>
    <row r="394" spans="1:23" s="39" customFormat="1" ht="45" x14ac:dyDescent="0.25">
      <c r="A394" s="137">
        <v>43</v>
      </c>
      <c r="B394" s="84" t="s">
        <v>486</v>
      </c>
      <c r="C394" s="76" t="s">
        <v>27</v>
      </c>
      <c r="D394" s="78">
        <v>1976</v>
      </c>
      <c r="E394" s="78" t="s">
        <v>26</v>
      </c>
      <c r="F394" s="76" t="s">
        <v>627</v>
      </c>
      <c r="G394" s="133">
        <v>5</v>
      </c>
      <c r="H394" s="78">
        <v>8</v>
      </c>
      <c r="I394" s="130">
        <v>8222.18</v>
      </c>
      <c r="J394" s="130">
        <v>6003.9</v>
      </c>
      <c r="K394" s="130">
        <v>5960.8</v>
      </c>
      <c r="L394" s="134">
        <v>235</v>
      </c>
      <c r="M394" s="130">
        <f t="shared" si="116"/>
        <v>23176554.974999998</v>
      </c>
      <c r="N394" s="130">
        <v>0</v>
      </c>
      <c r="O394" s="130">
        <v>0</v>
      </c>
      <c r="P394" s="130">
        <v>0</v>
      </c>
      <c r="Q394" s="130">
        <f>'Таблица 3 '!C391</f>
        <v>23176554.974999998</v>
      </c>
      <c r="R394" s="175">
        <v>0</v>
      </c>
      <c r="S394" s="130">
        <v>0</v>
      </c>
      <c r="T394" s="80">
        <f t="shared" si="117"/>
        <v>2818.7846745023821</v>
      </c>
      <c r="U394" s="80">
        <v>3860.25</v>
      </c>
      <c r="V394" s="131" t="s">
        <v>30</v>
      </c>
      <c r="W394" s="47"/>
    </row>
    <row r="395" spans="1:23" s="39" customFormat="1" ht="45" x14ac:dyDescent="0.25">
      <c r="A395" s="137">
        <v>44</v>
      </c>
      <c r="B395" s="84" t="s">
        <v>493</v>
      </c>
      <c r="C395" s="76" t="s">
        <v>27</v>
      </c>
      <c r="D395" s="78">
        <v>1994</v>
      </c>
      <c r="E395" s="78">
        <v>2020</v>
      </c>
      <c r="F395" s="76" t="s">
        <v>164</v>
      </c>
      <c r="G395" s="133">
        <v>10</v>
      </c>
      <c r="H395" s="78">
        <v>1</v>
      </c>
      <c r="I395" s="130">
        <v>3621.9</v>
      </c>
      <c r="J395" s="130">
        <v>2672</v>
      </c>
      <c r="K395" s="130">
        <v>2672</v>
      </c>
      <c r="L395" s="134">
        <v>89</v>
      </c>
      <c r="M395" s="130">
        <f t="shared" si="116"/>
        <v>18844787.68</v>
      </c>
      <c r="N395" s="130">
        <v>0</v>
      </c>
      <c r="O395" s="130">
        <v>0</v>
      </c>
      <c r="P395" s="130">
        <v>0</v>
      </c>
      <c r="Q395" s="130">
        <f>'Таблица 3 '!C392</f>
        <v>18844787.68</v>
      </c>
      <c r="R395" s="175">
        <v>0</v>
      </c>
      <c r="S395" s="130">
        <v>0</v>
      </c>
      <c r="T395" s="80">
        <f t="shared" si="117"/>
        <v>5203.0115906016181</v>
      </c>
      <c r="U395" s="80">
        <v>7052.69</v>
      </c>
      <c r="V395" s="131" t="s">
        <v>30</v>
      </c>
      <c r="W395" s="47"/>
    </row>
    <row r="396" spans="1:23" s="39" customFormat="1" ht="45" x14ac:dyDescent="0.25">
      <c r="A396" s="137">
        <v>45</v>
      </c>
      <c r="B396" s="84" t="s">
        <v>504</v>
      </c>
      <c r="C396" s="76" t="s">
        <v>27</v>
      </c>
      <c r="D396" s="78">
        <v>1968</v>
      </c>
      <c r="E396" s="78">
        <v>2021</v>
      </c>
      <c r="F396" s="76" t="s">
        <v>627</v>
      </c>
      <c r="G396" s="133">
        <v>5</v>
      </c>
      <c r="H396" s="78">
        <v>4</v>
      </c>
      <c r="I396" s="130">
        <v>4187.2</v>
      </c>
      <c r="J396" s="130">
        <v>4083.7</v>
      </c>
      <c r="K396" s="130">
        <v>3665.7</v>
      </c>
      <c r="L396" s="134">
        <v>108</v>
      </c>
      <c r="M396" s="130">
        <f t="shared" si="116"/>
        <v>13215465.755000001</v>
      </c>
      <c r="N396" s="130">
        <v>0</v>
      </c>
      <c r="O396" s="130">
        <v>0</v>
      </c>
      <c r="P396" s="130">
        <v>0</v>
      </c>
      <c r="Q396" s="130">
        <f>'Таблица 3 '!C393</f>
        <v>13215465.755000001</v>
      </c>
      <c r="R396" s="175">
        <v>0</v>
      </c>
      <c r="S396" s="130">
        <v>0</v>
      </c>
      <c r="T396" s="80">
        <f t="shared" si="117"/>
        <v>3156.1582334256786</v>
      </c>
      <c r="U396" s="80">
        <v>3236.1500000000005</v>
      </c>
      <c r="V396" s="131" t="s">
        <v>30</v>
      </c>
      <c r="W396" s="47"/>
    </row>
    <row r="397" spans="1:23" s="39" customFormat="1" ht="45" x14ac:dyDescent="0.25">
      <c r="A397" s="137">
        <v>46</v>
      </c>
      <c r="B397" s="84" t="s">
        <v>501</v>
      </c>
      <c r="C397" s="76" t="s">
        <v>27</v>
      </c>
      <c r="D397" s="78">
        <v>1991</v>
      </c>
      <c r="E397" s="78" t="s">
        <v>26</v>
      </c>
      <c r="F397" s="76" t="s">
        <v>164</v>
      </c>
      <c r="G397" s="133">
        <v>10</v>
      </c>
      <c r="H397" s="78">
        <v>2</v>
      </c>
      <c r="I397" s="130">
        <v>5027.3999999999996</v>
      </c>
      <c r="J397" s="130">
        <v>4880.6000000000004</v>
      </c>
      <c r="K397" s="130">
        <v>4692.6000000000004</v>
      </c>
      <c r="L397" s="134">
        <v>189</v>
      </c>
      <c r="M397" s="130">
        <f t="shared" si="116"/>
        <v>34421358.814000003</v>
      </c>
      <c r="N397" s="130">
        <v>0</v>
      </c>
      <c r="O397" s="130">
        <v>0</v>
      </c>
      <c r="P397" s="130">
        <v>0</v>
      </c>
      <c r="Q397" s="130">
        <f>'Таблица 3 '!C394</f>
        <v>34421358.814000003</v>
      </c>
      <c r="R397" s="175">
        <v>0</v>
      </c>
      <c r="S397" s="130">
        <v>0</v>
      </c>
      <c r="T397" s="80">
        <f t="shared" si="117"/>
        <v>6846.7515642280314</v>
      </c>
      <c r="U397" s="80">
        <v>7052.6900000000005</v>
      </c>
      <c r="V397" s="131" t="s">
        <v>30</v>
      </c>
      <c r="W397" s="47"/>
    </row>
    <row r="398" spans="1:23" s="29" customFormat="1" ht="30" customHeight="1" x14ac:dyDescent="0.2">
      <c r="A398" s="135" t="s">
        <v>76</v>
      </c>
      <c r="B398" s="135"/>
      <c r="C398" s="44" t="s">
        <v>350</v>
      </c>
      <c r="D398" s="44" t="s">
        <v>350</v>
      </c>
      <c r="E398" s="44" t="s">
        <v>350</v>
      </c>
      <c r="F398" s="50" t="s">
        <v>350</v>
      </c>
      <c r="G398" s="44" t="s">
        <v>350</v>
      </c>
      <c r="H398" s="44" t="s">
        <v>350</v>
      </c>
      <c r="I398" s="49">
        <f>SUM(I399:I402)</f>
        <v>4055.0600000000004</v>
      </c>
      <c r="J398" s="49">
        <f t="shared" ref="J398:S398" si="118">SUM(J399:J402)</f>
        <v>3628.6099999999997</v>
      </c>
      <c r="K398" s="49">
        <f t="shared" si="118"/>
        <v>3097.1400000000003</v>
      </c>
      <c r="L398" s="72">
        <f t="shared" si="118"/>
        <v>140</v>
      </c>
      <c r="M398" s="49">
        <f t="shared" si="118"/>
        <v>3436704.6147000003</v>
      </c>
      <c r="N398" s="49">
        <f t="shared" si="118"/>
        <v>0</v>
      </c>
      <c r="O398" s="49">
        <f t="shared" si="118"/>
        <v>0</v>
      </c>
      <c r="P398" s="49">
        <f t="shared" si="118"/>
        <v>0</v>
      </c>
      <c r="Q398" s="49">
        <f t="shared" si="118"/>
        <v>3436704.6147000003</v>
      </c>
      <c r="R398" s="49">
        <f t="shared" si="118"/>
        <v>0</v>
      </c>
      <c r="S398" s="49">
        <f t="shared" si="118"/>
        <v>0</v>
      </c>
      <c r="T398" s="46" t="s">
        <v>26</v>
      </c>
      <c r="U398" s="45" t="s">
        <v>26</v>
      </c>
      <c r="V398" s="45" t="s">
        <v>26</v>
      </c>
      <c r="W398" s="47"/>
    </row>
    <row r="399" spans="1:23" s="39" customFormat="1" ht="45" x14ac:dyDescent="0.25">
      <c r="A399" s="78">
        <v>1</v>
      </c>
      <c r="B399" s="84" t="s">
        <v>78</v>
      </c>
      <c r="C399" s="136" t="s">
        <v>27</v>
      </c>
      <c r="D399" s="78" t="s">
        <v>85</v>
      </c>
      <c r="E399" s="78" t="s">
        <v>26</v>
      </c>
      <c r="F399" s="76" t="s">
        <v>627</v>
      </c>
      <c r="G399" s="78">
        <v>3</v>
      </c>
      <c r="H399" s="78">
        <v>1</v>
      </c>
      <c r="I399" s="130">
        <v>760.81</v>
      </c>
      <c r="J399" s="130">
        <v>727.02</v>
      </c>
      <c r="K399" s="130">
        <v>616.72</v>
      </c>
      <c r="L399" s="134">
        <v>22</v>
      </c>
      <c r="M399" s="130">
        <f>SUM(N399:S399)</f>
        <v>364513.28759999998</v>
      </c>
      <c r="N399" s="130">
        <v>0</v>
      </c>
      <c r="O399" s="130">
        <v>0</v>
      </c>
      <c r="P399" s="130">
        <v>0</v>
      </c>
      <c r="Q399" s="130">
        <f>'Таблица 3 '!C396</f>
        <v>364513.28759999998</v>
      </c>
      <c r="R399" s="130">
        <v>0</v>
      </c>
      <c r="S399" s="130">
        <v>0</v>
      </c>
      <c r="T399" s="80">
        <f>M399/I399</f>
        <v>479.11211419408261</v>
      </c>
      <c r="U399" s="80">
        <v>501.38</v>
      </c>
      <c r="V399" s="131" t="s">
        <v>30</v>
      </c>
      <c r="W399" s="47"/>
    </row>
    <row r="400" spans="1:23" s="39" customFormat="1" ht="45" x14ac:dyDescent="0.25">
      <c r="A400" s="78">
        <v>2</v>
      </c>
      <c r="B400" s="84" t="s">
        <v>83</v>
      </c>
      <c r="C400" s="136" t="s">
        <v>27</v>
      </c>
      <c r="D400" s="78" t="s">
        <v>84</v>
      </c>
      <c r="E400" s="78" t="s">
        <v>26</v>
      </c>
      <c r="F400" s="76" t="s">
        <v>627</v>
      </c>
      <c r="G400" s="78">
        <v>2</v>
      </c>
      <c r="H400" s="78">
        <v>2</v>
      </c>
      <c r="I400" s="130">
        <v>474.12</v>
      </c>
      <c r="J400" s="130">
        <v>410.39</v>
      </c>
      <c r="K400" s="130">
        <v>410.39</v>
      </c>
      <c r="L400" s="134">
        <v>16</v>
      </c>
      <c r="M400" s="130">
        <f t="shared" ref="M400:M451" si="119">SUM(N400:S400)</f>
        <v>1823153.4711000002</v>
      </c>
      <c r="N400" s="130">
        <v>0</v>
      </c>
      <c r="O400" s="130">
        <v>0</v>
      </c>
      <c r="P400" s="130">
        <v>0</v>
      </c>
      <c r="Q400" s="130">
        <f>'Таблица 3 '!C397</f>
        <v>1823153.4711000002</v>
      </c>
      <c r="R400" s="130">
        <v>0</v>
      </c>
      <c r="S400" s="130">
        <v>0</v>
      </c>
      <c r="T400" s="80">
        <f t="shared" ref="T400:T402" si="120">M400/I400</f>
        <v>3845.3418356112379</v>
      </c>
      <c r="U400" s="80">
        <v>4442.4900000000007</v>
      </c>
      <c r="V400" s="131" t="s">
        <v>30</v>
      </c>
      <c r="W400" s="47"/>
    </row>
    <row r="401" spans="1:23" s="39" customFormat="1" ht="45" x14ac:dyDescent="0.25">
      <c r="A401" s="78">
        <v>3</v>
      </c>
      <c r="B401" s="84" t="s">
        <v>80</v>
      </c>
      <c r="C401" s="136" t="s">
        <v>27</v>
      </c>
      <c r="D401" s="78" t="s">
        <v>86</v>
      </c>
      <c r="E401" s="78" t="s">
        <v>26</v>
      </c>
      <c r="F401" s="76" t="s">
        <v>627</v>
      </c>
      <c r="G401" s="78">
        <v>2</v>
      </c>
      <c r="H401" s="78">
        <v>3</v>
      </c>
      <c r="I401" s="130">
        <v>1106.2</v>
      </c>
      <c r="J401" s="130">
        <v>925.64</v>
      </c>
      <c r="K401" s="130">
        <v>727.51</v>
      </c>
      <c r="L401" s="134">
        <v>40</v>
      </c>
      <c r="M401" s="130">
        <f>SUM(N401:S401)</f>
        <v>464097.38319999998</v>
      </c>
      <c r="N401" s="130">
        <v>0</v>
      </c>
      <c r="O401" s="130">
        <v>0</v>
      </c>
      <c r="P401" s="130">
        <v>0</v>
      </c>
      <c r="Q401" s="130">
        <f>'Таблица 3 '!C398</f>
        <v>464097.38319999998</v>
      </c>
      <c r="R401" s="130">
        <v>0</v>
      </c>
      <c r="S401" s="130">
        <v>0</v>
      </c>
      <c r="T401" s="80">
        <f t="shared" si="120"/>
        <v>419.54202061110101</v>
      </c>
      <c r="U401" s="80">
        <v>501.38</v>
      </c>
      <c r="V401" s="131" t="s">
        <v>30</v>
      </c>
      <c r="W401" s="47"/>
    </row>
    <row r="402" spans="1:23" s="39" customFormat="1" ht="45" x14ac:dyDescent="0.25">
      <c r="A402" s="78">
        <v>4</v>
      </c>
      <c r="B402" s="84" t="s">
        <v>79</v>
      </c>
      <c r="C402" s="136" t="s">
        <v>27</v>
      </c>
      <c r="D402" s="78" t="s">
        <v>85</v>
      </c>
      <c r="E402" s="78" t="s">
        <v>26</v>
      </c>
      <c r="F402" s="76" t="s">
        <v>627</v>
      </c>
      <c r="G402" s="78">
        <v>3</v>
      </c>
      <c r="H402" s="78">
        <v>3</v>
      </c>
      <c r="I402" s="130">
        <v>1713.93</v>
      </c>
      <c r="J402" s="130">
        <v>1565.56</v>
      </c>
      <c r="K402" s="130">
        <v>1342.52</v>
      </c>
      <c r="L402" s="134">
        <v>62</v>
      </c>
      <c r="M402" s="130">
        <f t="shared" si="119"/>
        <v>784940.47279999999</v>
      </c>
      <c r="N402" s="130">
        <v>0</v>
      </c>
      <c r="O402" s="130">
        <v>0</v>
      </c>
      <c r="P402" s="130">
        <v>0</v>
      </c>
      <c r="Q402" s="130">
        <f>'Таблица 3 '!C399</f>
        <v>784940.47279999999</v>
      </c>
      <c r="R402" s="130">
        <v>0</v>
      </c>
      <c r="S402" s="130">
        <v>0</v>
      </c>
      <c r="T402" s="80">
        <f t="shared" si="120"/>
        <v>457.97697268849953</v>
      </c>
      <c r="U402" s="80">
        <v>501.38</v>
      </c>
      <c r="V402" s="131" t="s">
        <v>30</v>
      </c>
      <c r="W402" s="47"/>
    </row>
    <row r="403" spans="1:23" s="39" customFormat="1" ht="30" customHeight="1" x14ac:dyDescent="0.25">
      <c r="A403" s="135" t="s">
        <v>87</v>
      </c>
      <c r="B403" s="135"/>
      <c r="C403" s="44" t="s">
        <v>350</v>
      </c>
      <c r="D403" s="44" t="s">
        <v>350</v>
      </c>
      <c r="E403" s="44" t="s">
        <v>350</v>
      </c>
      <c r="F403" s="50" t="s">
        <v>350</v>
      </c>
      <c r="G403" s="44" t="s">
        <v>350</v>
      </c>
      <c r="H403" s="44" t="s">
        <v>350</v>
      </c>
      <c r="I403" s="49">
        <f>I404</f>
        <v>14802</v>
      </c>
      <c r="J403" s="49">
        <f t="shared" ref="J403:S403" si="121">J404</f>
        <v>10933.939999999999</v>
      </c>
      <c r="K403" s="49">
        <f t="shared" si="121"/>
        <v>10178.780000000001</v>
      </c>
      <c r="L403" s="72">
        <f t="shared" si="121"/>
        <v>540</v>
      </c>
      <c r="M403" s="49">
        <f t="shared" si="121"/>
        <v>6053002.9601999996</v>
      </c>
      <c r="N403" s="49">
        <f t="shared" si="121"/>
        <v>0</v>
      </c>
      <c r="O403" s="49">
        <f t="shared" si="121"/>
        <v>0</v>
      </c>
      <c r="P403" s="49">
        <f t="shared" si="121"/>
        <v>0</v>
      </c>
      <c r="Q403" s="49">
        <f t="shared" si="121"/>
        <v>6053002.9601999996</v>
      </c>
      <c r="R403" s="49">
        <f t="shared" si="121"/>
        <v>0</v>
      </c>
      <c r="S403" s="49">
        <f t="shared" si="121"/>
        <v>0</v>
      </c>
      <c r="T403" s="46" t="s">
        <v>26</v>
      </c>
      <c r="U403" s="45" t="s">
        <v>26</v>
      </c>
      <c r="V403" s="45" t="s">
        <v>26</v>
      </c>
      <c r="W403" s="47"/>
    </row>
    <row r="404" spans="1:23" s="39" customFormat="1" ht="30" customHeight="1" x14ac:dyDescent="0.25">
      <c r="A404" s="103" t="s">
        <v>604</v>
      </c>
      <c r="B404" s="104"/>
      <c r="C404" s="44" t="s">
        <v>350</v>
      </c>
      <c r="D404" s="44" t="s">
        <v>350</v>
      </c>
      <c r="E404" s="44" t="s">
        <v>350</v>
      </c>
      <c r="F404" s="50" t="s">
        <v>350</v>
      </c>
      <c r="G404" s="44" t="s">
        <v>350</v>
      </c>
      <c r="H404" s="44" t="s">
        <v>350</v>
      </c>
      <c r="I404" s="49">
        <f>SUM(I405:I407)</f>
        <v>14802</v>
      </c>
      <c r="J404" s="49">
        <f t="shared" ref="J404:S404" si="122">SUM(J405:J407)</f>
        <v>10933.939999999999</v>
      </c>
      <c r="K404" s="49">
        <f t="shared" si="122"/>
        <v>10178.780000000001</v>
      </c>
      <c r="L404" s="72">
        <f t="shared" si="122"/>
        <v>540</v>
      </c>
      <c r="M404" s="49">
        <f t="shared" si="122"/>
        <v>6053002.9601999996</v>
      </c>
      <c r="N404" s="49">
        <f t="shared" si="122"/>
        <v>0</v>
      </c>
      <c r="O404" s="49">
        <f t="shared" si="122"/>
        <v>0</v>
      </c>
      <c r="P404" s="49">
        <f t="shared" si="122"/>
        <v>0</v>
      </c>
      <c r="Q404" s="49">
        <f t="shared" si="122"/>
        <v>6053002.9601999996</v>
      </c>
      <c r="R404" s="49">
        <f t="shared" si="122"/>
        <v>0</v>
      </c>
      <c r="S404" s="49">
        <f t="shared" si="122"/>
        <v>0</v>
      </c>
      <c r="T404" s="46" t="s">
        <v>26</v>
      </c>
      <c r="U404" s="45" t="s">
        <v>26</v>
      </c>
      <c r="V404" s="45" t="s">
        <v>26</v>
      </c>
      <c r="W404" s="47"/>
    </row>
    <row r="405" spans="1:23" s="39" customFormat="1" ht="45" x14ac:dyDescent="0.25">
      <c r="A405" s="137">
        <v>1</v>
      </c>
      <c r="B405" s="84" t="s">
        <v>248</v>
      </c>
      <c r="C405" s="84" t="s">
        <v>27</v>
      </c>
      <c r="D405" s="78" t="s">
        <v>253</v>
      </c>
      <c r="E405" s="78" t="s">
        <v>26</v>
      </c>
      <c r="F405" s="76" t="s">
        <v>627</v>
      </c>
      <c r="G405" s="78">
        <v>4</v>
      </c>
      <c r="H405" s="78">
        <v>1</v>
      </c>
      <c r="I405" s="130">
        <v>1050</v>
      </c>
      <c r="J405" s="130">
        <v>820.5</v>
      </c>
      <c r="K405" s="130">
        <v>775.3</v>
      </c>
      <c r="L405" s="134">
        <v>40</v>
      </c>
      <c r="M405" s="130">
        <f t="shared" si="119"/>
        <v>3167335.1250000005</v>
      </c>
      <c r="N405" s="130">
        <v>0</v>
      </c>
      <c r="O405" s="130">
        <v>0</v>
      </c>
      <c r="P405" s="130">
        <v>0</v>
      </c>
      <c r="Q405" s="130">
        <f>'Таблица 3 '!C402</f>
        <v>3167335.1250000005</v>
      </c>
      <c r="R405" s="130">
        <v>0</v>
      </c>
      <c r="S405" s="130">
        <v>0</v>
      </c>
      <c r="T405" s="80">
        <f>M405/I405</f>
        <v>3016.5096428571433</v>
      </c>
      <c r="U405" s="80" t="s">
        <v>254</v>
      </c>
      <c r="V405" s="131" t="s">
        <v>30</v>
      </c>
      <c r="W405" s="47"/>
    </row>
    <row r="406" spans="1:23" s="39" customFormat="1" ht="45" x14ac:dyDescent="0.25">
      <c r="A406" s="137">
        <v>2</v>
      </c>
      <c r="B406" s="84" t="s">
        <v>249</v>
      </c>
      <c r="C406" s="84" t="s">
        <v>27</v>
      </c>
      <c r="D406" s="78" t="s">
        <v>253</v>
      </c>
      <c r="E406" s="78" t="s">
        <v>26</v>
      </c>
      <c r="F406" s="76" t="s">
        <v>164</v>
      </c>
      <c r="G406" s="78">
        <v>5</v>
      </c>
      <c r="H406" s="78">
        <v>8</v>
      </c>
      <c r="I406" s="130">
        <v>7762</v>
      </c>
      <c r="J406" s="130">
        <v>5805.19</v>
      </c>
      <c r="K406" s="130">
        <v>5559.39</v>
      </c>
      <c r="L406" s="134">
        <v>298</v>
      </c>
      <c r="M406" s="130">
        <f t="shared" si="119"/>
        <v>1229272.9724999999</v>
      </c>
      <c r="N406" s="130">
        <v>0</v>
      </c>
      <c r="O406" s="130">
        <v>0</v>
      </c>
      <c r="P406" s="130">
        <v>0</v>
      </c>
      <c r="Q406" s="130">
        <f>'Таблица 3 '!C403</f>
        <v>1229272.9724999999</v>
      </c>
      <c r="R406" s="130">
        <v>0</v>
      </c>
      <c r="S406" s="130">
        <v>0</v>
      </c>
      <c r="T406" s="80">
        <f t="shared" ref="T406:T407" si="123">M406/I406</f>
        <v>158.37064835094046</v>
      </c>
      <c r="U406" s="80" t="s">
        <v>251</v>
      </c>
      <c r="V406" s="131" t="s">
        <v>30</v>
      </c>
      <c r="W406" s="47"/>
    </row>
    <row r="407" spans="1:23" s="39" customFormat="1" ht="45" x14ac:dyDescent="0.25">
      <c r="A407" s="78">
        <v>3</v>
      </c>
      <c r="B407" s="84" t="s">
        <v>252</v>
      </c>
      <c r="C407" s="84" t="s">
        <v>27</v>
      </c>
      <c r="D407" s="78" t="s">
        <v>42</v>
      </c>
      <c r="E407" s="78" t="s">
        <v>26</v>
      </c>
      <c r="F407" s="76" t="s">
        <v>164</v>
      </c>
      <c r="G407" s="78">
        <v>5</v>
      </c>
      <c r="H407" s="78">
        <v>6</v>
      </c>
      <c r="I407" s="130">
        <v>5990</v>
      </c>
      <c r="J407" s="130">
        <v>4308.25</v>
      </c>
      <c r="K407" s="130">
        <v>3844.09</v>
      </c>
      <c r="L407" s="134">
        <v>202</v>
      </c>
      <c r="M407" s="130">
        <f t="shared" si="119"/>
        <v>1656394.8626999997</v>
      </c>
      <c r="N407" s="130">
        <v>0</v>
      </c>
      <c r="O407" s="130">
        <v>0</v>
      </c>
      <c r="P407" s="130">
        <v>0</v>
      </c>
      <c r="Q407" s="130">
        <f>'Таблица 3 '!C404</f>
        <v>1656394.8626999997</v>
      </c>
      <c r="R407" s="130">
        <v>0</v>
      </c>
      <c r="S407" s="130">
        <v>0</v>
      </c>
      <c r="T407" s="80">
        <f t="shared" si="123"/>
        <v>276.52668826377288</v>
      </c>
      <c r="U407" s="80" t="s">
        <v>251</v>
      </c>
      <c r="V407" s="131" t="s">
        <v>30</v>
      </c>
      <c r="W407" s="47"/>
    </row>
    <row r="408" spans="1:23" s="39" customFormat="1" ht="30" customHeight="1" x14ac:dyDescent="0.25">
      <c r="A408" s="135" t="s">
        <v>65</v>
      </c>
      <c r="B408" s="135"/>
      <c r="C408" s="44" t="s">
        <v>350</v>
      </c>
      <c r="D408" s="44" t="s">
        <v>350</v>
      </c>
      <c r="E408" s="44" t="s">
        <v>350</v>
      </c>
      <c r="F408" s="50" t="s">
        <v>350</v>
      </c>
      <c r="G408" s="44" t="s">
        <v>350</v>
      </c>
      <c r="H408" s="44" t="s">
        <v>350</v>
      </c>
      <c r="I408" s="49">
        <f>I409</f>
        <v>1604.9699999999998</v>
      </c>
      <c r="J408" s="49">
        <f t="shared" ref="J408:S408" si="124">J409</f>
        <v>1604.9699999999998</v>
      </c>
      <c r="K408" s="49">
        <f t="shared" si="124"/>
        <v>1343.87</v>
      </c>
      <c r="L408" s="72">
        <f t="shared" si="124"/>
        <v>44</v>
      </c>
      <c r="M408" s="49">
        <f t="shared" si="124"/>
        <v>6896567.6162999999</v>
      </c>
      <c r="N408" s="49">
        <f t="shared" si="124"/>
        <v>0</v>
      </c>
      <c r="O408" s="49">
        <f t="shared" si="124"/>
        <v>0</v>
      </c>
      <c r="P408" s="49">
        <f t="shared" si="124"/>
        <v>0</v>
      </c>
      <c r="Q408" s="49">
        <f t="shared" si="124"/>
        <v>6896567.6162999999</v>
      </c>
      <c r="R408" s="49">
        <f t="shared" si="124"/>
        <v>0</v>
      </c>
      <c r="S408" s="49">
        <f t="shared" si="124"/>
        <v>0</v>
      </c>
      <c r="T408" s="46" t="s">
        <v>26</v>
      </c>
      <c r="U408" s="45" t="s">
        <v>26</v>
      </c>
      <c r="V408" s="45" t="s">
        <v>26</v>
      </c>
      <c r="W408" s="47"/>
    </row>
    <row r="409" spans="1:23" s="39" customFormat="1" ht="30" customHeight="1" x14ac:dyDescent="0.25">
      <c r="A409" s="138" t="s">
        <v>643</v>
      </c>
      <c r="B409" s="138"/>
      <c r="C409" s="44" t="s">
        <v>350</v>
      </c>
      <c r="D409" s="44" t="s">
        <v>350</v>
      </c>
      <c r="E409" s="44" t="s">
        <v>350</v>
      </c>
      <c r="F409" s="50" t="s">
        <v>350</v>
      </c>
      <c r="G409" s="44" t="s">
        <v>350</v>
      </c>
      <c r="H409" s="44" t="s">
        <v>350</v>
      </c>
      <c r="I409" s="49">
        <f>SUM(I410:I411)</f>
        <v>1604.9699999999998</v>
      </c>
      <c r="J409" s="49">
        <f t="shared" ref="J409:S409" si="125">SUM(J410:J411)</f>
        <v>1604.9699999999998</v>
      </c>
      <c r="K409" s="49">
        <f t="shared" si="125"/>
        <v>1343.87</v>
      </c>
      <c r="L409" s="72">
        <f t="shared" si="125"/>
        <v>44</v>
      </c>
      <c r="M409" s="49">
        <f t="shared" si="125"/>
        <v>6896567.6162999999</v>
      </c>
      <c r="N409" s="49">
        <f t="shared" si="125"/>
        <v>0</v>
      </c>
      <c r="O409" s="49">
        <f t="shared" si="125"/>
        <v>0</v>
      </c>
      <c r="P409" s="49">
        <f t="shared" si="125"/>
        <v>0</v>
      </c>
      <c r="Q409" s="49">
        <f t="shared" si="125"/>
        <v>6896567.6162999999</v>
      </c>
      <c r="R409" s="49">
        <f t="shared" si="125"/>
        <v>0</v>
      </c>
      <c r="S409" s="49">
        <f t="shared" si="125"/>
        <v>0</v>
      </c>
      <c r="T409" s="46" t="s">
        <v>26</v>
      </c>
      <c r="U409" s="45" t="s">
        <v>26</v>
      </c>
      <c r="V409" s="45" t="s">
        <v>26</v>
      </c>
      <c r="W409" s="47"/>
    </row>
    <row r="410" spans="1:23" s="39" customFormat="1" ht="45" x14ac:dyDescent="0.25">
      <c r="A410" s="137">
        <v>1</v>
      </c>
      <c r="B410" s="84" t="s">
        <v>68</v>
      </c>
      <c r="C410" s="139" t="s">
        <v>27</v>
      </c>
      <c r="D410" s="78" t="s">
        <v>69</v>
      </c>
      <c r="E410" s="78" t="s">
        <v>26</v>
      </c>
      <c r="F410" s="76" t="s">
        <v>26</v>
      </c>
      <c r="G410" s="78">
        <v>2</v>
      </c>
      <c r="H410" s="78">
        <v>2</v>
      </c>
      <c r="I410" s="130">
        <v>791.68</v>
      </c>
      <c r="J410" s="130">
        <v>791.68</v>
      </c>
      <c r="K410" s="130">
        <v>637.98</v>
      </c>
      <c r="L410" s="134">
        <v>24</v>
      </c>
      <c r="M410" s="130">
        <f t="shared" si="119"/>
        <v>3517030.4832000001</v>
      </c>
      <c r="N410" s="130">
        <v>0</v>
      </c>
      <c r="O410" s="130">
        <v>0</v>
      </c>
      <c r="P410" s="130">
        <v>0</v>
      </c>
      <c r="Q410" s="130">
        <f>'Таблица 3 '!C407</f>
        <v>3517030.4832000001</v>
      </c>
      <c r="R410" s="130">
        <v>0</v>
      </c>
      <c r="S410" s="130">
        <v>0</v>
      </c>
      <c r="T410" s="80">
        <f>M410/I410</f>
        <v>4442.4900000000007</v>
      </c>
      <c r="U410" s="80" t="s">
        <v>257</v>
      </c>
      <c r="V410" s="131" t="s">
        <v>30</v>
      </c>
      <c r="W410" s="47"/>
    </row>
    <row r="411" spans="1:23" s="39" customFormat="1" ht="45" x14ac:dyDescent="0.25">
      <c r="A411" s="137">
        <v>2</v>
      </c>
      <c r="B411" s="84" t="s">
        <v>255</v>
      </c>
      <c r="C411" s="139" t="s">
        <v>27</v>
      </c>
      <c r="D411" s="78" t="s">
        <v>244</v>
      </c>
      <c r="E411" s="78" t="s">
        <v>26</v>
      </c>
      <c r="F411" s="76" t="s">
        <v>26</v>
      </c>
      <c r="G411" s="78">
        <v>2</v>
      </c>
      <c r="H411" s="78">
        <v>2</v>
      </c>
      <c r="I411" s="130">
        <v>813.29</v>
      </c>
      <c r="J411" s="130">
        <v>813.29</v>
      </c>
      <c r="K411" s="130">
        <v>705.89</v>
      </c>
      <c r="L411" s="134">
        <v>20</v>
      </c>
      <c r="M411" s="130">
        <f t="shared" si="119"/>
        <v>3379537.1331000002</v>
      </c>
      <c r="N411" s="130">
        <v>0</v>
      </c>
      <c r="O411" s="130">
        <v>0</v>
      </c>
      <c r="P411" s="130">
        <v>0</v>
      </c>
      <c r="Q411" s="130">
        <f>'Таблица 3 '!C408</f>
        <v>3379537.1331000002</v>
      </c>
      <c r="R411" s="130">
        <v>0</v>
      </c>
      <c r="S411" s="130">
        <v>0</v>
      </c>
      <c r="T411" s="80">
        <v>4155.3900000000003</v>
      </c>
      <c r="U411" s="80" t="s">
        <v>258</v>
      </c>
      <c r="V411" s="131" t="s">
        <v>30</v>
      </c>
      <c r="W411" s="47"/>
    </row>
    <row r="412" spans="1:23" s="39" customFormat="1" ht="30" customHeight="1" x14ac:dyDescent="0.25">
      <c r="A412" s="135" t="s">
        <v>264</v>
      </c>
      <c r="B412" s="135"/>
      <c r="C412" s="44" t="s">
        <v>350</v>
      </c>
      <c r="D412" s="44" t="s">
        <v>350</v>
      </c>
      <c r="E412" s="44" t="s">
        <v>350</v>
      </c>
      <c r="F412" s="50" t="s">
        <v>350</v>
      </c>
      <c r="G412" s="44" t="s">
        <v>350</v>
      </c>
      <c r="H412" s="44" t="s">
        <v>350</v>
      </c>
      <c r="I412" s="49">
        <f>I413+I418</f>
        <v>19182.54</v>
      </c>
      <c r="J412" s="49">
        <f>J413+J418</f>
        <v>15659.830000000002</v>
      </c>
      <c r="K412" s="49">
        <f t="shared" ref="K412:S412" si="126">K413+K418</f>
        <v>14349.029999999999</v>
      </c>
      <c r="L412" s="72">
        <f t="shared" si="126"/>
        <v>589</v>
      </c>
      <c r="M412" s="49">
        <f t="shared" si="126"/>
        <v>37604401.000100002</v>
      </c>
      <c r="N412" s="49">
        <f t="shared" si="126"/>
        <v>0</v>
      </c>
      <c r="O412" s="49">
        <f t="shared" si="126"/>
        <v>0</v>
      </c>
      <c r="P412" s="49">
        <f t="shared" si="126"/>
        <v>0</v>
      </c>
      <c r="Q412" s="49">
        <f t="shared" si="126"/>
        <v>37604401.000100002</v>
      </c>
      <c r="R412" s="49">
        <f t="shared" si="126"/>
        <v>0</v>
      </c>
      <c r="S412" s="49">
        <f t="shared" si="126"/>
        <v>0</v>
      </c>
      <c r="T412" s="141" t="s">
        <v>26</v>
      </c>
      <c r="U412" s="141" t="s">
        <v>26</v>
      </c>
      <c r="V412" s="44" t="s">
        <v>26</v>
      </c>
      <c r="W412" s="47"/>
    </row>
    <row r="413" spans="1:23" s="39" customFormat="1" ht="30" customHeight="1" x14ac:dyDescent="0.25">
      <c r="A413" s="103" t="s">
        <v>266</v>
      </c>
      <c r="B413" s="104"/>
      <c r="C413" s="44" t="s">
        <v>350</v>
      </c>
      <c r="D413" s="44" t="s">
        <v>350</v>
      </c>
      <c r="E413" s="44" t="s">
        <v>350</v>
      </c>
      <c r="F413" s="50" t="s">
        <v>350</v>
      </c>
      <c r="G413" s="44" t="s">
        <v>350</v>
      </c>
      <c r="H413" s="44" t="s">
        <v>350</v>
      </c>
      <c r="I413" s="49">
        <f>SUM(I414:I417)</f>
        <v>11304.24</v>
      </c>
      <c r="J413" s="49">
        <f>SUM(J414:J417)</f>
        <v>8655.630000000001</v>
      </c>
      <c r="K413" s="49">
        <f t="shared" ref="K413:S413" si="127">SUM(K414:K417)</f>
        <v>8247.23</v>
      </c>
      <c r="L413" s="72">
        <f t="shared" si="127"/>
        <v>306</v>
      </c>
      <c r="M413" s="49">
        <f t="shared" si="127"/>
        <v>20051341.998100001</v>
      </c>
      <c r="N413" s="49">
        <f t="shared" si="127"/>
        <v>0</v>
      </c>
      <c r="O413" s="49">
        <f t="shared" si="127"/>
        <v>0</v>
      </c>
      <c r="P413" s="49">
        <f t="shared" si="127"/>
        <v>0</v>
      </c>
      <c r="Q413" s="49">
        <f t="shared" si="127"/>
        <v>20051341.998100001</v>
      </c>
      <c r="R413" s="49">
        <f t="shared" si="127"/>
        <v>0</v>
      </c>
      <c r="S413" s="49">
        <f t="shared" si="127"/>
        <v>0</v>
      </c>
      <c r="T413" s="46" t="s">
        <v>26</v>
      </c>
      <c r="U413" s="45" t="s">
        <v>26</v>
      </c>
      <c r="V413" s="45" t="s">
        <v>26</v>
      </c>
      <c r="W413" s="47"/>
    </row>
    <row r="414" spans="1:23" s="39" customFormat="1" ht="45" x14ac:dyDescent="0.25">
      <c r="A414" s="137">
        <v>1</v>
      </c>
      <c r="B414" s="82" t="s">
        <v>267</v>
      </c>
      <c r="C414" s="140" t="s">
        <v>27</v>
      </c>
      <c r="D414" s="78">
        <v>1982</v>
      </c>
      <c r="E414" s="78" t="s">
        <v>26</v>
      </c>
      <c r="F414" s="76" t="s">
        <v>627</v>
      </c>
      <c r="G414" s="78">
        <v>5</v>
      </c>
      <c r="H414" s="78">
        <v>10</v>
      </c>
      <c r="I414" s="130">
        <v>9305.5</v>
      </c>
      <c r="J414" s="130">
        <v>6793.61</v>
      </c>
      <c r="K414" s="130">
        <v>6458.21</v>
      </c>
      <c r="L414" s="134">
        <v>230</v>
      </c>
      <c r="M414" s="130">
        <f t="shared" si="119"/>
        <v>18068624.8365</v>
      </c>
      <c r="N414" s="130">
        <v>0</v>
      </c>
      <c r="O414" s="130">
        <v>0</v>
      </c>
      <c r="P414" s="130">
        <v>0</v>
      </c>
      <c r="Q414" s="130">
        <f>'Таблица 3 '!C411</f>
        <v>18068624.8365</v>
      </c>
      <c r="R414" s="130">
        <v>0</v>
      </c>
      <c r="S414" s="130">
        <v>0</v>
      </c>
      <c r="T414" s="80">
        <f>M414/I414</f>
        <v>1941.7145598302079</v>
      </c>
      <c r="U414" s="80">
        <v>2659.65</v>
      </c>
      <c r="V414" s="131" t="s">
        <v>30</v>
      </c>
      <c r="W414" s="47"/>
    </row>
    <row r="415" spans="1:23" s="39" customFormat="1" ht="45" x14ac:dyDescent="0.25">
      <c r="A415" s="137">
        <v>2</v>
      </c>
      <c r="B415" s="84" t="s">
        <v>284</v>
      </c>
      <c r="C415" s="140" t="s">
        <v>27</v>
      </c>
      <c r="D415" s="78">
        <v>1964</v>
      </c>
      <c r="E415" s="78">
        <v>2018</v>
      </c>
      <c r="F415" s="76" t="s">
        <v>627</v>
      </c>
      <c r="G415" s="78">
        <v>3</v>
      </c>
      <c r="H415" s="78">
        <v>2</v>
      </c>
      <c r="I415" s="130">
        <v>952.4</v>
      </c>
      <c r="J415" s="130">
        <v>949.1</v>
      </c>
      <c r="K415" s="130">
        <v>906.9</v>
      </c>
      <c r="L415" s="134">
        <v>41</v>
      </c>
      <c r="M415" s="130">
        <f>SUM(N415:S415)</f>
        <v>948346.36800000002</v>
      </c>
      <c r="N415" s="130">
        <v>0</v>
      </c>
      <c r="O415" s="130">
        <v>0</v>
      </c>
      <c r="P415" s="130">
        <v>0</v>
      </c>
      <c r="Q415" s="130">
        <f>'Таблица 3 '!C412</f>
        <v>948346.36800000002</v>
      </c>
      <c r="R415" s="130">
        <v>0</v>
      </c>
      <c r="S415" s="130">
        <v>0</v>
      </c>
      <c r="T415" s="80">
        <f t="shared" ref="T415:T417" si="128">M415/I415</f>
        <v>995.74377152456952</v>
      </c>
      <c r="U415" s="80">
        <v>788.48</v>
      </c>
      <c r="V415" s="131" t="s">
        <v>30</v>
      </c>
      <c r="W415" s="47"/>
    </row>
    <row r="416" spans="1:23" s="39" customFormat="1" ht="45" x14ac:dyDescent="0.25">
      <c r="A416" s="137">
        <v>3</v>
      </c>
      <c r="B416" s="84" t="s">
        <v>657</v>
      </c>
      <c r="C416" s="140" t="s">
        <v>27</v>
      </c>
      <c r="D416" s="78">
        <v>1963</v>
      </c>
      <c r="E416" s="78">
        <v>2021</v>
      </c>
      <c r="F416" s="76" t="s">
        <v>627</v>
      </c>
      <c r="G416" s="78">
        <v>2</v>
      </c>
      <c r="H416" s="78">
        <v>2</v>
      </c>
      <c r="I416" s="130">
        <v>728.94</v>
      </c>
      <c r="J416" s="130">
        <v>634.72</v>
      </c>
      <c r="K416" s="130">
        <v>603.91999999999996</v>
      </c>
      <c r="L416" s="134">
        <v>23</v>
      </c>
      <c r="M416" s="130">
        <f>SUM(N416:S416)</f>
        <v>700464.02560000005</v>
      </c>
      <c r="N416" s="130">
        <v>0</v>
      </c>
      <c r="O416" s="130">
        <v>0</v>
      </c>
      <c r="P416" s="130">
        <v>0</v>
      </c>
      <c r="Q416" s="130">
        <f>'Таблица 3 '!C413</f>
        <v>700464.02560000005</v>
      </c>
      <c r="R416" s="130">
        <v>0</v>
      </c>
      <c r="S416" s="130">
        <v>0</v>
      </c>
      <c r="T416" s="80">
        <f t="shared" si="128"/>
        <v>960.93509150272996</v>
      </c>
      <c r="U416" s="80">
        <v>788.48</v>
      </c>
      <c r="V416" s="131" t="s">
        <v>30</v>
      </c>
      <c r="W416" s="47"/>
    </row>
    <row r="417" spans="1:140" s="39" customFormat="1" ht="45" x14ac:dyDescent="0.25">
      <c r="A417" s="137">
        <v>4</v>
      </c>
      <c r="B417" s="84" t="s">
        <v>616</v>
      </c>
      <c r="C417" s="140" t="s">
        <v>27</v>
      </c>
      <c r="D417" s="78">
        <v>1961</v>
      </c>
      <c r="E417" s="78">
        <v>2018</v>
      </c>
      <c r="F417" s="76" t="s">
        <v>627</v>
      </c>
      <c r="G417" s="78">
        <v>2</v>
      </c>
      <c r="H417" s="78">
        <v>1</v>
      </c>
      <c r="I417" s="130">
        <v>317.39999999999998</v>
      </c>
      <c r="J417" s="130">
        <v>278.2</v>
      </c>
      <c r="K417" s="130">
        <v>278.2</v>
      </c>
      <c r="L417" s="134">
        <v>12</v>
      </c>
      <c r="M417" s="130">
        <f t="shared" si="119"/>
        <v>333906.76799999998</v>
      </c>
      <c r="N417" s="130">
        <v>0</v>
      </c>
      <c r="O417" s="130">
        <v>0</v>
      </c>
      <c r="P417" s="130">
        <v>0</v>
      </c>
      <c r="Q417" s="130">
        <f>'Таблица 3 '!C414</f>
        <v>333906.76799999998</v>
      </c>
      <c r="R417" s="130">
        <v>0</v>
      </c>
      <c r="S417" s="130">
        <v>0</v>
      </c>
      <c r="T417" s="80">
        <f t="shared" si="128"/>
        <v>1052.0062003780718</v>
      </c>
      <c r="U417" s="80">
        <v>1200.24</v>
      </c>
      <c r="V417" s="131" t="s">
        <v>30</v>
      </c>
      <c r="W417" s="47"/>
    </row>
    <row r="418" spans="1:140" s="29" customFormat="1" ht="30" customHeight="1" x14ac:dyDescent="0.2">
      <c r="A418" s="97" t="s">
        <v>265</v>
      </c>
      <c r="B418" s="97"/>
      <c r="C418" s="44" t="s">
        <v>350</v>
      </c>
      <c r="D418" s="44" t="s">
        <v>350</v>
      </c>
      <c r="E418" s="44" t="s">
        <v>350</v>
      </c>
      <c r="F418" s="50" t="s">
        <v>350</v>
      </c>
      <c r="G418" s="44" t="s">
        <v>350</v>
      </c>
      <c r="H418" s="44" t="s">
        <v>350</v>
      </c>
      <c r="I418" s="49">
        <f>SUM(I419:I422)</f>
        <v>7878.3</v>
      </c>
      <c r="J418" s="49">
        <f>SUM(J419:J422)</f>
        <v>7004.2</v>
      </c>
      <c r="K418" s="49">
        <f t="shared" ref="K418:S418" si="129">SUM(K419:K422)</f>
        <v>6101.8</v>
      </c>
      <c r="L418" s="72">
        <f t="shared" si="129"/>
        <v>283</v>
      </c>
      <c r="M418" s="49">
        <f t="shared" si="129"/>
        <v>17553059.002000004</v>
      </c>
      <c r="N418" s="49">
        <f t="shared" si="129"/>
        <v>0</v>
      </c>
      <c r="O418" s="49">
        <f t="shared" si="129"/>
        <v>0</v>
      </c>
      <c r="P418" s="49">
        <f t="shared" si="129"/>
        <v>0</v>
      </c>
      <c r="Q418" s="49">
        <f t="shared" si="129"/>
        <v>17553059.002000004</v>
      </c>
      <c r="R418" s="49">
        <f t="shared" si="129"/>
        <v>0</v>
      </c>
      <c r="S418" s="49">
        <f t="shared" si="129"/>
        <v>0</v>
      </c>
      <c r="T418" s="46" t="s">
        <v>26</v>
      </c>
      <c r="U418" s="45" t="s">
        <v>26</v>
      </c>
      <c r="V418" s="45" t="s">
        <v>26</v>
      </c>
      <c r="W418" s="47"/>
    </row>
    <row r="419" spans="1:140" s="39" customFormat="1" ht="45" x14ac:dyDescent="0.25">
      <c r="A419" s="78">
        <v>2</v>
      </c>
      <c r="B419" s="84" t="s">
        <v>263</v>
      </c>
      <c r="C419" s="140" t="s">
        <v>27</v>
      </c>
      <c r="D419" s="136">
        <v>1992</v>
      </c>
      <c r="E419" s="78">
        <v>2019</v>
      </c>
      <c r="F419" s="136" t="s">
        <v>164</v>
      </c>
      <c r="G419" s="78">
        <v>5</v>
      </c>
      <c r="H419" s="78">
        <v>3</v>
      </c>
      <c r="I419" s="130">
        <v>4970.8999999999996</v>
      </c>
      <c r="J419" s="130">
        <v>4387.3999999999996</v>
      </c>
      <c r="K419" s="130">
        <v>3894</v>
      </c>
      <c r="L419" s="134">
        <v>172</v>
      </c>
      <c r="M419" s="130">
        <f>SUM(N419:S419)</f>
        <v>1251856.8419999997</v>
      </c>
      <c r="N419" s="130">
        <v>0</v>
      </c>
      <c r="O419" s="130">
        <v>0</v>
      </c>
      <c r="P419" s="130">
        <v>0</v>
      </c>
      <c r="Q419" s="130">
        <f>'Таблица 3 '!C416</f>
        <v>1251856.8419999997</v>
      </c>
      <c r="R419" s="130">
        <v>0</v>
      </c>
      <c r="S419" s="130">
        <v>0</v>
      </c>
      <c r="T419" s="75">
        <f>M419/I419</f>
        <v>251.83706008972214</v>
      </c>
      <c r="U419" s="80">
        <v>285.33</v>
      </c>
      <c r="V419" s="131" t="s">
        <v>30</v>
      </c>
      <c r="W419" s="47"/>
      <c r="X419" s="148"/>
    </row>
    <row r="420" spans="1:140" s="39" customFormat="1" ht="45" x14ac:dyDescent="0.25">
      <c r="A420" s="78">
        <v>1</v>
      </c>
      <c r="B420" s="84" t="s">
        <v>268</v>
      </c>
      <c r="C420" s="140" t="s">
        <v>27</v>
      </c>
      <c r="D420" s="78">
        <v>1977</v>
      </c>
      <c r="E420" s="78">
        <v>2021</v>
      </c>
      <c r="F420" s="76" t="s">
        <v>627</v>
      </c>
      <c r="G420" s="78">
        <v>3</v>
      </c>
      <c r="H420" s="78">
        <v>3</v>
      </c>
      <c r="I420" s="130">
        <v>1138.0999999999999</v>
      </c>
      <c r="J420" s="130">
        <v>1080</v>
      </c>
      <c r="K420" s="130">
        <v>1080</v>
      </c>
      <c r="L420" s="134">
        <v>50</v>
      </c>
      <c r="M420" s="130">
        <f t="shared" si="119"/>
        <v>3368325.6</v>
      </c>
      <c r="N420" s="130">
        <v>0</v>
      </c>
      <c r="O420" s="130">
        <v>0</v>
      </c>
      <c r="P420" s="130">
        <v>0</v>
      </c>
      <c r="Q420" s="130">
        <f>'Таблица 3 '!C417</f>
        <v>3368325.6</v>
      </c>
      <c r="R420" s="130">
        <v>0</v>
      </c>
      <c r="S420" s="130">
        <v>0</v>
      </c>
      <c r="T420" s="75">
        <f t="shared" ref="T420:T422" si="130">M420/I420</f>
        <v>2959.6042527018717</v>
      </c>
      <c r="U420" s="80">
        <v>3118.82</v>
      </c>
      <c r="V420" s="131" t="s">
        <v>30</v>
      </c>
      <c r="W420" s="47"/>
      <c r="X420" s="148"/>
    </row>
    <row r="421" spans="1:140" s="39" customFormat="1" ht="45" x14ac:dyDescent="0.25">
      <c r="A421" s="78">
        <v>3</v>
      </c>
      <c r="B421" s="84" t="s">
        <v>286</v>
      </c>
      <c r="C421" s="140" t="s">
        <v>27</v>
      </c>
      <c r="D421" s="78">
        <v>1968</v>
      </c>
      <c r="E421" s="78" t="s">
        <v>26</v>
      </c>
      <c r="F421" s="76" t="s">
        <v>627</v>
      </c>
      <c r="G421" s="78">
        <v>2</v>
      </c>
      <c r="H421" s="78">
        <v>2</v>
      </c>
      <c r="I421" s="130">
        <v>680.6</v>
      </c>
      <c r="J421" s="130">
        <v>637.6</v>
      </c>
      <c r="K421" s="130">
        <v>339.1</v>
      </c>
      <c r="L421" s="134">
        <v>22</v>
      </c>
      <c r="M421" s="130">
        <f t="shared" si="119"/>
        <v>5505331.6960000005</v>
      </c>
      <c r="N421" s="130">
        <v>0</v>
      </c>
      <c r="O421" s="130">
        <v>0</v>
      </c>
      <c r="P421" s="130">
        <v>0</v>
      </c>
      <c r="Q421" s="130">
        <f>'Таблица 3 '!C418</f>
        <v>5505331.6960000005</v>
      </c>
      <c r="R421" s="130">
        <v>0</v>
      </c>
      <c r="S421" s="130">
        <v>0</v>
      </c>
      <c r="T421" s="75">
        <f t="shared" si="130"/>
        <v>8088.9387246547167</v>
      </c>
      <c r="U421" s="80">
        <v>8634.4599999999991</v>
      </c>
      <c r="V421" s="131" t="s">
        <v>30</v>
      </c>
      <c r="W421" s="47"/>
      <c r="X421" s="148"/>
    </row>
    <row r="422" spans="1:140" s="39" customFormat="1" ht="45" x14ac:dyDescent="0.25">
      <c r="A422" s="78">
        <v>4</v>
      </c>
      <c r="B422" s="84" t="s">
        <v>658</v>
      </c>
      <c r="C422" s="140" t="s">
        <v>27</v>
      </c>
      <c r="D422" s="78">
        <v>1982</v>
      </c>
      <c r="E422" s="78" t="s">
        <v>26</v>
      </c>
      <c r="F422" s="76" t="s">
        <v>627</v>
      </c>
      <c r="G422" s="78">
        <v>2</v>
      </c>
      <c r="H422" s="78">
        <v>2</v>
      </c>
      <c r="I422" s="130">
        <v>1088.7</v>
      </c>
      <c r="J422" s="130">
        <v>899.2</v>
      </c>
      <c r="K422" s="130">
        <v>788.7</v>
      </c>
      <c r="L422" s="134">
        <v>39</v>
      </c>
      <c r="M422" s="130">
        <f t="shared" si="119"/>
        <v>7427544.8640000019</v>
      </c>
      <c r="N422" s="130">
        <v>0</v>
      </c>
      <c r="O422" s="130">
        <v>0</v>
      </c>
      <c r="P422" s="130">
        <v>0</v>
      </c>
      <c r="Q422" s="130">
        <f>'Таблица 3 '!C419</f>
        <v>7427544.8640000019</v>
      </c>
      <c r="R422" s="130">
        <v>0</v>
      </c>
      <c r="S422" s="130">
        <v>0</v>
      </c>
      <c r="T422" s="75">
        <f t="shared" si="130"/>
        <v>6822.3981482502086</v>
      </c>
      <c r="U422" s="80">
        <v>8260.17</v>
      </c>
      <c r="V422" s="131" t="s">
        <v>30</v>
      </c>
      <c r="W422" s="47"/>
      <c r="X422" s="148"/>
    </row>
    <row r="423" spans="1:140" s="67" customFormat="1" ht="30" customHeight="1" x14ac:dyDescent="0.25">
      <c r="A423" s="103" t="s">
        <v>605</v>
      </c>
      <c r="B423" s="104"/>
      <c r="C423" s="44" t="s">
        <v>350</v>
      </c>
      <c r="D423" s="44" t="s">
        <v>350</v>
      </c>
      <c r="E423" s="44" t="s">
        <v>350</v>
      </c>
      <c r="F423" s="50" t="s">
        <v>350</v>
      </c>
      <c r="G423" s="44" t="s">
        <v>350</v>
      </c>
      <c r="H423" s="44" t="s">
        <v>350</v>
      </c>
      <c r="I423" s="49">
        <f>I424</f>
        <v>2981.3</v>
      </c>
      <c r="J423" s="49">
        <f t="shared" ref="J423:S423" si="131">J424</f>
        <v>2083.1999999999998</v>
      </c>
      <c r="K423" s="49">
        <f t="shared" si="131"/>
        <v>2083.1999999999998</v>
      </c>
      <c r="L423" s="72">
        <f t="shared" si="131"/>
        <v>110</v>
      </c>
      <c r="M423" s="49">
        <f t="shared" si="131"/>
        <v>1044474.8159999999</v>
      </c>
      <c r="N423" s="49">
        <f t="shared" si="131"/>
        <v>0</v>
      </c>
      <c r="O423" s="49">
        <f t="shared" si="131"/>
        <v>0</v>
      </c>
      <c r="P423" s="49">
        <f t="shared" si="131"/>
        <v>0</v>
      </c>
      <c r="Q423" s="49">
        <f t="shared" si="131"/>
        <v>1044474.8159999999</v>
      </c>
      <c r="R423" s="49">
        <f t="shared" si="131"/>
        <v>0</v>
      </c>
      <c r="S423" s="49">
        <f t="shared" si="131"/>
        <v>0</v>
      </c>
      <c r="T423" s="44" t="s">
        <v>350</v>
      </c>
      <c r="U423" s="44" t="s">
        <v>350</v>
      </c>
      <c r="V423" s="142" t="s">
        <v>350</v>
      </c>
      <c r="W423" s="47"/>
    </row>
    <row r="424" spans="1:140" s="67" customFormat="1" ht="30" customHeight="1" x14ac:dyDescent="0.25">
      <c r="A424" s="103" t="s">
        <v>606</v>
      </c>
      <c r="B424" s="104"/>
      <c r="C424" s="44" t="s">
        <v>350</v>
      </c>
      <c r="D424" s="44" t="s">
        <v>350</v>
      </c>
      <c r="E424" s="44" t="s">
        <v>350</v>
      </c>
      <c r="F424" s="50" t="s">
        <v>350</v>
      </c>
      <c r="G424" s="44" t="s">
        <v>350</v>
      </c>
      <c r="H424" s="44" t="s">
        <v>350</v>
      </c>
      <c r="I424" s="49">
        <f>SUM(I425:I427)</f>
        <v>2981.3</v>
      </c>
      <c r="J424" s="49">
        <f t="shared" ref="J424:S424" si="132">SUM(J425:J427)</f>
        <v>2083.1999999999998</v>
      </c>
      <c r="K424" s="49">
        <f t="shared" si="132"/>
        <v>2083.1999999999998</v>
      </c>
      <c r="L424" s="72">
        <f t="shared" si="132"/>
        <v>110</v>
      </c>
      <c r="M424" s="49">
        <f t="shared" si="132"/>
        <v>1044474.8159999999</v>
      </c>
      <c r="N424" s="49">
        <f t="shared" si="132"/>
        <v>0</v>
      </c>
      <c r="O424" s="49">
        <f t="shared" si="132"/>
        <v>0</v>
      </c>
      <c r="P424" s="49">
        <f t="shared" si="132"/>
        <v>0</v>
      </c>
      <c r="Q424" s="49">
        <f t="shared" si="132"/>
        <v>1044474.8159999999</v>
      </c>
      <c r="R424" s="49">
        <f t="shared" si="132"/>
        <v>0</v>
      </c>
      <c r="S424" s="49">
        <f t="shared" si="132"/>
        <v>0</v>
      </c>
      <c r="T424" s="44" t="s">
        <v>350</v>
      </c>
      <c r="U424" s="44" t="s">
        <v>350</v>
      </c>
      <c r="V424" s="142" t="s">
        <v>350</v>
      </c>
      <c r="W424" s="47"/>
    </row>
    <row r="425" spans="1:140" s="39" customFormat="1" ht="45" x14ac:dyDescent="0.25">
      <c r="A425" s="76">
        <v>1</v>
      </c>
      <c r="B425" s="84" t="s">
        <v>288</v>
      </c>
      <c r="C425" s="140" t="s">
        <v>27</v>
      </c>
      <c r="D425" s="78" t="s">
        <v>228</v>
      </c>
      <c r="E425" s="78">
        <v>2021</v>
      </c>
      <c r="F425" s="76" t="s">
        <v>627</v>
      </c>
      <c r="G425" s="78">
        <v>2</v>
      </c>
      <c r="H425" s="78">
        <v>2</v>
      </c>
      <c r="I425" s="130">
        <v>994.1</v>
      </c>
      <c r="J425" s="130">
        <v>562.79999999999995</v>
      </c>
      <c r="K425" s="130">
        <v>562.79999999999995</v>
      </c>
      <c r="L425" s="134">
        <v>35</v>
      </c>
      <c r="M425" s="130">
        <f>SUM(N425:S425)</f>
        <v>282176.66399999999</v>
      </c>
      <c r="N425" s="130">
        <v>0</v>
      </c>
      <c r="O425" s="130">
        <v>0</v>
      </c>
      <c r="P425" s="130">
        <v>0</v>
      </c>
      <c r="Q425" s="130">
        <f>'Таблица 3 '!C422</f>
        <v>282176.66399999999</v>
      </c>
      <c r="R425" s="128">
        <v>0</v>
      </c>
      <c r="S425" s="130">
        <v>0</v>
      </c>
      <c r="T425" s="80">
        <f>M425/I425</f>
        <v>283.85138718438787</v>
      </c>
      <c r="U425" s="80" t="s">
        <v>290</v>
      </c>
      <c r="V425" s="131" t="s">
        <v>30</v>
      </c>
      <c r="W425" s="47"/>
    </row>
    <row r="426" spans="1:140" s="39" customFormat="1" ht="45" x14ac:dyDescent="0.25">
      <c r="A426" s="76">
        <v>2</v>
      </c>
      <c r="B426" s="84" t="s">
        <v>289</v>
      </c>
      <c r="C426" s="140" t="s">
        <v>27</v>
      </c>
      <c r="D426" s="78" t="s">
        <v>90</v>
      </c>
      <c r="E426" s="78">
        <v>2021</v>
      </c>
      <c r="F426" s="76" t="s">
        <v>627</v>
      </c>
      <c r="G426" s="78">
        <v>2</v>
      </c>
      <c r="H426" s="78">
        <v>3</v>
      </c>
      <c r="I426" s="130">
        <v>1323.3</v>
      </c>
      <c r="J426" s="130">
        <v>947.9</v>
      </c>
      <c r="K426" s="130">
        <v>947.9</v>
      </c>
      <c r="L426" s="134">
        <v>48</v>
      </c>
      <c r="M426" s="130">
        <f>SUM(N426:S426)</f>
        <v>475258.10199999996</v>
      </c>
      <c r="N426" s="130">
        <v>0</v>
      </c>
      <c r="O426" s="130">
        <v>0</v>
      </c>
      <c r="P426" s="130">
        <v>0</v>
      </c>
      <c r="Q426" s="130">
        <f>'Таблица 3 '!C423</f>
        <v>475258.10199999996</v>
      </c>
      <c r="R426" s="128">
        <v>0</v>
      </c>
      <c r="S426" s="130">
        <v>0</v>
      </c>
      <c r="T426" s="80">
        <f t="shared" ref="T426:T427" si="133">M426/I426</f>
        <v>359.14615128844554</v>
      </c>
      <c r="U426" s="80" t="s">
        <v>291</v>
      </c>
      <c r="V426" s="131" t="s">
        <v>30</v>
      </c>
      <c r="W426" s="47"/>
    </row>
    <row r="427" spans="1:140" s="67" customFormat="1" ht="45" x14ac:dyDescent="0.25">
      <c r="A427" s="76">
        <v>3</v>
      </c>
      <c r="B427" s="84" t="s">
        <v>287</v>
      </c>
      <c r="C427" s="140" t="s">
        <v>27</v>
      </c>
      <c r="D427" s="78" t="s">
        <v>33</v>
      </c>
      <c r="E427" s="78" t="s">
        <v>26</v>
      </c>
      <c r="F427" s="76" t="s">
        <v>627</v>
      </c>
      <c r="G427" s="78">
        <v>2</v>
      </c>
      <c r="H427" s="78">
        <v>2</v>
      </c>
      <c r="I427" s="130">
        <v>663.9</v>
      </c>
      <c r="J427" s="130">
        <v>572.49999999999989</v>
      </c>
      <c r="K427" s="130">
        <v>572.5</v>
      </c>
      <c r="L427" s="134">
        <v>27</v>
      </c>
      <c r="M427" s="130">
        <f t="shared" si="119"/>
        <v>287040.04999999993</v>
      </c>
      <c r="N427" s="130">
        <v>0</v>
      </c>
      <c r="O427" s="130">
        <v>0</v>
      </c>
      <c r="P427" s="130">
        <v>0</v>
      </c>
      <c r="Q427" s="130">
        <f>'Таблица 3 '!C424</f>
        <v>287040.04999999993</v>
      </c>
      <c r="R427" s="128">
        <v>0</v>
      </c>
      <c r="S427" s="130">
        <v>0</v>
      </c>
      <c r="T427" s="80">
        <f t="shared" si="133"/>
        <v>432.35434553396584</v>
      </c>
      <c r="U427" s="80" t="s">
        <v>235</v>
      </c>
      <c r="V427" s="131" t="s">
        <v>30</v>
      </c>
      <c r="W427" s="47"/>
    </row>
    <row r="428" spans="1:140" s="192" customFormat="1" ht="30" customHeight="1" x14ac:dyDescent="0.2">
      <c r="A428" s="97" t="s">
        <v>560</v>
      </c>
      <c r="B428" s="97"/>
      <c r="C428" s="44" t="s">
        <v>350</v>
      </c>
      <c r="D428" s="44" t="s">
        <v>350</v>
      </c>
      <c r="E428" s="44" t="s">
        <v>350</v>
      </c>
      <c r="F428" s="50" t="s">
        <v>350</v>
      </c>
      <c r="G428" s="44" t="s">
        <v>350</v>
      </c>
      <c r="H428" s="44" t="s">
        <v>350</v>
      </c>
      <c r="I428" s="49">
        <f>I429</f>
        <v>10148.200000000001</v>
      </c>
      <c r="J428" s="49">
        <f t="shared" ref="J428:S428" si="134">J429</f>
        <v>7556.8999999999987</v>
      </c>
      <c r="K428" s="49">
        <f t="shared" si="134"/>
        <v>4873</v>
      </c>
      <c r="L428" s="72">
        <f t="shared" si="134"/>
        <v>232</v>
      </c>
      <c r="M428" s="49">
        <f t="shared" si="134"/>
        <v>12490455.1</v>
      </c>
      <c r="N428" s="49">
        <f t="shared" si="134"/>
        <v>0</v>
      </c>
      <c r="O428" s="49">
        <f t="shared" si="134"/>
        <v>0</v>
      </c>
      <c r="P428" s="49">
        <f t="shared" si="134"/>
        <v>0</v>
      </c>
      <c r="Q428" s="49">
        <f t="shared" si="134"/>
        <v>12490455.1</v>
      </c>
      <c r="R428" s="49">
        <f t="shared" si="134"/>
        <v>0</v>
      </c>
      <c r="S428" s="49">
        <f t="shared" si="134"/>
        <v>0</v>
      </c>
      <c r="T428" s="141" t="s">
        <v>350</v>
      </c>
      <c r="U428" s="44" t="s">
        <v>350</v>
      </c>
      <c r="V428" s="223" t="s">
        <v>350</v>
      </c>
      <c r="W428" s="47"/>
      <c r="X428" s="156"/>
      <c r="Y428" s="156"/>
      <c r="Z428" s="156"/>
      <c r="AA428" s="156"/>
      <c r="AB428" s="156"/>
      <c r="AC428" s="156"/>
      <c r="AD428" s="156"/>
      <c r="AE428" s="156"/>
      <c r="AF428" s="156"/>
      <c r="AG428" s="156"/>
      <c r="AH428" s="156"/>
      <c r="AI428" s="156"/>
      <c r="AJ428" s="156"/>
      <c r="AK428" s="156"/>
      <c r="AL428" s="156"/>
      <c r="AM428" s="156"/>
      <c r="AN428" s="156"/>
      <c r="AO428" s="156"/>
      <c r="AP428" s="156"/>
      <c r="AQ428" s="156"/>
      <c r="AR428" s="156"/>
      <c r="AS428" s="156"/>
      <c r="AT428" s="156"/>
      <c r="AU428" s="156"/>
      <c r="AV428" s="156"/>
      <c r="AW428" s="156"/>
      <c r="AX428" s="156"/>
      <c r="AY428" s="156"/>
      <c r="AZ428" s="156"/>
      <c r="BA428" s="156"/>
      <c r="BB428" s="156"/>
      <c r="BC428" s="156"/>
      <c r="BD428" s="156"/>
      <c r="BE428" s="156"/>
      <c r="BF428" s="156"/>
      <c r="BG428" s="156"/>
      <c r="BH428" s="156"/>
      <c r="BI428" s="156"/>
      <c r="BJ428" s="156"/>
      <c r="BK428" s="156"/>
      <c r="BL428" s="156"/>
      <c r="BM428" s="156"/>
      <c r="BN428" s="156"/>
      <c r="BO428" s="156"/>
      <c r="BP428" s="156"/>
      <c r="BQ428" s="156"/>
      <c r="BR428" s="156"/>
      <c r="BS428" s="156"/>
      <c r="BT428" s="156"/>
      <c r="BU428" s="156"/>
      <c r="BV428" s="156"/>
      <c r="BW428" s="156"/>
      <c r="BX428" s="156"/>
      <c r="BY428" s="156"/>
      <c r="BZ428" s="156"/>
      <c r="CA428" s="156"/>
      <c r="CB428" s="156"/>
      <c r="CC428" s="156"/>
      <c r="CD428" s="156"/>
      <c r="CE428" s="156"/>
      <c r="CF428" s="156"/>
      <c r="CG428" s="156"/>
      <c r="CH428" s="156"/>
      <c r="CI428" s="156"/>
      <c r="CJ428" s="156"/>
      <c r="CK428" s="156"/>
      <c r="CL428" s="156"/>
      <c r="CM428" s="156"/>
      <c r="CN428" s="156"/>
      <c r="CO428" s="156"/>
      <c r="CP428" s="156"/>
      <c r="CQ428" s="156"/>
      <c r="CR428" s="156"/>
      <c r="CS428" s="156"/>
      <c r="CT428" s="156"/>
      <c r="CU428" s="156"/>
      <c r="CV428" s="156"/>
      <c r="CW428" s="156"/>
      <c r="CX428" s="156"/>
      <c r="CY428" s="156"/>
      <c r="CZ428" s="156"/>
      <c r="DA428" s="156"/>
      <c r="DB428" s="156"/>
      <c r="DC428" s="156"/>
      <c r="DD428" s="156"/>
      <c r="DE428" s="156"/>
      <c r="DF428" s="156"/>
      <c r="DG428" s="156"/>
      <c r="DH428" s="156"/>
      <c r="DI428" s="156"/>
      <c r="DJ428" s="156"/>
      <c r="DK428" s="156"/>
      <c r="DL428" s="156"/>
      <c r="DM428" s="156"/>
      <c r="DN428" s="156"/>
      <c r="DO428" s="156"/>
      <c r="DP428" s="156"/>
      <c r="DQ428" s="156"/>
      <c r="DR428" s="156"/>
      <c r="DS428" s="156"/>
      <c r="DT428" s="156"/>
      <c r="DU428" s="156"/>
      <c r="DV428" s="156"/>
      <c r="DW428" s="156"/>
      <c r="DX428" s="156"/>
      <c r="DY428" s="156"/>
      <c r="DZ428" s="156"/>
      <c r="EA428" s="156"/>
      <c r="EB428" s="156"/>
      <c r="EC428" s="156"/>
      <c r="ED428" s="156"/>
      <c r="EE428" s="156"/>
      <c r="EF428" s="156"/>
      <c r="EG428" s="156"/>
      <c r="EH428" s="156"/>
      <c r="EI428" s="156"/>
      <c r="EJ428" s="156"/>
    </row>
    <row r="429" spans="1:140" s="192" customFormat="1" ht="34.5" customHeight="1" x14ac:dyDescent="0.2">
      <c r="A429" s="97" t="s">
        <v>561</v>
      </c>
      <c r="B429" s="97"/>
      <c r="C429" s="44" t="s">
        <v>350</v>
      </c>
      <c r="D429" s="44" t="s">
        <v>350</v>
      </c>
      <c r="E429" s="44" t="s">
        <v>350</v>
      </c>
      <c r="F429" s="50" t="s">
        <v>350</v>
      </c>
      <c r="G429" s="44" t="s">
        <v>350</v>
      </c>
      <c r="H429" s="44" t="s">
        <v>350</v>
      </c>
      <c r="I429" s="49">
        <f>SUM(I430:I434)</f>
        <v>10148.200000000001</v>
      </c>
      <c r="J429" s="49">
        <f t="shared" ref="J429:S429" si="135">SUM(J430:J434)</f>
        <v>7556.8999999999987</v>
      </c>
      <c r="K429" s="49">
        <f t="shared" si="135"/>
        <v>4873</v>
      </c>
      <c r="L429" s="72">
        <f t="shared" si="135"/>
        <v>232</v>
      </c>
      <c r="M429" s="49">
        <f t="shared" si="135"/>
        <v>12490455.1</v>
      </c>
      <c r="N429" s="49">
        <f t="shared" si="135"/>
        <v>0</v>
      </c>
      <c r="O429" s="49">
        <f t="shared" si="135"/>
        <v>0</v>
      </c>
      <c r="P429" s="49">
        <f t="shared" si="135"/>
        <v>0</v>
      </c>
      <c r="Q429" s="49">
        <f t="shared" si="135"/>
        <v>12490455.1</v>
      </c>
      <c r="R429" s="49">
        <f t="shared" si="135"/>
        <v>0</v>
      </c>
      <c r="S429" s="49">
        <f t="shared" si="135"/>
        <v>0</v>
      </c>
      <c r="T429" s="141" t="s">
        <v>350</v>
      </c>
      <c r="U429" s="44" t="s">
        <v>350</v>
      </c>
      <c r="V429" s="223" t="s">
        <v>350</v>
      </c>
      <c r="W429" s="47"/>
      <c r="X429" s="156"/>
      <c r="Y429" s="156"/>
      <c r="Z429" s="156"/>
      <c r="AA429" s="156"/>
      <c r="AB429" s="156"/>
      <c r="AC429" s="156"/>
      <c r="AD429" s="156"/>
      <c r="AE429" s="156"/>
      <c r="AF429" s="156"/>
      <c r="AG429" s="156"/>
      <c r="AH429" s="156"/>
      <c r="AI429" s="156"/>
      <c r="AJ429" s="156"/>
      <c r="AK429" s="156"/>
      <c r="AL429" s="156"/>
      <c r="AM429" s="156"/>
      <c r="AN429" s="156"/>
      <c r="AO429" s="156"/>
      <c r="AP429" s="156"/>
      <c r="AQ429" s="156"/>
      <c r="AR429" s="156"/>
      <c r="AS429" s="156"/>
      <c r="AT429" s="156"/>
      <c r="AU429" s="156"/>
      <c r="AV429" s="156"/>
      <c r="AW429" s="156"/>
      <c r="AX429" s="156"/>
      <c r="AY429" s="156"/>
      <c r="AZ429" s="156"/>
      <c r="BA429" s="156"/>
      <c r="BB429" s="156"/>
      <c r="BC429" s="156"/>
      <c r="BD429" s="156"/>
      <c r="BE429" s="156"/>
      <c r="BF429" s="156"/>
      <c r="BG429" s="156"/>
      <c r="BH429" s="156"/>
      <c r="BI429" s="156"/>
      <c r="BJ429" s="156"/>
      <c r="BK429" s="156"/>
      <c r="BL429" s="156"/>
      <c r="BM429" s="156"/>
      <c r="BN429" s="156"/>
      <c r="BO429" s="156"/>
      <c r="BP429" s="156"/>
      <c r="BQ429" s="156"/>
      <c r="BR429" s="156"/>
      <c r="BS429" s="156"/>
      <c r="BT429" s="156"/>
      <c r="BU429" s="156"/>
      <c r="BV429" s="156"/>
      <c r="BW429" s="156"/>
      <c r="BX429" s="156"/>
      <c r="BY429" s="156"/>
      <c r="BZ429" s="156"/>
      <c r="CA429" s="156"/>
      <c r="CB429" s="156"/>
      <c r="CC429" s="156"/>
      <c r="CD429" s="156"/>
      <c r="CE429" s="156"/>
      <c r="CF429" s="156"/>
      <c r="CG429" s="156"/>
      <c r="CH429" s="156"/>
      <c r="CI429" s="156"/>
      <c r="CJ429" s="156"/>
      <c r="CK429" s="156"/>
      <c r="CL429" s="156"/>
      <c r="CM429" s="156"/>
      <c r="CN429" s="156"/>
      <c r="CO429" s="156"/>
      <c r="CP429" s="156"/>
      <c r="CQ429" s="156"/>
      <c r="CR429" s="156"/>
      <c r="CS429" s="156"/>
      <c r="CT429" s="156"/>
      <c r="CU429" s="156"/>
      <c r="CV429" s="156"/>
      <c r="CW429" s="156"/>
      <c r="CX429" s="156"/>
      <c r="CY429" s="156"/>
      <c r="CZ429" s="156"/>
      <c r="DA429" s="156"/>
      <c r="DB429" s="156"/>
      <c r="DC429" s="156"/>
      <c r="DD429" s="156"/>
      <c r="DE429" s="156"/>
      <c r="DF429" s="156"/>
      <c r="DG429" s="156"/>
      <c r="DH429" s="156"/>
      <c r="DI429" s="156"/>
      <c r="DJ429" s="156"/>
      <c r="DK429" s="156"/>
      <c r="DL429" s="156"/>
      <c r="DM429" s="156"/>
      <c r="DN429" s="156"/>
      <c r="DO429" s="156"/>
      <c r="DP429" s="156"/>
      <c r="DQ429" s="156"/>
      <c r="DR429" s="156"/>
      <c r="DS429" s="156"/>
      <c r="DT429" s="156"/>
      <c r="DU429" s="156"/>
      <c r="DV429" s="156"/>
      <c r="DW429" s="156"/>
      <c r="DX429" s="156"/>
      <c r="DY429" s="156"/>
      <c r="DZ429" s="156"/>
      <c r="EA429" s="156"/>
      <c r="EB429" s="156"/>
      <c r="EC429" s="156"/>
      <c r="ED429" s="156"/>
      <c r="EE429" s="156"/>
      <c r="EF429" s="156"/>
      <c r="EG429" s="156"/>
      <c r="EH429" s="156"/>
      <c r="EI429" s="156"/>
      <c r="EJ429" s="156"/>
    </row>
    <row r="430" spans="1:140" s="39" customFormat="1" ht="55.5" customHeight="1" x14ac:dyDescent="0.25">
      <c r="A430" s="76">
        <v>1</v>
      </c>
      <c r="B430" s="84" t="s">
        <v>543</v>
      </c>
      <c r="C430" s="76" t="s">
        <v>27</v>
      </c>
      <c r="D430" s="78">
        <v>1991</v>
      </c>
      <c r="E430" s="78" t="s">
        <v>350</v>
      </c>
      <c r="F430" s="76" t="s">
        <v>627</v>
      </c>
      <c r="G430" s="78">
        <v>5</v>
      </c>
      <c r="H430" s="78">
        <v>2</v>
      </c>
      <c r="I430" s="130">
        <v>3865.3</v>
      </c>
      <c r="J430" s="130">
        <v>2842.2</v>
      </c>
      <c r="K430" s="130">
        <v>2842.2</v>
      </c>
      <c r="L430" s="134">
        <v>108</v>
      </c>
      <c r="M430" s="130">
        <f>SUM(N430:S430)</f>
        <v>1717749.94</v>
      </c>
      <c r="N430" s="130">
        <v>0</v>
      </c>
      <c r="O430" s="130">
        <v>0</v>
      </c>
      <c r="P430" s="130">
        <v>0</v>
      </c>
      <c r="Q430" s="130">
        <f>'Таблица 3 '!C427</f>
        <v>1717749.94</v>
      </c>
      <c r="R430" s="130">
        <v>0</v>
      </c>
      <c r="S430" s="130">
        <v>0</v>
      </c>
      <c r="T430" s="80">
        <f>M430/I430</f>
        <v>444.40274752283131</v>
      </c>
      <c r="U430" s="80">
        <v>604.37335162901979</v>
      </c>
      <c r="V430" s="131" t="s">
        <v>30</v>
      </c>
      <c r="W430" s="47"/>
      <c r="X430" s="144"/>
      <c r="Y430" s="144"/>
      <c r="Z430" s="144"/>
      <c r="AA430" s="144"/>
      <c r="AB430" s="144"/>
      <c r="AC430" s="144"/>
      <c r="AD430" s="144"/>
      <c r="AE430" s="144"/>
      <c r="AF430" s="144"/>
      <c r="AG430" s="144"/>
      <c r="AH430" s="144"/>
      <c r="AI430" s="144"/>
      <c r="AJ430" s="144"/>
      <c r="AK430" s="144"/>
      <c r="AL430" s="144"/>
      <c r="AM430" s="144"/>
      <c r="AN430" s="144"/>
      <c r="AO430" s="144"/>
      <c r="AP430" s="144"/>
      <c r="AQ430" s="144"/>
      <c r="AR430" s="144"/>
      <c r="AS430" s="144"/>
      <c r="AT430" s="144"/>
      <c r="AU430" s="144"/>
      <c r="AV430" s="144"/>
      <c r="AW430" s="144"/>
      <c r="AX430" s="144"/>
      <c r="AY430" s="144"/>
      <c r="AZ430" s="144"/>
      <c r="BA430" s="144"/>
      <c r="BB430" s="144"/>
      <c r="BC430" s="144"/>
      <c r="BD430" s="144"/>
      <c r="BE430" s="144"/>
      <c r="BF430" s="144"/>
      <c r="BG430" s="144"/>
      <c r="BH430" s="144"/>
      <c r="BI430" s="144"/>
      <c r="BJ430" s="144"/>
      <c r="BK430" s="144"/>
      <c r="BL430" s="144"/>
      <c r="BM430" s="144"/>
      <c r="BN430" s="144"/>
      <c r="BO430" s="144"/>
      <c r="BP430" s="144"/>
      <c r="BQ430" s="144"/>
      <c r="BR430" s="144"/>
      <c r="BS430" s="144"/>
      <c r="BT430" s="144"/>
      <c r="BU430" s="144"/>
      <c r="BV430" s="144"/>
      <c r="BW430" s="144"/>
      <c r="BX430" s="144"/>
      <c r="BY430" s="144"/>
      <c r="BZ430" s="144"/>
      <c r="CA430" s="144"/>
      <c r="CB430" s="144"/>
      <c r="CC430" s="144"/>
      <c r="CD430" s="144"/>
      <c r="CE430" s="144"/>
      <c r="CF430" s="144"/>
      <c r="CG430" s="144"/>
      <c r="CH430" s="144"/>
      <c r="CI430" s="144"/>
      <c r="CJ430" s="144"/>
      <c r="CK430" s="144"/>
      <c r="CL430" s="144"/>
      <c r="CM430" s="144"/>
      <c r="CN430" s="144"/>
      <c r="CO430" s="144"/>
      <c r="CP430" s="144"/>
      <c r="CQ430" s="144"/>
      <c r="CR430" s="144"/>
      <c r="CS430" s="144"/>
      <c r="CT430" s="144"/>
      <c r="CU430" s="144"/>
      <c r="CV430" s="144"/>
      <c r="CW430" s="144"/>
      <c r="CX430" s="144"/>
      <c r="CY430" s="144"/>
      <c r="CZ430" s="144"/>
      <c r="DA430" s="144"/>
      <c r="DB430" s="144"/>
      <c r="DC430" s="144"/>
      <c r="DD430" s="144"/>
      <c r="DE430" s="144"/>
      <c r="DF430" s="144"/>
      <c r="DG430" s="144"/>
      <c r="DH430" s="144"/>
      <c r="DI430" s="144"/>
      <c r="DJ430" s="144"/>
      <c r="DK430" s="144"/>
      <c r="DL430" s="144"/>
      <c r="DM430" s="144"/>
      <c r="DN430" s="144"/>
      <c r="DO430" s="144"/>
      <c r="DP430" s="144"/>
      <c r="DQ430" s="144"/>
      <c r="DR430" s="144"/>
      <c r="DS430" s="144"/>
      <c r="DT430" s="144"/>
      <c r="DU430" s="144"/>
      <c r="DV430" s="144"/>
      <c r="DW430" s="144"/>
      <c r="DX430" s="144"/>
      <c r="DY430" s="144"/>
      <c r="DZ430" s="144"/>
      <c r="EA430" s="144"/>
      <c r="EB430" s="144"/>
      <c r="EC430" s="144"/>
      <c r="ED430" s="144"/>
      <c r="EE430" s="144"/>
      <c r="EF430" s="144"/>
      <c r="EG430" s="144"/>
      <c r="EH430" s="144"/>
      <c r="EI430" s="144"/>
      <c r="EJ430" s="144"/>
    </row>
    <row r="431" spans="1:140" s="39" customFormat="1" ht="55.5" customHeight="1" x14ac:dyDescent="0.25">
      <c r="A431" s="76">
        <v>2</v>
      </c>
      <c r="B431" s="84" t="s">
        <v>296</v>
      </c>
      <c r="C431" s="76" t="s">
        <v>27</v>
      </c>
      <c r="D431" s="78" t="s">
        <v>300</v>
      </c>
      <c r="E431" s="78" t="s">
        <v>26</v>
      </c>
      <c r="F431" s="76" t="s">
        <v>627</v>
      </c>
      <c r="G431" s="78">
        <v>2</v>
      </c>
      <c r="H431" s="78">
        <v>2</v>
      </c>
      <c r="I431" s="130">
        <v>792.5</v>
      </c>
      <c r="J431" s="130">
        <v>728.1</v>
      </c>
      <c r="K431" s="130">
        <v>661.3</v>
      </c>
      <c r="L431" s="134">
        <v>44</v>
      </c>
      <c r="M431" s="130">
        <f>SUM(N431:S431)</f>
        <v>1328083.52</v>
      </c>
      <c r="N431" s="130">
        <v>0</v>
      </c>
      <c r="O431" s="130">
        <v>0</v>
      </c>
      <c r="P431" s="130">
        <v>0</v>
      </c>
      <c r="Q431" s="130">
        <f>'Таблица 3 '!C428</f>
        <v>1328083.52</v>
      </c>
      <c r="R431" s="130">
        <v>0</v>
      </c>
      <c r="S431" s="130">
        <v>0</v>
      </c>
      <c r="T431" s="80">
        <f t="shared" ref="T431:T434" si="136">M431/I431</f>
        <v>1675.815167192429</v>
      </c>
      <c r="U431" s="80">
        <v>1824.0399945062491</v>
      </c>
      <c r="V431" s="131" t="s">
        <v>30</v>
      </c>
      <c r="W431" s="47"/>
      <c r="X431" s="144"/>
      <c r="Y431" s="144"/>
      <c r="Z431" s="144"/>
      <c r="AA431" s="144"/>
      <c r="AB431" s="144"/>
      <c r="AC431" s="144"/>
      <c r="AD431" s="144"/>
      <c r="AE431" s="144"/>
      <c r="AF431" s="144"/>
      <c r="AG431" s="144"/>
      <c r="AH431" s="144"/>
      <c r="AI431" s="144"/>
      <c r="AJ431" s="144"/>
      <c r="AK431" s="144"/>
      <c r="AL431" s="144"/>
      <c r="AM431" s="144"/>
      <c r="AN431" s="144"/>
      <c r="AO431" s="144"/>
      <c r="AP431" s="144"/>
      <c r="AQ431" s="144"/>
      <c r="AR431" s="144"/>
      <c r="AS431" s="144"/>
      <c r="AT431" s="144"/>
      <c r="AU431" s="144"/>
      <c r="AV431" s="144"/>
      <c r="AW431" s="144"/>
      <c r="AX431" s="144"/>
      <c r="AY431" s="144"/>
      <c r="AZ431" s="144"/>
      <c r="BA431" s="144"/>
      <c r="BB431" s="144"/>
      <c r="BC431" s="144"/>
      <c r="BD431" s="144"/>
      <c r="BE431" s="144"/>
      <c r="BF431" s="144"/>
      <c r="BG431" s="144"/>
      <c r="BH431" s="144"/>
      <c r="BI431" s="144"/>
      <c r="BJ431" s="144"/>
      <c r="BK431" s="144"/>
      <c r="BL431" s="144"/>
      <c r="BM431" s="144"/>
      <c r="BN431" s="144"/>
      <c r="BO431" s="144"/>
      <c r="BP431" s="144"/>
      <c r="BQ431" s="144"/>
      <c r="BR431" s="144"/>
      <c r="BS431" s="144"/>
      <c r="BT431" s="144"/>
      <c r="BU431" s="144"/>
      <c r="BV431" s="144"/>
      <c r="BW431" s="144"/>
      <c r="BX431" s="144"/>
      <c r="BY431" s="144"/>
      <c r="BZ431" s="144"/>
      <c r="CA431" s="144"/>
      <c r="CB431" s="144"/>
      <c r="CC431" s="144"/>
      <c r="CD431" s="144"/>
      <c r="CE431" s="144"/>
      <c r="CF431" s="144"/>
      <c r="CG431" s="144"/>
      <c r="CH431" s="144"/>
      <c r="CI431" s="144"/>
      <c r="CJ431" s="144"/>
      <c r="CK431" s="144"/>
      <c r="CL431" s="144"/>
      <c r="CM431" s="144"/>
      <c r="CN431" s="144"/>
      <c r="CO431" s="144"/>
      <c r="CP431" s="144"/>
      <c r="CQ431" s="144"/>
      <c r="CR431" s="144"/>
      <c r="CS431" s="144"/>
      <c r="CT431" s="144"/>
      <c r="CU431" s="144"/>
      <c r="CV431" s="144"/>
      <c r="CW431" s="144"/>
      <c r="CX431" s="144"/>
      <c r="CY431" s="144"/>
      <c r="CZ431" s="144"/>
      <c r="DA431" s="144"/>
      <c r="DB431" s="144"/>
      <c r="DC431" s="144"/>
      <c r="DD431" s="144"/>
      <c r="DE431" s="144"/>
      <c r="DF431" s="144"/>
      <c r="DG431" s="144"/>
      <c r="DH431" s="144"/>
      <c r="DI431" s="144"/>
      <c r="DJ431" s="144"/>
      <c r="DK431" s="144"/>
      <c r="DL431" s="144"/>
      <c r="DM431" s="144"/>
      <c r="DN431" s="144"/>
      <c r="DO431" s="144"/>
      <c r="DP431" s="144"/>
      <c r="DQ431" s="144"/>
      <c r="DR431" s="144"/>
      <c r="DS431" s="144"/>
      <c r="DT431" s="144"/>
      <c r="DU431" s="144"/>
      <c r="DV431" s="144"/>
      <c r="DW431" s="144"/>
      <c r="DX431" s="144"/>
      <c r="DY431" s="144"/>
      <c r="DZ431" s="144"/>
      <c r="EA431" s="144"/>
      <c r="EB431" s="144"/>
      <c r="EC431" s="144"/>
      <c r="ED431" s="144"/>
      <c r="EE431" s="144"/>
      <c r="EF431" s="144"/>
      <c r="EG431" s="144"/>
      <c r="EH431" s="144"/>
      <c r="EI431" s="144"/>
      <c r="EJ431" s="144"/>
    </row>
    <row r="432" spans="1:140" s="39" customFormat="1" ht="55.5" customHeight="1" x14ac:dyDescent="0.25">
      <c r="A432" s="76">
        <v>3</v>
      </c>
      <c r="B432" s="84" t="s">
        <v>617</v>
      </c>
      <c r="C432" s="76" t="s">
        <v>27</v>
      </c>
      <c r="D432" s="78" t="s">
        <v>299</v>
      </c>
      <c r="E432" s="78" t="s">
        <v>26</v>
      </c>
      <c r="F432" s="76" t="s">
        <v>627</v>
      </c>
      <c r="G432" s="78">
        <v>5</v>
      </c>
      <c r="H432" s="78">
        <v>5</v>
      </c>
      <c r="I432" s="130">
        <v>1843.9</v>
      </c>
      <c r="J432" s="130">
        <v>1317</v>
      </c>
      <c r="K432" s="130">
        <v>1317</v>
      </c>
      <c r="L432" s="134">
        <v>46</v>
      </c>
      <c r="M432" s="130">
        <f t="shared" si="119"/>
        <v>3763986</v>
      </c>
      <c r="N432" s="130">
        <v>0</v>
      </c>
      <c r="O432" s="130">
        <v>0</v>
      </c>
      <c r="P432" s="130">
        <v>0</v>
      </c>
      <c r="Q432" s="130">
        <f>'Таблица 3 '!C429</f>
        <v>3763986</v>
      </c>
      <c r="R432" s="130">
        <v>0</v>
      </c>
      <c r="S432" s="130">
        <v>0</v>
      </c>
      <c r="T432" s="80">
        <f t="shared" si="136"/>
        <v>2041.3178588860567</v>
      </c>
      <c r="U432" s="80">
        <v>2858</v>
      </c>
      <c r="V432" s="131" t="s">
        <v>30</v>
      </c>
      <c r="W432" s="47"/>
      <c r="X432" s="144"/>
      <c r="Y432" s="144"/>
      <c r="Z432" s="144"/>
      <c r="AA432" s="144"/>
      <c r="AB432" s="144"/>
      <c r="AC432" s="144"/>
      <c r="AD432" s="144"/>
      <c r="AE432" s="144"/>
      <c r="AF432" s="144"/>
      <c r="AG432" s="144"/>
      <c r="AH432" s="144"/>
      <c r="AI432" s="144"/>
      <c r="AJ432" s="144"/>
      <c r="AK432" s="144"/>
      <c r="AL432" s="144"/>
      <c r="AM432" s="144"/>
      <c r="AN432" s="144"/>
      <c r="AO432" s="144"/>
      <c r="AP432" s="144"/>
      <c r="AQ432" s="144"/>
      <c r="AR432" s="144"/>
      <c r="AS432" s="144"/>
      <c r="AT432" s="144"/>
      <c r="AU432" s="144"/>
      <c r="AV432" s="144"/>
      <c r="AW432" s="144"/>
      <c r="AX432" s="144"/>
      <c r="AY432" s="144"/>
      <c r="AZ432" s="144"/>
      <c r="BA432" s="144"/>
      <c r="BB432" s="144"/>
      <c r="BC432" s="144"/>
      <c r="BD432" s="144"/>
      <c r="BE432" s="144"/>
      <c r="BF432" s="144"/>
      <c r="BG432" s="144"/>
      <c r="BH432" s="144"/>
      <c r="BI432" s="144"/>
      <c r="BJ432" s="144"/>
      <c r="BK432" s="144"/>
      <c r="BL432" s="144"/>
      <c r="BM432" s="144"/>
      <c r="BN432" s="144"/>
      <c r="BO432" s="144"/>
      <c r="BP432" s="144"/>
      <c r="BQ432" s="144"/>
      <c r="BR432" s="144"/>
      <c r="BS432" s="144"/>
      <c r="BT432" s="144"/>
      <c r="BU432" s="144"/>
      <c r="BV432" s="144"/>
      <c r="BW432" s="144"/>
      <c r="BX432" s="144"/>
      <c r="BY432" s="144"/>
      <c r="BZ432" s="144"/>
      <c r="CA432" s="144"/>
      <c r="CB432" s="144"/>
      <c r="CC432" s="144"/>
      <c r="CD432" s="144"/>
      <c r="CE432" s="144"/>
      <c r="CF432" s="144"/>
      <c r="CG432" s="144"/>
      <c r="CH432" s="144"/>
      <c r="CI432" s="144"/>
      <c r="CJ432" s="144"/>
      <c r="CK432" s="144"/>
      <c r="CL432" s="144"/>
      <c r="CM432" s="144"/>
      <c r="CN432" s="144"/>
      <c r="CO432" s="144"/>
      <c r="CP432" s="144"/>
      <c r="CQ432" s="144"/>
      <c r="CR432" s="144"/>
      <c r="CS432" s="144"/>
      <c r="CT432" s="144"/>
      <c r="CU432" s="144"/>
      <c r="CV432" s="144"/>
      <c r="CW432" s="144"/>
      <c r="CX432" s="144"/>
      <c r="CY432" s="144"/>
      <c r="CZ432" s="144"/>
      <c r="DA432" s="144"/>
      <c r="DB432" s="144"/>
      <c r="DC432" s="144"/>
      <c r="DD432" s="144"/>
      <c r="DE432" s="144"/>
      <c r="DF432" s="144"/>
      <c r="DG432" s="144"/>
      <c r="DH432" s="144"/>
      <c r="DI432" s="144"/>
      <c r="DJ432" s="144"/>
      <c r="DK432" s="144"/>
      <c r="DL432" s="144"/>
      <c r="DM432" s="144"/>
      <c r="DN432" s="144"/>
      <c r="DO432" s="144"/>
      <c r="DP432" s="144"/>
      <c r="DQ432" s="144"/>
      <c r="DR432" s="144"/>
      <c r="DS432" s="144"/>
      <c r="DT432" s="144"/>
      <c r="DU432" s="144"/>
      <c r="DV432" s="144"/>
      <c r="DW432" s="144"/>
      <c r="DX432" s="144"/>
      <c r="DY432" s="144"/>
      <c r="DZ432" s="144"/>
      <c r="EA432" s="144"/>
      <c r="EB432" s="144"/>
      <c r="EC432" s="144"/>
      <c r="ED432" s="144"/>
      <c r="EE432" s="144"/>
      <c r="EF432" s="144"/>
      <c r="EG432" s="144"/>
      <c r="EH432" s="144"/>
      <c r="EI432" s="144"/>
      <c r="EJ432" s="144"/>
    </row>
    <row r="433" spans="1:140" s="39" customFormat="1" ht="55.5" customHeight="1" x14ac:dyDescent="0.25">
      <c r="A433" s="76">
        <v>4</v>
      </c>
      <c r="B433" s="84" t="s">
        <v>618</v>
      </c>
      <c r="C433" s="76" t="s">
        <v>27</v>
      </c>
      <c r="D433" s="78" t="s">
        <v>230</v>
      </c>
      <c r="E433" s="78">
        <v>2021</v>
      </c>
      <c r="F433" s="76" t="s">
        <v>627</v>
      </c>
      <c r="G433" s="78">
        <v>5</v>
      </c>
      <c r="H433" s="78">
        <v>0</v>
      </c>
      <c r="I433" s="130">
        <v>1835.3</v>
      </c>
      <c r="J433" s="130">
        <v>1344.9</v>
      </c>
      <c r="K433" s="130">
        <v>0</v>
      </c>
      <c r="L433" s="134">
        <v>13</v>
      </c>
      <c r="M433" s="130">
        <f t="shared" si="119"/>
        <v>1779420.99</v>
      </c>
      <c r="N433" s="130">
        <v>0</v>
      </c>
      <c r="O433" s="130">
        <v>0</v>
      </c>
      <c r="P433" s="130">
        <v>0</v>
      </c>
      <c r="Q433" s="130">
        <f>'Таблица 3 '!C430</f>
        <v>1779420.99</v>
      </c>
      <c r="R433" s="130">
        <v>0</v>
      </c>
      <c r="S433" s="130">
        <v>0</v>
      </c>
      <c r="T433" s="80">
        <f t="shared" si="136"/>
        <v>969.55320111153492</v>
      </c>
      <c r="U433" s="80">
        <v>1323.0879544947579</v>
      </c>
      <c r="V433" s="131" t="s">
        <v>30</v>
      </c>
      <c r="W433" s="47"/>
      <c r="X433" s="144"/>
      <c r="Y433" s="144"/>
      <c r="Z433" s="144"/>
      <c r="AA433" s="144"/>
      <c r="AB433" s="144"/>
      <c r="AC433" s="144"/>
      <c r="AD433" s="144"/>
      <c r="AE433" s="144"/>
      <c r="AF433" s="144"/>
      <c r="AG433" s="144"/>
      <c r="AH433" s="144"/>
      <c r="AI433" s="144"/>
      <c r="AJ433" s="144"/>
      <c r="AK433" s="144"/>
      <c r="AL433" s="144"/>
      <c r="AM433" s="144"/>
      <c r="AN433" s="144"/>
      <c r="AO433" s="144"/>
      <c r="AP433" s="144"/>
      <c r="AQ433" s="144"/>
      <c r="AR433" s="144"/>
      <c r="AS433" s="144"/>
      <c r="AT433" s="144"/>
      <c r="AU433" s="144"/>
      <c r="AV433" s="144"/>
      <c r="AW433" s="144"/>
      <c r="AX433" s="144"/>
      <c r="AY433" s="144"/>
      <c r="AZ433" s="144"/>
      <c r="BA433" s="144"/>
      <c r="BB433" s="144"/>
      <c r="BC433" s="144"/>
      <c r="BD433" s="144"/>
      <c r="BE433" s="144"/>
      <c r="BF433" s="144"/>
      <c r="BG433" s="144"/>
      <c r="BH433" s="144"/>
      <c r="BI433" s="144"/>
      <c r="BJ433" s="144"/>
      <c r="BK433" s="144"/>
      <c r="BL433" s="144"/>
      <c r="BM433" s="144"/>
      <c r="BN433" s="144"/>
      <c r="BO433" s="144"/>
      <c r="BP433" s="144"/>
      <c r="BQ433" s="144"/>
      <c r="BR433" s="144"/>
      <c r="BS433" s="144"/>
      <c r="BT433" s="144"/>
      <c r="BU433" s="144"/>
      <c r="BV433" s="144"/>
      <c r="BW433" s="144"/>
      <c r="BX433" s="144"/>
      <c r="BY433" s="144"/>
      <c r="BZ433" s="144"/>
      <c r="CA433" s="144"/>
      <c r="CB433" s="144"/>
      <c r="CC433" s="144"/>
      <c r="CD433" s="144"/>
      <c r="CE433" s="144"/>
      <c r="CF433" s="144"/>
      <c r="CG433" s="144"/>
      <c r="CH433" s="144"/>
      <c r="CI433" s="144"/>
      <c r="CJ433" s="144"/>
      <c r="CK433" s="144"/>
      <c r="CL433" s="144"/>
      <c r="CM433" s="144"/>
      <c r="CN433" s="144"/>
      <c r="CO433" s="144"/>
      <c r="CP433" s="144"/>
      <c r="CQ433" s="144"/>
      <c r="CR433" s="144"/>
      <c r="CS433" s="144"/>
      <c r="CT433" s="144"/>
      <c r="CU433" s="144"/>
      <c r="CV433" s="144"/>
      <c r="CW433" s="144"/>
      <c r="CX433" s="144"/>
      <c r="CY433" s="144"/>
      <c r="CZ433" s="144"/>
      <c r="DA433" s="144"/>
      <c r="DB433" s="144"/>
      <c r="DC433" s="144"/>
      <c r="DD433" s="144"/>
      <c r="DE433" s="144"/>
      <c r="DF433" s="144"/>
      <c r="DG433" s="144"/>
      <c r="DH433" s="144"/>
      <c r="DI433" s="144"/>
      <c r="DJ433" s="144"/>
      <c r="DK433" s="144"/>
      <c r="DL433" s="144"/>
      <c r="DM433" s="144"/>
      <c r="DN433" s="144"/>
      <c r="DO433" s="144"/>
      <c r="DP433" s="144"/>
      <c r="DQ433" s="144"/>
      <c r="DR433" s="144"/>
      <c r="DS433" s="144"/>
      <c r="DT433" s="144"/>
      <c r="DU433" s="144"/>
      <c r="DV433" s="144"/>
      <c r="DW433" s="144"/>
      <c r="DX433" s="144"/>
      <c r="DY433" s="144"/>
      <c r="DZ433" s="144"/>
      <c r="EA433" s="144"/>
      <c r="EB433" s="144"/>
      <c r="EC433" s="144"/>
      <c r="ED433" s="144"/>
      <c r="EE433" s="144"/>
      <c r="EF433" s="144"/>
      <c r="EG433" s="144"/>
      <c r="EH433" s="144"/>
      <c r="EI433" s="144"/>
      <c r="EJ433" s="144"/>
    </row>
    <row r="434" spans="1:140" s="39" customFormat="1" ht="55.5" customHeight="1" x14ac:dyDescent="0.25">
      <c r="A434" s="76">
        <v>5</v>
      </c>
      <c r="B434" s="84" t="s">
        <v>619</v>
      </c>
      <c r="C434" s="76" t="s">
        <v>27</v>
      </c>
      <c r="D434" s="78" t="s">
        <v>298</v>
      </c>
      <c r="E434" s="78" t="s">
        <v>26</v>
      </c>
      <c r="F434" s="76" t="s">
        <v>627</v>
      </c>
      <c r="G434" s="78">
        <v>5</v>
      </c>
      <c r="H434" s="78">
        <v>2</v>
      </c>
      <c r="I434" s="130">
        <v>1811.2</v>
      </c>
      <c r="J434" s="130">
        <v>1324.7</v>
      </c>
      <c r="K434" s="130">
        <v>52.5</v>
      </c>
      <c r="L434" s="134">
        <v>21</v>
      </c>
      <c r="M434" s="130">
        <f t="shared" si="119"/>
        <v>3901214.65</v>
      </c>
      <c r="N434" s="130">
        <v>0</v>
      </c>
      <c r="O434" s="130">
        <v>0</v>
      </c>
      <c r="P434" s="130">
        <v>0</v>
      </c>
      <c r="Q434" s="130">
        <f>'Таблица 3 '!C431</f>
        <v>3901214.65</v>
      </c>
      <c r="R434" s="130">
        <v>0</v>
      </c>
      <c r="S434" s="130">
        <v>0</v>
      </c>
      <c r="T434" s="80">
        <f t="shared" si="136"/>
        <v>2153.9391839664308</v>
      </c>
      <c r="U434" s="80">
        <v>2944.9797312599076</v>
      </c>
      <c r="V434" s="131" t="s">
        <v>30</v>
      </c>
      <c r="W434" s="47"/>
      <c r="X434" s="144"/>
      <c r="Y434" s="144"/>
      <c r="Z434" s="144"/>
      <c r="AA434" s="144"/>
      <c r="AB434" s="144"/>
      <c r="AC434" s="144"/>
      <c r="AD434" s="144"/>
      <c r="AE434" s="144"/>
      <c r="AF434" s="144"/>
      <c r="AG434" s="144"/>
      <c r="AH434" s="144"/>
      <c r="AI434" s="144"/>
      <c r="AJ434" s="144"/>
      <c r="AK434" s="144"/>
      <c r="AL434" s="144"/>
      <c r="AM434" s="144"/>
      <c r="AN434" s="144"/>
      <c r="AO434" s="144"/>
      <c r="AP434" s="144"/>
      <c r="AQ434" s="144"/>
      <c r="AR434" s="144"/>
      <c r="AS434" s="144"/>
      <c r="AT434" s="144"/>
      <c r="AU434" s="144"/>
      <c r="AV434" s="144"/>
      <c r="AW434" s="144"/>
      <c r="AX434" s="144"/>
      <c r="AY434" s="144"/>
      <c r="AZ434" s="144"/>
      <c r="BA434" s="144"/>
      <c r="BB434" s="144"/>
      <c r="BC434" s="144"/>
      <c r="BD434" s="144"/>
      <c r="BE434" s="144"/>
      <c r="BF434" s="144"/>
      <c r="BG434" s="144"/>
      <c r="BH434" s="144"/>
      <c r="BI434" s="144"/>
      <c r="BJ434" s="144"/>
      <c r="BK434" s="144"/>
      <c r="BL434" s="144"/>
      <c r="BM434" s="144"/>
      <c r="BN434" s="144"/>
      <c r="BO434" s="144"/>
      <c r="BP434" s="144"/>
      <c r="BQ434" s="144"/>
      <c r="BR434" s="144"/>
      <c r="BS434" s="144"/>
      <c r="BT434" s="144"/>
      <c r="BU434" s="144"/>
      <c r="BV434" s="144"/>
      <c r="BW434" s="144"/>
      <c r="BX434" s="144"/>
      <c r="BY434" s="144"/>
      <c r="BZ434" s="144"/>
      <c r="CA434" s="144"/>
      <c r="CB434" s="144"/>
      <c r="CC434" s="144"/>
      <c r="CD434" s="144"/>
      <c r="CE434" s="144"/>
      <c r="CF434" s="144"/>
      <c r="CG434" s="144"/>
      <c r="CH434" s="144"/>
      <c r="CI434" s="144"/>
      <c r="CJ434" s="144"/>
      <c r="CK434" s="144"/>
      <c r="CL434" s="144"/>
      <c r="CM434" s="144"/>
      <c r="CN434" s="144"/>
      <c r="CO434" s="144"/>
      <c r="CP434" s="144"/>
      <c r="CQ434" s="144"/>
      <c r="CR434" s="144"/>
      <c r="CS434" s="144"/>
      <c r="CT434" s="144"/>
      <c r="CU434" s="144"/>
      <c r="CV434" s="144"/>
      <c r="CW434" s="144"/>
      <c r="CX434" s="144"/>
      <c r="CY434" s="144"/>
      <c r="CZ434" s="144"/>
      <c r="DA434" s="144"/>
      <c r="DB434" s="144"/>
      <c r="DC434" s="144"/>
      <c r="DD434" s="144"/>
      <c r="DE434" s="144"/>
      <c r="DF434" s="144"/>
      <c r="DG434" s="144"/>
      <c r="DH434" s="144"/>
      <c r="DI434" s="144"/>
      <c r="DJ434" s="144"/>
      <c r="DK434" s="144"/>
      <c r="DL434" s="144"/>
      <c r="DM434" s="144"/>
      <c r="DN434" s="144"/>
      <c r="DO434" s="144"/>
      <c r="DP434" s="144"/>
      <c r="DQ434" s="144"/>
      <c r="DR434" s="144"/>
      <c r="DS434" s="144"/>
      <c r="DT434" s="144"/>
      <c r="DU434" s="144"/>
      <c r="DV434" s="144"/>
      <c r="DW434" s="144"/>
      <c r="DX434" s="144"/>
      <c r="DY434" s="144"/>
      <c r="DZ434" s="144"/>
      <c r="EA434" s="144"/>
      <c r="EB434" s="144"/>
      <c r="EC434" s="144"/>
      <c r="ED434" s="144"/>
      <c r="EE434" s="144"/>
      <c r="EF434" s="144"/>
      <c r="EG434" s="144"/>
      <c r="EH434" s="144"/>
      <c r="EI434" s="144"/>
      <c r="EJ434" s="144"/>
    </row>
    <row r="435" spans="1:140" s="153" customFormat="1" ht="30" customHeight="1" x14ac:dyDescent="0.2">
      <c r="A435" s="103" t="s">
        <v>562</v>
      </c>
      <c r="B435" s="104"/>
      <c r="C435" s="44" t="s">
        <v>350</v>
      </c>
      <c r="D435" s="44" t="s">
        <v>350</v>
      </c>
      <c r="E435" s="44" t="s">
        <v>350</v>
      </c>
      <c r="F435" s="50" t="s">
        <v>350</v>
      </c>
      <c r="G435" s="44" t="s">
        <v>350</v>
      </c>
      <c r="H435" s="44" t="s">
        <v>350</v>
      </c>
      <c r="I435" s="49">
        <f>I436</f>
        <v>6099</v>
      </c>
      <c r="J435" s="49">
        <f t="shared" ref="J435:S435" si="137">J436</f>
        <v>4558.6999999999989</v>
      </c>
      <c r="K435" s="49">
        <f t="shared" si="137"/>
        <v>4367.8999999999996</v>
      </c>
      <c r="L435" s="72">
        <f t="shared" si="137"/>
        <v>120</v>
      </c>
      <c r="M435" s="49">
        <f t="shared" si="137"/>
        <v>9709666.3039999977</v>
      </c>
      <c r="N435" s="49">
        <f t="shared" si="137"/>
        <v>0</v>
      </c>
      <c r="O435" s="49">
        <f t="shared" si="137"/>
        <v>0</v>
      </c>
      <c r="P435" s="49">
        <f t="shared" si="137"/>
        <v>0</v>
      </c>
      <c r="Q435" s="49">
        <f t="shared" si="137"/>
        <v>9709666.3039999977</v>
      </c>
      <c r="R435" s="49">
        <f t="shared" si="137"/>
        <v>0</v>
      </c>
      <c r="S435" s="49">
        <f t="shared" si="137"/>
        <v>0</v>
      </c>
      <c r="T435" s="141" t="s">
        <v>350</v>
      </c>
      <c r="U435" s="44" t="s">
        <v>350</v>
      </c>
      <c r="V435" s="223" t="s">
        <v>350</v>
      </c>
      <c r="W435" s="47"/>
      <c r="X435" s="152"/>
      <c r="Y435" s="152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  <c r="AS435" s="152"/>
      <c r="AT435" s="152"/>
      <c r="AU435" s="152"/>
      <c r="AV435" s="152"/>
      <c r="AW435" s="152"/>
      <c r="AX435" s="152"/>
      <c r="AY435" s="152"/>
      <c r="AZ435" s="152"/>
      <c r="BA435" s="152"/>
      <c r="BB435" s="152"/>
      <c r="BC435" s="152"/>
      <c r="BD435" s="152"/>
      <c r="BE435" s="152"/>
      <c r="BF435" s="152"/>
      <c r="BG435" s="152"/>
      <c r="BH435" s="152"/>
      <c r="BI435" s="152"/>
      <c r="BJ435" s="152"/>
      <c r="BK435" s="152"/>
      <c r="BL435" s="152"/>
      <c r="BM435" s="152"/>
      <c r="BN435" s="152"/>
      <c r="BO435" s="152"/>
      <c r="BP435" s="152"/>
      <c r="BQ435" s="152"/>
      <c r="BR435" s="152"/>
      <c r="BS435" s="152"/>
      <c r="BT435" s="152"/>
      <c r="BU435" s="152"/>
      <c r="BV435" s="152"/>
      <c r="BW435" s="152"/>
      <c r="BX435" s="152"/>
      <c r="BY435" s="152"/>
      <c r="BZ435" s="152"/>
      <c r="CA435" s="152"/>
      <c r="CB435" s="152"/>
      <c r="CC435" s="152"/>
      <c r="CD435" s="152"/>
      <c r="CE435" s="152"/>
      <c r="CF435" s="152"/>
      <c r="CG435" s="152"/>
      <c r="CH435" s="152"/>
      <c r="CI435" s="152"/>
      <c r="CJ435" s="152"/>
      <c r="CK435" s="152"/>
      <c r="CL435" s="152"/>
      <c r="CM435" s="152"/>
      <c r="CN435" s="152"/>
      <c r="CO435" s="152"/>
      <c r="CP435" s="152"/>
      <c r="CQ435" s="152"/>
      <c r="CR435" s="152"/>
      <c r="CS435" s="152"/>
      <c r="CT435" s="152"/>
      <c r="CU435" s="152"/>
      <c r="CV435" s="152"/>
      <c r="CW435" s="152"/>
      <c r="CX435" s="152"/>
      <c r="CY435" s="152"/>
      <c r="CZ435" s="152"/>
      <c r="DA435" s="152"/>
      <c r="DB435" s="152"/>
      <c r="DC435" s="152"/>
      <c r="DD435" s="152"/>
      <c r="DE435" s="152"/>
      <c r="DF435" s="152"/>
      <c r="DG435" s="152"/>
      <c r="DH435" s="152"/>
      <c r="DI435" s="152"/>
      <c r="DJ435" s="152"/>
      <c r="DK435" s="152"/>
      <c r="DL435" s="152"/>
      <c r="DM435" s="152"/>
      <c r="DN435" s="152"/>
      <c r="DO435" s="152"/>
      <c r="DP435" s="152"/>
      <c r="DQ435" s="152"/>
      <c r="DR435" s="152"/>
      <c r="DS435" s="152"/>
      <c r="DT435" s="152"/>
      <c r="DU435" s="152"/>
      <c r="DV435" s="152"/>
      <c r="DW435" s="152"/>
      <c r="DX435" s="152"/>
      <c r="DY435" s="152"/>
      <c r="DZ435" s="152"/>
      <c r="EA435" s="152"/>
      <c r="EB435" s="152"/>
      <c r="EC435" s="152"/>
      <c r="ED435" s="152"/>
      <c r="EE435" s="152"/>
      <c r="EF435" s="152"/>
      <c r="EG435" s="152"/>
      <c r="EH435" s="152"/>
      <c r="EI435" s="152"/>
      <c r="EJ435" s="152"/>
    </row>
    <row r="436" spans="1:140" s="148" customFormat="1" ht="45" x14ac:dyDescent="0.25">
      <c r="A436" s="76">
        <v>1</v>
      </c>
      <c r="B436" s="83" t="s">
        <v>305</v>
      </c>
      <c r="C436" s="76" t="s">
        <v>27</v>
      </c>
      <c r="D436" s="78" t="s">
        <v>231</v>
      </c>
      <c r="E436" s="78">
        <v>2018</v>
      </c>
      <c r="F436" s="76" t="s">
        <v>164</v>
      </c>
      <c r="G436" s="78">
        <v>5</v>
      </c>
      <c r="H436" s="78">
        <v>4</v>
      </c>
      <c r="I436" s="130">
        <v>6099</v>
      </c>
      <c r="J436" s="130">
        <v>4558.6999999999989</v>
      </c>
      <c r="K436" s="130">
        <v>4367.8999999999996</v>
      </c>
      <c r="L436" s="134">
        <v>120</v>
      </c>
      <c r="M436" s="130">
        <f t="shared" si="119"/>
        <v>9709666.3039999977</v>
      </c>
      <c r="N436" s="130">
        <v>0</v>
      </c>
      <c r="O436" s="130">
        <v>0</v>
      </c>
      <c r="P436" s="130">
        <v>0</v>
      </c>
      <c r="Q436" s="130">
        <f>'Таблица 3 '!C433</f>
        <v>9709666.3039999977</v>
      </c>
      <c r="R436" s="130">
        <v>0</v>
      </c>
      <c r="S436" s="130">
        <v>0</v>
      </c>
      <c r="T436" s="80">
        <f>M436/I436</f>
        <v>1592.0095595999339</v>
      </c>
      <c r="U436" s="80" t="s">
        <v>306</v>
      </c>
      <c r="V436" s="131" t="s">
        <v>30</v>
      </c>
      <c r="W436" s="47"/>
      <c r="X436" s="147"/>
      <c r="Y436" s="147"/>
      <c r="Z436" s="147"/>
      <c r="AA436" s="147"/>
      <c r="AB436" s="147"/>
      <c r="AC436" s="147"/>
      <c r="AD436" s="147"/>
      <c r="AE436" s="147"/>
      <c r="AF436" s="147"/>
      <c r="AG436" s="147"/>
      <c r="AH436" s="147"/>
      <c r="AI436" s="147"/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147"/>
      <c r="BC436" s="147"/>
      <c r="BD436" s="147"/>
      <c r="BE436" s="147"/>
      <c r="BF436" s="147"/>
      <c r="BG436" s="147"/>
      <c r="BH436" s="147"/>
      <c r="BI436" s="147"/>
      <c r="BJ436" s="147"/>
      <c r="BK436" s="147"/>
      <c r="BL436" s="147"/>
      <c r="BM436" s="147"/>
      <c r="BN436" s="147"/>
      <c r="BO436" s="147"/>
      <c r="BP436" s="147"/>
      <c r="BQ436" s="147"/>
      <c r="BR436" s="147"/>
      <c r="BS436" s="147"/>
      <c r="BT436" s="147"/>
      <c r="BU436" s="147"/>
      <c r="BV436" s="147"/>
      <c r="BW436" s="147"/>
      <c r="BX436" s="147"/>
      <c r="BY436" s="147"/>
      <c r="BZ436" s="147"/>
      <c r="CA436" s="147"/>
      <c r="CB436" s="147"/>
      <c r="CC436" s="147"/>
      <c r="CD436" s="147"/>
      <c r="CE436" s="147"/>
      <c r="CF436" s="147"/>
      <c r="CG436" s="147"/>
      <c r="CH436" s="147"/>
      <c r="CI436" s="147"/>
      <c r="CJ436" s="147"/>
      <c r="CK436" s="147"/>
      <c r="CL436" s="147"/>
      <c r="CM436" s="147"/>
      <c r="CN436" s="147"/>
      <c r="CO436" s="147"/>
      <c r="CP436" s="147"/>
      <c r="CQ436" s="147"/>
      <c r="CR436" s="147"/>
      <c r="CS436" s="147"/>
      <c r="CT436" s="147"/>
      <c r="CU436" s="147"/>
      <c r="CV436" s="147"/>
      <c r="CW436" s="147"/>
      <c r="CX436" s="147"/>
      <c r="CY436" s="147"/>
      <c r="CZ436" s="147"/>
      <c r="DA436" s="147"/>
      <c r="DB436" s="147"/>
      <c r="DC436" s="147"/>
      <c r="DD436" s="147"/>
      <c r="DE436" s="147"/>
      <c r="DF436" s="147"/>
      <c r="DG436" s="147"/>
      <c r="DH436" s="147"/>
      <c r="DI436" s="147"/>
      <c r="DJ436" s="147"/>
      <c r="DK436" s="147"/>
      <c r="DL436" s="147"/>
      <c r="DM436" s="147"/>
      <c r="DN436" s="147"/>
      <c r="DO436" s="147"/>
      <c r="DP436" s="147"/>
      <c r="DQ436" s="147"/>
      <c r="DR436" s="147"/>
      <c r="DS436" s="147"/>
      <c r="DT436" s="147"/>
      <c r="DU436" s="147"/>
      <c r="DV436" s="147"/>
      <c r="DW436" s="147"/>
      <c r="DX436" s="147"/>
      <c r="DY436" s="147"/>
      <c r="DZ436" s="147"/>
      <c r="EA436" s="147"/>
      <c r="EB436" s="147"/>
      <c r="EC436" s="147"/>
      <c r="ED436" s="147"/>
      <c r="EE436" s="147"/>
      <c r="EF436" s="147"/>
      <c r="EG436" s="147"/>
      <c r="EH436" s="147"/>
      <c r="EI436" s="147"/>
      <c r="EJ436" s="147"/>
    </row>
    <row r="437" spans="1:140" s="153" customFormat="1" ht="30" customHeight="1" x14ac:dyDescent="0.2">
      <c r="A437" s="97" t="s">
        <v>607</v>
      </c>
      <c r="B437" s="97"/>
      <c r="C437" s="44" t="s">
        <v>350</v>
      </c>
      <c r="D437" s="44" t="s">
        <v>350</v>
      </c>
      <c r="E437" s="44" t="s">
        <v>350</v>
      </c>
      <c r="F437" s="50" t="s">
        <v>350</v>
      </c>
      <c r="G437" s="44" t="s">
        <v>350</v>
      </c>
      <c r="H437" s="44" t="s">
        <v>350</v>
      </c>
      <c r="I437" s="49">
        <f>I438</f>
        <v>1189</v>
      </c>
      <c r="J437" s="49">
        <f t="shared" ref="J437:S438" si="138">J438</f>
        <v>723.4</v>
      </c>
      <c r="K437" s="49">
        <f t="shared" si="138"/>
        <v>597</v>
      </c>
      <c r="L437" s="72">
        <f t="shared" si="138"/>
        <v>42</v>
      </c>
      <c r="M437" s="49">
        <f t="shared" si="138"/>
        <v>868253.61</v>
      </c>
      <c r="N437" s="49">
        <f t="shared" si="138"/>
        <v>0</v>
      </c>
      <c r="O437" s="49">
        <f t="shared" si="138"/>
        <v>0</v>
      </c>
      <c r="P437" s="49">
        <f t="shared" si="138"/>
        <v>0</v>
      </c>
      <c r="Q437" s="49">
        <f t="shared" si="138"/>
        <v>868253.61</v>
      </c>
      <c r="R437" s="49">
        <f t="shared" si="138"/>
        <v>0</v>
      </c>
      <c r="S437" s="49">
        <f t="shared" si="138"/>
        <v>0</v>
      </c>
      <c r="T437" s="141" t="s">
        <v>350</v>
      </c>
      <c r="U437" s="44" t="s">
        <v>350</v>
      </c>
      <c r="V437" s="142" t="s">
        <v>350</v>
      </c>
      <c r="W437" s="47"/>
      <c r="X437" s="152"/>
      <c r="Y437" s="152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  <c r="AJ437" s="152"/>
      <c r="AK437" s="152"/>
      <c r="AL437" s="152"/>
      <c r="AM437" s="152"/>
      <c r="AN437" s="152"/>
      <c r="AO437" s="152"/>
      <c r="AP437" s="152"/>
      <c r="AQ437" s="152"/>
      <c r="AR437" s="152"/>
      <c r="AS437" s="152"/>
      <c r="AT437" s="152"/>
      <c r="AU437" s="152"/>
      <c r="AV437" s="152"/>
      <c r="AW437" s="152"/>
      <c r="AX437" s="152"/>
      <c r="AY437" s="152"/>
      <c r="AZ437" s="152"/>
      <c r="BA437" s="152"/>
      <c r="BB437" s="152"/>
      <c r="BC437" s="152"/>
      <c r="BD437" s="152"/>
      <c r="BE437" s="152"/>
      <c r="BF437" s="152"/>
      <c r="BG437" s="152"/>
      <c r="BH437" s="152"/>
      <c r="BI437" s="152"/>
      <c r="BJ437" s="152"/>
      <c r="BK437" s="152"/>
      <c r="BL437" s="152"/>
      <c r="BM437" s="152"/>
      <c r="BN437" s="152"/>
      <c r="BO437" s="152"/>
      <c r="BP437" s="152"/>
      <c r="BQ437" s="152"/>
      <c r="BR437" s="152"/>
      <c r="BS437" s="152"/>
      <c r="BT437" s="152"/>
      <c r="BU437" s="152"/>
      <c r="BV437" s="152"/>
      <c r="BW437" s="152"/>
      <c r="BX437" s="152"/>
      <c r="BY437" s="152"/>
      <c r="BZ437" s="152"/>
      <c r="CA437" s="152"/>
      <c r="CB437" s="152"/>
      <c r="CC437" s="152"/>
      <c r="CD437" s="152"/>
      <c r="CE437" s="152"/>
      <c r="CF437" s="152"/>
      <c r="CG437" s="152"/>
      <c r="CH437" s="152"/>
      <c r="CI437" s="152"/>
      <c r="CJ437" s="152"/>
      <c r="CK437" s="152"/>
      <c r="CL437" s="152"/>
      <c r="CM437" s="152"/>
      <c r="CN437" s="152"/>
      <c r="CO437" s="152"/>
      <c r="CP437" s="152"/>
      <c r="CQ437" s="152"/>
      <c r="CR437" s="152"/>
      <c r="CS437" s="152"/>
      <c r="CT437" s="152"/>
      <c r="CU437" s="152"/>
      <c r="CV437" s="152"/>
      <c r="CW437" s="152"/>
      <c r="CX437" s="152"/>
      <c r="CY437" s="152"/>
      <c r="CZ437" s="152"/>
      <c r="DA437" s="152"/>
      <c r="DB437" s="152"/>
      <c r="DC437" s="152"/>
      <c r="DD437" s="152"/>
      <c r="DE437" s="152"/>
      <c r="DF437" s="152"/>
      <c r="DG437" s="152"/>
      <c r="DH437" s="152"/>
      <c r="DI437" s="152"/>
      <c r="DJ437" s="152"/>
      <c r="DK437" s="152"/>
      <c r="DL437" s="152"/>
      <c r="DM437" s="152"/>
      <c r="DN437" s="152"/>
      <c r="DO437" s="152"/>
      <c r="DP437" s="152"/>
      <c r="DQ437" s="152"/>
      <c r="DR437" s="152"/>
      <c r="DS437" s="152"/>
      <c r="DT437" s="152"/>
      <c r="DU437" s="152"/>
      <c r="DV437" s="152"/>
      <c r="DW437" s="152"/>
      <c r="DX437" s="152"/>
      <c r="DY437" s="152"/>
      <c r="DZ437" s="152"/>
      <c r="EA437" s="152"/>
      <c r="EB437" s="152"/>
      <c r="EC437" s="152"/>
      <c r="ED437" s="152"/>
      <c r="EE437" s="152"/>
      <c r="EF437" s="152"/>
      <c r="EG437" s="152"/>
      <c r="EH437" s="152"/>
      <c r="EI437" s="152"/>
      <c r="EJ437" s="152"/>
    </row>
    <row r="438" spans="1:140" s="148" customFormat="1" ht="30" customHeight="1" x14ac:dyDescent="0.25">
      <c r="A438" s="97" t="s">
        <v>608</v>
      </c>
      <c r="B438" s="97"/>
      <c r="C438" s="44" t="s">
        <v>350</v>
      </c>
      <c r="D438" s="44" t="s">
        <v>350</v>
      </c>
      <c r="E438" s="44" t="s">
        <v>350</v>
      </c>
      <c r="F438" s="50" t="s">
        <v>350</v>
      </c>
      <c r="G438" s="44" t="s">
        <v>350</v>
      </c>
      <c r="H438" s="44" t="s">
        <v>350</v>
      </c>
      <c r="I438" s="130">
        <f>I439</f>
        <v>1189</v>
      </c>
      <c r="J438" s="130">
        <f t="shared" si="138"/>
        <v>723.4</v>
      </c>
      <c r="K438" s="130">
        <f t="shared" si="138"/>
        <v>597</v>
      </c>
      <c r="L438" s="134">
        <f t="shared" si="138"/>
        <v>42</v>
      </c>
      <c r="M438" s="130">
        <f t="shared" si="138"/>
        <v>868253.61</v>
      </c>
      <c r="N438" s="130">
        <f t="shared" si="138"/>
        <v>0</v>
      </c>
      <c r="O438" s="130">
        <f t="shared" si="138"/>
        <v>0</v>
      </c>
      <c r="P438" s="130">
        <f t="shared" si="138"/>
        <v>0</v>
      </c>
      <c r="Q438" s="130">
        <f t="shared" si="138"/>
        <v>868253.61</v>
      </c>
      <c r="R438" s="130">
        <f t="shared" si="138"/>
        <v>0</v>
      </c>
      <c r="S438" s="130">
        <f t="shared" si="138"/>
        <v>0</v>
      </c>
      <c r="T438" s="141" t="s">
        <v>350</v>
      </c>
      <c r="U438" s="44" t="s">
        <v>350</v>
      </c>
      <c r="V438" s="142" t="s">
        <v>350</v>
      </c>
      <c r="W438" s="47"/>
      <c r="X438" s="147"/>
      <c r="Y438" s="147"/>
      <c r="Z438" s="147"/>
      <c r="AA438" s="147"/>
      <c r="AB438" s="147"/>
      <c r="AC438" s="147"/>
      <c r="AD438" s="147"/>
      <c r="AE438" s="147"/>
      <c r="AF438" s="147"/>
      <c r="AG438" s="147"/>
      <c r="AH438" s="147"/>
      <c r="AI438" s="147"/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147"/>
      <c r="BC438" s="147"/>
      <c r="BD438" s="147"/>
      <c r="BE438" s="147"/>
      <c r="BF438" s="147"/>
      <c r="BG438" s="147"/>
      <c r="BH438" s="147"/>
      <c r="BI438" s="147"/>
      <c r="BJ438" s="147"/>
      <c r="BK438" s="147"/>
      <c r="BL438" s="147"/>
      <c r="BM438" s="147"/>
      <c r="BN438" s="147"/>
      <c r="BO438" s="147"/>
      <c r="BP438" s="147"/>
      <c r="BQ438" s="147"/>
      <c r="BR438" s="147"/>
      <c r="BS438" s="147"/>
      <c r="BT438" s="147"/>
      <c r="BU438" s="147"/>
      <c r="BV438" s="147"/>
      <c r="BW438" s="147"/>
      <c r="BX438" s="147"/>
      <c r="BY438" s="147"/>
      <c r="BZ438" s="147"/>
      <c r="CA438" s="147"/>
      <c r="CB438" s="147"/>
      <c r="CC438" s="147"/>
      <c r="CD438" s="147"/>
      <c r="CE438" s="147"/>
      <c r="CF438" s="147"/>
      <c r="CG438" s="147"/>
      <c r="CH438" s="147"/>
      <c r="CI438" s="147"/>
      <c r="CJ438" s="147"/>
      <c r="CK438" s="147"/>
      <c r="CL438" s="147"/>
      <c r="CM438" s="147"/>
      <c r="CN438" s="147"/>
      <c r="CO438" s="147"/>
      <c r="CP438" s="147"/>
      <c r="CQ438" s="147"/>
      <c r="CR438" s="147"/>
      <c r="CS438" s="147"/>
      <c r="CT438" s="147"/>
      <c r="CU438" s="147"/>
      <c r="CV438" s="147"/>
      <c r="CW438" s="147"/>
      <c r="CX438" s="147"/>
      <c r="CY438" s="147"/>
      <c r="CZ438" s="147"/>
      <c r="DA438" s="147"/>
      <c r="DB438" s="147"/>
      <c r="DC438" s="147"/>
      <c r="DD438" s="147"/>
      <c r="DE438" s="147"/>
      <c r="DF438" s="147"/>
      <c r="DG438" s="147"/>
      <c r="DH438" s="147"/>
      <c r="DI438" s="147"/>
      <c r="DJ438" s="147"/>
      <c r="DK438" s="147"/>
      <c r="DL438" s="147"/>
      <c r="DM438" s="147"/>
      <c r="DN438" s="147"/>
      <c r="DO438" s="147"/>
      <c r="DP438" s="147"/>
      <c r="DQ438" s="147"/>
      <c r="DR438" s="147"/>
      <c r="DS438" s="147"/>
      <c r="DT438" s="147"/>
      <c r="DU438" s="147"/>
      <c r="DV438" s="147"/>
      <c r="DW438" s="147"/>
      <c r="DX438" s="147"/>
      <c r="DY438" s="147"/>
      <c r="DZ438" s="147"/>
      <c r="EA438" s="147"/>
      <c r="EB438" s="147"/>
      <c r="EC438" s="147"/>
      <c r="ED438" s="147"/>
      <c r="EE438" s="147"/>
      <c r="EF438" s="147"/>
      <c r="EG438" s="147"/>
      <c r="EH438" s="147"/>
      <c r="EI438" s="147"/>
      <c r="EJ438" s="147"/>
    </row>
    <row r="439" spans="1:140" s="39" customFormat="1" ht="48.75" customHeight="1" x14ac:dyDescent="0.25">
      <c r="A439" s="76">
        <v>1</v>
      </c>
      <c r="B439" s="84" t="s">
        <v>307</v>
      </c>
      <c r="C439" s="76" t="s">
        <v>27</v>
      </c>
      <c r="D439" s="78">
        <v>1973</v>
      </c>
      <c r="E439" s="78">
        <v>2018</v>
      </c>
      <c r="F439" s="76" t="s">
        <v>627</v>
      </c>
      <c r="G439" s="78">
        <v>2</v>
      </c>
      <c r="H439" s="78">
        <v>2</v>
      </c>
      <c r="I439" s="130">
        <v>1189</v>
      </c>
      <c r="J439" s="130">
        <v>723.4</v>
      </c>
      <c r="K439" s="130">
        <v>597</v>
      </c>
      <c r="L439" s="134">
        <v>42</v>
      </c>
      <c r="M439" s="130">
        <f t="shared" si="119"/>
        <v>868253.61</v>
      </c>
      <c r="N439" s="130">
        <v>0</v>
      </c>
      <c r="O439" s="130">
        <v>0</v>
      </c>
      <c r="P439" s="130">
        <v>0</v>
      </c>
      <c r="Q439" s="130">
        <f>'Таблица 3 '!C436</f>
        <v>868253.61</v>
      </c>
      <c r="R439" s="128">
        <v>0</v>
      </c>
      <c r="S439" s="130">
        <v>0</v>
      </c>
      <c r="T439" s="80">
        <f>M439/I439</f>
        <v>730.23852817493696</v>
      </c>
      <c r="U439" s="80" t="s">
        <v>285</v>
      </c>
      <c r="V439" s="131" t="s">
        <v>30</v>
      </c>
      <c r="W439" s="47"/>
      <c r="X439" s="144"/>
      <c r="Y439" s="144"/>
      <c r="Z439" s="144"/>
      <c r="AA439" s="144"/>
      <c r="AB439" s="144"/>
      <c r="AC439" s="144"/>
      <c r="AD439" s="144"/>
      <c r="AE439" s="144"/>
      <c r="AF439" s="144"/>
      <c r="AG439" s="144"/>
      <c r="AH439" s="144"/>
      <c r="AI439" s="144"/>
      <c r="AJ439" s="144"/>
      <c r="AK439" s="144"/>
      <c r="AL439" s="144"/>
      <c r="AM439" s="144"/>
      <c r="AN439" s="144"/>
      <c r="AO439" s="144"/>
      <c r="AP439" s="144"/>
      <c r="AQ439" s="144"/>
      <c r="AR439" s="144"/>
      <c r="AS439" s="144"/>
      <c r="AT439" s="144"/>
      <c r="AU439" s="144"/>
      <c r="AV439" s="144"/>
      <c r="AW439" s="144"/>
      <c r="AX439" s="144"/>
      <c r="AY439" s="144"/>
      <c r="AZ439" s="144"/>
      <c r="BA439" s="144"/>
      <c r="BB439" s="144"/>
      <c r="BC439" s="144"/>
      <c r="BD439" s="144"/>
      <c r="BE439" s="144"/>
      <c r="BF439" s="144"/>
      <c r="BG439" s="144"/>
      <c r="BH439" s="144"/>
      <c r="BI439" s="144"/>
      <c r="BJ439" s="144"/>
      <c r="BK439" s="144"/>
      <c r="BL439" s="144"/>
      <c r="BM439" s="144"/>
      <c r="BN439" s="144"/>
      <c r="BO439" s="144"/>
      <c r="BP439" s="144"/>
      <c r="BQ439" s="144"/>
      <c r="BR439" s="144"/>
      <c r="BS439" s="144"/>
      <c r="BT439" s="144"/>
      <c r="BU439" s="144"/>
      <c r="BV439" s="144"/>
      <c r="BW439" s="144"/>
      <c r="BX439" s="144"/>
      <c r="BY439" s="144"/>
      <c r="BZ439" s="144"/>
      <c r="CA439" s="144"/>
      <c r="CB439" s="144"/>
      <c r="CC439" s="144"/>
      <c r="CD439" s="144"/>
      <c r="CE439" s="144"/>
      <c r="CF439" s="144"/>
      <c r="CG439" s="144"/>
      <c r="CH439" s="144"/>
      <c r="CI439" s="144"/>
      <c r="CJ439" s="144"/>
      <c r="CK439" s="144"/>
      <c r="CL439" s="144"/>
      <c r="CM439" s="144"/>
      <c r="CN439" s="144"/>
      <c r="CO439" s="144"/>
      <c r="CP439" s="144"/>
      <c r="CQ439" s="144"/>
      <c r="CR439" s="144"/>
      <c r="CS439" s="144"/>
      <c r="CT439" s="144"/>
      <c r="CU439" s="144"/>
      <c r="CV439" s="144"/>
      <c r="CW439" s="144"/>
      <c r="CX439" s="144"/>
      <c r="CY439" s="144"/>
      <c r="CZ439" s="144"/>
      <c r="DA439" s="144"/>
      <c r="DB439" s="144"/>
      <c r="DC439" s="144"/>
      <c r="DD439" s="144"/>
      <c r="DE439" s="144"/>
      <c r="DF439" s="144"/>
      <c r="DG439" s="144"/>
      <c r="DH439" s="144"/>
      <c r="DI439" s="144"/>
      <c r="DJ439" s="144"/>
      <c r="DK439" s="144"/>
      <c r="DL439" s="144"/>
      <c r="DM439" s="144"/>
      <c r="DN439" s="144"/>
      <c r="DO439" s="144"/>
      <c r="DP439" s="144"/>
      <c r="DQ439" s="144"/>
      <c r="DR439" s="144"/>
      <c r="DS439" s="144"/>
      <c r="DT439" s="144"/>
      <c r="DU439" s="144"/>
      <c r="DV439" s="144"/>
      <c r="DW439" s="144"/>
      <c r="DX439" s="144"/>
      <c r="DY439" s="144"/>
      <c r="DZ439" s="144"/>
      <c r="EA439" s="144"/>
      <c r="EB439" s="144"/>
      <c r="EC439" s="144"/>
      <c r="ED439" s="144"/>
      <c r="EE439" s="144"/>
      <c r="EF439" s="144"/>
      <c r="EG439" s="144"/>
      <c r="EH439" s="144"/>
      <c r="EI439" s="144"/>
      <c r="EJ439" s="144"/>
    </row>
    <row r="440" spans="1:140" s="29" customFormat="1" ht="34.5" customHeight="1" x14ac:dyDescent="0.2">
      <c r="A440" s="138" t="s">
        <v>28</v>
      </c>
      <c r="B440" s="138"/>
      <c r="C440" s="44" t="s">
        <v>350</v>
      </c>
      <c r="D440" s="44" t="s">
        <v>350</v>
      </c>
      <c r="E440" s="44" t="s">
        <v>350</v>
      </c>
      <c r="F440" s="50" t="s">
        <v>350</v>
      </c>
      <c r="G440" s="44" t="s">
        <v>350</v>
      </c>
      <c r="H440" s="44" t="s">
        <v>350</v>
      </c>
      <c r="I440" s="49">
        <f>I441+I446</f>
        <v>12566.5</v>
      </c>
      <c r="J440" s="49">
        <f t="shared" ref="J440:S440" si="139">J441+J446</f>
        <v>10223.84</v>
      </c>
      <c r="K440" s="49">
        <f t="shared" si="139"/>
        <v>8145.02</v>
      </c>
      <c r="L440" s="72">
        <f t="shared" si="139"/>
        <v>357</v>
      </c>
      <c r="M440" s="49">
        <f t="shared" si="139"/>
        <v>15538667.965399999</v>
      </c>
      <c r="N440" s="49">
        <f t="shared" si="139"/>
        <v>0</v>
      </c>
      <c r="O440" s="49">
        <f t="shared" si="139"/>
        <v>0</v>
      </c>
      <c r="P440" s="49">
        <f t="shared" si="139"/>
        <v>1000000</v>
      </c>
      <c r="Q440" s="49">
        <f t="shared" si="139"/>
        <v>14538667.965399999</v>
      </c>
      <c r="R440" s="49">
        <f t="shared" si="139"/>
        <v>0</v>
      </c>
      <c r="S440" s="49">
        <f t="shared" si="139"/>
        <v>0</v>
      </c>
      <c r="T440" s="141" t="s">
        <v>350</v>
      </c>
      <c r="U440" s="44" t="s">
        <v>350</v>
      </c>
      <c r="V440" s="142" t="s">
        <v>350</v>
      </c>
      <c r="W440" s="47"/>
      <c r="X440" s="156"/>
      <c r="Y440" s="156"/>
      <c r="Z440" s="156"/>
      <c r="AA440" s="156"/>
      <c r="AB440" s="156"/>
      <c r="AC440" s="156"/>
      <c r="AD440" s="156"/>
      <c r="AE440" s="156"/>
      <c r="AF440" s="156"/>
      <c r="AG440" s="156"/>
      <c r="AH440" s="156"/>
      <c r="AI440" s="156"/>
      <c r="AJ440" s="156"/>
      <c r="AK440" s="156"/>
      <c r="AL440" s="156"/>
      <c r="AM440" s="156"/>
      <c r="AN440" s="156"/>
      <c r="AO440" s="156"/>
      <c r="AP440" s="156"/>
      <c r="AQ440" s="156"/>
      <c r="AR440" s="156"/>
      <c r="AS440" s="156"/>
      <c r="AT440" s="156"/>
      <c r="AU440" s="156"/>
      <c r="AV440" s="156"/>
      <c r="AW440" s="156"/>
      <c r="AX440" s="156"/>
      <c r="AY440" s="156"/>
      <c r="AZ440" s="156"/>
      <c r="BA440" s="156"/>
      <c r="BB440" s="156"/>
      <c r="BC440" s="156"/>
      <c r="BD440" s="156"/>
      <c r="BE440" s="156"/>
      <c r="BF440" s="156"/>
      <c r="BG440" s="156"/>
      <c r="BH440" s="156"/>
      <c r="BI440" s="156"/>
      <c r="BJ440" s="156"/>
      <c r="BK440" s="156"/>
      <c r="BL440" s="156"/>
      <c r="BM440" s="156"/>
      <c r="BN440" s="156"/>
      <c r="BO440" s="156"/>
      <c r="BP440" s="156"/>
      <c r="BQ440" s="156"/>
      <c r="BR440" s="156"/>
      <c r="BS440" s="156"/>
      <c r="BT440" s="156"/>
      <c r="BU440" s="156"/>
      <c r="BV440" s="156"/>
      <c r="BW440" s="156"/>
      <c r="BX440" s="156"/>
      <c r="BY440" s="156"/>
      <c r="BZ440" s="156"/>
      <c r="CA440" s="156"/>
      <c r="CB440" s="156"/>
      <c r="CC440" s="156"/>
      <c r="CD440" s="156"/>
      <c r="CE440" s="156"/>
      <c r="CF440" s="156"/>
      <c r="CG440" s="156"/>
      <c r="CH440" s="156"/>
      <c r="CI440" s="156"/>
      <c r="CJ440" s="156"/>
      <c r="CK440" s="156"/>
      <c r="CL440" s="156"/>
      <c r="CM440" s="156"/>
      <c r="CN440" s="156"/>
      <c r="CO440" s="156"/>
      <c r="CP440" s="156"/>
      <c r="CQ440" s="156"/>
      <c r="CR440" s="156"/>
      <c r="CS440" s="156"/>
      <c r="CT440" s="156"/>
      <c r="CU440" s="156"/>
      <c r="CV440" s="156"/>
      <c r="CW440" s="156"/>
      <c r="CX440" s="156"/>
      <c r="CY440" s="156"/>
      <c r="CZ440" s="156"/>
      <c r="DA440" s="156"/>
      <c r="DB440" s="156"/>
      <c r="DC440" s="156"/>
      <c r="DD440" s="156"/>
      <c r="DE440" s="156"/>
      <c r="DF440" s="156"/>
      <c r="DG440" s="156"/>
      <c r="DH440" s="156"/>
      <c r="DI440" s="156"/>
      <c r="DJ440" s="156"/>
      <c r="DK440" s="156"/>
      <c r="DL440" s="156"/>
      <c r="DM440" s="156"/>
      <c r="DN440" s="156"/>
      <c r="DO440" s="156"/>
      <c r="DP440" s="156"/>
      <c r="DQ440" s="156"/>
      <c r="DR440" s="156"/>
      <c r="DS440" s="156"/>
      <c r="DT440" s="156"/>
      <c r="DU440" s="156"/>
      <c r="DV440" s="156"/>
      <c r="DW440" s="156"/>
      <c r="DX440" s="156"/>
      <c r="DY440" s="156"/>
      <c r="DZ440" s="156"/>
      <c r="EA440" s="156"/>
      <c r="EB440" s="156"/>
      <c r="EC440" s="156"/>
      <c r="ED440" s="156"/>
      <c r="EE440" s="156"/>
      <c r="EF440" s="156"/>
      <c r="EG440" s="156"/>
      <c r="EH440" s="156"/>
      <c r="EI440" s="156"/>
      <c r="EJ440" s="156"/>
    </row>
    <row r="441" spans="1:140" s="29" customFormat="1" ht="30" customHeight="1" x14ac:dyDescent="0.2">
      <c r="A441" s="224" t="s">
        <v>563</v>
      </c>
      <c r="B441" s="224"/>
      <c r="C441" s="44" t="s">
        <v>350</v>
      </c>
      <c r="D441" s="44" t="s">
        <v>350</v>
      </c>
      <c r="E441" s="44" t="s">
        <v>350</v>
      </c>
      <c r="F441" s="50" t="s">
        <v>350</v>
      </c>
      <c r="G441" s="44" t="s">
        <v>350</v>
      </c>
      <c r="H441" s="44" t="s">
        <v>350</v>
      </c>
      <c r="I441" s="49">
        <f>SUM(I442:I445)</f>
        <v>10331.289999999999</v>
      </c>
      <c r="J441" s="49">
        <f t="shared" ref="J441:S441" si="140">SUM(J442:J445)</f>
        <v>8260.52</v>
      </c>
      <c r="K441" s="49">
        <f t="shared" si="140"/>
        <v>6551.88</v>
      </c>
      <c r="L441" s="72">
        <f t="shared" si="140"/>
        <v>293</v>
      </c>
      <c r="M441" s="49">
        <f t="shared" si="140"/>
        <v>8933886.5854000002</v>
      </c>
      <c r="N441" s="49">
        <f t="shared" si="140"/>
        <v>0</v>
      </c>
      <c r="O441" s="49">
        <f t="shared" si="140"/>
        <v>0</v>
      </c>
      <c r="P441" s="49">
        <f t="shared" si="140"/>
        <v>0</v>
      </c>
      <c r="Q441" s="49">
        <f t="shared" si="140"/>
        <v>8933886.5854000002</v>
      </c>
      <c r="R441" s="49">
        <f t="shared" si="140"/>
        <v>0</v>
      </c>
      <c r="S441" s="49">
        <f t="shared" si="140"/>
        <v>0</v>
      </c>
      <c r="T441" s="141" t="s">
        <v>350</v>
      </c>
      <c r="U441" s="44" t="s">
        <v>350</v>
      </c>
      <c r="V441" s="142" t="s">
        <v>350</v>
      </c>
      <c r="W441" s="47"/>
      <c r="X441" s="156"/>
      <c r="Y441" s="156"/>
      <c r="Z441" s="156"/>
      <c r="AA441" s="156"/>
      <c r="AB441" s="156"/>
      <c r="AC441" s="156"/>
      <c r="AD441" s="156"/>
      <c r="AE441" s="156"/>
      <c r="AF441" s="156"/>
      <c r="AG441" s="156"/>
      <c r="AH441" s="156"/>
      <c r="AI441" s="156"/>
      <c r="AJ441" s="156"/>
      <c r="AK441" s="156"/>
      <c r="AL441" s="156"/>
      <c r="AM441" s="156"/>
      <c r="AN441" s="156"/>
      <c r="AO441" s="156"/>
      <c r="AP441" s="156"/>
      <c r="AQ441" s="156"/>
      <c r="AR441" s="156"/>
      <c r="AS441" s="156"/>
      <c r="AT441" s="156"/>
      <c r="AU441" s="156"/>
      <c r="AV441" s="156"/>
      <c r="AW441" s="156"/>
      <c r="AX441" s="156"/>
      <c r="AY441" s="156"/>
      <c r="AZ441" s="156"/>
      <c r="BA441" s="156"/>
      <c r="BB441" s="156"/>
      <c r="BC441" s="156"/>
      <c r="BD441" s="156"/>
      <c r="BE441" s="156"/>
      <c r="BF441" s="156"/>
      <c r="BG441" s="156"/>
      <c r="BH441" s="156"/>
      <c r="BI441" s="156"/>
      <c r="BJ441" s="156"/>
      <c r="BK441" s="156"/>
      <c r="BL441" s="156"/>
      <c r="BM441" s="156"/>
      <c r="BN441" s="156"/>
      <c r="BO441" s="156"/>
      <c r="BP441" s="156"/>
      <c r="BQ441" s="156"/>
      <c r="BR441" s="156"/>
      <c r="BS441" s="156"/>
      <c r="BT441" s="156"/>
      <c r="BU441" s="156"/>
      <c r="BV441" s="156"/>
      <c r="BW441" s="156"/>
      <c r="BX441" s="156"/>
      <c r="BY441" s="156"/>
      <c r="BZ441" s="156"/>
      <c r="CA441" s="156"/>
      <c r="CB441" s="156"/>
      <c r="CC441" s="156"/>
      <c r="CD441" s="156"/>
      <c r="CE441" s="156"/>
      <c r="CF441" s="156"/>
      <c r="CG441" s="156"/>
      <c r="CH441" s="156"/>
      <c r="CI441" s="156"/>
      <c r="CJ441" s="156"/>
      <c r="CK441" s="156"/>
      <c r="CL441" s="156"/>
      <c r="CM441" s="156"/>
      <c r="CN441" s="156"/>
      <c r="CO441" s="156"/>
      <c r="CP441" s="156"/>
      <c r="CQ441" s="156"/>
      <c r="CR441" s="156"/>
      <c r="CS441" s="156"/>
      <c r="CT441" s="156"/>
      <c r="CU441" s="156"/>
      <c r="CV441" s="156"/>
      <c r="CW441" s="156"/>
      <c r="CX441" s="156"/>
      <c r="CY441" s="156"/>
      <c r="CZ441" s="156"/>
      <c r="DA441" s="156"/>
      <c r="DB441" s="156"/>
      <c r="DC441" s="156"/>
      <c r="DD441" s="156"/>
      <c r="DE441" s="156"/>
      <c r="DF441" s="156"/>
      <c r="DG441" s="156"/>
      <c r="DH441" s="156"/>
      <c r="DI441" s="156"/>
      <c r="DJ441" s="156"/>
      <c r="DK441" s="156"/>
      <c r="DL441" s="156"/>
      <c r="DM441" s="156"/>
      <c r="DN441" s="156"/>
      <c r="DO441" s="156"/>
      <c r="DP441" s="156"/>
      <c r="DQ441" s="156"/>
      <c r="DR441" s="156"/>
      <c r="DS441" s="156"/>
      <c r="DT441" s="156"/>
      <c r="DU441" s="156"/>
      <c r="DV441" s="156"/>
      <c r="DW441" s="156"/>
      <c r="DX441" s="156"/>
      <c r="DY441" s="156"/>
      <c r="DZ441" s="156"/>
      <c r="EA441" s="156"/>
      <c r="EB441" s="156"/>
      <c r="EC441" s="156"/>
      <c r="ED441" s="156"/>
      <c r="EE441" s="156"/>
      <c r="EF441" s="156"/>
      <c r="EG441" s="156"/>
      <c r="EH441" s="156"/>
      <c r="EI441" s="156"/>
      <c r="EJ441" s="156"/>
    </row>
    <row r="442" spans="1:140" s="39" customFormat="1" ht="52.5" customHeight="1" x14ac:dyDescent="0.25">
      <c r="A442" s="174">
        <v>1</v>
      </c>
      <c r="B442" s="82" t="s">
        <v>311</v>
      </c>
      <c r="C442" s="139" t="s">
        <v>27</v>
      </c>
      <c r="D442" s="78" t="s">
        <v>312</v>
      </c>
      <c r="E442" s="78">
        <v>2021</v>
      </c>
      <c r="F442" s="139" t="s">
        <v>627</v>
      </c>
      <c r="G442" s="78">
        <v>3</v>
      </c>
      <c r="H442" s="78">
        <v>1</v>
      </c>
      <c r="I442" s="130">
        <v>903</v>
      </c>
      <c r="J442" s="130">
        <v>638.84</v>
      </c>
      <c r="K442" s="130">
        <v>537.6</v>
      </c>
      <c r="L442" s="134">
        <v>14</v>
      </c>
      <c r="M442" s="130">
        <f>SUM(N442:S442)</f>
        <v>3303043.9204000002</v>
      </c>
      <c r="N442" s="130">
        <v>0</v>
      </c>
      <c r="O442" s="130">
        <v>0</v>
      </c>
      <c r="P442" s="130">
        <v>0</v>
      </c>
      <c r="Q442" s="130">
        <f>'Таблица 3 '!C439</f>
        <v>3303043.9204000002</v>
      </c>
      <c r="R442" s="130">
        <v>0</v>
      </c>
      <c r="S442" s="130">
        <v>0</v>
      </c>
      <c r="T442" s="80">
        <f>M442/I442</f>
        <v>3657.8559472868219</v>
      </c>
      <c r="U442" s="80">
        <v>4857.3100000000004</v>
      </c>
      <c r="V442" s="131" t="s">
        <v>30</v>
      </c>
      <c r="W442" s="47"/>
      <c r="X442" s="144"/>
      <c r="Y442" s="144"/>
      <c r="Z442" s="144"/>
      <c r="AA442" s="144"/>
      <c r="AB442" s="144"/>
      <c r="AC442" s="144"/>
      <c r="AD442" s="144"/>
      <c r="AE442" s="144"/>
      <c r="AF442" s="144"/>
      <c r="AG442" s="144"/>
      <c r="AH442" s="144"/>
      <c r="AI442" s="144"/>
      <c r="AJ442" s="144"/>
      <c r="AK442" s="144"/>
      <c r="AL442" s="144"/>
      <c r="AM442" s="144"/>
      <c r="AN442" s="144"/>
      <c r="AO442" s="144"/>
      <c r="AP442" s="144"/>
      <c r="AQ442" s="144"/>
      <c r="AR442" s="144"/>
      <c r="AS442" s="144"/>
      <c r="AT442" s="144"/>
      <c r="AU442" s="144"/>
      <c r="AV442" s="144"/>
      <c r="AW442" s="144"/>
      <c r="AX442" s="144"/>
      <c r="AY442" s="144"/>
      <c r="AZ442" s="144"/>
      <c r="BA442" s="144"/>
      <c r="BB442" s="144"/>
      <c r="BC442" s="144"/>
      <c r="BD442" s="144"/>
      <c r="BE442" s="144"/>
      <c r="BF442" s="144"/>
      <c r="BG442" s="144"/>
      <c r="BH442" s="144"/>
      <c r="BI442" s="144"/>
      <c r="BJ442" s="144"/>
      <c r="BK442" s="144"/>
      <c r="BL442" s="144"/>
      <c r="BM442" s="144"/>
      <c r="BN442" s="144"/>
      <c r="BO442" s="144"/>
      <c r="BP442" s="144"/>
      <c r="BQ442" s="144"/>
      <c r="BR442" s="144"/>
      <c r="BS442" s="144"/>
      <c r="BT442" s="144"/>
      <c r="BU442" s="144"/>
      <c r="BV442" s="144"/>
      <c r="BW442" s="144"/>
      <c r="BX442" s="144"/>
      <c r="BY442" s="144"/>
      <c r="BZ442" s="144"/>
      <c r="CA442" s="144"/>
      <c r="CB442" s="144"/>
      <c r="CC442" s="144"/>
      <c r="CD442" s="144"/>
      <c r="CE442" s="144"/>
      <c r="CF442" s="144"/>
      <c r="CG442" s="144"/>
      <c r="CH442" s="144"/>
      <c r="CI442" s="144"/>
      <c r="CJ442" s="144"/>
      <c r="CK442" s="144"/>
      <c r="CL442" s="144"/>
      <c r="CM442" s="144"/>
      <c r="CN442" s="144"/>
      <c r="CO442" s="144"/>
      <c r="CP442" s="144"/>
      <c r="CQ442" s="144"/>
      <c r="CR442" s="144"/>
      <c r="CS442" s="144"/>
      <c r="CT442" s="144"/>
      <c r="CU442" s="144"/>
      <c r="CV442" s="144"/>
      <c r="CW442" s="144"/>
      <c r="CX442" s="144"/>
      <c r="CY442" s="144"/>
      <c r="CZ442" s="144"/>
      <c r="DA442" s="144"/>
      <c r="DB442" s="144"/>
      <c r="DC442" s="144"/>
      <c r="DD442" s="144"/>
      <c r="DE442" s="144"/>
      <c r="DF442" s="144"/>
      <c r="DG442" s="144"/>
      <c r="DH442" s="144"/>
      <c r="DI442" s="144"/>
      <c r="DJ442" s="144"/>
      <c r="DK442" s="144"/>
      <c r="DL442" s="144"/>
      <c r="DM442" s="144"/>
      <c r="DN442" s="144"/>
      <c r="DO442" s="144"/>
      <c r="DP442" s="144"/>
      <c r="DQ442" s="144"/>
      <c r="DR442" s="144"/>
      <c r="DS442" s="144"/>
      <c r="DT442" s="144"/>
      <c r="DU442" s="144"/>
      <c r="DV442" s="144"/>
      <c r="DW442" s="144"/>
      <c r="DX442" s="144"/>
      <c r="DY442" s="144"/>
      <c r="DZ442" s="144"/>
      <c r="EA442" s="144"/>
      <c r="EB442" s="144"/>
      <c r="EC442" s="144"/>
      <c r="ED442" s="144"/>
      <c r="EE442" s="144"/>
      <c r="EF442" s="144"/>
      <c r="EG442" s="144"/>
      <c r="EH442" s="144"/>
      <c r="EI442" s="144"/>
      <c r="EJ442" s="144"/>
    </row>
    <row r="443" spans="1:140" s="39" customFormat="1" ht="52.5" customHeight="1" x14ac:dyDescent="0.25">
      <c r="A443" s="174">
        <v>2</v>
      </c>
      <c r="B443" s="82" t="s">
        <v>520</v>
      </c>
      <c r="C443" s="139" t="s">
        <v>27</v>
      </c>
      <c r="D443" s="78">
        <v>1968</v>
      </c>
      <c r="E443" s="78">
        <v>2019</v>
      </c>
      <c r="F443" s="139" t="s">
        <v>627</v>
      </c>
      <c r="G443" s="78">
        <v>6</v>
      </c>
      <c r="H443" s="78">
        <v>3</v>
      </c>
      <c r="I443" s="130">
        <v>3483.96</v>
      </c>
      <c r="J443" s="130">
        <v>2922.29</v>
      </c>
      <c r="K443" s="130">
        <v>2251.79</v>
      </c>
      <c r="L443" s="134">
        <v>89</v>
      </c>
      <c r="M443" s="130">
        <f>SUM(N443:S443)</f>
        <v>2121582.54</v>
      </c>
      <c r="N443" s="130">
        <v>0</v>
      </c>
      <c r="O443" s="130">
        <v>0</v>
      </c>
      <c r="P443" s="130">
        <v>0</v>
      </c>
      <c r="Q443" s="130">
        <f>'Таблица 3 '!C440</f>
        <v>2121582.54</v>
      </c>
      <c r="R443" s="130">
        <v>0</v>
      </c>
      <c r="S443" s="130">
        <v>0</v>
      </c>
      <c r="T443" s="80">
        <f t="shared" ref="T443:T445" si="141">M443/I443</f>
        <v>608.95720387145661</v>
      </c>
      <c r="U443" s="80" t="s">
        <v>522</v>
      </c>
      <c r="V443" s="131" t="s">
        <v>30</v>
      </c>
      <c r="W443" s="47"/>
      <c r="X443" s="144"/>
      <c r="Y443" s="144"/>
      <c r="Z443" s="144"/>
      <c r="AA443" s="144"/>
      <c r="AB443" s="144"/>
      <c r="AC443" s="144"/>
      <c r="AD443" s="144"/>
      <c r="AE443" s="144"/>
      <c r="AF443" s="144"/>
      <c r="AG443" s="144"/>
      <c r="AH443" s="144"/>
      <c r="AI443" s="144"/>
      <c r="AJ443" s="144"/>
      <c r="AK443" s="144"/>
      <c r="AL443" s="144"/>
      <c r="AM443" s="144"/>
      <c r="AN443" s="144"/>
      <c r="AO443" s="144"/>
      <c r="AP443" s="144"/>
      <c r="AQ443" s="144"/>
      <c r="AR443" s="144"/>
      <c r="AS443" s="144"/>
      <c r="AT443" s="144"/>
      <c r="AU443" s="144"/>
      <c r="AV443" s="144"/>
      <c r="AW443" s="144"/>
      <c r="AX443" s="144"/>
      <c r="AY443" s="144"/>
      <c r="AZ443" s="144"/>
      <c r="BA443" s="144"/>
      <c r="BB443" s="144"/>
      <c r="BC443" s="144"/>
      <c r="BD443" s="144"/>
      <c r="BE443" s="144"/>
      <c r="BF443" s="144"/>
      <c r="BG443" s="144"/>
      <c r="BH443" s="144"/>
      <c r="BI443" s="144"/>
      <c r="BJ443" s="144"/>
      <c r="BK443" s="144"/>
      <c r="BL443" s="144"/>
      <c r="BM443" s="144"/>
      <c r="BN443" s="144"/>
      <c r="BO443" s="144"/>
      <c r="BP443" s="144"/>
      <c r="BQ443" s="144"/>
      <c r="BR443" s="144"/>
      <c r="BS443" s="144"/>
      <c r="BT443" s="144"/>
      <c r="BU443" s="144"/>
      <c r="BV443" s="144"/>
      <c r="BW443" s="144"/>
      <c r="BX443" s="144"/>
      <c r="BY443" s="144"/>
      <c r="BZ443" s="144"/>
      <c r="CA443" s="144"/>
      <c r="CB443" s="144"/>
      <c r="CC443" s="144"/>
      <c r="CD443" s="144"/>
      <c r="CE443" s="144"/>
      <c r="CF443" s="144"/>
      <c r="CG443" s="144"/>
      <c r="CH443" s="144"/>
      <c r="CI443" s="144"/>
      <c r="CJ443" s="144"/>
      <c r="CK443" s="144"/>
      <c r="CL443" s="144"/>
      <c r="CM443" s="144"/>
      <c r="CN443" s="144"/>
      <c r="CO443" s="144"/>
      <c r="CP443" s="144"/>
      <c r="CQ443" s="144"/>
      <c r="CR443" s="144"/>
      <c r="CS443" s="144"/>
      <c r="CT443" s="144"/>
      <c r="CU443" s="144"/>
      <c r="CV443" s="144"/>
      <c r="CW443" s="144"/>
      <c r="CX443" s="144"/>
      <c r="CY443" s="144"/>
      <c r="CZ443" s="144"/>
      <c r="DA443" s="144"/>
      <c r="DB443" s="144"/>
      <c r="DC443" s="144"/>
      <c r="DD443" s="144"/>
      <c r="DE443" s="144"/>
      <c r="DF443" s="144"/>
      <c r="DG443" s="144"/>
      <c r="DH443" s="144"/>
      <c r="DI443" s="144"/>
      <c r="DJ443" s="144"/>
      <c r="DK443" s="144"/>
      <c r="DL443" s="144"/>
      <c r="DM443" s="144"/>
      <c r="DN443" s="144"/>
      <c r="DO443" s="144"/>
      <c r="DP443" s="144"/>
      <c r="DQ443" s="144"/>
      <c r="DR443" s="144"/>
      <c r="DS443" s="144"/>
      <c r="DT443" s="144"/>
      <c r="DU443" s="144"/>
      <c r="DV443" s="144"/>
      <c r="DW443" s="144"/>
      <c r="DX443" s="144"/>
      <c r="DY443" s="144"/>
      <c r="DZ443" s="144"/>
      <c r="EA443" s="144"/>
      <c r="EB443" s="144"/>
      <c r="EC443" s="144"/>
      <c r="ED443" s="144"/>
      <c r="EE443" s="144"/>
      <c r="EF443" s="144"/>
      <c r="EG443" s="144"/>
      <c r="EH443" s="144"/>
      <c r="EI443" s="144"/>
      <c r="EJ443" s="144"/>
    </row>
    <row r="444" spans="1:140" s="39" customFormat="1" ht="52.5" customHeight="1" x14ac:dyDescent="0.25">
      <c r="A444" s="174">
        <v>3</v>
      </c>
      <c r="B444" s="82" t="s">
        <v>519</v>
      </c>
      <c r="C444" s="139" t="s">
        <v>27</v>
      </c>
      <c r="D444" s="78">
        <v>1988</v>
      </c>
      <c r="E444" s="78" t="s">
        <v>350</v>
      </c>
      <c r="F444" s="139" t="s">
        <v>627</v>
      </c>
      <c r="G444" s="78" t="s">
        <v>521</v>
      </c>
      <c r="H444" s="78">
        <v>2</v>
      </c>
      <c r="I444" s="130">
        <v>5074</v>
      </c>
      <c r="J444" s="130">
        <v>3973.09</v>
      </c>
      <c r="K444" s="130">
        <v>3077.19</v>
      </c>
      <c r="L444" s="134">
        <v>156</v>
      </c>
      <c r="M444" s="130">
        <f>SUM(N444:S444)</f>
        <v>1133641.77</v>
      </c>
      <c r="N444" s="130">
        <v>0</v>
      </c>
      <c r="O444" s="130">
        <v>0</v>
      </c>
      <c r="P444" s="130">
        <v>0</v>
      </c>
      <c r="Q444" s="130">
        <f>'Таблица 3 '!C441</f>
        <v>1133641.77</v>
      </c>
      <c r="R444" s="130">
        <v>0</v>
      </c>
      <c r="S444" s="130">
        <v>0</v>
      </c>
      <c r="T444" s="80">
        <f t="shared" si="141"/>
        <v>223.42171265273947</v>
      </c>
      <c r="U444" s="80" t="s">
        <v>251</v>
      </c>
      <c r="V444" s="131" t="s">
        <v>30</v>
      </c>
      <c r="W444" s="47"/>
      <c r="X444" s="144"/>
      <c r="Y444" s="144"/>
      <c r="Z444" s="144"/>
      <c r="AA444" s="144"/>
      <c r="AB444" s="144"/>
      <c r="AC444" s="144"/>
      <c r="AD444" s="144"/>
      <c r="AE444" s="144"/>
      <c r="AF444" s="144"/>
      <c r="AG444" s="144"/>
      <c r="AH444" s="144"/>
      <c r="AI444" s="144"/>
      <c r="AJ444" s="144"/>
      <c r="AK444" s="144"/>
      <c r="AL444" s="144"/>
      <c r="AM444" s="144"/>
      <c r="AN444" s="144"/>
      <c r="AO444" s="144"/>
      <c r="AP444" s="144"/>
      <c r="AQ444" s="144"/>
      <c r="AR444" s="144"/>
      <c r="AS444" s="144"/>
      <c r="AT444" s="144"/>
      <c r="AU444" s="144"/>
      <c r="AV444" s="144"/>
      <c r="AW444" s="144"/>
      <c r="AX444" s="144"/>
      <c r="AY444" s="144"/>
      <c r="AZ444" s="144"/>
      <c r="BA444" s="144"/>
      <c r="BB444" s="144"/>
      <c r="BC444" s="144"/>
      <c r="BD444" s="144"/>
      <c r="BE444" s="144"/>
      <c r="BF444" s="144"/>
      <c r="BG444" s="144"/>
      <c r="BH444" s="144"/>
      <c r="BI444" s="144"/>
      <c r="BJ444" s="144"/>
      <c r="BK444" s="144"/>
      <c r="BL444" s="144"/>
      <c r="BM444" s="144"/>
      <c r="BN444" s="144"/>
      <c r="BO444" s="144"/>
      <c r="BP444" s="144"/>
      <c r="BQ444" s="144"/>
      <c r="BR444" s="144"/>
      <c r="BS444" s="144"/>
      <c r="BT444" s="144"/>
      <c r="BU444" s="144"/>
      <c r="BV444" s="144"/>
      <c r="BW444" s="144"/>
      <c r="BX444" s="144"/>
      <c r="BY444" s="144"/>
      <c r="BZ444" s="144"/>
      <c r="CA444" s="144"/>
      <c r="CB444" s="144"/>
      <c r="CC444" s="144"/>
      <c r="CD444" s="144"/>
      <c r="CE444" s="144"/>
      <c r="CF444" s="144"/>
      <c r="CG444" s="144"/>
      <c r="CH444" s="144"/>
      <c r="CI444" s="144"/>
      <c r="CJ444" s="144"/>
      <c r="CK444" s="144"/>
      <c r="CL444" s="144"/>
      <c r="CM444" s="144"/>
      <c r="CN444" s="144"/>
      <c r="CO444" s="144"/>
      <c r="CP444" s="144"/>
      <c r="CQ444" s="144"/>
      <c r="CR444" s="144"/>
      <c r="CS444" s="144"/>
      <c r="CT444" s="144"/>
      <c r="CU444" s="144"/>
      <c r="CV444" s="144"/>
      <c r="CW444" s="144"/>
      <c r="CX444" s="144"/>
      <c r="CY444" s="144"/>
      <c r="CZ444" s="144"/>
      <c r="DA444" s="144"/>
      <c r="DB444" s="144"/>
      <c r="DC444" s="144"/>
      <c r="DD444" s="144"/>
      <c r="DE444" s="144"/>
      <c r="DF444" s="144"/>
      <c r="DG444" s="144"/>
      <c r="DH444" s="144"/>
      <c r="DI444" s="144"/>
      <c r="DJ444" s="144"/>
      <c r="DK444" s="144"/>
      <c r="DL444" s="144"/>
      <c r="DM444" s="144"/>
      <c r="DN444" s="144"/>
      <c r="DO444" s="144"/>
      <c r="DP444" s="144"/>
      <c r="DQ444" s="144"/>
      <c r="DR444" s="144"/>
      <c r="DS444" s="144"/>
      <c r="DT444" s="144"/>
      <c r="DU444" s="144"/>
      <c r="DV444" s="144"/>
      <c r="DW444" s="144"/>
      <c r="DX444" s="144"/>
      <c r="DY444" s="144"/>
      <c r="DZ444" s="144"/>
      <c r="EA444" s="144"/>
      <c r="EB444" s="144"/>
      <c r="EC444" s="144"/>
      <c r="ED444" s="144"/>
      <c r="EE444" s="144"/>
      <c r="EF444" s="144"/>
      <c r="EG444" s="144"/>
      <c r="EH444" s="144"/>
      <c r="EI444" s="144"/>
      <c r="EJ444" s="144"/>
    </row>
    <row r="445" spans="1:140" s="39" customFormat="1" ht="61.5" customHeight="1" x14ac:dyDescent="0.25">
      <c r="A445" s="174">
        <v>4</v>
      </c>
      <c r="B445" s="82" t="s">
        <v>92</v>
      </c>
      <c r="C445" s="139" t="s">
        <v>27</v>
      </c>
      <c r="D445" s="78" t="s">
        <v>310</v>
      </c>
      <c r="E445" s="78" t="s">
        <v>26</v>
      </c>
      <c r="F445" s="139" t="s">
        <v>627</v>
      </c>
      <c r="G445" s="78">
        <v>2</v>
      </c>
      <c r="H445" s="78">
        <v>1</v>
      </c>
      <c r="I445" s="130">
        <v>870.33</v>
      </c>
      <c r="J445" s="130">
        <v>726.3</v>
      </c>
      <c r="K445" s="130">
        <v>685.3</v>
      </c>
      <c r="L445" s="134">
        <v>34</v>
      </c>
      <c r="M445" s="130">
        <f>SUM(N445:S445)</f>
        <v>2375618.355</v>
      </c>
      <c r="N445" s="130">
        <v>0</v>
      </c>
      <c r="O445" s="130">
        <v>0</v>
      </c>
      <c r="P445" s="130">
        <v>0</v>
      </c>
      <c r="Q445" s="130">
        <f>'Таблица 3 '!C442</f>
        <v>2375618.355</v>
      </c>
      <c r="R445" s="130">
        <v>0</v>
      </c>
      <c r="S445" s="130">
        <v>0</v>
      </c>
      <c r="T445" s="80">
        <f t="shared" si="141"/>
        <v>2729.5604598255832</v>
      </c>
      <c r="U445" s="80">
        <v>3270.85</v>
      </c>
      <c r="V445" s="131" t="s">
        <v>30</v>
      </c>
      <c r="W445" s="47"/>
      <c r="X445" s="144"/>
      <c r="Y445" s="144"/>
      <c r="Z445" s="144"/>
      <c r="AA445" s="144"/>
      <c r="AB445" s="144"/>
      <c r="AC445" s="144"/>
      <c r="AD445" s="144"/>
      <c r="AE445" s="144"/>
      <c r="AF445" s="144"/>
      <c r="AG445" s="144"/>
      <c r="AH445" s="144"/>
      <c r="AI445" s="144"/>
      <c r="AJ445" s="144"/>
      <c r="AK445" s="144"/>
      <c r="AL445" s="144"/>
      <c r="AM445" s="144"/>
      <c r="AN445" s="144"/>
      <c r="AO445" s="144"/>
      <c r="AP445" s="144"/>
      <c r="AQ445" s="144"/>
      <c r="AR445" s="144"/>
      <c r="AS445" s="144"/>
      <c r="AT445" s="144"/>
      <c r="AU445" s="144"/>
      <c r="AV445" s="144"/>
      <c r="AW445" s="144"/>
      <c r="AX445" s="144"/>
      <c r="AY445" s="144"/>
      <c r="AZ445" s="144"/>
      <c r="BA445" s="144"/>
      <c r="BB445" s="144"/>
      <c r="BC445" s="144"/>
      <c r="BD445" s="144"/>
      <c r="BE445" s="144"/>
      <c r="BF445" s="144"/>
      <c r="BG445" s="144"/>
      <c r="BH445" s="144"/>
      <c r="BI445" s="144"/>
      <c r="BJ445" s="144"/>
      <c r="BK445" s="144"/>
      <c r="BL445" s="144"/>
      <c r="BM445" s="144"/>
      <c r="BN445" s="144"/>
      <c r="BO445" s="144"/>
      <c r="BP445" s="144"/>
      <c r="BQ445" s="144"/>
      <c r="BR445" s="144"/>
      <c r="BS445" s="144"/>
      <c r="BT445" s="144"/>
      <c r="BU445" s="144"/>
      <c r="BV445" s="144"/>
      <c r="BW445" s="144"/>
      <c r="BX445" s="144"/>
      <c r="BY445" s="144"/>
      <c r="BZ445" s="144"/>
      <c r="CA445" s="144"/>
      <c r="CB445" s="144"/>
      <c r="CC445" s="144"/>
      <c r="CD445" s="144"/>
      <c r="CE445" s="144"/>
      <c r="CF445" s="144"/>
      <c r="CG445" s="144"/>
      <c r="CH445" s="144"/>
      <c r="CI445" s="144"/>
      <c r="CJ445" s="144"/>
      <c r="CK445" s="144"/>
      <c r="CL445" s="144"/>
      <c r="CM445" s="144"/>
      <c r="CN445" s="144"/>
      <c r="CO445" s="144"/>
      <c r="CP445" s="144"/>
      <c r="CQ445" s="144"/>
      <c r="CR445" s="144"/>
      <c r="CS445" s="144"/>
      <c r="CT445" s="144"/>
      <c r="CU445" s="144"/>
      <c r="CV445" s="144"/>
      <c r="CW445" s="144"/>
      <c r="CX445" s="144"/>
      <c r="CY445" s="144"/>
      <c r="CZ445" s="144"/>
      <c r="DA445" s="144"/>
      <c r="DB445" s="144"/>
      <c r="DC445" s="144"/>
      <c r="DD445" s="144"/>
      <c r="DE445" s="144"/>
      <c r="DF445" s="144"/>
      <c r="DG445" s="144"/>
      <c r="DH445" s="144"/>
      <c r="DI445" s="144"/>
      <c r="DJ445" s="144"/>
      <c r="DK445" s="144"/>
      <c r="DL445" s="144"/>
      <c r="DM445" s="144"/>
      <c r="DN445" s="144"/>
      <c r="DO445" s="144"/>
      <c r="DP445" s="144"/>
      <c r="DQ445" s="144"/>
      <c r="DR445" s="144"/>
      <c r="DS445" s="144"/>
      <c r="DT445" s="144"/>
      <c r="DU445" s="144"/>
      <c r="DV445" s="144"/>
      <c r="DW445" s="144"/>
      <c r="DX445" s="144"/>
      <c r="DY445" s="144"/>
      <c r="DZ445" s="144"/>
      <c r="EA445" s="144"/>
      <c r="EB445" s="144"/>
      <c r="EC445" s="144"/>
      <c r="ED445" s="144"/>
      <c r="EE445" s="144"/>
      <c r="EF445" s="144"/>
      <c r="EG445" s="144"/>
      <c r="EH445" s="144"/>
      <c r="EI445" s="144"/>
      <c r="EJ445" s="144"/>
    </row>
    <row r="446" spans="1:140" s="29" customFormat="1" ht="30" customHeight="1" x14ac:dyDescent="0.2">
      <c r="A446" s="138" t="s">
        <v>4</v>
      </c>
      <c r="B446" s="138"/>
      <c r="C446" s="44" t="s">
        <v>350</v>
      </c>
      <c r="D446" s="44" t="s">
        <v>350</v>
      </c>
      <c r="E446" s="44" t="s">
        <v>350</v>
      </c>
      <c r="F446" s="50" t="s">
        <v>350</v>
      </c>
      <c r="G446" s="44" t="s">
        <v>350</v>
      </c>
      <c r="H446" s="44" t="s">
        <v>350</v>
      </c>
      <c r="I446" s="49">
        <f>SUM(I447:I448)</f>
        <v>2235.21</v>
      </c>
      <c r="J446" s="49">
        <f t="shared" ref="J446:S446" si="142">SUM(J447:J448)</f>
        <v>1963.32</v>
      </c>
      <c r="K446" s="49">
        <f t="shared" si="142"/>
        <v>1593.1399999999999</v>
      </c>
      <c r="L446" s="72">
        <f t="shared" si="142"/>
        <v>64</v>
      </c>
      <c r="M446" s="49">
        <f t="shared" si="142"/>
        <v>6604781.3799999999</v>
      </c>
      <c r="N446" s="49">
        <f t="shared" si="142"/>
        <v>0</v>
      </c>
      <c r="O446" s="49">
        <f t="shared" si="142"/>
        <v>0</v>
      </c>
      <c r="P446" s="49">
        <f t="shared" si="142"/>
        <v>1000000</v>
      </c>
      <c r="Q446" s="49">
        <f t="shared" si="142"/>
        <v>5604781.3799999999</v>
      </c>
      <c r="R446" s="49">
        <f t="shared" si="142"/>
        <v>0</v>
      </c>
      <c r="S446" s="49">
        <f t="shared" si="142"/>
        <v>0</v>
      </c>
      <c r="T446" s="141" t="s">
        <v>350</v>
      </c>
      <c r="U446" s="44" t="s">
        <v>350</v>
      </c>
      <c r="V446" s="142" t="s">
        <v>350</v>
      </c>
      <c r="W446" s="47"/>
      <c r="X446" s="156"/>
      <c r="Y446" s="156"/>
      <c r="Z446" s="156"/>
      <c r="AA446" s="156"/>
      <c r="AB446" s="156"/>
      <c r="AC446" s="156"/>
      <c r="AD446" s="156"/>
      <c r="AE446" s="156"/>
      <c r="AF446" s="156"/>
      <c r="AG446" s="156"/>
      <c r="AH446" s="156"/>
      <c r="AI446" s="156"/>
      <c r="AJ446" s="156"/>
      <c r="AK446" s="156"/>
      <c r="AL446" s="156"/>
      <c r="AM446" s="156"/>
      <c r="AN446" s="156"/>
      <c r="AO446" s="156"/>
      <c r="AP446" s="156"/>
      <c r="AQ446" s="156"/>
      <c r="AR446" s="156"/>
      <c r="AS446" s="156"/>
      <c r="AT446" s="156"/>
      <c r="AU446" s="156"/>
      <c r="AV446" s="156"/>
      <c r="AW446" s="156"/>
      <c r="AX446" s="156"/>
      <c r="AY446" s="156"/>
      <c r="AZ446" s="156"/>
      <c r="BA446" s="156"/>
      <c r="BB446" s="156"/>
      <c r="BC446" s="156"/>
      <c r="BD446" s="156"/>
      <c r="BE446" s="156"/>
      <c r="BF446" s="156"/>
      <c r="BG446" s="156"/>
      <c r="BH446" s="156"/>
      <c r="BI446" s="156"/>
      <c r="BJ446" s="156"/>
      <c r="BK446" s="156"/>
      <c r="BL446" s="156"/>
      <c r="BM446" s="156"/>
      <c r="BN446" s="156"/>
      <c r="BO446" s="156"/>
      <c r="BP446" s="156"/>
      <c r="BQ446" s="156"/>
      <c r="BR446" s="156"/>
      <c r="BS446" s="156"/>
      <c r="BT446" s="156"/>
      <c r="BU446" s="156"/>
      <c r="BV446" s="156"/>
      <c r="BW446" s="156"/>
      <c r="BX446" s="156"/>
      <c r="BY446" s="156"/>
      <c r="BZ446" s="156"/>
      <c r="CA446" s="156"/>
      <c r="CB446" s="156"/>
      <c r="CC446" s="156"/>
      <c r="CD446" s="156"/>
      <c r="CE446" s="156"/>
      <c r="CF446" s="156"/>
      <c r="CG446" s="156"/>
      <c r="CH446" s="156"/>
      <c r="CI446" s="156"/>
      <c r="CJ446" s="156"/>
      <c r="CK446" s="156"/>
      <c r="CL446" s="156"/>
      <c r="CM446" s="156"/>
      <c r="CN446" s="156"/>
      <c r="CO446" s="156"/>
      <c r="CP446" s="156"/>
      <c r="CQ446" s="156"/>
      <c r="CR446" s="156"/>
      <c r="CS446" s="156"/>
      <c r="CT446" s="156"/>
      <c r="CU446" s="156"/>
      <c r="CV446" s="156"/>
      <c r="CW446" s="156"/>
      <c r="CX446" s="156"/>
      <c r="CY446" s="156"/>
      <c r="CZ446" s="156"/>
      <c r="DA446" s="156"/>
      <c r="DB446" s="156"/>
      <c r="DC446" s="156"/>
      <c r="DD446" s="156"/>
      <c r="DE446" s="156"/>
      <c r="DF446" s="156"/>
      <c r="DG446" s="156"/>
      <c r="DH446" s="156"/>
      <c r="DI446" s="156"/>
      <c r="DJ446" s="156"/>
      <c r="DK446" s="156"/>
      <c r="DL446" s="156"/>
      <c r="DM446" s="156"/>
      <c r="DN446" s="156"/>
      <c r="DO446" s="156"/>
      <c r="DP446" s="156"/>
      <c r="DQ446" s="156"/>
      <c r="DR446" s="156"/>
      <c r="DS446" s="156"/>
      <c r="DT446" s="156"/>
      <c r="DU446" s="156"/>
      <c r="DV446" s="156"/>
      <c r="DW446" s="156"/>
      <c r="DX446" s="156"/>
      <c r="DY446" s="156"/>
      <c r="DZ446" s="156"/>
      <c r="EA446" s="156"/>
      <c r="EB446" s="156"/>
      <c r="EC446" s="156"/>
      <c r="ED446" s="156"/>
      <c r="EE446" s="156"/>
      <c r="EF446" s="156"/>
      <c r="EG446" s="156"/>
      <c r="EH446" s="156"/>
      <c r="EI446" s="156"/>
      <c r="EJ446" s="156"/>
    </row>
    <row r="447" spans="1:140" s="39" customFormat="1" ht="50.25" customHeight="1" x14ac:dyDescent="0.25">
      <c r="A447" s="76">
        <v>1</v>
      </c>
      <c r="B447" s="82" t="s">
        <v>515</v>
      </c>
      <c r="C447" s="139" t="s">
        <v>27</v>
      </c>
      <c r="D447" s="78">
        <v>1997</v>
      </c>
      <c r="E447" s="78" t="s">
        <v>350</v>
      </c>
      <c r="F447" s="76" t="s">
        <v>627</v>
      </c>
      <c r="G447" s="78">
        <v>3</v>
      </c>
      <c r="H447" s="78">
        <v>2</v>
      </c>
      <c r="I447" s="130">
        <v>1538.9</v>
      </c>
      <c r="J447" s="130">
        <v>1337.1</v>
      </c>
      <c r="K447" s="130">
        <v>1007.5</v>
      </c>
      <c r="L447" s="134">
        <v>33</v>
      </c>
      <c r="M447" s="130">
        <f>SUM(N447:S447)</f>
        <v>2822805.29</v>
      </c>
      <c r="N447" s="130">
        <v>0</v>
      </c>
      <c r="O447" s="130">
        <v>0</v>
      </c>
      <c r="P447" s="130">
        <v>0</v>
      </c>
      <c r="Q447" s="130">
        <f>'Таблица 3 '!C444</f>
        <v>2822805.29</v>
      </c>
      <c r="R447" s="130">
        <v>0</v>
      </c>
      <c r="S447" s="130">
        <v>0</v>
      </c>
      <c r="T447" s="80">
        <f>M447/I447</f>
        <v>1834.3006628110988</v>
      </c>
      <c r="U447" s="80">
        <v>2111.14</v>
      </c>
      <c r="V447" s="131" t="s">
        <v>30</v>
      </c>
      <c r="W447" s="47"/>
      <c r="X447" s="144"/>
      <c r="Y447" s="144"/>
      <c r="Z447" s="144"/>
      <c r="AA447" s="144"/>
      <c r="AB447" s="144"/>
      <c r="AC447" s="144"/>
      <c r="AD447" s="144"/>
      <c r="AE447" s="144"/>
      <c r="AF447" s="144"/>
      <c r="AG447" s="144"/>
      <c r="AH447" s="144"/>
      <c r="AI447" s="144"/>
      <c r="AJ447" s="144"/>
      <c r="AK447" s="144"/>
      <c r="AL447" s="144"/>
      <c r="AM447" s="144"/>
      <c r="AN447" s="144"/>
      <c r="AO447" s="144"/>
      <c r="AP447" s="144"/>
      <c r="AQ447" s="144"/>
      <c r="AR447" s="144"/>
      <c r="AS447" s="144"/>
      <c r="AT447" s="144"/>
      <c r="AU447" s="144"/>
      <c r="AV447" s="144"/>
      <c r="AW447" s="144"/>
      <c r="AX447" s="144"/>
      <c r="AY447" s="144"/>
      <c r="AZ447" s="144"/>
      <c r="BA447" s="144"/>
      <c r="BB447" s="144"/>
      <c r="BC447" s="144"/>
      <c r="BD447" s="144"/>
      <c r="BE447" s="144"/>
      <c r="BF447" s="144"/>
      <c r="BG447" s="144"/>
      <c r="BH447" s="144"/>
      <c r="BI447" s="144"/>
      <c r="BJ447" s="144"/>
      <c r="BK447" s="144"/>
      <c r="BL447" s="144"/>
      <c r="BM447" s="144"/>
      <c r="BN447" s="144"/>
      <c r="BO447" s="144"/>
      <c r="BP447" s="144"/>
      <c r="BQ447" s="144"/>
      <c r="BR447" s="144"/>
      <c r="BS447" s="144"/>
      <c r="BT447" s="144"/>
      <c r="BU447" s="144"/>
      <c r="BV447" s="144"/>
      <c r="BW447" s="144"/>
      <c r="BX447" s="144"/>
      <c r="BY447" s="144"/>
      <c r="BZ447" s="144"/>
      <c r="CA447" s="144"/>
      <c r="CB447" s="144"/>
      <c r="CC447" s="144"/>
      <c r="CD447" s="144"/>
      <c r="CE447" s="144"/>
      <c r="CF447" s="144"/>
      <c r="CG447" s="144"/>
      <c r="CH447" s="144"/>
      <c r="CI447" s="144"/>
      <c r="CJ447" s="144"/>
      <c r="CK447" s="144"/>
      <c r="CL447" s="144"/>
      <c r="CM447" s="144"/>
      <c r="CN447" s="144"/>
      <c r="CO447" s="144"/>
      <c r="CP447" s="144"/>
      <c r="CQ447" s="144"/>
      <c r="CR447" s="144"/>
      <c r="CS447" s="144"/>
      <c r="CT447" s="144"/>
      <c r="CU447" s="144"/>
      <c r="CV447" s="144"/>
      <c r="CW447" s="144"/>
      <c r="CX447" s="144"/>
      <c r="CY447" s="144"/>
      <c r="CZ447" s="144"/>
      <c r="DA447" s="144"/>
      <c r="DB447" s="144"/>
      <c r="DC447" s="144"/>
      <c r="DD447" s="144"/>
      <c r="DE447" s="144"/>
      <c r="DF447" s="144"/>
      <c r="DG447" s="144"/>
      <c r="DH447" s="144"/>
      <c r="DI447" s="144"/>
      <c r="DJ447" s="144"/>
      <c r="DK447" s="144"/>
      <c r="DL447" s="144"/>
      <c r="DM447" s="144"/>
      <c r="DN447" s="144"/>
      <c r="DO447" s="144"/>
      <c r="DP447" s="144"/>
      <c r="DQ447" s="144"/>
      <c r="DR447" s="144"/>
      <c r="DS447" s="144"/>
      <c r="DT447" s="144"/>
      <c r="DU447" s="144"/>
      <c r="DV447" s="144"/>
      <c r="DW447" s="144"/>
      <c r="DX447" s="144"/>
      <c r="DY447" s="144"/>
      <c r="DZ447" s="144"/>
      <c r="EA447" s="144"/>
      <c r="EB447" s="144"/>
      <c r="EC447" s="144"/>
      <c r="ED447" s="144"/>
      <c r="EE447" s="144"/>
      <c r="EF447" s="144"/>
      <c r="EG447" s="144"/>
      <c r="EH447" s="144"/>
      <c r="EI447" s="144"/>
      <c r="EJ447" s="144"/>
    </row>
    <row r="448" spans="1:140" s="39" customFormat="1" ht="50.25" customHeight="1" x14ac:dyDescent="0.25">
      <c r="A448" s="76">
        <v>2</v>
      </c>
      <c r="B448" s="82" t="s">
        <v>514</v>
      </c>
      <c r="C448" s="139" t="s">
        <v>27</v>
      </c>
      <c r="D448" s="78">
        <v>1966</v>
      </c>
      <c r="E448" s="78" t="s">
        <v>350</v>
      </c>
      <c r="F448" s="76" t="s">
        <v>627</v>
      </c>
      <c r="G448" s="78">
        <v>2</v>
      </c>
      <c r="H448" s="78">
        <v>2</v>
      </c>
      <c r="I448" s="130">
        <v>696.31</v>
      </c>
      <c r="J448" s="130">
        <v>626.22</v>
      </c>
      <c r="K448" s="130">
        <v>585.64</v>
      </c>
      <c r="L448" s="134">
        <v>31</v>
      </c>
      <c r="M448" s="130">
        <f t="shared" si="119"/>
        <v>3781976.09</v>
      </c>
      <c r="N448" s="130">
        <v>0</v>
      </c>
      <c r="O448" s="130">
        <v>0</v>
      </c>
      <c r="P448" s="130">
        <v>1000000</v>
      </c>
      <c r="Q448" s="130">
        <f>'Таблица 3 '!C445</f>
        <v>2781976.09</v>
      </c>
      <c r="R448" s="130">
        <v>0</v>
      </c>
      <c r="S448" s="130">
        <v>0</v>
      </c>
      <c r="T448" s="80">
        <f>M448/I448</f>
        <v>5431.4545102037891</v>
      </c>
      <c r="U448" s="80">
        <v>4442.49</v>
      </c>
      <c r="V448" s="131" t="s">
        <v>30</v>
      </c>
      <c r="W448" s="47"/>
      <c r="X448" s="144"/>
      <c r="Y448" s="144"/>
      <c r="Z448" s="144"/>
      <c r="AA448" s="144"/>
      <c r="AB448" s="144"/>
      <c r="AC448" s="144"/>
      <c r="AD448" s="144"/>
      <c r="AE448" s="144"/>
      <c r="AF448" s="144"/>
      <c r="AG448" s="144"/>
      <c r="AH448" s="144"/>
      <c r="AI448" s="144"/>
      <c r="AJ448" s="144"/>
      <c r="AK448" s="144"/>
      <c r="AL448" s="144"/>
      <c r="AM448" s="144"/>
      <c r="AN448" s="144"/>
      <c r="AO448" s="144"/>
      <c r="AP448" s="144"/>
      <c r="AQ448" s="144"/>
      <c r="AR448" s="144"/>
      <c r="AS448" s="144"/>
      <c r="AT448" s="144"/>
      <c r="AU448" s="144"/>
      <c r="AV448" s="144"/>
      <c r="AW448" s="144"/>
      <c r="AX448" s="144"/>
      <c r="AY448" s="144"/>
      <c r="AZ448" s="144"/>
      <c r="BA448" s="144"/>
      <c r="BB448" s="144"/>
      <c r="BC448" s="144"/>
      <c r="BD448" s="144"/>
      <c r="BE448" s="144"/>
      <c r="BF448" s="144"/>
      <c r="BG448" s="144"/>
      <c r="BH448" s="144"/>
      <c r="BI448" s="144"/>
      <c r="BJ448" s="144"/>
      <c r="BK448" s="144"/>
      <c r="BL448" s="144"/>
      <c r="BM448" s="144"/>
      <c r="BN448" s="144"/>
      <c r="BO448" s="144"/>
      <c r="BP448" s="144"/>
      <c r="BQ448" s="144"/>
      <c r="BR448" s="144"/>
      <c r="BS448" s="144"/>
      <c r="BT448" s="144"/>
      <c r="BU448" s="144"/>
      <c r="BV448" s="144"/>
      <c r="BW448" s="144"/>
      <c r="BX448" s="144"/>
      <c r="BY448" s="144"/>
      <c r="BZ448" s="144"/>
      <c r="CA448" s="144"/>
      <c r="CB448" s="144"/>
      <c r="CC448" s="144"/>
      <c r="CD448" s="144"/>
      <c r="CE448" s="144"/>
      <c r="CF448" s="144"/>
      <c r="CG448" s="144"/>
      <c r="CH448" s="144"/>
      <c r="CI448" s="144"/>
      <c r="CJ448" s="144"/>
      <c r="CK448" s="144"/>
      <c r="CL448" s="144"/>
      <c r="CM448" s="144"/>
      <c r="CN448" s="144"/>
      <c r="CO448" s="144"/>
      <c r="CP448" s="144"/>
      <c r="CQ448" s="144"/>
      <c r="CR448" s="144"/>
      <c r="CS448" s="144"/>
      <c r="CT448" s="144"/>
      <c r="CU448" s="144"/>
      <c r="CV448" s="144"/>
      <c r="CW448" s="144"/>
      <c r="CX448" s="144"/>
      <c r="CY448" s="144"/>
      <c r="CZ448" s="144"/>
      <c r="DA448" s="144"/>
      <c r="DB448" s="144"/>
      <c r="DC448" s="144"/>
      <c r="DD448" s="144"/>
      <c r="DE448" s="144"/>
      <c r="DF448" s="144"/>
      <c r="DG448" s="144"/>
      <c r="DH448" s="144"/>
      <c r="DI448" s="144"/>
      <c r="DJ448" s="144"/>
      <c r="DK448" s="144"/>
      <c r="DL448" s="144"/>
      <c r="DM448" s="144"/>
      <c r="DN448" s="144"/>
      <c r="DO448" s="144"/>
      <c r="DP448" s="144"/>
      <c r="DQ448" s="144"/>
      <c r="DR448" s="144"/>
      <c r="DS448" s="144"/>
      <c r="DT448" s="144"/>
      <c r="DU448" s="144"/>
      <c r="DV448" s="144"/>
      <c r="DW448" s="144"/>
      <c r="DX448" s="144"/>
      <c r="DY448" s="144"/>
      <c r="DZ448" s="144"/>
      <c r="EA448" s="144"/>
      <c r="EB448" s="144"/>
      <c r="EC448" s="144"/>
      <c r="ED448" s="144"/>
      <c r="EE448" s="144"/>
      <c r="EF448" s="144"/>
      <c r="EG448" s="144"/>
      <c r="EH448" s="144"/>
      <c r="EI448" s="144"/>
      <c r="EJ448" s="144"/>
    </row>
    <row r="449" spans="1:23" s="29" customFormat="1" ht="30" customHeight="1" x14ac:dyDescent="0.2">
      <c r="A449" s="97" t="s">
        <v>597</v>
      </c>
      <c r="B449" s="97"/>
      <c r="C449" s="44" t="s">
        <v>350</v>
      </c>
      <c r="D449" s="44" t="s">
        <v>350</v>
      </c>
      <c r="E449" s="44" t="s">
        <v>350</v>
      </c>
      <c r="F449" s="50" t="s">
        <v>350</v>
      </c>
      <c r="G449" s="44" t="s">
        <v>350</v>
      </c>
      <c r="H449" s="44" t="s">
        <v>350</v>
      </c>
      <c r="I449" s="49">
        <f>I450</f>
        <v>727</v>
      </c>
      <c r="J449" s="49">
        <f t="shared" ref="J449:S450" si="143">J450</f>
        <v>648.9</v>
      </c>
      <c r="K449" s="49">
        <f t="shared" si="143"/>
        <v>527.79999999999995</v>
      </c>
      <c r="L449" s="72">
        <f t="shared" si="143"/>
        <v>32</v>
      </c>
      <c r="M449" s="49">
        <f t="shared" si="143"/>
        <v>880680.59100000001</v>
      </c>
      <c r="N449" s="49">
        <f t="shared" si="143"/>
        <v>0</v>
      </c>
      <c r="O449" s="49">
        <f t="shared" si="143"/>
        <v>0</v>
      </c>
      <c r="P449" s="49">
        <f t="shared" si="143"/>
        <v>0</v>
      </c>
      <c r="Q449" s="49">
        <f t="shared" si="143"/>
        <v>880680.59100000001</v>
      </c>
      <c r="R449" s="49">
        <f t="shared" si="143"/>
        <v>0</v>
      </c>
      <c r="S449" s="49">
        <f t="shared" si="143"/>
        <v>0</v>
      </c>
      <c r="T449" s="44" t="s">
        <v>26</v>
      </c>
      <c r="U449" s="44" t="s">
        <v>26</v>
      </c>
      <c r="V449" s="44" t="s">
        <v>26</v>
      </c>
      <c r="W449" s="47"/>
    </row>
    <row r="450" spans="1:23" s="29" customFormat="1" ht="30" customHeight="1" x14ac:dyDescent="0.2">
      <c r="A450" s="97" t="s">
        <v>599</v>
      </c>
      <c r="B450" s="97"/>
      <c r="C450" s="44" t="s">
        <v>350</v>
      </c>
      <c r="D450" s="44" t="s">
        <v>350</v>
      </c>
      <c r="E450" s="44" t="s">
        <v>350</v>
      </c>
      <c r="F450" s="50" t="s">
        <v>350</v>
      </c>
      <c r="G450" s="44" t="s">
        <v>350</v>
      </c>
      <c r="H450" s="44" t="s">
        <v>350</v>
      </c>
      <c r="I450" s="49">
        <f>I451</f>
        <v>727</v>
      </c>
      <c r="J450" s="49">
        <f t="shared" si="143"/>
        <v>648.9</v>
      </c>
      <c r="K450" s="49">
        <f t="shared" si="143"/>
        <v>527.79999999999995</v>
      </c>
      <c r="L450" s="72">
        <f t="shared" si="143"/>
        <v>32</v>
      </c>
      <c r="M450" s="49">
        <f t="shared" si="143"/>
        <v>880680.59100000001</v>
      </c>
      <c r="N450" s="49">
        <f t="shared" si="143"/>
        <v>0</v>
      </c>
      <c r="O450" s="49">
        <f t="shared" si="143"/>
        <v>0</v>
      </c>
      <c r="P450" s="49">
        <f t="shared" si="143"/>
        <v>0</v>
      </c>
      <c r="Q450" s="49">
        <f t="shared" si="143"/>
        <v>880680.59100000001</v>
      </c>
      <c r="R450" s="49">
        <f t="shared" si="143"/>
        <v>0</v>
      </c>
      <c r="S450" s="49">
        <f t="shared" si="143"/>
        <v>0</v>
      </c>
      <c r="T450" s="44" t="s">
        <v>26</v>
      </c>
      <c r="U450" s="44" t="s">
        <v>26</v>
      </c>
      <c r="V450" s="44" t="s">
        <v>26</v>
      </c>
      <c r="W450" s="47"/>
    </row>
    <row r="451" spans="1:23" s="39" customFormat="1" ht="51" customHeight="1" x14ac:dyDescent="0.25">
      <c r="A451" s="78">
        <v>1</v>
      </c>
      <c r="B451" s="84" t="s">
        <v>346</v>
      </c>
      <c r="C451" s="139" t="s">
        <v>27</v>
      </c>
      <c r="D451" s="78" t="s">
        <v>72</v>
      </c>
      <c r="E451" s="78" t="s">
        <v>26</v>
      </c>
      <c r="F451" s="76" t="s">
        <v>164</v>
      </c>
      <c r="G451" s="78">
        <v>2</v>
      </c>
      <c r="H451" s="78">
        <v>2</v>
      </c>
      <c r="I451" s="130">
        <v>727</v>
      </c>
      <c r="J451" s="130">
        <v>648.9</v>
      </c>
      <c r="K451" s="130">
        <v>527.79999999999995</v>
      </c>
      <c r="L451" s="134">
        <v>32</v>
      </c>
      <c r="M451" s="130">
        <f t="shared" si="119"/>
        <v>880680.59100000001</v>
      </c>
      <c r="N451" s="157">
        <v>0</v>
      </c>
      <c r="O451" s="157">
        <v>0</v>
      </c>
      <c r="P451" s="157">
        <v>0</v>
      </c>
      <c r="Q451" s="130">
        <f>'Таблица 3 '!C448</f>
        <v>880680.59100000001</v>
      </c>
      <c r="R451" s="175">
        <v>0</v>
      </c>
      <c r="S451" s="130">
        <v>0</v>
      </c>
      <c r="T451" s="80">
        <f>M451/I451</f>
        <v>1211.390083906465</v>
      </c>
      <c r="U451" s="75">
        <v>1357.19</v>
      </c>
      <c r="V451" s="136" t="s">
        <v>30</v>
      </c>
      <c r="W451" s="47"/>
    </row>
    <row r="452" spans="1:23" s="29" customFormat="1" ht="30" customHeight="1" x14ac:dyDescent="0.2">
      <c r="A452" s="97" t="s">
        <v>565</v>
      </c>
      <c r="B452" s="97"/>
      <c r="C452" s="44" t="s">
        <v>350</v>
      </c>
      <c r="D452" s="44" t="s">
        <v>350</v>
      </c>
      <c r="E452" s="44" t="s">
        <v>350</v>
      </c>
      <c r="F452" s="50" t="s">
        <v>350</v>
      </c>
      <c r="G452" s="44" t="s">
        <v>350</v>
      </c>
      <c r="H452" s="44" t="s">
        <v>350</v>
      </c>
      <c r="I452" s="49">
        <f>I453</f>
        <v>1607.58</v>
      </c>
      <c r="J452" s="49">
        <f t="shared" ref="J452:R452" si="144">J453</f>
        <v>1463.76</v>
      </c>
      <c r="K452" s="49">
        <f t="shared" si="144"/>
        <v>1463.76</v>
      </c>
      <c r="L452" s="72">
        <f t="shared" si="144"/>
        <v>65</v>
      </c>
      <c r="M452" s="49">
        <f t="shared" si="144"/>
        <v>733899.99</v>
      </c>
      <c r="N452" s="49">
        <f t="shared" si="144"/>
        <v>0</v>
      </c>
      <c r="O452" s="49">
        <f t="shared" si="144"/>
        <v>0</v>
      </c>
      <c r="P452" s="49">
        <f t="shared" si="144"/>
        <v>0</v>
      </c>
      <c r="Q452" s="49">
        <f t="shared" si="144"/>
        <v>733899.99</v>
      </c>
      <c r="R452" s="49">
        <f t="shared" si="144"/>
        <v>0</v>
      </c>
      <c r="S452" s="49">
        <f>S453</f>
        <v>0</v>
      </c>
      <c r="T452" s="44" t="s">
        <v>26</v>
      </c>
      <c r="U452" s="44" t="s">
        <v>26</v>
      </c>
      <c r="V452" s="44" t="s">
        <v>26</v>
      </c>
      <c r="W452" s="47"/>
    </row>
    <row r="453" spans="1:23" s="29" customFormat="1" ht="30" customHeight="1" x14ac:dyDescent="0.2">
      <c r="A453" s="97" t="s">
        <v>566</v>
      </c>
      <c r="B453" s="97"/>
      <c r="C453" s="44" t="s">
        <v>350</v>
      </c>
      <c r="D453" s="44" t="s">
        <v>350</v>
      </c>
      <c r="E453" s="44" t="s">
        <v>350</v>
      </c>
      <c r="F453" s="50" t="s">
        <v>350</v>
      </c>
      <c r="G453" s="44" t="s">
        <v>350</v>
      </c>
      <c r="H453" s="44" t="s">
        <v>350</v>
      </c>
      <c r="I453" s="49">
        <f>SUM(I454:I455)</f>
        <v>1607.58</v>
      </c>
      <c r="J453" s="49">
        <f t="shared" ref="J453:R453" si="145">SUM(J454:J455)</f>
        <v>1463.76</v>
      </c>
      <c r="K453" s="49">
        <f t="shared" si="145"/>
        <v>1463.76</v>
      </c>
      <c r="L453" s="72">
        <f t="shared" si="145"/>
        <v>65</v>
      </c>
      <c r="M453" s="49">
        <f t="shared" si="145"/>
        <v>733899.99</v>
      </c>
      <c r="N453" s="49">
        <f t="shared" si="145"/>
        <v>0</v>
      </c>
      <c r="O453" s="49">
        <f t="shared" si="145"/>
        <v>0</v>
      </c>
      <c r="P453" s="49">
        <f t="shared" si="145"/>
        <v>0</v>
      </c>
      <c r="Q453" s="49">
        <f t="shared" si="145"/>
        <v>733899.99</v>
      </c>
      <c r="R453" s="49">
        <f t="shared" si="145"/>
        <v>0</v>
      </c>
      <c r="S453" s="49">
        <f>SUM(S454:S455)</f>
        <v>0</v>
      </c>
      <c r="T453" s="44" t="s">
        <v>26</v>
      </c>
      <c r="U453" s="44" t="s">
        <v>26</v>
      </c>
      <c r="V453" s="44" t="s">
        <v>26</v>
      </c>
      <c r="W453" s="47"/>
    </row>
    <row r="454" spans="1:23" s="39" customFormat="1" ht="45" x14ac:dyDescent="0.25">
      <c r="A454" s="78">
        <v>1</v>
      </c>
      <c r="B454" s="83" t="s">
        <v>552</v>
      </c>
      <c r="C454" s="139" t="s">
        <v>27</v>
      </c>
      <c r="D454" s="136" t="s">
        <v>300</v>
      </c>
      <c r="E454" s="78" t="s">
        <v>26</v>
      </c>
      <c r="F454" s="136" t="s">
        <v>627</v>
      </c>
      <c r="G454" s="165">
        <v>2</v>
      </c>
      <c r="H454" s="165">
        <v>2</v>
      </c>
      <c r="I454" s="130">
        <v>798.62</v>
      </c>
      <c r="J454" s="130">
        <v>727.77</v>
      </c>
      <c r="K454" s="130">
        <v>727.77</v>
      </c>
      <c r="L454" s="134">
        <v>31</v>
      </c>
      <c r="M454" s="130">
        <f t="shared" ref="M454:M506" si="146">SUM(N454:S454)</f>
        <v>364889.32</v>
      </c>
      <c r="N454" s="130">
        <v>0</v>
      </c>
      <c r="O454" s="130">
        <v>0</v>
      </c>
      <c r="P454" s="130">
        <v>0</v>
      </c>
      <c r="Q454" s="130">
        <f>'Таблица 3 '!C451</f>
        <v>364889.32</v>
      </c>
      <c r="R454" s="130">
        <v>0</v>
      </c>
      <c r="S454" s="130">
        <v>0</v>
      </c>
      <c r="T454" s="80">
        <f>M454/I454</f>
        <v>456.89980215872379</v>
      </c>
      <c r="U454" s="80">
        <v>501.38</v>
      </c>
      <c r="V454" s="131" t="s">
        <v>30</v>
      </c>
      <c r="W454" s="47"/>
    </row>
    <row r="455" spans="1:23" s="39" customFormat="1" ht="45" x14ac:dyDescent="0.25">
      <c r="A455" s="78">
        <v>2</v>
      </c>
      <c r="B455" s="83" t="s">
        <v>620</v>
      </c>
      <c r="C455" s="139" t="s">
        <v>27</v>
      </c>
      <c r="D455" s="136" t="s">
        <v>84</v>
      </c>
      <c r="E455" s="78" t="s">
        <v>26</v>
      </c>
      <c r="F455" s="136" t="s">
        <v>627</v>
      </c>
      <c r="G455" s="165">
        <v>2</v>
      </c>
      <c r="H455" s="165">
        <v>2</v>
      </c>
      <c r="I455" s="130">
        <v>808.96</v>
      </c>
      <c r="J455" s="130">
        <v>735.99</v>
      </c>
      <c r="K455" s="130">
        <v>735.99</v>
      </c>
      <c r="L455" s="134">
        <v>34</v>
      </c>
      <c r="M455" s="130">
        <f t="shared" si="146"/>
        <v>369010.67</v>
      </c>
      <c r="N455" s="130">
        <v>0</v>
      </c>
      <c r="O455" s="130">
        <v>0</v>
      </c>
      <c r="P455" s="130">
        <v>0</v>
      </c>
      <c r="Q455" s="130">
        <f>'Таблица 3 '!C452</f>
        <v>369010.67</v>
      </c>
      <c r="R455" s="130">
        <v>0</v>
      </c>
      <c r="S455" s="130">
        <v>0</v>
      </c>
      <c r="T455" s="80">
        <f>M455/I455</f>
        <v>456.15440812895565</v>
      </c>
      <c r="U455" s="80">
        <v>501.38</v>
      </c>
      <c r="V455" s="131" t="s">
        <v>30</v>
      </c>
      <c r="W455" s="47"/>
    </row>
    <row r="456" spans="1:23" s="29" customFormat="1" ht="30" customHeight="1" x14ac:dyDescent="0.2">
      <c r="A456" s="97" t="s">
        <v>600</v>
      </c>
      <c r="B456" s="97"/>
      <c r="C456" s="44" t="s">
        <v>350</v>
      </c>
      <c r="D456" s="44" t="s">
        <v>350</v>
      </c>
      <c r="E456" s="44" t="s">
        <v>350</v>
      </c>
      <c r="F456" s="50" t="s">
        <v>350</v>
      </c>
      <c r="G456" s="44" t="s">
        <v>350</v>
      </c>
      <c r="H456" s="44" t="s">
        <v>350</v>
      </c>
      <c r="I456" s="49">
        <f>I457</f>
        <v>1220</v>
      </c>
      <c r="J456" s="49">
        <f t="shared" ref="J456:S457" si="147">J457</f>
        <v>989.2</v>
      </c>
      <c r="K456" s="49">
        <f t="shared" si="147"/>
        <v>888.75</v>
      </c>
      <c r="L456" s="72">
        <f t="shared" si="147"/>
        <v>46</v>
      </c>
      <c r="M456" s="49">
        <f t="shared" si="147"/>
        <v>4004757.11</v>
      </c>
      <c r="N456" s="49">
        <f t="shared" si="147"/>
        <v>0</v>
      </c>
      <c r="O456" s="49">
        <f t="shared" si="147"/>
        <v>0</v>
      </c>
      <c r="P456" s="49">
        <f t="shared" si="147"/>
        <v>0</v>
      </c>
      <c r="Q456" s="49">
        <f t="shared" si="147"/>
        <v>4004757.11</v>
      </c>
      <c r="R456" s="49">
        <f t="shared" si="147"/>
        <v>0</v>
      </c>
      <c r="S456" s="49">
        <f t="shared" si="147"/>
        <v>0</v>
      </c>
      <c r="T456" s="44" t="s">
        <v>26</v>
      </c>
      <c r="U456" s="44" t="s">
        <v>26</v>
      </c>
      <c r="V456" s="44" t="s">
        <v>26</v>
      </c>
      <c r="W456" s="47"/>
    </row>
    <row r="457" spans="1:23" s="29" customFormat="1" ht="30" customHeight="1" x14ac:dyDescent="0.2">
      <c r="A457" s="97" t="s">
        <v>601</v>
      </c>
      <c r="B457" s="97"/>
      <c r="C457" s="44" t="s">
        <v>350</v>
      </c>
      <c r="D457" s="44" t="s">
        <v>350</v>
      </c>
      <c r="E457" s="44" t="s">
        <v>350</v>
      </c>
      <c r="F457" s="50" t="s">
        <v>350</v>
      </c>
      <c r="G457" s="44" t="s">
        <v>350</v>
      </c>
      <c r="H457" s="44" t="s">
        <v>350</v>
      </c>
      <c r="I457" s="49">
        <f>I458</f>
        <v>1220</v>
      </c>
      <c r="J457" s="49">
        <f t="shared" si="147"/>
        <v>989.2</v>
      </c>
      <c r="K457" s="49">
        <f t="shared" si="147"/>
        <v>888.75</v>
      </c>
      <c r="L457" s="72">
        <f t="shared" si="147"/>
        <v>46</v>
      </c>
      <c r="M457" s="49">
        <f t="shared" si="147"/>
        <v>4004757.11</v>
      </c>
      <c r="N457" s="49">
        <f t="shared" si="147"/>
        <v>0</v>
      </c>
      <c r="O457" s="49">
        <f t="shared" si="147"/>
        <v>0</v>
      </c>
      <c r="P457" s="49">
        <f t="shared" si="147"/>
        <v>0</v>
      </c>
      <c r="Q457" s="49">
        <f t="shared" si="147"/>
        <v>4004757.11</v>
      </c>
      <c r="R457" s="49">
        <f t="shared" si="147"/>
        <v>0</v>
      </c>
      <c r="S457" s="49">
        <f t="shared" si="147"/>
        <v>0</v>
      </c>
      <c r="T457" s="44" t="s">
        <v>26</v>
      </c>
      <c r="U457" s="44" t="s">
        <v>26</v>
      </c>
      <c r="V457" s="44" t="s">
        <v>26</v>
      </c>
      <c r="W457" s="47"/>
    </row>
    <row r="458" spans="1:23" s="39" customFormat="1" ht="45" x14ac:dyDescent="0.25">
      <c r="A458" s="78">
        <v>1</v>
      </c>
      <c r="B458" s="84" t="s">
        <v>510</v>
      </c>
      <c r="C458" s="139" t="s">
        <v>27</v>
      </c>
      <c r="D458" s="136" t="s">
        <v>300</v>
      </c>
      <c r="E458" s="78" t="s">
        <v>26</v>
      </c>
      <c r="F458" s="139" t="s">
        <v>627</v>
      </c>
      <c r="G458" s="165">
        <v>2</v>
      </c>
      <c r="H458" s="165">
        <v>3</v>
      </c>
      <c r="I458" s="128">
        <v>1220</v>
      </c>
      <c r="J458" s="128">
        <v>989.2</v>
      </c>
      <c r="K458" s="130">
        <v>888.75</v>
      </c>
      <c r="L458" s="134">
        <v>46</v>
      </c>
      <c r="M458" s="130">
        <f t="shared" si="146"/>
        <v>4004757.11</v>
      </c>
      <c r="N458" s="130">
        <v>0</v>
      </c>
      <c r="O458" s="130">
        <v>0</v>
      </c>
      <c r="P458" s="130">
        <v>0</v>
      </c>
      <c r="Q458" s="130">
        <f>'Таблица 3 '!C455</f>
        <v>4004757.11</v>
      </c>
      <c r="R458" s="130">
        <v>0</v>
      </c>
      <c r="S458" s="130">
        <v>0</v>
      </c>
      <c r="T458" s="80">
        <f>M458/I458</f>
        <v>3282.5877950819672</v>
      </c>
      <c r="U458" s="80">
        <v>4048.48</v>
      </c>
      <c r="V458" s="131" t="s">
        <v>30</v>
      </c>
      <c r="W458" s="47"/>
    </row>
    <row r="459" spans="1:23" s="29" customFormat="1" ht="30" customHeight="1" x14ac:dyDescent="0.2">
      <c r="A459" s="97" t="s">
        <v>567</v>
      </c>
      <c r="B459" s="97"/>
      <c r="C459" s="44" t="s">
        <v>350</v>
      </c>
      <c r="D459" s="44" t="s">
        <v>350</v>
      </c>
      <c r="E459" s="44" t="s">
        <v>350</v>
      </c>
      <c r="F459" s="50" t="s">
        <v>350</v>
      </c>
      <c r="G459" s="44" t="s">
        <v>350</v>
      </c>
      <c r="H459" s="44" t="s">
        <v>350</v>
      </c>
      <c r="I459" s="49">
        <f>I460</f>
        <v>4930.7</v>
      </c>
      <c r="J459" s="49">
        <f t="shared" ref="J459:S459" si="148">J460</f>
        <v>4349.3999999999996</v>
      </c>
      <c r="K459" s="49">
        <f t="shared" si="148"/>
        <v>4511.1000000000004</v>
      </c>
      <c r="L459" s="72">
        <f t="shared" si="148"/>
        <v>179</v>
      </c>
      <c r="M459" s="49">
        <f t="shared" si="148"/>
        <v>14777962.790000003</v>
      </c>
      <c r="N459" s="49">
        <f t="shared" si="148"/>
        <v>0</v>
      </c>
      <c r="O459" s="49">
        <f t="shared" si="148"/>
        <v>0</v>
      </c>
      <c r="P459" s="49">
        <f t="shared" si="148"/>
        <v>0</v>
      </c>
      <c r="Q459" s="49">
        <f t="shared" si="148"/>
        <v>14777962.790000003</v>
      </c>
      <c r="R459" s="49">
        <f t="shared" si="148"/>
        <v>0</v>
      </c>
      <c r="S459" s="49">
        <f t="shared" si="148"/>
        <v>0</v>
      </c>
      <c r="T459" s="44" t="s">
        <v>26</v>
      </c>
      <c r="U459" s="44" t="s">
        <v>26</v>
      </c>
      <c r="V459" s="44" t="s">
        <v>26</v>
      </c>
      <c r="W459" s="47"/>
    </row>
    <row r="460" spans="1:23" s="29" customFormat="1" ht="30" customHeight="1" x14ac:dyDescent="0.2">
      <c r="A460" s="97" t="s">
        <v>569</v>
      </c>
      <c r="B460" s="97"/>
      <c r="C460" s="44" t="s">
        <v>350</v>
      </c>
      <c r="D460" s="44" t="s">
        <v>350</v>
      </c>
      <c r="E460" s="44" t="s">
        <v>350</v>
      </c>
      <c r="F460" s="50" t="s">
        <v>350</v>
      </c>
      <c r="G460" s="44" t="s">
        <v>350</v>
      </c>
      <c r="H460" s="44" t="s">
        <v>350</v>
      </c>
      <c r="I460" s="49">
        <f>SUM(I461:I465)</f>
        <v>4930.7</v>
      </c>
      <c r="J460" s="49">
        <f t="shared" ref="J460:S460" si="149">SUM(J461:J465)</f>
        <v>4349.3999999999996</v>
      </c>
      <c r="K460" s="49">
        <f t="shared" si="149"/>
        <v>4511.1000000000004</v>
      </c>
      <c r="L460" s="72">
        <f t="shared" si="149"/>
        <v>179</v>
      </c>
      <c r="M460" s="49">
        <f t="shared" si="149"/>
        <v>14777962.790000003</v>
      </c>
      <c r="N460" s="49">
        <f t="shared" si="149"/>
        <v>0</v>
      </c>
      <c r="O460" s="49">
        <f t="shared" si="149"/>
        <v>0</v>
      </c>
      <c r="P460" s="49">
        <f t="shared" si="149"/>
        <v>0</v>
      </c>
      <c r="Q460" s="49">
        <f t="shared" si="149"/>
        <v>14777962.790000003</v>
      </c>
      <c r="R460" s="49">
        <f t="shared" si="149"/>
        <v>0</v>
      </c>
      <c r="S460" s="49">
        <f t="shared" si="149"/>
        <v>0</v>
      </c>
      <c r="T460" s="44" t="s">
        <v>26</v>
      </c>
      <c r="U460" s="44" t="s">
        <v>26</v>
      </c>
      <c r="V460" s="44" t="s">
        <v>26</v>
      </c>
      <c r="W460" s="47"/>
    </row>
    <row r="461" spans="1:23" s="39" customFormat="1" ht="45" x14ac:dyDescent="0.25">
      <c r="A461" s="78">
        <v>1</v>
      </c>
      <c r="B461" s="84" t="s">
        <v>351</v>
      </c>
      <c r="C461" s="76" t="s">
        <v>27</v>
      </c>
      <c r="D461" s="78">
        <v>1955</v>
      </c>
      <c r="E461" s="78" t="s">
        <v>26</v>
      </c>
      <c r="F461" s="139" t="s">
        <v>627</v>
      </c>
      <c r="G461" s="78">
        <v>2</v>
      </c>
      <c r="H461" s="78">
        <v>1</v>
      </c>
      <c r="I461" s="130">
        <v>509.2</v>
      </c>
      <c r="J461" s="130">
        <v>486.2</v>
      </c>
      <c r="K461" s="130">
        <v>480.2</v>
      </c>
      <c r="L461" s="134">
        <v>12</v>
      </c>
      <c r="M461" s="130">
        <f t="shared" si="146"/>
        <v>4819502.8999999994</v>
      </c>
      <c r="N461" s="128">
        <v>0</v>
      </c>
      <c r="O461" s="128">
        <v>0</v>
      </c>
      <c r="P461" s="128">
        <v>0</v>
      </c>
      <c r="Q461" s="128">
        <f>'Таблица 3 '!C458</f>
        <v>4819502.8999999994</v>
      </c>
      <c r="R461" s="128">
        <v>0</v>
      </c>
      <c r="S461" s="128">
        <v>0</v>
      </c>
      <c r="T461" s="80">
        <f>M461/I461</f>
        <v>9464.8525137470533</v>
      </c>
      <c r="U461" s="80">
        <v>9501.24</v>
      </c>
      <c r="V461" s="131" t="s">
        <v>30</v>
      </c>
      <c r="W461" s="47"/>
    </row>
    <row r="462" spans="1:23" s="39" customFormat="1" ht="45" x14ac:dyDescent="0.25">
      <c r="A462" s="78">
        <v>2</v>
      </c>
      <c r="B462" s="84" t="s">
        <v>771</v>
      </c>
      <c r="C462" s="76" t="s">
        <v>27</v>
      </c>
      <c r="D462" s="76">
        <v>1962</v>
      </c>
      <c r="E462" s="78" t="s">
        <v>26</v>
      </c>
      <c r="F462" s="139" t="s">
        <v>627</v>
      </c>
      <c r="G462" s="76">
        <v>4</v>
      </c>
      <c r="H462" s="76">
        <v>2</v>
      </c>
      <c r="I462" s="128">
        <v>1364.9</v>
      </c>
      <c r="J462" s="128">
        <v>1200.7</v>
      </c>
      <c r="K462" s="128">
        <v>1198.5</v>
      </c>
      <c r="L462" s="167">
        <v>53</v>
      </c>
      <c r="M462" s="130">
        <f>SUM(N462:S462)</f>
        <v>6208283.9000000004</v>
      </c>
      <c r="N462" s="128">
        <v>0</v>
      </c>
      <c r="O462" s="128">
        <v>0</v>
      </c>
      <c r="P462" s="128">
        <v>0</v>
      </c>
      <c r="Q462" s="128">
        <f>'Таблица 3 '!C459</f>
        <v>6208283.9000000004</v>
      </c>
      <c r="R462" s="128">
        <v>0</v>
      </c>
      <c r="S462" s="128">
        <v>0</v>
      </c>
      <c r="T462" s="80">
        <f t="shared" ref="T462:T465" si="150">M462/I462</f>
        <v>4548.5265587222511</v>
      </c>
      <c r="U462" s="80">
        <v>4754.13</v>
      </c>
      <c r="V462" s="131" t="s">
        <v>30</v>
      </c>
      <c r="W462" s="47"/>
    </row>
    <row r="463" spans="1:23" s="39" customFormat="1" ht="45" x14ac:dyDescent="0.25">
      <c r="A463" s="78">
        <v>3</v>
      </c>
      <c r="B463" s="84" t="s">
        <v>347</v>
      </c>
      <c r="C463" s="76" t="s">
        <v>27</v>
      </c>
      <c r="D463" s="78">
        <v>1992</v>
      </c>
      <c r="E463" s="78" t="s">
        <v>26</v>
      </c>
      <c r="F463" s="139" t="s">
        <v>627</v>
      </c>
      <c r="G463" s="78">
        <v>3</v>
      </c>
      <c r="H463" s="78">
        <v>3</v>
      </c>
      <c r="I463" s="130">
        <v>1687.9</v>
      </c>
      <c r="J463" s="130">
        <v>1457</v>
      </c>
      <c r="K463" s="130">
        <v>1564.5</v>
      </c>
      <c r="L463" s="134">
        <v>50</v>
      </c>
      <c r="M463" s="130">
        <f>SUM(N463:S463)</f>
        <v>40344.33</v>
      </c>
      <c r="N463" s="128">
        <v>0</v>
      </c>
      <c r="O463" s="128">
        <v>0</v>
      </c>
      <c r="P463" s="128">
        <v>0</v>
      </c>
      <c r="Q463" s="128">
        <f>'Таблица 3 '!C460</f>
        <v>40344.33</v>
      </c>
      <c r="R463" s="128">
        <v>0</v>
      </c>
      <c r="S463" s="128">
        <v>0</v>
      </c>
      <c r="T463" s="80">
        <f t="shared" si="150"/>
        <v>23.9020854316014</v>
      </c>
      <c r="U463" s="80">
        <v>27.69</v>
      </c>
      <c r="V463" s="131" t="s">
        <v>30</v>
      </c>
      <c r="W463" s="47"/>
    </row>
    <row r="464" spans="1:23" s="39" customFormat="1" ht="45" x14ac:dyDescent="0.25">
      <c r="A464" s="78">
        <v>4</v>
      </c>
      <c r="B464" s="84" t="s">
        <v>352</v>
      </c>
      <c r="C464" s="139" t="s">
        <v>27</v>
      </c>
      <c r="D464" s="136" t="s">
        <v>353</v>
      </c>
      <c r="E464" s="78" t="s">
        <v>350</v>
      </c>
      <c r="F464" s="139" t="s">
        <v>627</v>
      </c>
      <c r="G464" s="165">
        <v>2</v>
      </c>
      <c r="H464" s="165">
        <v>2</v>
      </c>
      <c r="I464" s="128">
        <v>573.70000000000005</v>
      </c>
      <c r="J464" s="128">
        <v>537.29999999999995</v>
      </c>
      <c r="K464" s="128">
        <v>537.29999999999995</v>
      </c>
      <c r="L464" s="167">
        <v>33</v>
      </c>
      <c r="M464" s="130">
        <f>SUM(N464:S464)</f>
        <v>722857.38</v>
      </c>
      <c r="N464" s="128">
        <v>0</v>
      </c>
      <c r="O464" s="128">
        <v>0</v>
      </c>
      <c r="P464" s="128">
        <v>0</v>
      </c>
      <c r="Q464" s="128">
        <f>'Таблица 3 '!C461</f>
        <v>722857.38</v>
      </c>
      <c r="R464" s="128">
        <v>0</v>
      </c>
      <c r="S464" s="128">
        <v>0</v>
      </c>
      <c r="T464" s="80">
        <f t="shared" si="150"/>
        <v>1259.9919470106327</v>
      </c>
      <c r="U464" s="80">
        <v>973.12</v>
      </c>
      <c r="V464" s="131" t="s">
        <v>30</v>
      </c>
      <c r="W464" s="47"/>
    </row>
    <row r="465" spans="1:23" s="39" customFormat="1" ht="45" x14ac:dyDescent="0.25">
      <c r="A465" s="78">
        <v>5</v>
      </c>
      <c r="B465" s="84" t="s">
        <v>772</v>
      </c>
      <c r="C465" s="139" t="s">
        <v>27</v>
      </c>
      <c r="D465" s="78">
        <v>1978</v>
      </c>
      <c r="E465" s="78" t="s">
        <v>26</v>
      </c>
      <c r="F465" s="139" t="s">
        <v>627</v>
      </c>
      <c r="G465" s="78">
        <v>2</v>
      </c>
      <c r="H465" s="78">
        <v>2</v>
      </c>
      <c r="I465" s="130">
        <v>795</v>
      </c>
      <c r="J465" s="130">
        <v>668.2</v>
      </c>
      <c r="K465" s="130">
        <v>730.6</v>
      </c>
      <c r="L465" s="134">
        <v>31</v>
      </c>
      <c r="M465" s="130">
        <f t="shared" si="146"/>
        <v>2986974.2800000003</v>
      </c>
      <c r="N465" s="128">
        <v>0</v>
      </c>
      <c r="O465" s="128">
        <v>0</v>
      </c>
      <c r="P465" s="128">
        <v>0</v>
      </c>
      <c r="Q465" s="128">
        <f>'Таблица 3 '!C462</f>
        <v>2986974.2800000003</v>
      </c>
      <c r="R465" s="128">
        <v>0</v>
      </c>
      <c r="S465" s="128">
        <v>0</v>
      </c>
      <c r="T465" s="80">
        <f t="shared" si="150"/>
        <v>3757.2003522012583</v>
      </c>
      <c r="U465" s="80">
        <v>4470.18</v>
      </c>
      <c r="V465" s="131" t="s">
        <v>30</v>
      </c>
      <c r="W465" s="47"/>
    </row>
    <row r="466" spans="1:23" s="39" customFormat="1" ht="30" customHeight="1" x14ac:dyDescent="0.25">
      <c r="A466" s="97" t="s">
        <v>570</v>
      </c>
      <c r="B466" s="97"/>
      <c r="C466" s="44" t="s">
        <v>350</v>
      </c>
      <c r="D466" s="44" t="s">
        <v>350</v>
      </c>
      <c r="E466" s="44" t="s">
        <v>350</v>
      </c>
      <c r="F466" s="50" t="s">
        <v>350</v>
      </c>
      <c r="G466" s="44" t="s">
        <v>350</v>
      </c>
      <c r="H466" s="44" t="s">
        <v>350</v>
      </c>
      <c r="I466" s="49">
        <f>I467</f>
        <v>4177.5</v>
      </c>
      <c r="J466" s="49">
        <f t="shared" ref="J466:S466" si="151">J467</f>
        <v>3431.4</v>
      </c>
      <c r="K466" s="49">
        <f t="shared" si="151"/>
        <v>3183.9</v>
      </c>
      <c r="L466" s="72">
        <f t="shared" si="151"/>
        <v>140</v>
      </c>
      <c r="M466" s="49">
        <f t="shared" si="151"/>
        <v>7406953.6900000004</v>
      </c>
      <c r="N466" s="49">
        <f t="shared" si="151"/>
        <v>0</v>
      </c>
      <c r="O466" s="49">
        <f t="shared" si="151"/>
        <v>0</v>
      </c>
      <c r="P466" s="49">
        <f t="shared" si="151"/>
        <v>0</v>
      </c>
      <c r="Q466" s="49">
        <f t="shared" si="151"/>
        <v>7406953.6900000004</v>
      </c>
      <c r="R466" s="49">
        <f t="shared" si="151"/>
        <v>0</v>
      </c>
      <c r="S466" s="49">
        <f t="shared" si="151"/>
        <v>0</v>
      </c>
      <c r="T466" s="44" t="s">
        <v>26</v>
      </c>
      <c r="U466" s="44" t="s">
        <v>26</v>
      </c>
      <c r="V466" s="44" t="s">
        <v>26</v>
      </c>
      <c r="W466" s="47"/>
    </row>
    <row r="467" spans="1:23" s="39" customFormat="1" ht="30" customHeight="1" x14ac:dyDescent="0.25">
      <c r="A467" s="97" t="s">
        <v>571</v>
      </c>
      <c r="B467" s="164"/>
      <c r="C467" s="44" t="s">
        <v>350</v>
      </c>
      <c r="D467" s="44" t="s">
        <v>350</v>
      </c>
      <c r="E467" s="44" t="s">
        <v>350</v>
      </c>
      <c r="F467" s="50" t="s">
        <v>350</v>
      </c>
      <c r="G467" s="44" t="s">
        <v>350</v>
      </c>
      <c r="H467" s="44" t="s">
        <v>350</v>
      </c>
      <c r="I467" s="49">
        <f>SUM(I468:I469)</f>
        <v>4177.5</v>
      </c>
      <c r="J467" s="49">
        <f t="shared" ref="J467:S467" si="152">SUM(J468:J469)</f>
        <v>3431.4</v>
      </c>
      <c r="K467" s="49">
        <f t="shared" si="152"/>
        <v>3183.9</v>
      </c>
      <c r="L467" s="72">
        <f t="shared" si="152"/>
        <v>140</v>
      </c>
      <c r="M467" s="49">
        <f t="shared" si="152"/>
        <v>7406953.6900000004</v>
      </c>
      <c r="N467" s="49">
        <f t="shared" si="152"/>
        <v>0</v>
      </c>
      <c r="O467" s="49">
        <f t="shared" si="152"/>
        <v>0</v>
      </c>
      <c r="P467" s="49">
        <f t="shared" si="152"/>
        <v>0</v>
      </c>
      <c r="Q467" s="49">
        <f t="shared" si="152"/>
        <v>7406953.6900000004</v>
      </c>
      <c r="R467" s="49">
        <f t="shared" si="152"/>
        <v>0</v>
      </c>
      <c r="S467" s="49">
        <f t="shared" si="152"/>
        <v>0</v>
      </c>
      <c r="T467" s="44" t="s">
        <v>26</v>
      </c>
      <c r="U467" s="44" t="s">
        <v>26</v>
      </c>
      <c r="V467" s="44" t="s">
        <v>26</v>
      </c>
      <c r="W467" s="47"/>
    </row>
    <row r="468" spans="1:23" s="39" customFormat="1" ht="45" x14ac:dyDescent="0.25">
      <c r="A468" s="78">
        <v>1</v>
      </c>
      <c r="B468" s="84" t="s">
        <v>759</v>
      </c>
      <c r="C468" s="76" t="s">
        <v>27</v>
      </c>
      <c r="D468" s="159">
        <v>1991</v>
      </c>
      <c r="E468" s="69" t="s">
        <v>26</v>
      </c>
      <c r="F468" s="159" t="s">
        <v>164</v>
      </c>
      <c r="G468" s="159">
        <v>5</v>
      </c>
      <c r="H468" s="159">
        <v>4</v>
      </c>
      <c r="I468" s="75">
        <v>3490</v>
      </c>
      <c r="J468" s="75">
        <v>2820.4</v>
      </c>
      <c r="K468" s="75">
        <v>2572.9</v>
      </c>
      <c r="L468" s="74">
        <v>117</v>
      </c>
      <c r="M468" s="130">
        <f t="shared" si="146"/>
        <v>4868010.4000000004</v>
      </c>
      <c r="N468" s="130">
        <v>0</v>
      </c>
      <c r="O468" s="130">
        <v>0</v>
      </c>
      <c r="P468" s="130">
        <v>0</v>
      </c>
      <c r="Q468" s="130">
        <f>'Таблица 3 '!C465</f>
        <v>4868010.4000000004</v>
      </c>
      <c r="R468" s="130">
        <v>0</v>
      </c>
      <c r="S468" s="49">
        <v>0</v>
      </c>
      <c r="T468" s="80">
        <f>M468/I468</f>
        <v>1394.8453868194842</v>
      </c>
      <c r="U468" s="225">
        <v>1726</v>
      </c>
      <c r="V468" s="131" t="s">
        <v>30</v>
      </c>
      <c r="W468" s="47"/>
    </row>
    <row r="469" spans="1:23" s="39" customFormat="1" ht="45" x14ac:dyDescent="0.25">
      <c r="A469" s="78">
        <v>2</v>
      </c>
      <c r="B469" s="84" t="s">
        <v>760</v>
      </c>
      <c r="C469" s="76" t="s">
        <v>27</v>
      </c>
      <c r="D469" s="78">
        <v>1983</v>
      </c>
      <c r="E469" s="171" t="s">
        <v>26</v>
      </c>
      <c r="F469" s="139" t="s">
        <v>627</v>
      </c>
      <c r="G469" s="171">
        <v>2</v>
      </c>
      <c r="H469" s="171">
        <v>2</v>
      </c>
      <c r="I469" s="80">
        <v>687.5</v>
      </c>
      <c r="J469" s="80">
        <v>611</v>
      </c>
      <c r="K469" s="80">
        <v>611</v>
      </c>
      <c r="L469" s="77">
        <v>23</v>
      </c>
      <c r="M469" s="130">
        <f t="shared" si="146"/>
        <v>2538943.29</v>
      </c>
      <c r="N469" s="130">
        <v>0</v>
      </c>
      <c r="O469" s="130">
        <v>0</v>
      </c>
      <c r="P469" s="130">
        <v>0</v>
      </c>
      <c r="Q469" s="130">
        <f>'Таблица 3 '!C466</f>
        <v>2538943.29</v>
      </c>
      <c r="R469" s="130">
        <v>0</v>
      </c>
      <c r="S469" s="49">
        <v>0</v>
      </c>
      <c r="T469" s="80">
        <f>M469/I469</f>
        <v>3693.0084218181819</v>
      </c>
      <c r="U469" s="225">
        <v>4155.3900000000003</v>
      </c>
      <c r="V469" s="131" t="s">
        <v>30</v>
      </c>
      <c r="W469" s="47"/>
    </row>
    <row r="470" spans="1:23" s="29" customFormat="1" ht="30" customHeight="1" x14ac:dyDescent="0.2">
      <c r="A470" s="97" t="s">
        <v>572</v>
      </c>
      <c r="B470" s="103"/>
      <c r="C470" s="44" t="s">
        <v>350</v>
      </c>
      <c r="D470" s="44" t="s">
        <v>350</v>
      </c>
      <c r="E470" s="44" t="s">
        <v>350</v>
      </c>
      <c r="F470" s="50" t="s">
        <v>350</v>
      </c>
      <c r="G470" s="44" t="s">
        <v>350</v>
      </c>
      <c r="H470" s="44" t="s">
        <v>350</v>
      </c>
      <c r="I470" s="49">
        <f>I471</f>
        <v>1718.8000000000002</v>
      </c>
      <c r="J470" s="49">
        <f t="shared" ref="J470:S470" si="153">J471</f>
        <v>1697.6999999999998</v>
      </c>
      <c r="K470" s="49">
        <f t="shared" si="153"/>
        <v>1697.6999999999998</v>
      </c>
      <c r="L470" s="72">
        <f t="shared" si="153"/>
        <v>114</v>
      </c>
      <c r="M470" s="49">
        <f t="shared" si="153"/>
        <v>12577951.221000001</v>
      </c>
      <c r="N470" s="49">
        <f t="shared" si="153"/>
        <v>0</v>
      </c>
      <c r="O470" s="49">
        <f t="shared" si="153"/>
        <v>0</v>
      </c>
      <c r="P470" s="49">
        <f t="shared" si="153"/>
        <v>0</v>
      </c>
      <c r="Q470" s="49">
        <f t="shared" si="153"/>
        <v>12577951.221000001</v>
      </c>
      <c r="R470" s="49">
        <f t="shared" si="153"/>
        <v>0</v>
      </c>
      <c r="S470" s="49">
        <f t="shared" si="153"/>
        <v>0</v>
      </c>
      <c r="T470" s="44" t="s">
        <v>26</v>
      </c>
      <c r="U470" s="44" t="s">
        <v>26</v>
      </c>
      <c r="V470" s="44" t="s">
        <v>26</v>
      </c>
      <c r="W470" s="47"/>
    </row>
    <row r="471" spans="1:23" s="39" customFormat="1" ht="30" customHeight="1" x14ac:dyDescent="0.25">
      <c r="A471" s="97" t="s">
        <v>573</v>
      </c>
      <c r="B471" s="168"/>
      <c r="C471" s="44" t="s">
        <v>350</v>
      </c>
      <c r="D471" s="44" t="s">
        <v>350</v>
      </c>
      <c r="E471" s="44" t="s">
        <v>350</v>
      </c>
      <c r="F471" s="50" t="s">
        <v>350</v>
      </c>
      <c r="G471" s="44" t="s">
        <v>350</v>
      </c>
      <c r="H471" s="44" t="s">
        <v>350</v>
      </c>
      <c r="I471" s="49">
        <f>SUM(I472:I474)</f>
        <v>1718.8000000000002</v>
      </c>
      <c r="J471" s="49">
        <f t="shared" ref="J471:S471" si="154">SUM(J472:J474)</f>
        <v>1697.6999999999998</v>
      </c>
      <c r="K471" s="49">
        <f t="shared" si="154"/>
        <v>1697.6999999999998</v>
      </c>
      <c r="L471" s="72">
        <f t="shared" si="154"/>
        <v>114</v>
      </c>
      <c r="M471" s="49">
        <f t="shared" si="154"/>
        <v>12577951.221000001</v>
      </c>
      <c r="N471" s="49">
        <f t="shared" si="154"/>
        <v>0</v>
      </c>
      <c r="O471" s="49">
        <f t="shared" si="154"/>
        <v>0</v>
      </c>
      <c r="P471" s="49">
        <f t="shared" si="154"/>
        <v>0</v>
      </c>
      <c r="Q471" s="49">
        <f t="shared" si="154"/>
        <v>12577951.221000001</v>
      </c>
      <c r="R471" s="49">
        <f t="shared" si="154"/>
        <v>0</v>
      </c>
      <c r="S471" s="49">
        <f t="shared" si="154"/>
        <v>0</v>
      </c>
      <c r="T471" s="44" t="s">
        <v>26</v>
      </c>
      <c r="U471" s="44" t="s">
        <v>26</v>
      </c>
      <c r="V471" s="44" t="s">
        <v>26</v>
      </c>
      <c r="W471" s="47"/>
    </row>
    <row r="472" spans="1:23" s="39" customFormat="1" ht="45" x14ac:dyDescent="0.25">
      <c r="A472" s="78">
        <v>1</v>
      </c>
      <c r="B472" s="169" t="s">
        <v>356</v>
      </c>
      <c r="C472" s="139" t="s">
        <v>27</v>
      </c>
      <c r="D472" s="78" t="s">
        <v>237</v>
      </c>
      <c r="E472" s="78">
        <v>2021</v>
      </c>
      <c r="F472" s="76" t="s">
        <v>627</v>
      </c>
      <c r="G472" s="78">
        <v>2</v>
      </c>
      <c r="H472" s="78">
        <v>2</v>
      </c>
      <c r="I472" s="130">
        <v>281.5</v>
      </c>
      <c r="J472" s="130">
        <v>281.5</v>
      </c>
      <c r="K472" s="130">
        <v>281.5</v>
      </c>
      <c r="L472" s="134">
        <v>38</v>
      </c>
      <c r="M472" s="130">
        <f>SUM(N472:S472)</f>
        <v>280818.65000000002</v>
      </c>
      <c r="N472" s="130">
        <v>0</v>
      </c>
      <c r="O472" s="130">
        <v>0</v>
      </c>
      <c r="P472" s="130">
        <v>0</v>
      </c>
      <c r="Q472" s="130">
        <f>'Таблица 3 '!C469</f>
        <v>280818.65000000002</v>
      </c>
      <c r="R472" s="130">
        <v>0</v>
      </c>
      <c r="S472" s="130">
        <v>0</v>
      </c>
      <c r="T472" s="80">
        <f>M472/I472</f>
        <v>997.57957371225586</v>
      </c>
      <c r="U472" s="80">
        <v>997.57957371225586</v>
      </c>
      <c r="V472" s="131" t="s">
        <v>30</v>
      </c>
      <c r="W472" s="47"/>
    </row>
    <row r="473" spans="1:23" s="39" customFormat="1" ht="45" x14ac:dyDescent="0.25">
      <c r="A473" s="78">
        <v>2</v>
      </c>
      <c r="B473" s="169" t="s">
        <v>354</v>
      </c>
      <c r="C473" s="139" t="s">
        <v>27</v>
      </c>
      <c r="D473" s="78" t="s">
        <v>84</v>
      </c>
      <c r="E473" s="78" t="s">
        <v>26</v>
      </c>
      <c r="F473" s="76" t="s">
        <v>627</v>
      </c>
      <c r="G473" s="78">
        <v>2</v>
      </c>
      <c r="H473" s="78">
        <v>3</v>
      </c>
      <c r="I473" s="130">
        <v>900.7</v>
      </c>
      <c r="J473" s="130">
        <v>921.3</v>
      </c>
      <c r="K473" s="130">
        <v>921.3</v>
      </c>
      <c r="L473" s="134">
        <v>44</v>
      </c>
      <c r="M473" s="130">
        <f>SUM(N473:S473)</f>
        <v>11052329.385</v>
      </c>
      <c r="N473" s="130">
        <v>0</v>
      </c>
      <c r="O473" s="130">
        <v>0</v>
      </c>
      <c r="P473" s="130">
        <v>0</v>
      </c>
      <c r="Q473" s="130">
        <f>'Таблица 3 '!C470</f>
        <v>11052329.385</v>
      </c>
      <c r="R473" s="130">
        <v>0</v>
      </c>
      <c r="S473" s="130">
        <v>0</v>
      </c>
      <c r="T473" s="80">
        <f t="shared" ref="T473:T474" si="155">M473/I473</f>
        <v>12270.822010658376</v>
      </c>
      <c r="U473" s="80">
        <v>12270.822010658376</v>
      </c>
      <c r="V473" s="131" t="s">
        <v>30</v>
      </c>
      <c r="W473" s="47"/>
    </row>
    <row r="474" spans="1:23" s="39" customFormat="1" ht="45" x14ac:dyDescent="0.25">
      <c r="A474" s="78">
        <v>3</v>
      </c>
      <c r="B474" s="169" t="s">
        <v>355</v>
      </c>
      <c r="C474" s="139" t="s">
        <v>27</v>
      </c>
      <c r="D474" s="78" t="s">
        <v>237</v>
      </c>
      <c r="E474" s="78">
        <v>2021</v>
      </c>
      <c r="F474" s="76"/>
      <c r="G474" s="78">
        <v>2</v>
      </c>
      <c r="H474" s="78">
        <v>3</v>
      </c>
      <c r="I474" s="130">
        <v>536.6</v>
      </c>
      <c r="J474" s="130">
        <v>494.9</v>
      </c>
      <c r="K474" s="130">
        <v>494.9</v>
      </c>
      <c r="L474" s="134">
        <v>32</v>
      </c>
      <c r="M474" s="130">
        <f>SUM(N474:S474)</f>
        <v>1244803.186</v>
      </c>
      <c r="N474" s="130">
        <v>0</v>
      </c>
      <c r="O474" s="130">
        <v>0</v>
      </c>
      <c r="P474" s="130">
        <v>0</v>
      </c>
      <c r="Q474" s="130">
        <f>'Таблица 3 '!C471</f>
        <v>1244803.186</v>
      </c>
      <c r="R474" s="130">
        <v>0</v>
      </c>
      <c r="S474" s="130">
        <v>0</v>
      </c>
      <c r="T474" s="80">
        <f t="shared" si="155"/>
        <v>2319.7972158032053</v>
      </c>
      <c r="U474" s="80">
        <v>2515.2620448575472</v>
      </c>
      <c r="V474" s="131" t="s">
        <v>30</v>
      </c>
      <c r="W474" s="47"/>
    </row>
    <row r="475" spans="1:23" s="39" customFormat="1" ht="30" customHeight="1" x14ac:dyDescent="0.25">
      <c r="A475" s="226" t="s">
        <v>609</v>
      </c>
      <c r="B475" s="226"/>
      <c r="C475" s="44" t="s">
        <v>350</v>
      </c>
      <c r="D475" s="44" t="s">
        <v>350</v>
      </c>
      <c r="E475" s="44" t="s">
        <v>350</v>
      </c>
      <c r="F475" s="50" t="s">
        <v>350</v>
      </c>
      <c r="G475" s="44" t="s">
        <v>350</v>
      </c>
      <c r="H475" s="44" t="s">
        <v>350</v>
      </c>
      <c r="I475" s="49">
        <f>I476</f>
        <v>721.4</v>
      </c>
      <c r="J475" s="49">
        <f t="shared" ref="J475:S476" si="156">J476</f>
        <v>697.4</v>
      </c>
      <c r="K475" s="49">
        <f t="shared" si="156"/>
        <v>606.6</v>
      </c>
      <c r="L475" s="72">
        <f t="shared" si="156"/>
        <v>35</v>
      </c>
      <c r="M475" s="49">
        <f t="shared" si="156"/>
        <v>349662.41</v>
      </c>
      <c r="N475" s="49">
        <f t="shared" si="156"/>
        <v>0</v>
      </c>
      <c r="O475" s="49">
        <f t="shared" si="156"/>
        <v>0</v>
      </c>
      <c r="P475" s="49">
        <f t="shared" si="156"/>
        <v>0</v>
      </c>
      <c r="Q475" s="49">
        <f t="shared" si="156"/>
        <v>349662.41</v>
      </c>
      <c r="R475" s="49">
        <f t="shared" si="156"/>
        <v>0</v>
      </c>
      <c r="S475" s="49">
        <f t="shared" si="156"/>
        <v>0</v>
      </c>
      <c r="T475" s="44" t="s">
        <v>26</v>
      </c>
      <c r="U475" s="44" t="s">
        <v>26</v>
      </c>
      <c r="V475" s="44" t="s">
        <v>26</v>
      </c>
      <c r="W475" s="47"/>
    </row>
    <row r="476" spans="1:23" s="39" customFormat="1" ht="30" customHeight="1" x14ac:dyDescent="0.25">
      <c r="A476" s="226" t="s">
        <v>621</v>
      </c>
      <c r="B476" s="226"/>
      <c r="C476" s="44" t="s">
        <v>350</v>
      </c>
      <c r="D476" s="44" t="s">
        <v>350</v>
      </c>
      <c r="E476" s="44" t="s">
        <v>350</v>
      </c>
      <c r="F476" s="50" t="s">
        <v>350</v>
      </c>
      <c r="G476" s="44" t="s">
        <v>350</v>
      </c>
      <c r="H476" s="44" t="s">
        <v>350</v>
      </c>
      <c r="I476" s="49">
        <f>I477</f>
        <v>721.4</v>
      </c>
      <c r="J476" s="49">
        <f t="shared" si="156"/>
        <v>697.4</v>
      </c>
      <c r="K476" s="49">
        <f t="shared" si="156"/>
        <v>606.6</v>
      </c>
      <c r="L476" s="72">
        <f t="shared" si="156"/>
        <v>35</v>
      </c>
      <c r="M476" s="49">
        <f t="shared" si="156"/>
        <v>349662.41</v>
      </c>
      <c r="N476" s="49">
        <f t="shared" si="156"/>
        <v>0</v>
      </c>
      <c r="O476" s="49">
        <f t="shared" si="156"/>
        <v>0</v>
      </c>
      <c r="P476" s="49">
        <f t="shared" si="156"/>
        <v>0</v>
      </c>
      <c r="Q476" s="49">
        <f t="shared" si="156"/>
        <v>349662.41</v>
      </c>
      <c r="R476" s="49">
        <f t="shared" si="156"/>
        <v>0</v>
      </c>
      <c r="S476" s="49">
        <f t="shared" si="156"/>
        <v>0</v>
      </c>
      <c r="T476" s="44" t="s">
        <v>26</v>
      </c>
      <c r="U476" s="44" t="s">
        <v>26</v>
      </c>
      <c r="V476" s="44" t="s">
        <v>26</v>
      </c>
      <c r="W476" s="47"/>
    </row>
    <row r="477" spans="1:23" s="39" customFormat="1" ht="45" x14ac:dyDescent="0.25">
      <c r="A477" s="78">
        <v>1</v>
      </c>
      <c r="B477" s="84" t="s">
        <v>357</v>
      </c>
      <c r="C477" s="139" t="s">
        <v>27</v>
      </c>
      <c r="D477" s="78">
        <v>1974</v>
      </c>
      <c r="E477" s="78" t="s">
        <v>26</v>
      </c>
      <c r="F477" s="76" t="s">
        <v>627</v>
      </c>
      <c r="G477" s="78">
        <v>2</v>
      </c>
      <c r="H477" s="78">
        <v>2</v>
      </c>
      <c r="I477" s="130">
        <v>721.4</v>
      </c>
      <c r="J477" s="130">
        <v>697.4</v>
      </c>
      <c r="K477" s="130">
        <v>606.6</v>
      </c>
      <c r="L477" s="134">
        <v>35</v>
      </c>
      <c r="M477" s="130">
        <f t="shared" si="146"/>
        <v>349662.41</v>
      </c>
      <c r="N477" s="130">
        <v>0</v>
      </c>
      <c r="O477" s="130">
        <v>0</v>
      </c>
      <c r="P477" s="130">
        <v>0</v>
      </c>
      <c r="Q477" s="130">
        <f>'Таблица 3 '!C474</f>
        <v>349662.41</v>
      </c>
      <c r="R477" s="130">
        <v>0</v>
      </c>
      <c r="S477" s="130">
        <v>0</v>
      </c>
      <c r="T477" s="130">
        <f>M477/I477</f>
        <v>484.69976434710281</v>
      </c>
      <c r="U477" s="130">
        <v>501.38</v>
      </c>
      <c r="V477" s="131" t="s">
        <v>30</v>
      </c>
      <c r="W477" s="47"/>
    </row>
    <row r="478" spans="1:23" s="39" customFormat="1" ht="30" customHeight="1" x14ac:dyDescent="0.25">
      <c r="A478" s="132" t="s">
        <v>574</v>
      </c>
      <c r="B478" s="132"/>
      <c r="C478" s="44" t="s">
        <v>350</v>
      </c>
      <c r="D478" s="44" t="s">
        <v>350</v>
      </c>
      <c r="E478" s="44" t="s">
        <v>350</v>
      </c>
      <c r="F478" s="50" t="s">
        <v>350</v>
      </c>
      <c r="G478" s="44" t="s">
        <v>350</v>
      </c>
      <c r="H478" s="44" t="s">
        <v>350</v>
      </c>
      <c r="I478" s="49">
        <v>1168</v>
      </c>
      <c r="J478" s="49">
        <v>736.65</v>
      </c>
      <c r="K478" s="49">
        <v>480.8</v>
      </c>
      <c r="L478" s="216">
        <v>45</v>
      </c>
      <c r="M478" s="130">
        <f t="shared" si="146"/>
        <v>999774.01</v>
      </c>
      <c r="N478" s="49">
        <v>0</v>
      </c>
      <c r="O478" s="49">
        <v>0</v>
      </c>
      <c r="P478" s="49">
        <v>0</v>
      </c>
      <c r="Q478" s="49">
        <v>999774.01</v>
      </c>
      <c r="R478" s="49">
        <v>0</v>
      </c>
      <c r="S478" s="49">
        <v>0</v>
      </c>
      <c r="T478" s="44" t="s">
        <v>26</v>
      </c>
      <c r="U478" s="44" t="s">
        <v>26</v>
      </c>
      <c r="V478" s="44" t="s">
        <v>26</v>
      </c>
      <c r="W478" s="47"/>
    </row>
    <row r="479" spans="1:23" s="39" customFormat="1" ht="30" customHeight="1" x14ac:dyDescent="0.25">
      <c r="A479" s="132" t="s">
        <v>610</v>
      </c>
      <c r="B479" s="132"/>
      <c r="C479" s="44" t="s">
        <v>350</v>
      </c>
      <c r="D479" s="44" t="s">
        <v>350</v>
      </c>
      <c r="E479" s="44" t="s">
        <v>350</v>
      </c>
      <c r="F479" s="50" t="s">
        <v>350</v>
      </c>
      <c r="G479" s="44" t="s">
        <v>350</v>
      </c>
      <c r="H479" s="44" t="s">
        <v>350</v>
      </c>
      <c r="I479" s="49">
        <v>1168</v>
      </c>
      <c r="J479" s="49">
        <v>736.65</v>
      </c>
      <c r="K479" s="49">
        <v>480.8</v>
      </c>
      <c r="L479" s="216">
        <v>45</v>
      </c>
      <c r="M479" s="130">
        <f t="shared" si="146"/>
        <v>999774.01</v>
      </c>
      <c r="N479" s="49">
        <v>0</v>
      </c>
      <c r="O479" s="49">
        <v>0</v>
      </c>
      <c r="P479" s="49">
        <v>0</v>
      </c>
      <c r="Q479" s="49">
        <v>999774.01</v>
      </c>
      <c r="R479" s="49">
        <v>0</v>
      </c>
      <c r="S479" s="49">
        <v>0</v>
      </c>
      <c r="T479" s="44" t="s">
        <v>26</v>
      </c>
      <c r="U479" s="44" t="s">
        <v>26</v>
      </c>
      <c r="V479" s="44" t="s">
        <v>26</v>
      </c>
      <c r="W479" s="47"/>
    </row>
    <row r="480" spans="1:23" s="39" customFormat="1" ht="45" x14ac:dyDescent="0.25">
      <c r="A480" s="78">
        <v>1</v>
      </c>
      <c r="B480" s="84" t="s">
        <v>622</v>
      </c>
      <c r="C480" s="139" t="s">
        <v>27</v>
      </c>
      <c r="D480" s="78" t="s">
        <v>71</v>
      </c>
      <c r="E480" s="78">
        <v>2021</v>
      </c>
      <c r="F480" s="136" t="s">
        <v>627</v>
      </c>
      <c r="G480" s="78">
        <v>2</v>
      </c>
      <c r="H480" s="78">
        <v>2</v>
      </c>
      <c r="I480" s="130">
        <v>1168</v>
      </c>
      <c r="J480" s="130">
        <v>736.65</v>
      </c>
      <c r="K480" s="130">
        <v>480.8</v>
      </c>
      <c r="L480" s="167">
        <v>45</v>
      </c>
      <c r="M480" s="130">
        <f t="shared" si="146"/>
        <v>999774.01</v>
      </c>
      <c r="N480" s="130">
        <v>0</v>
      </c>
      <c r="O480" s="130">
        <v>0</v>
      </c>
      <c r="P480" s="130">
        <v>0</v>
      </c>
      <c r="Q480" s="130">
        <f>'Таблица 3 '!C477</f>
        <v>999774.01</v>
      </c>
      <c r="R480" s="130">
        <v>0</v>
      </c>
      <c r="S480" s="130">
        <v>0</v>
      </c>
      <c r="T480" s="80">
        <f>M480/I480</f>
        <v>855.97089897260275</v>
      </c>
      <c r="U480" s="80">
        <v>1357.19</v>
      </c>
      <c r="V480" s="131" t="s">
        <v>30</v>
      </c>
      <c r="W480" s="47"/>
    </row>
    <row r="481" spans="1:23" s="39" customFormat="1" ht="30" customHeight="1" x14ac:dyDescent="0.25">
      <c r="A481" s="132" t="s">
        <v>576</v>
      </c>
      <c r="B481" s="132"/>
      <c r="C481" s="44" t="s">
        <v>350</v>
      </c>
      <c r="D481" s="44" t="s">
        <v>350</v>
      </c>
      <c r="E481" s="44" t="s">
        <v>350</v>
      </c>
      <c r="F481" s="50" t="s">
        <v>350</v>
      </c>
      <c r="G481" s="44" t="s">
        <v>350</v>
      </c>
      <c r="H481" s="44" t="s">
        <v>350</v>
      </c>
      <c r="I481" s="49">
        <f>SUM(I482:I483)</f>
        <v>8580.2000000000007</v>
      </c>
      <c r="J481" s="49">
        <f t="shared" ref="J481:S481" si="157">SUM(J482:J483)</f>
        <v>6588.99</v>
      </c>
      <c r="K481" s="49">
        <f t="shared" si="157"/>
        <v>1981.8899999999999</v>
      </c>
      <c r="L481" s="72">
        <f t="shared" si="157"/>
        <v>142</v>
      </c>
      <c r="M481" s="49">
        <f t="shared" si="157"/>
        <v>5280835.2064000005</v>
      </c>
      <c r="N481" s="49">
        <f t="shared" si="157"/>
        <v>0</v>
      </c>
      <c r="O481" s="49">
        <f t="shared" si="157"/>
        <v>0</v>
      </c>
      <c r="P481" s="49">
        <f t="shared" si="157"/>
        <v>0</v>
      </c>
      <c r="Q481" s="49">
        <f t="shared" si="157"/>
        <v>5280835.2064000005</v>
      </c>
      <c r="R481" s="49">
        <f t="shared" si="157"/>
        <v>0</v>
      </c>
      <c r="S481" s="49">
        <f t="shared" si="157"/>
        <v>0</v>
      </c>
      <c r="T481" s="44" t="s">
        <v>26</v>
      </c>
      <c r="U481" s="44" t="s">
        <v>26</v>
      </c>
      <c r="V481" s="44" t="s">
        <v>26</v>
      </c>
      <c r="W481" s="47"/>
    </row>
    <row r="482" spans="1:23" s="39" customFormat="1" ht="45" x14ac:dyDescent="0.25">
      <c r="A482" s="78">
        <v>1</v>
      </c>
      <c r="B482" s="84" t="s">
        <v>333</v>
      </c>
      <c r="C482" s="139" t="s">
        <v>27</v>
      </c>
      <c r="D482" s="78">
        <v>1969</v>
      </c>
      <c r="E482" s="78" t="s">
        <v>26</v>
      </c>
      <c r="F482" s="76" t="s">
        <v>627</v>
      </c>
      <c r="G482" s="78">
        <v>5</v>
      </c>
      <c r="H482" s="78">
        <v>4</v>
      </c>
      <c r="I482" s="130">
        <v>4300.3</v>
      </c>
      <c r="J482" s="130">
        <v>3265.4</v>
      </c>
      <c r="K482" s="130">
        <v>791.4</v>
      </c>
      <c r="L482" s="134">
        <v>70</v>
      </c>
      <c r="M482" s="130">
        <f t="shared" si="146"/>
        <v>2449900.9560000002</v>
      </c>
      <c r="N482" s="130">
        <v>0</v>
      </c>
      <c r="O482" s="130">
        <v>0</v>
      </c>
      <c r="P482" s="130">
        <v>0</v>
      </c>
      <c r="Q482" s="130">
        <f>'Таблица 3 '!C479</f>
        <v>2449900.9560000002</v>
      </c>
      <c r="R482" s="130">
        <v>0</v>
      </c>
      <c r="S482" s="130">
        <v>0</v>
      </c>
      <c r="T482" s="80">
        <f>M482/I482</f>
        <v>569.70466153524171</v>
      </c>
      <c r="U482" s="80">
        <v>597.14</v>
      </c>
      <c r="V482" s="131" t="s">
        <v>30</v>
      </c>
      <c r="W482" s="47"/>
    </row>
    <row r="483" spans="1:23" s="39" customFormat="1" ht="45" x14ac:dyDescent="0.25">
      <c r="A483" s="78">
        <v>2</v>
      </c>
      <c r="B483" s="84" t="s">
        <v>358</v>
      </c>
      <c r="C483" s="139" t="s">
        <v>27</v>
      </c>
      <c r="D483" s="78">
        <v>1970</v>
      </c>
      <c r="E483" s="78" t="s">
        <v>26</v>
      </c>
      <c r="F483" s="76" t="s">
        <v>627</v>
      </c>
      <c r="G483" s="78">
        <v>5</v>
      </c>
      <c r="H483" s="78">
        <v>4</v>
      </c>
      <c r="I483" s="130">
        <v>4279.8999999999996</v>
      </c>
      <c r="J483" s="130">
        <v>3323.59</v>
      </c>
      <c r="K483" s="130">
        <v>1190.49</v>
      </c>
      <c r="L483" s="134">
        <v>72</v>
      </c>
      <c r="M483" s="130">
        <f t="shared" si="146"/>
        <v>2830934.2504000003</v>
      </c>
      <c r="N483" s="130">
        <v>0</v>
      </c>
      <c r="O483" s="130">
        <v>0</v>
      </c>
      <c r="P483" s="130">
        <v>0</v>
      </c>
      <c r="Q483" s="130">
        <f>'Таблица 3 '!C480</f>
        <v>2830934.2504000003</v>
      </c>
      <c r="R483" s="130">
        <v>0</v>
      </c>
      <c r="S483" s="130">
        <v>0</v>
      </c>
      <c r="T483" s="80">
        <f>M483/I483</f>
        <v>661.44869048342264</v>
      </c>
      <c r="U483" s="80">
        <v>851.77</v>
      </c>
      <c r="V483" s="131" t="s">
        <v>30</v>
      </c>
      <c r="W483" s="47"/>
    </row>
    <row r="484" spans="1:23" s="39" customFormat="1" ht="30" customHeight="1" x14ac:dyDescent="0.25">
      <c r="A484" s="132" t="s">
        <v>577</v>
      </c>
      <c r="B484" s="132"/>
      <c r="C484" s="44" t="s">
        <v>350</v>
      </c>
      <c r="D484" s="44" t="s">
        <v>350</v>
      </c>
      <c r="E484" s="44" t="s">
        <v>350</v>
      </c>
      <c r="F484" s="50" t="s">
        <v>350</v>
      </c>
      <c r="G484" s="44" t="s">
        <v>350</v>
      </c>
      <c r="H484" s="44" t="s">
        <v>350</v>
      </c>
      <c r="I484" s="49">
        <f>I485+I489</f>
        <v>12002.8</v>
      </c>
      <c r="J484" s="49">
        <f t="shared" ref="J484:S484" si="158">J485+J489</f>
        <v>9350.3000000000011</v>
      </c>
      <c r="K484" s="49">
        <f t="shared" si="158"/>
        <v>1263.3999999999999</v>
      </c>
      <c r="L484" s="72">
        <f t="shared" si="158"/>
        <v>212</v>
      </c>
      <c r="M484" s="49">
        <f t="shared" si="158"/>
        <v>6026044.46</v>
      </c>
      <c r="N484" s="49">
        <f t="shared" si="158"/>
        <v>0</v>
      </c>
      <c r="O484" s="49">
        <f t="shared" si="158"/>
        <v>0</v>
      </c>
      <c r="P484" s="49">
        <f t="shared" si="158"/>
        <v>0</v>
      </c>
      <c r="Q484" s="49">
        <f t="shared" si="158"/>
        <v>6026044.46</v>
      </c>
      <c r="R484" s="49">
        <f t="shared" si="158"/>
        <v>0</v>
      </c>
      <c r="S484" s="49">
        <f t="shared" si="158"/>
        <v>0</v>
      </c>
      <c r="T484" s="44" t="s">
        <v>26</v>
      </c>
      <c r="U484" s="44" t="s">
        <v>26</v>
      </c>
      <c r="V484" s="44" t="s">
        <v>26</v>
      </c>
      <c r="W484" s="47"/>
    </row>
    <row r="485" spans="1:23" s="39" customFormat="1" ht="30" customHeight="1" x14ac:dyDescent="0.25">
      <c r="A485" s="132" t="s">
        <v>578</v>
      </c>
      <c r="B485" s="132"/>
      <c r="C485" s="44" t="s">
        <v>350</v>
      </c>
      <c r="D485" s="44" t="s">
        <v>350</v>
      </c>
      <c r="E485" s="44" t="s">
        <v>350</v>
      </c>
      <c r="F485" s="50" t="s">
        <v>350</v>
      </c>
      <c r="G485" s="44" t="s">
        <v>350</v>
      </c>
      <c r="H485" s="44" t="s">
        <v>350</v>
      </c>
      <c r="I485" s="49">
        <f>SUM(I486:I488)</f>
        <v>11391.4</v>
      </c>
      <c r="J485" s="49">
        <f t="shared" ref="J485:S485" si="159">SUM(J486:J488)</f>
        <v>8738.9000000000015</v>
      </c>
      <c r="K485" s="49">
        <f t="shared" si="159"/>
        <v>1012.1999999999999</v>
      </c>
      <c r="L485" s="72">
        <f t="shared" si="159"/>
        <v>181</v>
      </c>
      <c r="M485" s="49">
        <f t="shared" si="159"/>
        <v>5702571.0599999996</v>
      </c>
      <c r="N485" s="49">
        <f t="shared" si="159"/>
        <v>0</v>
      </c>
      <c r="O485" s="49">
        <f t="shared" si="159"/>
        <v>0</v>
      </c>
      <c r="P485" s="49">
        <f t="shared" si="159"/>
        <v>0</v>
      </c>
      <c r="Q485" s="49">
        <f t="shared" si="159"/>
        <v>5702571.0599999996</v>
      </c>
      <c r="R485" s="49">
        <f t="shared" si="159"/>
        <v>0</v>
      </c>
      <c r="S485" s="49">
        <f t="shared" si="159"/>
        <v>0</v>
      </c>
      <c r="T485" s="44" t="s">
        <v>26</v>
      </c>
      <c r="U485" s="44" t="s">
        <v>26</v>
      </c>
      <c r="V485" s="44" t="s">
        <v>26</v>
      </c>
      <c r="W485" s="47"/>
    </row>
    <row r="486" spans="1:23" s="39" customFormat="1" ht="51" customHeight="1" x14ac:dyDescent="0.25">
      <c r="A486" s="78">
        <v>1</v>
      </c>
      <c r="B486" s="84" t="s">
        <v>334</v>
      </c>
      <c r="C486" s="139" t="s">
        <v>27</v>
      </c>
      <c r="D486" s="78">
        <v>1983</v>
      </c>
      <c r="E486" s="78" t="s">
        <v>26</v>
      </c>
      <c r="F486" s="76" t="s">
        <v>627</v>
      </c>
      <c r="G486" s="78">
        <v>5</v>
      </c>
      <c r="H486" s="78">
        <v>6</v>
      </c>
      <c r="I486" s="130">
        <v>5388</v>
      </c>
      <c r="J486" s="130">
        <v>4134.3</v>
      </c>
      <c r="K486" s="130">
        <v>333.1</v>
      </c>
      <c r="L486" s="134">
        <v>79</v>
      </c>
      <c r="M486" s="130">
        <f>SUM(N486:S486)</f>
        <v>3001501.8</v>
      </c>
      <c r="N486" s="130">
        <v>0</v>
      </c>
      <c r="O486" s="130">
        <v>0</v>
      </c>
      <c r="P486" s="130">
        <v>0</v>
      </c>
      <c r="Q486" s="130">
        <f>'Таблица 3 '!C483</f>
        <v>3001501.8</v>
      </c>
      <c r="R486" s="130">
        <v>0</v>
      </c>
      <c r="S486" s="130">
        <v>0</v>
      </c>
      <c r="T486" s="80">
        <f>M486/I486</f>
        <v>557.07160356347435</v>
      </c>
      <c r="U486" s="80">
        <v>726</v>
      </c>
      <c r="V486" s="131" t="s">
        <v>30</v>
      </c>
      <c r="W486" s="47"/>
    </row>
    <row r="487" spans="1:23" s="39" customFormat="1" ht="51" customHeight="1" x14ac:dyDescent="0.25">
      <c r="A487" s="78">
        <v>2</v>
      </c>
      <c r="B487" s="84" t="s">
        <v>359</v>
      </c>
      <c r="C487" s="139" t="s">
        <v>27</v>
      </c>
      <c r="D487" s="78">
        <v>1976</v>
      </c>
      <c r="E487" s="78" t="s">
        <v>26</v>
      </c>
      <c r="F487" s="76" t="s">
        <v>627</v>
      </c>
      <c r="G487" s="78">
        <v>5</v>
      </c>
      <c r="H487" s="78">
        <v>6</v>
      </c>
      <c r="I487" s="130">
        <v>5388</v>
      </c>
      <c r="J487" s="130">
        <v>4097.8999999999996</v>
      </c>
      <c r="K487" s="130">
        <v>216.7</v>
      </c>
      <c r="L487" s="134">
        <v>79</v>
      </c>
      <c r="M487" s="130">
        <f t="shared" si="146"/>
        <v>2447020.0099999998</v>
      </c>
      <c r="N487" s="130">
        <v>0</v>
      </c>
      <c r="O487" s="130">
        <v>0</v>
      </c>
      <c r="P487" s="130">
        <v>0</v>
      </c>
      <c r="Q487" s="130">
        <f>'Таблица 3 '!C484</f>
        <v>2447020.0099999998</v>
      </c>
      <c r="R487" s="130">
        <v>0</v>
      </c>
      <c r="S487" s="130">
        <v>0</v>
      </c>
      <c r="T487" s="80">
        <f t="shared" ref="T487:T488" si="160">M487/I487</f>
        <v>454.16110059391235</v>
      </c>
      <c r="U487" s="80">
        <v>597.14</v>
      </c>
      <c r="V487" s="131" t="s">
        <v>30</v>
      </c>
      <c r="W487" s="47"/>
    </row>
    <row r="488" spans="1:23" s="39" customFormat="1" ht="51" customHeight="1" x14ac:dyDescent="0.25">
      <c r="A488" s="78">
        <v>3</v>
      </c>
      <c r="B488" s="84" t="s">
        <v>360</v>
      </c>
      <c r="C488" s="139" t="s">
        <v>27</v>
      </c>
      <c r="D488" s="78" t="s">
        <v>227</v>
      </c>
      <c r="E488" s="78">
        <v>2019</v>
      </c>
      <c r="F488" s="76" t="s">
        <v>627</v>
      </c>
      <c r="G488" s="78">
        <v>2</v>
      </c>
      <c r="H488" s="78">
        <v>2</v>
      </c>
      <c r="I488" s="130">
        <v>615.4</v>
      </c>
      <c r="J488" s="130">
        <v>506.7</v>
      </c>
      <c r="K488" s="130">
        <v>462.4</v>
      </c>
      <c r="L488" s="134">
        <v>23</v>
      </c>
      <c r="M488" s="130">
        <f t="shared" si="146"/>
        <v>254049.25</v>
      </c>
      <c r="N488" s="130">
        <v>0</v>
      </c>
      <c r="O488" s="130">
        <v>0</v>
      </c>
      <c r="P488" s="130">
        <v>0</v>
      </c>
      <c r="Q488" s="130">
        <f>'Таблица 3 '!C485</f>
        <v>254049.25</v>
      </c>
      <c r="R488" s="130">
        <v>0</v>
      </c>
      <c r="S488" s="130">
        <v>0</v>
      </c>
      <c r="T488" s="80">
        <f t="shared" si="160"/>
        <v>412.81971075723106</v>
      </c>
      <c r="U488" s="80">
        <v>501.38</v>
      </c>
      <c r="V488" s="131" t="s">
        <v>30</v>
      </c>
      <c r="W488" s="47"/>
    </row>
    <row r="489" spans="1:23" s="39" customFormat="1" ht="30" customHeight="1" x14ac:dyDescent="0.25">
      <c r="A489" s="132" t="s">
        <v>611</v>
      </c>
      <c r="B489" s="132"/>
      <c r="C489" s="44" t="s">
        <v>350</v>
      </c>
      <c r="D489" s="44" t="s">
        <v>350</v>
      </c>
      <c r="E489" s="44" t="s">
        <v>350</v>
      </c>
      <c r="F489" s="50" t="s">
        <v>350</v>
      </c>
      <c r="G489" s="44" t="s">
        <v>350</v>
      </c>
      <c r="H489" s="44" t="s">
        <v>350</v>
      </c>
      <c r="I489" s="49">
        <f>I490</f>
        <v>611.4</v>
      </c>
      <c r="J489" s="49">
        <f t="shared" ref="J489:S489" si="161">J490</f>
        <v>611.4</v>
      </c>
      <c r="K489" s="49">
        <f t="shared" si="161"/>
        <v>251.2</v>
      </c>
      <c r="L489" s="72">
        <f t="shared" si="161"/>
        <v>31</v>
      </c>
      <c r="M489" s="49">
        <f t="shared" si="161"/>
        <v>323473.39999999997</v>
      </c>
      <c r="N489" s="49">
        <f t="shared" si="161"/>
        <v>0</v>
      </c>
      <c r="O489" s="49">
        <f t="shared" si="161"/>
        <v>0</v>
      </c>
      <c r="P489" s="49">
        <f t="shared" si="161"/>
        <v>0</v>
      </c>
      <c r="Q489" s="49">
        <f t="shared" si="161"/>
        <v>323473.39999999997</v>
      </c>
      <c r="R489" s="49">
        <f t="shared" si="161"/>
        <v>0</v>
      </c>
      <c r="S489" s="49">
        <f t="shared" si="161"/>
        <v>0</v>
      </c>
      <c r="T489" s="44" t="s">
        <v>26</v>
      </c>
      <c r="U489" s="44" t="s">
        <v>26</v>
      </c>
      <c r="V489" s="44" t="s">
        <v>26</v>
      </c>
      <c r="W489" s="47"/>
    </row>
    <row r="490" spans="1:23" s="39" customFormat="1" ht="49.5" customHeight="1" x14ac:dyDescent="0.25">
      <c r="A490" s="78">
        <v>1</v>
      </c>
      <c r="B490" s="84" t="s">
        <v>361</v>
      </c>
      <c r="C490" s="139" t="s">
        <v>27</v>
      </c>
      <c r="D490" s="78" t="s">
        <v>163</v>
      </c>
      <c r="E490" s="78">
        <v>2019</v>
      </c>
      <c r="F490" s="76" t="s">
        <v>164</v>
      </c>
      <c r="G490" s="78">
        <v>2</v>
      </c>
      <c r="H490" s="78">
        <v>2</v>
      </c>
      <c r="I490" s="130">
        <v>611.4</v>
      </c>
      <c r="J490" s="130">
        <v>611.4</v>
      </c>
      <c r="K490" s="130">
        <v>251.2</v>
      </c>
      <c r="L490" s="134">
        <v>31</v>
      </c>
      <c r="M490" s="130">
        <f t="shared" si="146"/>
        <v>323473.39999999997</v>
      </c>
      <c r="N490" s="130">
        <v>0</v>
      </c>
      <c r="O490" s="130">
        <v>0</v>
      </c>
      <c r="P490" s="130">
        <v>0</v>
      </c>
      <c r="Q490" s="130">
        <f>'Таблица 3 '!C487</f>
        <v>323473.39999999997</v>
      </c>
      <c r="R490" s="130">
        <v>0</v>
      </c>
      <c r="S490" s="130">
        <v>0</v>
      </c>
      <c r="T490" s="166">
        <f>M490/I490</f>
        <v>529.07000327118089</v>
      </c>
      <c r="U490" s="227">
        <v>529.07000000000005</v>
      </c>
      <c r="V490" s="131" t="s">
        <v>30</v>
      </c>
      <c r="W490" s="47"/>
    </row>
    <row r="491" spans="1:23" s="29" customFormat="1" ht="30" customHeight="1" x14ac:dyDescent="0.2">
      <c r="A491" s="132" t="s">
        <v>579</v>
      </c>
      <c r="B491" s="132"/>
      <c r="C491" s="44" t="s">
        <v>350</v>
      </c>
      <c r="D491" s="44" t="s">
        <v>350</v>
      </c>
      <c r="E491" s="44" t="s">
        <v>350</v>
      </c>
      <c r="F491" s="50" t="s">
        <v>350</v>
      </c>
      <c r="G491" s="44" t="s">
        <v>350</v>
      </c>
      <c r="H491" s="44" t="s">
        <v>350</v>
      </c>
      <c r="I491" s="49">
        <f>I492</f>
        <v>631.5</v>
      </c>
      <c r="J491" s="49">
        <f t="shared" ref="J491:S492" si="162">J492</f>
        <v>599.20000000000005</v>
      </c>
      <c r="K491" s="49">
        <f t="shared" si="162"/>
        <v>599.20000000000005</v>
      </c>
      <c r="L491" s="72">
        <f t="shared" si="162"/>
        <v>23</v>
      </c>
      <c r="M491" s="49">
        <f t="shared" si="162"/>
        <v>2489909.69</v>
      </c>
      <c r="N491" s="49">
        <f t="shared" si="162"/>
        <v>0</v>
      </c>
      <c r="O491" s="49">
        <f t="shared" si="162"/>
        <v>0</v>
      </c>
      <c r="P491" s="49">
        <f t="shared" si="162"/>
        <v>0</v>
      </c>
      <c r="Q491" s="49">
        <f t="shared" si="162"/>
        <v>2489909.69</v>
      </c>
      <c r="R491" s="49">
        <f t="shared" si="162"/>
        <v>0</v>
      </c>
      <c r="S491" s="49">
        <f t="shared" si="162"/>
        <v>0</v>
      </c>
      <c r="T491" s="44" t="s">
        <v>26</v>
      </c>
      <c r="U491" s="44" t="s">
        <v>26</v>
      </c>
      <c r="V491" s="44" t="s">
        <v>26</v>
      </c>
      <c r="W491" s="47"/>
    </row>
    <row r="492" spans="1:23" s="29" customFormat="1" ht="30" customHeight="1" x14ac:dyDescent="0.2">
      <c r="A492" s="132" t="s">
        <v>612</v>
      </c>
      <c r="B492" s="132"/>
      <c r="C492" s="44" t="s">
        <v>350</v>
      </c>
      <c r="D492" s="44" t="s">
        <v>350</v>
      </c>
      <c r="E492" s="44" t="s">
        <v>350</v>
      </c>
      <c r="F492" s="50" t="s">
        <v>350</v>
      </c>
      <c r="G492" s="44" t="s">
        <v>350</v>
      </c>
      <c r="H492" s="44" t="s">
        <v>350</v>
      </c>
      <c r="I492" s="49">
        <f>I493</f>
        <v>631.5</v>
      </c>
      <c r="J492" s="49">
        <f t="shared" si="162"/>
        <v>599.20000000000005</v>
      </c>
      <c r="K492" s="49">
        <f t="shared" si="162"/>
        <v>599.20000000000005</v>
      </c>
      <c r="L492" s="72">
        <f t="shared" si="162"/>
        <v>23</v>
      </c>
      <c r="M492" s="49">
        <f t="shared" si="162"/>
        <v>2489909.69</v>
      </c>
      <c r="N492" s="49">
        <f t="shared" si="162"/>
        <v>0</v>
      </c>
      <c r="O492" s="49">
        <f t="shared" si="162"/>
        <v>0</v>
      </c>
      <c r="P492" s="49">
        <f t="shared" si="162"/>
        <v>0</v>
      </c>
      <c r="Q492" s="49">
        <f t="shared" si="162"/>
        <v>2489909.69</v>
      </c>
      <c r="R492" s="49">
        <f t="shared" si="162"/>
        <v>0</v>
      </c>
      <c r="S492" s="49">
        <f t="shared" si="162"/>
        <v>0</v>
      </c>
      <c r="T492" s="44" t="s">
        <v>26</v>
      </c>
      <c r="U492" s="44" t="s">
        <v>26</v>
      </c>
      <c r="V492" s="44" t="s">
        <v>26</v>
      </c>
      <c r="W492" s="47"/>
    </row>
    <row r="493" spans="1:23" s="39" customFormat="1" ht="51" customHeight="1" x14ac:dyDescent="0.25">
      <c r="A493" s="78">
        <v>1</v>
      </c>
      <c r="B493" s="84" t="s">
        <v>363</v>
      </c>
      <c r="C493" s="139" t="s">
        <v>27</v>
      </c>
      <c r="D493" s="78" t="s">
        <v>236</v>
      </c>
      <c r="E493" s="78" t="s">
        <v>26</v>
      </c>
      <c r="F493" s="76" t="s">
        <v>627</v>
      </c>
      <c r="G493" s="78">
        <v>2</v>
      </c>
      <c r="H493" s="78">
        <v>3</v>
      </c>
      <c r="I493" s="130">
        <v>631.5</v>
      </c>
      <c r="J493" s="130">
        <v>599.20000000000005</v>
      </c>
      <c r="K493" s="130">
        <v>599.20000000000005</v>
      </c>
      <c r="L493" s="134">
        <v>23</v>
      </c>
      <c r="M493" s="130">
        <f t="shared" si="146"/>
        <v>2489909.69</v>
      </c>
      <c r="N493" s="130">
        <v>0</v>
      </c>
      <c r="O493" s="130">
        <v>0</v>
      </c>
      <c r="P493" s="130">
        <v>0</v>
      </c>
      <c r="Q493" s="130">
        <f>'Таблица 3 '!C490</f>
        <v>2489909.69</v>
      </c>
      <c r="R493" s="130">
        <v>0</v>
      </c>
      <c r="S493" s="130">
        <v>0</v>
      </c>
      <c r="T493" s="80">
        <f>M493/I493</f>
        <v>3942.8498653998417</v>
      </c>
      <c r="U493" s="80">
        <v>4155.3900000000003</v>
      </c>
      <c r="V493" s="131" t="s">
        <v>30</v>
      </c>
      <c r="W493" s="47"/>
    </row>
    <row r="494" spans="1:23" s="39" customFormat="1" ht="30" customHeight="1" x14ac:dyDescent="0.25">
      <c r="A494" s="132" t="s">
        <v>641</v>
      </c>
      <c r="B494" s="132"/>
      <c r="C494" s="44" t="s">
        <v>350</v>
      </c>
      <c r="D494" s="44" t="s">
        <v>350</v>
      </c>
      <c r="E494" s="44" t="s">
        <v>350</v>
      </c>
      <c r="F494" s="50" t="s">
        <v>350</v>
      </c>
      <c r="G494" s="44" t="s">
        <v>350</v>
      </c>
      <c r="H494" s="44" t="s">
        <v>350</v>
      </c>
      <c r="I494" s="215">
        <f>I495</f>
        <v>1668</v>
      </c>
      <c r="J494" s="215">
        <f t="shared" ref="J494:S495" si="163">J495</f>
        <v>1556.2</v>
      </c>
      <c r="K494" s="215">
        <f t="shared" si="163"/>
        <v>1556.2</v>
      </c>
      <c r="L494" s="216">
        <f t="shared" si="163"/>
        <v>52</v>
      </c>
      <c r="M494" s="215">
        <f t="shared" si="163"/>
        <v>6466617.9180000005</v>
      </c>
      <c r="N494" s="215">
        <f t="shared" si="163"/>
        <v>0</v>
      </c>
      <c r="O494" s="215">
        <f t="shared" si="163"/>
        <v>0</v>
      </c>
      <c r="P494" s="215">
        <f t="shared" si="163"/>
        <v>0</v>
      </c>
      <c r="Q494" s="215">
        <f t="shared" si="163"/>
        <v>6466617.9180000005</v>
      </c>
      <c r="R494" s="215">
        <f t="shared" si="163"/>
        <v>0</v>
      </c>
      <c r="S494" s="215">
        <f t="shared" si="163"/>
        <v>0</v>
      </c>
      <c r="T494" s="44" t="s">
        <v>26</v>
      </c>
      <c r="U494" s="44" t="s">
        <v>26</v>
      </c>
      <c r="V494" s="44" t="s">
        <v>26</v>
      </c>
      <c r="W494" s="47"/>
    </row>
    <row r="495" spans="1:23" s="39" customFormat="1" ht="30" customHeight="1" x14ac:dyDescent="0.25">
      <c r="A495" s="132" t="s">
        <v>602</v>
      </c>
      <c r="B495" s="132"/>
      <c r="C495" s="44" t="s">
        <v>350</v>
      </c>
      <c r="D495" s="44" t="s">
        <v>350</v>
      </c>
      <c r="E495" s="44" t="s">
        <v>350</v>
      </c>
      <c r="F495" s="50" t="s">
        <v>350</v>
      </c>
      <c r="G495" s="44" t="s">
        <v>350</v>
      </c>
      <c r="H495" s="44" t="s">
        <v>350</v>
      </c>
      <c r="I495" s="215">
        <f>I496</f>
        <v>1668</v>
      </c>
      <c r="J495" s="215">
        <f t="shared" si="163"/>
        <v>1556.2</v>
      </c>
      <c r="K495" s="215">
        <f t="shared" si="163"/>
        <v>1556.2</v>
      </c>
      <c r="L495" s="216">
        <f t="shared" si="163"/>
        <v>52</v>
      </c>
      <c r="M495" s="215">
        <f t="shared" si="163"/>
        <v>6466617.9180000005</v>
      </c>
      <c r="N495" s="215">
        <f t="shared" si="163"/>
        <v>0</v>
      </c>
      <c r="O495" s="215">
        <f t="shared" si="163"/>
        <v>0</v>
      </c>
      <c r="P495" s="215">
        <f t="shared" si="163"/>
        <v>0</v>
      </c>
      <c r="Q495" s="215">
        <f t="shared" si="163"/>
        <v>6466617.9180000005</v>
      </c>
      <c r="R495" s="215">
        <f t="shared" si="163"/>
        <v>0</v>
      </c>
      <c r="S495" s="215">
        <f t="shared" si="163"/>
        <v>0</v>
      </c>
      <c r="T495" s="44" t="s">
        <v>26</v>
      </c>
      <c r="U495" s="44" t="s">
        <v>26</v>
      </c>
      <c r="V495" s="44" t="s">
        <v>26</v>
      </c>
      <c r="W495" s="47"/>
    </row>
    <row r="496" spans="1:23" s="39" customFormat="1" ht="45" x14ac:dyDescent="0.25">
      <c r="A496" s="78">
        <v>1</v>
      </c>
      <c r="B496" s="84" t="s">
        <v>364</v>
      </c>
      <c r="C496" s="139" t="s">
        <v>27</v>
      </c>
      <c r="D496" s="136" t="s">
        <v>228</v>
      </c>
      <c r="E496" s="78">
        <v>2018</v>
      </c>
      <c r="F496" s="136" t="s">
        <v>627</v>
      </c>
      <c r="G496" s="165">
        <v>3</v>
      </c>
      <c r="H496" s="165">
        <v>3</v>
      </c>
      <c r="I496" s="128">
        <v>1668</v>
      </c>
      <c r="J496" s="128">
        <v>1556.2</v>
      </c>
      <c r="K496" s="128">
        <v>1556.2</v>
      </c>
      <c r="L496" s="167">
        <v>52</v>
      </c>
      <c r="M496" s="130">
        <f t="shared" si="146"/>
        <v>6466617.9180000005</v>
      </c>
      <c r="N496" s="128">
        <v>0</v>
      </c>
      <c r="O496" s="128">
        <v>0</v>
      </c>
      <c r="P496" s="128">
        <v>0</v>
      </c>
      <c r="Q496" s="130">
        <f>'Таблица 3 '!C493</f>
        <v>6466617.9180000005</v>
      </c>
      <c r="R496" s="128">
        <v>0</v>
      </c>
      <c r="S496" s="128">
        <v>0</v>
      </c>
      <c r="T496" s="80">
        <f>M496/I496</f>
        <v>3876.8692553956839</v>
      </c>
      <c r="U496" s="75">
        <v>4155.3900000000003</v>
      </c>
      <c r="V496" s="131" t="s">
        <v>30</v>
      </c>
      <c r="W496" s="47"/>
    </row>
    <row r="497" spans="1:140" s="29" customFormat="1" ht="30" customHeight="1" x14ac:dyDescent="0.2">
      <c r="A497" s="132" t="s">
        <v>581</v>
      </c>
      <c r="B497" s="132"/>
      <c r="C497" s="44" t="s">
        <v>350</v>
      </c>
      <c r="D497" s="44" t="s">
        <v>350</v>
      </c>
      <c r="E497" s="44" t="s">
        <v>350</v>
      </c>
      <c r="F497" s="50" t="s">
        <v>350</v>
      </c>
      <c r="G497" s="44" t="s">
        <v>350</v>
      </c>
      <c r="H497" s="44" t="s">
        <v>350</v>
      </c>
      <c r="I497" s="49">
        <f>I498</f>
        <v>754.8</v>
      </c>
      <c r="J497" s="49">
        <f t="shared" ref="J497:S497" si="164">J498</f>
        <v>702.3</v>
      </c>
      <c r="K497" s="49">
        <f t="shared" si="164"/>
        <v>702.3</v>
      </c>
      <c r="L497" s="72">
        <f t="shared" si="164"/>
        <v>36</v>
      </c>
      <c r="M497" s="49">
        <f t="shared" si="164"/>
        <v>2918330.4</v>
      </c>
      <c r="N497" s="49">
        <f t="shared" si="164"/>
        <v>0</v>
      </c>
      <c r="O497" s="49">
        <f t="shared" si="164"/>
        <v>0</v>
      </c>
      <c r="P497" s="49">
        <f t="shared" si="164"/>
        <v>0</v>
      </c>
      <c r="Q497" s="49">
        <f t="shared" si="164"/>
        <v>2918330.4</v>
      </c>
      <c r="R497" s="49">
        <f t="shared" si="164"/>
        <v>0</v>
      </c>
      <c r="S497" s="49">
        <f t="shared" si="164"/>
        <v>0</v>
      </c>
      <c r="T497" s="44" t="s">
        <v>26</v>
      </c>
      <c r="U497" s="44" t="s">
        <v>26</v>
      </c>
      <c r="V497" s="44" t="s">
        <v>26</v>
      </c>
      <c r="W497" s="47"/>
    </row>
    <row r="498" spans="1:140" s="29" customFormat="1" ht="30" customHeight="1" x14ac:dyDescent="0.2">
      <c r="A498" s="217" t="s">
        <v>583</v>
      </c>
      <c r="B498" s="217"/>
      <c r="C498" s="44" t="s">
        <v>350</v>
      </c>
      <c r="D498" s="44" t="s">
        <v>350</v>
      </c>
      <c r="E498" s="44" t="s">
        <v>350</v>
      </c>
      <c r="F498" s="50" t="s">
        <v>350</v>
      </c>
      <c r="G498" s="44" t="s">
        <v>350</v>
      </c>
      <c r="H498" s="44" t="s">
        <v>350</v>
      </c>
      <c r="I498" s="49">
        <f>I499</f>
        <v>754.8</v>
      </c>
      <c r="J498" s="49">
        <f t="shared" ref="J498:S498" si="165">J499</f>
        <v>702.3</v>
      </c>
      <c r="K498" s="49">
        <f t="shared" si="165"/>
        <v>702.3</v>
      </c>
      <c r="L498" s="72">
        <f t="shared" si="165"/>
        <v>36</v>
      </c>
      <c r="M498" s="49">
        <f t="shared" si="165"/>
        <v>2918330.4</v>
      </c>
      <c r="N498" s="49">
        <f t="shared" si="165"/>
        <v>0</v>
      </c>
      <c r="O498" s="49">
        <f t="shared" si="165"/>
        <v>0</v>
      </c>
      <c r="P498" s="49">
        <f t="shared" si="165"/>
        <v>0</v>
      </c>
      <c r="Q498" s="49">
        <f t="shared" si="165"/>
        <v>2918330.4</v>
      </c>
      <c r="R498" s="49">
        <f t="shared" si="165"/>
        <v>0</v>
      </c>
      <c r="S498" s="49">
        <f t="shared" si="165"/>
        <v>0</v>
      </c>
      <c r="T498" s="44" t="s">
        <v>26</v>
      </c>
      <c r="U498" s="44" t="s">
        <v>26</v>
      </c>
      <c r="V498" s="44" t="s">
        <v>26</v>
      </c>
      <c r="W498" s="47"/>
    </row>
    <row r="499" spans="1:140" s="39" customFormat="1" ht="45" x14ac:dyDescent="0.25">
      <c r="A499" s="78">
        <v>1</v>
      </c>
      <c r="B499" s="169" t="s">
        <v>365</v>
      </c>
      <c r="C499" s="139" t="s">
        <v>27</v>
      </c>
      <c r="D499" s="78" t="s">
        <v>240</v>
      </c>
      <c r="E499" s="78" t="s">
        <v>26</v>
      </c>
      <c r="F499" s="76" t="s">
        <v>627</v>
      </c>
      <c r="G499" s="78">
        <v>2</v>
      </c>
      <c r="H499" s="78">
        <v>2</v>
      </c>
      <c r="I499" s="130">
        <v>754.8</v>
      </c>
      <c r="J499" s="130">
        <v>702.3</v>
      </c>
      <c r="K499" s="130">
        <v>702.3</v>
      </c>
      <c r="L499" s="134">
        <v>36</v>
      </c>
      <c r="M499" s="130">
        <f t="shared" si="146"/>
        <v>2918330.4</v>
      </c>
      <c r="N499" s="130">
        <v>0</v>
      </c>
      <c r="O499" s="130">
        <v>0</v>
      </c>
      <c r="P499" s="130">
        <v>0</v>
      </c>
      <c r="Q499" s="130">
        <f>'Таблица 3 '!C496</f>
        <v>2918330.4</v>
      </c>
      <c r="R499" s="130">
        <v>0</v>
      </c>
      <c r="S499" s="130">
        <v>0</v>
      </c>
      <c r="T499" s="80">
        <f>M499/I499</f>
        <v>3866.3624801271862</v>
      </c>
      <c r="U499" s="80">
        <v>4155.3900000000003</v>
      </c>
      <c r="V499" s="131" t="s">
        <v>30</v>
      </c>
      <c r="W499" s="47"/>
    </row>
    <row r="500" spans="1:140" s="29" customFormat="1" ht="30" customHeight="1" x14ac:dyDescent="0.2">
      <c r="A500" s="132" t="s">
        <v>640</v>
      </c>
      <c r="B500" s="132"/>
      <c r="C500" s="44" t="s">
        <v>350</v>
      </c>
      <c r="D500" s="44" t="s">
        <v>350</v>
      </c>
      <c r="E500" s="44" t="s">
        <v>350</v>
      </c>
      <c r="F500" s="50" t="s">
        <v>350</v>
      </c>
      <c r="G500" s="44" t="s">
        <v>350</v>
      </c>
      <c r="H500" s="44" t="s">
        <v>350</v>
      </c>
      <c r="I500" s="49">
        <f>I501</f>
        <v>1112.3</v>
      </c>
      <c r="J500" s="49">
        <f t="shared" ref="J500:S501" si="166">J501</f>
        <v>946.7</v>
      </c>
      <c r="K500" s="49">
        <f t="shared" si="166"/>
        <v>776.8</v>
      </c>
      <c r="L500" s="72">
        <f t="shared" si="166"/>
        <v>28</v>
      </c>
      <c r="M500" s="49">
        <f t="shared" si="166"/>
        <v>6617593.9500000002</v>
      </c>
      <c r="N500" s="49">
        <f t="shared" si="166"/>
        <v>0</v>
      </c>
      <c r="O500" s="49">
        <f t="shared" si="166"/>
        <v>0</v>
      </c>
      <c r="P500" s="49">
        <f t="shared" si="166"/>
        <v>0</v>
      </c>
      <c r="Q500" s="49">
        <f t="shared" si="166"/>
        <v>6617593.9500000002</v>
      </c>
      <c r="R500" s="49">
        <f t="shared" si="166"/>
        <v>0</v>
      </c>
      <c r="S500" s="49">
        <f t="shared" si="166"/>
        <v>0</v>
      </c>
      <c r="T500" s="44" t="s">
        <v>26</v>
      </c>
      <c r="U500" s="44" t="s">
        <v>26</v>
      </c>
      <c r="V500" s="44" t="s">
        <v>26</v>
      </c>
      <c r="W500" s="47"/>
    </row>
    <row r="501" spans="1:140" s="29" customFormat="1" ht="30" customHeight="1" x14ac:dyDescent="0.2">
      <c r="A501" s="132" t="s">
        <v>629</v>
      </c>
      <c r="B501" s="132"/>
      <c r="C501" s="44" t="s">
        <v>350</v>
      </c>
      <c r="D501" s="44" t="s">
        <v>350</v>
      </c>
      <c r="E501" s="44" t="s">
        <v>350</v>
      </c>
      <c r="F501" s="50" t="s">
        <v>350</v>
      </c>
      <c r="G501" s="44" t="s">
        <v>350</v>
      </c>
      <c r="H501" s="44" t="s">
        <v>350</v>
      </c>
      <c r="I501" s="49">
        <f>I502</f>
        <v>1112.3</v>
      </c>
      <c r="J501" s="49">
        <f t="shared" si="166"/>
        <v>946.7</v>
      </c>
      <c r="K501" s="49">
        <f t="shared" si="166"/>
        <v>776.8</v>
      </c>
      <c r="L501" s="72">
        <f t="shared" si="166"/>
        <v>28</v>
      </c>
      <c r="M501" s="49">
        <f t="shared" si="166"/>
        <v>6617593.9500000002</v>
      </c>
      <c r="N501" s="49">
        <f t="shared" si="166"/>
        <v>0</v>
      </c>
      <c r="O501" s="49">
        <f t="shared" si="166"/>
        <v>0</v>
      </c>
      <c r="P501" s="49">
        <f t="shared" si="166"/>
        <v>0</v>
      </c>
      <c r="Q501" s="49">
        <f t="shared" si="166"/>
        <v>6617593.9500000002</v>
      </c>
      <c r="R501" s="49">
        <f t="shared" si="166"/>
        <v>0</v>
      </c>
      <c r="S501" s="49">
        <f t="shared" si="166"/>
        <v>0</v>
      </c>
      <c r="T501" s="44" t="s">
        <v>26</v>
      </c>
      <c r="U501" s="44" t="s">
        <v>26</v>
      </c>
      <c r="V501" s="44" t="s">
        <v>26</v>
      </c>
      <c r="W501" s="47"/>
    </row>
    <row r="502" spans="1:140" s="39" customFormat="1" ht="45" x14ac:dyDescent="0.25">
      <c r="A502" s="78">
        <v>1</v>
      </c>
      <c r="B502" s="84" t="s">
        <v>366</v>
      </c>
      <c r="C502" s="139" t="s">
        <v>27</v>
      </c>
      <c r="D502" s="78" t="s">
        <v>90</v>
      </c>
      <c r="E502" s="78" t="s">
        <v>26</v>
      </c>
      <c r="F502" s="76" t="s">
        <v>164</v>
      </c>
      <c r="G502" s="78">
        <v>2</v>
      </c>
      <c r="H502" s="78">
        <v>2</v>
      </c>
      <c r="I502" s="130">
        <v>1112.3</v>
      </c>
      <c r="J502" s="130">
        <v>946.7</v>
      </c>
      <c r="K502" s="130">
        <v>776.8</v>
      </c>
      <c r="L502" s="134">
        <v>28</v>
      </c>
      <c r="M502" s="130">
        <f t="shared" si="146"/>
        <v>6617593.9500000002</v>
      </c>
      <c r="N502" s="130">
        <v>0</v>
      </c>
      <c r="O502" s="130">
        <v>0</v>
      </c>
      <c r="P502" s="130">
        <v>0</v>
      </c>
      <c r="Q502" s="130">
        <f>'Таблица 3 '!C499</f>
        <v>6617593.9500000002</v>
      </c>
      <c r="R502" s="130">
        <v>0</v>
      </c>
      <c r="S502" s="130">
        <v>0</v>
      </c>
      <c r="T502" s="80">
        <f>M502/I502</f>
        <v>5949.4686235727777</v>
      </c>
      <c r="U502" s="80">
        <v>6990.17</v>
      </c>
      <c r="V502" s="131" t="s">
        <v>30</v>
      </c>
      <c r="W502" s="47"/>
    </row>
    <row r="503" spans="1:140" s="29" customFormat="1" ht="30" customHeight="1" x14ac:dyDescent="0.2">
      <c r="A503" s="138" t="s">
        <v>313</v>
      </c>
      <c r="B503" s="138"/>
      <c r="C503" s="44" t="s">
        <v>350</v>
      </c>
      <c r="D503" s="44" t="s">
        <v>350</v>
      </c>
      <c r="E503" s="44" t="s">
        <v>350</v>
      </c>
      <c r="F503" s="50" t="s">
        <v>350</v>
      </c>
      <c r="G503" s="44" t="s">
        <v>350</v>
      </c>
      <c r="H503" s="44" t="s">
        <v>350</v>
      </c>
      <c r="I503" s="49">
        <f>I504</f>
        <v>3581</v>
      </c>
      <c r="J503" s="49">
        <f t="shared" ref="J503:S503" si="167">J504</f>
        <v>3536.5</v>
      </c>
      <c r="K503" s="49">
        <f t="shared" si="167"/>
        <v>3358.7</v>
      </c>
      <c r="L503" s="72">
        <f t="shared" si="167"/>
        <v>156</v>
      </c>
      <c r="M503" s="49">
        <f t="shared" si="167"/>
        <v>13244986.217000004</v>
      </c>
      <c r="N503" s="49">
        <f t="shared" si="167"/>
        <v>0</v>
      </c>
      <c r="O503" s="49">
        <f t="shared" si="167"/>
        <v>0</v>
      </c>
      <c r="P503" s="49">
        <f t="shared" si="167"/>
        <v>0</v>
      </c>
      <c r="Q503" s="49">
        <f t="shared" si="167"/>
        <v>13244986.217000004</v>
      </c>
      <c r="R503" s="49">
        <f t="shared" si="167"/>
        <v>0</v>
      </c>
      <c r="S503" s="49">
        <f t="shared" si="167"/>
        <v>0</v>
      </c>
      <c r="T503" s="141" t="s">
        <v>350</v>
      </c>
      <c r="U503" s="44" t="s">
        <v>350</v>
      </c>
      <c r="V503" s="142" t="s">
        <v>350</v>
      </c>
      <c r="W503" s="47"/>
      <c r="X503" s="156"/>
      <c r="Y503" s="156"/>
      <c r="Z503" s="156"/>
      <c r="AA503" s="156"/>
      <c r="AB503" s="156"/>
      <c r="AC503" s="156"/>
      <c r="AD503" s="156"/>
      <c r="AE503" s="156"/>
      <c r="AF503" s="156"/>
      <c r="AG503" s="156"/>
      <c r="AH503" s="156"/>
      <c r="AI503" s="156"/>
      <c r="AJ503" s="156"/>
      <c r="AK503" s="156"/>
      <c r="AL503" s="156"/>
      <c r="AM503" s="156"/>
      <c r="AN503" s="156"/>
      <c r="AO503" s="156"/>
      <c r="AP503" s="156"/>
      <c r="AQ503" s="156"/>
      <c r="AR503" s="156"/>
      <c r="AS503" s="156"/>
      <c r="AT503" s="156"/>
      <c r="AU503" s="156"/>
      <c r="AV503" s="156"/>
      <c r="AW503" s="156"/>
      <c r="AX503" s="156"/>
      <c r="AY503" s="156"/>
      <c r="AZ503" s="156"/>
      <c r="BA503" s="156"/>
      <c r="BB503" s="156"/>
      <c r="BC503" s="156"/>
      <c r="BD503" s="156"/>
      <c r="BE503" s="156"/>
      <c r="BF503" s="156"/>
      <c r="BG503" s="156"/>
      <c r="BH503" s="156"/>
      <c r="BI503" s="156"/>
      <c r="BJ503" s="156"/>
      <c r="BK503" s="156"/>
      <c r="BL503" s="156"/>
      <c r="BM503" s="156"/>
      <c r="BN503" s="156"/>
      <c r="BO503" s="156"/>
      <c r="BP503" s="156"/>
      <c r="BQ503" s="156"/>
      <c r="BR503" s="156"/>
      <c r="BS503" s="156"/>
      <c r="BT503" s="156"/>
      <c r="BU503" s="156"/>
      <c r="BV503" s="156"/>
      <c r="BW503" s="156"/>
      <c r="BX503" s="156"/>
      <c r="BY503" s="156"/>
      <c r="BZ503" s="156"/>
      <c r="CA503" s="156"/>
      <c r="CB503" s="156"/>
      <c r="CC503" s="156"/>
      <c r="CD503" s="156"/>
      <c r="CE503" s="156"/>
      <c r="CF503" s="156"/>
      <c r="CG503" s="156"/>
      <c r="CH503" s="156"/>
      <c r="CI503" s="156"/>
      <c r="CJ503" s="156"/>
      <c r="CK503" s="156"/>
      <c r="CL503" s="156"/>
      <c r="CM503" s="156"/>
      <c r="CN503" s="156"/>
      <c r="CO503" s="156"/>
      <c r="CP503" s="156"/>
      <c r="CQ503" s="156"/>
      <c r="CR503" s="156"/>
      <c r="CS503" s="156"/>
      <c r="CT503" s="156"/>
      <c r="CU503" s="156"/>
      <c r="CV503" s="156"/>
      <c r="CW503" s="156"/>
      <c r="CX503" s="156"/>
      <c r="CY503" s="156"/>
      <c r="CZ503" s="156"/>
      <c r="DA503" s="156"/>
      <c r="DB503" s="156"/>
      <c r="DC503" s="156"/>
      <c r="DD503" s="156"/>
      <c r="DE503" s="156"/>
      <c r="DF503" s="156"/>
      <c r="DG503" s="156"/>
      <c r="DH503" s="156"/>
      <c r="DI503" s="156"/>
      <c r="DJ503" s="156"/>
      <c r="DK503" s="156"/>
      <c r="DL503" s="156"/>
      <c r="DM503" s="156"/>
      <c r="DN503" s="156"/>
      <c r="DO503" s="156"/>
      <c r="DP503" s="156"/>
      <c r="DQ503" s="156"/>
      <c r="DR503" s="156"/>
      <c r="DS503" s="156"/>
      <c r="DT503" s="156"/>
      <c r="DU503" s="156"/>
      <c r="DV503" s="156"/>
      <c r="DW503" s="156"/>
      <c r="DX503" s="156"/>
      <c r="DY503" s="156"/>
      <c r="DZ503" s="156"/>
      <c r="EA503" s="156"/>
      <c r="EB503" s="156"/>
      <c r="EC503" s="156"/>
      <c r="ED503" s="156"/>
      <c r="EE503" s="156"/>
      <c r="EF503" s="156"/>
      <c r="EG503" s="156"/>
      <c r="EH503" s="156"/>
      <c r="EI503" s="156"/>
      <c r="EJ503" s="156"/>
    </row>
    <row r="504" spans="1:140" s="29" customFormat="1" ht="30" customHeight="1" x14ac:dyDescent="0.2">
      <c r="A504" s="138" t="s">
        <v>314</v>
      </c>
      <c r="B504" s="138"/>
      <c r="C504" s="44" t="s">
        <v>350</v>
      </c>
      <c r="D504" s="44" t="s">
        <v>350</v>
      </c>
      <c r="E504" s="44" t="s">
        <v>350</v>
      </c>
      <c r="F504" s="50" t="s">
        <v>350</v>
      </c>
      <c r="G504" s="44" t="s">
        <v>350</v>
      </c>
      <c r="H504" s="44" t="s">
        <v>350</v>
      </c>
      <c r="I504" s="49">
        <f>SUM(I505:I506)</f>
        <v>3581</v>
      </c>
      <c r="J504" s="49">
        <f t="shared" ref="J504:S504" si="168">SUM(J505:J506)</f>
        <v>3536.5</v>
      </c>
      <c r="K504" s="49">
        <f t="shared" si="168"/>
        <v>3358.7</v>
      </c>
      <c r="L504" s="72">
        <f t="shared" si="168"/>
        <v>156</v>
      </c>
      <c r="M504" s="49">
        <f t="shared" si="168"/>
        <v>13244986.217000004</v>
      </c>
      <c r="N504" s="49">
        <f t="shared" si="168"/>
        <v>0</v>
      </c>
      <c r="O504" s="49">
        <f t="shared" si="168"/>
        <v>0</v>
      </c>
      <c r="P504" s="49">
        <f t="shared" si="168"/>
        <v>0</v>
      </c>
      <c r="Q504" s="49">
        <f t="shared" si="168"/>
        <v>13244986.217000004</v>
      </c>
      <c r="R504" s="49">
        <f t="shared" si="168"/>
        <v>0</v>
      </c>
      <c r="S504" s="49">
        <f t="shared" si="168"/>
        <v>0</v>
      </c>
      <c r="T504" s="141" t="s">
        <v>350</v>
      </c>
      <c r="U504" s="44" t="s">
        <v>350</v>
      </c>
      <c r="V504" s="142" t="s">
        <v>350</v>
      </c>
      <c r="W504" s="47"/>
      <c r="X504" s="156"/>
      <c r="Y504" s="156"/>
      <c r="Z504" s="156"/>
      <c r="AA504" s="156"/>
      <c r="AB504" s="156"/>
      <c r="AC504" s="156"/>
      <c r="AD504" s="156"/>
      <c r="AE504" s="156"/>
      <c r="AF504" s="156"/>
      <c r="AG504" s="156"/>
      <c r="AH504" s="156"/>
      <c r="AI504" s="156"/>
      <c r="AJ504" s="156"/>
      <c r="AK504" s="156"/>
      <c r="AL504" s="156"/>
      <c r="AM504" s="156"/>
      <c r="AN504" s="156"/>
      <c r="AO504" s="156"/>
      <c r="AP504" s="156"/>
      <c r="AQ504" s="156"/>
      <c r="AR504" s="156"/>
      <c r="AS504" s="156"/>
      <c r="AT504" s="156"/>
      <c r="AU504" s="156"/>
      <c r="AV504" s="156"/>
      <c r="AW504" s="156"/>
      <c r="AX504" s="156"/>
      <c r="AY504" s="156"/>
      <c r="AZ504" s="156"/>
      <c r="BA504" s="156"/>
      <c r="BB504" s="156"/>
      <c r="BC504" s="156"/>
      <c r="BD504" s="156"/>
      <c r="BE504" s="156"/>
      <c r="BF504" s="156"/>
      <c r="BG504" s="156"/>
      <c r="BH504" s="156"/>
      <c r="BI504" s="156"/>
      <c r="BJ504" s="156"/>
      <c r="BK504" s="156"/>
      <c r="BL504" s="156"/>
      <c r="BM504" s="156"/>
      <c r="BN504" s="156"/>
      <c r="BO504" s="156"/>
      <c r="BP504" s="156"/>
      <c r="BQ504" s="156"/>
      <c r="BR504" s="156"/>
      <c r="BS504" s="156"/>
      <c r="BT504" s="156"/>
      <c r="BU504" s="156"/>
      <c r="BV504" s="156"/>
      <c r="BW504" s="156"/>
      <c r="BX504" s="156"/>
      <c r="BY504" s="156"/>
      <c r="BZ504" s="156"/>
      <c r="CA504" s="156"/>
      <c r="CB504" s="156"/>
      <c r="CC504" s="156"/>
      <c r="CD504" s="156"/>
      <c r="CE504" s="156"/>
      <c r="CF504" s="156"/>
      <c r="CG504" s="156"/>
      <c r="CH504" s="156"/>
      <c r="CI504" s="156"/>
      <c r="CJ504" s="156"/>
      <c r="CK504" s="156"/>
      <c r="CL504" s="156"/>
      <c r="CM504" s="156"/>
      <c r="CN504" s="156"/>
      <c r="CO504" s="156"/>
      <c r="CP504" s="156"/>
      <c r="CQ504" s="156"/>
      <c r="CR504" s="156"/>
      <c r="CS504" s="156"/>
      <c r="CT504" s="156"/>
      <c r="CU504" s="156"/>
      <c r="CV504" s="156"/>
      <c r="CW504" s="156"/>
      <c r="CX504" s="156"/>
      <c r="CY504" s="156"/>
      <c r="CZ504" s="156"/>
      <c r="DA504" s="156"/>
      <c r="DB504" s="156"/>
      <c r="DC504" s="156"/>
      <c r="DD504" s="156"/>
      <c r="DE504" s="156"/>
      <c r="DF504" s="156"/>
      <c r="DG504" s="156"/>
      <c r="DH504" s="156"/>
      <c r="DI504" s="156"/>
      <c r="DJ504" s="156"/>
      <c r="DK504" s="156"/>
      <c r="DL504" s="156"/>
      <c r="DM504" s="156"/>
      <c r="DN504" s="156"/>
      <c r="DO504" s="156"/>
      <c r="DP504" s="156"/>
      <c r="DQ504" s="156"/>
      <c r="DR504" s="156"/>
      <c r="DS504" s="156"/>
      <c r="DT504" s="156"/>
      <c r="DU504" s="156"/>
      <c r="DV504" s="156"/>
      <c r="DW504" s="156"/>
      <c r="DX504" s="156"/>
      <c r="DY504" s="156"/>
      <c r="DZ504" s="156"/>
      <c r="EA504" s="156"/>
      <c r="EB504" s="156"/>
      <c r="EC504" s="156"/>
      <c r="ED504" s="156"/>
      <c r="EE504" s="156"/>
      <c r="EF504" s="156"/>
      <c r="EG504" s="156"/>
      <c r="EH504" s="156"/>
      <c r="EI504" s="156"/>
      <c r="EJ504" s="156"/>
    </row>
    <row r="505" spans="1:140" s="39" customFormat="1" ht="45" x14ac:dyDescent="0.25">
      <c r="A505" s="174">
        <v>1</v>
      </c>
      <c r="B505" s="84" t="s">
        <v>544</v>
      </c>
      <c r="C505" s="139" t="s">
        <v>27</v>
      </c>
      <c r="D505" s="78" t="s">
        <v>32</v>
      </c>
      <c r="E505" s="78" t="s">
        <v>26</v>
      </c>
      <c r="F505" s="76" t="s">
        <v>164</v>
      </c>
      <c r="G505" s="78">
        <v>5</v>
      </c>
      <c r="H505" s="78">
        <v>4</v>
      </c>
      <c r="I505" s="130">
        <v>2582</v>
      </c>
      <c r="J505" s="130">
        <v>2558.9</v>
      </c>
      <c r="K505" s="130">
        <v>2469.6999999999998</v>
      </c>
      <c r="L505" s="134">
        <v>126</v>
      </c>
      <c r="M505" s="130">
        <f t="shared" si="146"/>
        <v>10007781.133000003</v>
      </c>
      <c r="N505" s="130">
        <v>0</v>
      </c>
      <c r="O505" s="130">
        <v>0</v>
      </c>
      <c r="P505" s="130">
        <v>0</v>
      </c>
      <c r="Q505" s="130">
        <f>'Таблица 3 '!C502</f>
        <v>10007781.133000003</v>
      </c>
      <c r="R505" s="130">
        <v>0</v>
      </c>
      <c r="S505" s="130">
        <v>0</v>
      </c>
      <c r="T505" s="80">
        <f>M505/I505</f>
        <v>3875.9802993803264</v>
      </c>
      <c r="U505" s="80">
        <f>T505</f>
        <v>3875.9802993803264</v>
      </c>
      <c r="V505" s="131" t="s">
        <v>30</v>
      </c>
      <c r="W505" s="47"/>
      <c r="X505" s="144"/>
      <c r="Y505" s="144"/>
      <c r="Z505" s="144"/>
      <c r="AA505" s="144"/>
      <c r="AB505" s="144"/>
      <c r="AC505" s="144"/>
      <c r="AD505" s="144"/>
      <c r="AE505" s="144"/>
      <c r="AF505" s="144"/>
      <c r="AG505" s="144"/>
      <c r="AH505" s="144"/>
      <c r="AI505" s="144"/>
      <c r="AJ505" s="144"/>
      <c r="AK505" s="144"/>
      <c r="AL505" s="144"/>
      <c r="AM505" s="144"/>
      <c r="AN505" s="144"/>
      <c r="AO505" s="144"/>
      <c r="AP505" s="144"/>
      <c r="AQ505" s="144"/>
      <c r="AR505" s="144"/>
      <c r="AS505" s="144"/>
      <c r="AT505" s="144"/>
      <c r="AU505" s="144"/>
      <c r="AV505" s="144"/>
      <c r="AW505" s="144"/>
      <c r="AX505" s="144"/>
      <c r="AY505" s="144"/>
      <c r="AZ505" s="144"/>
      <c r="BA505" s="144"/>
      <c r="BB505" s="144"/>
      <c r="BC505" s="144"/>
      <c r="BD505" s="144"/>
      <c r="BE505" s="144"/>
      <c r="BF505" s="144"/>
      <c r="BG505" s="144"/>
      <c r="BH505" s="144"/>
      <c r="BI505" s="144"/>
      <c r="BJ505" s="144"/>
      <c r="BK505" s="144"/>
      <c r="BL505" s="144"/>
      <c r="BM505" s="144"/>
      <c r="BN505" s="144"/>
      <c r="BO505" s="144"/>
      <c r="BP505" s="144"/>
      <c r="BQ505" s="144"/>
      <c r="BR505" s="144"/>
      <c r="BS505" s="144"/>
      <c r="BT505" s="144"/>
      <c r="BU505" s="144"/>
      <c r="BV505" s="144"/>
      <c r="BW505" s="144"/>
      <c r="BX505" s="144"/>
      <c r="BY505" s="144"/>
      <c r="BZ505" s="144"/>
      <c r="CA505" s="144"/>
      <c r="CB505" s="144"/>
      <c r="CC505" s="144"/>
      <c r="CD505" s="144"/>
      <c r="CE505" s="144"/>
      <c r="CF505" s="144"/>
      <c r="CG505" s="144"/>
      <c r="CH505" s="144"/>
      <c r="CI505" s="144"/>
      <c r="CJ505" s="144"/>
      <c r="CK505" s="144"/>
      <c r="CL505" s="144"/>
      <c r="CM505" s="144"/>
      <c r="CN505" s="144"/>
      <c r="CO505" s="144"/>
      <c r="CP505" s="144"/>
      <c r="CQ505" s="144"/>
      <c r="CR505" s="144"/>
      <c r="CS505" s="144"/>
      <c r="CT505" s="144"/>
      <c r="CU505" s="144"/>
      <c r="CV505" s="144"/>
      <c r="CW505" s="144"/>
      <c r="CX505" s="144"/>
      <c r="CY505" s="144"/>
      <c r="CZ505" s="144"/>
      <c r="DA505" s="144"/>
      <c r="DB505" s="144"/>
      <c r="DC505" s="144"/>
      <c r="DD505" s="144"/>
      <c r="DE505" s="144"/>
      <c r="DF505" s="144"/>
      <c r="DG505" s="144"/>
      <c r="DH505" s="144"/>
      <c r="DI505" s="144"/>
      <c r="DJ505" s="144"/>
      <c r="DK505" s="144"/>
      <c r="DL505" s="144"/>
      <c r="DM505" s="144"/>
      <c r="DN505" s="144"/>
      <c r="DO505" s="144"/>
      <c r="DP505" s="144"/>
      <c r="DQ505" s="144"/>
      <c r="DR505" s="144"/>
      <c r="DS505" s="144"/>
      <c r="DT505" s="144"/>
      <c r="DU505" s="144"/>
      <c r="DV505" s="144"/>
      <c r="DW505" s="144"/>
      <c r="DX505" s="144"/>
      <c r="DY505" s="144"/>
      <c r="DZ505" s="144"/>
      <c r="EA505" s="144"/>
      <c r="EB505" s="144"/>
      <c r="EC505" s="144"/>
      <c r="ED505" s="144"/>
      <c r="EE505" s="144"/>
      <c r="EF505" s="144"/>
      <c r="EG505" s="144"/>
      <c r="EH505" s="144"/>
      <c r="EI505" s="144"/>
      <c r="EJ505" s="144"/>
    </row>
    <row r="506" spans="1:140" s="39" customFormat="1" ht="45" x14ac:dyDescent="0.25">
      <c r="A506" s="174">
        <v>2</v>
      </c>
      <c r="B506" s="84" t="s">
        <v>545</v>
      </c>
      <c r="C506" s="139" t="s">
        <v>27</v>
      </c>
      <c r="D506" s="78" t="s">
        <v>315</v>
      </c>
      <c r="E506" s="78" t="s">
        <v>26</v>
      </c>
      <c r="F506" s="76" t="s">
        <v>627</v>
      </c>
      <c r="G506" s="78">
        <v>3</v>
      </c>
      <c r="H506" s="78">
        <v>2</v>
      </c>
      <c r="I506" s="130">
        <v>999</v>
      </c>
      <c r="J506" s="130">
        <v>977.6</v>
      </c>
      <c r="K506" s="130">
        <v>889</v>
      </c>
      <c r="L506" s="134">
        <v>30</v>
      </c>
      <c r="M506" s="130">
        <f t="shared" si="146"/>
        <v>3237205.0839999998</v>
      </c>
      <c r="N506" s="130">
        <v>0</v>
      </c>
      <c r="O506" s="130">
        <v>0</v>
      </c>
      <c r="P506" s="130">
        <v>0</v>
      </c>
      <c r="Q506" s="130">
        <f>'Таблица 3 '!C503</f>
        <v>3237205.0839999998</v>
      </c>
      <c r="R506" s="130">
        <v>0</v>
      </c>
      <c r="S506" s="130">
        <v>0</v>
      </c>
      <c r="T506" s="80">
        <f>M506/I506</f>
        <v>3240.4455295295293</v>
      </c>
      <c r="U506" s="80">
        <v>3311.3799959083467</v>
      </c>
      <c r="V506" s="131" t="s">
        <v>30</v>
      </c>
      <c r="W506" s="47"/>
      <c r="X506" s="144"/>
      <c r="Y506" s="144"/>
      <c r="Z506" s="144"/>
      <c r="AA506" s="144"/>
      <c r="AB506" s="144"/>
      <c r="AC506" s="144"/>
      <c r="AD506" s="144"/>
      <c r="AE506" s="144"/>
      <c r="AF506" s="144"/>
      <c r="AG506" s="144"/>
      <c r="AH506" s="144"/>
      <c r="AI506" s="144"/>
      <c r="AJ506" s="144"/>
      <c r="AK506" s="144"/>
      <c r="AL506" s="144"/>
      <c r="AM506" s="144"/>
      <c r="AN506" s="144"/>
      <c r="AO506" s="144"/>
      <c r="AP506" s="144"/>
      <c r="AQ506" s="144"/>
      <c r="AR506" s="144"/>
      <c r="AS506" s="144"/>
      <c r="AT506" s="144"/>
      <c r="AU506" s="144"/>
      <c r="AV506" s="144"/>
      <c r="AW506" s="144"/>
      <c r="AX506" s="144"/>
      <c r="AY506" s="144"/>
      <c r="AZ506" s="144"/>
      <c r="BA506" s="144"/>
      <c r="BB506" s="144"/>
      <c r="BC506" s="144"/>
      <c r="BD506" s="144"/>
      <c r="BE506" s="144"/>
      <c r="BF506" s="144"/>
      <c r="BG506" s="144"/>
      <c r="BH506" s="144"/>
      <c r="BI506" s="144"/>
      <c r="BJ506" s="144"/>
      <c r="BK506" s="144"/>
      <c r="BL506" s="144"/>
      <c r="BM506" s="144"/>
      <c r="BN506" s="144"/>
      <c r="BO506" s="144"/>
      <c r="BP506" s="144"/>
      <c r="BQ506" s="144"/>
      <c r="BR506" s="144"/>
      <c r="BS506" s="144"/>
      <c r="BT506" s="144"/>
      <c r="BU506" s="144"/>
      <c r="BV506" s="144"/>
      <c r="BW506" s="144"/>
      <c r="BX506" s="144"/>
      <c r="BY506" s="144"/>
      <c r="BZ506" s="144"/>
      <c r="CA506" s="144"/>
      <c r="CB506" s="144"/>
      <c r="CC506" s="144"/>
      <c r="CD506" s="144"/>
      <c r="CE506" s="144"/>
      <c r="CF506" s="144"/>
      <c r="CG506" s="144"/>
      <c r="CH506" s="144"/>
      <c r="CI506" s="144"/>
      <c r="CJ506" s="144"/>
      <c r="CK506" s="144"/>
      <c r="CL506" s="144"/>
      <c r="CM506" s="144"/>
      <c r="CN506" s="144"/>
      <c r="CO506" s="144"/>
      <c r="CP506" s="144"/>
      <c r="CQ506" s="144"/>
      <c r="CR506" s="144"/>
      <c r="CS506" s="144"/>
      <c r="CT506" s="144"/>
      <c r="CU506" s="144"/>
      <c r="CV506" s="144"/>
      <c r="CW506" s="144"/>
      <c r="CX506" s="144"/>
      <c r="CY506" s="144"/>
      <c r="CZ506" s="144"/>
      <c r="DA506" s="144"/>
      <c r="DB506" s="144"/>
      <c r="DC506" s="144"/>
      <c r="DD506" s="144"/>
      <c r="DE506" s="144"/>
      <c r="DF506" s="144"/>
      <c r="DG506" s="144"/>
      <c r="DH506" s="144"/>
      <c r="DI506" s="144"/>
      <c r="DJ506" s="144"/>
      <c r="DK506" s="144"/>
      <c r="DL506" s="144"/>
      <c r="DM506" s="144"/>
      <c r="DN506" s="144"/>
      <c r="DO506" s="144"/>
      <c r="DP506" s="144"/>
      <c r="DQ506" s="144"/>
      <c r="DR506" s="144"/>
      <c r="DS506" s="144"/>
      <c r="DT506" s="144"/>
      <c r="DU506" s="144"/>
      <c r="DV506" s="144"/>
      <c r="DW506" s="144"/>
      <c r="DX506" s="144"/>
      <c r="DY506" s="144"/>
      <c r="DZ506" s="144"/>
      <c r="EA506" s="144"/>
      <c r="EB506" s="144"/>
      <c r="EC506" s="144"/>
      <c r="ED506" s="144"/>
      <c r="EE506" s="144"/>
      <c r="EF506" s="144"/>
      <c r="EG506" s="144"/>
      <c r="EH506" s="144"/>
      <c r="EI506" s="144"/>
      <c r="EJ506" s="144"/>
    </row>
    <row r="507" spans="1:140" s="29" customFormat="1" ht="30" customHeight="1" x14ac:dyDescent="0.2">
      <c r="A507" s="132" t="s">
        <v>603</v>
      </c>
      <c r="B507" s="132"/>
      <c r="C507" s="44" t="s">
        <v>350</v>
      </c>
      <c r="D507" s="44" t="s">
        <v>350</v>
      </c>
      <c r="E507" s="44" t="s">
        <v>350</v>
      </c>
      <c r="F507" s="50" t="s">
        <v>350</v>
      </c>
      <c r="G507" s="44" t="s">
        <v>350</v>
      </c>
      <c r="H507" s="44" t="s">
        <v>350</v>
      </c>
      <c r="I507" s="49">
        <f>I508</f>
        <v>9949.9000000000015</v>
      </c>
      <c r="J507" s="49">
        <f t="shared" ref="J507:S507" si="169">J508</f>
        <v>8940.5</v>
      </c>
      <c r="K507" s="49">
        <f t="shared" si="169"/>
        <v>8817.6</v>
      </c>
      <c r="L507" s="72">
        <f t="shared" si="169"/>
        <v>338</v>
      </c>
      <c r="M507" s="49">
        <f t="shared" si="169"/>
        <v>30955281.897</v>
      </c>
      <c r="N507" s="49">
        <f t="shared" si="169"/>
        <v>0</v>
      </c>
      <c r="O507" s="49">
        <f t="shared" si="169"/>
        <v>0</v>
      </c>
      <c r="P507" s="49">
        <f t="shared" si="169"/>
        <v>0</v>
      </c>
      <c r="Q507" s="49">
        <f t="shared" si="169"/>
        <v>30955281.897</v>
      </c>
      <c r="R507" s="49">
        <f t="shared" si="169"/>
        <v>0</v>
      </c>
      <c r="S507" s="49">
        <f t="shared" si="169"/>
        <v>0</v>
      </c>
      <c r="T507" s="44" t="s">
        <v>26</v>
      </c>
      <c r="U507" s="44" t="s">
        <v>26</v>
      </c>
      <c r="V507" s="44" t="s">
        <v>26</v>
      </c>
      <c r="W507" s="47"/>
    </row>
    <row r="508" spans="1:140" s="29" customFormat="1" ht="30" customHeight="1" x14ac:dyDescent="0.2">
      <c r="A508" s="132" t="s">
        <v>589</v>
      </c>
      <c r="B508" s="132"/>
      <c r="C508" s="44" t="s">
        <v>350</v>
      </c>
      <c r="D508" s="44" t="s">
        <v>350</v>
      </c>
      <c r="E508" s="44" t="s">
        <v>350</v>
      </c>
      <c r="F508" s="50" t="s">
        <v>350</v>
      </c>
      <c r="G508" s="44" t="s">
        <v>350</v>
      </c>
      <c r="H508" s="44" t="s">
        <v>350</v>
      </c>
      <c r="I508" s="49">
        <f>SUM(I509:I514)</f>
        <v>9949.9000000000015</v>
      </c>
      <c r="J508" s="49">
        <f t="shared" ref="J508:S508" si="170">SUM(J509:J514)</f>
        <v>8940.5</v>
      </c>
      <c r="K508" s="49">
        <f t="shared" si="170"/>
        <v>8817.6</v>
      </c>
      <c r="L508" s="72">
        <f t="shared" si="170"/>
        <v>338</v>
      </c>
      <c r="M508" s="49">
        <f t="shared" si="170"/>
        <v>30955281.897</v>
      </c>
      <c r="N508" s="49">
        <f t="shared" si="170"/>
        <v>0</v>
      </c>
      <c r="O508" s="49">
        <f t="shared" si="170"/>
        <v>0</v>
      </c>
      <c r="P508" s="49">
        <f t="shared" si="170"/>
        <v>0</v>
      </c>
      <c r="Q508" s="49">
        <f t="shared" si="170"/>
        <v>30955281.897</v>
      </c>
      <c r="R508" s="49">
        <f t="shared" si="170"/>
        <v>0</v>
      </c>
      <c r="S508" s="49">
        <f t="shared" si="170"/>
        <v>0</v>
      </c>
      <c r="T508" s="44" t="s">
        <v>26</v>
      </c>
      <c r="U508" s="44" t="s">
        <v>26</v>
      </c>
      <c r="V508" s="44" t="s">
        <v>26</v>
      </c>
      <c r="W508" s="47"/>
    </row>
    <row r="509" spans="1:140" s="39" customFormat="1" ht="45" x14ac:dyDescent="0.25">
      <c r="A509" s="76">
        <v>1</v>
      </c>
      <c r="B509" s="84" t="s">
        <v>530</v>
      </c>
      <c r="C509" s="139" t="s">
        <v>27</v>
      </c>
      <c r="D509" s="78" t="s">
        <v>32</v>
      </c>
      <c r="E509" s="78" t="s">
        <v>26</v>
      </c>
      <c r="F509" s="76" t="s">
        <v>627</v>
      </c>
      <c r="G509" s="78">
        <v>5</v>
      </c>
      <c r="H509" s="78">
        <v>6</v>
      </c>
      <c r="I509" s="130">
        <v>4548.5</v>
      </c>
      <c r="J509" s="130">
        <v>4056.5</v>
      </c>
      <c r="K509" s="130">
        <v>4056.5</v>
      </c>
      <c r="L509" s="134">
        <v>150</v>
      </c>
      <c r="M509" s="130">
        <f t="shared" ref="M509:M514" si="171">SUM(N509:S509)</f>
        <v>11740768.52</v>
      </c>
      <c r="N509" s="130">
        <v>0</v>
      </c>
      <c r="O509" s="130">
        <v>0</v>
      </c>
      <c r="P509" s="130">
        <v>0</v>
      </c>
      <c r="Q509" s="130">
        <f>'Таблица 3 '!C506</f>
        <v>11740768.52</v>
      </c>
      <c r="R509" s="130">
        <v>0</v>
      </c>
      <c r="S509" s="130">
        <v>0</v>
      </c>
      <c r="T509" s="80">
        <f>M509/I509</f>
        <v>2581.2396438386281</v>
      </c>
      <c r="U509" s="80">
        <v>2894.3100012325895</v>
      </c>
      <c r="V509" s="78" t="s">
        <v>30</v>
      </c>
      <c r="W509" s="47"/>
    </row>
    <row r="510" spans="1:140" s="39" customFormat="1" ht="45" x14ac:dyDescent="0.25">
      <c r="A510" s="78">
        <v>2</v>
      </c>
      <c r="B510" s="84" t="s">
        <v>534</v>
      </c>
      <c r="C510" s="139" t="s">
        <v>27</v>
      </c>
      <c r="D510" s="78" t="s">
        <v>62</v>
      </c>
      <c r="E510" s="78" t="s">
        <v>26</v>
      </c>
      <c r="F510" s="76" t="s">
        <v>638</v>
      </c>
      <c r="G510" s="78">
        <v>2</v>
      </c>
      <c r="H510" s="78">
        <v>1</v>
      </c>
      <c r="I510" s="130">
        <v>566</v>
      </c>
      <c r="J510" s="130">
        <v>504.5</v>
      </c>
      <c r="K510" s="130">
        <v>504.5</v>
      </c>
      <c r="L510" s="134">
        <v>22</v>
      </c>
      <c r="M510" s="130">
        <f t="shared" si="171"/>
        <v>2258147.0449999999</v>
      </c>
      <c r="N510" s="130">
        <v>0</v>
      </c>
      <c r="O510" s="130">
        <v>0</v>
      </c>
      <c r="P510" s="130">
        <v>0</v>
      </c>
      <c r="Q510" s="130">
        <f>'Таблица 3 '!C507</f>
        <v>2258147.0449999999</v>
      </c>
      <c r="R510" s="130">
        <v>0</v>
      </c>
      <c r="S510" s="130">
        <v>0</v>
      </c>
      <c r="T510" s="80">
        <f t="shared" ref="T510:T514" si="172">M510/I510</f>
        <v>3989.6590901060067</v>
      </c>
      <c r="U510" s="80">
        <v>4476.01</v>
      </c>
      <c r="V510" s="228" t="s">
        <v>30</v>
      </c>
      <c r="W510" s="47"/>
    </row>
    <row r="511" spans="1:140" s="39" customFormat="1" ht="45" x14ac:dyDescent="0.25">
      <c r="A511" s="78">
        <v>3</v>
      </c>
      <c r="B511" s="82" t="s">
        <v>532</v>
      </c>
      <c r="C511" s="76" t="s">
        <v>27</v>
      </c>
      <c r="D511" s="78" t="s">
        <v>64</v>
      </c>
      <c r="E511" s="78">
        <v>2017</v>
      </c>
      <c r="F511" s="76" t="s">
        <v>638</v>
      </c>
      <c r="G511" s="78">
        <v>2</v>
      </c>
      <c r="H511" s="78">
        <v>1</v>
      </c>
      <c r="I511" s="130">
        <v>562.6</v>
      </c>
      <c r="J511" s="130">
        <v>518.6</v>
      </c>
      <c r="K511" s="130">
        <v>518.6</v>
      </c>
      <c r="L511" s="134">
        <v>14</v>
      </c>
      <c r="M511" s="130">
        <f t="shared" si="171"/>
        <v>4162667.3640000001</v>
      </c>
      <c r="N511" s="130">
        <v>0</v>
      </c>
      <c r="O511" s="130">
        <v>0</v>
      </c>
      <c r="P511" s="130">
        <v>0</v>
      </c>
      <c r="Q511" s="130">
        <f>'Таблица 3 '!C508</f>
        <v>4162667.3640000001</v>
      </c>
      <c r="R511" s="130">
        <v>0</v>
      </c>
      <c r="S511" s="130">
        <v>0</v>
      </c>
      <c r="T511" s="80">
        <f t="shared" si="172"/>
        <v>7398.9821613935301</v>
      </c>
      <c r="U511" s="80">
        <v>4155.3900057110232</v>
      </c>
      <c r="V511" s="228" t="s">
        <v>30</v>
      </c>
      <c r="W511" s="47"/>
    </row>
    <row r="512" spans="1:140" s="39" customFormat="1" ht="45" x14ac:dyDescent="0.25">
      <c r="A512" s="78">
        <v>4</v>
      </c>
      <c r="B512" s="82" t="s">
        <v>531</v>
      </c>
      <c r="C512" s="76" t="s">
        <v>27</v>
      </c>
      <c r="D512" s="78" t="s">
        <v>71</v>
      </c>
      <c r="E512" s="78" t="s">
        <v>26</v>
      </c>
      <c r="F512" s="139" t="s">
        <v>627</v>
      </c>
      <c r="G512" s="78">
        <v>5</v>
      </c>
      <c r="H512" s="78">
        <v>4</v>
      </c>
      <c r="I512" s="130">
        <v>3035.8</v>
      </c>
      <c r="J512" s="130">
        <v>2730.8</v>
      </c>
      <c r="K512" s="130">
        <v>2730.8</v>
      </c>
      <c r="L512" s="134">
        <v>110</v>
      </c>
      <c r="M512" s="130">
        <f t="shared" si="171"/>
        <v>7903781.75</v>
      </c>
      <c r="N512" s="130">
        <v>0</v>
      </c>
      <c r="O512" s="130">
        <v>0</v>
      </c>
      <c r="P512" s="130">
        <v>0</v>
      </c>
      <c r="Q512" s="130">
        <f>'Таблица 3 '!C509</f>
        <v>7903781.75</v>
      </c>
      <c r="R512" s="130">
        <v>0</v>
      </c>
      <c r="S512" s="130">
        <v>0</v>
      </c>
      <c r="T512" s="80">
        <f t="shared" si="172"/>
        <v>2603.5251828183673</v>
      </c>
      <c r="U512" s="80">
        <v>2894.310000732386</v>
      </c>
      <c r="V512" s="78" t="s">
        <v>30</v>
      </c>
    </row>
    <row r="513" spans="1:22" s="39" customFormat="1" ht="45" x14ac:dyDescent="0.25">
      <c r="A513" s="78">
        <v>5</v>
      </c>
      <c r="B513" s="84" t="s">
        <v>368</v>
      </c>
      <c r="C513" s="139" t="s">
        <v>27</v>
      </c>
      <c r="D513" s="78" t="s">
        <v>234</v>
      </c>
      <c r="E513" s="78">
        <v>2017</v>
      </c>
      <c r="F513" s="76" t="s">
        <v>638</v>
      </c>
      <c r="G513" s="78">
        <v>2</v>
      </c>
      <c r="H513" s="78">
        <v>1</v>
      </c>
      <c r="I513" s="130">
        <v>570.29999999999995</v>
      </c>
      <c r="J513" s="130">
        <v>525.29999999999995</v>
      </c>
      <c r="K513" s="130">
        <v>525.1</v>
      </c>
      <c r="L513" s="134">
        <v>20</v>
      </c>
      <c r="M513" s="130">
        <f t="shared" si="171"/>
        <v>2182826.37</v>
      </c>
      <c r="N513" s="130">
        <v>0</v>
      </c>
      <c r="O513" s="130">
        <v>0</v>
      </c>
      <c r="P513" s="130">
        <v>0</v>
      </c>
      <c r="Q513" s="130">
        <f>'Таблица 3 '!C510</f>
        <v>2182826.37</v>
      </c>
      <c r="R513" s="130">
        <v>0</v>
      </c>
      <c r="S513" s="130">
        <v>0</v>
      </c>
      <c r="T513" s="80">
        <f t="shared" si="172"/>
        <v>3827.5054708048401</v>
      </c>
      <c r="U513" s="80">
        <v>8026.74</v>
      </c>
      <c r="V513" s="78" t="s">
        <v>30</v>
      </c>
    </row>
    <row r="514" spans="1:22" s="39" customFormat="1" ht="45" x14ac:dyDescent="0.25">
      <c r="A514" s="78">
        <v>6</v>
      </c>
      <c r="B514" s="82" t="s">
        <v>535</v>
      </c>
      <c r="C514" s="76" t="s">
        <v>27</v>
      </c>
      <c r="D514" s="78" t="s">
        <v>237</v>
      </c>
      <c r="E514" s="78" t="s">
        <v>26</v>
      </c>
      <c r="F514" s="76" t="s">
        <v>628</v>
      </c>
      <c r="G514" s="78">
        <v>2</v>
      </c>
      <c r="H514" s="78">
        <v>2</v>
      </c>
      <c r="I514" s="130">
        <v>666.7</v>
      </c>
      <c r="J514" s="130">
        <v>604.79999999999995</v>
      </c>
      <c r="K514" s="130">
        <v>482.1</v>
      </c>
      <c r="L514" s="134">
        <v>22</v>
      </c>
      <c r="M514" s="130">
        <f t="shared" si="171"/>
        <v>2707090.8479999998</v>
      </c>
      <c r="N514" s="130">
        <v>0</v>
      </c>
      <c r="O514" s="130">
        <v>0</v>
      </c>
      <c r="P514" s="130">
        <v>0</v>
      </c>
      <c r="Q514" s="130">
        <f>'Таблица 3 '!C511</f>
        <v>2707090.8479999998</v>
      </c>
      <c r="R514" s="130">
        <v>0</v>
      </c>
      <c r="S514" s="130">
        <v>0</v>
      </c>
      <c r="T514" s="80">
        <f t="shared" si="172"/>
        <v>4060.4332503374826</v>
      </c>
      <c r="U514" s="80">
        <v>4476.01</v>
      </c>
      <c r="V514" s="78" t="s">
        <v>30</v>
      </c>
    </row>
    <row r="515" spans="1:22" s="39" customFormat="1" x14ac:dyDescent="0.25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229"/>
      <c r="U515" s="229"/>
      <c r="V515" s="67"/>
    </row>
    <row r="516" spans="1:22" s="39" customFormat="1" x14ac:dyDescent="0.25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229"/>
      <c r="U516" s="229"/>
      <c r="V516" s="67"/>
    </row>
    <row r="517" spans="1:22" s="39" customFormat="1" x14ac:dyDescent="0.25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229"/>
      <c r="U517" s="229"/>
      <c r="V517" s="67"/>
    </row>
    <row r="518" spans="1:22" s="39" customFormat="1" x14ac:dyDescent="0.25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229"/>
      <c r="U518" s="229"/>
      <c r="V518" s="67"/>
    </row>
    <row r="519" spans="1:22" s="39" customFormat="1" x14ac:dyDescent="0.25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229"/>
      <c r="U519" s="229"/>
      <c r="V519" s="67"/>
    </row>
    <row r="520" spans="1:22" s="39" customFormat="1" x14ac:dyDescent="0.25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229"/>
      <c r="U520" s="229"/>
      <c r="V520" s="67"/>
    </row>
    <row r="521" spans="1:22" s="39" customFormat="1" x14ac:dyDescent="0.25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229"/>
      <c r="U521" s="229"/>
      <c r="V521" s="67"/>
    </row>
    <row r="522" spans="1:22" s="39" customFormat="1" x14ac:dyDescent="0.25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229"/>
      <c r="U522" s="229"/>
      <c r="V522" s="67"/>
    </row>
    <row r="523" spans="1:22" s="39" customFormat="1" x14ac:dyDescent="0.25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229"/>
      <c r="U523" s="229"/>
      <c r="V523" s="67"/>
    </row>
    <row r="524" spans="1:22" s="39" customFormat="1" x14ac:dyDescent="0.25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229"/>
      <c r="U524" s="229"/>
      <c r="V524" s="67"/>
    </row>
    <row r="525" spans="1:22" s="39" customFormat="1" x14ac:dyDescent="0.25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229"/>
      <c r="U525" s="229"/>
      <c r="V525" s="67"/>
    </row>
    <row r="526" spans="1:22" s="39" customFormat="1" x14ac:dyDescent="0.25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229"/>
      <c r="U526" s="229"/>
      <c r="V526" s="67"/>
    </row>
    <row r="527" spans="1:22" s="39" customFormat="1" x14ac:dyDescent="0.25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229"/>
      <c r="U527" s="229"/>
      <c r="V527" s="67"/>
    </row>
    <row r="528" spans="1:22" s="39" customFormat="1" x14ac:dyDescent="0.25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229"/>
      <c r="U528" s="229"/>
      <c r="V528" s="67"/>
    </row>
    <row r="529" spans="1:22" s="39" customFormat="1" x14ac:dyDescent="0.25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229"/>
      <c r="U529" s="229"/>
      <c r="V529" s="67"/>
    </row>
    <row r="530" spans="1:22" s="39" customFormat="1" x14ac:dyDescent="0.25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229"/>
      <c r="U530" s="229"/>
      <c r="V530" s="67"/>
    </row>
    <row r="531" spans="1:22" s="39" customFormat="1" x14ac:dyDescent="0.25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229"/>
      <c r="U531" s="229"/>
      <c r="V531" s="67"/>
    </row>
    <row r="532" spans="1:22" s="39" customFormat="1" x14ac:dyDescent="0.25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229"/>
      <c r="U532" s="229"/>
      <c r="V532" s="67"/>
    </row>
    <row r="533" spans="1:22" s="39" customFormat="1" x14ac:dyDescent="0.25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229"/>
      <c r="U533" s="229"/>
      <c r="V533" s="67"/>
    </row>
    <row r="534" spans="1:22" s="39" customFormat="1" x14ac:dyDescent="0.25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229"/>
      <c r="U534" s="229"/>
      <c r="V534" s="67"/>
    </row>
    <row r="535" spans="1:22" s="39" customFormat="1" x14ac:dyDescent="0.25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229"/>
      <c r="U535" s="229"/>
      <c r="V535" s="67"/>
    </row>
  </sheetData>
  <mergeCells count="175">
    <mergeCell ref="A217:B217"/>
    <mergeCell ref="A264:B264"/>
    <mergeCell ref="A343:B343"/>
    <mergeCell ref="A475:B475"/>
    <mergeCell ref="A334:B334"/>
    <mergeCell ref="A332:B332"/>
    <mergeCell ref="A336:B336"/>
    <mergeCell ref="A337:B337"/>
    <mergeCell ref="A340:B340"/>
    <mergeCell ref="A326:B326"/>
    <mergeCell ref="A328:B328"/>
    <mergeCell ref="A329:B329"/>
    <mergeCell ref="A331:B331"/>
    <mergeCell ref="A319:B319"/>
    <mergeCell ref="A320:B320"/>
    <mergeCell ref="A322:B322"/>
    <mergeCell ref="A323:B323"/>
    <mergeCell ref="A325:B325"/>
    <mergeCell ref="A310:B310"/>
    <mergeCell ref="A311:B311"/>
    <mergeCell ref="A313:B313"/>
    <mergeCell ref="A315:B315"/>
    <mergeCell ref="A316:B316"/>
    <mergeCell ref="A303:B303"/>
    <mergeCell ref="A307:B307"/>
    <mergeCell ref="A308:B308"/>
    <mergeCell ref="A291:B291"/>
    <mergeCell ref="A293:B293"/>
    <mergeCell ref="A295:B295"/>
    <mergeCell ref="A296:B296"/>
    <mergeCell ref="A302:B302"/>
    <mergeCell ref="A299:B299"/>
    <mergeCell ref="A300:B300"/>
    <mergeCell ref="A277:B277"/>
    <mergeCell ref="A279:B279"/>
    <mergeCell ref="A283:B283"/>
    <mergeCell ref="A284:B284"/>
    <mergeCell ref="A290:B290"/>
    <mergeCell ref="A268:B268"/>
    <mergeCell ref="A269:B269"/>
    <mergeCell ref="A273:B273"/>
    <mergeCell ref="A276:B276"/>
    <mergeCell ref="A225:B225"/>
    <mergeCell ref="A257:B257"/>
    <mergeCell ref="A260:B260"/>
    <mergeCell ref="A261:B261"/>
    <mergeCell ref="A210:B210"/>
    <mergeCell ref="A215:B215"/>
    <mergeCell ref="A13:B13"/>
    <mergeCell ref="A218:B218"/>
    <mergeCell ref="A219:B219"/>
    <mergeCell ref="A194:B194"/>
    <mergeCell ref="A196:B196"/>
    <mergeCell ref="A197:B197"/>
    <mergeCell ref="A205:B205"/>
    <mergeCell ref="A188:B188"/>
    <mergeCell ref="A189:B189"/>
    <mergeCell ref="A193:B193"/>
    <mergeCell ref="A179:B179"/>
    <mergeCell ref="A182:B182"/>
    <mergeCell ref="A184:B184"/>
    <mergeCell ref="A185:B185"/>
    <mergeCell ref="A175:B175"/>
    <mergeCell ref="A176:B176"/>
    <mergeCell ref="A178:B178"/>
    <mergeCell ref="A167:B167"/>
    <mergeCell ref="A171:B171"/>
    <mergeCell ref="A172:B172"/>
    <mergeCell ref="A158:B158"/>
    <mergeCell ref="A164:B164"/>
    <mergeCell ref="A165:B165"/>
    <mergeCell ref="A153:B153"/>
    <mergeCell ref="A154:B154"/>
    <mergeCell ref="A157:B157"/>
    <mergeCell ref="A148:B148"/>
    <mergeCell ref="A150:B150"/>
    <mergeCell ref="A144:B144"/>
    <mergeCell ref="A145:B145"/>
    <mergeCell ref="A147:B147"/>
    <mergeCell ref="V7:V10"/>
    <mergeCell ref="A136:B136"/>
    <mergeCell ref="A140:B140"/>
    <mergeCell ref="A137:B137"/>
    <mergeCell ref="M7:S7"/>
    <mergeCell ref="N8:S8"/>
    <mergeCell ref="A91:B91"/>
    <mergeCell ref="M8:M9"/>
    <mergeCell ref="A14:B14"/>
    <mergeCell ref="A142:B142"/>
    <mergeCell ref="D8:D10"/>
    <mergeCell ref="A125:B125"/>
    <mergeCell ref="A126:B126"/>
    <mergeCell ref="A133:B133"/>
    <mergeCell ref="A94:B94"/>
    <mergeCell ref="A95:B95"/>
    <mergeCell ref="A123:B123"/>
    <mergeCell ref="A97:B97"/>
    <mergeCell ref="A98:B98"/>
    <mergeCell ref="F7:F10"/>
    <mergeCell ref="G7:G10"/>
    <mergeCell ref="H7:H10"/>
    <mergeCell ref="I7:I9"/>
    <mergeCell ref="J7:K7"/>
    <mergeCell ref="T7:T9"/>
    <mergeCell ref="U7:U9"/>
    <mergeCell ref="L7:L9"/>
    <mergeCell ref="K8:K9"/>
    <mergeCell ref="J8:J9"/>
    <mergeCell ref="A117:B117"/>
    <mergeCell ref="A122:B122"/>
    <mergeCell ref="A21:B21"/>
    <mergeCell ref="A88:B88"/>
    <mergeCell ref="A90:B90"/>
    <mergeCell ref="A7:A10"/>
    <mergeCell ref="B7:B10"/>
    <mergeCell ref="C7:C10"/>
    <mergeCell ref="D7:E7"/>
    <mergeCell ref="E8:E10"/>
    <mergeCell ref="A12:B12"/>
    <mergeCell ref="A344:B344"/>
    <mergeCell ref="A345:B345"/>
    <mergeCell ref="A351:B351"/>
    <mergeCell ref="A398:B398"/>
    <mergeCell ref="A403:B403"/>
    <mergeCell ref="A404:B404"/>
    <mergeCell ref="A408:B408"/>
    <mergeCell ref="A409:B409"/>
    <mergeCell ref="A412:B412"/>
    <mergeCell ref="A457:B457"/>
    <mergeCell ref="A413:B413"/>
    <mergeCell ref="A418:B418"/>
    <mergeCell ref="A423:B423"/>
    <mergeCell ref="A424:B424"/>
    <mergeCell ref="A428:B428"/>
    <mergeCell ref="A429:B429"/>
    <mergeCell ref="A435:B435"/>
    <mergeCell ref="A437:B437"/>
    <mergeCell ref="A438:B438"/>
    <mergeCell ref="A503:B503"/>
    <mergeCell ref="A504:B504"/>
    <mergeCell ref="A507:B507"/>
    <mergeCell ref="A508:B508"/>
    <mergeCell ref="A479:B479"/>
    <mergeCell ref="A481:B481"/>
    <mergeCell ref="A484:B484"/>
    <mergeCell ref="A485:B485"/>
    <mergeCell ref="A489:B489"/>
    <mergeCell ref="A491:B491"/>
    <mergeCell ref="A492:B492"/>
    <mergeCell ref="A494:B494"/>
    <mergeCell ref="A495:B495"/>
    <mergeCell ref="A6:U6"/>
    <mergeCell ref="A4:V4"/>
    <mergeCell ref="Q2:V2"/>
    <mergeCell ref="Q1:V1"/>
    <mergeCell ref="A497:B497"/>
    <mergeCell ref="A498:B498"/>
    <mergeCell ref="A500:B500"/>
    <mergeCell ref="A501:B501"/>
    <mergeCell ref="A459:B459"/>
    <mergeCell ref="A460:B460"/>
    <mergeCell ref="A466:B466"/>
    <mergeCell ref="A467:B467"/>
    <mergeCell ref="A470:B470"/>
    <mergeCell ref="A471:B471"/>
    <mergeCell ref="A476:B476"/>
    <mergeCell ref="A478:B478"/>
    <mergeCell ref="A440:B440"/>
    <mergeCell ref="A446:B446"/>
    <mergeCell ref="A441:B441"/>
    <mergeCell ref="A449:B449"/>
    <mergeCell ref="A450:B450"/>
    <mergeCell ref="A452:B452"/>
    <mergeCell ref="A453:B453"/>
    <mergeCell ref="A456:B456"/>
  </mergeCells>
  <phoneticPr fontId="11" type="noConversion"/>
  <pageMargins left="0.31496062992125984" right="0.11811023622047245" top="0.74803149606299213" bottom="0.74803149606299213" header="0.31496062992125984" footer="0.31496062992125984"/>
  <pageSetup paperSize="9" scale="45" firstPageNumber="2" orientation="landscape" useFirstPageNumber="1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[1]Справочники!#REF!</xm:f>
          </x14:formula1>
          <xm:sqref>F166 F312</xm:sqref>
        </x14:dataValidation>
        <x14:dataValidation type="list" allowBlank="1" showInputMessage="1" showErrorMessage="1">
          <x14:formula1>
            <xm:f>[2]Справочники!#REF!</xm:f>
          </x14:formula1>
          <xm:sqref>F146 F454:F455 F297:F298</xm:sqref>
        </x14:dataValidation>
        <x14:dataValidation type="list" allowBlank="1" showInputMessage="1" showErrorMessage="1">
          <x14:formula1>
            <xm:f>[3]Справочники!#REF!</xm:f>
          </x14:formula1>
          <xm:sqref>F292</xm:sqref>
        </x14:dataValidation>
        <x14:dataValidation type="list" allowBlank="1" showInputMessage="1" showErrorMessage="1">
          <x14:formula1>
            <xm:f>[4]Справочники!#REF!</xm:f>
          </x14:formula1>
          <xm:sqref>F324 F496</xm:sqref>
        </x14:dataValidation>
        <x14:dataValidation type="list" allowBlank="1" showInputMessage="1" showErrorMessage="1">
          <x14:formula1>
            <xm:f>[5]Справочники!#REF!</xm:f>
          </x14:formula1>
          <xm:sqref>F419</xm:sqref>
        </x14:dataValidation>
        <x14:dataValidation type="list" allowBlank="1" showInputMessage="1" showErrorMessage="1">
          <x14:formula1>
            <xm:f>[1]Справочники!#REF!</xm:f>
          </x14:formula1>
          <xm:sqref>F480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26"/>
  <sheetViews>
    <sheetView tabSelected="1" view="pageBreakPreview" zoomScale="60" zoomScaleNormal="70" workbookViewId="0">
      <selection activeCell="A10" sqref="A10:B10"/>
    </sheetView>
  </sheetViews>
  <sheetFormatPr defaultRowHeight="15" x14ac:dyDescent="0.25"/>
  <cols>
    <col min="1" max="1" width="6.85546875" style="7" customWidth="1"/>
    <col min="2" max="2" width="55" style="13" customWidth="1"/>
    <col min="3" max="3" width="17.140625" style="7" customWidth="1"/>
    <col min="4" max="4" width="17.7109375" style="7" customWidth="1"/>
    <col min="5" max="5" width="17.5703125" style="7" customWidth="1"/>
    <col min="6" max="6" width="16.85546875" style="7" customWidth="1"/>
    <col min="7" max="7" width="17.7109375" style="7" customWidth="1"/>
    <col min="8" max="8" width="16.42578125" style="7" customWidth="1"/>
    <col min="9" max="9" width="17.7109375" style="7" customWidth="1"/>
    <col min="10" max="10" width="8" style="7" customWidth="1"/>
    <col min="11" max="11" width="16.140625" style="7" customWidth="1"/>
    <col min="12" max="12" width="17.7109375" style="7" customWidth="1"/>
    <col min="13" max="13" width="15.28515625" style="7" customWidth="1"/>
    <col min="14" max="14" width="17.42578125" style="7" customWidth="1"/>
    <col min="15" max="15" width="15.85546875" style="7" customWidth="1"/>
    <col min="16" max="16" width="17.85546875" style="10" customWidth="1"/>
    <col min="17" max="17" width="17" style="7" customWidth="1"/>
    <col min="18" max="18" width="10.7109375" style="7" customWidth="1"/>
    <col min="19" max="19" width="18.140625" style="26" customWidth="1"/>
    <col min="20" max="20" width="11.140625" style="7" customWidth="1"/>
    <col min="21" max="131" width="9.140625" style="7"/>
    <col min="132" max="132" width="6.85546875" style="7" customWidth="1"/>
    <col min="133" max="133" width="40.85546875" style="7" customWidth="1"/>
    <col min="134" max="134" width="14.28515625" style="7" customWidth="1"/>
    <col min="135" max="135" width="14" style="7" customWidth="1"/>
    <col min="136" max="136" width="6.5703125" style="7" customWidth="1"/>
    <col min="137" max="137" width="9" style="7" customWidth="1"/>
    <col min="138" max="138" width="10" style="7" customWidth="1"/>
    <col min="139" max="139" width="13.42578125" style="7" customWidth="1"/>
    <col min="140" max="140" width="10.140625" style="7" customWidth="1"/>
    <col min="141" max="141" width="11.7109375" style="7" customWidth="1"/>
    <col min="142" max="142" width="10" style="7" customWidth="1"/>
    <col min="143" max="143" width="13.7109375" style="7" customWidth="1"/>
    <col min="144" max="145" width="10.140625" style="7" customWidth="1"/>
    <col min="146" max="146" width="16.5703125" style="7" customWidth="1"/>
    <col min="147" max="147" width="17" style="7" customWidth="1"/>
    <col min="148" max="149" width="16.42578125" style="7" customWidth="1"/>
    <col min="150" max="387" width="9.140625" style="7"/>
    <col min="388" max="388" width="6.85546875" style="7" customWidth="1"/>
    <col min="389" max="389" width="40.85546875" style="7" customWidth="1"/>
    <col min="390" max="390" width="14.28515625" style="7" customWidth="1"/>
    <col min="391" max="391" width="14" style="7" customWidth="1"/>
    <col min="392" max="392" width="6.5703125" style="7" customWidth="1"/>
    <col min="393" max="393" width="9" style="7" customWidth="1"/>
    <col min="394" max="394" width="10" style="7" customWidth="1"/>
    <col min="395" max="395" width="13.42578125" style="7" customWidth="1"/>
    <col min="396" max="396" width="10.140625" style="7" customWidth="1"/>
    <col min="397" max="397" width="11.7109375" style="7" customWidth="1"/>
    <col min="398" max="398" width="10" style="7" customWidth="1"/>
    <col min="399" max="399" width="13.7109375" style="7" customWidth="1"/>
    <col min="400" max="401" width="10.140625" style="7" customWidth="1"/>
    <col min="402" max="402" width="16.5703125" style="7" customWidth="1"/>
    <col min="403" max="403" width="17" style="7" customWidth="1"/>
    <col min="404" max="405" width="16.42578125" style="7" customWidth="1"/>
    <col min="406" max="643" width="9.140625" style="7"/>
    <col min="644" max="644" width="6.85546875" style="7" customWidth="1"/>
    <col min="645" max="645" width="40.85546875" style="7" customWidth="1"/>
    <col min="646" max="646" width="14.28515625" style="7" customWidth="1"/>
    <col min="647" max="647" width="14" style="7" customWidth="1"/>
    <col min="648" max="648" width="6.5703125" style="7" customWidth="1"/>
    <col min="649" max="649" width="9" style="7" customWidth="1"/>
    <col min="650" max="650" width="10" style="7" customWidth="1"/>
    <col min="651" max="651" width="13.42578125" style="7" customWidth="1"/>
    <col min="652" max="652" width="10.140625" style="7" customWidth="1"/>
    <col min="653" max="653" width="11.7109375" style="7" customWidth="1"/>
    <col min="654" max="654" width="10" style="7" customWidth="1"/>
    <col min="655" max="655" width="13.7109375" style="7" customWidth="1"/>
    <col min="656" max="657" width="10.140625" style="7" customWidth="1"/>
    <col min="658" max="658" width="16.5703125" style="7" customWidth="1"/>
    <col min="659" max="659" width="17" style="7" customWidth="1"/>
    <col min="660" max="661" width="16.42578125" style="7" customWidth="1"/>
    <col min="662" max="899" width="9.140625" style="7"/>
    <col min="900" max="900" width="6.85546875" style="7" customWidth="1"/>
    <col min="901" max="901" width="40.85546875" style="7" customWidth="1"/>
    <col min="902" max="902" width="14.28515625" style="7" customWidth="1"/>
    <col min="903" max="903" width="14" style="7" customWidth="1"/>
    <col min="904" max="904" width="6.5703125" style="7" customWidth="1"/>
    <col min="905" max="905" width="9" style="7" customWidth="1"/>
    <col min="906" max="906" width="10" style="7" customWidth="1"/>
    <col min="907" max="907" width="13.42578125" style="7" customWidth="1"/>
    <col min="908" max="908" width="10.140625" style="7" customWidth="1"/>
    <col min="909" max="909" width="11.7109375" style="7" customWidth="1"/>
    <col min="910" max="910" width="10" style="7" customWidth="1"/>
    <col min="911" max="911" width="13.7109375" style="7" customWidth="1"/>
    <col min="912" max="913" width="10.140625" style="7" customWidth="1"/>
    <col min="914" max="914" width="16.5703125" style="7" customWidth="1"/>
    <col min="915" max="915" width="17" style="7" customWidth="1"/>
    <col min="916" max="917" width="16.42578125" style="7" customWidth="1"/>
    <col min="918" max="1155" width="9.140625" style="7"/>
    <col min="1156" max="1156" width="6.85546875" style="7" customWidth="1"/>
    <col min="1157" max="1157" width="40.85546875" style="7" customWidth="1"/>
    <col min="1158" max="1158" width="14.28515625" style="7" customWidth="1"/>
    <col min="1159" max="1159" width="14" style="7" customWidth="1"/>
    <col min="1160" max="1160" width="6.5703125" style="7" customWidth="1"/>
    <col min="1161" max="1161" width="9" style="7" customWidth="1"/>
    <col min="1162" max="1162" width="10" style="7" customWidth="1"/>
    <col min="1163" max="1163" width="13.42578125" style="7" customWidth="1"/>
    <col min="1164" max="1164" width="10.140625" style="7" customWidth="1"/>
    <col min="1165" max="1165" width="11.7109375" style="7" customWidth="1"/>
    <col min="1166" max="1166" width="10" style="7" customWidth="1"/>
    <col min="1167" max="1167" width="13.7109375" style="7" customWidth="1"/>
    <col min="1168" max="1169" width="10.140625" style="7" customWidth="1"/>
    <col min="1170" max="1170" width="16.5703125" style="7" customWidth="1"/>
    <col min="1171" max="1171" width="17" style="7" customWidth="1"/>
    <col min="1172" max="1173" width="16.42578125" style="7" customWidth="1"/>
    <col min="1174" max="1411" width="9.140625" style="7"/>
    <col min="1412" max="1412" width="6.85546875" style="7" customWidth="1"/>
    <col min="1413" max="1413" width="40.85546875" style="7" customWidth="1"/>
    <col min="1414" max="1414" width="14.28515625" style="7" customWidth="1"/>
    <col min="1415" max="1415" width="14" style="7" customWidth="1"/>
    <col min="1416" max="1416" width="6.5703125" style="7" customWidth="1"/>
    <col min="1417" max="1417" width="9" style="7" customWidth="1"/>
    <col min="1418" max="1418" width="10" style="7" customWidth="1"/>
    <col min="1419" max="1419" width="13.42578125" style="7" customWidth="1"/>
    <col min="1420" max="1420" width="10.140625" style="7" customWidth="1"/>
    <col min="1421" max="1421" width="11.7109375" style="7" customWidth="1"/>
    <col min="1422" max="1422" width="10" style="7" customWidth="1"/>
    <col min="1423" max="1423" width="13.7109375" style="7" customWidth="1"/>
    <col min="1424" max="1425" width="10.140625" style="7" customWidth="1"/>
    <col min="1426" max="1426" width="16.5703125" style="7" customWidth="1"/>
    <col min="1427" max="1427" width="17" style="7" customWidth="1"/>
    <col min="1428" max="1429" width="16.42578125" style="7" customWidth="1"/>
    <col min="1430" max="1667" width="9.140625" style="7"/>
    <col min="1668" max="1668" width="6.85546875" style="7" customWidth="1"/>
    <col min="1669" max="1669" width="40.85546875" style="7" customWidth="1"/>
    <col min="1670" max="1670" width="14.28515625" style="7" customWidth="1"/>
    <col min="1671" max="1671" width="14" style="7" customWidth="1"/>
    <col min="1672" max="1672" width="6.5703125" style="7" customWidth="1"/>
    <col min="1673" max="1673" width="9" style="7" customWidth="1"/>
    <col min="1674" max="1674" width="10" style="7" customWidth="1"/>
    <col min="1675" max="1675" width="13.42578125" style="7" customWidth="1"/>
    <col min="1676" max="1676" width="10.140625" style="7" customWidth="1"/>
    <col min="1677" max="1677" width="11.7109375" style="7" customWidth="1"/>
    <col min="1678" max="1678" width="10" style="7" customWidth="1"/>
    <col min="1679" max="1679" width="13.7109375" style="7" customWidth="1"/>
    <col min="1680" max="1681" width="10.140625" style="7" customWidth="1"/>
    <col min="1682" max="1682" width="16.5703125" style="7" customWidth="1"/>
    <col min="1683" max="1683" width="17" style="7" customWidth="1"/>
    <col min="1684" max="1685" width="16.42578125" style="7" customWidth="1"/>
    <col min="1686" max="1923" width="9.140625" style="7"/>
    <col min="1924" max="1924" width="6.85546875" style="7" customWidth="1"/>
    <col min="1925" max="1925" width="40.85546875" style="7" customWidth="1"/>
    <col min="1926" max="1926" width="14.28515625" style="7" customWidth="1"/>
    <col min="1927" max="1927" width="14" style="7" customWidth="1"/>
    <col min="1928" max="1928" width="6.5703125" style="7" customWidth="1"/>
    <col min="1929" max="1929" width="9" style="7" customWidth="1"/>
    <col min="1930" max="1930" width="10" style="7" customWidth="1"/>
    <col min="1931" max="1931" width="13.42578125" style="7" customWidth="1"/>
    <col min="1932" max="1932" width="10.140625" style="7" customWidth="1"/>
    <col min="1933" max="1933" width="11.7109375" style="7" customWidth="1"/>
    <col min="1934" max="1934" width="10" style="7" customWidth="1"/>
    <col min="1935" max="1935" width="13.7109375" style="7" customWidth="1"/>
    <col min="1936" max="1937" width="10.140625" style="7" customWidth="1"/>
    <col min="1938" max="1938" width="16.5703125" style="7" customWidth="1"/>
    <col min="1939" max="1939" width="17" style="7" customWidth="1"/>
    <col min="1940" max="1941" width="16.42578125" style="7" customWidth="1"/>
    <col min="1942" max="2179" width="9.140625" style="7"/>
    <col min="2180" max="2180" width="6.85546875" style="7" customWidth="1"/>
    <col min="2181" max="2181" width="40.85546875" style="7" customWidth="1"/>
    <col min="2182" max="2182" width="14.28515625" style="7" customWidth="1"/>
    <col min="2183" max="2183" width="14" style="7" customWidth="1"/>
    <col min="2184" max="2184" width="6.5703125" style="7" customWidth="1"/>
    <col min="2185" max="2185" width="9" style="7" customWidth="1"/>
    <col min="2186" max="2186" width="10" style="7" customWidth="1"/>
    <col min="2187" max="2187" width="13.42578125" style="7" customWidth="1"/>
    <col min="2188" max="2188" width="10.140625" style="7" customWidth="1"/>
    <col min="2189" max="2189" width="11.7109375" style="7" customWidth="1"/>
    <col min="2190" max="2190" width="10" style="7" customWidth="1"/>
    <col min="2191" max="2191" width="13.7109375" style="7" customWidth="1"/>
    <col min="2192" max="2193" width="10.140625" style="7" customWidth="1"/>
    <col min="2194" max="2194" width="16.5703125" style="7" customWidth="1"/>
    <col min="2195" max="2195" width="17" style="7" customWidth="1"/>
    <col min="2196" max="2197" width="16.42578125" style="7" customWidth="1"/>
    <col min="2198" max="2435" width="9.140625" style="7"/>
    <col min="2436" max="2436" width="6.85546875" style="7" customWidth="1"/>
    <col min="2437" max="2437" width="40.85546875" style="7" customWidth="1"/>
    <col min="2438" max="2438" width="14.28515625" style="7" customWidth="1"/>
    <col min="2439" max="2439" width="14" style="7" customWidth="1"/>
    <col min="2440" max="2440" width="6.5703125" style="7" customWidth="1"/>
    <col min="2441" max="2441" width="9" style="7" customWidth="1"/>
    <col min="2442" max="2442" width="10" style="7" customWidth="1"/>
    <col min="2443" max="2443" width="13.42578125" style="7" customWidth="1"/>
    <col min="2444" max="2444" width="10.140625" style="7" customWidth="1"/>
    <col min="2445" max="2445" width="11.7109375" style="7" customWidth="1"/>
    <col min="2446" max="2446" width="10" style="7" customWidth="1"/>
    <col min="2447" max="2447" width="13.7109375" style="7" customWidth="1"/>
    <col min="2448" max="2449" width="10.140625" style="7" customWidth="1"/>
    <col min="2450" max="2450" width="16.5703125" style="7" customWidth="1"/>
    <col min="2451" max="2451" width="17" style="7" customWidth="1"/>
    <col min="2452" max="2453" width="16.42578125" style="7" customWidth="1"/>
    <col min="2454" max="2691" width="9.140625" style="7"/>
    <col min="2692" max="2692" width="6.85546875" style="7" customWidth="1"/>
    <col min="2693" max="2693" width="40.85546875" style="7" customWidth="1"/>
    <col min="2694" max="2694" width="14.28515625" style="7" customWidth="1"/>
    <col min="2695" max="2695" width="14" style="7" customWidth="1"/>
    <col min="2696" max="2696" width="6.5703125" style="7" customWidth="1"/>
    <col min="2697" max="2697" width="9" style="7" customWidth="1"/>
    <col min="2698" max="2698" width="10" style="7" customWidth="1"/>
    <col min="2699" max="2699" width="13.42578125" style="7" customWidth="1"/>
    <col min="2700" max="2700" width="10.140625" style="7" customWidth="1"/>
    <col min="2701" max="2701" width="11.7109375" style="7" customWidth="1"/>
    <col min="2702" max="2702" width="10" style="7" customWidth="1"/>
    <col min="2703" max="2703" width="13.7109375" style="7" customWidth="1"/>
    <col min="2704" max="2705" width="10.140625" style="7" customWidth="1"/>
    <col min="2706" max="2706" width="16.5703125" style="7" customWidth="1"/>
    <col min="2707" max="2707" width="17" style="7" customWidth="1"/>
    <col min="2708" max="2709" width="16.42578125" style="7" customWidth="1"/>
    <col min="2710" max="2947" width="9.140625" style="7"/>
    <col min="2948" max="2948" width="6.85546875" style="7" customWidth="1"/>
    <col min="2949" max="2949" width="40.85546875" style="7" customWidth="1"/>
    <col min="2950" max="2950" width="14.28515625" style="7" customWidth="1"/>
    <col min="2951" max="2951" width="14" style="7" customWidth="1"/>
    <col min="2952" max="2952" width="6.5703125" style="7" customWidth="1"/>
    <col min="2953" max="2953" width="9" style="7" customWidth="1"/>
    <col min="2954" max="2954" width="10" style="7" customWidth="1"/>
    <col min="2955" max="2955" width="13.42578125" style="7" customWidth="1"/>
    <col min="2956" max="2956" width="10.140625" style="7" customWidth="1"/>
    <col min="2957" max="2957" width="11.7109375" style="7" customWidth="1"/>
    <col min="2958" max="2958" width="10" style="7" customWidth="1"/>
    <col min="2959" max="2959" width="13.7109375" style="7" customWidth="1"/>
    <col min="2960" max="2961" width="10.140625" style="7" customWidth="1"/>
    <col min="2962" max="2962" width="16.5703125" style="7" customWidth="1"/>
    <col min="2963" max="2963" width="17" style="7" customWidth="1"/>
    <col min="2964" max="2965" width="16.42578125" style="7" customWidth="1"/>
    <col min="2966" max="3203" width="9.140625" style="7"/>
    <col min="3204" max="3204" width="6.85546875" style="7" customWidth="1"/>
    <col min="3205" max="3205" width="40.85546875" style="7" customWidth="1"/>
    <col min="3206" max="3206" width="14.28515625" style="7" customWidth="1"/>
    <col min="3207" max="3207" width="14" style="7" customWidth="1"/>
    <col min="3208" max="3208" width="6.5703125" style="7" customWidth="1"/>
    <col min="3209" max="3209" width="9" style="7" customWidth="1"/>
    <col min="3210" max="3210" width="10" style="7" customWidth="1"/>
    <col min="3211" max="3211" width="13.42578125" style="7" customWidth="1"/>
    <col min="3212" max="3212" width="10.140625" style="7" customWidth="1"/>
    <col min="3213" max="3213" width="11.7109375" style="7" customWidth="1"/>
    <col min="3214" max="3214" width="10" style="7" customWidth="1"/>
    <col min="3215" max="3215" width="13.7109375" style="7" customWidth="1"/>
    <col min="3216" max="3217" width="10.140625" style="7" customWidth="1"/>
    <col min="3218" max="3218" width="16.5703125" style="7" customWidth="1"/>
    <col min="3219" max="3219" width="17" style="7" customWidth="1"/>
    <col min="3220" max="3221" width="16.42578125" style="7" customWidth="1"/>
    <col min="3222" max="3459" width="9.140625" style="7"/>
    <col min="3460" max="3460" width="6.85546875" style="7" customWidth="1"/>
    <col min="3461" max="3461" width="40.85546875" style="7" customWidth="1"/>
    <col min="3462" max="3462" width="14.28515625" style="7" customWidth="1"/>
    <col min="3463" max="3463" width="14" style="7" customWidth="1"/>
    <col min="3464" max="3464" width="6.5703125" style="7" customWidth="1"/>
    <col min="3465" max="3465" width="9" style="7" customWidth="1"/>
    <col min="3466" max="3466" width="10" style="7" customWidth="1"/>
    <col min="3467" max="3467" width="13.42578125" style="7" customWidth="1"/>
    <col min="3468" max="3468" width="10.140625" style="7" customWidth="1"/>
    <col min="3469" max="3469" width="11.7109375" style="7" customWidth="1"/>
    <col min="3470" max="3470" width="10" style="7" customWidth="1"/>
    <col min="3471" max="3471" width="13.7109375" style="7" customWidth="1"/>
    <col min="3472" max="3473" width="10.140625" style="7" customWidth="1"/>
    <col min="3474" max="3474" width="16.5703125" style="7" customWidth="1"/>
    <col min="3475" max="3475" width="17" style="7" customWidth="1"/>
    <col min="3476" max="3477" width="16.42578125" style="7" customWidth="1"/>
    <col min="3478" max="3715" width="9.140625" style="7"/>
    <col min="3716" max="3716" width="6.85546875" style="7" customWidth="1"/>
    <col min="3717" max="3717" width="40.85546875" style="7" customWidth="1"/>
    <col min="3718" max="3718" width="14.28515625" style="7" customWidth="1"/>
    <col min="3719" max="3719" width="14" style="7" customWidth="1"/>
    <col min="3720" max="3720" width="6.5703125" style="7" customWidth="1"/>
    <col min="3721" max="3721" width="9" style="7" customWidth="1"/>
    <col min="3722" max="3722" width="10" style="7" customWidth="1"/>
    <col min="3723" max="3723" width="13.42578125" style="7" customWidth="1"/>
    <col min="3724" max="3724" width="10.140625" style="7" customWidth="1"/>
    <col min="3725" max="3725" width="11.7109375" style="7" customWidth="1"/>
    <col min="3726" max="3726" width="10" style="7" customWidth="1"/>
    <col min="3727" max="3727" width="13.7109375" style="7" customWidth="1"/>
    <col min="3728" max="3729" width="10.140625" style="7" customWidth="1"/>
    <col min="3730" max="3730" width="16.5703125" style="7" customWidth="1"/>
    <col min="3731" max="3731" width="17" style="7" customWidth="1"/>
    <col min="3732" max="3733" width="16.42578125" style="7" customWidth="1"/>
    <col min="3734" max="3971" width="9.140625" style="7"/>
    <col min="3972" max="3972" width="6.85546875" style="7" customWidth="1"/>
    <col min="3973" max="3973" width="40.85546875" style="7" customWidth="1"/>
    <col min="3974" max="3974" width="14.28515625" style="7" customWidth="1"/>
    <col min="3975" max="3975" width="14" style="7" customWidth="1"/>
    <col min="3976" max="3976" width="6.5703125" style="7" customWidth="1"/>
    <col min="3977" max="3977" width="9" style="7" customWidth="1"/>
    <col min="3978" max="3978" width="10" style="7" customWidth="1"/>
    <col min="3979" max="3979" width="13.42578125" style="7" customWidth="1"/>
    <col min="3980" max="3980" width="10.140625" style="7" customWidth="1"/>
    <col min="3981" max="3981" width="11.7109375" style="7" customWidth="1"/>
    <col min="3982" max="3982" width="10" style="7" customWidth="1"/>
    <col min="3983" max="3983" width="13.7109375" style="7" customWidth="1"/>
    <col min="3984" max="3985" width="10.140625" style="7" customWidth="1"/>
    <col min="3986" max="3986" width="16.5703125" style="7" customWidth="1"/>
    <col min="3987" max="3987" width="17" style="7" customWidth="1"/>
    <col min="3988" max="3989" width="16.42578125" style="7" customWidth="1"/>
    <col min="3990" max="4227" width="9.140625" style="7"/>
    <col min="4228" max="4228" width="6.85546875" style="7" customWidth="1"/>
    <col min="4229" max="4229" width="40.85546875" style="7" customWidth="1"/>
    <col min="4230" max="4230" width="14.28515625" style="7" customWidth="1"/>
    <col min="4231" max="4231" width="14" style="7" customWidth="1"/>
    <col min="4232" max="4232" width="6.5703125" style="7" customWidth="1"/>
    <col min="4233" max="4233" width="9" style="7" customWidth="1"/>
    <col min="4234" max="4234" width="10" style="7" customWidth="1"/>
    <col min="4235" max="4235" width="13.42578125" style="7" customWidth="1"/>
    <col min="4236" max="4236" width="10.140625" style="7" customWidth="1"/>
    <col min="4237" max="4237" width="11.7109375" style="7" customWidth="1"/>
    <col min="4238" max="4238" width="10" style="7" customWidth="1"/>
    <col min="4239" max="4239" width="13.7109375" style="7" customWidth="1"/>
    <col min="4240" max="4241" width="10.140625" style="7" customWidth="1"/>
    <col min="4242" max="4242" width="16.5703125" style="7" customWidth="1"/>
    <col min="4243" max="4243" width="17" style="7" customWidth="1"/>
    <col min="4244" max="4245" width="16.42578125" style="7" customWidth="1"/>
    <col min="4246" max="4483" width="9.140625" style="7"/>
    <col min="4484" max="4484" width="6.85546875" style="7" customWidth="1"/>
    <col min="4485" max="4485" width="40.85546875" style="7" customWidth="1"/>
    <col min="4486" max="4486" width="14.28515625" style="7" customWidth="1"/>
    <col min="4487" max="4487" width="14" style="7" customWidth="1"/>
    <col min="4488" max="4488" width="6.5703125" style="7" customWidth="1"/>
    <col min="4489" max="4489" width="9" style="7" customWidth="1"/>
    <col min="4490" max="4490" width="10" style="7" customWidth="1"/>
    <col min="4491" max="4491" width="13.42578125" style="7" customWidth="1"/>
    <col min="4492" max="4492" width="10.140625" style="7" customWidth="1"/>
    <col min="4493" max="4493" width="11.7109375" style="7" customWidth="1"/>
    <col min="4494" max="4494" width="10" style="7" customWidth="1"/>
    <col min="4495" max="4495" width="13.7109375" style="7" customWidth="1"/>
    <col min="4496" max="4497" width="10.140625" style="7" customWidth="1"/>
    <col min="4498" max="4498" width="16.5703125" style="7" customWidth="1"/>
    <col min="4499" max="4499" width="17" style="7" customWidth="1"/>
    <col min="4500" max="4501" width="16.42578125" style="7" customWidth="1"/>
    <col min="4502" max="4739" width="9.140625" style="7"/>
    <col min="4740" max="4740" width="6.85546875" style="7" customWidth="1"/>
    <col min="4741" max="4741" width="40.85546875" style="7" customWidth="1"/>
    <col min="4742" max="4742" width="14.28515625" style="7" customWidth="1"/>
    <col min="4743" max="4743" width="14" style="7" customWidth="1"/>
    <col min="4744" max="4744" width="6.5703125" style="7" customWidth="1"/>
    <col min="4745" max="4745" width="9" style="7" customWidth="1"/>
    <col min="4746" max="4746" width="10" style="7" customWidth="1"/>
    <col min="4747" max="4747" width="13.42578125" style="7" customWidth="1"/>
    <col min="4748" max="4748" width="10.140625" style="7" customWidth="1"/>
    <col min="4749" max="4749" width="11.7109375" style="7" customWidth="1"/>
    <col min="4750" max="4750" width="10" style="7" customWidth="1"/>
    <col min="4751" max="4751" width="13.7109375" style="7" customWidth="1"/>
    <col min="4752" max="4753" width="10.140625" style="7" customWidth="1"/>
    <col min="4754" max="4754" width="16.5703125" style="7" customWidth="1"/>
    <col min="4755" max="4755" width="17" style="7" customWidth="1"/>
    <col min="4756" max="4757" width="16.42578125" style="7" customWidth="1"/>
    <col min="4758" max="4995" width="9.140625" style="7"/>
    <col min="4996" max="4996" width="6.85546875" style="7" customWidth="1"/>
    <col min="4997" max="4997" width="40.85546875" style="7" customWidth="1"/>
    <col min="4998" max="4998" width="14.28515625" style="7" customWidth="1"/>
    <col min="4999" max="4999" width="14" style="7" customWidth="1"/>
    <col min="5000" max="5000" width="6.5703125" style="7" customWidth="1"/>
    <col min="5001" max="5001" width="9" style="7" customWidth="1"/>
    <col min="5002" max="5002" width="10" style="7" customWidth="1"/>
    <col min="5003" max="5003" width="13.42578125" style="7" customWidth="1"/>
    <col min="5004" max="5004" width="10.140625" style="7" customWidth="1"/>
    <col min="5005" max="5005" width="11.7109375" style="7" customWidth="1"/>
    <col min="5006" max="5006" width="10" style="7" customWidth="1"/>
    <col min="5007" max="5007" width="13.7109375" style="7" customWidth="1"/>
    <col min="5008" max="5009" width="10.140625" style="7" customWidth="1"/>
    <col min="5010" max="5010" width="16.5703125" style="7" customWidth="1"/>
    <col min="5011" max="5011" width="17" style="7" customWidth="1"/>
    <col min="5012" max="5013" width="16.42578125" style="7" customWidth="1"/>
    <col min="5014" max="5251" width="9.140625" style="7"/>
    <col min="5252" max="5252" width="6.85546875" style="7" customWidth="1"/>
    <col min="5253" max="5253" width="40.85546875" style="7" customWidth="1"/>
    <col min="5254" max="5254" width="14.28515625" style="7" customWidth="1"/>
    <col min="5255" max="5255" width="14" style="7" customWidth="1"/>
    <col min="5256" max="5256" width="6.5703125" style="7" customWidth="1"/>
    <col min="5257" max="5257" width="9" style="7" customWidth="1"/>
    <col min="5258" max="5258" width="10" style="7" customWidth="1"/>
    <col min="5259" max="5259" width="13.42578125" style="7" customWidth="1"/>
    <col min="5260" max="5260" width="10.140625" style="7" customWidth="1"/>
    <col min="5261" max="5261" width="11.7109375" style="7" customWidth="1"/>
    <col min="5262" max="5262" width="10" style="7" customWidth="1"/>
    <col min="5263" max="5263" width="13.7109375" style="7" customWidth="1"/>
    <col min="5264" max="5265" width="10.140625" style="7" customWidth="1"/>
    <col min="5266" max="5266" width="16.5703125" style="7" customWidth="1"/>
    <col min="5267" max="5267" width="17" style="7" customWidth="1"/>
    <col min="5268" max="5269" width="16.42578125" style="7" customWidth="1"/>
    <col min="5270" max="5507" width="9.140625" style="7"/>
    <col min="5508" max="5508" width="6.85546875" style="7" customWidth="1"/>
    <col min="5509" max="5509" width="40.85546875" style="7" customWidth="1"/>
    <col min="5510" max="5510" width="14.28515625" style="7" customWidth="1"/>
    <col min="5511" max="5511" width="14" style="7" customWidth="1"/>
    <col min="5512" max="5512" width="6.5703125" style="7" customWidth="1"/>
    <col min="5513" max="5513" width="9" style="7" customWidth="1"/>
    <col min="5514" max="5514" width="10" style="7" customWidth="1"/>
    <col min="5515" max="5515" width="13.42578125" style="7" customWidth="1"/>
    <col min="5516" max="5516" width="10.140625" style="7" customWidth="1"/>
    <col min="5517" max="5517" width="11.7109375" style="7" customWidth="1"/>
    <col min="5518" max="5518" width="10" style="7" customWidth="1"/>
    <col min="5519" max="5519" width="13.7109375" style="7" customWidth="1"/>
    <col min="5520" max="5521" width="10.140625" style="7" customWidth="1"/>
    <col min="5522" max="5522" width="16.5703125" style="7" customWidth="1"/>
    <col min="5523" max="5523" width="17" style="7" customWidth="1"/>
    <col min="5524" max="5525" width="16.42578125" style="7" customWidth="1"/>
    <col min="5526" max="5763" width="9.140625" style="7"/>
    <col min="5764" max="5764" width="6.85546875" style="7" customWidth="1"/>
    <col min="5765" max="5765" width="40.85546875" style="7" customWidth="1"/>
    <col min="5766" max="5766" width="14.28515625" style="7" customWidth="1"/>
    <col min="5767" max="5767" width="14" style="7" customWidth="1"/>
    <col min="5768" max="5768" width="6.5703125" style="7" customWidth="1"/>
    <col min="5769" max="5769" width="9" style="7" customWidth="1"/>
    <col min="5770" max="5770" width="10" style="7" customWidth="1"/>
    <col min="5771" max="5771" width="13.42578125" style="7" customWidth="1"/>
    <col min="5772" max="5772" width="10.140625" style="7" customWidth="1"/>
    <col min="5773" max="5773" width="11.7109375" style="7" customWidth="1"/>
    <col min="5774" max="5774" width="10" style="7" customWidth="1"/>
    <col min="5775" max="5775" width="13.7109375" style="7" customWidth="1"/>
    <col min="5776" max="5777" width="10.140625" style="7" customWidth="1"/>
    <col min="5778" max="5778" width="16.5703125" style="7" customWidth="1"/>
    <col min="5779" max="5779" width="17" style="7" customWidth="1"/>
    <col min="5780" max="5781" width="16.42578125" style="7" customWidth="1"/>
    <col min="5782" max="6019" width="9.140625" style="7"/>
    <col min="6020" max="6020" width="6.85546875" style="7" customWidth="1"/>
    <col min="6021" max="6021" width="40.85546875" style="7" customWidth="1"/>
    <col min="6022" max="6022" width="14.28515625" style="7" customWidth="1"/>
    <col min="6023" max="6023" width="14" style="7" customWidth="1"/>
    <col min="6024" max="6024" width="6.5703125" style="7" customWidth="1"/>
    <col min="6025" max="6025" width="9" style="7" customWidth="1"/>
    <col min="6026" max="6026" width="10" style="7" customWidth="1"/>
    <col min="6027" max="6027" width="13.42578125" style="7" customWidth="1"/>
    <col min="6028" max="6028" width="10.140625" style="7" customWidth="1"/>
    <col min="6029" max="6029" width="11.7109375" style="7" customWidth="1"/>
    <col min="6030" max="6030" width="10" style="7" customWidth="1"/>
    <col min="6031" max="6031" width="13.7109375" style="7" customWidth="1"/>
    <col min="6032" max="6033" width="10.140625" style="7" customWidth="1"/>
    <col min="6034" max="6034" width="16.5703125" style="7" customWidth="1"/>
    <col min="6035" max="6035" width="17" style="7" customWidth="1"/>
    <col min="6036" max="6037" width="16.42578125" style="7" customWidth="1"/>
    <col min="6038" max="6275" width="9.140625" style="7"/>
    <col min="6276" max="6276" width="6.85546875" style="7" customWidth="1"/>
    <col min="6277" max="6277" width="40.85546875" style="7" customWidth="1"/>
    <col min="6278" max="6278" width="14.28515625" style="7" customWidth="1"/>
    <col min="6279" max="6279" width="14" style="7" customWidth="1"/>
    <col min="6280" max="6280" width="6.5703125" style="7" customWidth="1"/>
    <col min="6281" max="6281" width="9" style="7" customWidth="1"/>
    <col min="6282" max="6282" width="10" style="7" customWidth="1"/>
    <col min="6283" max="6283" width="13.42578125" style="7" customWidth="1"/>
    <col min="6284" max="6284" width="10.140625" style="7" customWidth="1"/>
    <col min="6285" max="6285" width="11.7109375" style="7" customWidth="1"/>
    <col min="6286" max="6286" width="10" style="7" customWidth="1"/>
    <col min="6287" max="6287" width="13.7109375" style="7" customWidth="1"/>
    <col min="6288" max="6289" width="10.140625" style="7" customWidth="1"/>
    <col min="6290" max="6290" width="16.5703125" style="7" customWidth="1"/>
    <col min="6291" max="6291" width="17" style="7" customWidth="1"/>
    <col min="6292" max="6293" width="16.42578125" style="7" customWidth="1"/>
    <col min="6294" max="6531" width="9.140625" style="7"/>
    <col min="6532" max="6532" width="6.85546875" style="7" customWidth="1"/>
    <col min="6533" max="6533" width="40.85546875" style="7" customWidth="1"/>
    <col min="6534" max="6534" width="14.28515625" style="7" customWidth="1"/>
    <col min="6535" max="6535" width="14" style="7" customWidth="1"/>
    <col min="6536" max="6536" width="6.5703125" style="7" customWidth="1"/>
    <col min="6537" max="6537" width="9" style="7" customWidth="1"/>
    <col min="6538" max="6538" width="10" style="7" customWidth="1"/>
    <col min="6539" max="6539" width="13.42578125" style="7" customWidth="1"/>
    <col min="6540" max="6540" width="10.140625" style="7" customWidth="1"/>
    <col min="6541" max="6541" width="11.7109375" style="7" customWidth="1"/>
    <col min="6542" max="6542" width="10" style="7" customWidth="1"/>
    <col min="6543" max="6543" width="13.7109375" style="7" customWidth="1"/>
    <col min="6544" max="6545" width="10.140625" style="7" customWidth="1"/>
    <col min="6546" max="6546" width="16.5703125" style="7" customWidth="1"/>
    <col min="6547" max="6547" width="17" style="7" customWidth="1"/>
    <col min="6548" max="6549" width="16.42578125" style="7" customWidth="1"/>
    <col min="6550" max="6787" width="9.140625" style="7"/>
    <col min="6788" max="6788" width="6.85546875" style="7" customWidth="1"/>
    <col min="6789" max="6789" width="40.85546875" style="7" customWidth="1"/>
    <col min="6790" max="6790" width="14.28515625" style="7" customWidth="1"/>
    <col min="6791" max="6791" width="14" style="7" customWidth="1"/>
    <col min="6792" max="6792" width="6.5703125" style="7" customWidth="1"/>
    <col min="6793" max="6793" width="9" style="7" customWidth="1"/>
    <col min="6794" max="6794" width="10" style="7" customWidth="1"/>
    <col min="6795" max="6795" width="13.42578125" style="7" customWidth="1"/>
    <col min="6796" max="6796" width="10.140625" style="7" customWidth="1"/>
    <col min="6797" max="6797" width="11.7109375" style="7" customWidth="1"/>
    <col min="6798" max="6798" width="10" style="7" customWidth="1"/>
    <col min="6799" max="6799" width="13.7109375" style="7" customWidth="1"/>
    <col min="6800" max="6801" width="10.140625" style="7" customWidth="1"/>
    <col min="6802" max="6802" width="16.5703125" style="7" customWidth="1"/>
    <col min="6803" max="6803" width="17" style="7" customWidth="1"/>
    <col min="6804" max="6805" width="16.42578125" style="7" customWidth="1"/>
    <col min="6806" max="7043" width="9.140625" style="7"/>
    <col min="7044" max="7044" width="6.85546875" style="7" customWidth="1"/>
    <col min="7045" max="7045" width="40.85546875" style="7" customWidth="1"/>
    <col min="7046" max="7046" width="14.28515625" style="7" customWidth="1"/>
    <col min="7047" max="7047" width="14" style="7" customWidth="1"/>
    <col min="7048" max="7048" width="6.5703125" style="7" customWidth="1"/>
    <col min="7049" max="7049" width="9" style="7" customWidth="1"/>
    <col min="7050" max="7050" width="10" style="7" customWidth="1"/>
    <col min="7051" max="7051" width="13.42578125" style="7" customWidth="1"/>
    <col min="7052" max="7052" width="10.140625" style="7" customWidth="1"/>
    <col min="7053" max="7053" width="11.7109375" style="7" customWidth="1"/>
    <col min="7054" max="7054" width="10" style="7" customWidth="1"/>
    <col min="7055" max="7055" width="13.7109375" style="7" customWidth="1"/>
    <col min="7056" max="7057" width="10.140625" style="7" customWidth="1"/>
    <col min="7058" max="7058" width="16.5703125" style="7" customWidth="1"/>
    <col min="7059" max="7059" width="17" style="7" customWidth="1"/>
    <col min="7060" max="7061" width="16.42578125" style="7" customWidth="1"/>
    <col min="7062" max="7299" width="9.140625" style="7"/>
    <col min="7300" max="7300" width="6.85546875" style="7" customWidth="1"/>
    <col min="7301" max="7301" width="40.85546875" style="7" customWidth="1"/>
    <col min="7302" max="7302" width="14.28515625" style="7" customWidth="1"/>
    <col min="7303" max="7303" width="14" style="7" customWidth="1"/>
    <col min="7304" max="7304" width="6.5703125" style="7" customWidth="1"/>
    <col min="7305" max="7305" width="9" style="7" customWidth="1"/>
    <col min="7306" max="7306" width="10" style="7" customWidth="1"/>
    <col min="7307" max="7307" width="13.42578125" style="7" customWidth="1"/>
    <col min="7308" max="7308" width="10.140625" style="7" customWidth="1"/>
    <col min="7309" max="7309" width="11.7109375" style="7" customWidth="1"/>
    <col min="7310" max="7310" width="10" style="7" customWidth="1"/>
    <col min="7311" max="7311" width="13.7109375" style="7" customWidth="1"/>
    <col min="7312" max="7313" width="10.140625" style="7" customWidth="1"/>
    <col min="7314" max="7314" width="16.5703125" style="7" customWidth="1"/>
    <col min="7315" max="7315" width="17" style="7" customWidth="1"/>
    <col min="7316" max="7317" width="16.42578125" style="7" customWidth="1"/>
    <col min="7318" max="7555" width="9.140625" style="7"/>
    <col min="7556" max="7556" width="6.85546875" style="7" customWidth="1"/>
    <col min="7557" max="7557" width="40.85546875" style="7" customWidth="1"/>
    <col min="7558" max="7558" width="14.28515625" style="7" customWidth="1"/>
    <col min="7559" max="7559" width="14" style="7" customWidth="1"/>
    <col min="7560" max="7560" width="6.5703125" style="7" customWidth="1"/>
    <col min="7561" max="7561" width="9" style="7" customWidth="1"/>
    <col min="7562" max="7562" width="10" style="7" customWidth="1"/>
    <col min="7563" max="7563" width="13.42578125" style="7" customWidth="1"/>
    <col min="7564" max="7564" width="10.140625" style="7" customWidth="1"/>
    <col min="7565" max="7565" width="11.7109375" style="7" customWidth="1"/>
    <col min="7566" max="7566" width="10" style="7" customWidth="1"/>
    <col min="7567" max="7567" width="13.7109375" style="7" customWidth="1"/>
    <col min="7568" max="7569" width="10.140625" style="7" customWidth="1"/>
    <col min="7570" max="7570" width="16.5703125" style="7" customWidth="1"/>
    <col min="7571" max="7571" width="17" style="7" customWidth="1"/>
    <col min="7572" max="7573" width="16.42578125" style="7" customWidth="1"/>
    <col min="7574" max="7811" width="9.140625" style="7"/>
    <col min="7812" max="7812" width="6.85546875" style="7" customWidth="1"/>
    <col min="7813" max="7813" width="40.85546875" style="7" customWidth="1"/>
    <col min="7814" max="7814" width="14.28515625" style="7" customWidth="1"/>
    <col min="7815" max="7815" width="14" style="7" customWidth="1"/>
    <col min="7816" max="7816" width="6.5703125" style="7" customWidth="1"/>
    <col min="7817" max="7817" width="9" style="7" customWidth="1"/>
    <col min="7818" max="7818" width="10" style="7" customWidth="1"/>
    <col min="7819" max="7819" width="13.42578125" style="7" customWidth="1"/>
    <col min="7820" max="7820" width="10.140625" style="7" customWidth="1"/>
    <col min="7821" max="7821" width="11.7109375" style="7" customWidth="1"/>
    <col min="7822" max="7822" width="10" style="7" customWidth="1"/>
    <col min="7823" max="7823" width="13.7109375" style="7" customWidth="1"/>
    <col min="7824" max="7825" width="10.140625" style="7" customWidth="1"/>
    <col min="7826" max="7826" width="16.5703125" style="7" customWidth="1"/>
    <col min="7827" max="7827" width="17" style="7" customWidth="1"/>
    <col min="7828" max="7829" width="16.42578125" style="7" customWidth="1"/>
    <col min="7830" max="8067" width="9.140625" style="7"/>
    <col min="8068" max="8068" width="6.85546875" style="7" customWidth="1"/>
    <col min="8069" max="8069" width="40.85546875" style="7" customWidth="1"/>
    <col min="8070" max="8070" width="14.28515625" style="7" customWidth="1"/>
    <col min="8071" max="8071" width="14" style="7" customWidth="1"/>
    <col min="8072" max="8072" width="6.5703125" style="7" customWidth="1"/>
    <col min="8073" max="8073" width="9" style="7" customWidth="1"/>
    <col min="8074" max="8074" width="10" style="7" customWidth="1"/>
    <col min="8075" max="8075" width="13.42578125" style="7" customWidth="1"/>
    <col min="8076" max="8076" width="10.140625" style="7" customWidth="1"/>
    <col min="8077" max="8077" width="11.7109375" style="7" customWidth="1"/>
    <col min="8078" max="8078" width="10" style="7" customWidth="1"/>
    <col min="8079" max="8079" width="13.7109375" style="7" customWidth="1"/>
    <col min="8080" max="8081" width="10.140625" style="7" customWidth="1"/>
    <col min="8082" max="8082" width="16.5703125" style="7" customWidth="1"/>
    <col min="8083" max="8083" width="17" style="7" customWidth="1"/>
    <col min="8084" max="8085" width="16.42578125" style="7" customWidth="1"/>
    <col min="8086" max="8323" width="9.140625" style="7"/>
    <col min="8324" max="8324" width="6.85546875" style="7" customWidth="1"/>
    <col min="8325" max="8325" width="40.85546875" style="7" customWidth="1"/>
    <col min="8326" max="8326" width="14.28515625" style="7" customWidth="1"/>
    <col min="8327" max="8327" width="14" style="7" customWidth="1"/>
    <col min="8328" max="8328" width="6.5703125" style="7" customWidth="1"/>
    <col min="8329" max="8329" width="9" style="7" customWidth="1"/>
    <col min="8330" max="8330" width="10" style="7" customWidth="1"/>
    <col min="8331" max="8331" width="13.42578125" style="7" customWidth="1"/>
    <col min="8332" max="8332" width="10.140625" style="7" customWidth="1"/>
    <col min="8333" max="8333" width="11.7109375" style="7" customWidth="1"/>
    <col min="8334" max="8334" width="10" style="7" customWidth="1"/>
    <col min="8335" max="8335" width="13.7109375" style="7" customWidth="1"/>
    <col min="8336" max="8337" width="10.140625" style="7" customWidth="1"/>
    <col min="8338" max="8338" width="16.5703125" style="7" customWidth="1"/>
    <col min="8339" max="8339" width="17" style="7" customWidth="1"/>
    <col min="8340" max="8341" width="16.42578125" style="7" customWidth="1"/>
    <col min="8342" max="8579" width="9.140625" style="7"/>
    <col min="8580" max="8580" width="6.85546875" style="7" customWidth="1"/>
    <col min="8581" max="8581" width="40.85546875" style="7" customWidth="1"/>
    <col min="8582" max="8582" width="14.28515625" style="7" customWidth="1"/>
    <col min="8583" max="8583" width="14" style="7" customWidth="1"/>
    <col min="8584" max="8584" width="6.5703125" style="7" customWidth="1"/>
    <col min="8585" max="8585" width="9" style="7" customWidth="1"/>
    <col min="8586" max="8586" width="10" style="7" customWidth="1"/>
    <col min="8587" max="8587" width="13.42578125" style="7" customWidth="1"/>
    <col min="8588" max="8588" width="10.140625" style="7" customWidth="1"/>
    <col min="8589" max="8589" width="11.7109375" style="7" customWidth="1"/>
    <col min="8590" max="8590" width="10" style="7" customWidth="1"/>
    <col min="8591" max="8591" width="13.7109375" style="7" customWidth="1"/>
    <col min="8592" max="8593" width="10.140625" style="7" customWidth="1"/>
    <col min="8594" max="8594" width="16.5703125" style="7" customWidth="1"/>
    <col min="8595" max="8595" width="17" style="7" customWidth="1"/>
    <col min="8596" max="8597" width="16.42578125" style="7" customWidth="1"/>
    <col min="8598" max="8835" width="9.140625" style="7"/>
    <col min="8836" max="8836" width="6.85546875" style="7" customWidth="1"/>
    <col min="8837" max="8837" width="40.85546875" style="7" customWidth="1"/>
    <col min="8838" max="8838" width="14.28515625" style="7" customWidth="1"/>
    <col min="8839" max="8839" width="14" style="7" customWidth="1"/>
    <col min="8840" max="8840" width="6.5703125" style="7" customWidth="1"/>
    <col min="8841" max="8841" width="9" style="7" customWidth="1"/>
    <col min="8842" max="8842" width="10" style="7" customWidth="1"/>
    <col min="8843" max="8843" width="13.42578125" style="7" customWidth="1"/>
    <col min="8844" max="8844" width="10.140625" style="7" customWidth="1"/>
    <col min="8845" max="8845" width="11.7109375" style="7" customWidth="1"/>
    <col min="8846" max="8846" width="10" style="7" customWidth="1"/>
    <col min="8847" max="8847" width="13.7109375" style="7" customWidth="1"/>
    <col min="8848" max="8849" width="10.140625" style="7" customWidth="1"/>
    <col min="8850" max="8850" width="16.5703125" style="7" customWidth="1"/>
    <col min="8851" max="8851" width="17" style="7" customWidth="1"/>
    <col min="8852" max="8853" width="16.42578125" style="7" customWidth="1"/>
    <col min="8854" max="9091" width="9.140625" style="7"/>
    <col min="9092" max="9092" width="6.85546875" style="7" customWidth="1"/>
    <col min="9093" max="9093" width="40.85546875" style="7" customWidth="1"/>
    <col min="9094" max="9094" width="14.28515625" style="7" customWidth="1"/>
    <col min="9095" max="9095" width="14" style="7" customWidth="1"/>
    <col min="9096" max="9096" width="6.5703125" style="7" customWidth="1"/>
    <col min="9097" max="9097" width="9" style="7" customWidth="1"/>
    <col min="9098" max="9098" width="10" style="7" customWidth="1"/>
    <col min="9099" max="9099" width="13.42578125" style="7" customWidth="1"/>
    <col min="9100" max="9100" width="10.140625" style="7" customWidth="1"/>
    <col min="9101" max="9101" width="11.7109375" style="7" customWidth="1"/>
    <col min="9102" max="9102" width="10" style="7" customWidth="1"/>
    <col min="9103" max="9103" width="13.7109375" style="7" customWidth="1"/>
    <col min="9104" max="9105" width="10.140625" style="7" customWidth="1"/>
    <col min="9106" max="9106" width="16.5703125" style="7" customWidth="1"/>
    <col min="9107" max="9107" width="17" style="7" customWidth="1"/>
    <col min="9108" max="9109" width="16.42578125" style="7" customWidth="1"/>
    <col min="9110" max="9347" width="9.140625" style="7"/>
    <col min="9348" max="9348" width="6.85546875" style="7" customWidth="1"/>
    <col min="9349" max="9349" width="40.85546875" style="7" customWidth="1"/>
    <col min="9350" max="9350" width="14.28515625" style="7" customWidth="1"/>
    <col min="9351" max="9351" width="14" style="7" customWidth="1"/>
    <col min="9352" max="9352" width="6.5703125" style="7" customWidth="1"/>
    <col min="9353" max="9353" width="9" style="7" customWidth="1"/>
    <col min="9354" max="9354" width="10" style="7" customWidth="1"/>
    <col min="9355" max="9355" width="13.42578125" style="7" customWidth="1"/>
    <col min="9356" max="9356" width="10.140625" style="7" customWidth="1"/>
    <col min="9357" max="9357" width="11.7109375" style="7" customWidth="1"/>
    <col min="9358" max="9358" width="10" style="7" customWidth="1"/>
    <col min="9359" max="9359" width="13.7109375" style="7" customWidth="1"/>
    <col min="9360" max="9361" width="10.140625" style="7" customWidth="1"/>
    <col min="9362" max="9362" width="16.5703125" style="7" customWidth="1"/>
    <col min="9363" max="9363" width="17" style="7" customWidth="1"/>
    <col min="9364" max="9365" width="16.42578125" style="7" customWidth="1"/>
    <col min="9366" max="9603" width="9.140625" style="7"/>
    <col min="9604" max="9604" width="6.85546875" style="7" customWidth="1"/>
    <col min="9605" max="9605" width="40.85546875" style="7" customWidth="1"/>
    <col min="9606" max="9606" width="14.28515625" style="7" customWidth="1"/>
    <col min="9607" max="9607" width="14" style="7" customWidth="1"/>
    <col min="9608" max="9608" width="6.5703125" style="7" customWidth="1"/>
    <col min="9609" max="9609" width="9" style="7" customWidth="1"/>
    <col min="9610" max="9610" width="10" style="7" customWidth="1"/>
    <col min="9611" max="9611" width="13.42578125" style="7" customWidth="1"/>
    <col min="9612" max="9612" width="10.140625" style="7" customWidth="1"/>
    <col min="9613" max="9613" width="11.7109375" style="7" customWidth="1"/>
    <col min="9614" max="9614" width="10" style="7" customWidth="1"/>
    <col min="9615" max="9615" width="13.7109375" style="7" customWidth="1"/>
    <col min="9616" max="9617" width="10.140625" style="7" customWidth="1"/>
    <col min="9618" max="9618" width="16.5703125" style="7" customWidth="1"/>
    <col min="9619" max="9619" width="17" style="7" customWidth="1"/>
    <col min="9620" max="9621" width="16.42578125" style="7" customWidth="1"/>
    <col min="9622" max="9859" width="9.140625" style="7"/>
    <col min="9860" max="9860" width="6.85546875" style="7" customWidth="1"/>
    <col min="9861" max="9861" width="40.85546875" style="7" customWidth="1"/>
    <col min="9862" max="9862" width="14.28515625" style="7" customWidth="1"/>
    <col min="9863" max="9863" width="14" style="7" customWidth="1"/>
    <col min="9864" max="9864" width="6.5703125" style="7" customWidth="1"/>
    <col min="9865" max="9865" width="9" style="7" customWidth="1"/>
    <col min="9866" max="9866" width="10" style="7" customWidth="1"/>
    <col min="9867" max="9867" width="13.42578125" style="7" customWidth="1"/>
    <col min="9868" max="9868" width="10.140625" style="7" customWidth="1"/>
    <col min="9869" max="9869" width="11.7109375" style="7" customWidth="1"/>
    <col min="9870" max="9870" width="10" style="7" customWidth="1"/>
    <col min="9871" max="9871" width="13.7109375" style="7" customWidth="1"/>
    <col min="9872" max="9873" width="10.140625" style="7" customWidth="1"/>
    <col min="9874" max="9874" width="16.5703125" style="7" customWidth="1"/>
    <col min="9875" max="9875" width="17" style="7" customWidth="1"/>
    <col min="9876" max="9877" width="16.42578125" style="7" customWidth="1"/>
    <col min="9878" max="10115" width="9.140625" style="7"/>
    <col min="10116" max="10116" width="6.85546875" style="7" customWidth="1"/>
    <col min="10117" max="10117" width="40.85546875" style="7" customWidth="1"/>
    <col min="10118" max="10118" width="14.28515625" style="7" customWidth="1"/>
    <col min="10119" max="10119" width="14" style="7" customWidth="1"/>
    <col min="10120" max="10120" width="6.5703125" style="7" customWidth="1"/>
    <col min="10121" max="10121" width="9" style="7" customWidth="1"/>
    <col min="10122" max="10122" width="10" style="7" customWidth="1"/>
    <col min="10123" max="10123" width="13.42578125" style="7" customWidth="1"/>
    <col min="10124" max="10124" width="10.140625" style="7" customWidth="1"/>
    <col min="10125" max="10125" width="11.7109375" style="7" customWidth="1"/>
    <col min="10126" max="10126" width="10" style="7" customWidth="1"/>
    <col min="10127" max="10127" width="13.7109375" style="7" customWidth="1"/>
    <col min="10128" max="10129" width="10.140625" style="7" customWidth="1"/>
    <col min="10130" max="10130" width="16.5703125" style="7" customWidth="1"/>
    <col min="10131" max="10131" width="17" style="7" customWidth="1"/>
    <col min="10132" max="10133" width="16.42578125" style="7" customWidth="1"/>
    <col min="10134" max="10371" width="9.140625" style="7"/>
    <col min="10372" max="10372" width="6.85546875" style="7" customWidth="1"/>
    <col min="10373" max="10373" width="40.85546875" style="7" customWidth="1"/>
    <col min="10374" max="10374" width="14.28515625" style="7" customWidth="1"/>
    <col min="10375" max="10375" width="14" style="7" customWidth="1"/>
    <col min="10376" max="10376" width="6.5703125" style="7" customWidth="1"/>
    <col min="10377" max="10377" width="9" style="7" customWidth="1"/>
    <col min="10378" max="10378" width="10" style="7" customWidth="1"/>
    <col min="10379" max="10379" width="13.42578125" style="7" customWidth="1"/>
    <col min="10380" max="10380" width="10.140625" style="7" customWidth="1"/>
    <col min="10381" max="10381" width="11.7109375" style="7" customWidth="1"/>
    <col min="10382" max="10382" width="10" style="7" customWidth="1"/>
    <col min="10383" max="10383" width="13.7109375" style="7" customWidth="1"/>
    <col min="10384" max="10385" width="10.140625" style="7" customWidth="1"/>
    <col min="10386" max="10386" width="16.5703125" style="7" customWidth="1"/>
    <col min="10387" max="10387" width="17" style="7" customWidth="1"/>
    <col min="10388" max="10389" width="16.42578125" style="7" customWidth="1"/>
    <col min="10390" max="10627" width="9.140625" style="7"/>
    <col min="10628" max="10628" width="6.85546875" style="7" customWidth="1"/>
    <col min="10629" max="10629" width="40.85546875" style="7" customWidth="1"/>
    <col min="10630" max="10630" width="14.28515625" style="7" customWidth="1"/>
    <col min="10631" max="10631" width="14" style="7" customWidth="1"/>
    <col min="10632" max="10632" width="6.5703125" style="7" customWidth="1"/>
    <col min="10633" max="10633" width="9" style="7" customWidth="1"/>
    <col min="10634" max="10634" width="10" style="7" customWidth="1"/>
    <col min="10635" max="10635" width="13.42578125" style="7" customWidth="1"/>
    <col min="10636" max="10636" width="10.140625" style="7" customWidth="1"/>
    <col min="10637" max="10637" width="11.7109375" style="7" customWidth="1"/>
    <col min="10638" max="10638" width="10" style="7" customWidth="1"/>
    <col min="10639" max="10639" width="13.7109375" style="7" customWidth="1"/>
    <col min="10640" max="10641" width="10.140625" style="7" customWidth="1"/>
    <col min="10642" max="10642" width="16.5703125" style="7" customWidth="1"/>
    <col min="10643" max="10643" width="17" style="7" customWidth="1"/>
    <col min="10644" max="10645" width="16.42578125" style="7" customWidth="1"/>
    <col min="10646" max="10883" width="9.140625" style="7"/>
    <col min="10884" max="10884" width="6.85546875" style="7" customWidth="1"/>
    <col min="10885" max="10885" width="40.85546875" style="7" customWidth="1"/>
    <col min="10886" max="10886" width="14.28515625" style="7" customWidth="1"/>
    <col min="10887" max="10887" width="14" style="7" customWidth="1"/>
    <col min="10888" max="10888" width="6.5703125" style="7" customWidth="1"/>
    <col min="10889" max="10889" width="9" style="7" customWidth="1"/>
    <col min="10890" max="10890" width="10" style="7" customWidth="1"/>
    <col min="10891" max="10891" width="13.42578125" style="7" customWidth="1"/>
    <col min="10892" max="10892" width="10.140625" style="7" customWidth="1"/>
    <col min="10893" max="10893" width="11.7109375" style="7" customWidth="1"/>
    <col min="10894" max="10894" width="10" style="7" customWidth="1"/>
    <col min="10895" max="10895" width="13.7109375" style="7" customWidth="1"/>
    <col min="10896" max="10897" width="10.140625" style="7" customWidth="1"/>
    <col min="10898" max="10898" width="16.5703125" style="7" customWidth="1"/>
    <col min="10899" max="10899" width="17" style="7" customWidth="1"/>
    <col min="10900" max="10901" width="16.42578125" style="7" customWidth="1"/>
    <col min="10902" max="11139" width="9.140625" style="7"/>
    <col min="11140" max="11140" width="6.85546875" style="7" customWidth="1"/>
    <col min="11141" max="11141" width="40.85546875" style="7" customWidth="1"/>
    <col min="11142" max="11142" width="14.28515625" style="7" customWidth="1"/>
    <col min="11143" max="11143" width="14" style="7" customWidth="1"/>
    <col min="11144" max="11144" width="6.5703125" style="7" customWidth="1"/>
    <col min="11145" max="11145" width="9" style="7" customWidth="1"/>
    <col min="11146" max="11146" width="10" style="7" customWidth="1"/>
    <col min="11147" max="11147" width="13.42578125" style="7" customWidth="1"/>
    <col min="11148" max="11148" width="10.140625" style="7" customWidth="1"/>
    <col min="11149" max="11149" width="11.7109375" style="7" customWidth="1"/>
    <col min="11150" max="11150" width="10" style="7" customWidth="1"/>
    <col min="11151" max="11151" width="13.7109375" style="7" customWidth="1"/>
    <col min="11152" max="11153" width="10.140625" style="7" customWidth="1"/>
    <col min="11154" max="11154" width="16.5703125" style="7" customWidth="1"/>
    <col min="11155" max="11155" width="17" style="7" customWidth="1"/>
    <col min="11156" max="11157" width="16.42578125" style="7" customWidth="1"/>
    <col min="11158" max="11395" width="9.140625" style="7"/>
    <col min="11396" max="11396" width="6.85546875" style="7" customWidth="1"/>
    <col min="11397" max="11397" width="40.85546875" style="7" customWidth="1"/>
    <col min="11398" max="11398" width="14.28515625" style="7" customWidth="1"/>
    <col min="11399" max="11399" width="14" style="7" customWidth="1"/>
    <col min="11400" max="11400" width="6.5703125" style="7" customWidth="1"/>
    <col min="11401" max="11401" width="9" style="7" customWidth="1"/>
    <col min="11402" max="11402" width="10" style="7" customWidth="1"/>
    <col min="11403" max="11403" width="13.42578125" style="7" customWidth="1"/>
    <col min="11404" max="11404" width="10.140625" style="7" customWidth="1"/>
    <col min="11405" max="11405" width="11.7109375" style="7" customWidth="1"/>
    <col min="11406" max="11406" width="10" style="7" customWidth="1"/>
    <col min="11407" max="11407" width="13.7109375" style="7" customWidth="1"/>
    <col min="11408" max="11409" width="10.140625" style="7" customWidth="1"/>
    <col min="11410" max="11410" width="16.5703125" style="7" customWidth="1"/>
    <col min="11411" max="11411" width="17" style="7" customWidth="1"/>
    <col min="11412" max="11413" width="16.42578125" style="7" customWidth="1"/>
    <col min="11414" max="11651" width="9.140625" style="7"/>
    <col min="11652" max="11652" width="6.85546875" style="7" customWidth="1"/>
    <col min="11653" max="11653" width="40.85546875" style="7" customWidth="1"/>
    <col min="11654" max="11654" width="14.28515625" style="7" customWidth="1"/>
    <col min="11655" max="11655" width="14" style="7" customWidth="1"/>
    <col min="11656" max="11656" width="6.5703125" style="7" customWidth="1"/>
    <col min="11657" max="11657" width="9" style="7" customWidth="1"/>
    <col min="11658" max="11658" width="10" style="7" customWidth="1"/>
    <col min="11659" max="11659" width="13.42578125" style="7" customWidth="1"/>
    <col min="11660" max="11660" width="10.140625" style="7" customWidth="1"/>
    <col min="11661" max="11661" width="11.7109375" style="7" customWidth="1"/>
    <col min="11662" max="11662" width="10" style="7" customWidth="1"/>
    <col min="11663" max="11663" width="13.7109375" style="7" customWidth="1"/>
    <col min="11664" max="11665" width="10.140625" style="7" customWidth="1"/>
    <col min="11666" max="11666" width="16.5703125" style="7" customWidth="1"/>
    <col min="11667" max="11667" width="17" style="7" customWidth="1"/>
    <col min="11668" max="11669" width="16.42578125" style="7" customWidth="1"/>
    <col min="11670" max="11907" width="9.140625" style="7"/>
    <col min="11908" max="11908" width="6.85546875" style="7" customWidth="1"/>
    <col min="11909" max="11909" width="40.85546875" style="7" customWidth="1"/>
    <col min="11910" max="11910" width="14.28515625" style="7" customWidth="1"/>
    <col min="11911" max="11911" width="14" style="7" customWidth="1"/>
    <col min="11912" max="11912" width="6.5703125" style="7" customWidth="1"/>
    <col min="11913" max="11913" width="9" style="7" customWidth="1"/>
    <col min="11914" max="11914" width="10" style="7" customWidth="1"/>
    <col min="11915" max="11915" width="13.42578125" style="7" customWidth="1"/>
    <col min="11916" max="11916" width="10.140625" style="7" customWidth="1"/>
    <col min="11917" max="11917" width="11.7109375" style="7" customWidth="1"/>
    <col min="11918" max="11918" width="10" style="7" customWidth="1"/>
    <col min="11919" max="11919" width="13.7109375" style="7" customWidth="1"/>
    <col min="11920" max="11921" width="10.140625" style="7" customWidth="1"/>
    <col min="11922" max="11922" width="16.5703125" style="7" customWidth="1"/>
    <col min="11923" max="11923" width="17" style="7" customWidth="1"/>
    <col min="11924" max="11925" width="16.42578125" style="7" customWidth="1"/>
    <col min="11926" max="12163" width="9.140625" style="7"/>
    <col min="12164" max="12164" width="6.85546875" style="7" customWidth="1"/>
    <col min="12165" max="12165" width="40.85546875" style="7" customWidth="1"/>
    <col min="12166" max="12166" width="14.28515625" style="7" customWidth="1"/>
    <col min="12167" max="12167" width="14" style="7" customWidth="1"/>
    <col min="12168" max="12168" width="6.5703125" style="7" customWidth="1"/>
    <col min="12169" max="12169" width="9" style="7" customWidth="1"/>
    <col min="12170" max="12170" width="10" style="7" customWidth="1"/>
    <col min="12171" max="12171" width="13.42578125" style="7" customWidth="1"/>
    <col min="12172" max="12172" width="10.140625" style="7" customWidth="1"/>
    <col min="12173" max="12173" width="11.7109375" style="7" customWidth="1"/>
    <col min="12174" max="12174" width="10" style="7" customWidth="1"/>
    <col min="12175" max="12175" width="13.7109375" style="7" customWidth="1"/>
    <col min="12176" max="12177" width="10.140625" style="7" customWidth="1"/>
    <col min="12178" max="12178" width="16.5703125" style="7" customWidth="1"/>
    <col min="12179" max="12179" width="17" style="7" customWidth="1"/>
    <col min="12180" max="12181" width="16.42578125" style="7" customWidth="1"/>
    <col min="12182" max="12419" width="9.140625" style="7"/>
    <col min="12420" max="12420" width="6.85546875" style="7" customWidth="1"/>
    <col min="12421" max="12421" width="40.85546875" style="7" customWidth="1"/>
    <col min="12422" max="12422" width="14.28515625" style="7" customWidth="1"/>
    <col min="12423" max="12423" width="14" style="7" customWidth="1"/>
    <col min="12424" max="12424" width="6.5703125" style="7" customWidth="1"/>
    <col min="12425" max="12425" width="9" style="7" customWidth="1"/>
    <col min="12426" max="12426" width="10" style="7" customWidth="1"/>
    <col min="12427" max="12427" width="13.42578125" style="7" customWidth="1"/>
    <col min="12428" max="12428" width="10.140625" style="7" customWidth="1"/>
    <col min="12429" max="12429" width="11.7109375" style="7" customWidth="1"/>
    <col min="12430" max="12430" width="10" style="7" customWidth="1"/>
    <col min="12431" max="12431" width="13.7109375" style="7" customWidth="1"/>
    <col min="12432" max="12433" width="10.140625" style="7" customWidth="1"/>
    <col min="12434" max="12434" width="16.5703125" style="7" customWidth="1"/>
    <col min="12435" max="12435" width="17" style="7" customWidth="1"/>
    <col min="12436" max="12437" width="16.42578125" style="7" customWidth="1"/>
    <col min="12438" max="12675" width="9.140625" style="7"/>
    <col min="12676" max="12676" width="6.85546875" style="7" customWidth="1"/>
    <col min="12677" max="12677" width="40.85546875" style="7" customWidth="1"/>
    <col min="12678" max="12678" width="14.28515625" style="7" customWidth="1"/>
    <col min="12679" max="12679" width="14" style="7" customWidth="1"/>
    <col min="12680" max="12680" width="6.5703125" style="7" customWidth="1"/>
    <col min="12681" max="12681" width="9" style="7" customWidth="1"/>
    <col min="12682" max="12682" width="10" style="7" customWidth="1"/>
    <col min="12683" max="12683" width="13.42578125" style="7" customWidth="1"/>
    <col min="12684" max="12684" width="10.140625" style="7" customWidth="1"/>
    <col min="12685" max="12685" width="11.7109375" style="7" customWidth="1"/>
    <col min="12686" max="12686" width="10" style="7" customWidth="1"/>
    <col min="12687" max="12687" width="13.7109375" style="7" customWidth="1"/>
    <col min="12688" max="12689" width="10.140625" style="7" customWidth="1"/>
    <col min="12690" max="12690" width="16.5703125" style="7" customWidth="1"/>
    <col min="12691" max="12691" width="17" style="7" customWidth="1"/>
    <col min="12692" max="12693" width="16.42578125" style="7" customWidth="1"/>
    <col min="12694" max="12931" width="9.140625" style="7"/>
    <col min="12932" max="12932" width="6.85546875" style="7" customWidth="1"/>
    <col min="12933" max="12933" width="40.85546875" style="7" customWidth="1"/>
    <col min="12934" max="12934" width="14.28515625" style="7" customWidth="1"/>
    <col min="12935" max="12935" width="14" style="7" customWidth="1"/>
    <col min="12936" max="12936" width="6.5703125" style="7" customWidth="1"/>
    <col min="12937" max="12937" width="9" style="7" customWidth="1"/>
    <col min="12938" max="12938" width="10" style="7" customWidth="1"/>
    <col min="12939" max="12939" width="13.42578125" style="7" customWidth="1"/>
    <col min="12940" max="12940" width="10.140625" style="7" customWidth="1"/>
    <col min="12941" max="12941" width="11.7109375" style="7" customWidth="1"/>
    <col min="12942" max="12942" width="10" style="7" customWidth="1"/>
    <col min="12943" max="12943" width="13.7109375" style="7" customWidth="1"/>
    <col min="12944" max="12945" width="10.140625" style="7" customWidth="1"/>
    <col min="12946" max="12946" width="16.5703125" style="7" customWidth="1"/>
    <col min="12947" max="12947" width="17" style="7" customWidth="1"/>
    <col min="12948" max="12949" width="16.42578125" style="7" customWidth="1"/>
    <col min="12950" max="13187" width="9.140625" style="7"/>
    <col min="13188" max="13188" width="6.85546875" style="7" customWidth="1"/>
    <col min="13189" max="13189" width="40.85546875" style="7" customWidth="1"/>
    <col min="13190" max="13190" width="14.28515625" style="7" customWidth="1"/>
    <col min="13191" max="13191" width="14" style="7" customWidth="1"/>
    <col min="13192" max="13192" width="6.5703125" style="7" customWidth="1"/>
    <col min="13193" max="13193" width="9" style="7" customWidth="1"/>
    <col min="13194" max="13194" width="10" style="7" customWidth="1"/>
    <col min="13195" max="13195" width="13.42578125" style="7" customWidth="1"/>
    <col min="13196" max="13196" width="10.140625" style="7" customWidth="1"/>
    <col min="13197" max="13197" width="11.7109375" style="7" customWidth="1"/>
    <col min="13198" max="13198" width="10" style="7" customWidth="1"/>
    <col min="13199" max="13199" width="13.7109375" style="7" customWidth="1"/>
    <col min="13200" max="13201" width="10.140625" style="7" customWidth="1"/>
    <col min="13202" max="13202" width="16.5703125" style="7" customWidth="1"/>
    <col min="13203" max="13203" width="17" style="7" customWidth="1"/>
    <col min="13204" max="13205" width="16.42578125" style="7" customWidth="1"/>
    <col min="13206" max="13443" width="9.140625" style="7"/>
    <col min="13444" max="13444" width="6.85546875" style="7" customWidth="1"/>
    <col min="13445" max="13445" width="40.85546875" style="7" customWidth="1"/>
    <col min="13446" max="13446" width="14.28515625" style="7" customWidth="1"/>
    <col min="13447" max="13447" width="14" style="7" customWidth="1"/>
    <col min="13448" max="13448" width="6.5703125" style="7" customWidth="1"/>
    <col min="13449" max="13449" width="9" style="7" customWidth="1"/>
    <col min="13450" max="13450" width="10" style="7" customWidth="1"/>
    <col min="13451" max="13451" width="13.42578125" style="7" customWidth="1"/>
    <col min="13452" max="13452" width="10.140625" style="7" customWidth="1"/>
    <col min="13453" max="13453" width="11.7109375" style="7" customWidth="1"/>
    <col min="13454" max="13454" width="10" style="7" customWidth="1"/>
    <col min="13455" max="13455" width="13.7109375" style="7" customWidth="1"/>
    <col min="13456" max="13457" width="10.140625" style="7" customWidth="1"/>
    <col min="13458" max="13458" width="16.5703125" style="7" customWidth="1"/>
    <col min="13459" max="13459" width="17" style="7" customWidth="1"/>
    <col min="13460" max="13461" width="16.42578125" style="7" customWidth="1"/>
    <col min="13462" max="13699" width="9.140625" style="7"/>
    <col min="13700" max="13700" width="6.85546875" style="7" customWidth="1"/>
    <col min="13701" max="13701" width="40.85546875" style="7" customWidth="1"/>
    <col min="13702" max="13702" width="14.28515625" style="7" customWidth="1"/>
    <col min="13703" max="13703" width="14" style="7" customWidth="1"/>
    <col min="13704" max="13704" width="6.5703125" style="7" customWidth="1"/>
    <col min="13705" max="13705" width="9" style="7" customWidth="1"/>
    <col min="13706" max="13706" width="10" style="7" customWidth="1"/>
    <col min="13707" max="13707" width="13.42578125" style="7" customWidth="1"/>
    <col min="13708" max="13708" width="10.140625" style="7" customWidth="1"/>
    <col min="13709" max="13709" width="11.7109375" style="7" customWidth="1"/>
    <col min="13710" max="13710" width="10" style="7" customWidth="1"/>
    <col min="13711" max="13711" width="13.7109375" style="7" customWidth="1"/>
    <col min="13712" max="13713" width="10.140625" style="7" customWidth="1"/>
    <col min="13714" max="13714" width="16.5703125" style="7" customWidth="1"/>
    <col min="13715" max="13715" width="17" style="7" customWidth="1"/>
    <col min="13716" max="13717" width="16.42578125" style="7" customWidth="1"/>
    <col min="13718" max="13955" width="9.140625" style="7"/>
    <col min="13956" max="13956" width="6.85546875" style="7" customWidth="1"/>
    <col min="13957" max="13957" width="40.85546875" style="7" customWidth="1"/>
    <col min="13958" max="13958" width="14.28515625" style="7" customWidth="1"/>
    <col min="13959" max="13959" width="14" style="7" customWidth="1"/>
    <col min="13960" max="13960" width="6.5703125" style="7" customWidth="1"/>
    <col min="13961" max="13961" width="9" style="7" customWidth="1"/>
    <col min="13962" max="13962" width="10" style="7" customWidth="1"/>
    <col min="13963" max="13963" width="13.42578125" style="7" customWidth="1"/>
    <col min="13964" max="13964" width="10.140625" style="7" customWidth="1"/>
    <col min="13965" max="13965" width="11.7109375" style="7" customWidth="1"/>
    <col min="13966" max="13966" width="10" style="7" customWidth="1"/>
    <col min="13967" max="13967" width="13.7109375" style="7" customWidth="1"/>
    <col min="13968" max="13969" width="10.140625" style="7" customWidth="1"/>
    <col min="13970" max="13970" width="16.5703125" style="7" customWidth="1"/>
    <col min="13971" max="13971" width="17" style="7" customWidth="1"/>
    <col min="13972" max="13973" width="16.42578125" style="7" customWidth="1"/>
    <col min="13974" max="14211" width="9.140625" style="7"/>
    <col min="14212" max="14212" width="6.85546875" style="7" customWidth="1"/>
    <col min="14213" max="14213" width="40.85546875" style="7" customWidth="1"/>
    <col min="14214" max="14214" width="14.28515625" style="7" customWidth="1"/>
    <col min="14215" max="14215" width="14" style="7" customWidth="1"/>
    <col min="14216" max="14216" width="6.5703125" style="7" customWidth="1"/>
    <col min="14217" max="14217" width="9" style="7" customWidth="1"/>
    <col min="14218" max="14218" width="10" style="7" customWidth="1"/>
    <col min="14219" max="14219" width="13.42578125" style="7" customWidth="1"/>
    <col min="14220" max="14220" width="10.140625" style="7" customWidth="1"/>
    <col min="14221" max="14221" width="11.7109375" style="7" customWidth="1"/>
    <col min="14222" max="14222" width="10" style="7" customWidth="1"/>
    <col min="14223" max="14223" width="13.7109375" style="7" customWidth="1"/>
    <col min="14224" max="14225" width="10.140625" style="7" customWidth="1"/>
    <col min="14226" max="14226" width="16.5703125" style="7" customWidth="1"/>
    <col min="14227" max="14227" width="17" style="7" customWidth="1"/>
    <col min="14228" max="14229" width="16.42578125" style="7" customWidth="1"/>
    <col min="14230" max="14467" width="9.140625" style="7"/>
    <col min="14468" max="14468" width="6.85546875" style="7" customWidth="1"/>
    <col min="14469" max="14469" width="40.85546875" style="7" customWidth="1"/>
    <col min="14470" max="14470" width="14.28515625" style="7" customWidth="1"/>
    <col min="14471" max="14471" width="14" style="7" customWidth="1"/>
    <col min="14472" max="14472" width="6.5703125" style="7" customWidth="1"/>
    <col min="14473" max="14473" width="9" style="7" customWidth="1"/>
    <col min="14474" max="14474" width="10" style="7" customWidth="1"/>
    <col min="14475" max="14475" width="13.42578125" style="7" customWidth="1"/>
    <col min="14476" max="14476" width="10.140625" style="7" customWidth="1"/>
    <col min="14477" max="14477" width="11.7109375" style="7" customWidth="1"/>
    <col min="14478" max="14478" width="10" style="7" customWidth="1"/>
    <col min="14479" max="14479" width="13.7109375" style="7" customWidth="1"/>
    <col min="14480" max="14481" width="10.140625" style="7" customWidth="1"/>
    <col min="14482" max="14482" width="16.5703125" style="7" customWidth="1"/>
    <col min="14483" max="14483" width="17" style="7" customWidth="1"/>
    <col min="14484" max="14485" width="16.42578125" style="7" customWidth="1"/>
    <col min="14486" max="14723" width="9.140625" style="7"/>
    <col min="14724" max="14724" width="6.85546875" style="7" customWidth="1"/>
    <col min="14725" max="14725" width="40.85546875" style="7" customWidth="1"/>
    <col min="14726" max="14726" width="14.28515625" style="7" customWidth="1"/>
    <col min="14727" max="14727" width="14" style="7" customWidth="1"/>
    <col min="14728" max="14728" width="6.5703125" style="7" customWidth="1"/>
    <col min="14729" max="14729" width="9" style="7" customWidth="1"/>
    <col min="14730" max="14730" width="10" style="7" customWidth="1"/>
    <col min="14731" max="14731" width="13.42578125" style="7" customWidth="1"/>
    <col min="14732" max="14732" width="10.140625" style="7" customWidth="1"/>
    <col min="14733" max="14733" width="11.7109375" style="7" customWidth="1"/>
    <col min="14734" max="14734" width="10" style="7" customWidth="1"/>
    <col min="14735" max="14735" width="13.7109375" style="7" customWidth="1"/>
    <col min="14736" max="14737" width="10.140625" style="7" customWidth="1"/>
    <col min="14738" max="14738" width="16.5703125" style="7" customWidth="1"/>
    <col min="14739" max="14739" width="17" style="7" customWidth="1"/>
    <col min="14740" max="14741" width="16.42578125" style="7" customWidth="1"/>
    <col min="14742" max="14979" width="9.140625" style="7"/>
    <col min="14980" max="14980" width="6.85546875" style="7" customWidth="1"/>
    <col min="14981" max="14981" width="40.85546875" style="7" customWidth="1"/>
    <col min="14982" max="14982" width="14.28515625" style="7" customWidth="1"/>
    <col min="14983" max="14983" width="14" style="7" customWidth="1"/>
    <col min="14984" max="14984" width="6.5703125" style="7" customWidth="1"/>
    <col min="14985" max="14985" width="9" style="7" customWidth="1"/>
    <col min="14986" max="14986" width="10" style="7" customWidth="1"/>
    <col min="14987" max="14987" width="13.42578125" style="7" customWidth="1"/>
    <col min="14988" max="14988" width="10.140625" style="7" customWidth="1"/>
    <col min="14989" max="14989" width="11.7109375" style="7" customWidth="1"/>
    <col min="14990" max="14990" width="10" style="7" customWidth="1"/>
    <col min="14991" max="14991" width="13.7109375" style="7" customWidth="1"/>
    <col min="14992" max="14993" width="10.140625" style="7" customWidth="1"/>
    <col min="14994" max="14994" width="16.5703125" style="7" customWidth="1"/>
    <col min="14995" max="14995" width="17" style="7" customWidth="1"/>
    <col min="14996" max="14997" width="16.42578125" style="7" customWidth="1"/>
    <col min="14998" max="15235" width="9.140625" style="7"/>
    <col min="15236" max="15236" width="6.85546875" style="7" customWidth="1"/>
    <col min="15237" max="15237" width="40.85546875" style="7" customWidth="1"/>
    <col min="15238" max="15238" width="14.28515625" style="7" customWidth="1"/>
    <col min="15239" max="15239" width="14" style="7" customWidth="1"/>
    <col min="15240" max="15240" width="6.5703125" style="7" customWidth="1"/>
    <col min="15241" max="15241" width="9" style="7" customWidth="1"/>
    <col min="15242" max="15242" width="10" style="7" customWidth="1"/>
    <col min="15243" max="15243" width="13.42578125" style="7" customWidth="1"/>
    <col min="15244" max="15244" width="10.140625" style="7" customWidth="1"/>
    <col min="15245" max="15245" width="11.7109375" style="7" customWidth="1"/>
    <col min="15246" max="15246" width="10" style="7" customWidth="1"/>
    <col min="15247" max="15247" width="13.7109375" style="7" customWidth="1"/>
    <col min="15248" max="15249" width="10.140625" style="7" customWidth="1"/>
    <col min="15250" max="15250" width="16.5703125" style="7" customWidth="1"/>
    <col min="15251" max="15251" width="17" style="7" customWidth="1"/>
    <col min="15252" max="15253" width="16.42578125" style="7" customWidth="1"/>
    <col min="15254" max="15491" width="9.140625" style="7"/>
    <col min="15492" max="15492" width="6.85546875" style="7" customWidth="1"/>
    <col min="15493" max="15493" width="40.85546875" style="7" customWidth="1"/>
    <col min="15494" max="15494" width="14.28515625" style="7" customWidth="1"/>
    <col min="15495" max="15495" width="14" style="7" customWidth="1"/>
    <col min="15496" max="15496" width="6.5703125" style="7" customWidth="1"/>
    <col min="15497" max="15497" width="9" style="7" customWidth="1"/>
    <col min="15498" max="15498" width="10" style="7" customWidth="1"/>
    <col min="15499" max="15499" width="13.42578125" style="7" customWidth="1"/>
    <col min="15500" max="15500" width="10.140625" style="7" customWidth="1"/>
    <col min="15501" max="15501" width="11.7109375" style="7" customWidth="1"/>
    <col min="15502" max="15502" width="10" style="7" customWidth="1"/>
    <col min="15503" max="15503" width="13.7109375" style="7" customWidth="1"/>
    <col min="15504" max="15505" width="10.140625" style="7" customWidth="1"/>
    <col min="15506" max="15506" width="16.5703125" style="7" customWidth="1"/>
    <col min="15507" max="15507" width="17" style="7" customWidth="1"/>
    <col min="15508" max="15509" width="16.42578125" style="7" customWidth="1"/>
    <col min="15510" max="15747" width="9.140625" style="7"/>
    <col min="15748" max="15748" width="6.85546875" style="7" customWidth="1"/>
    <col min="15749" max="15749" width="40.85546875" style="7" customWidth="1"/>
    <col min="15750" max="15750" width="14.28515625" style="7" customWidth="1"/>
    <col min="15751" max="15751" width="14" style="7" customWidth="1"/>
    <col min="15752" max="15752" width="6.5703125" style="7" customWidth="1"/>
    <col min="15753" max="15753" width="9" style="7" customWidth="1"/>
    <col min="15754" max="15754" width="10" style="7" customWidth="1"/>
    <col min="15755" max="15755" width="13.42578125" style="7" customWidth="1"/>
    <col min="15756" max="15756" width="10.140625" style="7" customWidth="1"/>
    <col min="15757" max="15757" width="11.7109375" style="7" customWidth="1"/>
    <col min="15758" max="15758" width="10" style="7" customWidth="1"/>
    <col min="15759" max="15759" width="13.7109375" style="7" customWidth="1"/>
    <col min="15760" max="15761" width="10.140625" style="7" customWidth="1"/>
    <col min="15762" max="15762" width="16.5703125" style="7" customWidth="1"/>
    <col min="15763" max="15763" width="17" style="7" customWidth="1"/>
    <col min="15764" max="15765" width="16.42578125" style="7" customWidth="1"/>
    <col min="15766" max="16003" width="9.140625" style="7"/>
    <col min="16004" max="16004" width="6.85546875" style="7" customWidth="1"/>
    <col min="16005" max="16005" width="40.85546875" style="7" customWidth="1"/>
    <col min="16006" max="16006" width="14.28515625" style="7" customWidth="1"/>
    <col min="16007" max="16007" width="14" style="7" customWidth="1"/>
    <col min="16008" max="16008" width="6.5703125" style="7" customWidth="1"/>
    <col min="16009" max="16009" width="9" style="7" customWidth="1"/>
    <col min="16010" max="16010" width="10" style="7" customWidth="1"/>
    <col min="16011" max="16011" width="13.42578125" style="7" customWidth="1"/>
    <col min="16012" max="16012" width="10.140625" style="7" customWidth="1"/>
    <col min="16013" max="16013" width="11.7109375" style="7" customWidth="1"/>
    <col min="16014" max="16014" width="10" style="7" customWidth="1"/>
    <col min="16015" max="16015" width="13.7109375" style="7" customWidth="1"/>
    <col min="16016" max="16017" width="10.140625" style="7" customWidth="1"/>
    <col min="16018" max="16018" width="16.5703125" style="7" customWidth="1"/>
    <col min="16019" max="16019" width="17" style="7" customWidth="1"/>
    <col min="16020" max="16021" width="16.42578125" style="7" customWidth="1"/>
    <col min="16022" max="16384" width="9.140625" style="7"/>
  </cols>
  <sheetData>
    <row r="1" spans="1:20" x14ac:dyDescent="0.25">
      <c r="A1" s="5"/>
      <c r="B1" s="2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8"/>
      <c r="Q1" s="5"/>
      <c r="R1" s="5"/>
      <c r="S1" s="19"/>
    </row>
    <row r="2" spans="1:20" ht="18" customHeight="1" x14ac:dyDescent="0.2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20" ht="28.5" customHeight="1" x14ac:dyDescent="0.25">
      <c r="A3" s="5"/>
      <c r="B3" s="2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8"/>
      <c r="Q3" s="5"/>
      <c r="R3" s="5"/>
      <c r="S3" s="19"/>
    </row>
    <row r="4" spans="1:20" ht="33.75" customHeight="1" x14ac:dyDescent="0.25">
      <c r="A4" s="109" t="s">
        <v>0</v>
      </c>
      <c r="B4" s="112" t="s">
        <v>1</v>
      </c>
      <c r="C4" s="109" t="s">
        <v>5</v>
      </c>
      <c r="D4" s="109" t="s">
        <v>2</v>
      </c>
      <c r="E4" s="109"/>
      <c r="F4" s="109"/>
      <c r="G4" s="109"/>
      <c r="H4" s="109"/>
      <c r="I4" s="109"/>
      <c r="J4" s="110"/>
      <c r="K4" s="110"/>
      <c r="L4" s="110"/>
      <c r="M4" s="110"/>
      <c r="N4" s="110"/>
      <c r="O4" s="110"/>
      <c r="P4" s="109" t="s">
        <v>6</v>
      </c>
      <c r="Q4" s="110"/>
      <c r="R4" s="110"/>
      <c r="S4" s="110"/>
      <c r="T4" s="105" t="s">
        <v>93</v>
      </c>
    </row>
    <row r="5" spans="1:20" ht="29.45" customHeight="1" x14ac:dyDescent="0.25">
      <c r="A5" s="109"/>
      <c r="B5" s="113"/>
      <c r="C5" s="109"/>
      <c r="D5" s="112" t="s">
        <v>29</v>
      </c>
      <c r="E5" s="109" t="s">
        <v>20</v>
      </c>
      <c r="F5" s="109"/>
      <c r="G5" s="109"/>
      <c r="H5" s="109"/>
      <c r="I5" s="109"/>
      <c r="J5" s="109" t="s">
        <v>46</v>
      </c>
      <c r="K5" s="109"/>
      <c r="L5" s="109" t="s">
        <v>37</v>
      </c>
      <c r="M5" s="109" t="s">
        <v>47</v>
      </c>
      <c r="N5" s="109" t="s">
        <v>48</v>
      </c>
      <c r="O5" s="109" t="s">
        <v>49</v>
      </c>
      <c r="P5" s="115" t="s">
        <v>50</v>
      </c>
      <c r="Q5" s="117" t="s">
        <v>51</v>
      </c>
      <c r="R5" s="117" t="s">
        <v>52</v>
      </c>
      <c r="S5" s="119" t="s">
        <v>53</v>
      </c>
      <c r="T5" s="106"/>
    </row>
    <row r="6" spans="1:20" ht="274.5" customHeight="1" x14ac:dyDescent="0.25">
      <c r="A6" s="110"/>
      <c r="B6" s="113"/>
      <c r="C6" s="110"/>
      <c r="D6" s="114"/>
      <c r="E6" s="48" t="s">
        <v>38</v>
      </c>
      <c r="F6" s="48" t="s">
        <v>39</v>
      </c>
      <c r="G6" s="48" t="s">
        <v>547</v>
      </c>
      <c r="H6" s="48" t="s">
        <v>548</v>
      </c>
      <c r="I6" s="48" t="s">
        <v>549</v>
      </c>
      <c r="J6" s="109"/>
      <c r="K6" s="109"/>
      <c r="L6" s="109"/>
      <c r="M6" s="109"/>
      <c r="N6" s="109"/>
      <c r="O6" s="109"/>
      <c r="P6" s="116"/>
      <c r="Q6" s="118"/>
      <c r="R6" s="118"/>
      <c r="S6" s="120"/>
      <c r="T6" s="107"/>
    </row>
    <row r="7" spans="1:20" ht="19.5" customHeight="1" x14ac:dyDescent="0.25">
      <c r="A7" s="111"/>
      <c r="B7" s="114"/>
      <c r="C7" s="11" t="s">
        <v>3</v>
      </c>
      <c r="D7" s="11" t="s">
        <v>3</v>
      </c>
      <c r="E7" s="11" t="s">
        <v>3</v>
      </c>
      <c r="F7" s="11" t="s">
        <v>3</v>
      </c>
      <c r="G7" s="11" t="s">
        <v>3</v>
      </c>
      <c r="H7" s="11" t="s">
        <v>3</v>
      </c>
      <c r="I7" s="11" t="s">
        <v>3</v>
      </c>
      <c r="J7" s="11" t="s">
        <v>7</v>
      </c>
      <c r="K7" s="11" t="s">
        <v>3</v>
      </c>
      <c r="L7" s="11" t="s">
        <v>3</v>
      </c>
      <c r="M7" s="11" t="s">
        <v>8</v>
      </c>
      <c r="N7" s="11" t="s">
        <v>8</v>
      </c>
      <c r="O7" s="11" t="s">
        <v>9</v>
      </c>
      <c r="P7" s="9" t="s">
        <v>3</v>
      </c>
      <c r="Q7" s="11" t="s">
        <v>3</v>
      </c>
      <c r="R7" s="11" t="s">
        <v>3</v>
      </c>
      <c r="S7" s="20" t="s">
        <v>3</v>
      </c>
      <c r="T7" s="2" t="s">
        <v>3</v>
      </c>
    </row>
    <row r="8" spans="1:20" ht="18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</row>
    <row r="9" spans="1:20" s="26" customFormat="1" ht="26.25" customHeight="1" x14ac:dyDescent="0.25">
      <c r="A9" s="231" t="s">
        <v>556</v>
      </c>
      <c r="B9" s="232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4"/>
    </row>
    <row r="10" spans="1:20" s="52" customFormat="1" ht="27.75" customHeight="1" x14ac:dyDescent="0.25">
      <c r="A10" s="103" t="s">
        <v>593</v>
      </c>
      <c r="B10" s="104"/>
      <c r="C10" s="24">
        <f t="shared" ref="C10:T10" si="0">C11+C18+C85+C87+C91+C94+C119+C122+C130+C133+C141+C144+C150+C154+C161+C164+C168+C172+C175+C181+C185+C190+C193</f>
        <v>917240171.73930025</v>
      </c>
      <c r="D10" s="24">
        <f t="shared" si="0"/>
        <v>248940037.68859997</v>
      </c>
      <c r="E10" s="24">
        <f t="shared" si="0"/>
        <v>52864455.222800009</v>
      </c>
      <c r="F10" s="24">
        <f t="shared" si="0"/>
        <v>115644948.9596</v>
      </c>
      <c r="G10" s="24">
        <f t="shared" si="0"/>
        <v>28033762.349399995</v>
      </c>
      <c r="H10" s="24">
        <f t="shared" si="0"/>
        <v>27754310.619099993</v>
      </c>
      <c r="I10" s="24">
        <f t="shared" si="0"/>
        <v>24642560.537700001</v>
      </c>
      <c r="J10" s="51">
        <f t="shared" si="0"/>
        <v>16</v>
      </c>
      <c r="K10" s="24">
        <f t="shared" si="0"/>
        <v>56158528</v>
      </c>
      <c r="L10" s="24">
        <f t="shared" si="0"/>
        <v>295092569.75640005</v>
      </c>
      <c r="M10" s="24">
        <f t="shared" si="0"/>
        <v>2714353.4847999997</v>
      </c>
      <c r="N10" s="24">
        <f t="shared" si="0"/>
        <v>235465262.46649995</v>
      </c>
      <c r="O10" s="24">
        <f t="shared" si="0"/>
        <v>4600000</v>
      </c>
      <c r="P10" s="24">
        <f t="shared" si="0"/>
        <v>54420242.362999998</v>
      </c>
      <c r="Q10" s="24">
        <f t="shared" si="0"/>
        <v>0</v>
      </c>
      <c r="R10" s="24">
        <f t="shared" si="0"/>
        <v>0</v>
      </c>
      <c r="S10" s="24">
        <f t="shared" si="0"/>
        <v>19849177.98</v>
      </c>
      <c r="T10" s="24">
        <f t="shared" si="0"/>
        <v>0</v>
      </c>
    </row>
    <row r="11" spans="1:20" s="52" customFormat="1" ht="35.25" customHeight="1" x14ac:dyDescent="0.25">
      <c r="A11" s="235" t="s">
        <v>60</v>
      </c>
      <c r="B11" s="236"/>
      <c r="C11" s="237">
        <f>SUM(C12:C17)</f>
        <v>21301105.870000001</v>
      </c>
      <c r="D11" s="237">
        <f t="shared" ref="D11:T11" si="1">SUM(D12:D17)</f>
        <v>330679.15999999997</v>
      </c>
      <c r="E11" s="237">
        <f t="shared" si="1"/>
        <v>330679.15999999997</v>
      </c>
      <c r="F11" s="237">
        <f t="shared" si="1"/>
        <v>0</v>
      </c>
      <c r="G11" s="237">
        <f t="shared" si="1"/>
        <v>0</v>
      </c>
      <c r="H11" s="237">
        <f t="shared" si="1"/>
        <v>0</v>
      </c>
      <c r="I11" s="237">
        <f t="shared" si="1"/>
        <v>0</v>
      </c>
      <c r="J11" s="238">
        <f t="shared" si="1"/>
        <v>0</v>
      </c>
      <c r="K11" s="237">
        <f t="shared" si="1"/>
        <v>0</v>
      </c>
      <c r="L11" s="237">
        <f t="shared" si="1"/>
        <v>17555063.760000002</v>
      </c>
      <c r="M11" s="237">
        <f t="shared" si="1"/>
        <v>0</v>
      </c>
      <c r="N11" s="237">
        <f t="shared" si="1"/>
        <v>3415362.95</v>
      </c>
      <c r="O11" s="237">
        <f t="shared" si="1"/>
        <v>0</v>
      </c>
      <c r="P11" s="237">
        <f t="shared" si="1"/>
        <v>0</v>
      </c>
      <c r="Q11" s="237">
        <f t="shared" si="1"/>
        <v>0</v>
      </c>
      <c r="R11" s="237">
        <f t="shared" si="1"/>
        <v>0</v>
      </c>
      <c r="S11" s="237">
        <f t="shared" si="1"/>
        <v>0</v>
      </c>
      <c r="T11" s="237">
        <f t="shared" si="1"/>
        <v>0</v>
      </c>
    </row>
    <row r="12" spans="1:20" s="67" customFormat="1" ht="22.5" customHeight="1" x14ac:dyDescent="0.25">
      <c r="A12" s="137">
        <v>1</v>
      </c>
      <c r="B12" s="83" t="s">
        <v>61</v>
      </c>
      <c r="C12" s="75">
        <f t="shared" ref="C12:C17" si="2">D12+K12+L12+M12+N12+O12+P12+Q12+R12+S12+T12</f>
        <v>2632896.66</v>
      </c>
      <c r="D12" s="75">
        <f t="shared" ref="D12:D17" si="3">SUM(E12:I12)</f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4">
        <v>0</v>
      </c>
      <c r="K12" s="75">
        <v>0</v>
      </c>
      <c r="L12" s="75">
        <v>2632896.66</v>
      </c>
      <c r="M12" s="75">
        <v>0</v>
      </c>
      <c r="N12" s="75">
        <v>0</v>
      </c>
      <c r="O12" s="75">
        <v>0</v>
      </c>
      <c r="P12" s="75">
        <v>0</v>
      </c>
      <c r="Q12" s="21">
        <v>0</v>
      </c>
      <c r="R12" s="21">
        <v>0</v>
      </c>
      <c r="S12" s="21">
        <v>0</v>
      </c>
      <c r="T12" s="80">
        <v>0</v>
      </c>
    </row>
    <row r="13" spans="1:20" s="67" customFormat="1" ht="22.5" customHeight="1" x14ac:dyDescent="0.25">
      <c r="A13" s="137">
        <v>2</v>
      </c>
      <c r="B13" s="239" t="s">
        <v>94</v>
      </c>
      <c r="C13" s="75">
        <f t="shared" si="2"/>
        <v>3023877.3</v>
      </c>
      <c r="D13" s="75">
        <f t="shared" si="3"/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4">
        <v>0</v>
      </c>
      <c r="K13" s="75">
        <v>0</v>
      </c>
      <c r="L13" s="75">
        <v>3023877.3</v>
      </c>
      <c r="M13" s="75">
        <v>0</v>
      </c>
      <c r="N13" s="75">
        <v>0</v>
      </c>
      <c r="O13" s="75">
        <v>0</v>
      </c>
      <c r="P13" s="75">
        <v>0</v>
      </c>
      <c r="Q13" s="21">
        <v>0</v>
      </c>
      <c r="R13" s="21">
        <v>0</v>
      </c>
      <c r="S13" s="21">
        <v>0</v>
      </c>
      <c r="T13" s="80">
        <v>0</v>
      </c>
    </row>
    <row r="14" spans="1:20" s="67" customFormat="1" ht="22.5" customHeight="1" x14ac:dyDescent="0.25">
      <c r="A14" s="137">
        <v>3</v>
      </c>
      <c r="B14" s="239" t="s">
        <v>95</v>
      </c>
      <c r="C14" s="75">
        <f t="shared" si="2"/>
        <v>8951370.3200000003</v>
      </c>
      <c r="D14" s="75">
        <f t="shared" si="3"/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4">
        <v>0</v>
      </c>
      <c r="K14" s="75">
        <v>0</v>
      </c>
      <c r="L14" s="75">
        <v>8951370.3200000003</v>
      </c>
      <c r="M14" s="75">
        <v>0</v>
      </c>
      <c r="N14" s="75">
        <v>0</v>
      </c>
      <c r="O14" s="75">
        <v>0</v>
      </c>
      <c r="P14" s="75">
        <v>0</v>
      </c>
      <c r="Q14" s="21">
        <v>0</v>
      </c>
      <c r="R14" s="21">
        <v>0</v>
      </c>
      <c r="S14" s="21">
        <v>0</v>
      </c>
      <c r="T14" s="80">
        <v>0</v>
      </c>
    </row>
    <row r="15" spans="1:20" s="67" customFormat="1" ht="22.5" customHeight="1" x14ac:dyDescent="0.25">
      <c r="A15" s="137">
        <v>4</v>
      </c>
      <c r="B15" s="239" t="s">
        <v>96</v>
      </c>
      <c r="C15" s="75">
        <f t="shared" si="2"/>
        <v>330679.15999999997</v>
      </c>
      <c r="D15" s="75">
        <f t="shared" si="3"/>
        <v>330679.15999999997</v>
      </c>
      <c r="E15" s="75">
        <v>330679.15999999997</v>
      </c>
      <c r="F15" s="75">
        <v>0</v>
      </c>
      <c r="G15" s="75">
        <v>0</v>
      </c>
      <c r="H15" s="75">
        <v>0</v>
      </c>
      <c r="I15" s="75">
        <v>0</v>
      </c>
      <c r="J15" s="74">
        <v>0</v>
      </c>
      <c r="K15" s="75">
        <v>0</v>
      </c>
      <c r="L15" s="75">
        <v>0</v>
      </c>
      <c r="M15" s="75">
        <v>0</v>
      </c>
      <c r="N15" s="75">
        <v>0</v>
      </c>
      <c r="O15" s="75"/>
      <c r="P15" s="75"/>
      <c r="Q15" s="21">
        <v>0</v>
      </c>
      <c r="R15" s="21">
        <v>0</v>
      </c>
      <c r="S15" s="21">
        <v>0</v>
      </c>
      <c r="T15" s="80">
        <v>0</v>
      </c>
    </row>
    <row r="16" spans="1:20" s="67" customFormat="1" ht="22.5" customHeight="1" x14ac:dyDescent="0.25">
      <c r="A16" s="137">
        <v>5</v>
      </c>
      <c r="B16" s="239" t="s">
        <v>97</v>
      </c>
      <c r="C16" s="75">
        <f t="shared" si="2"/>
        <v>2946919.48</v>
      </c>
      <c r="D16" s="75">
        <f t="shared" si="3"/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4">
        <v>0</v>
      </c>
      <c r="K16" s="75">
        <v>0</v>
      </c>
      <c r="L16" s="75">
        <v>2946919.48</v>
      </c>
      <c r="M16" s="75">
        <v>0</v>
      </c>
      <c r="N16" s="75">
        <v>0</v>
      </c>
      <c r="O16" s="75">
        <v>0</v>
      </c>
      <c r="P16" s="75">
        <v>0</v>
      </c>
      <c r="Q16" s="21">
        <v>0</v>
      </c>
      <c r="R16" s="21">
        <v>0</v>
      </c>
      <c r="S16" s="21">
        <v>0</v>
      </c>
      <c r="T16" s="80">
        <v>0</v>
      </c>
    </row>
    <row r="17" spans="1:20" s="67" customFormat="1" ht="22.5" customHeight="1" x14ac:dyDescent="0.25">
      <c r="A17" s="137">
        <v>6</v>
      </c>
      <c r="B17" s="239" t="s">
        <v>98</v>
      </c>
      <c r="C17" s="75">
        <f t="shared" si="2"/>
        <v>3415362.95</v>
      </c>
      <c r="D17" s="75">
        <f t="shared" si="3"/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4">
        <v>0</v>
      </c>
      <c r="K17" s="75">
        <v>0</v>
      </c>
      <c r="L17" s="75">
        <v>0</v>
      </c>
      <c r="M17" s="75">
        <v>0</v>
      </c>
      <c r="N17" s="75">
        <v>3415362.95</v>
      </c>
      <c r="O17" s="75">
        <v>0</v>
      </c>
      <c r="P17" s="75">
        <v>0</v>
      </c>
      <c r="Q17" s="21">
        <v>0</v>
      </c>
      <c r="R17" s="21">
        <v>0</v>
      </c>
      <c r="S17" s="21">
        <v>0</v>
      </c>
      <c r="T17" s="80">
        <v>0</v>
      </c>
    </row>
    <row r="18" spans="1:20" s="67" customFormat="1" ht="24" customHeight="1" x14ac:dyDescent="0.25">
      <c r="A18" s="240" t="s">
        <v>416</v>
      </c>
      <c r="B18" s="241"/>
      <c r="C18" s="62">
        <f>SUM(C19:C84)</f>
        <v>581816171.85400021</v>
      </c>
      <c r="D18" s="62">
        <f t="shared" ref="D18:T18" si="4">SUM(D19:D84)</f>
        <v>178180564.57199997</v>
      </c>
      <c r="E18" s="62">
        <f t="shared" si="4"/>
        <v>35819106.430000007</v>
      </c>
      <c r="F18" s="62">
        <f t="shared" si="4"/>
        <v>99558995.569999993</v>
      </c>
      <c r="G18" s="62">
        <f t="shared" si="4"/>
        <v>19942185.908</v>
      </c>
      <c r="H18" s="62">
        <f t="shared" si="4"/>
        <v>9990710.4569999985</v>
      </c>
      <c r="I18" s="62">
        <f t="shared" si="4"/>
        <v>12869566.206999999</v>
      </c>
      <c r="J18" s="63">
        <f t="shared" si="4"/>
        <v>16</v>
      </c>
      <c r="K18" s="62">
        <f t="shared" si="4"/>
        <v>56158528</v>
      </c>
      <c r="L18" s="62">
        <f t="shared" si="4"/>
        <v>152551549.53</v>
      </c>
      <c r="M18" s="62">
        <f t="shared" si="4"/>
        <v>461985.45900000003</v>
      </c>
      <c r="N18" s="62">
        <f t="shared" si="4"/>
        <v>145292481.18499997</v>
      </c>
      <c r="O18" s="62">
        <f t="shared" si="4"/>
        <v>200000</v>
      </c>
      <c r="P18" s="62">
        <f t="shared" si="4"/>
        <v>36697452.117999993</v>
      </c>
      <c r="Q18" s="62">
        <f t="shared" si="4"/>
        <v>0</v>
      </c>
      <c r="R18" s="62">
        <f t="shared" si="4"/>
        <v>0</v>
      </c>
      <c r="S18" s="62">
        <f t="shared" si="4"/>
        <v>12273610.99</v>
      </c>
      <c r="T18" s="62">
        <f t="shared" si="4"/>
        <v>0</v>
      </c>
    </row>
    <row r="19" spans="1:20" s="67" customFormat="1" ht="22.5" customHeight="1" x14ac:dyDescent="0.25">
      <c r="A19" s="137">
        <v>1</v>
      </c>
      <c r="B19" s="84" t="s">
        <v>145</v>
      </c>
      <c r="C19" s="75">
        <f t="shared" ref="C19:C50" si="5">D19+K19+L19+M19+N19+O19+P19+Q19+R19+S19+T19</f>
        <v>5524628.4450000003</v>
      </c>
      <c r="D19" s="75">
        <f t="shared" ref="D19:D50" si="6">SUM(E19:I19)</f>
        <v>2985345.0269999998</v>
      </c>
      <c r="E19" s="75">
        <v>2143079.4</v>
      </c>
      <c r="F19" s="75">
        <v>0</v>
      </c>
      <c r="G19" s="75">
        <v>0</v>
      </c>
      <c r="H19" s="75">
        <v>842265.62699999998</v>
      </c>
      <c r="I19" s="75">
        <v>0</v>
      </c>
      <c r="J19" s="74">
        <v>0</v>
      </c>
      <c r="K19" s="75">
        <v>0</v>
      </c>
      <c r="L19" s="75">
        <v>0</v>
      </c>
      <c r="M19" s="75">
        <v>0</v>
      </c>
      <c r="N19" s="75">
        <v>1980577.3050000002</v>
      </c>
      <c r="O19" s="75">
        <v>0</v>
      </c>
      <c r="P19" s="75">
        <v>558706.11300000001</v>
      </c>
      <c r="Q19" s="75">
        <v>0</v>
      </c>
      <c r="R19" s="75">
        <v>0</v>
      </c>
      <c r="S19" s="75">
        <v>0</v>
      </c>
      <c r="T19" s="75">
        <v>0</v>
      </c>
    </row>
    <row r="20" spans="1:20" s="67" customFormat="1" ht="22.5" customHeight="1" x14ac:dyDescent="0.25">
      <c r="A20" s="137">
        <v>2</v>
      </c>
      <c r="B20" s="84" t="s">
        <v>108</v>
      </c>
      <c r="C20" s="75">
        <f t="shared" si="5"/>
        <v>18045628.213</v>
      </c>
      <c r="D20" s="75">
        <f t="shared" si="6"/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4">
        <v>0</v>
      </c>
      <c r="K20" s="75">
        <v>0</v>
      </c>
      <c r="L20" s="75">
        <v>16924790.199999999</v>
      </c>
      <c r="M20" s="75">
        <v>0</v>
      </c>
      <c r="N20" s="75">
        <v>0</v>
      </c>
      <c r="O20" s="75">
        <v>0</v>
      </c>
      <c r="P20" s="75">
        <v>1120838.013</v>
      </c>
      <c r="Q20" s="75">
        <v>0</v>
      </c>
      <c r="R20" s="75">
        <v>0</v>
      </c>
      <c r="S20" s="75">
        <v>0</v>
      </c>
      <c r="T20" s="75">
        <v>0</v>
      </c>
    </row>
    <row r="21" spans="1:20" s="67" customFormat="1" ht="22.5" customHeight="1" x14ac:dyDescent="0.25">
      <c r="A21" s="137">
        <v>3</v>
      </c>
      <c r="B21" s="84" t="s">
        <v>156</v>
      </c>
      <c r="C21" s="75">
        <f t="shared" si="5"/>
        <v>19327453.644000001</v>
      </c>
      <c r="D21" s="75">
        <f t="shared" si="6"/>
        <v>15363903.972000001</v>
      </c>
      <c r="E21" s="75">
        <v>3345117.6</v>
      </c>
      <c r="F21" s="75">
        <v>7952717.6000000006</v>
      </c>
      <c r="G21" s="75">
        <v>2751382.264</v>
      </c>
      <c r="H21" s="75">
        <v>1314686.5079999999</v>
      </c>
      <c r="I21" s="75">
        <v>0</v>
      </c>
      <c r="J21" s="74">
        <v>0</v>
      </c>
      <c r="K21" s="75">
        <v>0</v>
      </c>
      <c r="L21" s="75">
        <v>0</v>
      </c>
      <c r="M21" s="75">
        <v>0</v>
      </c>
      <c r="N21" s="75">
        <v>3091469.2200000007</v>
      </c>
      <c r="O21" s="75">
        <v>0</v>
      </c>
      <c r="P21" s="75">
        <v>872080.45200000016</v>
      </c>
      <c r="Q21" s="75">
        <v>0</v>
      </c>
      <c r="R21" s="75">
        <v>0</v>
      </c>
      <c r="S21" s="75">
        <v>0</v>
      </c>
      <c r="T21" s="75">
        <v>0</v>
      </c>
    </row>
    <row r="22" spans="1:20" s="67" customFormat="1" ht="22.5" customHeight="1" x14ac:dyDescent="0.25">
      <c r="A22" s="137">
        <v>4</v>
      </c>
      <c r="B22" s="84" t="s">
        <v>109</v>
      </c>
      <c r="C22" s="75">
        <f t="shared" si="5"/>
        <v>9930443.4759999998</v>
      </c>
      <c r="D22" s="75">
        <f t="shared" si="6"/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4">
        <v>0</v>
      </c>
      <c r="K22" s="75">
        <v>0</v>
      </c>
      <c r="L22" s="75">
        <v>9313650.4000000004</v>
      </c>
      <c r="M22" s="75">
        <v>0</v>
      </c>
      <c r="N22" s="75">
        <v>0</v>
      </c>
      <c r="O22" s="75">
        <v>0</v>
      </c>
      <c r="P22" s="75">
        <v>616793.07600000012</v>
      </c>
      <c r="Q22" s="75">
        <v>0</v>
      </c>
      <c r="R22" s="75">
        <v>0</v>
      </c>
      <c r="S22" s="75">
        <v>0</v>
      </c>
      <c r="T22" s="75">
        <v>0</v>
      </c>
    </row>
    <row r="23" spans="1:20" s="67" customFormat="1" ht="22.5" customHeight="1" x14ac:dyDescent="0.25">
      <c r="A23" s="137">
        <v>5</v>
      </c>
      <c r="B23" s="84" t="s">
        <v>110</v>
      </c>
      <c r="C23" s="75">
        <f t="shared" si="5"/>
        <v>7261339.6830000002</v>
      </c>
      <c r="D23" s="75">
        <f t="shared" si="6"/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4">
        <v>0</v>
      </c>
      <c r="K23" s="75">
        <v>0</v>
      </c>
      <c r="L23" s="75">
        <v>6810328.2000000002</v>
      </c>
      <c r="M23" s="75">
        <v>0</v>
      </c>
      <c r="N23" s="75">
        <v>0</v>
      </c>
      <c r="O23" s="75">
        <v>0</v>
      </c>
      <c r="P23" s="75">
        <v>451011.48300000007</v>
      </c>
      <c r="Q23" s="75">
        <v>0</v>
      </c>
      <c r="R23" s="75">
        <v>0</v>
      </c>
      <c r="S23" s="75">
        <v>0</v>
      </c>
      <c r="T23" s="75">
        <v>0</v>
      </c>
    </row>
    <row r="24" spans="1:20" s="67" customFormat="1" ht="22.5" customHeight="1" x14ac:dyDescent="0.25">
      <c r="A24" s="137">
        <v>6</v>
      </c>
      <c r="B24" s="84" t="s">
        <v>123</v>
      </c>
      <c r="C24" s="75">
        <f t="shared" si="5"/>
        <v>13628610.347999999</v>
      </c>
      <c r="D24" s="75">
        <f t="shared" si="6"/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4">
        <v>0</v>
      </c>
      <c r="K24" s="75">
        <v>0</v>
      </c>
      <c r="L24" s="75">
        <v>12782119.199999999</v>
      </c>
      <c r="M24" s="75">
        <v>0</v>
      </c>
      <c r="N24" s="75">
        <v>0</v>
      </c>
      <c r="O24" s="75">
        <v>0</v>
      </c>
      <c r="P24" s="75">
        <v>846491.14799999993</v>
      </c>
      <c r="Q24" s="75">
        <v>0</v>
      </c>
      <c r="R24" s="75">
        <v>0</v>
      </c>
      <c r="S24" s="75">
        <v>0</v>
      </c>
      <c r="T24" s="75">
        <v>0</v>
      </c>
    </row>
    <row r="25" spans="1:20" s="67" customFormat="1" ht="22.5" customHeight="1" x14ac:dyDescent="0.25">
      <c r="A25" s="137">
        <v>7</v>
      </c>
      <c r="B25" s="84" t="s">
        <v>139</v>
      </c>
      <c r="C25" s="75">
        <f t="shared" si="5"/>
        <v>2746297.8239999996</v>
      </c>
      <c r="D25" s="75">
        <f t="shared" si="6"/>
        <v>598874.24399999995</v>
      </c>
      <c r="E25" s="75">
        <v>339961.61200000002</v>
      </c>
      <c r="F25" s="75">
        <v>0</v>
      </c>
      <c r="G25" s="75">
        <v>0</v>
      </c>
      <c r="H25" s="75">
        <v>258912.63199999998</v>
      </c>
      <c r="I25" s="75">
        <v>0</v>
      </c>
      <c r="J25" s="74">
        <v>0</v>
      </c>
      <c r="K25" s="75">
        <v>0</v>
      </c>
      <c r="L25" s="75">
        <v>0</v>
      </c>
      <c r="M25" s="75">
        <v>0</v>
      </c>
      <c r="N25" s="75">
        <v>1999165.14</v>
      </c>
      <c r="O25" s="75">
        <v>0</v>
      </c>
      <c r="P25" s="75">
        <v>148258.44</v>
      </c>
      <c r="Q25" s="75">
        <v>0</v>
      </c>
      <c r="R25" s="75">
        <v>0</v>
      </c>
      <c r="S25" s="75">
        <v>0</v>
      </c>
      <c r="T25" s="75">
        <v>0</v>
      </c>
    </row>
    <row r="26" spans="1:20" s="67" customFormat="1" ht="22.5" customHeight="1" x14ac:dyDescent="0.25">
      <c r="A26" s="137">
        <v>8</v>
      </c>
      <c r="B26" s="84" t="s">
        <v>158</v>
      </c>
      <c r="C26" s="75">
        <f t="shared" si="5"/>
        <v>2649348.4950000001</v>
      </c>
      <c r="D26" s="75">
        <f t="shared" si="6"/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4">
        <v>0</v>
      </c>
      <c r="K26" s="75">
        <v>0</v>
      </c>
      <c r="L26" s="75">
        <v>0</v>
      </c>
      <c r="M26" s="75">
        <v>0</v>
      </c>
      <c r="N26" s="75">
        <v>2466437.085</v>
      </c>
      <c r="O26" s="75">
        <v>0</v>
      </c>
      <c r="P26" s="75">
        <v>182911.41000000003</v>
      </c>
      <c r="Q26" s="75">
        <v>0</v>
      </c>
      <c r="R26" s="75">
        <v>0</v>
      </c>
      <c r="S26" s="75">
        <v>0</v>
      </c>
      <c r="T26" s="75">
        <v>0</v>
      </c>
    </row>
    <row r="27" spans="1:20" s="67" customFormat="1" ht="22.5" customHeight="1" x14ac:dyDescent="0.25">
      <c r="A27" s="137">
        <v>9</v>
      </c>
      <c r="B27" s="84" t="s">
        <v>146</v>
      </c>
      <c r="C27" s="75">
        <f t="shared" si="5"/>
        <v>7465943.8420000011</v>
      </c>
      <c r="D27" s="75">
        <f t="shared" si="6"/>
        <v>2173161.2560000001</v>
      </c>
      <c r="E27" s="75">
        <v>0</v>
      </c>
      <c r="F27" s="75">
        <v>2173161.2560000001</v>
      </c>
      <c r="G27" s="75">
        <v>0</v>
      </c>
      <c r="H27" s="75">
        <v>0</v>
      </c>
      <c r="I27" s="75">
        <v>0</v>
      </c>
      <c r="J27" s="74">
        <v>0</v>
      </c>
      <c r="K27" s="75">
        <v>0</v>
      </c>
      <c r="L27" s="75">
        <v>4950731.6460000006</v>
      </c>
      <c r="M27" s="75">
        <v>0</v>
      </c>
      <c r="N27" s="75">
        <v>0</v>
      </c>
      <c r="O27" s="75">
        <v>0</v>
      </c>
      <c r="P27" s="75">
        <v>342050.94000000006</v>
      </c>
      <c r="Q27" s="75">
        <v>0</v>
      </c>
      <c r="R27" s="75">
        <v>0</v>
      </c>
      <c r="S27" s="75">
        <v>0</v>
      </c>
      <c r="T27" s="75">
        <v>0</v>
      </c>
    </row>
    <row r="28" spans="1:20" s="67" customFormat="1" ht="22.5" customHeight="1" x14ac:dyDescent="0.25">
      <c r="A28" s="137">
        <v>10</v>
      </c>
      <c r="B28" s="84" t="s">
        <v>141</v>
      </c>
      <c r="C28" s="75">
        <f t="shared" si="5"/>
        <v>1545354.48</v>
      </c>
      <c r="D28" s="75">
        <f t="shared" si="6"/>
        <v>1335197.28</v>
      </c>
      <c r="E28" s="75">
        <v>0</v>
      </c>
      <c r="F28" s="75">
        <v>1335197.28</v>
      </c>
      <c r="G28" s="75">
        <v>0</v>
      </c>
      <c r="H28" s="75">
        <v>0</v>
      </c>
      <c r="I28" s="75">
        <v>0</v>
      </c>
      <c r="J28" s="74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210157.2</v>
      </c>
      <c r="Q28" s="75">
        <v>0</v>
      </c>
      <c r="R28" s="75">
        <v>0</v>
      </c>
      <c r="S28" s="75">
        <v>0</v>
      </c>
      <c r="T28" s="75">
        <v>0</v>
      </c>
    </row>
    <row r="29" spans="1:20" s="67" customFormat="1" ht="22.5" customHeight="1" x14ac:dyDescent="0.25">
      <c r="A29" s="137">
        <v>11</v>
      </c>
      <c r="B29" s="84" t="s">
        <v>142</v>
      </c>
      <c r="C29" s="75">
        <f t="shared" si="5"/>
        <v>4364144.6059999997</v>
      </c>
      <c r="D29" s="75">
        <f t="shared" si="6"/>
        <v>1348020.821</v>
      </c>
      <c r="E29" s="75">
        <v>477486.74900000001</v>
      </c>
      <c r="F29" s="75">
        <v>0</v>
      </c>
      <c r="G29" s="75">
        <v>0</v>
      </c>
      <c r="H29" s="75">
        <v>363650.91399999999</v>
      </c>
      <c r="I29" s="75">
        <v>506883.158</v>
      </c>
      <c r="J29" s="74">
        <v>0</v>
      </c>
      <c r="K29" s="75">
        <v>0</v>
      </c>
      <c r="L29" s="75">
        <v>0</v>
      </c>
      <c r="M29" s="75">
        <v>0</v>
      </c>
      <c r="N29" s="75">
        <v>2807890.1549999998</v>
      </c>
      <c r="O29" s="75">
        <v>0</v>
      </c>
      <c r="P29" s="75">
        <v>208233.63</v>
      </c>
      <c r="Q29" s="75">
        <v>0</v>
      </c>
      <c r="R29" s="75">
        <v>0</v>
      </c>
      <c r="S29" s="75">
        <v>0</v>
      </c>
      <c r="T29" s="75">
        <v>0</v>
      </c>
    </row>
    <row r="30" spans="1:20" s="67" customFormat="1" ht="22.5" customHeight="1" x14ac:dyDescent="0.25">
      <c r="A30" s="137">
        <v>12</v>
      </c>
      <c r="B30" s="84" t="s">
        <v>134</v>
      </c>
      <c r="C30" s="75">
        <f t="shared" si="5"/>
        <v>7159816</v>
      </c>
      <c r="D30" s="75">
        <f t="shared" si="6"/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4">
        <v>2</v>
      </c>
      <c r="K30" s="75">
        <v>7019816</v>
      </c>
      <c r="L30" s="75">
        <v>0</v>
      </c>
      <c r="M30" s="75">
        <v>0</v>
      </c>
      <c r="N30" s="75">
        <v>0</v>
      </c>
      <c r="O30" s="75">
        <v>0</v>
      </c>
      <c r="P30" s="75">
        <v>140000</v>
      </c>
      <c r="Q30" s="75">
        <v>0</v>
      </c>
      <c r="R30" s="75">
        <v>0</v>
      </c>
      <c r="S30" s="75">
        <v>0</v>
      </c>
      <c r="T30" s="75">
        <v>0</v>
      </c>
    </row>
    <row r="31" spans="1:20" s="67" customFormat="1" ht="22.5" customHeight="1" x14ac:dyDescent="0.25">
      <c r="A31" s="137">
        <v>13</v>
      </c>
      <c r="B31" s="84" t="s">
        <v>135</v>
      </c>
      <c r="C31" s="75">
        <f t="shared" si="5"/>
        <v>3182609.8200000003</v>
      </c>
      <c r="D31" s="75">
        <f t="shared" si="6"/>
        <v>658831.25100000005</v>
      </c>
      <c r="E31" s="75">
        <v>373997.27300000004</v>
      </c>
      <c r="F31" s="75">
        <v>0</v>
      </c>
      <c r="G31" s="75">
        <v>0</v>
      </c>
      <c r="H31" s="75">
        <v>284833.978</v>
      </c>
      <c r="I31" s="75">
        <v>0</v>
      </c>
      <c r="J31" s="74">
        <v>0</v>
      </c>
      <c r="K31" s="75">
        <v>0</v>
      </c>
      <c r="L31" s="75">
        <v>2360677.0590000004</v>
      </c>
      <c r="M31" s="75">
        <v>0</v>
      </c>
      <c r="N31" s="75">
        <v>0</v>
      </c>
      <c r="O31" s="75">
        <v>0</v>
      </c>
      <c r="P31" s="75">
        <v>163101.51</v>
      </c>
      <c r="Q31" s="75">
        <v>0</v>
      </c>
      <c r="R31" s="75">
        <v>0</v>
      </c>
      <c r="S31" s="75">
        <v>0</v>
      </c>
      <c r="T31" s="75">
        <v>0</v>
      </c>
    </row>
    <row r="32" spans="1:20" s="67" customFormat="1" ht="22.5" customHeight="1" x14ac:dyDescent="0.25">
      <c r="A32" s="137">
        <v>14</v>
      </c>
      <c r="B32" s="84" t="s">
        <v>144</v>
      </c>
      <c r="C32" s="75">
        <f t="shared" si="5"/>
        <v>5153749.4160000002</v>
      </c>
      <c r="D32" s="75">
        <f t="shared" si="6"/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4">
        <v>0</v>
      </c>
      <c r="K32" s="75">
        <v>0</v>
      </c>
      <c r="L32" s="75">
        <v>2575926.2609999999</v>
      </c>
      <c r="M32" s="75">
        <v>0</v>
      </c>
      <c r="N32" s="75">
        <v>2399849.8649999998</v>
      </c>
      <c r="O32" s="75">
        <v>0</v>
      </c>
      <c r="P32" s="75">
        <v>177973.29</v>
      </c>
      <c r="Q32" s="75">
        <v>0</v>
      </c>
      <c r="R32" s="75">
        <v>0</v>
      </c>
      <c r="S32" s="75">
        <v>0</v>
      </c>
      <c r="T32" s="75">
        <v>0</v>
      </c>
    </row>
    <row r="33" spans="1:20" s="67" customFormat="1" ht="22.5" customHeight="1" x14ac:dyDescent="0.25">
      <c r="A33" s="137">
        <v>15</v>
      </c>
      <c r="B33" s="84" t="s">
        <v>131</v>
      </c>
      <c r="C33" s="75">
        <f t="shared" si="5"/>
        <v>1866769.19</v>
      </c>
      <c r="D33" s="75">
        <f t="shared" si="6"/>
        <v>704898.26</v>
      </c>
      <c r="E33" s="75">
        <v>0</v>
      </c>
      <c r="F33" s="75">
        <v>509636.78</v>
      </c>
      <c r="G33" s="75">
        <v>0</v>
      </c>
      <c r="H33" s="75">
        <v>0</v>
      </c>
      <c r="I33" s="75">
        <v>195261.48</v>
      </c>
      <c r="J33" s="74">
        <v>0</v>
      </c>
      <c r="K33" s="75">
        <v>0</v>
      </c>
      <c r="L33" s="75">
        <v>0</v>
      </c>
      <c r="M33" s="75">
        <v>0</v>
      </c>
      <c r="N33" s="75">
        <v>1081655.19</v>
      </c>
      <c r="O33" s="75">
        <v>0</v>
      </c>
      <c r="P33" s="75">
        <v>80215.740000000005</v>
      </c>
      <c r="Q33" s="75">
        <v>0</v>
      </c>
      <c r="R33" s="75">
        <v>0</v>
      </c>
      <c r="S33" s="75">
        <v>0</v>
      </c>
      <c r="T33" s="75">
        <v>0</v>
      </c>
    </row>
    <row r="34" spans="1:20" s="67" customFormat="1" ht="22.5" customHeight="1" x14ac:dyDescent="0.25">
      <c r="A34" s="137">
        <v>16</v>
      </c>
      <c r="B34" s="84" t="s">
        <v>161</v>
      </c>
      <c r="C34" s="75">
        <f t="shared" si="5"/>
        <v>10752482.670000002</v>
      </c>
      <c r="D34" s="75">
        <f t="shared" si="6"/>
        <v>3021083.574</v>
      </c>
      <c r="E34" s="75">
        <v>1970218.8</v>
      </c>
      <c r="F34" s="75">
        <v>0</v>
      </c>
      <c r="G34" s="75">
        <v>0</v>
      </c>
      <c r="H34" s="75">
        <v>0</v>
      </c>
      <c r="I34" s="75">
        <v>1050864.7740000002</v>
      </c>
      <c r="J34" s="74">
        <v>0</v>
      </c>
      <c r="K34" s="75">
        <v>0</v>
      </c>
      <c r="L34" s="75">
        <v>0</v>
      </c>
      <c r="M34" s="75">
        <v>0</v>
      </c>
      <c r="N34" s="75">
        <v>7217758.1700000009</v>
      </c>
      <c r="O34" s="75">
        <v>0</v>
      </c>
      <c r="P34" s="75">
        <v>513640.92600000004</v>
      </c>
      <c r="Q34" s="75">
        <v>0</v>
      </c>
      <c r="R34" s="75">
        <v>0</v>
      </c>
      <c r="S34" s="75">
        <v>0</v>
      </c>
      <c r="T34" s="75">
        <v>0</v>
      </c>
    </row>
    <row r="35" spans="1:20" s="67" customFormat="1" ht="22.5" customHeight="1" x14ac:dyDescent="0.25">
      <c r="A35" s="137">
        <v>17</v>
      </c>
      <c r="B35" s="84" t="s">
        <v>111</v>
      </c>
      <c r="C35" s="75">
        <f t="shared" si="5"/>
        <v>6344416.1399999997</v>
      </c>
      <c r="D35" s="75">
        <f t="shared" si="6"/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4">
        <v>0</v>
      </c>
      <c r="K35" s="75">
        <v>0</v>
      </c>
      <c r="L35" s="75">
        <v>5950356</v>
      </c>
      <c r="M35" s="75">
        <v>0</v>
      </c>
      <c r="N35" s="75">
        <v>0</v>
      </c>
      <c r="O35" s="75">
        <v>0</v>
      </c>
      <c r="P35" s="75">
        <v>394060.14</v>
      </c>
      <c r="Q35" s="75">
        <v>0</v>
      </c>
      <c r="R35" s="75">
        <v>0</v>
      </c>
      <c r="S35" s="75">
        <v>0</v>
      </c>
      <c r="T35" s="75">
        <v>0</v>
      </c>
    </row>
    <row r="36" spans="1:20" s="67" customFormat="1" ht="22.5" customHeight="1" x14ac:dyDescent="0.25">
      <c r="A36" s="137">
        <v>18</v>
      </c>
      <c r="B36" s="84" t="s">
        <v>143</v>
      </c>
      <c r="C36" s="75">
        <f t="shared" si="5"/>
        <v>1292209.7290000001</v>
      </c>
      <c r="D36" s="75">
        <f t="shared" si="6"/>
        <v>1124573.29</v>
      </c>
      <c r="E36" s="75">
        <v>0</v>
      </c>
      <c r="F36" s="75">
        <v>0</v>
      </c>
      <c r="G36" s="75">
        <v>528886.89800000004</v>
      </c>
      <c r="H36" s="75">
        <v>252716.78099999999</v>
      </c>
      <c r="I36" s="75">
        <v>342969.61100000003</v>
      </c>
      <c r="J36" s="74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167636.43900000001</v>
      </c>
      <c r="Q36" s="75">
        <v>0</v>
      </c>
      <c r="R36" s="75">
        <v>0</v>
      </c>
      <c r="S36" s="75">
        <v>0</v>
      </c>
      <c r="T36" s="75">
        <v>0</v>
      </c>
    </row>
    <row r="37" spans="1:20" s="67" customFormat="1" ht="22.5" customHeight="1" x14ac:dyDescent="0.25">
      <c r="A37" s="137">
        <v>19</v>
      </c>
      <c r="B37" s="84" t="s">
        <v>106</v>
      </c>
      <c r="C37" s="75">
        <f t="shared" si="5"/>
        <v>14928984.985000001</v>
      </c>
      <c r="D37" s="75">
        <f t="shared" si="6"/>
        <v>4194539.3169999998</v>
      </c>
      <c r="E37" s="75">
        <v>2735495.4</v>
      </c>
      <c r="F37" s="75">
        <v>0</v>
      </c>
      <c r="G37" s="75">
        <v>0</v>
      </c>
      <c r="H37" s="75">
        <v>0</v>
      </c>
      <c r="I37" s="75">
        <v>1459043.9170000001</v>
      </c>
      <c r="J37" s="74">
        <v>0</v>
      </c>
      <c r="K37" s="75">
        <v>0</v>
      </c>
      <c r="L37" s="75">
        <v>0</v>
      </c>
      <c r="M37" s="75">
        <v>0</v>
      </c>
      <c r="N37" s="75">
        <v>10021295.235000001</v>
      </c>
      <c r="O37" s="75">
        <v>0</v>
      </c>
      <c r="P37" s="75">
        <v>713150.43300000008</v>
      </c>
      <c r="Q37" s="75">
        <v>0</v>
      </c>
      <c r="R37" s="75">
        <v>0</v>
      </c>
      <c r="S37" s="75">
        <v>0</v>
      </c>
      <c r="T37" s="75">
        <v>0</v>
      </c>
    </row>
    <row r="38" spans="1:20" s="67" customFormat="1" ht="22.5" customHeight="1" x14ac:dyDescent="0.25">
      <c r="A38" s="137">
        <v>20</v>
      </c>
      <c r="B38" s="84" t="s">
        <v>160</v>
      </c>
      <c r="C38" s="75">
        <f t="shared" si="5"/>
        <v>3805401.6</v>
      </c>
      <c r="D38" s="75">
        <f t="shared" si="6"/>
        <v>3805401.6</v>
      </c>
      <c r="E38" s="75">
        <v>3805401.6</v>
      </c>
      <c r="F38" s="75">
        <v>0</v>
      </c>
      <c r="G38" s="75">
        <v>0</v>
      </c>
      <c r="H38" s="75">
        <v>0</v>
      </c>
      <c r="I38" s="75">
        <v>0</v>
      </c>
      <c r="J38" s="74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</row>
    <row r="39" spans="1:20" s="67" customFormat="1" ht="22.5" customHeight="1" x14ac:dyDescent="0.25">
      <c r="A39" s="137">
        <v>21</v>
      </c>
      <c r="B39" s="84" t="s">
        <v>162</v>
      </c>
      <c r="C39" s="75">
        <f t="shared" si="5"/>
        <v>11472031.056000002</v>
      </c>
      <c r="D39" s="75">
        <f t="shared" si="6"/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4">
        <v>0</v>
      </c>
      <c r="K39" s="75">
        <v>0</v>
      </c>
      <c r="L39" s="75">
        <v>0</v>
      </c>
      <c r="M39" s="75">
        <v>0</v>
      </c>
      <c r="N39" s="75">
        <v>10709878.620000001</v>
      </c>
      <c r="O39" s="75">
        <v>0</v>
      </c>
      <c r="P39" s="75">
        <v>762152.4360000001</v>
      </c>
      <c r="Q39" s="75">
        <v>0</v>
      </c>
      <c r="R39" s="75">
        <v>0</v>
      </c>
      <c r="S39" s="75">
        <v>0</v>
      </c>
      <c r="T39" s="75">
        <v>0</v>
      </c>
    </row>
    <row r="40" spans="1:20" s="67" customFormat="1" ht="22.5" customHeight="1" x14ac:dyDescent="0.25">
      <c r="A40" s="137">
        <v>22</v>
      </c>
      <c r="B40" s="84" t="s">
        <v>104</v>
      </c>
      <c r="C40" s="75">
        <f t="shared" si="5"/>
        <v>9044040.8100000005</v>
      </c>
      <c r="D40" s="75">
        <f t="shared" si="6"/>
        <v>8506589.7200000007</v>
      </c>
      <c r="E40" s="75">
        <v>0</v>
      </c>
      <c r="F40" s="75">
        <v>4901149.5999999996</v>
      </c>
      <c r="G40" s="75">
        <v>1695638.74</v>
      </c>
      <c r="H40" s="75">
        <v>810223.07</v>
      </c>
      <c r="I40" s="75">
        <v>1099578.31</v>
      </c>
      <c r="J40" s="74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537451.09</v>
      </c>
      <c r="Q40" s="75">
        <v>0</v>
      </c>
      <c r="R40" s="75">
        <v>0</v>
      </c>
      <c r="S40" s="75">
        <v>0</v>
      </c>
      <c r="T40" s="75">
        <v>0</v>
      </c>
    </row>
    <row r="41" spans="1:20" s="67" customFormat="1" ht="22.5" customHeight="1" x14ac:dyDescent="0.25">
      <c r="A41" s="137">
        <v>23</v>
      </c>
      <c r="B41" s="84" t="s">
        <v>112</v>
      </c>
      <c r="C41" s="75">
        <f t="shared" si="5"/>
        <v>8417473.9199999999</v>
      </c>
      <c r="D41" s="75">
        <f t="shared" si="6"/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4">
        <v>0</v>
      </c>
      <c r="K41" s="75">
        <v>0</v>
      </c>
      <c r="L41" s="75">
        <v>7894653.4000000004</v>
      </c>
      <c r="M41" s="75">
        <v>0</v>
      </c>
      <c r="N41" s="75">
        <v>0</v>
      </c>
      <c r="O41" s="75">
        <v>0</v>
      </c>
      <c r="P41" s="75">
        <v>522820.52</v>
      </c>
      <c r="Q41" s="75">
        <v>0</v>
      </c>
      <c r="R41" s="75">
        <v>0</v>
      </c>
      <c r="S41" s="75">
        <v>0</v>
      </c>
      <c r="T41" s="75">
        <v>0</v>
      </c>
    </row>
    <row r="42" spans="1:20" s="67" customFormat="1" ht="22.5" customHeight="1" x14ac:dyDescent="0.25">
      <c r="A42" s="137">
        <v>24</v>
      </c>
      <c r="B42" s="84" t="s">
        <v>124</v>
      </c>
      <c r="C42" s="75">
        <f t="shared" si="5"/>
        <v>20267557.751999997</v>
      </c>
      <c r="D42" s="75">
        <f t="shared" si="6"/>
        <v>2287335.6</v>
      </c>
      <c r="E42" s="75">
        <v>2287335.6</v>
      </c>
      <c r="F42" s="75">
        <v>0</v>
      </c>
      <c r="G42" s="75">
        <v>0</v>
      </c>
      <c r="H42" s="75">
        <v>0</v>
      </c>
      <c r="I42" s="75">
        <v>0</v>
      </c>
      <c r="J42" s="74">
        <v>0</v>
      </c>
      <c r="K42" s="75">
        <v>0</v>
      </c>
      <c r="L42" s="75">
        <v>9004414.7999999989</v>
      </c>
      <c r="M42" s="75">
        <v>0</v>
      </c>
      <c r="N42" s="75">
        <v>8379493.29</v>
      </c>
      <c r="O42" s="75">
        <v>0</v>
      </c>
      <c r="P42" s="75">
        <v>596314.06200000003</v>
      </c>
      <c r="Q42" s="75">
        <v>0</v>
      </c>
      <c r="R42" s="75">
        <v>0</v>
      </c>
      <c r="S42" s="75">
        <v>0</v>
      </c>
      <c r="T42" s="75">
        <v>0</v>
      </c>
    </row>
    <row r="43" spans="1:20" s="67" customFormat="1" ht="22.5" customHeight="1" x14ac:dyDescent="0.25">
      <c r="A43" s="137">
        <v>25</v>
      </c>
      <c r="B43" s="84" t="s">
        <v>125</v>
      </c>
      <c r="C43" s="75">
        <f t="shared" si="5"/>
        <v>6327285.9719999991</v>
      </c>
      <c r="D43" s="75">
        <f t="shared" si="6"/>
        <v>5702013.5999999996</v>
      </c>
      <c r="E43" s="75">
        <v>0</v>
      </c>
      <c r="F43" s="75">
        <v>5702013.5999999996</v>
      </c>
      <c r="G43" s="75">
        <v>0</v>
      </c>
      <c r="H43" s="75">
        <v>0</v>
      </c>
      <c r="I43" s="75">
        <v>0</v>
      </c>
      <c r="J43" s="74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625272.37199999997</v>
      </c>
      <c r="Q43" s="75">
        <v>0</v>
      </c>
      <c r="R43" s="75">
        <v>0</v>
      </c>
      <c r="S43" s="75">
        <v>0</v>
      </c>
      <c r="T43" s="75">
        <v>0</v>
      </c>
    </row>
    <row r="44" spans="1:20" s="67" customFormat="1" ht="22.5" customHeight="1" x14ac:dyDescent="0.25">
      <c r="A44" s="137">
        <v>26</v>
      </c>
      <c r="B44" s="84" t="s">
        <v>126</v>
      </c>
      <c r="C44" s="75">
        <f t="shared" si="5"/>
        <v>2811507.6</v>
      </c>
      <c r="D44" s="75">
        <f t="shared" si="6"/>
        <v>2811507.6</v>
      </c>
      <c r="E44" s="75">
        <v>2811507.6</v>
      </c>
      <c r="F44" s="75">
        <v>0</v>
      </c>
      <c r="G44" s="75">
        <v>0</v>
      </c>
      <c r="H44" s="75">
        <v>0</v>
      </c>
      <c r="I44" s="75">
        <v>0</v>
      </c>
      <c r="J44" s="74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</row>
    <row r="45" spans="1:20" s="67" customFormat="1" ht="22.5" customHeight="1" x14ac:dyDescent="0.25">
      <c r="A45" s="137">
        <v>27</v>
      </c>
      <c r="B45" s="84" t="s">
        <v>152</v>
      </c>
      <c r="C45" s="75">
        <f t="shared" si="5"/>
        <v>14475077.627999999</v>
      </c>
      <c r="D45" s="75">
        <f t="shared" si="6"/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4">
        <v>0</v>
      </c>
      <c r="K45" s="75">
        <v>0</v>
      </c>
      <c r="L45" s="75">
        <v>0</v>
      </c>
      <c r="M45" s="75">
        <v>0</v>
      </c>
      <c r="N45" s="75">
        <v>13513415.684999999</v>
      </c>
      <c r="O45" s="75">
        <v>0</v>
      </c>
      <c r="P45" s="75">
        <v>961661.94299999997</v>
      </c>
      <c r="Q45" s="75">
        <v>0</v>
      </c>
      <c r="R45" s="75">
        <v>0</v>
      </c>
      <c r="S45" s="75">
        <v>0</v>
      </c>
      <c r="T45" s="75">
        <v>0</v>
      </c>
    </row>
    <row r="46" spans="1:20" s="67" customFormat="1" ht="22.5" customHeight="1" x14ac:dyDescent="0.25">
      <c r="A46" s="137">
        <v>28</v>
      </c>
      <c r="B46" s="84" t="s">
        <v>148</v>
      </c>
      <c r="C46" s="75">
        <f t="shared" si="5"/>
        <v>3828093.6330000004</v>
      </c>
      <c r="D46" s="75">
        <f t="shared" si="6"/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4">
        <v>0</v>
      </c>
      <c r="K46" s="75">
        <v>0</v>
      </c>
      <c r="L46" s="75">
        <v>3580699.5630000005</v>
      </c>
      <c r="M46" s="75">
        <v>0</v>
      </c>
      <c r="N46" s="75">
        <v>0</v>
      </c>
      <c r="O46" s="75">
        <v>0</v>
      </c>
      <c r="P46" s="75">
        <v>247394.07000000004</v>
      </c>
      <c r="Q46" s="75">
        <v>0</v>
      </c>
      <c r="R46" s="75">
        <v>0</v>
      </c>
      <c r="S46" s="75">
        <v>0</v>
      </c>
      <c r="T46" s="75">
        <v>0</v>
      </c>
    </row>
    <row r="47" spans="1:20" s="67" customFormat="1" ht="22.5" customHeight="1" x14ac:dyDescent="0.25">
      <c r="A47" s="137">
        <v>29</v>
      </c>
      <c r="B47" s="84" t="s">
        <v>661</v>
      </c>
      <c r="C47" s="75">
        <f t="shared" si="5"/>
        <v>15833059.885</v>
      </c>
      <c r="D47" s="75">
        <f t="shared" si="6"/>
        <v>0</v>
      </c>
      <c r="E47" s="75">
        <v>0</v>
      </c>
      <c r="F47" s="75"/>
      <c r="G47" s="75">
        <v>0</v>
      </c>
      <c r="H47" s="75">
        <v>0</v>
      </c>
      <c r="I47" s="75">
        <v>0</v>
      </c>
      <c r="J47" s="74">
        <v>4</v>
      </c>
      <c r="K47" s="75">
        <v>14039632</v>
      </c>
      <c r="L47" s="75">
        <v>0</v>
      </c>
      <c r="M47" s="75">
        <v>0</v>
      </c>
      <c r="N47" s="75">
        <v>0</v>
      </c>
      <c r="O47" s="75">
        <v>0</v>
      </c>
      <c r="P47" s="75">
        <v>1793427.885</v>
      </c>
      <c r="Q47" s="75">
        <v>0</v>
      </c>
      <c r="R47" s="75">
        <v>0</v>
      </c>
      <c r="S47" s="75">
        <v>0</v>
      </c>
      <c r="T47" s="75">
        <v>0</v>
      </c>
    </row>
    <row r="48" spans="1:20" s="67" customFormat="1" ht="22.5" customHeight="1" x14ac:dyDescent="0.25">
      <c r="A48" s="137">
        <v>30</v>
      </c>
      <c r="B48" s="84" t="s">
        <v>153</v>
      </c>
      <c r="C48" s="75">
        <f t="shared" si="5"/>
        <v>12896798.25</v>
      </c>
      <c r="D48" s="75">
        <f t="shared" si="6"/>
        <v>3623563.6500000004</v>
      </c>
      <c r="E48" s="75">
        <v>2363130</v>
      </c>
      <c r="F48" s="75">
        <v>0</v>
      </c>
      <c r="G48" s="75">
        <v>0</v>
      </c>
      <c r="H48" s="75">
        <v>0</v>
      </c>
      <c r="I48" s="75">
        <v>1260433.6500000001</v>
      </c>
      <c r="J48" s="74">
        <v>0</v>
      </c>
      <c r="K48" s="75">
        <v>0</v>
      </c>
      <c r="L48" s="75">
        <v>0</v>
      </c>
      <c r="M48" s="75">
        <v>0</v>
      </c>
      <c r="N48" s="75">
        <v>8657160.75</v>
      </c>
      <c r="O48" s="75">
        <v>0</v>
      </c>
      <c r="P48" s="75">
        <v>616073.85</v>
      </c>
      <c r="Q48" s="75">
        <v>0</v>
      </c>
      <c r="R48" s="75">
        <v>0</v>
      </c>
      <c r="S48" s="75">
        <v>0</v>
      </c>
      <c r="T48" s="75">
        <v>0</v>
      </c>
    </row>
    <row r="49" spans="1:20" s="67" customFormat="1" ht="22.5" customHeight="1" x14ac:dyDescent="0.25">
      <c r="A49" s="137">
        <v>31</v>
      </c>
      <c r="B49" s="84" t="s">
        <v>113</v>
      </c>
      <c r="C49" s="75">
        <f t="shared" si="5"/>
        <v>13076229.35</v>
      </c>
      <c r="D49" s="75">
        <f t="shared" si="6"/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4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802618.36</v>
      </c>
      <c r="Q49" s="75">
        <v>0</v>
      </c>
      <c r="R49" s="75">
        <v>0</v>
      </c>
      <c r="S49" s="75">
        <v>12273610.99</v>
      </c>
      <c r="T49" s="75">
        <v>0</v>
      </c>
    </row>
    <row r="50" spans="1:20" s="67" customFormat="1" ht="22.5" customHeight="1" x14ac:dyDescent="0.25">
      <c r="A50" s="137">
        <v>32</v>
      </c>
      <c r="B50" s="84" t="s">
        <v>150</v>
      </c>
      <c r="C50" s="75">
        <f t="shared" si="5"/>
        <v>1430373.8160000001</v>
      </c>
      <c r="D50" s="75">
        <f t="shared" si="6"/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4">
        <v>0</v>
      </c>
      <c r="K50" s="75">
        <v>0</v>
      </c>
      <c r="L50" s="75">
        <v>0</v>
      </c>
      <c r="M50" s="75">
        <v>0</v>
      </c>
      <c r="N50" s="75">
        <v>1115655.6600000001</v>
      </c>
      <c r="O50" s="75">
        <v>0</v>
      </c>
      <c r="P50" s="75">
        <v>314718.15600000002</v>
      </c>
      <c r="Q50" s="75">
        <v>0</v>
      </c>
      <c r="R50" s="75">
        <v>0</v>
      </c>
      <c r="S50" s="75"/>
      <c r="T50" s="75">
        <v>0</v>
      </c>
    </row>
    <row r="51" spans="1:20" s="67" customFormat="1" ht="22.5" customHeight="1" x14ac:dyDescent="0.25">
      <c r="A51" s="137">
        <v>33</v>
      </c>
      <c r="B51" s="84" t="s">
        <v>154</v>
      </c>
      <c r="C51" s="75">
        <f t="shared" ref="C51:C82" si="7">D51+K51+L51+M51+N51+O51+P51+Q51+R51+S51+T51</f>
        <v>6211324.5739999991</v>
      </c>
      <c r="D51" s="75">
        <f t="shared" ref="D51:D82" si="8">SUM(E51:I51)</f>
        <v>4145334.1999999997</v>
      </c>
      <c r="E51" s="75">
        <v>0</v>
      </c>
      <c r="F51" s="75">
        <v>4145334.1999999997</v>
      </c>
      <c r="G51" s="75">
        <v>0</v>
      </c>
      <c r="H51" s="75">
        <v>0</v>
      </c>
      <c r="I51" s="75">
        <v>0</v>
      </c>
      <c r="J51" s="74">
        <v>0</v>
      </c>
      <c r="K51" s="75">
        <v>0</v>
      </c>
      <c r="L51" s="75">
        <v>0</v>
      </c>
      <c r="M51" s="75">
        <v>0</v>
      </c>
      <c r="N51" s="75">
        <v>1611420.615</v>
      </c>
      <c r="O51" s="75">
        <v>0</v>
      </c>
      <c r="P51" s="75">
        <v>454569.75899999996</v>
      </c>
      <c r="Q51" s="75">
        <v>0</v>
      </c>
      <c r="R51" s="75">
        <v>0</v>
      </c>
      <c r="S51" s="75">
        <v>0</v>
      </c>
      <c r="T51" s="75">
        <v>0</v>
      </c>
    </row>
    <row r="52" spans="1:20" s="67" customFormat="1" ht="22.5" customHeight="1" x14ac:dyDescent="0.25">
      <c r="A52" s="137">
        <v>34</v>
      </c>
      <c r="B52" s="84" t="s">
        <v>114</v>
      </c>
      <c r="C52" s="75">
        <f t="shared" si="7"/>
        <v>13594785.651000001</v>
      </c>
      <c r="D52" s="75">
        <f t="shared" si="8"/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4">
        <v>0</v>
      </c>
      <c r="K52" s="75">
        <v>0</v>
      </c>
      <c r="L52" s="75">
        <v>12750395.4</v>
      </c>
      <c r="M52" s="75">
        <v>0</v>
      </c>
      <c r="N52" s="75">
        <v>0</v>
      </c>
      <c r="O52" s="75">
        <v>0</v>
      </c>
      <c r="P52" s="75">
        <v>844390.25100000005</v>
      </c>
      <c r="Q52" s="75">
        <v>0</v>
      </c>
      <c r="R52" s="75">
        <v>0</v>
      </c>
      <c r="S52" s="75">
        <v>0</v>
      </c>
      <c r="T52" s="75">
        <v>0</v>
      </c>
    </row>
    <row r="53" spans="1:20" s="67" customFormat="1" ht="22.5" customHeight="1" x14ac:dyDescent="0.25">
      <c r="A53" s="137">
        <v>35</v>
      </c>
      <c r="B53" s="84" t="s">
        <v>102</v>
      </c>
      <c r="C53" s="75">
        <f t="shared" si="7"/>
        <v>6728568.578999999</v>
      </c>
      <c r="D53" s="75">
        <f t="shared" si="8"/>
        <v>4490534.1999999993</v>
      </c>
      <c r="E53" s="75">
        <v>0</v>
      </c>
      <c r="F53" s="75">
        <v>4490534.1999999993</v>
      </c>
      <c r="G53" s="75">
        <v>0</v>
      </c>
      <c r="H53" s="75">
        <v>0</v>
      </c>
      <c r="I53" s="75">
        <v>0</v>
      </c>
      <c r="J53" s="74">
        <v>0</v>
      </c>
      <c r="K53" s="75">
        <v>0</v>
      </c>
      <c r="L53" s="75">
        <v>0</v>
      </c>
      <c r="M53" s="75">
        <v>0</v>
      </c>
      <c r="N53" s="75">
        <v>1745610.62</v>
      </c>
      <c r="O53" s="75">
        <v>0</v>
      </c>
      <c r="P53" s="75">
        <v>492423.75900000002</v>
      </c>
      <c r="Q53" s="75">
        <v>0</v>
      </c>
      <c r="R53" s="75">
        <v>0</v>
      </c>
      <c r="S53" s="75">
        <v>0</v>
      </c>
      <c r="T53" s="75">
        <v>0</v>
      </c>
    </row>
    <row r="54" spans="1:20" s="67" customFormat="1" ht="22.5" customHeight="1" x14ac:dyDescent="0.25">
      <c r="A54" s="137">
        <v>36</v>
      </c>
      <c r="B54" s="84" t="s">
        <v>140</v>
      </c>
      <c r="C54" s="75">
        <f t="shared" si="7"/>
        <v>12858158.796000002</v>
      </c>
      <c r="D54" s="75">
        <f t="shared" si="8"/>
        <v>4076466.8000000003</v>
      </c>
      <c r="E54" s="75">
        <v>0</v>
      </c>
      <c r="F54" s="75">
        <v>4076466.8000000003</v>
      </c>
      <c r="G54" s="75">
        <v>0</v>
      </c>
      <c r="H54" s="75">
        <v>0</v>
      </c>
      <c r="I54" s="75">
        <v>0</v>
      </c>
      <c r="J54" s="74">
        <v>0</v>
      </c>
      <c r="K54" s="75">
        <v>0</v>
      </c>
      <c r="L54" s="75">
        <v>6750024.4000000004</v>
      </c>
      <c r="M54" s="75">
        <v>0</v>
      </c>
      <c r="N54" s="75">
        <v>1584649.7100000002</v>
      </c>
      <c r="O54" s="75">
        <v>0</v>
      </c>
      <c r="P54" s="75">
        <v>447017.88600000006</v>
      </c>
      <c r="Q54" s="75">
        <v>0</v>
      </c>
      <c r="R54" s="75">
        <v>0</v>
      </c>
      <c r="S54" s="75">
        <v>0</v>
      </c>
      <c r="T54" s="75">
        <v>0</v>
      </c>
    </row>
    <row r="55" spans="1:20" s="67" customFormat="1" ht="22.5" customHeight="1" x14ac:dyDescent="0.25">
      <c r="A55" s="137">
        <v>37</v>
      </c>
      <c r="B55" s="84" t="s">
        <v>127</v>
      </c>
      <c r="C55" s="75">
        <f t="shared" si="7"/>
        <v>3361298.85</v>
      </c>
      <c r="D55" s="75">
        <f t="shared" si="8"/>
        <v>3029130</v>
      </c>
      <c r="E55" s="75">
        <v>0</v>
      </c>
      <c r="F55" s="75">
        <v>3029130</v>
      </c>
      <c r="G55" s="75">
        <v>0</v>
      </c>
      <c r="H55" s="75">
        <v>0</v>
      </c>
      <c r="I55" s="75">
        <v>0</v>
      </c>
      <c r="J55" s="74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332168.84999999998</v>
      </c>
      <c r="Q55" s="75">
        <v>0</v>
      </c>
      <c r="R55" s="75">
        <v>0</v>
      </c>
      <c r="S55" s="75">
        <v>0</v>
      </c>
      <c r="T55" s="75">
        <v>0</v>
      </c>
    </row>
    <row r="56" spans="1:20" s="67" customFormat="1" ht="22.5" customHeight="1" x14ac:dyDescent="0.25">
      <c r="A56" s="137">
        <v>38</v>
      </c>
      <c r="B56" s="84" t="s">
        <v>115</v>
      </c>
      <c r="C56" s="75">
        <f t="shared" si="7"/>
        <v>8165271.5019999994</v>
      </c>
      <c r="D56" s="75">
        <f t="shared" si="8"/>
        <v>7106003.0199999996</v>
      </c>
      <c r="E56" s="75">
        <v>0</v>
      </c>
      <c r="F56" s="75">
        <v>0</v>
      </c>
      <c r="G56" s="75">
        <v>3341953.7239999999</v>
      </c>
      <c r="H56" s="75">
        <v>1596877.878</v>
      </c>
      <c r="I56" s="75">
        <v>2167171.4180000001</v>
      </c>
      <c r="J56" s="74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1059268.4820000001</v>
      </c>
      <c r="Q56" s="75">
        <v>0</v>
      </c>
      <c r="R56" s="75">
        <v>0</v>
      </c>
      <c r="S56" s="75">
        <v>0</v>
      </c>
      <c r="T56" s="75">
        <v>0</v>
      </c>
    </row>
    <row r="57" spans="1:20" s="67" customFormat="1" ht="22.5" customHeight="1" x14ac:dyDescent="0.25">
      <c r="A57" s="137">
        <v>39</v>
      </c>
      <c r="B57" s="84" t="s">
        <v>128</v>
      </c>
      <c r="C57" s="75">
        <f t="shared" si="7"/>
        <v>4137789.76</v>
      </c>
      <c r="D57" s="75">
        <f t="shared" si="8"/>
        <v>1204413.6100000001</v>
      </c>
      <c r="E57" s="75">
        <v>0</v>
      </c>
      <c r="F57" s="75">
        <v>1204413.6100000001</v>
      </c>
      <c r="G57" s="75">
        <v>0</v>
      </c>
      <c r="H57" s="75">
        <v>0</v>
      </c>
      <c r="I57" s="75">
        <v>0</v>
      </c>
      <c r="J57" s="74">
        <v>0</v>
      </c>
      <c r="K57" s="75">
        <v>0</v>
      </c>
      <c r="L57" s="75">
        <v>2743804.02</v>
      </c>
      <c r="M57" s="75">
        <v>0</v>
      </c>
      <c r="N57" s="75">
        <v>0</v>
      </c>
      <c r="O57" s="75">
        <v>0</v>
      </c>
      <c r="P57" s="75">
        <v>189572.13</v>
      </c>
      <c r="Q57" s="75">
        <v>0</v>
      </c>
      <c r="R57" s="75">
        <v>0</v>
      </c>
      <c r="S57" s="75">
        <v>0</v>
      </c>
      <c r="T57" s="75">
        <v>0</v>
      </c>
    </row>
    <row r="58" spans="1:20" s="67" customFormat="1" ht="22.5" customHeight="1" x14ac:dyDescent="0.25">
      <c r="A58" s="137">
        <v>40</v>
      </c>
      <c r="B58" s="84" t="s">
        <v>132</v>
      </c>
      <c r="C58" s="75">
        <f t="shared" si="7"/>
        <v>3579908</v>
      </c>
      <c r="D58" s="75">
        <f t="shared" si="8"/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4">
        <v>1</v>
      </c>
      <c r="K58" s="75">
        <v>3509908</v>
      </c>
      <c r="L58" s="75">
        <v>0</v>
      </c>
      <c r="M58" s="75">
        <v>0</v>
      </c>
      <c r="N58" s="75">
        <v>0</v>
      </c>
      <c r="O58" s="75">
        <v>0</v>
      </c>
      <c r="P58" s="75">
        <v>70000</v>
      </c>
      <c r="Q58" s="75">
        <v>0</v>
      </c>
      <c r="R58" s="75">
        <v>0</v>
      </c>
      <c r="S58" s="75">
        <v>0</v>
      </c>
      <c r="T58" s="75">
        <v>0</v>
      </c>
    </row>
    <row r="59" spans="1:20" s="67" customFormat="1" ht="22.5" customHeight="1" x14ac:dyDescent="0.25">
      <c r="A59" s="137">
        <v>41</v>
      </c>
      <c r="B59" s="84" t="s">
        <v>116</v>
      </c>
      <c r="C59" s="75">
        <f t="shared" si="7"/>
        <v>8317542.7920000004</v>
      </c>
      <c r="D59" s="75">
        <f t="shared" si="8"/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4">
        <v>0</v>
      </c>
      <c r="K59" s="75">
        <v>0</v>
      </c>
      <c r="L59" s="75">
        <v>7367638.2000000002</v>
      </c>
      <c r="M59" s="75">
        <v>461985.45900000003</v>
      </c>
      <c r="N59" s="75">
        <v>0</v>
      </c>
      <c r="O59" s="75">
        <v>0</v>
      </c>
      <c r="P59" s="75">
        <v>487919.13300000003</v>
      </c>
      <c r="Q59" s="75">
        <v>0</v>
      </c>
      <c r="R59" s="75">
        <v>0</v>
      </c>
      <c r="S59" s="75">
        <v>0</v>
      </c>
      <c r="T59" s="75">
        <v>0</v>
      </c>
    </row>
    <row r="60" spans="1:20" s="67" customFormat="1" ht="22.5" customHeight="1" x14ac:dyDescent="0.25">
      <c r="A60" s="137">
        <v>42</v>
      </c>
      <c r="B60" s="84" t="s">
        <v>129</v>
      </c>
      <c r="C60" s="75">
        <f t="shared" si="7"/>
        <v>8187587.7200000007</v>
      </c>
      <c r="D60" s="75">
        <f t="shared" si="8"/>
        <v>7378477.4000000004</v>
      </c>
      <c r="E60" s="75">
        <v>0</v>
      </c>
      <c r="F60" s="75">
        <v>7378477.4000000004</v>
      </c>
      <c r="G60" s="75">
        <v>0</v>
      </c>
      <c r="H60" s="75">
        <v>0</v>
      </c>
      <c r="I60" s="75">
        <v>0</v>
      </c>
      <c r="J60" s="74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809110.32</v>
      </c>
      <c r="Q60" s="75">
        <v>0</v>
      </c>
      <c r="R60" s="75">
        <v>0</v>
      </c>
      <c r="S60" s="75">
        <v>0</v>
      </c>
      <c r="T60" s="75">
        <v>0</v>
      </c>
    </row>
    <row r="61" spans="1:20" s="67" customFormat="1" ht="22.5" customHeight="1" x14ac:dyDescent="0.25">
      <c r="A61" s="137">
        <v>43</v>
      </c>
      <c r="B61" s="84" t="s">
        <v>149</v>
      </c>
      <c r="C61" s="75">
        <f t="shared" si="7"/>
        <v>5650593.4700000007</v>
      </c>
      <c r="D61" s="75">
        <f t="shared" si="8"/>
        <v>2479392.44</v>
      </c>
      <c r="E61" s="75">
        <v>0</v>
      </c>
      <c r="F61" s="75">
        <v>0</v>
      </c>
      <c r="G61" s="75">
        <v>0</v>
      </c>
      <c r="H61" s="75">
        <v>1051869.0449999999</v>
      </c>
      <c r="I61" s="75">
        <v>1427523.395</v>
      </c>
      <c r="J61" s="74">
        <v>0</v>
      </c>
      <c r="K61" s="75">
        <v>0</v>
      </c>
      <c r="L61" s="75">
        <v>0</v>
      </c>
      <c r="M61" s="75">
        <v>0</v>
      </c>
      <c r="N61" s="75">
        <v>2473457.1750000003</v>
      </c>
      <c r="O61" s="75">
        <v>0</v>
      </c>
      <c r="P61" s="75">
        <v>697743.85499999998</v>
      </c>
      <c r="Q61" s="75">
        <v>0</v>
      </c>
      <c r="R61" s="75">
        <v>0</v>
      </c>
      <c r="S61" s="75">
        <v>0</v>
      </c>
      <c r="T61" s="75">
        <v>0</v>
      </c>
    </row>
    <row r="62" spans="1:20" s="67" customFormat="1" ht="22.5" customHeight="1" x14ac:dyDescent="0.25">
      <c r="A62" s="137">
        <v>44</v>
      </c>
      <c r="B62" s="84" t="s">
        <v>107</v>
      </c>
      <c r="C62" s="75">
        <f t="shared" si="7"/>
        <v>21024459.816</v>
      </c>
      <c r="D62" s="75">
        <f t="shared" si="8"/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4">
        <v>0</v>
      </c>
      <c r="K62" s="75">
        <v>0</v>
      </c>
      <c r="L62" s="75">
        <v>0</v>
      </c>
      <c r="M62" s="75">
        <v>0</v>
      </c>
      <c r="N62" s="75">
        <v>19627685.07</v>
      </c>
      <c r="O62" s="75">
        <v>0</v>
      </c>
      <c r="P62" s="75">
        <v>1396774.746</v>
      </c>
      <c r="Q62" s="75">
        <v>0</v>
      </c>
      <c r="R62" s="75">
        <v>0</v>
      </c>
      <c r="S62" s="75">
        <v>0</v>
      </c>
      <c r="T62" s="75">
        <v>0</v>
      </c>
    </row>
    <row r="63" spans="1:20" s="67" customFormat="1" ht="22.5" customHeight="1" x14ac:dyDescent="0.25">
      <c r="A63" s="137">
        <v>45</v>
      </c>
      <c r="B63" s="84" t="s">
        <v>662</v>
      </c>
      <c r="C63" s="75">
        <f t="shared" si="7"/>
        <v>21947706.215999998</v>
      </c>
      <c r="D63" s="75">
        <f t="shared" si="8"/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4">
        <v>0</v>
      </c>
      <c r="K63" s="75">
        <v>0</v>
      </c>
      <c r="L63" s="75">
        <v>10969814.061000001</v>
      </c>
      <c r="M63" s="75">
        <v>0</v>
      </c>
      <c r="N63" s="75">
        <v>10219976.865</v>
      </c>
      <c r="O63" s="75">
        <v>0</v>
      </c>
      <c r="P63" s="75">
        <v>757915.29</v>
      </c>
      <c r="Q63" s="75">
        <v>0</v>
      </c>
      <c r="R63" s="75">
        <v>0</v>
      </c>
      <c r="S63" s="75">
        <v>0</v>
      </c>
      <c r="T63" s="75">
        <v>0</v>
      </c>
    </row>
    <row r="64" spans="1:20" s="67" customFormat="1" ht="22.5" customHeight="1" x14ac:dyDescent="0.25">
      <c r="A64" s="137">
        <v>46</v>
      </c>
      <c r="B64" s="84" t="s">
        <v>117</v>
      </c>
      <c r="C64" s="75">
        <f t="shared" si="7"/>
        <v>9328788.540000001</v>
      </c>
      <c r="D64" s="75">
        <f t="shared" si="8"/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4">
        <v>0</v>
      </c>
      <c r="K64" s="75">
        <v>0</v>
      </c>
      <c r="L64" s="75">
        <v>0</v>
      </c>
      <c r="M64" s="75">
        <v>0</v>
      </c>
      <c r="N64" s="75">
        <v>8709023.9250000007</v>
      </c>
      <c r="O64" s="75">
        <v>0</v>
      </c>
      <c r="P64" s="75">
        <v>619764.61499999999</v>
      </c>
      <c r="Q64" s="75">
        <v>0</v>
      </c>
      <c r="R64" s="75">
        <v>0</v>
      </c>
      <c r="S64" s="75">
        <v>0</v>
      </c>
      <c r="T64" s="75">
        <v>0</v>
      </c>
    </row>
    <row r="65" spans="1:20" s="67" customFormat="1" ht="22.5" customHeight="1" x14ac:dyDescent="0.25">
      <c r="A65" s="137">
        <v>47</v>
      </c>
      <c r="B65" s="84" t="s">
        <v>663</v>
      </c>
      <c r="C65" s="75">
        <f t="shared" si="7"/>
        <v>9053771.7599999998</v>
      </c>
      <c r="D65" s="75">
        <f t="shared" si="8"/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4">
        <v>0</v>
      </c>
      <c r="K65" s="75">
        <v>0</v>
      </c>
      <c r="L65" s="75">
        <v>4525219.71</v>
      </c>
      <c r="M65" s="75">
        <v>0</v>
      </c>
      <c r="N65" s="75">
        <v>4215900.1499999994</v>
      </c>
      <c r="O65" s="75">
        <v>0</v>
      </c>
      <c r="P65" s="75">
        <v>312651.90000000002</v>
      </c>
      <c r="Q65" s="75">
        <v>0</v>
      </c>
      <c r="R65" s="75">
        <v>0</v>
      </c>
      <c r="S65" s="75">
        <v>0</v>
      </c>
      <c r="T65" s="75">
        <v>0</v>
      </c>
    </row>
    <row r="66" spans="1:20" s="67" customFormat="1" ht="22.5" customHeight="1" x14ac:dyDescent="0.25">
      <c r="A66" s="137">
        <v>48</v>
      </c>
      <c r="B66" s="84" t="s">
        <v>151</v>
      </c>
      <c r="C66" s="75">
        <f t="shared" si="7"/>
        <v>1436272.656</v>
      </c>
      <c r="D66" s="75">
        <f t="shared" si="8"/>
        <v>353412.27599999995</v>
      </c>
      <c r="E66" s="75">
        <v>171429.13199999998</v>
      </c>
      <c r="F66" s="75">
        <v>0</v>
      </c>
      <c r="G66" s="75">
        <v>0</v>
      </c>
      <c r="H66" s="75">
        <v>0</v>
      </c>
      <c r="I66" s="75">
        <v>181983.144</v>
      </c>
      <c r="J66" s="74">
        <v>0</v>
      </c>
      <c r="K66" s="75">
        <v>0</v>
      </c>
      <c r="L66" s="75">
        <v>0</v>
      </c>
      <c r="M66" s="75">
        <v>0</v>
      </c>
      <c r="N66" s="75">
        <v>1008099.5399999999</v>
      </c>
      <c r="O66" s="75">
        <v>0</v>
      </c>
      <c r="P66" s="75">
        <v>74760.84</v>
      </c>
      <c r="Q66" s="75">
        <v>0</v>
      </c>
      <c r="R66" s="75">
        <v>0</v>
      </c>
      <c r="S66" s="75">
        <v>0</v>
      </c>
      <c r="T66" s="75">
        <v>0</v>
      </c>
    </row>
    <row r="67" spans="1:20" s="67" customFormat="1" ht="22.5" customHeight="1" x14ac:dyDescent="0.25">
      <c r="A67" s="137">
        <v>49</v>
      </c>
      <c r="B67" s="84" t="s">
        <v>138</v>
      </c>
      <c r="C67" s="75">
        <f t="shared" si="7"/>
        <v>4106646.5959999994</v>
      </c>
      <c r="D67" s="75">
        <f t="shared" si="8"/>
        <v>3812369.5999999996</v>
      </c>
      <c r="E67" s="75">
        <v>1128784.8</v>
      </c>
      <c r="F67" s="75">
        <v>2683584.7999999998</v>
      </c>
      <c r="G67" s="75">
        <v>0</v>
      </c>
      <c r="H67" s="75">
        <v>0</v>
      </c>
      <c r="I67" s="75">
        <v>0</v>
      </c>
      <c r="J67" s="74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294276.99599999998</v>
      </c>
      <c r="Q67" s="75">
        <v>0</v>
      </c>
      <c r="R67" s="75">
        <v>0</v>
      </c>
      <c r="S67" s="75">
        <v>0</v>
      </c>
      <c r="T67" s="75">
        <v>0</v>
      </c>
    </row>
    <row r="68" spans="1:20" s="67" customFormat="1" ht="22.5" customHeight="1" x14ac:dyDescent="0.25">
      <c r="A68" s="137">
        <v>50</v>
      </c>
      <c r="B68" s="84" t="s">
        <v>118</v>
      </c>
      <c r="C68" s="75">
        <f t="shared" si="7"/>
        <v>3701436.3449999997</v>
      </c>
      <c r="D68" s="75">
        <f t="shared" si="8"/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4">
        <v>0</v>
      </c>
      <c r="K68" s="75">
        <v>0</v>
      </c>
      <c r="L68" s="75">
        <v>0</v>
      </c>
      <c r="M68" s="75">
        <v>0</v>
      </c>
      <c r="N68" s="75">
        <v>3445888.6349999998</v>
      </c>
      <c r="O68" s="75">
        <v>0</v>
      </c>
      <c r="P68" s="75">
        <v>255547.71000000002</v>
      </c>
      <c r="Q68" s="75">
        <v>0</v>
      </c>
      <c r="R68" s="75">
        <v>0</v>
      </c>
      <c r="S68" s="75">
        <v>0</v>
      </c>
      <c r="T68" s="75">
        <v>0</v>
      </c>
    </row>
    <row r="69" spans="1:20" s="67" customFormat="1" ht="22.5" customHeight="1" x14ac:dyDescent="0.25">
      <c r="A69" s="137">
        <v>51</v>
      </c>
      <c r="B69" s="84" t="s">
        <v>137</v>
      </c>
      <c r="C69" s="75">
        <f t="shared" si="7"/>
        <v>260717.6</v>
      </c>
      <c r="D69" s="75">
        <f t="shared" si="8"/>
        <v>260717.6</v>
      </c>
      <c r="E69" s="75">
        <v>0</v>
      </c>
      <c r="F69" s="75">
        <v>0</v>
      </c>
      <c r="G69" s="75">
        <v>0</v>
      </c>
      <c r="H69" s="75">
        <v>260717.6</v>
      </c>
      <c r="I69" s="75">
        <v>0</v>
      </c>
      <c r="J69" s="74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  <c r="P69" s="75">
        <v>0</v>
      </c>
      <c r="Q69" s="75">
        <v>0</v>
      </c>
      <c r="R69" s="75">
        <v>0</v>
      </c>
      <c r="S69" s="75">
        <v>0</v>
      </c>
      <c r="T69" s="75">
        <v>0</v>
      </c>
    </row>
    <row r="70" spans="1:20" s="67" customFormat="1" ht="22.5" customHeight="1" x14ac:dyDescent="0.25">
      <c r="A70" s="137">
        <v>52</v>
      </c>
      <c r="B70" s="84" t="s">
        <v>147</v>
      </c>
      <c r="C70" s="75">
        <f t="shared" si="7"/>
        <v>802304.89399999997</v>
      </c>
      <c r="D70" s="75">
        <f t="shared" si="8"/>
        <v>714136.48399999994</v>
      </c>
      <c r="E70" s="75">
        <v>0</v>
      </c>
      <c r="F70" s="75">
        <v>560162.68400000001</v>
      </c>
      <c r="G70" s="75">
        <v>0</v>
      </c>
      <c r="H70" s="75">
        <v>153973.79999999999</v>
      </c>
      <c r="I70" s="75">
        <v>0</v>
      </c>
      <c r="J70" s="74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v>88168.410000000018</v>
      </c>
      <c r="Q70" s="75">
        <v>0</v>
      </c>
      <c r="R70" s="75">
        <v>0</v>
      </c>
      <c r="S70" s="75">
        <v>0</v>
      </c>
      <c r="T70" s="75">
        <v>0</v>
      </c>
    </row>
    <row r="71" spans="1:20" s="67" customFormat="1" ht="22.5" customHeight="1" x14ac:dyDescent="0.25">
      <c r="A71" s="137">
        <v>53</v>
      </c>
      <c r="B71" s="84" t="s">
        <v>100</v>
      </c>
      <c r="C71" s="75">
        <f t="shared" si="7"/>
        <v>5833636.0080000004</v>
      </c>
      <c r="D71" s="75">
        <f t="shared" si="8"/>
        <v>1800376.7980000002</v>
      </c>
      <c r="E71" s="75">
        <v>606848.59400000004</v>
      </c>
      <c r="F71" s="75">
        <v>0</v>
      </c>
      <c r="G71" s="75">
        <v>731356.12</v>
      </c>
      <c r="H71" s="75">
        <v>462172.08399999997</v>
      </c>
      <c r="I71" s="75">
        <v>0</v>
      </c>
      <c r="J71" s="74">
        <v>0</v>
      </c>
      <c r="K71" s="75">
        <v>0</v>
      </c>
      <c r="L71" s="75">
        <v>0</v>
      </c>
      <c r="M71" s="75">
        <v>0</v>
      </c>
      <c r="N71" s="75">
        <v>3568610.4299999997</v>
      </c>
      <c r="O71" s="75">
        <v>200000</v>
      </c>
      <c r="P71" s="75">
        <v>264648.78000000003</v>
      </c>
      <c r="Q71" s="75">
        <v>0</v>
      </c>
      <c r="R71" s="75">
        <v>0</v>
      </c>
      <c r="S71" s="75">
        <v>0</v>
      </c>
      <c r="T71" s="75">
        <v>0</v>
      </c>
    </row>
    <row r="72" spans="1:20" s="67" customFormat="1" ht="22.5" customHeight="1" x14ac:dyDescent="0.25">
      <c r="A72" s="137">
        <v>54</v>
      </c>
      <c r="B72" s="84" t="s">
        <v>119</v>
      </c>
      <c r="C72" s="75">
        <f t="shared" si="7"/>
        <v>9358775.6239999998</v>
      </c>
      <c r="D72" s="75">
        <f t="shared" si="8"/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4">
        <v>0</v>
      </c>
      <c r="K72" s="75">
        <v>0</v>
      </c>
      <c r="L72" s="75">
        <v>8777489.5999999996</v>
      </c>
      <c r="M72" s="75">
        <v>0</v>
      </c>
      <c r="N72" s="75">
        <v>0</v>
      </c>
      <c r="O72" s="75">
        <v>0</v>
      </c>
      <c r="P72" s="75">
        <v>581286.02399999998</v>
      </c>
      <c r="Q72" s="75">
        <v>0</v>
      </c>
      <c r="R72" s="75">
        <v>0</v>
      </c>
      <c r="S72" s="75">
        <v>0</v>
      </c>
      <c r="T72" s="75">
        <v>0</v>
      </c>
    </row>
    <row r="73" spans="1:20" s="67" customFormat="1" ht="22.5" customHeight="1" x14ac:dyDescent="0.25">
      <c r="A73" s="137">
        <v>55</v>
      </c>
      <c r="B73" s="84" t="s">
        <v>120</v>
      </c>
      <c r="C73" s="75">
        <f t="shared" si="7"/>
        <v>4055002.1890000002</v>
      </c>
      <c r="D73" s="75">
        <f t="shared" si="8"/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4">
        <v>0</v>
      </c>
      <c r="K73" s="75">
        <v>0</v>
      </c>
      <c r="L73" s="75">
        <v>3803140.6</v>
      </c>
      <c r="M73" s="75">
        <v>0</v>
      </c>
      <c r="N73" s="75">
        <v>0</v>
      </c>
      <c r="O73" s="75">
        <v>0</v>
      </c>
      <c r="P73" s="75">
        <v>251861.58900000004</v>
      </c>
      <c r="Q73" s="75">
        <v>0</v>
      </c>
      <c r="R73" s="75">
        <v>0</v>
      </c>
      <c r="S73" s="75">
        <v>0</v>
      </c>
      <c r="T73" s="75">
        <v>0</v>
      </c>
    </row>
    <row r="74" spans="1:20" s="67" customFormat="1" ht="22.5" customHeight="1" x14ac:dyDescent="0.25">
      <c r="A74" s="137">
        <v>56</v>
      </c>
      <c r="B74" s="84" t="s">
        <v>103</v>
      </c>
      <c r="C74" s="75">
        <f t="shared" si="7"/>
        <v>10464427.744000001</v>
      </c>
      <c r="D74" s="75">
        <f t="shared" si="8"/>
        <v>4287704.0559999999</v>
      </c>
      <c r="E74" s="75">
        <v>0</v>
      </c>
      <c r="F74" s="75">
        <v>0</v>
      </c>
      <c r="G74" s="75">
        <v>4287704.0559999999</v>
      </c>
      <c r="H74" s="75">
        <v>0</v>
      </c>
      <c r="I74" s="75">
        <v>0</v>
      </c>
      <c r="J74" s="74">
        <v>0</v>
      </c>
      <c r="K74" s="75">
        <v>0</v>
      </c>
      <c r="L74" s="75">
        <v>0</v>
      </c>
      <c r="M74" s="75">
        <v>0</v>
      </c>
      <c r="N74" s="75">
        <v>4817689.38</v>
      </c>
      <c r="O74" s="75">
        <v>0</v>
      </c>
      <c r="P74" s="75">
        <v>1359034.308</v>
      </c>
      <c r="Q74" s="75">
        <v>0</v>
      </c>
      <c r="R74" s="75">
        <v>0</v>
      </c>
      <c r="S74" s="75">
        <v>0</v>
      </c>
      <c r="T74" s="75">
        <v>0</v>
      </c>
    </row>
    <row r="75" spans="1:20" s="67" customFormat="1" ht="22.5" customHeight="1" x14ac:dyDescent="0.25">
      <c r="A75" s="137">
        <v>57</v>
      </c>
      <c r="B75" s="84" t="s">
        <v>101</v>
      </c>
      <c r="C75" s="75">
        <f t="shared" si="7"/>
        <v>1707552</v>
      </c>
      <c r="D75" s="75">
        <f t="shared" si="8"/>
        <v>1707552</v>
      </c>
      <c r="E75" s="75">
        <v>1707552</v>
      </c>
      <c r="F75" s="75">
        <v>0</v>
      </c>
      <c r="G75" s="75">
        <v>0</v>
      </c>
      <c r="H75" s="75">
        <v>0</v>
      </c>
      <c r="I75" s="75">
        <v>0</v>
      </c>
      <c r="J75" s="74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0</v>
      </c>
      <c r="R75" s="75">
        <v>0</v>
      </c>
      <c r="S75" s="75">
        <v>0</v>
      </c>
      <c r="T75" s="75">
        <v>0</v>
      </c>
    </row>
    <row r="76" spans="1:20" s="67" customFormat="1" ht="22.5" customHeight="1" x14ac:dyDescent="0.25">
      <c r="A76" s="137">
        <v>58</v>
      </c>
      <c r="B76" s="84" t="s">
        <v>121</v>
      </c>
      <c r="C76" s="75">
        <f t="shared" si="7"/>
        <v>14912292.220000001</v>
      </c>
      <c r="D76" s="75">
        <f t="shared" si="8"/>
        <v>13438636</v>
      </c>
      <c r="E76" s="75">
        <v>0</v>
      </c>
      <c r="F76" s="75">
        <v>13438636</v>
      </c>
      <c r="G76" s="75">
        <v>0</v>
      </c>
      <c r="H76" s="75">
        <v>0</v>
      </c>
      <c r="I76" s="75">
        <v>0</v>
      </c>
      <c r="J76" s="74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1473656.22</v>
      </c>
      <c r="Q76" s="75">
        <v>0</v>
      </c>
      <c r="R76" s="75">
        <v>0</v>
      </c>
      <c r="S76" s="75">
        <v>0</v>
      </c>
      <c r="T76" s="75">
        <v>0</v>
      </c>
    </row>
    <row r="77" spans="1:20" s="67" customFormat="1" ht="22.5" customHeight="1" x14ac:dyDescent="0.25">
      <c r="A77" s="137">
        <v>59</v>
      </c>
      <c r="B77" s="84" t="s">
        <v>133</v>
      </c>
      <c r="C77" s="75">
        <f t="shared" si="7"/>
        <v>7159816</v>
      </c>
      <c r="D77" s="75">
        <f t="shared" si="8"/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4">
        <v>2</v>
      </c>
      <c r="K77" s="75">
        <v>7019816</v>
      </c>
      <c r="L77" s="75">
        <v>0</v>
      </c>
      <c r="M77" s="75">
        <v>0</v>
      </c>
      <c r="N77" s="75">
        <v>0</v>
      </c>
      <c r="O77" s="75">
        <v>0</v>
      </c>
      <c r="P77" s="75">
        <v>140000</v>
      </c>
      <c r="Q77" s="75">
        <v>0</v>
      </c>
      <c r="R77" s="75">
        <v>0</v>
      </c>
      <c r="S77" s="75">
        <v>0</v>
      </c>
      <c r="T77" s="75">
        <v>0</v>
      </c>
    </row>
    <row r="78" spans="1:20" s="67" customFormat="1" ht="22.5" customHeight="1" x14ac:dyDescent="0.25">
      <c r="A78" s="137">
        <v>60</v>
      </c>
      <c r="B78" s="84" t="s">
        <v>155</v>
      </c>
      <c r="C78" s="75">
        <f t="shared" si="7"/>
        <v>6900526.2830000008</v>
      </c>
      <c r="D78" s="75">
        <f t="shared" si="8"/>
        <v>6218605.4000000004</v>
      </c>
      <c r="E78" s="75">
        <v>0</v>
      </c>
      <c r="F78" s="75">
        <v>6218605.4000000004</v>
      </c>
      <c r="G78" s="75">
        <v>0</v>
      </c>
      <c r="H78" s="75">
        <v>0</v>
      </c>
      <c r="I78" s="75">
        <v>0</v>
      </c>
      <c r="J78" s="74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681920.88300000003</v>
      </c>
      <c r="Q78" s="75">
        <v>0</v>
      </c>
      <c r="R78" s="75">
        <v>0</v>
      </c>
      <c r="S78" s="75">
        <v>0</v>
      </c>
      <c r="T78" s="75">
        <v>0</v>
      </c>
    </row>
    <row r="79" spans="1:20" s="67" customFormat="1" ht="22.5" customHeight="1" x14ac:dyDescent="0.25">
      <c r="A79" s="137">
        <v>61</v>
      </c>
      <c r="B79" s="84" t="s">
        <v>136</v>
      </c>
      <c r="C79" s="75">
        <f t="shared" si="7"/>
        <v>3347009.55</v>
      </c>
      <c r="D79" s="75">
        <f t="shared" si="8"/>
        <v>1027448.19</v>
      </c>
      <c r="E79" s="75">
        <v>183674.07</v>
      </c>
      <c r="F79" s="75">
        <v>508907.16</v>
      </c>
      <c r="G79" s="75">
        <v>0</v>
      </c>
      <c r="H79" s="75">
        <v>139885.01999999999</v>
      </c>
      <c r="I79" s="75">
        <v>194981.94</v>
      </c>
      <c r="J79" s="74">
        <v>0</v>
      </c>
      <c r="K79" s="75">
        <v>0</v>
      </c>
      <c r="L79" s="75">
        <v>1159353.81</v>
      </c>
      <c r="M79" s="75">
        <v>0</v>
      </c>
      <c r="N79" s="75">
        <v>1080106.6499999999</v>
      </c>
      <c r="O79" s="75">
        <v>0</v>
      </c>
      <c r="P79" s="75">
        <v>80100.900000000009</v>
      </c>
      <c r="Q79" s="75">
        <v>0</v>
      </c>
      <c r="R79" s="75">
        <v>0</v>
      </c>
      <c r="S79" s="75">
        <v>0</v>
      </c>
      <c r="T79" s="75">
        <v>0</v>
      </c>
    </row>
    <row r="80" spans="1:20" s="67" customFormat="1" ht="22.5" customHeight="1" x14ac:dyDescent="0.25">
      <c r="A80" s="137">
        <v>62</v>
      </c>
      <c r="B80" s="84" t="s">
        <v>159</v>
      </c>
      <c r="C80" s="75">
        <f t="shared" si="7"/>
        <v>4894397.824</v>
      </c>
      <c r="D80" s="75">
        <f t="shared" si="8"/>
        <v>2005434.976</v>
      </c>
      <c r="E80" s="75">
        <v>0</v>
      </c>
      <c r="F80" s="75">
        <v>0</v>
      </c>
      <c r="G80" s="75">
        <v>2005434.976</v>
      </c>
      <c r="H80" s="75">
        <v>0</v>
      </c>
      <c r="I80" s="75">
        <v>0</v>
      </c>
      <c r="J80" s="74">
        <v>0</v>
      </c>
      <c r="K80" s="75">
        <v>0</v>
      </c>
      <c r="L80" s="75">
        <v>0</v>
      </c>
      <c r="M80" s="75">
        <v>0</v>
      </c>
      <c r="N80" s="75">
        <v>2253318.48</v>
      </c>
      <c r="O80" s="75">
        <v>0</v>
      </c>
      <c r="P80" s="75">
        <v>635644.36800000002</v>
      </c>
      <c r="Q80" s="75">
        <v>0</v>
      </c>
      <c r="R80" s="75">
        <v>0</v>
      </c>
      <c r="S80" s="75">
        <v>0</v>
      </c>
      <c r="T80" s="75">
        <v>0</v>
      </c>
    </row>
    <row r="81" spans="1:20" s="67" customFormat="1" ht="22.5" customHeight="1" x14ac:dyDescent="0.25">
      <c r="A81" s="137">
        <v>63</v>
      </c>
      <c r="B81" s="84" t="s">
        <v>105</v>
      </c>
      <c r="C81" s="75">
        <f t="shared" si="7"/>
        <v>19300717.25</v>
      </c>
      <c r="D81" s="75">
        <f t="shared" si="8"/>
        <v>6979081</v>
      </c>
      <c r="E81" s="75">
        <v>0</v>
      </c>
      <c r="F81" s="75">
        <v>6979081</v>
      </c>
      <c r="G81" s="75">
        <v>0</v>
      </c>
      <c r="H81" s="75">
        <v>0</v>
      </c>
      <c r="I81" s="75">
        <v>0</v>
      </c>
      <c r="J81" s="74">
        <v>0</v>
      </c>
      <c r="K81" s="75">
        <v>0</v>
      </c>
      <c r="L81" s="75">
        <v>11556323</v>
      </c>
      <c r="M81" s="75">
        <v>0</v>
      </c>
      <c r="N81" s="75">
        <v>0</v>
      </c>
      <c r="O81" s="75">
        <v>0</v>
      </c>
      <c r="P81" s="75">
        <v>765313.25</v>
      </c>
      <c r="Q81" s="75">
        <v>0</v>
      </c>
      <c r="R81" s="75">
        <v>0</v>
      </c>
      <c r="S81" s="75">
        <v>0</v>
      </c>
      <c r="T81" s="75">
        <v>0</v>
      </c>
    </row>
    <row r="82" spans="1:20" s="67" customFormat="1" ht="22.5" customHeight="1" x14ac:dyDescent="0.25">
      <c r="A82" s="137">
        <v>64</v>
      </c>
      <c r="B82" s="84" t="s">
        <v>157</v>
      </c>
      <c r="C82" s="75">
        <f t="shared" si="7"/>
        <v>17225531.332000002</v>
      </c>
      <c r="D82" s="75">
        <f t="shared" si="8"/>
        <v>12751871.200000001</v>
      </c>
      <c r="E82" s="75">
        <v>3775635.6</v>
      </c>
      <c r="F82" s="75">
        <v>8976235.6000000015</v>
      </c>
      <c r="G82" s="75">
        <v>0</v>
      </c>
      <c r="H82" s="75">
        <v>0</v>
      </c>
      <c r="I82" s="75">
        <v>0</v>
      </c>
      <c r="J82" s="74">
        <v>0</v>
      </c>
      <c r="K82" s="75">
        <v>0</v>
      </c>
      <c r="L82" s="75">
        <v>0</v>
      </c>
      <c r="M82" s="75">
        <v>0</v>
      </c>
      <c r="N82" s="75">
        <v>3489342.5700000003</v>
      </c>
      <c r="O82" s="75">
        <v>0</v>
      </c>
      <c r="P82" s="75">
        <v>984317.56200000015</v>
      </c>
      <c r="Q82" s="75">
        <v>0</v>
      </c>
      <c r="R82" s="75">
        <v>0</v>
      </c>
      <c r="S82" s="75">
        <v>0</v>
      </c>
      <c r="T82" s="75">
        <v>0</v>
      </c>
    </row>
    <row r="83" spans="1:20" s="67" customFormat="1" ht="22.5" customHeight="1" x14ac:dyDescent="0.25">
      <c r="A83" s="137">
        <v>65</v>
      </c>
      <c r="B83" s="84" t="s">
        <v>122</v>
      </c>
      <c r="C83" s="75">
        <f t="shared" ref="C83:C84" si="9">D83+K83+L83+M83+N83+O83+P83+Q83+R83+S83+T83</f>
        <v>27219798.445</v>
      </c>
      <c r="D83" s="75">
        <f t="shared" ref="D83:D84" si="10">SUM(E83:I83)</f>
        <v>0</v>
      </c>
      <c r="E83" s="75">
        <v>0</v>
      </c>
      <c r="F83" s="75">
        <v>0</v>
      </c>
      <c r="G83" s="75">
        <v>0</v>
      </c>
      <c r="H83" s="75">
        <v>0</v>
      </c>
      <c r="I83" s="75">
        <v>0</v>
      </c>
      <c r="J83" s="74">
        <v>7</v>
      </c>
      <c r="K83" s="75">
        <v>24569356</v>
      </c>
      <c r="L83" s="75">
        <v>0</v>
      </c>
      <c r="M83" s="75">
        <v>0</v>
      </c>
      <c r="N83" s="75">
        <v>0</v>
      </c>
      <c r="O83" s="75">
        <v>0</v>
      </c>
      <c r="P83" s="75">
        <v>2650442.4450000003</v>
      </c>
      <c r="Q83" s="75">
        <v>0</v>
      </c>
      <c r="R83" s="75">
        <v>0</v>
      </c>
      <c r="S83" s="75">
        <v>0</v>
      </c>
      <c r="T83" s="75">
        <v>0</v>
      </c>
    </row>
    <row r="84" spans="1:20" s="67" customFormat="1" ht="22.5" customHeight="1" x14ac:dyDescent="0.25">
      <c r="A84" s="137">
        <v>66</v>
      </c>
      <c r="B84" s="84" t="s">
        <v>130</v>
      </c>
      <c r="C84" s="75">
        <f t="shared" si="9"/>
        <v>30126592.989999998</v>
      </c>
      <c r="D84" s="75">
        <f t="shared" si="10"/>
        <v>28668627.259999998</v>
      </c>
      <c r="E84" s="75">
        <v>5592450.5999999996</v>
      </c>
      <c r="F84" s="75">
        <v>13295550.6</v>
      </c>
      <c r="G84" s="75">
        <v>4599829.13</v>
      </c>
      <c r="H84" s="75">
        <v>2197925.52</v>
      </c>
      <c r="I84" s="75">
        <v>2982871.41</v>
      </c>
      <c r="J84" s="74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75">
        <v>1457965.73</v>
      </c>
      <c r="Q84" s="75">
        <v>0</v>
      </c>
      <c r="R84" s="75">
        <v>0</v>
      </c>
      <c r="S84" s="75">
        <v>0</v>
      </c>
      <c r="T84" s="75">
        <v>0</v>
      </c>
    </row>
    <row r="85" spans="1:20" s="242" customFormat="1" ht="22.5" customHeight="1" x14ac:dyDescent="0.25">
      <c r="A85" s="135" t="s">
        <v>76</v>
      </c>
      <c r="B85" s="135"/>
      <c r="C85" s="62">
        <f>C86</f>
        <v>2937113.2349999999</v>
      </c>
      <c r="D85" s="62">
        <f t="shared" ref="D85:T85" si="11">D86</f>
        <v>0</v>
      </c>
      <c r="E85" s="62">
        <f t="shared" si="11"/>
        <v>0</v>
      </c>
      <c r="F85" s="62">
        <f t="shared" si="11"/>
        <v>0</v>
      </c>
      <c r="G85" s="62">
        <f t="shared" si="11"/>
        <v>0</v>
      </c>
      <c r="H85" s="62">
        <f t="shared" si="11"/>
        <v>0</v>
      </c>
      <c r="I85" s="62">
        <f t="shared" si="11"/>
        <v>0</v>
      </c>
      <c r="J85" s="63">
        <f t="shared" si="11"/>
        <v>0</v>
      </c>
      <c r="K85" s="62">
        <f t="shared" si="11"/>
        <v>0</v>
      </c>
      <c r="L85" s="62">
        <f t="shared" si="11"/>
        <v>0</v>
      </c>
      <c r="M85" s="62">
        <f t="shared" si="11"/>
        <v>0</v>
      </c>
      <c r="N85" s="62">
        <f t="shared" si="11"/>
        <v>2734334.5049999999</v>
      </c>
      <c r="O85" s="62">
        <f t="shared" si="11"/>
        <v>0</v>
      </c>
      <c r="P85" s="62">
        <f t="shared" si="11"/>
        <v>202778.73</v>
      </c>
      <c r="Q85" s="62">
        <f t="shared" si="11"/>
        <v>0</v>
      </c>
      <c r="R85" s="62">
        <f t="shared" si="11"/>
        <v>0</v>
      </c>
      <c r="S85" s="62">
        <f t="shared" si="11"/>
        <v>0</v>
      </c>
      <c r="T85" s="62">
        <f t="shared" si="11"/>
        <v>0</v>
      </c>
    </row>
    <row r="86" spans="1:20" s="78" customFormat="1" ht="22.5" customHeight="1" x14ac:dyDescent="0.25">
      <c r="A86" s="78">
        <v>1</v>
      </c>
      <c r="B86" s="83" t="s">
        <v>664</v>
      </c>
      <c r="C86" s="75">
        <f t="shared" ref="C86:C140" si="12">D86+K86+L86+M86+N86+O86+P86+Q86+R86+S86+T86</f>
        <v>2937113.2349999999</v>
      </c>
      <c r="D86" s="75">
        <f t="shared" ref="D86:D140" si="13">SUM(E86:I86)</f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4">
        <v>0</v>
      </c>
      <c r="K86" s="75">
        <v>0</v>
      </c>
      <c r="L86" s="75">
        <v>0</v>
      </c>
      <c r="M86" s="75">
        <v>0</v>
      </c>
      <c r="N86" s="75">
        <v>2734334.5049999999</v>
      </c>
      <c r="O86" s="75">
        <v>0</v>
      </c>
      <c r="P86" s="75">
        <v>202778.73</v>
      </c>
      <c r="Q86" s="75">
        <v>0</v>
      </c>
      <c r="R86" s="75">
        <v>0</v>
      </c>
      <c r="S86" s="75">
        <v>0</v>
      </c>
      <c r="T86" s="80">
        <v>0</v>
      </c>
    </row>
    <row r="87" spans="1:20" s="243" customFormat="1" ht="22.5" customHeight="1" x14ac:dyDescent="0.2">
      <c r="A87" s="135" t="s">
        <v>87</v>
      </c>
      <c r="B87" s="135"/>
      <c r="C87" s="62">
        <f>C88</f>
        <v>7033289.3126000008</v>
      </c>
      <c r="D87" s="62">
        <f t="shared" ref="D87:T87" si="14">D88</f>
        <v>7033289.3126000008</v>
      </c>
      <c r="E87" s="62">
        <f t="shared" si="14"/>
        <v>3201885.0600000005</v>
      </c>
      <c r="F87" s="62">
        <f t="shared" si="14"/>
        <v>0</v>
      </c>
      <c r="G87" s="62">
        <f t="shared" si="14"/>
        <v>0</v>
      </c>
      <c r="H87" s="62">
        <f t="shared" si="14"/>
        <v>2123599.9112999998</v>
      </c>
      <c r="I87" s="62">
        <f t="shared" si="14"/>
        <v>1707804.3413000002</v>
      </c>
      <c r="J87" s="63">
        <f t="shared" si="14"/>
        <v>0</v>
      </c>
      <c r="K87" s="62">
        <f t="shared" si="14"/>
        <v>0</v>
      </c>
      <c r="L87" s="62">
        <f t="shared" si="14"/>
        <v>0</v>
      </c>
      <c r="M87" s="62">
        <f t="shared" si="14"/>
        <v>0</v>
      </c>
      <c r="N87" s="62">
        <f t="shared" si="14"/>
        <v>0</v>
      </c>
      <c r="O87" s="62">
        <f t="shared" si="14"/>
        <v>0</v>
      </c>
      <c r="P87" s="62">
        <f t="shared" si="14"/>
        <v>0</v>
      </c>
      <c r="Q87" s="62">
        <f t="shared" si="14"/>
        <v>0</v>
      </c>
      <c r="R87" s="62">
        <f t="shared" si="14"/>
        <v>0</v>
      </c>
      <c r="S87" s="62">
        <f t="shared" si="14"/>
        <v>0</v>
      </c>
      <c r="T87" s="62">
        <f t="shared" si="14"/>
        <v>0</v>
      </c>
    </row>
    <row r="88" spans="1:20" s="243" customFormat="1" ht="22.5" customHeight="1" x14ac:dyDescent="0.2">
      <c r="A88" s="103" t="s">
        <v>546</v>
      </c>
      <c r="B88" s="104"/>
      <c r="C88" s="62">
        <f>C89+C90</f>
        <v>7033289.3126000008</v>
      </c>
      <c r="D88" s="62">
        <f t="shared" ref="D88:T88" si="15">D89+D90</f>
        <v>7033289.3126000008</v>
      </c>
      <c r="E88" s="62">
        <f t="shared" si="15"/>
        <v>3201885.0600000005</v>
      </c>
      <c r="F88" s="62">
        <f t="shared" si="15"/>
        <v>0</v>
      </c>
      <c r="G88" s="62">
        <f t="shared" si="15"/>
        <v>0</v>
      </c>
      <c r="H88" s="62">
        <f t="shared" si="15"/>
        <v>2123599.9112999998</v>
      </c>
      <c r="I88" s="62">
        <f t="shared" si="15"/>
        <v>1707804.3413000002</v>
      </c>
      <c r="J88" s="63">
        <f t="shared" si="15"/>
        <v>0</v>
      </c>
      <c r="K88" s="62">
        <f t="shared" si="15"/>
        <v>0</v>
      </c>
      <c r="L88" s="62">
        <f t="shared" si="15"/>
        <v>0</v>
      </c>
      <c r="M88" s="62">
        <f t="shared" si="15"/>
        <v>0</v>
      </c>
      <c r="N88" s="62">
        <f t="shared" si="15"/>
        <v>0</v>
      </c>
      <c r="O88" s="62">
        <f t="shared" si="15"/>
        <v>0</v>
      </c>
      <c r="P88" s="62">
        <f t="shared" si="15"/>
        <v>0</v>
      </c>
      <c r="Q88" s="62">
        <f t="shared" si="15"/>
        <v>0</v>
      </c>
      <c r="R88" s="62">
        <f t="shared" si="15"/>
        <v>0</v>
      </c>
      <c r="S88" s="62">
        <f t="shared" si="15"/>
        <v>0</v>
      </c>
      <c r="T88" s="62">
        <f t="shared" si="15"/>
        <v>0</v>
      </c>
    </row>
    <row r="89" spans="1:20" s="52" customFormat="1" ht="22.5" customHeight="1" x14ac:dyDescent="0.25">
      <c r="A89" s="78">
        <v>1</v>
      </c>
      <c r="B89" s="84" t="s">
        <v>247</v>
      </c>
      <c r="C89" s="75">
        <f>D89+K89+L89+M89+N89+O89+P89+Q89+R89+S89+T89</f>
        <v>6168083.1536000008</v>
      </c>
      <c r="D89" s="75">
        <f t="shared" ref="D89" si="16">SUM(E89:I89)</f>
        <v>6168083.1536000008</v>
      </c>
      <c r="E89" s="75">
        <v>3201885.0600000005</v>
      </c>
      <c r="F89" s="75">
        <v>0</v>
      </c>
      <c r="G89" s="75">
        <v>0</v>
      </c>
      <c r="H89" s="75">
        <v>1258393.7523000001</v>
      </c>
      <c r="I89" s="75">
        <v>1707804.3413000002</v>
      </c>
      <c r="J89" s="74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75">
        <v>0</v>
      </c>
      <c r="Q89" s="75">
        <v>0</v>
      </c>
      <c r="R89" s="75">
        <v>0</v>
      </c>
      <c r="S89" s="75">
        <v>0</v>
      </c>
      <c r="T89" s="75">
        <v>0</v>
      </c>
    </row>
    <row r="90" spans="1:20" s="52" customFormat="1" ht="22.5" customHeight="1" x14ac:dyDescent="0.25">
      <c r="A90" s="78">
        <v>2</v>
      </c>
      <c r="B90" s="84" t="s">
        <v>246</v>
      </c>
      <c r="C90" s="75">
        <f t="shared" si="12"/>
        <v>865206.15899999999</v>
      </c>
      <c r="D90" s="75">
        <f t="shared" si="13"/>
        <v>865206.15899999999</v>
      </c>
      <c r="E90" s="75">
        <v>0</v>
      </c>
      <c r="F90" s="75">
        <v>0</v>
      </c>
      <c r="G90" s="75">
        <v>0</v>
      </c>
      <c r="H90" s="75">
        <v>865206.15899999999</v>
      </c>
      <c r="I90" s="75">
        <v>0</v>
      </c>
      <c r="J90" s="74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75">
        <v>0</v>
      </c>
      <c r="Q90" s="75">
        <v>0</v>
      </c>
      <c r="R90" s="75">
        <v>0</v>
      </c>
      <c r="S90" s="75">
        <v>0</v>
      </c>
      <c r="T90" s="75">
        <v>0</v>
      </c>
    </row>
    <row r="91" spans="1:20" s="65" customFormat="1" ht="22.5" customHeight="1" x14ac:dyDescent="0.2">
      <c r="A91" s="235" t="s">
        <v>65</v>
      </c>
      <c r="B91" s="236"/>
      <c r="C91" s="62">
        <f>C92</f>
        <v>4171009.4361000005</v>
      </c>
      <c r="D91" s="62">
        <f t="shared" ref="D91:T92" si="17">D92</f>
        <v>0</v>
      </c>
      <c r="E91" s="62">
        <f t="shared" si="17"/>
        <v>0</v>
      </c>
      <c r="F91" s="62">
        <f t="shared" si="17"/>
        <v>0</v>
      </c>
      <c r="G91" s="62">
        <f t="shared" si="17"/>
        <v>0</v>
      </c>
      <c r="H91" s="62">
        <f t="shared" si="17"/>
        <v>0</v>
      </c>
      <c r="I91" s="62">
        <f t="shared" si="17"/>
        <v>0</v>
      </c>
      <c r="J91" s="63">
        <f t="shared" si="17"/>
        <v>0</v>
      </c>
      <c r="K91" s="62">
        <f t="shared" si="17"/>
        <v>0</v>
      </c>
      <c r="L91" s="62">
        <f t="shared" si="17"/>
        <v>3901454.1171000004</v>
      </c>
      <c r="M91" s="62">
        <f t="shared" si="17"/>
        <v>0</v>
      </c>
      <c r="N91" s="62">
        <f t="shared" si="17"/>
        <v>0</v>
      </c>
      <c r="O91" s="62">
        <f t="shared" si="17"/>
        <v>0</v>
      </c>
      <c r="P91" s="62">
        <f t="shared" si="17"/>
        <v>269555.31900000002</v>
      </c>
      <c r="Q91" s="62">
        <f t="shared" si="17"/>
        <v>0</v>
      </c>
      <c r="R91" s="62">
        <f t="shared" si="17"/>
        <v>0</v>
      </c>
      <c r="S91" s="62">
        <f t="shared" si="17"/>
        <v>0</v>
      </c>
      <c r="T91" s="62">
        <f t="shared" si="17"/>
        <v>0</v>
      </c>
    </row>
    <row r="92" spans="1:20" s="65" customFormat="1" ht="22.5" customHeight="1" x14ac:dyDescent="0.2">
      <c r="A92" s="235" t="s">
        <v>66</v>
      </c>
      <c r="B92" s="235"/>
      <c r="C92" s="62">
        <f>C93</f>
        <v>4171009.4361000005</v>
      </c>
      <c r="D92" s="62">
        <f t="shared" si="17"/>
        <v>0</v>
      </c>
      <c r="E92" s="62">
        <f t="shared" si="17"/>
        <v>0</v>
      </c>
      <c r="F92" s="62">
        <f t="shared" si="17"/>
        <v>0</v>
      </c>
      <c r="G92" s="62">
        <f t="shared" si="17"/>
        <v>0</v>
      </c>
      <c r="H92" s="62">
        <f t="shared" si="17"/>
        <v>0</v>
      </c>
      <c r="I92" s="62">
        <f t="shared" si="17"/>
        <v>0</v>
      </c>
      <c r="J92" s="63">
        <f t="shared" si="17"/>
        <v>0</v>
      </c>
      <c r="K92" s="62">
        <f t="shared" si="17"/>
        <v>0</v>
      </c>
      <c r="L92" s="62">
        <f t="shared" si="17"/>
        <v>3901454.1171000004</v>
      </c>
      <c r="M92" s="62">
        <f t="shared" si="17"/>
        <v>0</v>
      </c>
      <c r="N92" s="62">
        <f t="shared" si="17"/>
        <v>0</v>
      </c>
      <c r="O92" s="62">
        <f t="shared" si="17"/>
        <v>0</v>
      </c>
      <c r="P92" s="62">
        <f t="shared" si="17"/>
        <v>269555.31900000002</v>
      </c>
      <c r="Q92" s="62">
        <f t="shared" si="17"/>
        <v>0</v>
      </c>
      <c r="R92" s="62">
        <f t="shared" si="17"/>
        <v>0</v>
      </c>
      <c r="S92" s="62">
        <f t="shared" si="17"/>
        <v>0</v>
      </c>
      <c r="T92" s="62">
        <f t="shared" si="17"/>
        <v>0</v>
      </c>
    </row>
    <row r="93" spans="1:20" s="67" customFormat="1" ht="22.5" customHeight="1" x14ac:dyDescent="0.25">
      <c r="A93" s="137">
        <v>1</v>
      </c>
      <c r="B93" s="84" t="s">
        <v>665</v>
      </c>
      <c r="C93" s="75">
        <f t="shared" si="12"/>
        <v>4171009.4361000005</v>
      </c>
      <c r="D93" s="75">
        <f t="shared" si="13"/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4">
        <v>0</v>
      </c>
      <c r="K93" s="75">
        <v>0</v>
      </c>
      <c r="L93" s="75">
        <v>3901454.1171000004</v>
      </c>
      <c r="M93" s="75">
        <v>0</v>
      </c>
      <c r="N93" s="75">
        <v>0</v>
      </c>
      <c r="O93" s="75">
        <v>0</v>
      </c>
      <c r="P93" s="75">
        <v>269555.31900000002</v>
      </c>
      <c r="Q93" s="75">
        <v>0</v>
      </c>
      <c r="R93" s="75">
        <v>0</v>
      </c>
      <c r="S93" s="75">
        <v>0</v>
      </c>
      <c r="T93" s="237">
        <v>0</v>
      </c>
    </row>
    <row r="94" spans="1:20" s="65" customFormat="1" ht="22.5" customHeight="1" x14ac:dyDescent="0.2">
      <c r="A94" s="121" t="s">
        <v>264</v>
      </c>
      <c r="B94" s="121"/>
      <c r="C94" s="62">
        <f>C95+C114</f>
        <v>62023490.216899998</v>
      </c>
      <c r="D94" s="62">
        <f t="shared" ref="D94:T94" si="18">D95+D114</f>
        <v>19288494.380100001</v>
      </c>
      <c r="E94" s="62">
        <f t="shared" si="18"/>
        <v>2527212.0442000004</v>
      </c>
      <c r="F94" s="62">
        <f t="shared" si="18"/>
        <v>4471707.0215999996</v>
      </c>
      <c r="G94" s="62">
        <f t="shared" si="18"/>
        <v>3033100.3168000001</v>
      </c>
      <c r="H94" s="62">
        <f t="shared" si="18"/>
        <v>6216196.3851000005</v>
      </c>
      <c r="I94" s="62">
        <f t="shared" si="18"/>
        <v>3040278.6124</v>
      </c>
      <c r="J94" s="63">
        <f t="shared" si="18"/>
        <v>0</v>
      </c>
      <c r="K94" s="62">
        <f t="shared" si="18"/>
        <v>0</v>
      </c>
      <c r="L94" s="62">
        <f t="shared" si="18"/>
        <v>21062325.5546</v>
      </c>
      <c r="M94" s="62">
        <f t="shared" si="18"/>
        <v>580119.48179999995</v>
      </c>
      <c r="N94" s="62">
        <f t="shared" si="18"/>
        <v>15018670.044</v>
      </c>
      <c r="O94" s="62">
        <f t="shared" si="18"/>
        <v>1800000</v>
      </c>
      <c r="P94" s="62">
        <f t="shared" si="18"/>
        <v>4273880.7564000003</v>
      </c>
      <c r="Q94" s="62">
        <f t="shared" si="18"/>
        <v>0</v>
      </c>
      <c r="R94" s="62">
        <f t="shared" si="18"/>
        <v>0</v>
      </c>
      <c r="S94" s="62">
        <f t="shared" si="18"/>
        <v>0</v>
      </c>
      <c r="T94" s="62">
        <f t="shared" si="18"/>
        <v>0</v>
      </c>
    </row>
    <row r="95" spans="1:20" s="65" customFormat="1" ht="22.5" customHeight="1" x14ac:dyDescent="0.2">
      <c r="A95" s="121" t="s">
        <v>266</v>
      </c>
      <c r="B95" s="121"/>
      <c r="C95" s="62">
        <f>SUM(C96:C113)</f>
        <v>42310099.824899994</v>
      </c>
      <c r="D95" s="62">
        <f t="shared" ref="D95:T95" si="19">SUM(D96:D113)</f>
        <v>12595420.3181</v>
      </c>
      <c r="E95" s="62">
        <f t="shared" si="19"/>
        <v>564675.97420000006</v>
      </c>
      <c r="F95" s="62">
        <f t="shared" si="19"/>
        <v>2649491.0615999997</v>
      </c>
      <c r="G95" s="62">
        <f t="shared" si="19"/>
        <v>1875688.3968</v>
      </c>
      <c r="H95" s="62">
        <f t="shared" si="19"/>
        <v>5484783.2411000002</v>
      </c>
      <c r="I95" s="62">
        <f t="shared" si="19"/>
        <v>2020781.6444000001</v>
      </c>
      <c r="J95" s="63">
        <f t="shared" si="19"/>
        <v>0</v>
      </c>
      <c r="K95" s="62">
        <f t="shared" si="19"/>
        <v>0</v>
      </c>
      <c r="L95" s="62">
        <f t="shared" si="19"/>
        <v>14573246.944600001</v>
      </c>
      <c r="M95" s="62">
        <f t="shared" si="19"/>
        <v>580119.48179999995</v>
      </c>
      <c r="N95" s="62">
        <f t="shared" si="19"/>
        <v>9371144.6640000008</v>
      </c>
      <c r="O95" s="62">
        <f t="shared" si="19"/>
        <v>1800000</v>
      </c>
      <c r="P95" s="62">
        <f t="shared" si="19"/>
        <v>3390168.4164000005</v>
      </c>
      <c r="Q95" s="62">
        <f t="shared" si="19"/>
        <v>0</v>
      </c>
      <c r="R95" s="62">
        <f t="shared" si="19"/>
        <v>0</v>
      </c>
      <c r="S95" s="62">
        <f t="shared" si="19"/>
        <v>0</v>
      </c>
      <c r="T95" s="62">
        <f t="shared" si="19"/>
        <v>0</v>
      </c>
    </row>
    <row r="96" spans="1:20" s="67" customFormat="1" ht="22.5" customHeight="1" x14ac:dyDescent="0.25">
      <c r="A96" s="137">
        <v>1</v>
      </c>
      <c r="B96" s="84" t="s">
        <v>666</v>
      </c>
      <c r="C96" s="75">
        <f t="shared" ref="C96:C113" si="20">D96+K96+L96+M96+N96+O96+P96+Q96+R96+S96+T96</f>
        <v>12786344.92</v>
      </c>
      <c r="D96" s="75">
        <f t="shared" ref="D96:D113" si="21">SUM(E96:I96)</f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7">
        <v>0</v>
      </c>
      <c r="K96" s="75">
        <v>0</v>
      </c>
      <c r="L96" s="75">
        <v>11992168</v>
      </c>
      <c r="M96" s="75">
        <v>0</v>
      </c>
      <c r="N96" s="75">
        <v>0</v>
      </c>
      <c r="O96" s="75">
        <v>0</v>
      </c>
      <c r="P96" s="80">
        <v>794176.92</v>
      </c>
      <c r="Q96" s="75">
        <v>0</v>
      </c>
      <c r="R96" s="75">
        <v>0</v>
      </c>
      <c r="S96" s="75">
        <v>0</v>
      </c>
      <c r="T96" s="75">
        <v>0</v>
      </c>
    </row>
    <row r="97" spans="1:20" s="67" customFormat="1" ht="22.5" customHeight="1" x14ac:dyDescent="0.25">
      <c r="A97" s="137">
        <v>2</v>
      </c>
      <c r="B97" s="84" t="s">
        <v>667</v>
      </c>
      <c r="C97" s="75">
        <f t="shared" si="20"/>
        <v>3929384.0639999998</v>
      </c>
      <c r="D97" s="75">
        <f t="shared" si="21"/>
        <v>2771944.1664</v>
      </c>
      <c r="E97" s="75">
        <v>0</v>
      </c>
      <c r="F97" s="75">
        <v>0</v>
      </c>
      <c r="G97" s="75">
        <v>1875688.3968</v>
      </c>
      <c r="H97" s="75">
        <v>896255.76959999988</v>
      </c>
      <c r="I97" s="75">
        <v>0</v>
      </c>
      <c r="J97" s="77">
        <v>0</v>
      </c>
      <c r="K97" s="75">
        <v>0</v>
      </c>
      <c r="L97" s="75">
        <v>0</v>
      </c>
      <c r="M97" s="75">
        <v>562920.1152</v>
      </c>
      <c r="N97" s="75">
        <v>0</v>
      </c>
      <c r="O97" s="80">
        <v>0</v>
      </c>
      <c r="P97" s="80">
        <v>594519.78240000003</v>
      </c>
      <c r="Q97" s="75">
        <v>0</v>
      </c>
      <c r="R97" s="75">
        <v>0</v>
      </c>
      <c r="S97" s="75">
        <v>0</v>
      </c>
      <c r="T97" s="75">
        <v>0</v>
      </c>
    </row>
    <row r="98" spans="1:20" s="67" customFormat="1" ht="22.5" customHeight="1" x14ac:dyDescent="0.25">
      <c r="A98" s="137">
        <v>3</v>
      </c>
      <c r="B98" s="84" t="s">
        <v>668</v>
      </c>
      <c r="C98" s="75">
        <f t="shared" si="20"/>
        <v>3415189.4069999997</v>
      </c>
      <c r="D98" s="75">
        <f t="shared" si="21"/>
        <v>367461.402</v>
      </c>
      <c r="E98" s="75">
        <v>0</v>
      </c>
      <c r="F98" s="75">
        <v>0</v>
      </c>
      <c r="G98" s="75">
        <v>0</v>
      </c>
      <c r="H98" s="75">
        <v>367461.402</v>
      </c>
      <c r="I98" s="75">
        <v>0</v>
      </c>
      <c r="J98" s="77">
        <v>0</v>
      </c>
      <c r="K98" s="75">
        <v>0</v>
      </c>
      <c r="L98" s="75">
        <v>0</v>
      </c>
      <c r="M98" s="75">
        <v>0</v>
      </c>
      <c r="N98" s="75">
        <v>2837312.415</v>
      </c>
      <c r="O98" s="80">
        <v>0</v>
      </c>
      <c r="P98" s="80">
        <v>210415.59</v>
      </c>
      <c r="Q98" s="75">
        <v>0</v>
      </c>
      <c r="R98" s="75">
        <v>0</v>
      </c>
      <c r="S98" s="75">
        <v>0</v>
      </c>
      <c r="T98" s="75">
        <v>0</v>
      </c>
    </row>
    <row r="99" spans="1:20" s="67" customFormat="1" ht="22.5" customHeight="1" x14ac:dyDescent="0.25">
      <c r="A99" s="137">
        <v>4</v>
      </c>
      <c r="B99" s="84" t="s">
        <v>262</v>
      </c>
      <c r="C99" s="75">
        <f t="shared" si="20"/>
        <v>363951.74199999997</v>
      </c>
      <c r="D99" s="75">
        <f t="shared" si="21"/>
        <v>363951.74199999997</v>
      </c>
      <c r="E99" s="75">
        <v>0</v>
      </c>
      <c r="F99" s="75">
        <v>0</v>
      </c>
      <c r="G99" s="75">
        <v>0</v>
      </c>
      <c r="H99" s="75">
        <v>363951.74199999997</v>
      </c>
      <c r="I99" s="75">
        <v>0</v>
      </c>
      <c r="J99" s="77">
        <v>0</v>
      </c>
      <c r="K99" s="75">
        <v>0</v>
      </c>
      <c r="L99" s="75">
        <v>0</v>
      </c>
      <c r="M99" s="75">
        <v>0</v>
      </c>
      <c r="N99" s="75">
        <v>0</v>
      </c>
      <c r="O99" s="80">
        <v>0</v>
      </c>
      <c r="P99" s="80">
        <v>0</v>
      </c>
      <c r="Q99" s="75">
        <v>0</v>
      </c>
      <c r="R99" s="75">
        <v>0</v>
      </c>
      <c r="S99" s="75">
        <v>0</v>
      </c>
      <c r="T99" s="75">
        <v>0</v>
      </c>
    </row>
    <row r="100" spans="1:20" s="67" customFormat="1" ht="22.5" customHeight="1" x14ac:dyDescent="0.25">
      <c r="A100" s="137">
        <v>5</v>
      </c>
      <c r="B100" s="84" t="s">
        <v>669</v>
      </c>
      <c r="C100" s="75">
        <f t="shared" si="20"/>
        <v>701867.52000000002</v>
      </c>
      <c r="D100" s="75">
        <f t="shared" si="21"/>
        <v>319128.37</v>
      </c>
      <c r="E100" s="75">
        <v>0</v>
      </c>
      <c r="F100" s="75">
        <v>0</v>
      </c>
      <c r="G100" s="75">
        <v>0</v>
      </c>
      <c r="H100" s="75">
        <v>319128.37</v>
      </c>
      <c r="I100" s="75">
        <v>0</v>
      </c>
      <c r="J100" s="77">
        <v>0</v>
      </c>
      <c r="K100" s="75">
        <v>0</v>
      </c>
      <c r="L100" s="75">
        <v>0</v>
      </c>
      <c r="M100" s="75">
        <v>0</v>
      </c>
      <c r="N100" s="75">
        <v>0</v>
      </c>
      <c r="O100" s="80">
        <v>200000</v>
      </c>
      <c r="P100" s="80">
        <v>182739.15000000002</v>
      </c>
      <c r="Q100" s="75">
        <v>0</v>
      </c>
      <c r="R100" s="75">
        <v>0</v>
      </c>
      <c r="S100" s="75">
        <v>0</v>
      </c>
      <c r="T100" s="75">
        <v>0</v>
      </c>
    </row>
    <row r="101" spans="1:20" s="67" customFormat="1" ht="22.5" customHeight="1" x14ac:dyDescent="0.25">
      <c r="A101" s="137">
        <v>6</v>
      </c>
      <c r="B101" s="84" t="s">
        <v>259</v>
      </c>
      <c r="C101" s="75">
        <f t="shared" si="20"/>
        <v>536276.04799999995</v>
      </c>
      <c r="D101" s="75">
        <f t="shared" si="21"/>
        <v>536276.04799999995</v>
      </c>
      <c r="E101" s="75">
        <v>0</v>
      </c>
      <c r="F101" s="75">
        <v>0</v>
      </c>
      <c r="G101" s="75">
        <v>0</v>
      </c>
      <c r="H101" s="75">
        <v>536276.04799999995</v>
      </c>
      <c r="I101" s="75">
        <v>0</v>
      </c>
      <c r="J101" s="77">
        <v>0</v>
      </c>
      <c r="K101" s="75">
        <v>0</v>
      </c>
      <c r="L101" s="75">
        <v>0</v>
      </c>
      <c r="M101" s="75">
        <v>0</v>
      </c>
      <c r="N101" s="75">
        <v>0</v>
      </c>
      <c r="O101" s="80">
        <v>0</v>
      </c>
      <c r="P101" s="80">
        <v>0</v>
      </c>
      <c r="Q101" s="75">
        <v>0</v>
      </c>
      <c r="R101" s="75">
        <v>0</v>
      </c>
      <c r="S101" s="75">
        <v>0</v>
      </c>
      <c r="T101" s="75">
        <v>0</v>
      </c>
    </row>
    <row r="102" spans="1:20" s="67" customFormat="1" ht="22.5" customHeight="1" x14ac:dyDescent="0.25">
      <c r="A102" s="137">
        <v>7</v>
      </c>
      <c r="B102" s="84" t="s">
        <v>261</v>
      </c>
      <c r="C102" s="75">
        <f t="shared" si="20"/>
        <v>363199.67199999996</v>
      </c>
      <c r="D102" s="75">
        <f t="shared" si="21"/>
        <v>363199.67199999996</v>
      </c>
      <c r="E102" s="75">
        <v>0</v>
      </c>
      <c r="F102" s="75">
        <v>0</v>
      </c>
      <c r="G102" s="75">
        <v>0</v>
      </c>
      <c r="H102" s="75">
        <v>363199.67199999996</v>
      </c>
      <c r="I102" s="75">
        <v>0</v>
      </c>
      <c r="J102" s="77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80">
        <v>0</v>
      </c>
      <c r="Q102" s="75">
        <v>0</v>
      </c>
      <c r="R102" s="75">
        <v>0</v>
      </c>
      <c r="S102" s="75">
        <v>0</v>
      </c>
      <c r="T102" s="75">
        <v>0</v>
      </c>
    </row>
    <row r="103" spans="1:20" s="67" customFormat="1" ht="22.5" customHeight="1" x14ac:dyDescent="0.25">
      <c r="A103" s="137">
        <v>8</v>
      </c>
      <c r="B103" s="84" t="s">
        <v>670</v>
      </c>
      <c r="C103" s="75">
        <f t="shared" si="20"/>
        <v>4231567.3</v>
      </c>
      <c r="D103" s="75">
        <f t="shared" si="21"/>
        <v>580053.80000000005</v>
      </c>
      <c r="E103" s="75">
        <v>0</v>
      </c>
      <c r="F103" s="75">
        <v>0</v>
      </c>
      <c r="G103" s="75">
        <v>0</v>
      </c>
      <c r="H103" s="75">
        <v>0</v>
      </c>
      <c r="I103" s="75">
        <v>580053.80000000005</v>
      </c>
      <c r="J103" s="77">
        <v>0</v>
      </c>
      <c r="K103" s="75">
        <v>0</v>
      </c>
      <c r="L103" s="75">
        <v>0</v>
      </c>
      <c r="M103" s="75">
        <v>0</v>
      </c>
      <c r="N103" s="75">
        <v>3213220.5</v>
      </c>
      <c r="O103" s="80">
        <v>200000</v>
      </c>
      <c r="P103" s="80">
        <v>238293.00000000003</v>
      </c>
      <c r="Q103" s="75">
        <v>0</v>
      </c>
      <c r="R103" s="75">
        <v>0</v>
      </c>
      <c r="S103" s="75">
        <v>0</v>
      </c>
      <c r="T103" s="75">
        <v>0</v>
      </c>
    </row>
    <row r="104" spans="1:20" s="67" customFormat="1" ht="22.5" customHeight="1" x14ac:dyDescent="0.25">
      <c r="A104" s="137">
        <v>9</v>
      </c>
      <c r="B104" s="84" t="s">
        <v>671</v>
      </c>
      <c r="C104" s="75">
        <f t="shared" si="20"/>
        <v>200000</v>
      </c>
      <c r="D104" s="75">
        <f t="shared" si="21"/>
        <v>0</v>
      </c>
      <c r="E104" s="75">
        <v>0</v>
      </c>
      <c r="F104" s="75">
        <v>0</v>
      </c>
      <c r="G104" s="75">
        <v>0</v>
      </c>
      <c r="H104" s="75">
        <v>0</v>
      </c>
      <c r="I104" s="75">
        <v>0</v>
      </c>
      <c r="J104" s="77">
        <v>0</v>
      </c>
      <c r="K104" s="75">
        <v>0</v>
      </c>
      <c r="L104" s="75">
        <v>0</v>
      </c>
      <c r="M104" s="75">
        <v>0</v>
      </c>
      <c r="N104" s="75">
        <v>0</v>
      </c>
      <c r="O104" s="80">
        <v>200000</v>
      </c>
      <c r="P104" s="80">
        <v>0</v>
      </c>
      <c r="Q104" s="75">
        <v>0</v>
      </c>
      <c r="R104" s="75">
        <v>0</v>
      </c>
      <c r="S104" s="75">
        <v>0</v>
      </c>
      <c r="T104" s="75">
        <v>0</v>
      </c>
    </row>
    <row r="105" spans="1:20" s="67" customFormat="1" ht="22.5" customHeight="1" x14ac:dyDescent="0.25">
      <c r="A105" s="137">
        <v>10</v>
      </c>
      <c r="B105" s="84" t="s">
        <v>672</v>
      </c>
      <c r="C105" s="75">
        <f t="shared" si="20"/>
        <v>440762.06000000006</v>
      </c>
      <c r="D105" s="75">
        <f t="shared" si="21"/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7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200000</v>
      </c>
      <c r="P105" s="80">
        <v>240762.06000000003</v>
      </c>
      <c r="Q105" s="75">
        <v>0</v>
      </c>
      <c r="R105" s="75">
        <v>0</v>
      </c>
      <c r="S105" s="75">
        <v>0</v>
      </c>
      <c r="T105" s="75">
        <v>0</v>
      </c>
    </row>
    <row r="106" spans="1:20" s="67" customFormat="1" ht="22.5" customHeight="1" x14ac:dyDescent="0.25">
      <c r="A106" s="137">
        <v>11</v>
      </c>
      <c r="B106" s="84" t="s">
        <v>673</v>
      </c>
      <c r="C106" s="75">
        <f t="shared" si="20"/>
        <v>1579954.0520000001</v>
      </c>
      <c r="D106" s="75">
        <f t="shared" si="21"/>
        <v>1113582.672</v>
      </c>
      <c r="E106" s="75">
        <v>0</v>
      </c>
      <c r="F106" s="75">
        <v>0</v>
      </c>
      <c r="G106" s="75">
        <v>0</v>
      </c>
      <c r="H106" s="75">
        <v>465180.364</v>
      </c>
      <c r="I106" s="75">
        <v>648402.30799999996</v>
      </c>
      <c r="J106" s="77">
        <v>0</v>
      </c>
      <c r="K106" s="75">
        <v>0</v>
      </c>
      <c r="L106" s="75">
        <v>0</v>
      </c>
      <c r="M106" s="75">
        <v>0</v>
      </c>
      <c r="N106" s="75">
        <v>0</v>
      </c>
      <c r="O106" s="80">
        <v>200000</v>
      </c>
      <c r="P106" s="80">
        <v>266371.38</v>
      </c>
      <c r="Q106" s="75">
        <v>0</v>
      </c>
      <c r="R106" s="75">
        <v>0</v>
      </c>
      <c r="S106" s="75">
        <v>0</v>
      </c>
      <c r="T106" s="75">
        <v>0</v>
      </c>
    </row>
    <row r="107" spans="1:20" s="67" customFormat="1" ht="22.5" customHeight="1" x14ac:dyDescent="0.25">
      <c r="A107" s="137">
        <v>12</v>
      </c>
      <c r="B107" s="84" t="s">
        <v>674</v>
      </c>
      <c r="C107" s="75">
        <f t="shared" si="20"/>
        <v>1237955.0720000002</v>
      </c>
      <c r="D107" s="75">
        <f t="shared" si="21"/>
        <v>660016.63199999998</v>
      </c>
      <c r="E107" s="75">
        <v>0</v>
      </c>
      <c r="F107" s="75">
        <v>0</v>
      </c>
      <c r="G107" s="75">
        <v>0</v>
      </c>
      <c r="H107" s="75">
        <v>660016.63199999998</v>
      </c>
      <c r="I107" s="75">
        <v>0</v>
      </c>
      <c r="J107" s="77">
        <v>0</v>
      </c>
      <c r="K107" s="75">
        <v>0</v>
      </c>
      <c r="L107" s="75">
        <v>0</v>
      </c>
      <c r="M107" s="75">
        <v>0</v>
      </c>
      <c r="N107" s="75">
        <v>0</v>
      </c>
      <c r="O107" s="80">
        <v>200000</v>
      </c>
      <c r="P107" s="80">
        <v>377938.44000000006</v>
      </c>
      <c r="Q107" s="75">
        <v>0</v>
      </c>
      <c r="R107" s="75">
        <v>0</v>
      </c>
      <c r="S107" s="75">
        <v>0</v>
      </c>
      <c r="T107" s="75">
        <v>0</v>
      </c>
    </row>
    <row r="108" spans="1:20" s="67" customFormat="1" ht="22.5" customHeight="1" x14ac:dyDescent="0.25">
      <c r="A108" s="137">
        <v>13</v>
      </c>
      <c r="B108" s="84" t="s">
        <v>260</v>
      </c>
      <c r="C108" s="75">
        <f t="shared" si="20"/>
        <v>922617.40830000001</v>
      </c>
      <c r="D108" s="75">
        <f t="shared" si="21"/>
        <v>922617.40830000001</v>
      </c>
      <c r="E108" s="75">
        <v>0</v>
      </c>
      <c r="F108" s="75">
        <v>0</v>
      </c>
      <c r="G108" s="75">
        <v>0</v>
      </c>
      <c r="H108" s="75">
        <v>922617.40830000001</v>
      </c>
      <c r="I108" s="75">
        <v>0</v>
      </c>
      <c r="J108" s="77">
        <v>0</v>
      </c>
      <c r="K108" s="75">
        <v>0</v>
      </c>
      <c r="L108" s="75">
        <v>0</v>
      </c>
      <c r="M108" s="75">
        <v>0</v>
      </c>
      <c r="N108" s="75">
        <v>0</v>
      </c>
      <c r="O108" s="80">
        <v>0</v>
      </c>
      <c r="P108" s="80">
        <v>0</v>
      </c>
      <c r="Q108" s="75">
        <v>0</v>
      </c>
      <c r="R108" s="75">
        <v>0</v>
      </c>
      <c r="S108" s="75">
        <v>0</v>
      </c>
      <c r="T108" s="75">
        <v>0</v>
      </c>
    </row>
    <row r="109" spans="1:20" s="67" customFormat="1" ht="22.5" customHeight="1" x14ac:dyDescent="0.25">
      <c r="A109" s="137">
        <v>14</v>
      </c>
      <c r="B109" s="84" t="s">
        <v>675</v>
      </c>
      <c r="C109" s="75">
        <f t="shared" si="20"/>
        <v>1305000.4239999999</v>
      </c>
      <c r="D109" s="75">
        <f t="shared" si="21"/>
        <v>321111.15399999998</v>
      </c>
      <c r="E109" s="75">
        <v>155760.878</v>
      </c>
      <c r="F109" s="75">
        <v>0</v>
      </c>
      <c r="G109" s="75">
        <v>0</v>
      </c>
      <c r="H109" s="75">
        <v>0</v>
      </c>
      <c r="I109" s="75">
        <v>165350.27600000001</v>
      </c>
      <c r="J109" s="77">
        <v>0</v>
      </c>
      <c r="K109" s="75">
        <v>0</v>
      </c>
      <c r="L109" s="75">
        <v>0</v>
      </c>
      <c r="M109" s="75">
        <v>0</v>
      </c>
      <c r="N109" s="75">
        <v>915961.40999999992</v>
      </c>
      <c r="O109" s="80">
        <v>0</v>
      </c>
      <c r="P109" s="80">
        <v>67927.86</v>
      </c>
      <c r="Q109" s="75">
        <v>0</v>
      </c>
      <c r="R109" s="75">
        <v>0</v>
      </c>
      <c r="S109" s="75">
        <v>0</v>
      </c>
      <c r="T109" s="75">
        <v>0</v>
      </c>
    </row>
    <row r="110" spans="1:20" s="67" customFormat="1" ht="22.5" customHeight="1" x14ac:dyDescent="0.25">
      <c r="A110" s="137">
        <v>15</v>
      </c>
      <c r="B110" s="84" t="s">
        <v>676</v>
      </c>
      <c r="C110" s="75">
        <f t="shared" si="20"/>
        <v>7668674.3196</v>
      </c>
      <c r="D110" s="75">
        <f t="shared" si="21"/>
        <v>2287416.3754000003</v>
      </c>
      <c r="E110" s="75">
        <v>408915.09620000003</v>
      </c>
      <c r="F110" s="75">
        <v>1132984.2056</v>
      </c>
      <c r="G110" s="75">
        <v>0</v>
      </c>
      <c r="H110" s="75">
        <v>311427.17320000002</v>
      </c>
      <c r="I110" s="75">
        <v>434089.90039999998</v>
      </c>
      <c r="J110" s="77">
        <v>0</v>
      </c>
      <c r="K110" s="75">
        <v>0</v>
      </c>
      <c r="L110" s="75">
        <v>2581078.9446</v>
      </c>
      <c r="M110" s="75">
        <v>17199.366600000001</v>
      </c>
      <c r="N110" s="75">
        <v>2404650.3389999997</v>
      </c>
      <c r="O110" s="80">
        <v>200000</v>
      </c>
      <c r="P110" s="80">
        <v>178329.29400000002</v>
      </c>
      <c r="Q110" s="75">
        <v>0</v>
      </c>
      <c r="R110" s="75">
        <v>0</v>
      </c>
      <c r="S110" s="75">
        <v>0</v>
      </c>
      <c r="T110" s="75">
        <v>0</v>
      </c>
    </row>
    <row r="111" spans="1:20" s="67" customFormat="1" ht="22.5" customHeight="1" x14ac:dyDescent="0.25">
      <c r="A111" s="137">
        <v>16</v>
      </c>
      <c r="B111" s="84" t="s">
        <v>677</v>
      </c>
      <c r="C111" s="75">
        <f t="shared" si="20"/>
        <v>734118.12</v>
      </c>
      <c r="D111" s="75">
        <f t="shared" si="21"/>
        <v>653443.02</v>
      </c>
      <c r="E111" s="75">
        <v>0</v>
      </c>
      <c r="F111" s="75">
        <v>512555.24</v>
      </c>
      <c r="G111" s="75">
        <v>0</v>
      </c>
      <c r="H111" s="75">
        <v>140887.78</v>
      </c>
      <c r="I111" s="75">
        <v>0</v>
      </c>
      <c r="J111" s="77">
        <v>0</v>
      </c>
      <c r="K111" s="75">
        <v>0</v>
      </c>
      <c r="L111" s="75">
        <v>0</v>
      </c>
      <c r="M111" s="75">
        <v>0</v>
      </c>
      <c r="N111" s="75">
        <v>0</v>
      </c>
      <c r="O111" s="80">
        <v>0</v>
      </c>
      <c r="P111" s="80">
        <v>80675.100000000006</v>
      </c>
      <c r="Q111" s="75">
        <v>0</v>
      </c>
      <c r="R111" s="75">
        <v>0</v>
      </c>
      <c r="S111" s="75">
        <v>0</v>
      </c>
      <c r="T111" s="75">
        <v>0</v>
      </c>
    </row>
    <row r="112" spans="1:20" s="67" customFormat="1" ht="22.5" customHeight="1" x14ac:dyDescent="0.25">
      <c r="A112" s="137">
        <v>17</v>
      </c>
      <c r="B112" s="84" t="s">
        <v>678</v>
      </c>
      <c r="C112" s="75">
        <f t="shared" si="20"/>
        <v>1113940.8799999999</v>
      </c>
      <c r="D112" s="75">
        <f t="shared" si="21"/>
        <v>834701.27999999991</v>
      </c>
      <c r="E112" s="75">
        <v>0</v>
      </c>
      <c r="F112" s="75">
        <v>503435.04</v>
      </c>
      <c r="G112" s="75">
        <v>0</v>
      </c>
      <c r="H112" s="75">
        <v>138380.88</v>
      </c>
      <c r="I112" s="75">
        <v>192885.36000000002</v>
      </c>
      <c r="J112" s="77">
        <v>0</v>
      </c>
      <c r="K112" s="75">
        <v>0</v>
      </c>
      <c r="L112" s="75">
        <v>0</v>
      </c>
      <c r="M112" s="75">
        <v>0</v>
      </c>
      <c r="N112" s="75">
        <v>0</v>
      </c>
      <c r="O112" s="80">
        <v>200000</v>
      </c>
      <c r="P112" s="80">
        <v>79239.600000000006</v>
      </c>
      <c r="Q112" s="75">
        <v>0</v>
      </c>
      <c r="R112" s="75">
        <v>0</v>
      </c>
      <c r="S112" s="75">
        <v>0</v>
      </c>
      <c r="T112" s="75">
        <v>0</v>
      </c>
    </row>
    <row r="113" spans="1:20" s="67" customFormat="1" ht="22.5" customHeight="1" x14ac:dyDescent="0.25">
      <c r="A113" s="137">
        <v>18</v>
      </c>
      <c r="B113" s="84" t="s">
        <v>679</v>
      </c>
      <c r="C113" s="75">
        <f t="shared" si="20"/>
        <v>779296.81599999988</v>
      </c>
      <c r="D113" s="75">
        <f t="shared" si="21"/>
        <v>500516.57599999994</v>
      </c>
      <c r="E113" s="75">
        <v>0</v>
      </c>
      <c r="F113" s="75">
        <v>500516.57599999994</v>
      </c>
      <c r="G113" s="75">
        <v>0</v>
      </c>
      <c r="H113" s="75">
        <v>0</v>
      </c>
      <c r="I113" s="75">
        <v>0</v>
      </c>
      <c r="J113" s="77">
        <v>0</v>
      </c>
      <c r="K113" s="75">
        <v>0</v>
      </c>
      <c r="L113" s="75">
        <v>0</v>
      </c>
      <c r="M113" s="75">
        <v>0</v>
      </c>
      <c r="N113" s="75">
        <v>0</v>
      </c>
      <c r="O113" s="80">
        <v>200000</v>
      </c>
      <c r="P113" s="80">
        <v>78780.240000000005</v>
      </c>
      <c r="Q113" s="75">
        <v>0</v>
      </c>
      <c r="R113" s="75">
        <v>0</v>
      </c>
      <c r="S113" s="75">
        <v>0</v>
      </c>
      <c r="T113" s="75">
        <v>0</v>
      </c>
    </row>
    <row r="114" spans="1:20" s="65" customFormat="1" ht="22.5" customHeight="1" x14ac:dyDescent="0.2">
      <c r="A114" s="121" t="s">
        <v>265</v>
      </c>
      <c r="B114" s="121"/>
      <c r="C114" s="62">
        <f>SUM(C115:C118)</f>
        <v>19713390.392000005</v>
      </c>
      <c r="D114" s="62">
        <f t="shared" ref="D114:T114" si="22">SUM(D115:D118)</f>
        <v>6693074.0620000008</v>
      </c>
      <c r="E114" s="62">
        <f t="shared" si="22"/>
        <v>1962536.07</v>
      </c>
      <c r="F114" s="62">
        <f t="shared" si="22"/>
        <v>1822215.96</v>
      </c>
      <c r="G114" s="62">
        <f t="shared" si="22"/>
        <v>1157411.92</v>
      </c>
      <c r="H114" s="62">
        <f t="shared" si="22"/>
        <v>731413.14399999997</v>
      </c>
      <c r="I114" s="62">
        <f t="shared" si="22"/>
        <v>1019496.9680000001</v>
      </c>
      <c r="J114" s="63">
        <f t="shared" si="22"/>
        <v>0</v>
      </c>
      <c r="K114" s="62">
        <f t="shared" si="22"/>
        <v>0</v>
      </c>
      <c r="L114" s="62">
        <f t="shared" si="22"/>
        <v>6489078.6100000003</v>
      </c>
      <c r="M114" s="62">
        <f t="shared" si="22"/>
        <v>0</v>
      </c>
      <c r="N114" s="62">
        <f t="shared" si="22"/>
        <v>5647525.3799999999</v>
      </c>
      <c r="O114" s="62">
        <f t="shared" si="22"/>
        <v>0</v>
      </c>
      <c r="P114" s="62">
        <f t="shared" si="22"/>
        <v>883712.34000000008</v>
      </c>
      <c r="Q114" s="62">
        <f t="shared" si="22"/>
        <v>0</v>
      </c>
      <c r="R114" s="62">
        <f t="shared" si="22"/>
        <v>0</v>
      </c>
      <c r="S114" s="62">
        <f t="shared" si="22"/>
        <v>0</v>
      </c>
      <c r="T114" s="62">
        <f t="shared" si="22"/>
        <v>0</v>
      </c>
    </row>
    <row r="115" spans="1:20" s="67" customFormat="1" ht="22.5" customHeight="1" x14ac:dyDescent="0.25">
      <c r="A115" s="137">
        <v>1</v>
      </c>
      <c r="B115" s="84" t="s">
        <v>344</v>
      </c>
      <c r="C115" s="75">
        <f>D115+K115+L115+M115+N115+O115+P115+Q115+R115+S115+T115</f>
        <v>1021064.4</v>
      </c>
      <c r="D115" s="75">
        <f>SUM(E115:I115)</f>
        <v>710996.4</v>
      </c>
      <c r="E115" s="75">
        <v>710996.4</v>
      </c>
      <c r="F115" s="75">
        <v>0</v>
      </c>
      <c r="G115" s="75">
        <v>0</v>
      </c>
      <c r="H115" s="75">
        <v>0</v>
      </c>
      <c r="I115" s="75">
        <v>0</v>
      </c>
      <c r="J115" s="77">
        <v>0</v>
      </c>
      <c r="K115" s="75">
        <v>0</v>
      </c>
      <c r="L115" s="75">
        <v>0</v>
      </c>
      <c r="M115" s="75">
        <v>0</v>
      </c>
      <c r="N115" s="75">
        <v>0</v>
      </c>
      <c r="O115" s="80">
        <v>0</v>
      </c>
      <c r="P115" s="80">
        <v>310068</v>
      </c>
      <c r="Q115" s="75">
        <v>0</v>
      </c>
      <c r="R115" s="75">
        <v>0</v>
      </c>
      <c r="S115" s="75">
        <v>0</v>
      </c>
      <c r="T115" s="75">
        <v>0</v>
      </c>
    </row>
    <row r="116" spans="1:20" s="67" customFormat="1" ht="22.5" customHeight="1" x14ac:dyDescent="0.25">
      <c r="A116" s="137">
        <v>2</v>
      </c>
      <c r="B116" s="84" t="s">
        <v>341</v>
      </c>
      <c r="C116" s="75">
        <f>D116+K116+L116+M116+N116+O116+P116+Q116+R116+S116+T116</f>
        <v>12777060.150000002</v>
      </c>
      <c r="D116" s="75">
        <f>SUM(E116:I116)</f>
        <v>4471533.99</v>
      </c>
      <c r="E116" s="75">
        <v>657671.67000000004</v>
      </c>
      <c r="F116" s="75">
        <v>1822215.96</v>
      </c>
      <c r="G116" s="75">
        <v>792606.6</v>
      </c>
      <c r="H116" s="75">
        <v>500878.62</v>
      </c>
      <c r="I116" s="75">
        <v>698161.14</v>
      </c>
      <c r="J116" s="77">
        <v>0</v>
      </c>
      <c r="K116" s="75">
        <v>0</v>
      </c>
      <c r="L116" s="75">
        <v>4151234.6100000003</v>
      </c>
      <c r="M116" s="75">
        <v>0</v>
      </c>
      <c r="N116" s="75">
        <v>3867478.65</v>
      </c>
      <c r="O116" s="80">
        <v>0</v>
      </c>
      <c r="P116" s="80">
        <v>286812.90000000002</v>
      </c>
      <c r="Q116" s="75">
        <v>0</v>
      </c>
      <c r="R116" s="75">
        <v>0</v>
      </c>
      <c r="S116" s="75">
        <v>0</v>
      </c>
      <c r="T116" s="75">
        <v>0</v>
      </c>
    </row>
    <row r="117" spans="1:20" s="67" customFormat="1" ht="22.5" customHeight="1" x14ac:dyDescent="0.25">
      <c r="A117" s="137">
        <v>3</v>
      </c>
      <c r="B117" s="84" t="s">
        <v>343</v>
      </c>
      <c r="C117" s="75">
        <f>D117+K117+L117+M117+N117+O117+P117+Q117+R117+S117+T117</f>
        <v>3086534.86</v>
      </c>
      <c r="D117" s="75">
        <f>SUM(E117:I117)</f>
        <v>593868</v>
      </c>
      <c r="E117" s="75">
        <v>593868</v>
      </c>
      <c r="F117" s="75">
        <v>0</v>
      </c>
      <c r="G117" s="75">
        <v>0</v>
      </c>
      <c r="H117" s="75">
        <v>0</v>
      </c>
      <c r="I117" s="75">
        <v>0</v>
      </c>
      <c r="J117" s="77">
        <v>0</v>
      </c>
      <c r="K117" s="75">
        <v>0</v>
      </c>
      <c r="L117" s="75">
        <v>2337844</v>
      </c>
      <c r="M117" s="75">
        <v>0</v>
      </c>
      <c r="N117" s="75">
        <v>0</v>
      </c>
      <c r="O117" s="80">
        <v>0</v>
      </c>
      <c r="P117" s="80">
        <v>154822.85999999999</v>
      </c>
      <c r="Q117" s="75">
        <v>0</v>
      </c>
      <c r="R117" s="75">
        <v>0</v>
      </c>
      <c r="S117" s="75">
        <v>0</v>
      </c>
      <c r="T117" s="75">
        <v>0</v>
      </c>
    </row>
    <row r="118" spans="1:20" s="67" customFormat="1" ht="22.5" customHeight="1" x14ac:dyDescent="0.25">
      <c r="A118" s="137">
        <v>4</v>
      </c>
      <c r="B118" s="84" t="s">
        <v>342</v>
      </c>
      <c r="C118" s="75">
        <f>D118+K118+L118+M118+N118+O118+P118+Q118+R118+S118+T118</f>
        <v>2828730.9819999998</v>
      </c>
      <c r="D118" s="75">
        <f>SUM(E118:I118)</f>
        <v>916675.67200000002</v>
      </c>
      <c r="E118" s="75">
        <v>0</v>
      </c>
      <c r="F118" s="75">
        <v>0</v>
      </c>
      <c r="G118" s="75">
        <v>364805.32</v>
      </c>
      <c r="H118" s="75">
        <v>230534.524</v>
      </c>
      <c r="I118" s="75">
        <v>321335.82800000004</v>
      </c>
      <c r="J118" s="77">
        <v>0</v>
      </c>
      <c r="K118" s="75">
        <v>0</v>
      </c>
      <c r="L118" s="75">
        <v>0</v>
      </c>
      <c r="M118" s="75">
        <v>0</v>
      </c>
      <c r="N118" s="75">
        <v>1780046.73</v>
      </c>
      <c r="O118" s="80">
        <v>0</v>
      </c>
      <c r="P118" s="80">
        <v>132008.58000000002</v>
      </c>
      <c r="Q118" s="75">
        <v>0</v>
      </c>
      <c r="R118" s="75">
        <v>0</v>
      </c>
      <c r="S118" s="75">
        <v>0</v>
      </c>
      <c r="T118" s="75">
        <v>0</v>
      </c>
    </row>
    <row r="119" spans="1:20" s="52" customFormat="1" ht="31.5" customHeight="1" x14ac:dyDescent="0.25">
      <c r="A119" s="103" t="s">
        <v>558</v>
      </c>
      <c r="B119" s="104"/>
      <c r="C119" s="62">
        <f>C120</f>
        <v>309209.96999999997</v>
      </c>
      <c r="D119" s="62">
        <f t="shared" ref="D119:T120" si="23">D120</f>
        <v>0</v>
      </c>
      <c r="E119" s="62">
        <f t="shared" si="23"/>
        <v>0</v>
      </c>
      <c r="F119" s="62">
        <f t="shared" si="23"/>
        <v>0</v>
      </c>
      <c r="G119" s="62">
        <f t="shared" si="23"/>
        <v>0</v>
      </c>
      <c r="H119" s="62">
        <f t="shared" si="23"/>
        <v>0</v>
      </c>
      <c r="I119" s="62">
        <f t="shared" si="23"/>
        <v>0</v>
      </c>
      <c r="J119" s="63">
        <f t="shared" si="23"/>
        <v>0</v>
      </c>
      <c r="K119" s="62">
        <f t="shared" si="23"/>
        <v>0</v>
      </c>
      <c r="L119" s="62">
        <f t="shared" si="23"/>
        <v>0</v>
      </c>
      <c r="M119" s="62">
        <f t="shared" si="23"/>
        <v>0</v>
      </c>
      <c r="N119" s="62">
        <f t="shared" si="23"/>
        <v>0</v>
      </c>
      <c r="O119" s="62">
        <f t="shared" si="23"/>
        <v>200000</v>
      </c>
      <c r="P119" s="62">
        <f t="shared" si="23"/>
        <v>109209.97</v>
      </c>
      <c r="Q119" s="62">
        <f t="shared" si="23"/>
        <v>0</v>
      </c>
      <c r="R119" s="62">
        <f t="shared" si="23"/>
        <v>0</v>
      </c>
      <c r="S119" s="62">
        <f t="shared" si="23"/>
        <v>0</v>
      </c>
      <c r="T119" s="62">
        <f t="shared" si="23"/>
        <v>0</v>
      </c>
    </row>
    <row r="120" spans="1:20" s="52" customFormat="1" ht="22.5" customHeight="1" x14ac:dyDescent="0.25">
      <c r="A120" s="103" t="s">
        <v>559</v>
      </c>
      <c r="B120" s="104"/>
      <c r="C120" s="62">
        <f>C121</f>
        <v>309209.96999999997</v>
      </c>
      <c r="D120" s="62">
        <f t="shared" si="23"/>
        <v>0</v>
      </c>
      <c r="E120" s="62">
        <f t="shared" si="23"/>
        <v>0</v>
      </c>
      <c r="F120" s="62">
        <f t="shared" si="23"/>
        <v>0</v>
      </c>
      <c r="G120" s="62">
        <f t="shared" si="23"/>
        <v>0</v>
      </c>
      <c r="H120" s="62">
        <f t="shared" si="23"/>
        <v>0</v>
      </c>
      <c r="I120" s="62">
        <f t="shared" si="23"/>
        <v>0</v>
      </c>
      <c r="J120" s="63">
        <f t="shared" si="23"/>
        <v>0</v>
      </c>
      <c r="K120" s="62">
        <f t="shared" si="23"/>
        <v>0</v>
      </c>
      <c r="L120" s="62">
        <f t="shared" si="23"/>
        <v>0</v>
      </c>
      <c r="M120" s="62">
        <f t="shared" si="23"/>
        <v>0</v>
      </c>
      <c r="N120" s="62">
        <f t="shared" si="23"/>
        <v>0</v>
      </c>
      <c r="O120" s="62">
        <f t="shared" si="23"/>
        <v>200000</v>
      </c>
      <c r="P120" s="62">
        <f t="shared" si="23"/>
        <v>109209.97</v>
      </c>
      <c r="Q120" s="62">
        <f t="shared" si="23"/>
        <v>0</v>
      </c>
      <c r="R120" s="62">
        <f t="shared" si="23"/>
        <v>0</v>
      </c>
      <c r="S120" s="62">
        <f t="shared" si="23"/>
        <v>0</v>
      </c>
      <c r="T120" s="62">
        <f t="shared" si="23"/>
        <v>0</v>
      </c>
    </row>
    <row r="121" spans="1:20" s="52" customFormat="1" ht="22.5" customHeight="1" x14ac:dyDescent="0.25">
      <c r="A121" s="78">
        <v>1</v>
      </c>
      <c r="B121" s="84" t="s">
        <v>680</v>
      </c>
      <c r="C121" s="75">
        <f t="shared" si="12"/>
        <v>309209.96999999997</v>
      </c>
      <c r="D121" s="75">
        <f t="shared" si="13"/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7">
        <v>0</v>
      </c>
      <c r="K121" s="75">
        <v>0</v>
      </c>
      <c r="L121" s="75">
        <v>0</v>
      </c>
      <c r="M121" s="75">
        <v>0</v>
      </c>
      <c r="N121" s="75">
        <v>0</v>
      </c>
      <c r="O121" s="80">
        <v>200000</v>
      </c>
      <c r="P121" s="80">
        <v>109209.97</v>
      </c>
      <c r="Q121" s="75">
        <v>0</v>
      </c>
      <c r="R121" s="75">
        <v>0</v>
      </c>
      <c r="S121" s="75">
        <v>0</v>
      </c>
      <c r="T121" s="75">
        <v>0</v>
      </c>
    </row>
    <row r="122" spans="1:20" s="52" customFormat="1" ht="22.5" customHeight="1" x14ac:dyDescent="0.25">
      <c r="A122" s="103" t="s">
        <v>560</v>
      </c>
      <c r="B122" s="104"/>
      <c r="C122" s="62">
        <f>C123</f>
        <v>32495543.370000001</v>
      </c>
      <c r="D122" s="62">
        <f t="shared" ref="D122:T122" si="24">D123</f>
        <v>2152529.2999999998</v>
      </c>
      <c r="E122" s="62">
        <f t="shared" si="24"/>
        <v>0</v>
      </c>
      <c r="F122" s="62">
        <f t="shared" si="24"/>
        <v>0</v>
      </c>
      <c r="G122" s="62">
        <f t="shared" si="24"/>
        <v>0</v>
      </c>
      <c r="H122" s="62">
        <f t="shared" si="24"/>
        <v>1686614.16</v>
      </c>
      <c r="I122" s="62">
        <f t="shared" si="24"/>
        <v>465915.14</v>
      </c>
      <c r="J122" s="63">
        <f t="shared" si="24"/>
        <v>0</v>
      </c>
      <c r="K122" s="62">
        <f t="shared" si="24"/>
        <v>0</v>
      </c>
      <c r="L122" s="62">
        <f t="shared" si="24"/>
        <v>30343014.069999997</v>
      </c>
      <c r="M122" s="62">
        <f t="shared" si="24"/>
        <v>0</v>
      </c>
      <c r="N122" s="62">
        <f t="shared" si="24"/>
        <v>0</v>
      </c>
      <c r="O122" s="62">
        <f t="shared" si="24"/>
        <v>0</v>
      </c>
      <c r="P122" s="62">
        <f t="shared" si="24"/>
        <v>0</v>
      </c>
      <c r="Q122" s="62">
        <f t="shared" si="24"/>
        <v>0</v>
      </c>
      <c r="R122" s="62">
        <f t="shared" si="24"/>
        <v>0</v>
      </c>
      <c r="S122" s="62">
        <f t="shared" si="24"/>
        <v>0</v>
      </c>
      <c r="T122" s="62">
        <f t="shared" si="24"/>
        <v>0</v>
      </c>
    </row>
    <row r="123" spans="1:20" s="52" customFormat="1" ht="22.5" customHeight="1" x14ac:dyDescent="0.25">
      <c r="A123" s="103" t="s">
        <v>561</v>
      </c>
      <c r="B123" s="104"/>
      <c r="C123" s="62">
        <f>SUM(C124:C129)</f>
        <v>32495543.370000001</v>
      </c>
      <c r="D123" s="62">
        <f t="shared" ref="D123:T123" si="25">SUM(D124:D129)</f>
        <v>2152529.2999999998</v>
      </c>
      <c r="E123" s="62">
        <f t="shared" si="25"/>
        <v>0</v>
      </c>
      <c r="F123" s="62">
        <f t="shared" si="25"/>
        <v>0</v>
      </c>
      <c r="G123" s="62">
        <f t="shared" si="25"/>
        <v>0</v>
      </c>
      <c r="H123" s="62">
        <f t="shared" si="25"/>
        <v>1686614.16</v>
      </c>
      <c r="I123" s="62">
        <f t="shared" si="25"/>
        <v>465915.14</v>
      </c>
      <c r="J123" s="63">
        <f t="shared" si="25"/>
        <v>0</v>
      </c>
      <c r="K123" s="62">
        <f t="shared" si="25"/>
        <v>0</v>
      </c>
      <c r="L123" s="62">
        <f t="shared" si="25"/>
        <v>30343014.069999997</v>
      </c>
      <c r="M123" s="62">
        <f t="shared" si="25"/>
        <v>0</v>
      </c>
      <c r="N123" s="62">
        <f t="shared" si="25"/>
        <v>0</v>
      </c>
      <c r="O123" s="62">
        <f t="shared" si="25"/>
        <v>0</v>
      </c>
      <c r="P123" s="62">
        <f t="shared" si="25"/>
        <v>0</v>
      </c>
      <c r="Q123" s="62">
        <f t="shared" si="25"/>
        <v>0</v>
      </c>
      <c r="R123" s="62">
        <f t="shared" si="25"/>
        <v>0</v>
      </c>
      <c r="S123" s="62">
        <f t="shared" si="25"/>
        <v>0</v>
      </c>
      <c r="T123" s="62">
        <f t="shared" si="25"/>
        <v>0</v>
      </c>
    </row>
    <row r="124" spans="1:20" s="52" customFormat="1" ht="22.5" customHeight="1" x14ac:dyDescent="0.25">
      <c r="A124" s="56">
        <v>1</v>
      </c>
      <c r="B124" s="244" t="s">
        <v>293</v>
      </c>
      <c r="C124" s="75">
        <f t="shared" ref="C124:C129" si="26">D124+K124+L124+M124+N124+O124+P124+Q124+R124+S124+T124</f>
        <v>1686614.16</v>
      </c>
      <c r="D124" s="75">
        <f t="shared" ref="D124:D129" si="27">SUM(E124:I124)</f>
        <v>1686614.16</v>
      </c>
      <c r="E124" s="80">
        <v>0</v>
      </c>
      <c r="F124" s="80">
        <v>0</v>
      </c>
      <c r="G124" s="80">
        <v>0</v>
      </c>
      <c r="H124" s="80">
        <v>1686614.16</v>
      </c>
      <c r="I124" s="80">
        <v>0</v>
      </c>
      <c r="J124" s="77">
        <v>0</v>
      </c>
      <c r="K124" s="80">
        <v>0</v>
      </c>
      <c r="L124" s="80">
        <v>0</v>
      </c>
      <c r="M124" s="80">
        <v>0</v>
      </c>
      <c r="N124" s="80">
        <v>0</v>
      </c>
      <c r="O124" s="80">
        <v>0</v>
      </c>
      <c r="P124" s="80">
        <v>0</v>
      </c>
      <c r="Q124" s="80">
        <v>0</v>
      </c>
      <c r="R124" s="80">
        <v>0</v>
      </c>
      <c r="S124" s="80">
        <v>0</v>
      </c>
      <c r="T124" s="80">
        <v>0</v>
      </c>
    </row>
    <row r="125" spans="1:20" s="52" customFormat="1" ht="22.5" customHeight="1" x14ac:dyDescent="0.25">
      <c r="A125" s="56">
        <v>2</v>
      </c>
      <c r="B125" s="83" t="s">
        <v>294</v>
      </c>
      <c r="C125" s="75">
        <f t="shared" si="26"/>
        <v>465915.14</v>
      </c>
      <c r="D125" s="75">
        <f t="shared" si="27"/>
        <v>465915.14</v>
      </c>
      <c r="E125" s="75">
        <v>0</v>
      </c>
      <c r="F125" s="75">
        <v>0</v>
      </c>
      <c r="G125" s="75">
        <v>0</v>
      </c>
      <c r="H125" s="75">
        <v>0</v>
      </c>
      <c r="I125" s="75">
        <v>465915.14</v>
      </c>
      <c r="J125" s="74">
        <v>0</v>
      </c>
      <c r="K125" s="75">
        <v>0</v>
      </c>
      <c r="L125" s="75">
        <v>0</v>
      </c>
      <c r="M125" s="21">
        <v>0</v>
      </c>
      <c r="N125" s="21">
        <v>0</v>
      </c>
      <c r="O125" s="21">
        <v>0</v>
      </c>
      <c r="P125" s="21">
        <v>0</v>
      </c>
      <c r="Q125" s="80">
        <v>0</v>
      </c>
      <c r="R125" s="80">
        <v>0</v>
      </c>
      <c r="S125" s="80">
        <v>0</v>
      </c>
      <c r="T125" s="80">
        <v>0</v>
      </c>
    </row>
    <row r="126" spans="1:20" s="52" customFormat="1" ht="22.5" customHeight="1" x14ac:dyDescent="0.25">
      <c r="A126" s="56">
        <v>3</v>
      </c>
      <c r="B126" s="84" t="s">
        <v>516</v>
      </c>
      <c r="C126" s="75">
        <f t="shared" si="26"/>
        <v>12055044</v>
      </c>
      <c r="D126" s="75">
        <f t="shared" si="27"/>
        <v>0</v>
      </c>
      <c r="E126" s="75">
        <v>0</v>
      </c>
      <c r="F126" s="75">
        <v>0</v>
      </c>
      <c r="G126" s="75">
        <v>0</v>
      </c>
      <c r="H126" s="75">
        <v>0</v>
      </c>
      <c r="I126" s="75">
        <v>0</v>
      </c>
      <c r="J126" s="74">
        <v>0</v>
      </c>
      <c r="K126" s="75">
        <v>0</v>
      </c>
      <c r="L126" s="75">
        <v>12055044</v>
      </c>
      <c r="M126" s="21">
        <v>0</v>
      </c>
      <c r="N126" s="21">
        <v>0</v>
      </c>
      <c r="O126" s="21">
        <v>0</v>
      </c>
      <c r="P126" s="21">
        <v>0</v>
      </c>
      <c r="Q126" s="80">
        <v>0</v>
      </c>
      <c r="R126" s="80">
        <v>0</v>
      </c>
      <c r="S126" s="80">
        <v>0</v>
      </c>
      <c r="T126" s="80">
        <v>0</v>
      </c>
    </row>
    <row r="127" spans="1:20" s="52" customFormat="1" ht="22.5" customHeight="1" x14ac:dyDescent="0.25">
      <c r="A127" s="56">
        <v>4</v>
      </c>
      <c r="B127" s="83" t="s">
        <v>517</v>
      </c>
      <c r="C127" s="75">
        <f t="shared" si="26"/>
        <v>4395318.2</v>
      </c>
      <c r="D127" s="75">
        <f t="shared" si="27"/>
        <v>0</v>
      </c>
      <c r="E127" s="75">
        <v>0</v>
      </c>
      <c r="F127" s="75">
        <v>0</v>
      </c>
      <c r="G127" s="75">
        <v>0</v>
      </c>
      <c r="H127" s="75">
        <v>0</v>
      </c>
      <c r="I127" s="75">
        <v>0</v>
      </c>
      <c r="J127" s="74">
        <v>0</v>
      </c>
      <c r="K127" s="75">
        <v>0</v>
      </c>
      <c r="L127" s="75">
        <v>4395318.2</v>
      </c>
      <c r="M127" s="75">
        <v>0</v>
      </c>
      <c r="N127" s="75">
        <v>0</v>
      </c>
      <c r="O127" s="75">
        <v>0</v>
      </c>
      <c r="P127" s="75">
        <v>0</v>
      </c>
      <c r="Q127" s="80">
        <v>0</v>
      </c>
      <c r="R127" s="80">
        <v>0</v>
      </c>
      <c r="S127" s="80">
        <v>0</v>
      </c>
      <c r="T127" s="80">
        <v>0</v>
      </c>
    </row>
    <row r="128" spans="1:20" s="52" customFormat="1" ht="22.5" customHeight="1" x14ac:dyDescent="0.25">
      <c r="A128" s="56">
        <v>5</v>
      </c>
      <c r="B128" s="83" t="s">
        <v>295</v>
      </c>
      <c r="C128" s="75">
        <f t="shared" si="26"/>
        <v>10000713.6</v>
      </c>
      <c r="D128" s="75">
        <f t="shared" si="27"/>
        <v>0</v>
      </c>
      <c r="E128" s="75">
        <v>0</v>
      </c>
      <c r="F128" s="75">
        <v>0</v>
      </c>
      <c r="G128" s="75">
        <v>0</v>
      </c>
      <c r="H128" s="75">
        <v>0</v>
      </c>
      <c r="I128" s="75">
        <v>0</v>
      </c>
      <c r="J128" s="77">
        <v>0</v>
      </c>
      <c r="K128" s="75">
        <v>0</v>
      </c>
      <c r="L128" s="75">
        <v>10000713.6</v>
      </c>
      <c r="M128" s="21">
        <v>0</v>
      </c>
      <c r="N128" s="21">
        <v>0</v>
      </c>
      <c r="O128" s="21">
        <v>0</v>
      </c>
      <c r="P128" s="190">
        <v>0</v>
      </c>
      <c r="Q128" s="80">
        <v>0</v>
      </c>
      <c r="R128" s="80">
        <v>0</v>
      </c>
      <c r="S128" s="80">
        <v>0</v>
      </c>
      <c r="T128" s="80">
        <v>0</v>
      </c>
    </row>
    <row r="129" spans="1:20" s="52" customFormat="1" ht="22.5" customHeight="1" x14ac:dyDescent="0.25">
      <c r="A129" s="56">
        <v>6</v>
      </c>
      <c r="B129" s="83" t="s">
        <v>518</v>
      </c>
      <c r="C129" s="75">
        <f t="shared" si="26"/>
        <v>3891938.27</v>
      </c>
      <c r="D129" s="75">
        <f t="shared" si="27"/>
        <v>0</v>
      </c>
      <c r="E129" s="75">
        <v>0</v>
      </c>
      <c r="F129" s="75">
        <v>0</v>
      </c>
      <c r="G129" s="75">
        <v>0</v>
      </c>
      <c r="H129" s="75">
        <v>0</v>
      </c>
      <c r="I129" s="75">
        <v>0</v>
      </c>
      <c r="J129" s="77">
        <v>0</v>
      </c>
      <c r="K129" s="75">
        <v>0</v>
      </c>
      <c r="L129" s="75">
        <v>3891938.27</v>
      </c>
      <c r="M129" s="75">
        <v>0</v>
      </c>
      <c r="N129" s="75">
        <v>0</v>
      </c>
      <c r="O129" s="75">
        <v>0</v>
      </c>
      <c r="P129" s="80">
        <v>0</v>
      </c>
      <c r="Q129" s="80">
        <v>0</v>
      </c>
      <c r="R129" s="80">
        <v>0</v>
      </c>
      <c r="S129" s="80">
        <v>0</v>
      </c>
      <c r="T129" s="80">
        <v>0</v>
      </c>
    </row>
    <row r="130" spans="1:20" s="52" customFormat="1" ht="22.5" customHeight="1" x14ac:dyDescent="0.25">
      <c r="A130" s="103" t="s">
        <v>562</v>
      </c>
      <c r="B130" s="104"/>
      <c r="C130" s="62">
        <f>SUM(C131:C132)</f>
        <v>881796.05</v>
      </c>
      <c r="D130" s="62">
        <f t="shared" ref="D130:T130" si="28">SUM(D131:D132)</f>
        <v>647493.74</v>
      </c>
      <c r="E130" s="62">
        <f t="shared" si="28"/>
        <v>0</v>
      </c>
      <c r="F130" s="62">
        <f t="shared" si="28"/>
        <v>0</v>
      </c>
      <c r="G130" s="62">
        <f t="shared" si="28"/>
        <v>647493.74</v>
      </c>
      <c r="H130" s="62">
        <f t="shared" si="28"/>
        <v>0</v>
      </c>
      <c r="I130" s="62">
        <f t="shared" si="28"/>
        <v>0</v>
      </c>
      <c r="J130" s="63">
        <f t="shared" si="28"/>
        <v>0</v>
      </c>
      <c r="K130" s="62">
        <f t="shared" si="28"/>
        <v>0</v>
      </c>
      <c r="L130" s="62">
        <f t="shared" si="28"/>
        <v>0</v>
      </c>
      <c r="M130" s="62">
        <f t="shared" si="28"/>
        <v>0</v>
      </c>
      <c r="N130" s="62">
        <f t="shared" si="28"/>
        <v>0</v>
      </c>
      <c r="O130" s="62">
        <f t="shared" si="28"/>
        <v>0</v>
      </c>
      <c r="P130" s="62">
        <f t="shared" si="28"/>
        <v>234302.31</v>
      </c>
      <c r="Q130" s="62">
        <f t="shared" si="28"/>
        <v>0</v>
      </c>
      <c r="R130" s="62">
        <f t="shared" si="28"/>
        <v>0</v>
      </c>
      <c r="S130" s="62">
        <f t="shared" si="28"/>
        <v>0</v>
      </c>
      <c r="T130" s="62">
        <f t="shared" si="28"/>
        <v>0</v>
      </c>
    </row>
    <row r="131" spans="1:20" s="52" customFormat="1" ht="22.5" customHeight="1" x14ac:dyDescent="0.25">
      <c r="A131" s="56">
        <v>1</v>
      </c>
      <c r="B131" s="84" t="s">
        <v>681</v>
      </c>
      <c r="C131" s="75">
        <f>D131+K131+L131+M131+N131+O131+P131+Q131+R131+S131+T131</f>
        <v>438034.70000000007</v>
      </c>
      <c r="D131" s="75">
        <f>SUM(E131:I131)</f>
        <v>321644.36000000004</v>
      </c>
      <c r="E131" s="75">
        <v>0</v>
      </c>
      <c r="F131" s="75">
        <v>0</v>
      </c>
      <c r="G131" s="75">
        <v>321644.36000000004</v>
      </c>
      <c r="H131" s="75">
        <v>0</v>
      </c>
      <c r="I131" s="75">
        <v>0</v>
      </c>
      <c r="J131" s="77">
        <v>0</v>
      </c>
      <c r="K131" s="75">
        <v>0</v>
      </c>
      <c r="L131" s="75">
        <v>0</v>
      </c>
      <c r="M131" s="75">
        <v>0</v>
      </c>
      <c r="N131" s="75">
        <v>0</v>
      </c>
      <c r="O131" s="75"/>
      <c r="P131" s="80">
        <v>116390.34000000003</v>
      </c>
      <c r="Q131" s="80">
        <v>0</v>
      </c>
      <c r="R131" s="80">
        <v>0</v>
      </c>
      <c r="S131" s="57">
        <v>0</v>
      </c>
      <c r="T131" s="75">
        <v>0</v>
      </c>
    </row>
    <row r="132" spans="1:20" s="52" customFormat="1" ht="22.5" customHeight="1" x14ac:dyDescent="0.25">
      <c r="A132" s="56">
        <v>2</v>
      </c>
      <c r="B132" s="84" t="s">
        <v>682</v>
      </c>
      <c r="C132" s="75">
        <f t="shared" si="12"/>
        <v>443761.34999999992</v>
      </c>
      <c r="D132" s="75">
        <f t="shared" si="13"/>
        <v>325849.37999999995</v>
      </c>
      <c r="E132" s="75">
        <v>0</v>
      </c>
      <c r="F132" s="75">
        <v>0</v>
      </c>
      <c r="G132" s="75">
        <v>325849.37999999995</v>
      </c>
      <c r="H132" s="75">
        <v>0</v>
      </c>
      <c r="I132" s="75">
        <v>0</v>
      </c>
      <c r="J132" s="77">
        <v>0</v>
      </c>
      <c r="K132" s="75">
        <v>0</v>
      </c>
      <c r="L132" s="75">
        <v>0</v>
      </c>
      <c r="M132" s="75">
        <v>0</v>
      </c>
      <c r="N132" s="75">
        <v>0</v>
      </c>
      <c r="O132" s="75"/>
      <c r="P132" s="80">
        <v>117911.96999999999</v>
      </c>
      <c r="Q132" s="80">
        <v>0</v>
      </c>
      <c r="R132" s="80">
        <v>0</v>
      </c>
      <c r="S132" s="57">
        <v>0</v>
      </c>
      <c r="T132" s="75">
        <v>0</v>
      </c>
    </row>
    <row r="133" spans="1:20" s="65" customFormat="1" ht="22.5" customHeight="1" x14ac:dyDescent="0.2">
      <c r="A133" s="245" t="s">
        <v>28</v>
      </c>
      <c r="B133" s="246"/>
      <c r="C133" s="62">
        <f>C137+C134+C139</f>
        <v>13419389.0701</v>
      </c>
      <c r="D133" s="62">
        <f t="shared" ref="D133:T133" si="29">D137+D134+D139</f>
        <v>1709940.7374</v>
      </c>
      <c r="E133" s="62">
        <f t="shared" si="29"/>
        <v>861767.13660000009</v>
      </c>
      <c r="F133" s="62">
        <f t="shared" si="29"/>
        <v>0</v>
      </c>
      <c r="G133" s="62">
        <f t="shared" si="29"/>
        <v>0</v>
      </c>
      <c r="H133" s="62">
        <f t="shared" si="29"/>
        <v>354310.2046</v>
      </c>
      <c r="I133" s="62">
        <f t="shared" si="29"/>
        <v>493863.39619999996</v>
      </c>
      <c r="J133" s="63">
        <f t="shared" si="29"/>
        <v>0</v>
      </c>
      <c r="K133" s="62">
        <f t="shared" si="29"/>
        <v>0</v>
      </c>
      <c r="L133" s="62">
        <f t="shared" si="29"/>
        <v>4400682.6717000008</v>
      </c>
      <c r="M133" s="62">
        <f t="shared" si="29"/>
        <v>0</v>
      </c>
      <c r="N133" s="62">
        <f t="shared" si="29"/>
        <v>6431783.4629999995</v>
      </c>
      <c r="O133" s="62">
        <f t="shared" si="29"/>
        <v>400000</v>
      </c>
      <c r="P133" s="62">
        <f t="shared" si="29"/>
        <v>476982.19800000009</v>
      </c>
      <c r="Q133" s="62">
        <f t="shared" si="29"/>
        <v>0</v>
      </c>
      <c r="R133" s="62">
        <f t="shared" si="29"/>
        <v>0</v>
      </c>
      <c r="S133" s="62">
        <f t="shared" si="29"/>
        <v>0</v>
      </c>
      <c r="T133" s="62">
        <f t="shared" si="29"/>
        <v>0</v>
      </c>
    </row>
    <row r="134" spans="1:20" s="65" customFormat="1" ht="22.5" customHeight="1" x14ac:dyDescent="0.2">
      <c r="A134" s="247" t="s">
        <v>563</v>
      </c>
      <c r="B134" s="248"/>
      <c r="C134" s="62">
        <f>SUM(C135:C136)</f>
        <v>9204605.9751999993</v>
      </c>
      <c r="D134" s="62">
        <f t="shared" ref="D134:T134" si="30">SUM(D135:D136)</f>
        <v>0</v>
      </c>
      <c r="E134" s="62">
        <f t="shared" si="30"/>
        <v>0</v>
      </c>
      <c r="F134" s="62">
        <f t="shared" si="30"/>
        <v>0</v>
      </c>
      <c r="G134" s="62">
        <f t="shared" si="30"/>
        <v>0</v>
      </c>
      <c r="H134" s="62">
        <f t="shared" si="30"/>
        <v>0</v>
      </c>
      <c r="I134" s="62">
        <f t="shared" si="30"/>
        <v>0</v>
      </c>
      <c r="J134" s="63">
        <f t="shared" si="30"/>
        <v>0</v>
      </c>
      <c r="K134" s="62">
        <f t="shared" si="30"/>
        <v>0</v>
      </c>
      <c r="L134" s="62">
        <f>SUM(L135:L136)</f>
        <v>4400682.6717000008</v>
      </c>
      <c r="M134" s="62">
        <f t="shared" si="30"/>
        <v>0</v>
      </c>
      <c r="N134" s="62">
        <f t="shared" si="30"/>
        <v>4099875.7904999997</v>
      </c>
      <c r="O134" s="62">
        <f t="shared" si="30"/>
        <v>400000</v>
      </c>
      <c r="P134" s="62">
        <f t="shared" si="30"/>
        <v>304047.51300000004</v>
      </c>
      <c r="Q134" s="62">
        <f t="shared" si="30"/>
        <v>0</v>
      </c>
      <c r="R134" s="62">
        <f t="shared" si="30"/>
        <v>0</v>
      </c>
      <c r="S134" s="62">
        <f t="shared" si="30"/>
        <v>0</v>
      </c>
      <c r="T134" s="62">
        <f t="shared" si="30"/>
        <v>0</v>
      </c>
    </row>
    <row r="135" spans="1:20" s="67" customFormat="1" ht="22.5" customHeight="1" x14ac:dyDescent="0.25">
      <c r="A135" s="249">
        <v>1</v>
      </c>
      <c r="B135" s="82" t="s">
        <v>683</v>
      </c>
      <c r="C135" s="75">
        <f t="shared" si="12"/>
        <v>4552295.2399999993</v>
      </c>
      <c r="D135" s="75">
        <f t="shared" si="13"/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7">
        <v>0</v>
      </c>
      <c r="K135" s="75">
        <v>0</v>
      </c>
      <c r="L135" s="75">
        <v>2175346.665</v>
      </c>
      <c r="M135" s="75">
        <v>0</v>
      </c>
      <c r="N135" s="75">
        <v>2026651.7249999999</v>
      </c>
      <c r="O135" s="75">
        <v>200000</v>
      </c>
      <c r="P135" s="80">
        <v>150296.85</v>
      </c>
      <c r="Q135" s="80">
        <v>0</v>
      </c>
      <c r="R135" s="80">
        <v>0</v>
      </c>
      <c r="S135" s="59">
        <v>0</v>
      </c>
      <c r="T135" s="75">
        <v>0</v>
      </c>
    </row>
    <row r="136" spans="1:20" s="67" customFormat="1" ht="22.5" customHeight="1" x14ac:dyDescent="0.25">
      <c r="A136" s="249">
        <v>2</v>
      </c>
      <c r="B136" s="82" t="s">
        <v>684</v>
      </c>
      <c r="C136" s="75">
        <f t="shared" si="12"/>
        <v>4652310.7352</v>
      </c>
      <c r="D136" s="75">
        <f t="shared" si="13"/>
        <v>0</v>
      </c>
      <c r="E136" s="75">
        <v>0</v>
      </c>
      <c r="F136" s="75">
        <v>0</v>
      </c>
      <c r="G136" s="75">
        <v>0</v>
      </c>
      <c r="H136" s="75">
        <v>0</v>
      </c>
      <c r="I136" s="75">
        <v>0</v>
      </c>
      <c r="J136" s="77">
        <v>0</v>
      </c>
      <c r="K136" s="75">
        <v>0</v>
      </c>
      <c r="L136" s="75">
        <v>2225336.0067000003</v>
      </c>
      <c r="M136" s="75">
        <v>0</v>
      </c>
      <c r="N136" s="75">
        <v>2073224.0654999998</v>
      </c>
      <c r="O136" s="75">
        <v>200000</v>
      </c>
      <c r="P136" s="80">
        <v>153750.663</v>
      </c>
      <c r="Q136" s="80">
        <v>0</v>
      </c>
      <c r="R136" s="80">
        <v>0</v>
      </c>
      <c r="S136" s="59">
        <v>0</v>
      </c>
      <c r="T136" s="75">
        <v>0</v>
      </c>
    </row>
    <row r="137" spans="1:20" s="65" customFormat="1" ht="22.5" customHeight="1" x14ac:dyDescent="0.2">
      <c r="A137" s="245" t="s">
        <v>4</v>
      </c>
      <c r="B137" s="246"/>
      <c r="C137" s="62">
        <f>C138</f>
        <v>1313395.6618999999</v>
      </c>
      <c r="D137" s="62">
        <f t="shared" ref="D137:T137" si="31">D138</f>
        <v>1313395.6618999999</v>
      </c>
      <c r="E137" s="62">
        <f t="shared" si="31"/>
        <v>465222.06109999999</v>
      </c>
      <c r="F137" s="62">
        <f t="shared" si="31"/>
        <v>0</v>
      </c>
      <c r="G137" s="62">
        <f t="shared" si="31"/>
        <v>0</v>
      </c>
      <c r="H137" s="62">
        <f t="shared" si="31"/>
        <v>354310.2046</v>
      </c>
      <c r="I137" s="62">
        <f t="shared" si="31"/>
        <v>493863.39619999996</v>
      </c>
      <c r="J137" s="63">
        <f t="shared" si="31"/>
        <v>0</v>
      </c>
      <c r="K137" s="62">
        <f t="shared" si="31"/>
        <v>0</v>
      </c>
      <c r="L137" s="62">
        <f t="shared" si="31"/>
        <v>0</v>
      </c>
      <c r="M137" s="62">
        <f t="shared" si="31"/>
        <v>0</v>
      </c>
      <c r="N137" s="62">
        <f t="shared" si="31"/>
        <v>0</v>
      </c>
      <c r="O137" s="62">
        <f t="shared" si="31"/>
        <v>0</v>
      </c>
      <c r="P137" s="62">
        <f t="shared" si="31"/>
        <v>0</v>
      </c>
      <c r="Q137" s="62">
        <f t="shared" si="31"/>
        <v>0</v>
      </c>
      <c r="R137" s="62">
        <f t="shared" si="31"/>
        <v>0</v>
      </c>
      <c r="S137" s="62">
        <f t="shared" si="31"/>
        <v>0</v>
      </c>
      <c r="T137" s="62">
        <f t="shared" si="31"/>
        <v>0</v>
      </c>
    </row>
    <row r="138" spans="1:20" s="67" customFormat="1" ht="22.5" customHeight="1" x14ac:dyDescent="0.25">
      <c r="A138" s="249">
        <v>1</v>
      </c>
      <c r="B138" s="82" t="s">
        <v>41</v>
      </c>
      <c r="C138" s="75">
        <f>D138+K138+L138+M138+N138+O138+P138+Q138+R138+S138+T138</f>
        <v>1313395.6618999999</v>
      </c>
      <c r="D138" s="75">
        <f>SUM(E138:I138)</f>
        <v>1313395.6618999999</v>
      </c>
      <c r="E138" s="75">
        <v>465222.06109999999</v>
      </c>
      <c r="F138" s="22">
        <v>0</v>
      </c>
      <c r="G138" s="22">
        <v>0</v>
      </c>
      <c r="H138" s="75">
        <v>354310.2046</v>
      </c>
      <c r="I138" s="75">
        <v>493863.39619999996</v>
      </c>
      <c r="J138" s="250">
        <v>0</v>
      </c>
      <c r="K138" s="22">
        <v>0</v>
      </c>
      <c r="L138" s="80">
        <v>0</v>
      </c>
      <c r="M138" s="22">
        <v>0</v>
      </c>
      <c r="N138" s="22">
        <v>0</v>
      </c>
      <c r="O138" s="22">
        <v>0</v>
      </c>
      <c r="P138" s="80">
        <v>0</v>
      </c>
      <c r="Q138" s="22">
        <v>0</v>
      </c>
      <c r="R138" s="22">
        <v>0</v>
      </c>
      <c r="S138" s="22">
        <v>0</v>
      </c>
      <c r="T138" s="80">
        <v>0</v>
      </c>
    </row>
    <row r="139" spans="1:20" s="65" customFormat="1" ht="22.5" customHeight="1" x14ac:dyDescent="0.2">
      <c r="A139" s="247" t="s">
        <v>564</v>
      </c>
      <c r="B139" s="248"/>
      <c r="C139" s="62">
        <f>C140</f>
        <v>2901387.4329999997</v>
      </c>
      <c r="D139" s="62">
        <f t="shared" ref="D139:G139" si="32">D140</f>
        <v>396545.07550000004</v>
      </c>
      <c r="E139" s="62">
        <f t="shared" si="32"/>
        <v>396545.07550000004</v>
      </c>
      <c r="F139" s="62">
        <f t="shared" si="32"/>
        <v>0</v>
      </c>
      <c r="G139" s="62">
        <f t="shared" si="32"/>
        <v>0</v>
      </c>
      <c r="H139" s="60">
        <v>0</v>
      </c>
      <c r="I139" s="60">
        <v>0</v>
      </c>
      <c r="J139" s="230">
        <v>0</v>
      </c>
      <c r="K139" s="60">
        <v>0</v>
      </c>
      <c r="L139" s="60">
        <v>0</v>
      </c>
      <c r="M139" s="60">
        <v>0</v>
      </c>
      <c r="N139" s="60">
        <v>2331907.6724999999</v>
      </c>
      <c r="O139" s="60">
        <v>0</v>
      </c>
      <c r="P139" s="60">
        <v>172934.68500000003</v>
      </c>
      <c r="Q139" s="60">
        <v>0</v>
      </c>
      <c r="R139" s="60">
        <v>0</v>
      </c>
      <c r="S139" s="60">
        <v>0</v>
      </c>
      <c r="T139" s="60">
        <v>0</v>
      </c>
    </row>
    <row r="140" spans="1:20" s="67" customFormat="1" ht="22.5" customHeight="1" x14ac:dyDescent="0.25">
      <c r="A140" s="249">
        <v>1</v>
      </c>
      <c r="B140" s="82" t="s">
        <v>685</v>
      </c>
      <c r="C140" s="75">
        <f t="shared" si="12"/>
        <v>2901387.4329999997</v>
      </c>
      <c r="D140" s="75">
        <f t="shared" si="13"/>
        <v>396545.07550000004</v>
      </c>
      <c r="E140" s="75">
        <v>396545.07550000004</v>
      </c>
      <c r="F140" s="75">
        <v>0</v>
      </c>
      <c r="G140" s="75">
        <v>0</v>
      </c>
      <c r="H140" s="75">
        <v>0</v>
      </c>
      <c r="I140" s="75">
        <v>0</v>
      </c>
      <c r="J140" s="77">
        <v>0</v>
      </c>
      <c r="K140" s="75">
        <v>0</v>
      </c>
      <c r="L140" s="75">
        <v>0</v>
      </c>
      <c r="M140" s="75">
        <v>0</v>
      </c>
      <c r="N140" s="75">
        <v>2331907.6724999999</v>
      </c>
      <c r="O140" s="75">
        <v>0</v>
      </c>
      <c r="P140" s="80">
        <v>172934.68500000003</v>
      </c>
      <c r="Q140" s="80">
        <v>0</v>
      </c>
      <c r="R140" s="80">
        <v>0</v>
      </c>
      <c r="S140" s="59">
        <v>0</v>
      </c>
      <c r="T140" s="75">
        <v>0</v>
      </c>
    </row>
    <row r="141" spans="1:20" s="251" customFormat="1" ht="33.75" customHeight="1" x14ac:dyDescent="0.25">
      <c r="A141" s="97" t="s">
        <v>565</v>
      </c>
      <c r="B141" s="97"/>
      <c r="C141" s="62">
        <f>C142</f>
        <v>602550.1</v>
      </c>
      <c r="D141" s="62">
        <f t="shared" ref="D141:T142" si="33">D142</f>
        <v>602550.1</v>
      </c>
      <c r="E141" s="62">
        <f t="shared" si="33"/>
        <v>0</v>
      </c>
      <c r="F141" s="62">
        <f t="shared" si="33"/>
        <v>0</v>
      </c>
      <c r="G141" s="62">
        <f t="shared" si="33"/>
        <v>0</v>
      </c>
      <c r="H141" s="62">
        <f t="shared" si="33"/>
        <v>0</v>
      </c>
      <c r="I141" s="62">
        <f t="shared" si="33"/>
        <v>602550.1</v>
      </c>
      <c r="J141" s="63">
        <f t="shared" si="33"/>
        <v>0</v>
      </c>
      <c r="K141" s="62">
        <f t="shared" si="33"/>
        <v>0</v>
      </c>
      <c r="L141" s="62">
        <f t="shared" si="33"/>
        <v>0</v>
      </c>
      <c r="M141" s="62">
        <f t="shared" si="33"/>
        <v>0</v>
      </c>
      <c r="N141" s="62">
        <f t="shared" si="33"/>
        <v>0</v>
      </c>
      <c r="O141" s="62">
        <f t="shared" si="33"/>
        <v>0</v>
      </c>
      <c r="P141" s="62">
        <f t="shared" si="33"/>
        <v>0</v>
      </c>
      <c r="Q141" s="62">
        <f t="shared" si="33"/>
        <v>0</v>
      </c>
      <c r="R141" s="62">
        <f t="shared" si="33"/>
        <v>0</v>
      </c>
      <c r="S141" s="62">
        <f t="shared" si="33"/>
        <v>0</v>
      </c>
      <c r="T141" s="62">
        <f t="shared" si="33"/>
        <v>0</v>
      </c>
    </row>
    <row r="142" spans="1:20" s="251" customFormat="1" ht="22.5" customHeight="1" x14ac:dyDescent="0.25">
      <c r="A142" s="97" t="s">
        <v>566</v>
      </c>
      <c r="B142" s="164"/>
      <c r="C142" s="62">
        <f>C143</f>
        <v>602550.1</v>
      </c>
      <c r="D142" s="62">
        <f t="shared" si="33"/>
        <v>602550.1</v>
      </c>
      <c r="E142" s="62">
        <f t="shared" si="33"/>
        <v>0</v>
      </c>
      <c r="F142" s="62">
        <f t="shared" si="33"/>
        <v>0</v>
      </c>
      <c r="G142" s="62">
        <f t="shared" si="33"/>
        <v>0</v>
      </c>
      <c r="H142" s="62">
        <f t="shared" si="33"/>
        <v>0</v>
      </c>
      <c r="I142" s="62">
        <f t="shared" si="33"/>
        <v>602550.1</v>
      </c>
      <c r="J142" s="63">
        <f t="shared" si="33"/>
        <v>0</v>
      </c>
      <c r="K142" s="62">
        <f t="shared" si="33"/>
        <v>0</v>
      </c>
      <c r="L142" s="62">
        <f t="shared" si="33"/>
        <v>0</v>
      </c>
      <c r="M142" s="62">
        <f t="shared" si="33"/>
        <v>0</v>
      </c>
      <c r="N142" s="62">
        <f t="shared" si="33"/>
        <v>0</v>
      </c>
      <c r="O142" s="62">
        <f t="shared" si="33"/>
        <v>0</v>
      </c>
      <c r="P142" s="62">
        <f t="shared" si="33"/>
        <v>0</v>
      </c>
      <c r="Q142" s="62">
        <f t="shared" si="33"/>
        <v>0</v>
      </c>
      <c r="R142" s="62">
        <f t="shared" si="33"/>
        <v>0</v>
      </c>
      <c r="S142" s="62">
        <f t="shared" si="33"/>
        <v>0</v>
      </c>
      <c r="T142" s="62">
        <f t="shared" si="33"/>
        <v>0</v>
      </c>
    </row>
    <row r="143" spans="1:20" s="67" customFormat="1" ht="22.5" customHeight="1" x14ac:dyDescent="0.25">
      <c r="A143" s="78">
        <v>1</v>
      </c>
      <c r="B143" s="84" t="s">
        <v>550</v>
      </c>
      <c r="C143" s="75">
        <f t="shared" ref="C143:C192" si="34">D143+K143+L143+M143+N143+O143+P143+Q143+R143+S143+T143</f>
        <v>602550.1</v>
      </c>
      <c r="D143" s="75">
        <f t="shared" ref="D143:D192" si="35">SUM(E143:I143)</f>
        <v>602550.1</v>
      </c>
      <c r="E143" s="75">
        <v>0</v>
      </c>
      <c r="F143" s="75">
        <v>0</v>
      </c>
      <c r="G143" s="75">
        <v>0</v>
      </c>
      <c r="H143" s="75">
        <v>0</v>
      </c>
      <c r="I143" s="75">
        <v>602550.1</v>
      </c>
      <c r="J143" s="77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  <c r="P143" s="80">
        <v>0</v>
      </c>
      <c r="Q143" s="80">
        <v>0</v>
      </c>
      <c r="R143" s="80">
        <v>0</v>
      </c>
      <c r="S143" s="80">
        <v>0</v>
      </c>
      <c r="T143" s="75">
        <v>0</v>
      </c>
    </row>
    <row r="144" spans="1:20" s="251" customFormat="1" ht="22.5" customHeight="1" x14ac:dyDescent="0.25">
      <c r="A144" s="97" t="s">
        <v>567</v>
      </c>
      <c r="B144" s="97"/>
      <c r="C144" s="62">
        <f>C145+C147</f>
        <v>25817610.09</v>
      </c>
      <c r="D144" s="62">
        <f t="shared" ref="D144:T144" si="36">D145+D147</f>
        <v>2748033.75</v>
      </c>
      <c r="E144" s="62">
        <f t="shared" si="36"/>
        <v>606321.93000000005</v>
      </c>
      <c r="F144" s="62">
        <f t="shared" si="36"/>
        <v>1679940.84</v>
      </c>
      <c r="G144" s="62">
        <f t="shared" si="36"/>
        <v>0</v>
      </c>
      <c r="H144" s="62">
        <f t="shared" si="36"/>
        <v>461770.98</v>
      </c>
      <c r="I144" s="62">
        <f t="shared" si="36"/>
        <v>0</v>
      </c>
      <c r="J144" s="63">
        <f t="shared" si="36"/>
        <v>0</v>
      </c>
      <c r="K144" s="62">
        <f t="shared" si="36"/>
        <v>0</v>
      </c>
      <c r="L144" s="62">
        <f t="shared" si="36"/>
        <v>3827114.19</v>
      </c>
      <c r="M144" s="62">
        <f t="shared" si="36"/>
        <v>581644.88</v>
      </c>
      <c r="N144" s="62">
        <f t="shared" si="36"/>
        <v>17395497.740000002</v>
      </c>
      <c r="O144" s="62">
        <f t="shared" si="36"/>
        <v>0</v>
      </c>
      <c r="P144" s="62">
        <f t="shared" si="36"/>
        <v>1265319.5299999998</v>
      </c>
      <c r="Q144" s="62">
        <f t="shared" si="36"/>
        <v>0</v>
      </c>
      <c r="R144" s="62">
        <f t="shared" si="36"/>
        <v>0</v>
      </c>
      <c r="S144" s="62">
        <f t="shared" si="36"/>
        <v>0</v>
      </c>
      <c r="T144" s="62">
        <f t="shared" si="36"/>
        <v>0</v>
      </c>
    </row>
    <row r="145" spans="1:20" s="251" customFormat="1" ht="22.5" customHeight="1" x14ac:dyDescent="0.25">
      <c r="A145" s="97" t="s">
        <v>568</v>
      </c>
      <c r="B145" s="164"/>
      <c r="C145" s="62">
        <f>C146</f>
        <v>10430582.879999999</v>
      </c>
      <c r="D145" s="62">
        <f t="shared" ref="D145:T145" si="37">D146</f>
        <v>2748033.75</v>
      </c>
      <c r="E145" s="62">
        <f t="shared" si="37"/>
        <v>606321.93000000005</v>
      </c>
      <c r="F145" s="62">
        <f t="shared" si="37"/>
        <v>1679940.84</v>
      </c>
      <c r="G145" s="62">
        <f t="shared" si="37"/>
        <v>0</v>
      </c>
      <c r="H145" s="62">
        <f t="shared" si="37"/>
        <v>461770.98</v>
      </c>
      <c r="I145" s="62">
        <f t="shared" si="37"/>
        <v>0</v>
      </c>
      <c r="J145" s="63">
        <f t="shared" si="37"/>
        <v>0</v>
      </c>
      <c r="K145" s="62">
        <f t="shared" si="37"/>
        <v>0</v>
      </c>
      <c r="L145" s="62">
        <f t="shared" si="37"/>
        <v>3827114.19</v>
      </c>
      <c r="M145" s="62">
        <f t="shared" si="37"/>
        <v>25502.49</v>
      </c>
      <c r="N145" s="62">
        <f t="shared" si="37"/>
        <v>3565513.35</v>
      </c>
      <c r="O145" s="62">
        <f t="shared" si="37"/>
        <v>0</v>
      </c>
      <c r="P145" s="62">
        <f t="shared" si="37"/>
        <v>264419.09999999998</v>
      </c>
      <c r="Q145" s="62">
        <f t="shared" si="37"/>
        <v>0</v>
      </c>
      <c r="R145" s="62">
        <f t="shared" si="37"/>
        <v>0</v>
      </c>
      <c r="S145" s="62">
        <f t="shared" si="37"/>
        <v>0</v>
      </c>
      <c r="T145" s="62">
        <f t="shared" si="37"/>
        <v>0</v>
      </c>
    </row>
    <row r="146" spans="1:20" s="251" customFormat="1" ht="22.5" customHeight="1" x14ac:dyDescent="0.25">
      <c r="A146" s="31">
        <v>1</v>
      </c>
      <c r="B146" s="84" t="s">
        <v>686</v>
      </c>
      <c r="C146" s="75">
        <f t="shared" si="34"/>
        <v>10430582.879999999</v>
      </c>
      <c r="D146" s="75">
        <f t="shared" si="35"/>
        <v>2748033.75</v>
      </c>
      <c r="E146" s="75">
        <v>606321.93000000005</v>
      </c>
      <c r="F146" s="75">
        <v>1679940.84</v>
      </c>
      <c r="G146" s="75">
        <v>0</v>
      </c>
      <c r="H146" s="75">
        <v>461770.98</v>
      </c>
      <c r="I146" s="75">
        <v>0</v>
      </c>
      <c r="J146" s="77">
        <v>0</v>
      </c>
      <c r="K146" s="75">
        <v>0</v>
      </c>
      <c r="L146" s="75">
        <v>3827114.19</v>
      </c>
      <c r="M146" s="75">
        <v>25502.49</v>
      </c>
      <c r="N146" s="75">
        <v>3565513.35</v>
      </c>
      <c r="O146" s="75">
        <v>0</v>
      </c>
      <c r="P146" s="80">
        <v>264419.09999999998</v>
      </c>
      <c r="Q146" s="80">
        <v>0</v>
      </c>
      <c r="R146" s="80">
        <v>0</v>
      </c>
      <c r="S146" s="57">
        <v>0</v>
      </c>
      <c r="T146" s="75">
        <v>0</v>
      </c>
    </row>
    <row r="147" spans="1:20" s="251" customFormat="1" ht="22.5" customHeight="1" x14ac:dyDescent="0.25">
      <c r="A147" s="97" t="s">
        <v>569</v>
      </c>
      <c r="B147" s="164"/>
      <c r="C147" s="62">
        <f>SUM(C148:C149)</f>
        <v>15387027.210000001</v>
      </c>
      <c r="D147" s="62">
        <f t="shared" ref="D147:T147" si="38">SUM(D148:D149)</f>
        <v>0</v>
      </c>
      <c r="E147" s="62">
        <f t="shared" si="38"/>
        <v>0</v>
      </c>
      <c r="F147" s="62">
        <f t="shared" si="38"/>
        <v>0</v>
      </c>
      <c r="G147" s="62">
        <f t="shared" si="38"/>
        <v>0</v>
      </c>
      <c r="H147" s="62">
        <f t="shared" si="38"/>
        <v>0</v>
      </c>
      <c r="I147" s="62">
        <f t="shared" si="38"/>
        <v>0</v>
      </c>
      <c r="J147" s="63">
        <f t="shared" si="38"/>
        <v>0</v>
      </c>
      <c r="K147" s="62">
        <f t="shared" si="38"/>
        <v>0</v>
      </c>
      <c r="L147" s="62">
        <f t="shared" si="38"/>
        <v>0</v>
      </c>
      <c r="M147" s="62">
        <f t="shared" si="38"/>
        <v>556142.39</v>
      </c>
      <c r="N147" s="62">
        <f t="shared" si="38"/>
        <v>13829984.390000001</v>
      </c>
      <c r="O147" s="62">
        <f t="shared" si="38"/>
        <v>0</v>
      </c>
      <c r="P147" s="62">
        <f t="shared" si="38"/>
        <v>1000900.4299999999</v>
      </c>
      <c r="Q147" s="62">
        <f t="shared" si="38"/>
        <v>0</v>
      </c>
      <c r="R147" s="62">
        <f t="shared" si="38"/>
        <v>0</v>
      </c>
      <c r="S147" s="62">
        <f t="shared" si="38"/>
        <v>0</v>
      </c>
      <c r="T147" s="62">
        <f t="shared" si="38"/>
        <v>0</v>
      </c>
    </row>
    <row r="148" spans="1:20" s="251" customFormat="1" ht="22.5" customHeight="1" x14ac:dyDescent="0.25">
      <c r="A148" s="78">
        <v>1</v>
      </c>
      <c r="B148" s="84" t="s">
        <v>687</v>
      </c>
      <c r="C148" s="75">
        <f t="shared" si="34"/>
        <v>5989831.3799999999</v>
      </c>
      <c r="D148" s="75">
        <f t="shared" si="35"/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7">
        <v>0</v>
      </c>
      <c r="K148" s="75">
        <v>0</v>
      </c>
      <c r="L148" s="75">
        <v>0</v>
      </c>
      <c r="M148" s="75">
        <v>0</v>
      </c>
      <c r="N148" s="75">
        <v>5576292.54</v>
      </c>
      <c r="O148" s="75">
        <v>0</v>
      </c>
      <c r="P148" s="75">
        <v>413538.84</v>
      </c>
      <c r="Q148" s="80">
        <v>0</v>
      </c>
      <c r="R148" s="80">
        <v>0</v>
      </c>
      <c r="S148" s="57">
        <v>0</v>
      </c>
      <c r="T148" s="75">
        <v>0</v>
      </c>
    </row>
    <row r="149" spans="1:20" s="251" customFormat="1" ht="22.5" customHeight="1" x14ac:dyDescent="0.25">
      <c r="A149" s="78">
        <v>2</v>
      </c>
      <c r="B149" s="84" t="s">
        <v>688</v>
      </c>
      <c r="C149" s="75">
        <f t="shared" si="34"/>
        <v>9397195.8300000001</v>
      </c>
      <c r="D149" s="75">
        <f t="shared" si="35"/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7">
        <v>0</v>
      </c>
      <c r="K149" s="75">
        <v>0</v>
      </c>
      <c r="L149" s="75">
        <v>0</v>
      </c>
      <c r="M149" s="75">
        <v>556142.39</v>
      </c>
      <c r="N149" s="75">
        <v>8253691.8499999996</v>
      </c>
      <c r="O149" s="75">
        <v>0</v>
      </c>
      <c r="P149" s="80">
        <v>587361.59</v>
      </c>
      <c r="Q149" s="80">
        <v>0</v>
      </c>
      <c r="R149" s="80">
        <v>0</v>
      </c>
      <c r="S149" s="57">
        <v>0</v>
      </c>
      <c r="T149" s="75">
        <v>0</v>
      </c>
    </row>
    <row r="150" spans="1:20" s="67" customFormat="1" ht="22.5" customHeight="1" x14ac:dyDescent="0.25">
      <c r="A150" s="97" t="s">
        <v>570</v>
      </c>
      <c r="B150" s="97"/>
      <c r="C150" s="62">
        <f>C151</f>
        <v>3519033.83</v>
      </c>
      <c r="D150" s="62">
        <f t="shared" ref="D150:T150" si="39">D151</f>
        <v>0</v>
      </c>
      <c r="E150" s="62">
        <f t="shared" si="39"/>
        <v>0</v>
      </c>
      <c r="F150" s="62">
        <f t="shared" si="39"/>
        <v>0</v>
      </c>
      <c r="G150" s="62">
        <f t="shared" si="39"/>
        <v>0</v>
      </c>
      <c r="H150" s="62">
        <f t="shared" si="39"/>
        <v>0</v>
      </c>
      <c r="I150" s="62">
        <f t="shared" si="39"/>
        <v>0</v>
      </c>
      <c r="J150" s="63">
        <f t="shared" si="39"/>
        <v>0</v>
      </c>
      <c r="K150" s="62">
        <f t="shared" si="39"/>
        <v>0</v>
      </c>
      <c r="L150" s="62">
        <f t="shared" si="39"/>
        <v>2913634.81</v>
      </c>
      <c r="M150" s="62">
        <f t="shared" si="39"/>
        <v>0</v>
      </c>
      <c r="N150" s="62">
        <f t="shared" si="39"/>
        <v>0</v>
      </c>
      <c r="O150" s="62">
        <f t="shared" si="39"/>
        <v>0</v>
      </c>
      <c r="P150" s="62">
        <f t="shared" si="39"/>
        <v>605399.02</v>
      </c>
      <c r="Q150" s="62">
        <f t="shared" si="39"/>
        <v>0</v>
      </c>
      <c r="R150" s="62">
        <f t="shared" si="39"/>
        <v>0</v>
      </c>
      <c r="S150" s="62">
        <f t="shared" si="39"/>
        <v>0</v>
      </c>
      <c r="T150" s="62">
        <f t="shared" si="39"/>
        <v>0</v>
      </c>
    </row>
    <row r="151" spans="1:20" s="67" customFormat="1" ht="22.5" customHeight="1" x14ac:dyDescent="0.25">
      <c r="A151" s="97" t="s">
        <v>571</v>
      </c>
      <c r="B151" s="164"/>
      <c r="C151" s="62">
        <f>SUM(C152:C153)</f>
        <v>3519033.83</v>
      </c>
      <c r="D151" s="62">
        <f t="shared" ref="D151:T151" si="40">SUM(D152:D153)</f>
        <v>0</v>
      </c>
      <c r="E151" s="62">
        <f t="shared" si="40"/>
        <v>0</v>
      </c>
      <c r="F151" s="62">
        <f t="shared" si="40"/>
        <v>0</v>
      </c>
      <c r="G151" s="62">
        <f t="shared" si="40"/>
        <v>0</v>
      </c>
      <c r="H151" s="62">
        <f t="shared" si="40"/>
        <v>0</v>
      </c>
      <c r="I151" s="62">
        <f t="shared" si="40"/>
        <v>0</v>
      </c>
      <c r="J151" s="63">
        <f t="shared" si="40"/>
        <v>0</v>
      </c>
      <c r="K151" s="62">
        <f t="shared" si="40"/>
        <v>0</v>
      </c>
      <c r="L151" s="62">
        <f t="shared" si="40"/>
        <v>2913634.81</v>
      </c>
      <c r="M151" s="62">
        <f t="shared" si="40"/>
        <v>0</v>
      </c>
      <c r="N151" s="62">
        <f t="shared" si="40"/>
        <v>0</v>
      </c>
      <c r="O151" s="62">
        <f t="shared" si="40"/>
        <v>0</v>
      </c>
      <c r="P151" s="62">
        <f t="shared" si="40"/>
        <v>605399.02</v>
      </c>
      <c r="Q151" s="62">
        <f t="shared" si="40"/>
        <v>0</v>
      </c>
      <c r="R151" s="62">
        <f t="shared" si="40"/>
        <v>0</v>
      </c>
      <c r="S151" s="62">
        <f t="shared" si="40"/>
        <v>0</v>
      </c>
      <c r="T151" s="62">
        <f t="shared" si="40"/>
        <v>0</v>
      </c>
    </row>
    <row r="152" spans="1:20" s="67" customFormat="1" ht="22.5" customHeight="1" x14ac:dyDescent="0.25">
      <c r="A152" s="78">
        <v>1</v>
      </c>
      <c r="B152" s="84" t="s">
        <v>689</v>
      </c>
      <c r="C152" s="80">
        <v>605399.02</v>
      </c>
      <c r="D152" s="80">
        <v>0</v>
      </c>
      <c r="E152" s="80">
        <v>0</v>
      </c>
      <c r="F152" s="80">
        <v>0</v>
      </c>
      <c r="G152" s="80">
        <v>0</v>
      </c>
      <c r="H152" s="80">
        <v>0</v>
      </c>
      <c r="I152" s="80">
        <v>0</v>
      </c>
      <c r="J152" s="77">
        <v>0</v>
      </c>
      <c r="K152" s="80">
        <v>0</v>
      </c>
      <c r="L152" s="80">
        <v>0</v>
      </c>
      <c r="M152" s="80">
        <v>0</v>
      </c>
      <c r="N152" s="80">
        <v>0</v>
      </c>
      <c r="O152" s="80">
        <v>0</v>
      </c>
      <c r="P152" s="80">
        <v>605399.02</v>
      </c>
      <c r="Q152" s="80">
        <v>0</v>
      </c>
      <c r="R152" s="80">
        <v>0</v>
      </c>
      <c r="S152" s="80">
        <v>0</v>
      </c>
      <c r="T152" s="80">
        <v>0</v>
      </c>
    </row>
    <row r="153" spans="1:20" s="67" customFormat="1" ht="22.5" customHeight="1" x14ac:dyDescent="0.25">
      <c r="A153" s="78">
        <v>2</v>
      </c>
      <c r="B153" s="84" t="s">
        <v>690</v>
      </c>
      <c r="C153" s="22">
        <v>2913634.81</v>
      </c>
      <c r="D153" s="22">
        <v>0</v>
      </c>
      <c r="E153" s="22">
        <v>0</v>
      </c>
      <c r="F153" s="22">
        <v>0</v>
      </c>
      <c r="G153" s="80">
        <v>0</v>
      </c>
      <c r="H153" s="80">
        <v>0</v>
      </c>
      <c r="I153" s="80">
        <v>0</v>
      </c>
      <c r="J153" s="77">
        <v>0</v>
      </c>
      <c r="K153" s="80">
        <v>0</v>
      </c>
      <c r="L153" s="22">
        <v>2913634.81</v>
      </c>
      <c r="M153" s="80">
        <v>0</v>
      </c>
      <c r="N153" s="80">
        <v>0</v>
      </c>
      <c r="O153" s="80">
        <v>0</v>
      </c>
      <c r="P153" s="80">
        <v>0</v>
      </c>
      <c r="Q153" s="80">
        <v>0</v>
      </c>
      <c r="R153" s="80">
        <v>0</v>
      </c>
      <c r="S153" s="80">
        <v>0</v>
      </c>
      <c r="T153" s="75">
        <v>0</v>
      </c>
    </row>
    <row r="154" spans="1:20" s="67" customFormat="1" ht="22.5" customHeight="1" x14ac:dyDescent="0.25">
      <c r="A154" s="97" t="s">
        <v>572</v>
      </c>
      <c r="B154" s="97"/>
      <c r="C154" s="62">
        <f>C155</f>
        <v>46054885.374500006</v>
      </c>
      <c r="D154" s="62">
        <f t="shared" ref="D154:T154" si="41">D155</f>
        <v>14934241.6985</v>
      </c>
      <c r="E154" s="62">
        <f t="shared" si="41"/>
        <v>4293869.1860000007</v>
      </c>
      <c r="F154" s="62">
        <f t="shared" si="41"/>
        <v>3979143.26</v>
      </c>
      <c r="G154" s="62">
        <f t="shared" si="41"/>
        <v>2618691.7846000004</v>
      </c>
      <c r="H154" s="62">
        <f t="shared" si="41"/>
        <v>2417282.6291</v>
      </c>
      <c r="I154" s="62">
        <f t="shared" si="41"/>
        <v>1625254.8388</v>
      </c>
      <c r="J154" s="63">
        <f t="shared" si="41"/>
        <v>0</v>
      </c>
      <c r="K154" s="62">
        <f t="shared" si="41"/>
        <v>0</v>
      </c>
      <c r="L154" s="62">
        <f t="shared" si="41"/>
        <v>18360132.478</v>
      </c>
      <c r="M154" s="62">
        <f t="shared" si="41"/>
        <v>0</v>
      </c>
      <c r="N154" s="62">
        <f t="shared" si="41"/>
        <v>10920613.787999999</v>
      </c>
      <c r="O154" s="62">
        <f t="shared" si="41"/>
        <v>200000</v>
      </c>
      <c r="P154" s="62">
        <f t="shared" si="41"/>
        <v>1639897.4100000001</v>
      </c>
      <c r="Q154" s="62">
        <f t="shared" si="41"/>
        <v>0</v>
      </c>
      <c r="R154" s="62">
        <f t="shared" si="41"/>
        <v>0</v>
      </c>
      <c r="S154" s="62">
        <f t="shared" si="41"/>
        <v>0</v>
      </c>
      <c r="T154" s="62">
        <f t="shared" si="41"/>
        <v>0</v>
      </c>
    </row>
    <row r="155" spans="1:20" s="67" customFormat="1" ht="22.5" customHeight="1" x14ac:dyDescent="0.25">
      <c r="A155" s="97" t="s">
        <v>573</v>
      </c>
      <c r="B155" s="164"/>
      <c r="C155" s="62">
        <f>SUM(C156:C160)</f>
        <v>46054885.374500006</v>
      </c>
      <c r="D155" s="62">
        <f t="shared" ref="D155:T155" si="42">SUM(D156:D160)</f>
        <v>14934241.6985</v>
      </c>
      <c r="E155" s="62">
        <f t="shared" si="42"/>
        <v>4293869.1860000007</v>
      </c>
      <c r="F155" s="62">
        <f t="shared" si="42"/>
        <v>3979143.26</v>
      </c>
      <c r="G155" s="62">
        <f t="shared" si="42"/>
        <v>2618691.7846000004</v>
      </c>
      <c r="H155" s="62">
        <f t="shared" si="42"/>
        <v>2417282.6291</v>
      </c>
      <c r="I155" s="62">
        <f t="shared" si="42"/>
        <v>1625254.8388</v>
      </c>
      <c r="J155" s="63">
        <f t="shared" si="42"/>
        <v>0</v>
      </c>
      <c r="K155" s="62">
        <f t="shared" si="42"/>
        <v>0</v>
      </c>
      <c r="L155" s="62">
        <f t="shared" si="42"/>
        <v>18360132.478</v>
      </c>
      <c r="M155" s="62">
        <f t="shared" si="42"/>
        <v>0</v>
      </c>
      <c r="N155" s="62">
        <f t="shared" si="42"/>
        <v>10920613.787999999</v>
      </c>
      <c r="O155" s="62">
        <f t="shared" si="42"/>
        <v>200000</v>
      </c>
      <c r="P155" s="62">
        <f t="shared" si="42"/>
        <v>1639897.4100000001</v>
      </c>
      <c r="Q155" s="62">
        <f t="shared" si="42"/>
        <v>0</v>
      </c>
      <c r="R155" s="62">
        <f t="shared" si="42"/>
        <v>0</v>
      </c>
      <c r="S155" s="62">
        <f t="shared" si="42"/>
        <v>0</v>
      </c>
      <c r="T155" s="62">
        <f t="shared" si="42"/>
        <v>0</v>
      </c>
    </row>
    <row r="156" spans="1:20" s="67" customFormat="1" ht="22.5" customHeight="1" x14ac:dyDescent="0.25">
      <c r="A156" s="78">
        <v>1</v>
      </c>
      <c r="B156" s="84" t="s">
        <v>691</v>
      </c>
      <c r="C156" s="75">
        <f>D156+K156+L156+M156+N156+O156+P156+Q156+R156+S156+T156</f>
        <v>6110538.0580000002</v>
      </c>
      <c r="D156" s="75">
        <f>SUM(E156:I156)</f>
        <v>2869857.9730000002</v>
      </c>
      <c r="E156" s="75">
        <v>513036.56900000002</v>
      </c>
      <c r="F156" s="75">
        <v>1421474.372</v>
      </c>
      <c r="G156" s="75">
        <v>0</v>
      </c>
      <c r="H156" s="75">
        <v>390725.43399999995</v>
      </c>
      <c r="I156" s="75">
        <v>544621.598</v>
      </c>
      <c r="J156" s="77">
        <v>0</v>
      </c>
      <c r="K156" s="75">
        <v>0</v>
      </c>
      <c r="L156" s="75">
        <v>0</v>
      </c>
      <c r="M156" s="75">
        <v>0</v>
      </c>
      <c r="N156" s="75">
        <v>3016943.0549999997</v>
      </c>
      <c r="O156" s="75">
        <v>0</v>
      </c>
      <c r="P156" s="75">
        <v>223737.03</v>
      </c>
      <c r="Q156" s="80">
        <v>0</v>
      </c>
      <c r="R156" s="80">
        <v>0</v>
      </c>
      <c r="S156" s="57">
        <v>0</v>
      </c>
      <c r="T156" s="75">
        <v>0</v>
      </c>
    </row>
    <row r="157" spans="1:20" s="67" customFormat="1" ht="22.5" customHeight="1" x14ac:dyDescent="0.25">
      <c r="A157" s="78">
        <v>2</v>
      </c>
      <c r="B157" s="84" t="s">
        <v>692</v>
      </c>
      <c r="C157" s="75">
        <f>D157+K157+L157+M157+N157+O157+P157+Q157+R157+S157+T157</f>
        <v>3426239.2041999996</v>
      </c>
      <c r="D157" s="75">
        <f>SUM(E157:I157)</f>
        <v>767409.45120000001</v>
      </c>
      <c r="E157" s="75">
        <v>0</v>
      </c>
      <c r="F157" s="75">
        <v>0</v>
      </c>
      <c r="G157" s="75">
        <v>0</v>
      </c>
      <c r="H157" s="75">
        <v>320572.3444</v>
      </c>
      <c r="I157" s="75">
        <v>446837.10680000001</v>
      </c>
      <c r="J157" s="77">
        <v>0</v>
      </c>
      <c r="K157" s="75">
        <v>0</v>
      </c>
      <c r="L157" s="75">
        <v>0</v>
      </c>
      <c r="M157" s="75">
        <v>0</v>
      </c>
      <c r="N157" s="75">
        <v>2475263.7629999998</v>
      </c>
      <c r="O157" s="75">
        <v>0</v>
      </c>
      <c r="P157" s="75">
        <v>183565.99</v>
      </c>
      <c r="Q157" s="80">
        <v>0</v>
      </c>
      <c r="R157" s="80">
        <v>0</v>
      </c>
      <c r="S157" s="57">
        <v>0</v>
      </c>
      <c r="T157" s="75">
        <v>0</v>
      </c>
    </row>
    <row r="158" spans="1:20" s="67" customFormat="1" ht="22.5" customHeight="1" x14ac:dyDescent="0.25">
      <c r="A158" s="78">
        <v>3</v>
      </c>
      <c r="B158" s="84" t="s">
        <v>693</v>
      </c>
      <c r="C158" s="75">
        <f>D158+K158+L158+M158+N158+O158+P158+Q158+R158+S158+T158</f>
        <v>10879580.505000001</v>
      </c>
      <c r="D158" s="75">
        <f>SUM(E158:I158)</f>
        <v>3339759.0090000001</v>
      </c>
      <c r="E158" s="75">
        <v>597039.47700000007</v>
      </c>
      <c r="F158" s="75">
        <v>1654221.8759999999</v>
      </c>
      <c r="G158" s="75">
        <v>0</v>
      </c>
      <c r="H158" s="75">
        <v>454701.522</v>
      </c>
      <c r="I158" s="75">
        <v>633796.13399999996</v>
      </c>
      <c r="J158" s="77">
        <v>0</v>
      </c>
      <c r="K158" s="75">
        <v>0</v>
      </c>
      <c r="L158" s="75">
        <v>3768523.1910000001</v>
      </c>
      <c r="M158" s="75">
        <v>0</v>
      </c>
      <c r="N158" s="75">
        <v>3510927.3149999999</v>
      </c>
      <c r="O158" s="75">
        <v>0</v>
      </c>
      <c r="P158" s="75">
        <v>260370.99</v>
      </c>
      <c r="Q158" s="80">
        <v>0</v>
      </c>
      <c r="R158" s="80">
        <v>0</v>
      </c>
      <c r="S158" s="57">
        <v>0</v>
      </c>
      <c r="T158" s="75">
        <v>0</v>
      </c>
    </row>
    <row r="159" spans="1:20" s="67" customFormat="1" ht="22.5" customHeight="1" x14ac:dyDescent="0.25">
      <c r="A159" s="78">
        <v>4</v>
      </c>
      <c r="B159" s="84" t="s">
        <v>694</v>
      </c>
      <c r="C159" s="75">
        <f>D159+K159+L159+M159+N159+O159+P159+Q159+R159+S159+T159</f>
        <v>20417235.643300001</v>
      </c>
      <c r="D159" s="75">
        <f>SUM(E159:I159)</f>
        <v>7053768.2533</v>
      </c>
      <c r="E159" s="75">
        <v>3183793.14</v>
      </c>
      <c r="F159" s="75">
        <v>0</v>
      </c>
      <c r="G159" s="75">
        <v>2618691.7846000004</v>
      </c>
      <c r="H159" s="75">
        <v>1251283.3287</v>
      </c>
      <c r="I159" s="75">
        <v>0</v>
      </c>
      <c r="J159" s="77">
        <v>0</v>
      </c>
      <c r="K159" s="75">
        <v>0</v>
      </c>
      <c r="L159" s="75">
        <v>12533444.619999999</v>
      </c>
      <c r="M159" s="75">
        <v>0</v>
      </c>
      <c r="N159" s="75">
        <v>0</v>
      </c>
      <c r="O159" s="75">
        <v>0</v>
      </c>
      <c r="P159" s="75">
        <v>830022.77</v>
      </c>
      <c r="Q159" s="80">
        <v>0</v>
      </c>
      <c r="R159" s="80">
        <v>0</v>
      </c>
      <c r="S159" s="57">
        <v>0</v>
      </c>
      <c r="T159" s="75">
        <v>0</v>
      </c>
    </row>
    <row r="160" spans="1:20" s="67" customFormat="1" ht="22.5" customHeight="1" x14ac:dyDescent="0.25">
      <c r="A160" s="78">
        <v>5</v>
      </c>
      <c r="B160" s="84" t="s">
        <v>695</v>
      </c>
      <c r="C160" s="75">
        <f>D160+K160+L160+M160+N160+O160+P160+Q160+R160+S160+T160</f>
        <v>5221291.9639999997</v>
      </c>
      <c r="D160" s="75">
        <f>SUM(E160:I160)</f>
        <v>903447.01199999999</v>
      </c>
      <c r="E160" s="75">
        <v>0</v>
      </c>
      <c r="F160" s="75">
        <v>903447.01199999999</v>
      </c>
      <c r="G160" s="75">
        <v>0</v>
      </c>
      <c r="H160" s="75">
        <v>0</v>
      </c>
      <c r="I160" s="75">
        <v>0</v>
      </c>
      <c r="J160" s="77">
        <v>0</v>
      </c>
      <c r="K160" s="75">
        <v>0</v>
      </c>
      <c r="L160" s="75">
        <v>2058164.6670000001</v>
      </c>
      <c r="M160" s="75">
        <v>0</v>
      </c>
      <c r="N160" s="75">
        <v>1917479.655</v>
      </c>
      <c r="O160" s="75">
        <v>200000</v>
      </c>
      <c r="P160" s="75">
        <v>142200.63</v>
      </c>
      <c r="Q160" s="80">
        <v>0</v>
      </c>
      <c r="R160" s="80">
        <v>0</v>
      </c>
      <c r="S160" s="57">
        <v>0</v>
      </c>
      <c r="T160" s="75">
        <v>0</v>
      </c>
    </row>
    <row r="161" spans="1:20" s="67" customFormat="1" ht="31.5" customHeight="1" x14ac:dyDescent="0.25">
      <c r="A161" s="132" t="s">
        <v>574</v>
      </c>
      <c r="B161" s="132"/>
      <c r="C161" s="62">
        <f>C162</f>
        <v>1172423.29</v>
      </c>
      <c r="D161" s="62">
        <f t="shared" ref="D161:T162" si="43">D162</f>
        <v>1172423.29</v>
      </c>
      <c r="E161" s="62">
        <f t="shared" si="43"/>
        <v>0</v>
      </c>
      <c r="F161" s="62">
        <f t="shared" si="43"/>
        <v>0</v>
      </c>
      <c r="G161" s="62">
        <f t="shared" si="43"/>
        <v>718423.7</v>
      </c>
      <c r="H161" s="62">
        <f t="shared" si="43"/>
        <v>453999.59</v>
      </c>
      <c r="I161" s="62">
        <f t="shared" si="43"/>
        <v>0</v>
      </c>
      <c r="J161" s="63">
        <f t="shared" si="43"/>
        <v>0</v>
      </c>
      <c r="K161" s="62">
        <f t="shared" si="43"/>
        <v>0</v>
      </c>
      <c r="L161" s="62">
        <f t="shared" si="43"/>
        <v>0</v>
      </c>
      <c r="M161" s="62">
        <f t="shared" si="43"/>
        <v>0</v>
      </c>
      <c r="N161" s="62">
        <f t="shared" si="43"/>
        <v>0</v>
      </c>
      <c r="O161" s="62">
        <f t="shared" si="43"/>
        <v>0</v>
      </c>
      <c r="P161" s="62">
        <f t="shared" si="43"/>
        <v>0</v>
      </c>
      <c r="Q161" s="62">
        <f t="shared" si="43"/>
        <v>0</v>
      </c>
      <c r="R161" s="62">
        <f t="shared" si="43"/>
        <v>0</v>
      </c>
      <c r="S161" s="62">
        <f t="shared" si="43"/>
        <v>0</v>
      </c>
      <c r="T161" s="62">
        <f t="shared" si="43"/>
        <v>0</v>
      </c>
    </row>
    <row r="162" spans="1:20" s="67" customFormat="1" ht="22.5" customHeight="1" x14ac:dyDescent="0.25">
      <c r="A162" s="132" t="s">
        <v>575</v>
      </c>
      <c r="B162" s="132"/>
      <c r="C162" s="62">
        <f>C163</f>
        <v>1172423.29</v>
      </c>
      <c r="D162" s="62">
        <f t="shared" si="43"/>
        <v>1172423.29</v>
      </c>
      <c r="E162" s="62">
        <f t="shared" si="43"/>
        <v>0</v>
      </c>
      <c r="F162" s="62">
        <f t="shared" si="43"/>
        <v>0</v>
      </c>
      <c r="G162" s="62">
        <f t="shared" si="43"/>
        <v>718423.7</v>
      </c>
      <c r="H162" s="62">
        <f t="shared" si="43"/>
        <v>453999.59</v>
      </c>
      <c r="I162" s="62">
        <f t="shared" si="43"/>
        <v>0</v>
      </c>
      <c r="J162" s="63">
        <f t="shared" si="43"/>
        <v>0</v>
      </c>
      <c r="K162" s="62">
        <f t="shared" si="43"/>
        <v>0</v>
      </c>
      <c r="L162" s="62">
        <f t="shared" si="43"/>
        <v>0</v>
      </c>
      <c r="M162" s="62">
        <f t="shared" si="43"/>
        <v>0</v>
      </c>
      <c r="N162" s="62">
        <f t="shared" si="43"/>
        <v>0</v>
      </c>
      <c r="O162" s="62">
        <f t="shared" si="43"/>
        <v>0</v>
      </c>
      <c r="P162" s="62">
        <f t="shared" si="43"/>
        <v>0</v>
      </c>
      <c r="Q162" s="62">
        <f t="shared" si="43"/>
        <v>0</v>
      </c>
      <c r="R162" s="62">
        <f t="shared" si="43"/>
        <v>0</v>
      </c>
      <c r="S162" s="62">
        <f t="shared" si="43"/>
        <v>0</v>
      </c>
      <c r="T162" s="62">
        <f t="shared" si="43"/>
        <v>0</v>
      </c>
    </row>
    <row r="163" spans="1:20" s="67" customFormat="1" ht="22.5" customHeight="1" x14ac:dyDescent="0.25">
      <c r="A163" s="78">
        <v>1</v>
      </c>
      <c r="B163" s="84" t="s">
        <v>330</v>
      </c>
      <c r="C163" s="75">
        <f t="shared" si="34"/>
        <v>1172423.29</v>
      </c>
      <c r="D163" s="75">
        <f t="shared" si="35"/>
        <v>1172423.29</v>
      </c>
      <c r="E163" s="75">
        <v>0</v>
      </c>
      <c r="F163" s="75">
        <v>0</v>
      </c>
      <c r="G163" s="75">
        <v>718423.7</v>
      </c>
      <c r="H163" s="75">
        <v>453999.59</v>
      </c>
      <c r="I163" s="75">
        <v>0</v>
      </c>
      <c r="J163" s="77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80">
        <v>0</v>
      </c>
      <c r="R163" s="80">
        <v>0</v>
      </c>
      <c r="S163" s="80">
        <v>0</v>
      </c>
      <c r="T163" s="75">
        <v>0</v>
      </c>
    </row>
    <row r="164" spans="1:20" s="251" customFormat="1" ht="22.5" customHeight="1" x14ac:dyDescent="0.25">
      <c r="A164" s="132" t="s">
        <v>576</v>
      </c>
      <c r="B164" s="132"/>
      <c r="C164" s="62">
        <f>SUM(C165:C167)</f>
        <v>8927102.5480000004</v>
      </c>
      <c r="D164" s="62">
        <f t="shared" ref="D164:T164" si="44">SUM(D165:D167)</f>
        <v>3713705.2239999999</v>
      </c>
      <c r="E164" s="62">
        <f t="shared" si="44"/>
        <v>0</v>
      </c>
      <c r="F164" s="62">
        <f t="shared" si="44"/>
        <v>725055.9</v>
      </c>
      <c r="G164" s="62">
        <f t="shared" si="44"/>
        <v>315376.5</v>
      </c>
      <c r="H164" s="62">
        <f t="shared" si="44"/>
        <v>1131015.132</v>
      </c>
      <c r="I164" s="62">
        <f t="shared" si="44"/>
        <v>1542257.6920000003</v>
      </c>
      <c r="J164" s="63">
        <f t="shared" si="44"/>
        <v>0</v>
      </c>
      <c r="K164" s="62">
        <f t="shared" si="44"/>
        <v>0</v>
      </c>
      <c r="L164" s="62">
        <f t="shared" si="44"/>
        <v>1651767.5250000001</v>
      </c>
      <c r="M164" s="62">
        <f t="shared" si="44"/>
        <v>1090603.6640000001</v>
      </c>
      <c r="N164" s="62">
        <f t="shared" si="44"/>
        <v>1538861.625</v>
      </c>
      <c r="O164" s="62">
        <f t="shared" si="44"/>
        <v>200000</v>
      </c>
      <c r="P164" s="62">
        <f t="shared" si="44"/>
        <v>732164.51</v>
      </c>
      <c r="Q164" s="62">
        <f t="shared" si="44"/>
        <v>0</v>
      </c>
      <c r="R164" s="62">
        <f t="shared" si="44"/>
        <v>0</v>
      </c>
      <c r="S164" s="62">
        <f t="shared" si="44"/>
        <v>0</v>
      </c>
      <c r="T164" s="62">
        <f t="shared" si="44"/>
        <v>0</v>
      </c>
    </row>
    <row r="165" spans="1:20" s="67" customFormat="1" ht="22.5" customHeight="1" x14ac:dyDescent="0.25">
      <c r="A165" s="85">
        <v>1</v>
      </c>
      <c r="B165" s="84" t="s">
        <v>696</v>
      </c>
      <c r="C165" s="75">
        <f>D165+K165+L165+M165+N165+O165+P165+Q165+R165+S165+T165</f>
        <v>3399412.0180000002</v>
      </c>
      <c r="D165" s="75">
        <f>SUM(E165:I165)</f>
        <v>2196177.4240000001</v>
      </c>
      <c r="E165" s="75">
        <v>0</v>
      </c>
      <c r="F165" s="75">
        <v>0</v>
      </c>
      <c r="G165" s="75">
        <v>0</v>
      </c>
      <c r="H165" s="75">
        <v>931716.58199999994</v>
      </c>
      <c r="I165" s="75">
        <v>1264460.8420000002</v>
      </c>
      <c r="J165" s="77">
        <v>0</v>
      </c>
      <c r="K165" s="75">
        <v>0</v>
      </c>
      <c r="L165" s="75">
        <v>0</v>
      </c>
      <c r="M165" s="75">
        <v>585192.33400000003</v>
      </c>
      <c r="N165" s="75">
        <v>0</v>
      </c>
      <c r="O165" s="75">
        <v>0</v>
      </c>
      <c r="P165" s="75">
        <v>618042.26</v>
      </c>
      <c r="Q165" s="80">
        <v>0</v>
      </c>
      <c r="R165" s="80">
        <v>0</v>
      </c>
      <c r="S165" s="80">
        <v>0</v>
      </c>
      <c r="T165" s="75">
        <v>0</v>
      </c>
    </row>
    <row r="166" spans="1:20" s="67" customFormat="1" ht="22.5" customHeight="1" x14ac:dyDescent="0.25">
      <c r="A166" s="85">
        <v>2</v>
      </c>
      <c r="B166" s="84" t="s">
        <v>697</v>
      </c>
      <c r="C166" s="75">
        <f>D166+K166+L166+M166+N166+O166+P166+Q166+R166+S166+T166</f>
        <v>5033285.9800000004</v>
      </c>
      <c r="D166" s="75">
        <f>SUM(E166:I166)</f>
        <v>1517527.7999999998</v>
      </c>
      <c r="E166" s="75">
        <v>0</v>
      </c>
      <c r="F166" s="75">
        <v>725055.9</v>
      </c>
      <c r="G166" s="75">
        <v>315376.5</v>
      </c>
      <c r="H166" s="75">
        <v>199298.55</v>
      </c>
      <c r="I166" s="75">
        <v>277796.84999999998</v>
      </c>
      <c r="J166" s="77">
        <v>0</v>
      </c>
      <c r="K166" s="75">
        <v>0</v>
      </c>
      <c r="L166" s="75">
        <v>1651767.5250000001</v>
      </c>
      <c r="M166" s="75">
        <v>11006.78</v>
      </c>
      <c r="N166" s="75">
        <v>1538861.625</v>
      </c>
      <c r="O166" s="75">
        <v>200000</v>
      </c>
      <c r="P166" s="75">
        <v>114122.25</v>
      </c>
      <c r="Q166" s="80">
        <v>0</v>
      </c>
      <c r="R166" s="80">
        <v>0</v>
      </c>
      <c r="S166" s="80">
        <v>0</v>
      </c>
      <c r="T166" s="75">
        <v>0</v>
      </c>
    </row>
    <row r="167" spans="1:20" s="67" customFormat="1" ht="22.5" customHeight="1" x14ac:dyDescent="0.25">
      <c r="A167" s="85">
        <v>3</v>
      </c>
      <c r="B167" s="84" t="s">
        <v>331</v>
      </c>
      <c r="C167" s="75">
        <f>D167+K167+L167+M167+N167+O167+P167+Q167+R167+S167+T167</f>
        <v>494404.55</v>
      </c>
      <c r="D167" s="75">
        <f>SUM(E167:I167)</f>
        <v>0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7">
        <v>0</v>
      </c>
      <c r="K167" s="75">
        <v>0</v>
      </c>
      <c r="L167" s="75">
        <v>0</v>
      </c>
      <c r="M167" s="75">
        <v>494404.55</v>
      </c>
      <c r="N167" s="75">
        <v>0</v>
      </c>
      <c r="O167" s="75">
        <v>0</v>
      </c>
      <c r="P167" s="75">
        <v>0</v>
      </c>
      <c r="Q167" s="80">
        <v>0</v>
      </c>
      <c r="R167" s="80">
        <v>0</v>
      </c>
      <c r="S167" s="80">
        <v>0</v>
      </c>
      <c r="T167" s="75">
        <v>0</v>
      </c>
    </row>
    <row r="168" spans="1:20" s="67" customFormat="1" ht="22.5" customHeight="1" x14ac:dyDescent="0.25">
      <c r="A168" s="132" t="s">
        <v>577</v>
      </c>
      <c r="B168" s="132"/>
      <c r="C168" s="62">
        <f>C169</f>
        <v>7613397.6100000003</v>
      </c>
      <c r="D168" s="62">
        <f t="shared" ref="D168:T168" si="45">D169</f>
        <v>739532.83000000007</v>
      </c>
      <c r="E168" s="62">
        <f t="shared" si="45"/>
        <v>358724.02</v>
      </c>
      <c r="F168" s="62">
        <f t="shared" si="45"/>
        <v>0</v>
      </c>
      <c r="G168" s="62">
        <f t="shared" si="45"/>
        <v>0</v>
      </c>
      <c r="H168" s="62">
        <f t="shared" si="45"/>
        <v>0</v>
      </c>
      <c r="I168" s="62">
        <f t="shared" si="45"/>
        <v>380808.81</v>
      </c>
      <c r="J168" s="63">
        <f t="shared" si="45"/>
        <v>0</v>
      </c>
      <c r="K168" s="62">
        <f t="shared" si="45"/>
        <v>0</v>
      </c>
      <c r="L168" s="62">
        <f t="shared" si="45"/>
        <v>6429634.9500000002</v>
      </c>
      <c r="M168" s="62">
        <f t="shared" si="45"/>
        <v>0</v>
      </c>
      <c r="N168" s="62">
        <f t="shared" si="45"/>
        <v>0</v>
      </c>
      <c r="O168" s="62">
        <f t="shared" si="45"/>
        <v>0</v>
      </c>
      <c r="P168" s="62">
        <f t="shared" si="45"/>
        <v>444229.83</v>
      </c>
      <c r="Q168" s="62">
        <f t="shared" si="45"/>
        <v>0</v>
      </c>
      <c r="R168" s="62">
        <f t="shared" si="45"/>
        <v>0</v>
      </c>
      <c r="S168" s="62">
        <f t="shared" si="45"/>
        <v>0</v>
      </c>
      <c r="T168" s="62">
        <f t="shared" si="45"/>
        <v>0</v>
      </c>
    </row>
    <row r="169" spans="1:20" s="67" customFormat="1" ht="22.5" customHeight="1" x14ac:dyDescent="0.25">
      <c r="A169" s="132" t="s">
        <v>578</v>
      </c>
      <c r="B169" s="132"/>
      <c r="C169" s="62">
        <f>SUM(C170:C171)</f>
        <v>7613397.6100000003</v>
      </c>
      <c r="D169" s="62">
        <f t="shared" ref="D169:T169" si="46">SUM(D170:D171)</f>
        <v>739532.83000000007</v>
      </c>
      <c r="E169" s="62">
        <f t="shared" si="46"/>
        <v>358724.02</v>
      </c>
      <c r="F169" s="62">
        <f t="shared" si="46"/>
        <v>0</v>
      </c>
      <c r="G169" s="62">
        <f t="shared" si="46"/>
        <v>0</v>
      </c>
      <c r="H169" s="62">
        <f t="shared" si="46"/>
        <v>0</v>
      </c>
      <c r="I169" s="62">
        <f t="shared" si="46"/>
        <v>380808.81</v>
      </c>
      <c r="J169" s="63">
        <f t="shared" si="46"/>
        <v>0</v>
      </c>
      <c r="K169" s="62">
        <f t="shared" si="46"/>
        <v>0</v>
      </c>
      <c r="L169" s="62">
        <f t="shared" si="46"/>
        <v>6429634.9500000002</v>
      </c>
      <c r="M169" s="62">
        <f t="shared" si="46"/>
        <v>0</v>
      </c>
      <c r="N169" s="62">
        <f t="shared" si="46"/>
        <v>0</v>
      </c>
      <c r="O169" s="62">
        <f t="shared" si="46"/>
        <v>0</v>
      </c>
      <c r="P169" s="62">
        <f t="shared" si="46"/>
        <v>444229.83</v>
      </c>
      <c r="Q169" s="62">
        <f t="shared" si="46"/>
        <v>0</v>
      </c>
      <c r="R169" s="62">
        <f t="shared" si="46"/>
        <v>0</v>
      </c>
      <c r="S169" s="62">
        <f t="shared" si="46"/>
        <v>0</v>
      </c>
      <c r="T169" s="62">
        <f t="shared" si="46"/>
        <v>0</v>
      </c>
    </row>
    <row r="170" spans="1:20" s="67" customFormat="1" ht="22.5" customHeight="1" x14ac:dyDescent="0.25">
      <c r="A170" s="252">
        <v>1</v>
      </c>
      <c r="B170" s="170" t="s">
        <v>540</v>
      </c>
      <c r="C170" s="75">
        <f>D170+K170+L170+M170+N170+O170+P170+Q170+R170+S170+T170</f>
        <v>739532.83000000007</v>
      </c>
      <c r="D170" s="75">
        <f>SUM(E170:I170)</f>
        <v>739532.83000000007</v>
      </c>
      <c r="E170" s="75">
        <v>358724.02</v>
      </c>
      <c r="F170" s="80">
        <v>0</v>
      </c>
      <c r="G170" s="80">
        <v>0</v>
      </c>
      <c r="H170" s="80">
        <v>0</v>
      </c>
      <c r="I170" s="75">
        <v>380808.81</v>
      </c>
      <c r="J170" s="77">
        <v>0</v>
      </c>
      <c r="K170" s="80">
        <v>0</v>
      </c>
      <c r="L170" s="80">
        <v>0</v>
      </c>
      <c r="M170" s="80">
        <v>0</v>
      </c>
      <c r="N170" s="80">
        <v>0</v>
      </c>
      <c r="O170" s="80">
        <v>0</v>
      </c>
      <c r="P170" s="80">
        <v>0</v>
      </c>
      <c r="Q170" s="80">
        <v>0</v>
      </c>
      <c r="R170" s="57">
        <v>0</v>
      </c>
      <c r="S170" s="57">
        <v>0</v>
      </c>
      <c r="T170" s="80">
        <v>0</v>
      </c>
    </row>
    <row r="171" spans="1:20" s="67" customFormat="1" ht="22.5" customHeight="1" x14ac:dyDescent="0.25">
      <c r="A171" s="253" t="s">
        <v>551</v>
      </c>
      <c r="B171" s="170" t="s">
        <v>539</v>
      </c>
      <c r="C171" s="75">
        <f t="shared" si="34"/>
        <v>6873864.7800000003</v>
      </c>
      <c r="D171" s="75">
        <f t="shared" si="35"/>
        <v>0</v>
      </c>
      <c r="E171" s="80">
        <v>0</v>
      </c>
      <c r="F171" s="80">
        <v>0</v>
      </c>
      <c r="G171" s="80">
        <v>0</v>
      </c>
      <c r="H171" s="80">
        <v>0</v>
      </c>
      <c r="I171" s="80">
        <v>0</v>
      </c>
      <c r="J171" s="77">
        <v>0</v>
      </c>
      <c r="K171" s="80">
        <v>0</v>
      </c>
      <c r="L171" s="80">
        <v>6429634.9500000002</v>
      </c>
      <c r="M171" s="80">
        <v>0</v>
      </c>
      <c r="N171" s="80">
        <v>0</v>
      </c>
      <c r="O171" s="80">
        <v>0</v>
      </c>
      <c r="P171" s="80">
        <v>444229.83</v>
      </c>
      <c r="Q171" s="80">
        <v>0</v>
      </c>
      <c r="R171" s="57">
        <v>0</v>
      </c>
      <c r="S171" s="57">
        <v>0</v>
      </c>
      <c r="T171" s="80">
        <v>0</v>
      </c>
    </row>
    <row r="172" spans="1:20" s="67" customFormat="1" ht="22.5" customHeight="1" x14ac:dyDescent="0.25">
      <c r="A172" s="132" t="s">
        <v>579</v>
      </c>
      <c r="B172" s="132"/>
      <c r="C172" s="62">
        <f>C173</f>
        <v>155292.39000000001</v>
      </c>
      <c r="D172" s="62">
        <f t="shared" ref="D172:T173" si="47">D173</f>
        <v>0</v>
      </c>
      <c r="E172" s="62">
        <f t="shared" si="47"/>
        <v>0</v>
      </c>
      <c r="F172" s="62">
        <f t="shared" si="47"/>
        <v>0</v>
      </c>
      <c r="G172" s="62">
        <f t="shared" si="47"/>
        <v>0</v>
      </c>
      <c r="H172" s="62">
        <f t="shared" si="47"/>
        <v>0</v>
      </c>
      <c r="I172" s="62">
        <f t="shared" si="47"/>
        <v>0</v>
      </c>
      <c r="J172" s="63">
        <f t="shared" si="47"/>
        <v>0</v>
      </c>
      <c r="K172" s="62">
        <f t="shared" si="47"/>
        <v>0</v>
      </c>
      <c r="L172" s="62">
        <f t="shared" si="47"/>
        <v>0</v>
      </c>
      <c r="M172" s="62">
        <f t="shared" si="47"/>
        <v>0</v>
      </c>
      <c r="N172" s="62">
        <f t="shared" si="47"/>
        <v>0</v>
      </c>
      <c r="O172" s="62">
        <f t="shared" si="47"/>
        <v>0</v>
      </c>
      <c r="P172" s="62">
        <f t="shared" si="47"/>
        <v>155292.39000000001</v>
      </c>
      <c r="Q172" s="62">
        <f t="shared" si="47"/>
        <v>0</v>
      </c>
      <c r="R172" s="62">
        <f t="shared" si="47"/>
        <v>0</v>
      </c>
      <c r="S172" s="62">
        <f t="shared" si="47"/>
        <v>0</v>
      </c>
      <c r="T172" s="62">
        <f t="shared" si="47"/>
        <v>0</v>
      </c>
    </row>
    <row r="173" spans="1:20" s="67" customFormat="1" ht="32.25" customHeight="1" x14ac:dyDescent="0.25">
      <c r="A173" s="132" t="s">
        <v>580</v>
      </c>
      <c r="B173" s="132"/>
      <c r="C173" s="62">
        <f>C174</f>
        <v>155292.39000000001</v>
      </c>
      <c r="D173" s="62">
        <f t="shared" si="47"/>
        <v>0</v>
      </c>
      <c r="E173" s="62">
        <f t="shared" si="47"/>
        <v>0</v>
      </c>
      <c r="F173" s="62">
        <f t="shared" si="47"/>
        <v>0</v>
      </c>
      <c r="G173" s="62">
        <f t="shared" si="47"/>
        <v>0</v>
      </c>
      <c r="H173" s="62">
        <f t="shared" si="47"/>
        <v>0</v>
      </c>
      <c r="I173" s="62">
        <f t="shared" si="47"/>
        <v>0</v>
      </c>
      <c r="J173" s="63">
        <f t="shared" si="47"/>
        <v>0</v>
      </c>
      <c r="K173" s="62">
        <f t="shared" si="47"/>
        <v>0</v>
      </c>
      <c r="L173" s="62">
        <f t="shared" si="47"/>
        <v>0</v>
      </c>
      <c r="M173" s="62">
        <f t="shared" si="47"/>
        <v>0</v>
      </c>
      <c r="N173" s="62">
        <f t="shared" si="47"/>
        <v>0</v>
      </c>
      <c r="O173" s="62">
        <f t="shared" si="47"/>
        <v>0</v>
      </c>
      <c r="P173" s="62">
        <f t="shared" si="47"/>
        <v>155292.39000000001</v>
      </c>
      <c r="Q173" s="62">
        <f t="shared" si="47"/>
        <v>0</v>
      </c>
      <c r="R173" s="62">
        <f t="shared" si="47"/>
        <v>0</v>
      </c>
      <c r="S173" s="62">
        <f t="shared" si="47"/>
        <v>0</v>
      </c>
      <c r="T173" s="62">
        <f t="shared" si="47"/>
        <v>0</v>
      </c>
    </row>
    <row r="174" spans="1:20" s="67" customFormat="1" ht="22.5" customHeight="1" x14ac:dyDescent="0.25">
      <c r="A174" s="78">
        <v>1</v>
      </c>
      <c r="B174" s="84" t="s">
        <v>698</v>
      </c>
      <c r="C174" s="75">
        <f t="shared" si="34"/>
        <v>155292.39000000001</v>
      </c>
      <c r="D174" s="75">
        <f t="shared" si="35"/>
        <v>0</v>
      </c>
      <c r="E174" s="75">
        <v>0</v>
      </c>
      <c r="F174" s="75">
        <v>0</v>
      </c>
      <c r="G174" s="75">
        <v>0</v>
      </c>
      <c r="H174" s="75">
        <v>0</v>
      </c>
      <c r="I174" s="75">
        <v>0</v>
      </c>
      <c r="J174" s="77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  <c r="P174" s="75">
        <v>155292.39000000001</v>
      </c>
      <c r="Q174" s="80">
        <v>0</v>
      </c>
      <c r="R174" s="80">
        <v>0</v>
      </c>
      <c r="S174" s="80">
        <v>0</v>
      </c>
      <c r="T174" s="75">
        <v>0</v>
      </c>
    </row>
    <row r="175" spans="1:20" s="65" customFormat="1" ht="22.5" customHeight="1" x14ac:dyDescent="0.2">
      <c r="A175" s="132" t="s">
        <v>581</v>
      </c>
      <c r="B175" s="132"/>
      <c r="C175" s="62">
        <f>C176+C179</f>
        <v>9647247.6920000017</v>
      </c>
      <c r="D175" s="62">
        <f t="shared" ref="D175:T175" si="48">D176+D179</f>
        <v>1507558.78</v>
      </c>
      <c r="E175" s="62">
        <f t="shared" si="48"/>
        <v>223252.87</v>
      </c>
      <c r="F175" s="62">
        <f t="shared" si="48"/>
        <v>618568.43999999994</v>
      </c>
      <c r="G175" s="62">
        <f t="shared" si="48"/>
        <v>0</v>
      </c>
      <c r="H175" s="62">
        <f t="shared" si="48"/>
        <v>428740.06999999995</v>
      </c>
      <c r="I175" s="62">
        <f t="shared" si="48"/>
        <v>236997.4</v>
      </c>
      <c r="J175" s="63">
        <f t="shared" si="48"/>
        <v>0</v>
      </c>
      <c r="K175" s="62">
        <f t="shared" si="48"/>
        <v>0</v>
      </c>
      <c r="L175" s="62">
        <f t="shared" si="48"/>
        <v>1409175.86</v>
      </c>
      <c r="M175" s="62">
        <f t="shared" si="48"/>
        <v>0</v>
      </c>
      <c r="N175" s="62">
        <f t="shared" si="48"/>
        <v>6079645.4699999997</v>
      </c>
      <c r="O175" s="62">
        <f t="shared" si="48"/>
        <v>200000</v>
      </c>
      <c r="P175" s="62">
        <f t="shared" si="48"/>
        <v>450867.58199999999</v>
      </c>
      <c r="Q175" s="62">
        <f t="shared" si="48"/>
        <v>0</v>
      </c>
      <c r="R175" s="62">
        <f t="shared" si="48"/>
        <v>0</v>
      </c>
      <c r="S175" s="62">
        <f t="shared" si="48"/>
        <v>0</v>
      </c>
      <c r="T175" s="62">
        <f t="shared" si="48"/>
        <v>0</v>
      </c>
    </row>
    <row r="176" spans="1:20" s="52" customFormat="1" ht="22.5" customHeight="1" x14ac:dyDescent="0.25">
      <c r="A176" s="132" t="s">
        <v>582</v>
      </c>
      <c r="B176" s="132"/>
      <c r="C176" s="62">
        <f>SUM(C177:C178)</f>
        <v>5379011.5700000003</v>
      </c>
      <c r="D176" s="62">
        <f t="shared" ref="D176:T176" si="49">SUM(D177:D178)</f>
        <v>258712.08</v>
      </c>
      <c r="E176" s="62">
        <f t="shared" si="49"/>
        <v>0</v>
      </c>
      <c r="F176" s="62">
        <f t="shared" si="49"/>
        <v>0</v>
      </c>
      <c r="G176" s="62">
        <f t="shared" si="49"/>
        <v>0</v>
      </c>
      <c r="H176" s="62">
        <f t="shared" si="49"/>
        <v>258712.08</v>
      </c>
      <c r="I176" s="62">
        <f t="shared" si="49"/>
        <v>0</v>
      </c>
      <c r="J176" s="63">
        <f t="shared" si="49"/>
        <v>0</v>
      </c>
      <c r="K176" s="62">
        <f t="shared" si="49"/>
        <v>0</v>
      </c>
      <c r="L176" s="62">
        <f t="shared" si="49"/>
        <v>0</v>
      </c>
      <c r="M176" s="62">
        <f t="shared" si="49"/>
        <v>0</v>
      </c>
      <c r="N176" s="62">
        <f t="shared" si="49"/>
        <v>4766793.26</v>
      </c>
      <c r="O176" s="62">
        <f t="shared" si="49"/>
        <v>0</v>
      </c>
      <c r="P176" s="62">
        <f t="shared" si="49"/>
        <v>353506.23</v>
      </c>
      <c r="Q176" s="62">
        <f t="shared" si="49"/>
        <v>0</v>
      </c>
      <c r="R176" s="62">
        <f t="shared" si="49"/>
        <v>0</v>
      </c>
      <c r="S176" s="62">
        <f t="shared" si="49"/>
        <v>0</v>
      </c>
      <c r="T176" s="62">
        <f t="shared" si="49"/>
        <v>0</v>
      </c>
    </row>
    <row r="177" spans="1:20" s="52" customFormat="1" ht="22.5" customHeight="1" x14ac:dyDescent="0.25">
      <c r="A177" s="78">
        <v>1</v>
      </c>
      <c r="B177" s="84" t="s">
        <v>699</v>
      </c>
      <c r="C177" s="75">
        <f>D177+K177+L177+M177+N177+O177+P177+Q177+R177+S177+T177</f>
        <v>2404472.2800000003</v>
      </c>
      <c r="D177" s="75">
        <f>SUM(E177:I177)</f>
        <v>258712.08</v>
      </c>
      <c r="E177" s="75">
        <v>0</v>
      </c>
      <c r="F177" s="75">
        <v>0</v>
      </c>
      <c r="G177" s="75">
        <v>0</v>
      </c>
      <c r="H177" s="75">
        <v>258712.08</v>
      </c>
      <c r="I177" s="75">
        <v>0</v>
      </c>
      <c r="J177" s="77">
        <v>0</v>
      </c>
      <c r="K177" s="75">
        <v>0</v>
      </c>
      <c r="L177" s="75">
        <v>0</v>
      </c>
      <c r="M177" s="75">
        <v>0</v>
      </c>
      <c r="N177" s="75">
        <v>1997616.6</v>
      </c>
      <c r="O177" s="75">
        <v>0</v>
      </c>
      <c r="P177" s="80">
        <v>148143.6</v>
      </c>
      <c r="Q177" s="80">
        <v>0</v>
      </c>
      <c r="R177" s="80">
        <v>0</v>
      </c>
      <c r="S177" s="80">
        <v>0</v>
      </c>
      <c r="T177" s="75">
        <v>0</v>
      </c>
    </row>
    <row r="178" spans="1:20" s="52" customFormat="1" ht="22.5" customHeight="1" x14ac:dyDescent="0.25">
      <c r="A178" s="78">
        <v>2</v>
      </c>
      <c r="B178" s="84" t="s">
        <v>700</v>
      </c>
      <c r="C178" s="75">
        <f t="shared" si="34"/>
        <v>2974539.29</v>
      </c>
      <c r="D178" s="75">
        <f t="shared" si="35"/>
        <v>0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7">
        <v>0</v>
      </c>
      <c r="K178" s="75">
        <v>0</v>
      </c>
      <c r="L178" s="75">
        <v>0</v>
      </c>
      <c r="M178" s="75">
        <v>0</v>
      </c>
      <c r="N178" s="75">
        <v>2769176.66</v>
      </c>
      <c r="O178" s="75">
        <v>0</v>
      </c>
      <c r="P178" s="80">
        <v>205362.63</v>
      </c>
      <c r="Q178" s="80">
        <v>0</v>
      </c>
      <c r="R178" s="80">
        <v>0</v>
      </c>
      <c r="S178" s="80">
        <v>0</v>
      </c>
      <c r="T178" s="75">
        <v>0</v>
      </c>
    </row>
    <row r="179" spans="1:20" s="52" customFormat="1" ht="22.5" customHeight="1" x14ac:dyDescent="0.25">
      <c r="A179" s="132" t="s">
        <v>583</v>
      </c>
      <c r="B179" s="132"/>
      <c r="C179" s="62">
        <f>C180</f>
        <v>4268236.1220000004</v>
      </c>
      <c r="D179" s="62">
        <f t="shared" ref="D179:T179" si="50">D180</f>
        <v>1248846.7</v>
      </c>
      <c r="E179" s="62">
        <f t="shared" si="50"/>
        <v>223252.87</v>
      </c>
      <c r="F179" s="62">
        <f t="shared" si="50"/>
        <v>618568.43999999994</v>
      </c>
      <c r="G179" s="62">
        <f t="shared" si="50"/>
        <v>0</v>
      </c>
      <c r="H179" s="62">
        <f t="shared" si="50"/>
        <v>170027.99</v>
      </c>
      <c r="I179" s="62">
        <f t="shared" si="50"/>
        <v>236997.4</v>
      </c>
      <c r="J179" s="63">
        <f t="shared" si="50"/>
        <v>0</v>
      </c>
      <c r="K179" s="62">
        <f t="shared" si="50"/>
        <v>0</v>
      </c>
      <c r="L179" s="62">
        <f t="shared" si="50"/>
        <v>1409175.86</v>
      </c>
      <c r="M179" s="62">
        <f t="shared" si="50"/>
        <v>0</v>
      </c>
      <c r="N179" s="62">
        <f t="shared" si="50"/>
        <v>1312852.21</v>
      </c>
      <c r="O179" s="62">
        <f t="shared" si="50"/>
        <v>200000</v>
      </c>
      <c r="P179" s="62">
        <f t="shared" si="50"/>
        <v>97361.352000000014</v>
      </c>
      <c r="Q179" s="62">
        <f t="shared" si="50"/>
        <v>0</v>
      </c>
      <c r="R179" s="62">
        <f t="shared" si="50"/>
        <v>0</v>
      </c>
      <c r="S179" s="62">
        <f t="shared" si="50"/>
        <v>0</v>
      </c>
      <c r="T179" s="62">
        <f t="shared" si="50"/>
        <v>0</v>
      </c>
    </row>
    <row r="180" spans="1:20" s="52" customFormat="1" ht="22.5" customHeight="1" x14ac:dyDescent="0.25">
      <c r="A180" s="78">
        <v>1</v>
      </c>
      <c r="B180" s="84" t="s">
        <v>701</v>
      </c>
      <c r="C180" s="75">
        <f t="shared" si="34"/>
        <v>4268236.1220000004</v>
      </c>
      <c r="D180" s="75">
        <f t="shared" si="35"/>
        <v>1248846.7</v>
      </c>
      <c r="E180" s="75">
        <v>223252.87</v>
      </c>
      <c r="F180" s="75">
        <v>618568.43999999994</v>
      </c>
      <c r="G180" s="75">
        <v>0</v>
      </c>
      <c r="H180" s="75">
        <v>170027.99</v>
      </c>
      <c r="I180" s="75">
        <v>236997.4</v>
      </c>
      <c r="J180" s="77">
        <v>0</v>
      </c>
      <c r="K180" s="75">
        <v>0</v>
      </c>
      <c r="L180" s="75">
        <v>1409175.86</v>
      </c>
      <c r="M180" s="75">
        <v>0</v>
      </c>
      <c r="N180" s="75">
        <v>1312852.21</v>
      </c>
      <c r="O180" s="75">
        <v>200000</v>
      </c>
      <c r="P180" s="80">
        <v>97361.352000000014</v>
      </c>
      <c r="Q180" s="80">
        <v>0</v>
      </c>
      <c r="R180" s="80">
        <v>0</v>
      </c>
      <c r="S180" s="80">
        <v>0</v>
      </c>
      <c r="T180" s="75">
        <v>0</v>
      </c>
    </row>
    <row r="181" spans="1:20" s="65" customFormat="1" ht="22.5" customHeight="1" x14ac:dyDescent="0.2">
      <c r="A181" s="132" t="s">
        <v>640</v>
      </c>
      <c r="B181" s="132"/>
      <c r="C181" s="62">
        <f>C182</f>
        <v>9861045.6240000017</v>
      </c>
      <c r="D181" s="62">
        <f t="shared" ref="D181:T181" si="51">D182</f>
        <v>0</v>
      </c>
      <c r="E181" s="62">
        <f t="shared" si="51"/>
        <v>0</v>
      </c>
      <c r="F181" s="62">
        <f t="shared" si="51"/>
        <v>0</v>
      </c>
      <c r="G181" s="62">
        <f t="shared" si="51"/>
        <v>0</v>
      </c>
      <c r="H181" s="62">
        <f t="shared" si="51"/>
        <v>0</v>
      </c>
      <c r="I181" s="62">
        <f t="shared" si="51"/>
        <v>0</v>
      </c>
      <c r="J181" s="63">
        <f t="shared" si="51"/>
        <v>0</v>
      </c>
      <c r="K181" s="62">
        <f t="shared" si="51"/>
        <v>0</v>
      </c>
      <c r="L181" s="62">
        <f t="shared" si="51"/>
        <v>4928708.0789999999</v>
      </c>
      <c r="M181" s="62">
        <f t="shared" si="51"/>
        <v>0</v>
      </c>
      <c r="N181" s="62">
        <f t="shared" si="51"/>
        <v>4591808.2350000003</v>
      </c>
      <c r="O181" s="62">
        <f t="shared" si="51"/>
        <v>0</v>
      </c>
      <c r="P181" s="62">
        <f t="shared" si="51"/>
        <v>340529.31000000006</v>
      </c>
      <c r="Q181" s="62">
        <f t="shared" si="51"/>
        <v>0</v>
      </c>
      <c r="R181" s="62">
        <f t="shared" si="51"/>
        <v>0</v>
      </c>
      <c r="S181" s="62">
        <f t="shared" si="51"/>
        <v>0</v>
      </c>
      <c r="T181" s="62">
        <f t="shared" si="51"/>
        <v>0</v>
      </c>
    </row>
    <row r="182" spans="1:20" s="65" customFormat="1" ht="22.5" customHeight="1" x14ac:dyDescent="0.2">
      <c r="A182" s="132" t="s">
        <v>585</v>
      </c>
      <c r="B182" s="132"/>
      <c r="C182" s="62">
        <f>SUM(C183:C184)</f>
        <v>9861045.6240000017</v>
      </c>
      <c r="D182" s="62">
        <f t="shared" ref="D182:T182" si="52">SUM(D183:D184)</f>
        <v>0</v>
      </c>
      <c r="E182" s="62">
        <f t="shared" si="52"/>
        <v>0</v>
      </c>
      <c r="F182" s="62">
        <f t="shared" si="52"/>
        <v>0</v>
      </c>
      <c r="G182" s="62">
        <f t="shared" si="52"/>
        <v>0</v>
      </c>
      <c r="H182" s="62">
        <f t="shared" si="52"/>
        <v>0</v>
      </c>
      <c r="I182" s="62">
        <f t="shared" si="52"/>
        <v>0</v>
      </c>
      <c r="J182" s="63">
        <f t="shared" si="52"/>
        <v>0</v>
      </c>
      <c r="K182" s="62">
        <f t="shared" si="52"/>
        <v>0</v>
      </c>
      <c r="L182" s="62">
        <f t="shared" si="52"/>
        <v>4928708.0789999999</v>
      </c>
      <c r="M182" s="62">
        <f t="shared" si="52"/>
        <v>0</v>
      </c>
      <c r="N182" s="62">
        <f t="shared" si="52"/>
        <v>4591808.2350000003</v>
      </c>
      <c r="O182" s="62">
        <f t="shared" si="52"/>
        <v>0</v>
      </c>
      <c r="P182" s="62">
        <f t="shared" si="52"/>
        <v>340529.31000000006</v>
      </c>
      <c r="Q182" s="62">
        <f t="shared" si="52"/>
        <v>0</v>
      </c>
      <c r="R182" s="62">
        <f t="shared" si="52"/>
        <v>0</v>
      </c>
      <c r="S182" s="62">
        <f t="shared" si="52"/>
        <v>0</v>
      </c>
      <c r="T182" s="62">
        <f t="shared" si="52"/>
        <v>0</v>
      </c>
    </row>
    <row r="183" spans="1:20" s="67" customFormat="1" ht="22.5" customHeight="1" x14ac:dyDescent="0.25">
      <c r="A183" s="85">
        <v>1</v>
      </c>
      <c r="B183" s="84" t="s">
        <v>702</v>
      </c>
      <c r="C183" s="75">
        <f>D183+K183+L183+M183+N183+O183+P183+Q183+R183+S183+T183</f>
        <v>5357438.4960000003</v>
      </c>
      <c r="D183" s="75">
        <f>SUM(E183:I183)</f>
        <v>0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7">
        <v>0</v>
      </c>
      <c r="K183" s="75">
        <v>0</v>
      </c>
      <c r="L183" s="75">
        <v>2677733.3160000001</v>
      </c>
      <c r="M183" s="75">
        <v>0</v>
      </c>
      <c r="N183" s="75">
        <v>2494697.94</v>
      </c>
      <c r="O183" s="75">
        <v>0</v>
      </c>
      <c r="P183" s="80">
        <v>185007.24000000002</v>
      </c>
      <c r="Q183" s="80">
        <v>0</v>
      </c>
      <c r="R183" s="80">
        <v>0</v>
      </c>
      <c r="S183" s="80">
        <v>0</v>
      </c>
      <c r="T183" s="75">
        <v>0</v>
      </c>
    </row>
    <row r="184" spans="1:20" s="67" customFormat="1" ht="22.5" customHeight="1" x14ac:dyDescent="0.25">
      <c r="A184" s="85">
        <v>2</v>
      </c>
      <c r="B184" s="84" t="s">
        <v>703</v>
      </c>
      <c r="C184" s="75">
        <f t="shared" si="34"/>
        <v>4503607.1280000005</v>
      </c>
      <c r="D184" s="75">
        <f t="shared" si="35"/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7">
        <v>0</v>
      </c>
      <c r="K184" s="75">
        <v>0</v>
      </c>
      <c r="L184" s="75">
        <v>2250974.7630000003</v>
      </c>
      <c r="M184" s="75">
        <v>0</v>
      </c>
      <c r="N184" s="75">
        <v>2097110.2950000002</v>
      </c>
      <c r="O184" s="75">
        <v>0</v>
      </c>
      <c r="P184" s="80">
        <v>155522.07000000004</v>
      </c>
      <c r="Q184" s="80">
        <v>0</v>
      </c>
      <c r="R184" s="80">
        <v>0</v>
      </c>
      <c r="S184" s="80">
        <v>0</v>
      </c>
      <c r="T184" s="75">
        <v>0</v>
      </c>
    </row>
    <row r="185" spans="1:20" s="65" customFormat="1" ht="22.5" customHeight="1" x14ac:dyDescent="0.2">
      <c r="A185" s="245" t="s">
        <v>313</v>
      </c>
      <c r="B185" s="246"/>
      <c r="C185" s="62">
        <f>C186</f>
        <v>30298287.310600001</v>
      </c>
      <c r="D185" s="62">
        <f t="shared" ref="D185:T185" si="53">D186</f>
        <v>3270641.2199999997</v>
      </c>
      <c r="E185" s="62">
        <f t="shared" si="53"/>
        <v>2347884</v>
      </c>
      <c r="F185" s="62">
        <f t="shared" si="53"/>
        <v>0</v>
      </c>
      <c r="G185" s="62">
        <f t="shared" si="53"/>
        <v>0</v>
      </c>
      <c r="H185" s="62">
        <f t="shared" si="53"/>
        <v>922757.22</v>
      </c>
      <c r="I185" s="62">
        <f t="shared" si="53"/>
        <v>0</v>
      </c>
      <c r="J185" s="63">
        <f t="shared" si="53"/>
        <v>0</v>
      </c>
      <c r="K185" s="62">
        <f t="shared" si="53"/>
        <v>0</v>
      </c>
      <c r="L185" s="62">
        <f t="shared" si="53"/>
        <v>18636389.240000002</v>
      </c>
      <c r="M185" s="62">
        <f t="shared" si="53"/>
        <v>0</v>
      </c>
      <c r="N185" s="62">
        <f t="shared" si="53"/>
        <v>6544969.6399999987</v>
      </c>
      <c r="O185" s="62">
        <f t="shared" si="53"/>
        <v>0</v>
      </c>
      <c r="P185" s="62">
        <f t="shared" si="53"/>
        <v>1846287.2106000003</v>
      </c>
      <c r="Q185" s="62">
        <f t="shared" si="53"/>
        <v>0</v>
      </c>
      <c r="R185" s="62">
        <f t="shared" si="53"/>
        <v>0</v>
      </c>
      <c r="S185" s="62">
        <f t="shared" si="53"/>
        <v>0</v>
      </c>
      <c r="T185" s="62">
        <f t="shared" si="53"/>
        <v>0</v>
      </c>
    </row>
    <row r="186" spans="1:20" s="65" customFormat="1" ht="22.5" customHeight="1" x14ac:dyDescent="0.2">
      <c r="A186" s="245" t="s">
        <v>586</v>
      </c>
      <c r="B186" s="246"/>
      <c r="C186" s="62">
        <f>SUM(C187:C189)</f>
        <v>30298287.310600001</v>
      </c>
      <c r="D186" s="62">
        <f t="shared" ref="D186:T186" si="54">SUM(D187:D189)</f>
        <v>3270641.2199999997</v>
      </c>
      <c r="E186" s="62">
        <f t="shared" si="54"/>
        <v>2347884</v>
      </c>
      <c r="F186" s="62">
        <f t="shared" si="54"/>
        <v>0</v>
      </c>
      <c r="G186" s="62">
        <f t="shared" si="54"/>
        <v>0</v>
      </c>
      <c r="H186" s="62">
        <f t="shared" si="54"/>
        <v>922757.22</v>
      </c>
      <c r="I186" s="62">
        <f t="shared" si="54"/>
        <v>0</v>
      </c>
      <c r="J186" s="63">
        <f t="shared" si="54"/>
        <v>0</v>
      </c>
      <c r="K186" s="62">
        <f t="shared" si="54"/>
        <v>0</v>
      </c>
      <c r="L186" s="62">
        <f t="shared" si="54"/>
        <v>18636389.240000002</v>
      </c>
      <c r="M186" s="62">
        <f t="shared" si="54"/>
        <v>0</v>
      </c>
      <c r="N186" s="62">
        <f t="shared" si="54"/>
        <v>6544969.6399999987</v>
      </c>
      <c r="O186" s="62">
        <f t="shared" si="54"/>
        <v>0</v>
      </c>
      <c r="P186" s="62">
        <f t="shared" si="54"/>
        <v>1846287.2106000003</v>
      </c>
      <c r="Q186" s="62">
        <f t="shared" si="54"/>
        <v>0</v>
      </c>
      <c r="R186" s="62">
        <f t="shared" si="54"/>
        <v>0</v>
      </c>
      <c r="S186" s="62">
        <f t="shared" si="54"/>
        <v>0</v>
      </c>
      <c r="T186" s="62">
        <f t="shared" si="54"/>
        <v>0</v>
      </c>
    </row>
    <row r="187" spans="1:20" s="65" customFormat="1" ht="22.5" customHeight="1" x14ac:dyDescent="0.25">
      <c r="A187" s="254">
        <v>3</v>
      </c>
      <c r="B187" s="84" t="s">
        <v>704</v>
      </c>
      <c r="C187" s="75">
        <f>D187+K187+L187+M187+N187+O187+P187+Q187+R187+S187+T187</f>
        <v>12203123.6746</v>
      </c>
      <c r="D187" s="75">
        <f>SUM(E187:I187)</f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7">
        <v>0</v>
      </c>
      <c r="K187" s="75">
        <v>0</v>
      </c>
      <c r="L187" s="75">
        <v>9379898.8399999999</v>
      </c>
      <c r="M187" s="75">
        <v>0</v>
      </c>
      <c r="N187" s="75">
        <v>2202044.48</v>
      </c>
      <c r="O187" s="75">
        <v>0</v>
      </c>
      <c r="P187" s="80">
        <v>621180.35460000008</v>
      </c>
      <c r="Q187" s="80">
        <v>0</v>
      </c>
      <c r="R187" s="80">
        <v>0</v>
      </c>
      <c r="S187" s="57">
        <v>0</v>
      </c>
      <c r="T187" s="75">
        <v>0</v>
      </c>
    </row>
    <row r="188" spans="1:20" s="67" customFormat="1" ht="22.5" customHeight="1" x14ac:dyDescent="0.25">
      <c r="A188" s="254">
        <v>2</v>
      </c>
      <c r="B188" s="84" t="s">
        <v>705</v>
      </c>
      <c r="C188" s="75">
        <f>D188+K188+L188+M188+N188+O188+P188+Q188+R188+S188+T188</f>
        <v>6052592.6999999993</v>
      </c>
      <c r="D188" s="75">
        <f>SUM(E188:I188)</f>
        <v>3270641.2199999997</v>
      </c>
      <c r="E188" s="75">
        <v>2347884</v>
      </c>
      <c r="F188" s="75">
        <v>0</v>
      </c>
      <c r="G188" s="75">
        <v>0</v>
      </c>
      <c r="H188" s="75">
        <v>922757.22</v>
      </c>
      <c r="I188" s="75">
        <v>0</v>
      </c>
      <c r="J188" s="77">
        <v>0</v>
      </c>
      <c r="K188" s="75">
        <v>0</v>
      </c>
      <c r="L188" s="75">
        <v>0</v>
      </c>
      <c r="M188" s="75">
        <v>0</v>
      </c>
      <c r="N188" s="75">
        <v>2169852.2999999998</v>
      </c>
      <c r="O188" s="75">
        <v>0</v>
      </c>
      <c r="P188" s="80">
        <v>612099.18000000005</v>
      </c>
      <c r="Q188" s="80">
        <v>0</v>
      </c>
      <c r="R188" s="80">
        <v>0</v>
      </c>
      <c r="S188" s="57">
        <v>0</v>
      </c>
      <c r="T188" s="75">
        <v>0</v>
      </c>
    </row>
    <row r="189" spans="1:20" s="65" customFormat="1" ht="22.5" customHeight="1" x14ac:dyDescent="0.25">
      <c r="A189" s="254">
        <v>1</v>
      </c>
      <c r="B189" s="84" t="s">
        <v>706</v>
      </c>
      <c r="C189" s="75">
        <f t="shared" si="34"/>
        <v>12042570.936000001</v>
      </c>
      <c r="D189" s="75">
        <f t="shared" si="35"/>
        <v>0</v>
      </c>
      <c r="E189" s="75">
        <v>0</v>
      </c>
      <c r="F189" s="75">
        <v>0</v>
      </c>
      <c r="G189" s="75">
        <v>0</v>
      </c>
      <c r="H189" s="75">
        <v>0</v>
      </c>
      <c r="I189" s="75">
        <v>0</v>
      </c>
      <c r="J189" s="77">
        <v>0</v>
      </c>
      <c r="K189" s="75">
        <v>0</v>
      </c>
      <c r="L189" s="75">
        <v>9256490.4000000004</v>
      </c>
      <c r="M189" s="75">
        <v>0</v>
      </c>
      <c r="N189" s="75">
        <v>2173072.86</v>
      </c>
      <c r="O189" s="75">
        <v>0</v>
      </c>
      <c r="P189" s="80">
        <v>613007.67600000009</v>
      </c>
      <c r="Q189" s="80">
        <v>0</v>
      </c>
      <c r="R189" s="80">
        <v>0</v>
      </c>
      <c r="S189" s="57">
        <v>0</v>
      </c>
      <c r="T189" s="75">
        <v>0</v>
      </c>
    </row>
    <row r="190" spans="1:20" s="67" customFormat="1" ht="22.5" customHeight="1" x14ac:dyDescent="0.25">
      <c r="A190" s="132" t="s">
        <v>587</v>
      </c>
      <c r="B190" s="132"/>
      <c r="C190" s="62">
        <f>C191</f>
        <v>364001.88</v>
      </c>
      <c r="D190" s="62">
        <f t="shared" ref="D190:T191" si="55">D191</f>
        <v>364001.88</v>
      </c>
      <c r="E190" s="62">
        <f t="shared" si="55"/>
        <v>0</v>
      </c>
      <c r="F190" s="62">
        <f t="shared" si="55"/>
        <v>0</v>
      </c>
      <c r="G190" s="62">
        <f t="shared" si="55"/>
        <v>0</v>
      </c>
      <c r="H190" s="62">
        <f t="shared" si="55"/>
        <v>364001.88</v>
      </c>
      <c r="I190" s="62">
        <f t="shared" si="55"/>
        <v>0</v>
      </c>
      <c r="J190" s="63">
        <f t="shared" si="55"/>
        <v>0</v>
      </c>
      <c r="K190" s="62">
        <f t="shared" si="55"/>
        <v>0</v>
      </c>
      <c r="L190" s="62">
        <f t="shared" si="55"/>
        <v>0</v>
      </c>
      <c r="M190" s="62">
        <f t="shared" si="55"/>
        <v>0</v>
      </c>
      <c r="N190" s="62">
        <f t="shared" si="55"/>
        <v>0</v>
      </c>
      <c r="O190" s="62">
        <f t="shared" si="55"/>
        <v>0</v>
      </c>
      <c r="P190" s="62">
        <f t="shared" si="55"/>
        <v>0</v>
      </c>
      <c r="Q190" s="62">
        <f t="shared" si="55"/>
        <v>0</v>
      </c>
      <c r="R190" s="62">
        <f t="shared" si="55"/>
        <v>0</v>
      </c>
      <c r="S190" s="62">
        <f t="shared" si="55"/>
        <v>0</v>
      </c>
      <c r="T190" s="62">
        <f t="shared" si="55"/>
        <v>0</v>
      </c>
    </row>
    <row r="191" spans="1:20" s="67" customFormat="1" ht="22.5" customHeight="1" x14ac:dyDescent="0.25">
      <c r="A191" s="132" t="s">
        <v>339</v>
      </c>
      <c r="B191" s="132"/>
      <c r="C191" s="62">
        <f>C192</f>
        <v>364001.88</v>
      </c>
      <c r="D191" s="62">
        <f t="shared" si="55"/>
        <v>364001.88</v>
      </c>
      <c r="E191" s="62">
        <f t="shared" si="55"/>
        <v>0</v>
      </c>
      <c r="F191" s="62">
        <f t="shared" si="55"/>
        <v>0</v>
      </c>
      <c r="G191" s="62">
        <f t="shared" si="55"/>
        <v>0</v>
      </c>
      <c r="H191" s="62">
        <f t="shared" si="55"/>
        <v>364001.88</v>
      </c>
      <c r="I191" s="62">
        <f t="shared" si="55"/>
        <v>0</v>
      </c>
      <c r="J191" s="63">
        <f t="shared" si="55"/>
        <v>0</v>
      </c>
      <c r="K191" s="62">
        <f t="shared" si="55"/>
        <v>0</v>
      </c>
      <c r="L191" s="62">
        <f t="shared" si="55"/>
        <v>0</v>
      </c>
      <c r="M191" s="62">
        <f t="shared" si="55"/>
        <v>0</v>
      </c>
      <c r="N191" s="62">
        <f t="shared" si="55"/>
        <v>0</v>
      </c>
      <c r="O191" s="62">
        <f t="shared" si="55"/>
        <v>0</v>
      </c>
      <c r="P191" s="62">
        <f t="shared" si="55"/>
        <v>0</v>
      </c>
      <c r="Q191" s="62">
        <f t="shared" si="55"/>
        <v>0</v>
      </c>
      <c r="R191" s="62">
        <f t="shared" si="55"/>
        <v>0</v>
      </c>
      <c r="S191" s="62">
        <f t="shared" si="55"/>
        <v>0</v>
      </c>
      <c r="T191" s="62">
        <f t="shared" si="55"/>
        <v>0</v>
      </c>
    </row>
    <row r="192" spans="1:20" s="67" customFormat="1" ht="22.5" customHeight="1" x14ac:dyDescent="0.25">
      <c r="A192" s="78">
        <v>1</v>
      </c>
      <c r="B192" s="84" t="s">
        <v>340</v>
      </c>
      <c r="C192" s="75">
        <f t="shared" si="34"/>
        <v>364001.88</v>
      </c>
      <c r="D192" s="75">
        <f t="shared" si="35"/>
        <v>364001.88</v>
      </c>
      <c r="E192" s="75">
        <v>0</v>
      </c>
      <c r="F192" s="75">
        <v>0</v>
      </c>
      <c r="G192" s="75">
        <v>0</v>
      </c>
      <c r="H192" s="75">
        <v>364001.88</v>
      </c>
      <c r="I192" s="75">
        <v>0</v>
      </c>
      <c r="J192" s="77">
        <v>0</v>
      </c>
      <c r="K192" s="75">
        <v>0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80">
        <v>0</v>
      </c>
    </row>
    <row r="193" spans="1:20" s="65" customFormat="1" ht="22.5" customHeight="1" x14ac:dyDescent="0.2">
      <c r="A193" s="132" t="s">
        <v>588</v>
      </c>
      <c r="B193" s="132"/>
      <c r="C193" s="62">
        <f t="shared" ref="C193:T193" si="56">C194+C202+C207+C212</f>
        <v>46819175.615500003</v>
      </c>
      <c r="D193" s="62">
        <f t="shared" si="56"/>
        <v>10544357.714</v>
      </c>
      <c r="E193" s="62">
        <f t="shared" si="56"/>
        <v>2293753.3859999999</v>
      </c>
      <c r="F193" s="62">
        <f t="shared" si="56"/>
        <v>4611537.9280000003</v>
      </c>
      <c r="G193" s="62">
        <f t="shared" si="56"/>
        <v>758490.4</v>
      </c>
      <c r="H193" s="62">
        <f t="shared" si="56"/>
        <v>1203312</v>
      </c>
      <c r="I193" s="62">
        <f t="shared" si="56"/>
        <v>1677264</v>
      </c>
      <c r="J193" s="63">
        <f t="shared" si="56"/>
        <v>0</v>
      </c>
      <c r="K193" s="62">
        <f t="shared" si="56"/>
        <v>0</v>
      </c>
      <c r="L193" s="62">
        <f t="shared" si="56"/>
        <v>7121922.9210000001</v>
      </c>
      <c r="M193" s="62">
        <f t="shared" si="56"/>
        <v>0</v>
      </c>
      <c r="N193" s="62">
        <f t="shared" si="56"/>
        <v>15501233.821500001</v>
      </c>
      <c r="O193" s="62">
        <f t="shared" si="56"/>
        <v>1400000</v>
      </c>
      <c r="P193" s="62">
        <f t="shared" si="56"/>
        <v>4676094.1689999998</v>
      </c>
      <c r="Q193" s="62">
        <f t="shared" si="56"/>
        <v>0</v>
      </c>
      <c r="R193" s="62">
        <f t="shared" si="56"/>
        <v>0</v>
      </c>
      <c r="S193" s="62">
        <f t="shared" si="56"/>
        <v>7575566.9900000002</v>
      </c>
      <c r="T193" s="62">
        <f t="shared" si="56"/>
        <v>0</v>
      </c>
    </row>
    <row r="194" spans="1:20" s="65" customFormat="1" ht="22.5" customHeight="1" x14ac:dyDescent="0.2">
      <c r="A194" s="132" t="s">
        <v>589</v>
      </c>
      <c r="B194" s="132"/>
      <c r="C194" s="62">
        <f>SUM(C195:C201)</f>
        <v>10972961.620000001</v>
      </c>
      <c r="D194" s="62">
        <f t="shared" ref="D194:T194" si="57">SUM(D195:D201)</f>
        <v>0</v>
      </c>
      <c r="E194" s="62">
        <f t="shared" si="57"/>
        <v>0</v>
      </c>
      <c r="F194" s="62">
        <f t="shared" si="57"/>
        <v>0</v>
      </c>
      <c r="G194" s="62">
        <f t="shared" si="57"/>
        <v>0</v>
      </c>
      <c r="H194" s="62">
        <f t="shared" si="57"/>
        <v>0</v>
      </c>
      <c r="I194" s="62">
        <f t="shared" si="57"/>
        <v>0</v>
      </c>
      <c r="J194" s="63">
        <f t="shared" si="57"/>
        <v>0</v>
      </c>
      <c r="K194" s="62">
        <f t="shared" si="57"/>
        <v>0</v>
      </c>
      <c r="L194" s="62">
        <f t="shared" si="57"/>
        <v>0</v>
      </c>
      <c r="M194" s="62">
        <f t="shared" si="57"/>
        <v>0</v>
      </c>
      <c r="N194" s="62">
        <f t="shared" si="57"/>
        <v>0</v>
      </c>
      <c r="O194" s="62">
        <f t="shared" si="57"/>
        <v>400000</v>
      </c>
      <c r="P194" s="62">
        <f t="shared" si="57"/>
        <v>2997394.63</v>
      </c>
      <c r="Q194" s="62">
        <f t="shared" si="57"/>
        <v>0</v>
      </c>
      <c r="R194" s="62">
        <f t="shared" si="57"/>
        <v>0</v>
      </c>
      <c r="S194" s="62">
        <f t="shared" si="57"/>
        <v>7575566.9900000002</v>
      </c>
      <c r="T194" s="62">
        <f t="shared" si="57"/>
        <v>0</v>
      </c>
    </row>
    <row r="195" spans="1:20" s="67" customFormat="1" ht="22.5" customHeight="1" x14ac:dyDescent="0.25">
      <c r="A195" s="78">
        <v>1</v>
      </c>
      <c r="B195" s="83" t="s">
        <v>707</v>
      </c>
      <c r="C195" s="75">
        <f t="shared" ref="C195:C201" si="58">D195+K195+L195+M195+N195+O195+P195+Q195+R195+S195+T195</f>
        <v>767395.22</v>
      </c>
      <c r="D195" s="75">
        <f t="shared" ref="D195:D201" si="59">SUM(E195:I195)</f>
        <v>0</v>
      </c>
      <c r="E195" s="75">
        <v>0</v>
      </c>
      <c r="F195" s="75">
        <v>0</v>
      </c>
      <c r="G195" s="75">
        <v>0</v>
      </c>
      <c r="H195" s="75">
        <v>0</v>
      </c>
      <c r="I195" s="75">
        <v>0</v>
      </c>
      <c r="J195" s="77">
        <v>0</v>
      </c>
      <c r="K195" s="75">
        <v>0</v>
      </c>
      <c r="L195" s="75">
        <v>0</v>
      </c>
      <c r="M195" s="75">
        <v>0</v>
      </c>
      <c r="N195" s="75">
        <v>0</v>
      </c>
      <c r="O195" s="75">
        <v>0</v>
      </c>
      <c r="P195" s="80">
        <v>767395.22</v>
      </c>
      <c r="Q195" s="80">
        <v>0</v>
      </c>
      <c r="R195" s="80">
        <v>0</v>
      </c>
      <c r="S195" s="75">
        <v>0</v>
      </c>
      <c r="T195" s="80">
        <v>0</v>
      </c>
    </row>
    <row r="196" spans="1:20" s="67" customFormat="1" ht="22.5" customHeight="1" x14ac:dyDescent="0.25">
      <c r="A196" s="78">
        <v>2</v>
      </c>
      <c r="B196" s="83" t="s">
        <v>708</v>
      </c>
      <c r="C196" s="75">
        <f t="shared" si="58"/>
        <v>767773.76</v>
      </c>
      <c r="D196" s="75">
        <f t="shared" si="59"/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7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80">
        <v>767773.76</v>
      </c>
      <c r="Q196" s="80">
        <v>0</v>
      </c>
      <c r="R196" s="80">
        <v>0</v>
      </c>
      <c r="S196" s="75">
        <v>0</v>
      </c>
      <c r="T196" s="80">
        <v>0</v>
      </c>
    </row>
    <row r="197" spans="1:20" s="67" customFormat="1" ht="22.5" customHeight="1" x14ac:dyDescent="0.25">
      <c r="A197" s="78">
        <v>3</v>
      </c>
      <c r="B197" s="83" t="s">
        <v>709</v>
      </c>
      <c r="C197" s="75">
        <f t="shared" si="58"/>
        <v>148890.06000000003</v>
      </c>
      <c r="D197" s="75">
        <f t="shared" si="59"/>
        <v>0</v>
      </c>
      <c r="E197" s="75">
        <v>0</v>
      </c>
      <c r="F197" s="75">
        <v>0</v>
      </c>
      <c r="G197" s="75">
        <v>0</v>
      </c>
      <c r="H197" s="75">
        <v>0</v>
      </c>
      <c r="I197" s="75">
        <v>0</v>
      </c>
      <c r="J197" s="77" t="s">
        <v>528</v>
      </c>
      <c r="K197" s="75">
        <v>0</v>
      </c>
      <c r="L197" s="75">
        <v>0</v>
      </c>
      <c r="M197" s="75">
        <v>0</v>
      </c>
      <c r="N197" s="75">
        <v>0</v>
      </c>
      <c r="O197" s="75">
        <v>0</v>
      </c>
      <c r="P197" s="80">
        <v>148890.06000000003</v>
      </c>
      <c r="Q197" s="80">
        <v>0</v>
      </c>
      <c r="R197" s="80">
        <v>0</v>
      </c>
      <c r="S197" s="75">
        <v>0</v>
      </c>
      <c r="T197" s="80">
        <v>0</v>
      </c>
    </row>
    <row r="198" spans="1:20" s="67" customFormat="1" ht="22.5" customHeight="1" x14ac:dyDescent="0.25">
      <c r="A198" s="78">
        <v>4</v>
      </c>
      <c r="B198" s="83" t="s">
        <v>710</v>
      </c>
      <c r="C198" s="75">
        <f t="shared" si="58"/>
        <v>516858.52</v>
      </c>
      <c r="D198" s="75">
        <f t="shared" si="59"/>
        <v>0</v>
      </c>
      <c r="E198" s="75">
        <v>0</v>
      </c>
      <c r="F198" s="75">
        <v>0</v>
      </c>
      <c r="G198" s="75">
        <v>0</v>
      </c>
      <c r="H198" s="75">
        <v>0</v>
      </c>
      <c r="I198" s="75">
        <v>0</v>
      </c>
      <c r="J198" s="77">
        <v>0</v>
      </c>
      <c r="K198" s="75">
        <v>0</v>
      </c>
      <c r="L198" s="75">
        <v>0</v>
      </c>
      <c r="M198" s="75">
        <v>0</v>
      </c>
      <c r="N198" s="75">
        <v>0</v>
      </c>
      <c r="O198" s="75">
        <v>0</v>
      </c>
      <c r="P198" s="80">
        <v>516858.52</v>
      </c>
      <c r="Q198" s="80">
        <v>0</v>
      </c>
      <c r="R198" s="80">
        <v>0</v>
      </c>
      <c r="S198" s="75">
        <v>0</v>
      </c>
      <c r="T198" s="80">
        <v>0</v>
      </c>
    </row>
    <row r="199" spans="1:20" s="67" customFormat="1" ht="22.5" customHeight="1" x14ac:dyDescent="0.25">
      <c r="A199" s="78">
        <v>5</v>
      </c>
      <c r="B199" s="83" t="s">
        <v>711</v>
      </c>
      <c r="C199" s="75">
        <f t="shared" si="58"/>
        <v>8070962.29</v>
      </c>
      <c r="D199" s="75">
        <f t="shared" si="59"/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7">
        <v>0</v>
      </c>
      <c r="K199" s="75">
        <v>0</v>
      </c>
      <c r="L199" s="75">
        <v>0</v>
      </c>
      <c r="M199" s="75">
        <v>0</v>
      </c>
      <c r="N199" s="75">
        <v>0</v>
      </c>
      <c r="O199" s="75">
        <v>0</v>
      </c>
      <c r="P199" s="80">
        <v>495395.3</v>
      </c>
      <c r="Q199" s="80">
        <v>0</v>
      </c>
      <c r="R199" s="80">
        <v>0</v>
      </c>
      <c r="S199" s="75">
        <v>7575566.9900000002</v>
      </c>
      <c r="T199" s="80">
        <v>0</v>
      </c>
    </row>
    <row r="200" spans="1:20" s="67" customFormat="1" ht="22.5" customHeight="1" x14ac:dyDescent="0.25">
      <c r="A200" s="78">
        <v>6</v>
      </c>
      <c r="B200" s="83" t="s">
        <v>712</v>
      </c>
      <c r="C200" s="75">
        <f t="shared" si="58"/>
        <v>350268.14</v>
      </c>
      <c r="D200" s="75">
        <f t="shared" si="59"/>
        <v>0</v>
      </c>
      <c r="E200" s="75">
        <v>0</v>
      </c>
      <c r="F200" s="75">
        <v>0</v>
      </c>
      <c r="G200" s="75">
        <v>0</v>
      </c>
      <c r="H200" s="75">
        <v>0</v>
      </c>
      <c r="I200" s="75">
        <v>0</v>
      </c>
      <c r="J200" s="77" t="s">
        <v>528</v>
      </c>
      <c r="K200" s="75">
        <v>0</v>
      </c>
      <c r="L200" s="75">
        <v>0</v>
      </c>
      <c r="M200" s="75">
        <v>0</v>
      </c>
      <c r="N200" s="75">
        <v>0</v>
      </c>
      <c r="O200" s="75">
        <v>200000</v>
      </c>
      <c r="P200" s="80">
        <v>150268.14000000001</v>
      </c>
      <c r="Q200" s="80">
        <v>0</v>
      </c>
      <c r="R200" s="80">
        <v>0</v>
      </c>
      <c r="S200" s="75">
        <v>0</v>
      </c>
      <c r="T200" s="80">
        <v>0</v>
      </c>
    </row>
    <row r="201" spans="1:20" s="67" customFormat="1" ht="22.5" customHeight="1" x14ac:dyDescent="0.25">
      <c r="A201" s="78">
        <v>7</v>
      </c>
      <c r="B201" s="83" t="s">
        <v>713</v>
      </c>
      <c r="C201" s="75">
        <f t="shared" si="58"/>
        <v>350813.63</v>
      </c>
      <c r="D201" s="75">
        <f t="shared" si="59"/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0</v>
      </c>
      <c r="J201" s="77" t="s">
        <v>528</v>
      </c>
      <c r="K201" s="75">
        <v>0</v>
      </c>
      <c r="L201" s="75">
        <v>0</v>
      </c>
      <c r="M201" s="75">
        <v>0</v>
      </c>
      <c r="N201" s="75">
        <v>0</v>
      </c>
      <c r="O201" s="75">
        <v>200000</v>
      </c>
      <c r="P201" s="80">
        <v>150813.63</v>
      </c>
      <c r="Q201" s="80">
        <v>0</v>
      </c>
      <c r="R201" s="80">
        <v>0</v>
      </c>
      <c r="S201" s="75">
        <v>0</v>
      </c>
      <c r="T201" s="80">
        <v>0</v>
      </c>
    </row>
    <row r="202" spans="1:20" s="65" customFormat="1" ht="22.5" customHeight="1" x14ac:dyDescent="0.2">
      <c r="A202" s="132" t="s">
        <v>590</v>
      </c>
      <c r="B202" s="132"/>
      <c r="C202" s="62">
        <f>SUM(C203:C206)</f>
        <v>12428700.615499999</v>
      </c>
      <c r="D202" s="62">
        <f t="shared" ref="D202:S202" si="60">SUM(D203:D206)</f>
        <v>4737145.51</v>
      </c>
      <c r="E202" s="62">
        <f t="shared" si="60"/>
        <v>1213302.19</v>
      </c>
      <c r="F202" s="62">
        <f t="shared" si="60"/>
        <v>1617923.48</v>
      </c>
      <c r="G202" s="62">
        <f t="shared" si="60"/>
        <v>758490.4</v>
      </c>
      <c r="H202" s="62">
        <f t="shared" si="60"/>
        <v>479319.27999999997</v>
      </c>
      <c r="I202" s="62">
        <f t="shared" si="60"/>
        <v>668110.16</v>
      </c>
      <c r="J202" s="63">
        <f t="shared" si="60"/>
        <v>0</v>
      </c>
      <c r="K202" s="62">
        <f t="shared" si="60"/>
        <v>0</v>
      </c>
      <c r="L202" s="62">
        <f t="shared" si="60"/>
        <v>0</v>
      </c>
      <c r="M202" s="62">
        <f t="shared" si="60"/>
        <v>0</v>
      </c>
      <c r="N202" s="62">
        <f t="shared" si="60"/>
        <v>6295550.6564999996</v>
      </c>
      <c r="O202" s="62">
        <f t="shared" si="60"/>
        <v>400000</v>
      </c>
      <c r="P202" s="62">
        <f t="shared" si="60"/>
        <v>996004.44900000002</v>
      </c>
      <c r="Q202" s="62">
        <f t="shared" si="60"/>
        <v>0</v>
      </c>
      <c r="R202" s="62">
        <f t="shared" si="60"/>
        <v>0</v>
      </c>
      <c r="S202" s="62">
        <f t="shared" si="60"/>
        <v>0</v>
      </c>
      <c r="T202" s="62">
        <f>SUM(T203:T206)</f>
        <v>0</v>
      </c>
    </row>
    <row r="203" spans="1:20" s="67" customFormat="1" ht="22.5" customHeight="1" x14ac:dyDescent="0.25">
      <c r="A203" s="78">
        <v>1</v>
      </c>
      <c r="B203" s="84" t="s">
        <v>523</v>
      </c>
      <c r="C203" s="75">
        <f>D203+K203+L203+M203+N203+O203+P203+Q203+R203+S203+T203</f>
        <v>4509360.1505000005</v>
      </c>
      <c r="D203" s="75">
        <f>SUM(E203:I203)</f>
        <v>0</v>
      </c>
      <c r="E203" s="75">
        <v>0</v>
      </c>
      <c r="F203" s="80">
        <v>0</v>
      </c>
      <c r="G203" s="80">
        <v>0</v>
      </c>
      <c r="H203" s="80">
        <v>0</v>
      </c>
      <c r="I203" s="80">
        <v>0</v>
      </c>
      <c r="J203" s="77">
        <v>0</v>
      </c>
      <c r="K203" s="80">
        <v>0</v>
      </c>
      <c r="L203" s="80">
        <v>0</v>
      </c>
      <c r="M203" s="80">
        <v>0</v>
      </c>
      <c r="N203" s="75">
        <v>4011841.2914999998</v>
      </c>
      <c r="O203" s="75">
        <v>200000</v>
      </c>
      <c r="P203" s="80">
        <v>297518.859</v>
      </c>
      <c r="Q203" s="80">
        <v>0</v>
      </c>
      <c r="R203" s="80">
        <v>0</v>
      </c>
      <c r="S203" s="75">
        <v>0</v>
      </c>
      <c r="T203" s="80">
        <v>0</v>
      </c>
    </row>
    <row r="204" spans="1:20" s="67" customFormat="1" ht="22.5" customHeight="1" x14ac:dyDescent="0.25">
      <c r="A204" s="78">
        <v>2</v>
      </c>
      <c r="B204" s="84" t="s">
        <v>714</v>
      </c>
      <c r="C204" s="75">
        <f>D204+K204+L204+M204+N204+O204+P204+Q204+R204+S204+T204</f>
        <v>2809750.92</v>
      </c>
      <c r="D204" s="75">
        <f>SUM(E204:I204)</f>
        <v>2535283.3199999998</v>
      </c>
      <c r="E204" s="75">
        <v>629363.48</v>
      </c>
      <c r="F204" s="75">
        <v>0</v>
      </c>
      <c r="G204" s="75">
        <v>758490.4</v>
      </c>
      <c r="H204" s="75">
        <v>479319.27999999997</v>
      </c>
      <c r="I204" s="75">
        <v>668110.16</v>
      </c>
      <c r="J204" s="77">
        <v>0</v>
      </c>
      <c r="K204" s="75">
        <v>0</v>
      </c>
      <c r="L204" s="75">
        <v>0</v>
      </c>
      <c r="M204" s="75">
        <v>0</v>
      </c>
      <c r="N204" s="75">
        <v>0</v>
      </c>
      <c r="O204" s="75">
        <v>0</v>
      </c>
      <c r="P204" s="80">
        <v>274467.60000000003</v>
      </c>
      <c r="Q204" s="80">
        <v>0</v>
      </c>
      <c r="R204" s="80">
        <v>0</v>
      </c>
      <c r="S204" s="75">
        <v>0</v>
      </c>
      <c r="T204" s="80">
        <v>0</v>
      </c>
    </row>
    <row r="205" spans="1:20" s="67" customFormat="1" ht="22.5" customHeight="1" x14ac:dyDescent="0.25">
      <c r="A205" s="78">
        <v>3</v>
      </c>
      <c r="B205" s="84" t="s">
        <v>715</v>
      </c>
      <c r="C205" s="75">
        <f>D205+K205+L205+M205+N205+O205+P205+Q205+R205+S205+T205</f>
        <v>2456519.89</v>
      </c>
      <c r="D205" s="75">
        <f>SUM(E205:I205)</f>
        <v>2201862.19</v>
      </c>
      <c r="E205" s="75">
        <v>583938.71</v>
      </c>
      <c r="F205" s="75">
        <v>1617923.48</v>
      </c>
      <c r="G205" s="75">
        <v>0</v>
      </c>
      <c r="H205" s="75">
        <v>0</v>
      </c>
      <c r="I205" s="75">
        <v>0</v>
      </c>
      <c r="J205" s="77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  <c r="P205" s="80">
        <v>254657.7</v>
      </c>
      <c r="Q205" s="80">
        <v>0</v>
      </c>
      <c r="R205" s="80">
        <v>0</v>
      </c>
      <c r="S205" s="75">
        <v>0</v>
      </c>
      <c r="T205" s="80">
        <v>0</v>
      </c>
    </row>
    <row r="206" spans="1:20" s="67" customFormat="1" ht="22.5" customHeight="1" x14ac:dyDescent="0.25">
      <c r="A206" s="78">
        <v>4</v>
      </c>
      <c r="B206" s="84" t="s">
        <v>716</v>
      </c>
      <c r="C206" s="75">
        <f>D206+K206+L206+M206+N206+O206+P206+Q206+R206+S206+T206</f>
        <v>2653069.6549999998</v>
      </c>
      <c r="D206" s="75">
        <f>SUM(E206:I206)</f>
        <v>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7">
        <v>0</v>
      </c>
      <c r="K206" s="75">
        <v>0</v>
      </c>
      <c r="L206" s="75">
        <v>0</v>
      </c>
      <c r="M206" s="75">
        <v>0</v>
      </c>
      <c r="N206" s="75">
        <v>2283709.3649999998</v>
      </c>
      <c r="O206" s="75">
        <v>200000</v>
      </c>
      <c r="P206" s="80">
        <v>169360.29</v>
      </c>
      <c r="Q206" s="80">
        <v>0</v>
      </c>
      <c r="R206" s="80">
        <v>0</v>
      </c>
      <c r="S206" s="75">
        <v>0</v>
      </c>
      <c r="T206" s="80">
        <v>0</v>
      </c>
    </row>
    <row r="207" spans="1:20" s="65" customFormat="1" ht="22.5" customHeight="1" x14ac:dyDescent="0.2">
      <c r="A207" s="132" t="s">
        <v>591</v>
      </c>
      <c r="B207" s="132"/>
      <c r="C207" s="62">
        <f>SUM(C208:C211)</f>
        <v>21907943.676000003</v>
      </c>
      <c r="D207" s="62">
        <f t="shared" ref="D207:T207" si="61">SUM(D208:D211)</f>
        <v>5317688.84</v>
      </c>
      <c r="E207" s="62">
        <f t="shared" si="61"/>
        <v>950628.52</v>
      </c>
      <c r="F207" s="62">
        <f t="shared" si="61"/>
        <v>2633913.7599999998</v>
      </c>
      <c r="G207" s="62">
        <f t="shared" si="61"/>
        <v>0</v>
      </c>
      <c r="H207" s="62">
        <f t="shared" si="61"/>
        <v>723992.72</v>
      </c>
      <c r="I207" s="62">
        <f t="shared" si="61"/>
        <v>1009153.8400000001</v>
      </c>
      <c r="J207" s="63">
        <f t="shared" si="61"/>
        <v>0</v>
      </c>
      <c r="K207" s="62">
        <f t="shared" si="61"/>
        <v>0</v>
      </c>
      <c r="L207" s="62">
        <f t="shared" si="61"/>
        <v>7121922.9210000001</v>
      </c>
      <c r="M207" s="62">
        <f t="shared" si="61"/>
        <v>0</v>
      </c>
      <c r="N207" s="62">
        <f t="shared" si="61"/>
        <v>8442252.9450000003</v>
      </c>
      <c r="O207" s="62">
        <f t="shared" si="61"/>
        <v>400000</v>
      </c>
      <c r="P207" s="62">
        <f t="shared" si="61"/>
        <v>626078.97000000009</v>
      </c>
      <c r="Q207" s="62">
        <f t="shared" si="61"/>
        <v>0</v>
      </c>
      <c r="R207" s="62">
        <f t="shared" si="61"/>
        <v>0</v>
      </c>
      <c r="S207" s="62">
        <f t="shared" si="61"/>
        <v>0</v>
      </c>
      <c r="T207" s="62">
        <f t="shared" si="61"/>
        <v>0</v>
      </c>
    </row>
    <row r="208" spans="1:20" s="67" customFormat="1" ht="22.5" customHeight="1" x14ac:dyDescent="0.25">
      <c r="A208" s="78">
        <v>1</v>
      </c>
      <c r="B208" s="84" t="s">
        <v>717</v>
      </c>
      <c r="C208" s="75">
        <f>D208+K208+L208+M208+N208+O208+P208+Q208+R208+S208+T208</f>
        <v>8655438.6750000007</v>
      </c>
      <c r="D208" s="75">
        <f>SUM(E208:I208)</f>
        <v>2657003.1150000002</v>
      </c>
      <c r="E208" s="75">
        <v>474985.09500000003</v>
      </c>
      <c r="F208" s="75">
        <v>1316044.8599999999</v>
      </c>
      <c r="G208" s="75">
        <v>0</v>
      </c>
      <c r="H208" s="75">
        <v>361745.67</v>
      </c>
      <c r="I208" s="75">
        <v>504227.49</v>
      </c>
      <c r="J208" s="77">
        <v>0</v>
      </c>
      <c r="K208" s="75">
        <v>0</v>
      </c>
      <c r="L208" s="75">
        <v>2998113.8850000002</v>
      </c>
      <c r="M208" s="75">
        <v>0</v>
      </c>
      <c r="N208" s="75">
        <v>2793179.0249999999</v>
      </c>
      <c r="O208" s="75">
        <v>0</v>
      </c>
      <c r="P208" s="80">
        <v>207142.65000000002</v>
      </c>
      <c r="Q208" s="80">
        <v>0</v>
      </c>
      <c r="R208" s="80">
        <v>0</v>
      </c>
      <c r="S208" s="75">
        <v>0</v>
      </c>
      <c r="T208" s="80">
        <v>0</v>
      </c>
    </row>
    <row r="209" spans="1:20" s="67" customFormat="1" ht="22.5" customHeight="1" x14ac:dyDescent="0.25">
      <c r="A209" s="78">
        <v>2</v>
      </c>
      <c r="B209" s="84" t="s">
        <v>718</v>
      </c>
      <c r="C209" s="75">
        <f>D209+K209+L209+M209+N209+O209+P209+Q209+R209+S209+T209</f>
        <v>8667435.125</v>
      </c>
      <c r="D209" s="75">
        <f>SUM(E209:I209)</f>
        <v>2660685.7250000001</v>
      </c>
      <c r="E209" s="75">
        <v>475643.42500000005</v>
      </c>
      <c r="F209" s="75">
        <v>1317868.8999999999</v>
      </c>
      <c r="G209" s="75">
        <v>0</v>
      </c>
      <c r="H209" s="75">
        <v>362247.05</v>
      </c>
      <c r="I209" s="75">
        <v>504926.35000000003</v>
      </c>
      <c r="J209" s="77">
        <v>0</v>
      </c>
      <c r="K209" s="75">
        <v>0</v>
      </c>
      <c r="L209" s="75">
        <v>3002269.2750000004</v>
      </c>
      <c r="M209" s="75">
        <v>0</v>
      </c>
      <c r="N209" s="75">
        <v>2797050.375</v>
      </c>
      <c r="O209" s="75">
        <v>0</v>
      </c>
      <c r="P209" s="80">
        <v>207429.75000000003</v>
      </c>
      <c r="Q209" s="80">
        <v>0</v>
      </c>
      <c r="R209" s="80">
        <v>0</v>
      </c>
      <c r="S209" s="75">
        <v>0</v>
      </c>
      <c r="T209" s="80">
        <v>0</v>
      </c>
    </row>
    <row r="210" spans="1:20" s="67" customFormat="1" ht="22.5" customHeight="1" x14ac:dyDescent="0.25">
      <c r="A210" s="78">
        <v>3</v>
      </c>
      <c r="B210" s="84" t="s">
        <v>719</v>
      </c>
      <c r="C210" s="75">
        <f>D210+K210+L210+M210+N210+O210+P210+Q210+R210+S210+T210</f>
        <v>2141164.46</v>
      </c>
      <c r="D210" s="75">
        <f>SUM(E210:I210)</f>
        <v>0</v>
      </c>
      <c r="E210" s="75">
        <v>0</v>
      </c>
      <c r="F210" s="75">
        <v>0</v>
      </c>
      <c r="G210" s="75">
        <v>0</v>
      </c>
      <c r="H210" s="75">
        <v>0</v>
      </c>
      <c r="I210" s="75">
        <v>0</v>
      </c>
      <c r="J210" s="77">
        <v>0</v>
      </c>
      <c r="K210" s="75">
        <v>0</v>
      </c>
      <c r="L210" s="75">
        <v>0</v>
      </c>
      <c r="M210" s="75">
        <v>0</v>
      </c>
      <c r="N210" s="75">
        <v>1807146.18</v>
      </c>
      <c r="O210" s="75">
        <v>200000</v>
      </c>
      <c r="P210" s="80">
        <v>134018.28000000003</v>
      </c>
      <c r="Q210" s="80">
        <v>0</v>
      </c>
      <c r="R210" s="80">
        <v>0</v>
      </c>
      <c r="S210" s="75">
        <v>0</v>
      </c>
      <c r="T210" s="80">
        <v>0</v>
      </c>
    </row>
    <row r="211" spans="1:20" s="67" customFormat="1" ht="22.5" customHeight="1" x14ac:dyDescent="0.25">
      <c r="A211" s="78">
        <v>4</v>
      </c>
      <c r="B211" s="84" t="s">
        <v>720</v>
      </c>
      <c r="C211" s="75">
        <f>D211+K211+L211+M211+N211+O211+P211+Q211+R211+S211+T211</f>
        <v>2443905.4159999997</v>
      </c>
      <c r="D211" s="75">
        <f>SUM(E211:I211)</f>
        <v>0</v>
      </c>
      <c r="E211" s="75">
        <v>0</v>
      </c>
      <c r="F211" s="75">
        <v>0</v>
      </c>
      <c r="G211" s="75">
        <v>0</v>
      </c>
      <c r="H211" s="75">
        <v>0</v>
      </c>
      <c r="I211" s="75">
        <v>0</v>
      </c>
      <c r="J211" s="77">
        <v>0</v>
      </c>
      <c r="K211" s="75">
        <v>0</v>
      </c>
      <c r="L211" s="75">
        <v>1121539.7609999999</v>
      </c>
      <c r="M211" s="75">
        <v>0</v>
      </c>
      <c r="N211" s="75">
        <v>1044877.3649999999</v>
      </c>
      <c r="O211" s="75">
        <v>200000</v>
      </c>
      <c r="P211" s="80">
        <v>77488.289999999994</v>
      </c>
      <c r="Q211" s="80">
        <v>0</v>
      </c>
      <c r="R211" s="80">
        <v>0</v>
      </c>
      <c r="S211" s="75">
        <v>0</v>
      </c>
      <c r="T211" s="80">
        <v>0</v>
      </c>
    </row>
    <row r="212" spans="1:20" s="65" customFormat="1" ht="22.5" customHeight="1" x14ac:dyDescent="0.2">
      <c r="A212" s="132" t="s">
        <v>592</v>
      </c>
      <c r="B212" s="132"/>
      <c r="C212" s="62">
        <f>C213</f>
        <v>1509569.7039999999</v>
      </c>
      <c r="D212" s="62">
        <f t="shared" ref="D212:T212" si="62">D213</f>
        <v>489523.36399999994</v>
      </c>
      <c r="E212" s="62">
        <f t="shared" si="62"/>
        <v>129822.67600000001</v>
      </c>
      <c r="F212" s="62">
        <f t="shared" si="62"/>
        <v>359700.68799999997</v>
      </c>
      <c r="G212" s="62">
        <f t="shared" si="62"/>
        <v>0</v>
      </c>
      <c r="H212" s="62">
        <f t="shared" si="62"/>
        <v>0</v>
      </c>
      <c r="I212" s="62">
        <f t="shared" si="62"/>
        <v>0</v>
      </c>
      <c r="J212" s="63">
        <f t="shared" si="62"/>
        <v>0</v>
      </c>
      <c r="K212" s="62">
        <f t="shared" si="62"/>
        <v>0</v>
      </c>
      <c r="L212" s="62">
        <f t="shared" si="62"/>
        <v>0</v>
      </c>
      <c r="M212" s="62">
        <f t="shared" si="62"/>
        <v>0</v>
      </c>
      <c r="N212" s="62">
        <f t="shared" si="62"/>
        <v>763430.22</v>
      </c>
      <c r="O212" s="62">
        <f t="shared" si="62"/>
        <v>200000</v>
      </c>
      <c r="P212" s="62">
        <f t="shared" si="62"/>
        <v>56616.12</v>
      </c>
      <c r="Q212" s="62">
        <f t="shared" si="62"/>
        <v>0</v>
      </c>
      <c r="R212" s="62">
        <f t="shared" si="62"/>
        <v>0</v>
      </c>
      <c r="S212" s="62">
        <f t="shared" si="62"/>
        <v>0</v>
      </c>
      <c r="T212" s="62">
        <f t="shared" si="62"/>
        <v>0</v>
      </c>
    </row>
    <row r="213" spans="1:20" s="67" customFormat="1" ht="22.5" customHeight="1" x14ac:dyDescent="0.25">
      <c r="A213" s="78">
        <v>1</v>
      </c>
      <c r="B213" s="84" t="s">
        <v>721</v>
      </c>
      <c r="C213" s="75">
        <f t="shared" ref="C213:C264" si="63">D213+K213+L213+M213+N213+O213+P213+Q213+R213+S213+T213</f>
        <v>1509569.7039999999</v>
      </c>
      <c r="D213" s="75">
        <f t="shared" ref="D213:D264" si="64">SUM(E213:I213)</f>
        <v>489523.36399999994</v>
      </c>
      <c r="E213" s="75">
        <v>129822.67600000001</v>
      </c>
      <c r="F213" s="75">
        <v>359700.68799999997</v>
      </c>
      <c r="G213" s="75">
        <v>0</v>
      </c>
      <c r="H213" s="75">
        <v>0</v>
      </c>
      <c r="I213" s="75">
        <v>0</v>
      </c>
      <c r="J213" s="77">
        <v>0</v>
      </c>
      <c r="K213" s="75">
        <v>0</v>
      </c>
      <c r="L213" s="75">
        <v>0</v>
      </c>
      <c r="M213" s="75">
        <v>0</v>
      </c>
      <c r="N213" s="75">
        <v>763430.22</v>
      </c>
      <c r="O213" s="75">
        <v>200000</v>
      </c>
      <c r="P213" s="80">
        <v>56616.12</v>
      </c>
      <c r="Q213" s="80">
        <v>0</v>
      </c>
      <c r="R213" s="80">
        <v>0</v>
      </c>
      <c r="S213" s="75">
        <v>0</v>
      </c>
      <c r="T213" s="80">
        <v>0</v>
      </c>
    </row>
    <row r="214" spans="1:20" s="67" customFormat="1" ht="22.5" customHeight="1" x14ac:dyDescent="0.25">
      <c r="A214" s="123" t="s">
        <v>557</v>
      </c>
      <c r="B214" s="124"/>
      <c r="C214" s="75"/>
      <c r="D214" s="75"/>
      <c r="E214" s="75"/>
      <c r="F214" s="75"/>
      <c r="G214" s="75"/>
      <c r="H214" s="75"/>
      <c r="I214" s="75"/>
      <c r="J214" s="77"/>
      <c r="K214" s="75"/>
      <c r="L214" s="75"/>
      <c r="M214" s="75"/>
      <c r="N214" s="75"/>
      <c r="O214" s="75"/>
      <c r="P214" s="80"/>
      <c r="Q214" s="80"/>
      <c r="R214" s="80"/>
      <c r="S214" s="75"/>
      <c r="T214" s="80"/>
    </row>
    <row r="215" spans="1:20" s="64" customFormat="1" ht="22.5" customHeight="1" x14ac:dyDescent="0.2">
      <c r="A215" s="103" t="s">
        <v>593</v>
      </c>
      <c r="B215" s="104"/>
      <c r="C215" s="62">
        <f>C216+C222+C254+C257+C260+C265+C273+C276+C280+C287+C292+C296+C299+C304+C307+C310+C312+C316+C319+C322+C325+C328+C333</f>
        <v>568928886.78699982</v>
      </c>
      <c r="D215" s="62">
        <f t="shared" ref="D215:T215" si="65">D216+D222+D254+D257+D260+D265+D273+D276+D280+D287+D292+D296+D299+D304+D307+D310+D312+D316+D319+D322+D325+D328+D333</f>
        <v>172558970.67550001</v>
      </c>
      <c r="E215" s="62">
        <f t="shared" si="65"/>
        <v>38791070.117000006</v>
      </c>
      <c r="F215" s="62">
        <f t="shared" si="65"/>
        <v>81167846.072799996</v>
      </c>
      <c r="G215" s="62">
        <f t="shared" si="65"/>
        <v>20382349.425399996</v>
      </c>
      <c r="H215" s="62">
        <f t="shared" si="65"/>
        <v>19273719.873800002</v>
      </c>
      <c r="I215" s="62">
        <f t="shared" si="65"/>
        <v>12943985.1865</v>
      </c>
      <c r="J215" s="63">
        <f t="shared" si="65"/>
        <v>0</v>
      </c>
      <c r="K215" s="62">
        <f t="shared" si="65"/>
        <v>0</v>
      </c>
      <c r="L215" s="62">
        <f t="shared" si="65"/>
        <v>144495368.27789998</v>
      </c>
      <c r="M215" s="62">
        <f t="shared" si="65"/>
        <v>966089.03820000007</v>
      </c>
      <c r="N215" s="62">
        <f t="shared" si="65"/>
        <v>201459130.45099995</v>
      </c>
      <c r="O215" s="62">
        <f t="shared" si="65"/>
        <v>900000</v>
      </c>
      <c r="P215" s="62">
        <f t="shared" si="65"/>
        <v>27556608.474400003</v>
      </c>
      <c r="Q215" s="62">
        <f t="shared" si="65"/>
        <v>0</v>
      </c>
      <c r="R215" s="62">
        <f t="shared" si="65"/>
        <v>0</v>
      </c>
      <c r="S215" s="62">
        <f t="shared" si="65"/>
        <v>20992719.870000001</v>
      </c>
      <c r="T215" s="62">
        <f t="shared" si="65"/>
        <v>0</v>
      </c>
    </row>
    <row r="216" spans="1:20" s="65" customFormat="1" ht="31.5" customHeight="1" x14ac:dyDescent="0.2">
      <c r="A216" s="235" t="s">
        <v>60</v>
      </c>
      <c r="B216" s="236"/>
      <c r="C216" s="62">
        <f>SUM(C217:C221)</f>
        <v>20341595.140000001</v>
      </c>
      <c r="D216" s="62">
        <f t="shared" ref="D216:T216" si="66">SUM(D217:D221)</f>
        <v>4725135.07</v>
      </c>
      <c r="E216" s="62">
        <f t="shared" si="66"/>
        <v>0</v>
      </c>
      <c r="F216" s="62">
        <f t="shared" si="66"/>
        <v>2849880.1</v>
      </c>
      <c r="G216" s="62">
        <f t="shared" si="66"/>
        <v>0</v>
      </c>
      <c r="H216" s="62">
        <f t="shared" si="66"/>
        <v>783356.11</v>
      </c>
      <c r="I216" s="62">
        <f t="shared" si="66"/>
        <v>1091898.8599999999</v>
      </c>
      <c r="J216" s="63">
        <f t="shared" si="66"/>
        <v>0</v>
      </c>
      <c r="K216" s="62">
        <f t="shared" si="66"/>
        <v>0</v>
      </c>
      <c r="L216" s="62">
        <f t="shared" si="66"/>
        <v>15616460.07</v>
      </c>
      <c r="M216" s="62">
        <f t="shared" si="66"/>
        <v>0</v>
      </c>
      <c r="N216" s="62">
        <f t="shared" si="66"/>
        <v>0</v>
      </c>
      <c r="O216" s="62">
        <f t="shared" si="66"/>
        <v>0</v>
      </c>
      <c r="P216" s="62">
        <f t="shared" si="66"/>
        <v>0</v>
      </c>
      <c r="Q216" s="62">
        <f t="shared" si="66"/>
        <v>0</v>
      </c>
      <c r="R216" s="62">
        <f t="shared" si="66"/>
        <v>0</v>
      </c>
      <c r="S216" s="62">
        <f t="shared" si="66"/>
        <v>0</v>
      </c>
      <c r="T216" s="62">
        <f t="shared" si="66"/>
        <v>0</v>
      </c>
    </row>
    <row r="217" spans="1:20" s="67" customFormat="1" ht="22.5" customHeight="1" x14ac:dyDescent="0.25">
      <c r="A217" s="137">
        <v>1</v>
      </c>
      <c r="B217" s="239" t="s">
        <v>642</v>
      </c>
      <c r="C217" s="75">
        <f t="shared" si="63"/>
        <v>3138981.66</v>
      </c>
      <c r="D217" s="75">
        <f t="shared" si="64"/>
        <v>0</v>
      </c>
      <c r="E217" s="255">
        <v>0</v>
      </c>
      <c r="F217" s="255">
        <v>0</v>
      </c>
      <c r="G217" s="255">
        <v>0</v>
      </c>
      <c r="H217" s="255">
        <v>0</v>
      </c>
      <c r="I217" s="255">
        <v>0</v>
      </c>
      <c r="J217" s="256">
        <v>0</v>
      </c>
      <c r="K217" s="255">
        <v>0</v>
      </c>
      <c r="L217" s="255">
        <v>3138981.66</v>
      </c>
      <c r="M217" s="255">
        <v>0</v>
      </c>
      <c r="N217" s="255">
        <v>0</v>
      </c>
      <c r="O217" s="255">
        <v>0</v>
      </c>
      <c r="P217" s="255">
        <v>0</v>
      </c>
      <c r="Q217" s="23">
        <v>0</v>
      </c>
      <c r="R217" s="23">
        <v>0</v>
      </c>
      <c r="S217" s="23">
        <v>0</v>
      </c>
      <c r="T217" s="80">
        <v>0</v>
      </c>
    </row>
    <row r="218" spans="1:20" s="67" customFormat="1" ht="22.5" customHeight="1" x14ac:dyDescent="0.25">
      <c r="A218" s="137">
        <v>2</v>
      </c>
      <c r="B218" s="239" t="s">
        <v>377</v>
      </c>
      <c r="C218" s="75">
        <f t="shared" si="63"/>
        <v>3253254.83</v>
      </c>
      <c r="D218" s="75">
        <f t="shared" si="64"/>
        <v>0</v>
      </c>
      <c r="E218" s="75">
        <v>0</v>
      </c>
      <c r="F218" s="75">
        <v>0</v>
      </c>
      <c r="G218" s="75">
        <v>0</v>
      </c>
      <c r="H218" s="75">
        <v>0</v>
      </c>
      <c r="I218" s="75">
        <v>0</v>
      </c>
      <c r="J218" s="74">
        <v>0</v>
      </c>
      <c r="K218" s="75">
        <v>0</v>
      </c>
      <c r="L218" s="75">
        <v>3253254.83</v>
      </c>
      <c r="M218" s="75">
        <v>0</v>
      </c>
      <c r="N218" s="75">
        <v>0</v>
      </c>
      <c r="O218" s="75">
        <v>0</v>
      </c>
      <c r="P218" s="75">
        <v>0</v>
      </c>
      <c r="Q218" s="24">
        <v>0</v>
      </c>
      <c r="R218" s="24">
        <v>0</v>
      </c>
      <c r="S218" s="24">
        <v>0</v>
      </c>
      <c r="T218" s="80">
        <v>0</v>
      </c>
    </row>
    <row r="219" spans="1:20" s="67" customFormat="1" ht="22.5" customHeight="1" x14ac:dyDescent="0.25">
      <c r="A219" s="137">
        <v>3</v>
      </c>
      <c r="B219" s="239" t="s">
        <v>378</v>
      </c>
      <c r="C219" s="75">
        <f t="shared" si="63"/>
        <v>9224223.5800000001</v>
      </c>
      <c r="D219" s="75">
        <f t="shared" si="64"/>
        <v>0</v>
      </c>
      <c r="E219" s="75">
        <v>0</v>
      </c>
      <c r="F219" s="75">
        <v>0</v>
      </c>
      <c r="G219" s="75">
        <v>0</v>
      </c>
      <c r="H219" s="75">
        <v>0</v>
      </c>
      <c r="I219" s="75">
        <v>0</v>
      </c>
      <c r="J219" s="74">
        <v>0</v>
      </c>
      <c r="K219" s="75">
        <v>0</v>
      </c>
      <c r="L219" s="75">
        <v>9224223.5800000001</v>
      </c>
      <c r="M219" s="75">
        <v>0</v>
      </c>
      <c r="N219" s="75">
        <v>0</v>
      </c>
      <c r="O219" s="75">
        <v>0</v>
      </c>
      <c r="P219" s="75">
        <v>0</v>
      </c>
      <c r="Q219" s="24">
        <v>0</v>
      </c>
      <c r="R219" s="24">
        <v>0</v>
      </c>
      <c r="S219" s="24">
        <v>0</v>
      </c>
      <c r="T219" s="80">
        <v>0</v>
      </c>
    </row>
    <row r="220" spans="1:20" s="67" customFormat="1" ht="22.5" customHeight="1" x14ac:dyDescent="0.25">
      <c r="A220" s="137">
        <v>4</v>
      </c>
      <c r="B220" s="239" t="s">
        <v>379</v>
      </c>
      <c r="C220" s="75">
        <f t="shared" si="63"/>
        <v>2368011.2400000002</v>
      </c>
      <c r="D220" s="75">
        <f t="shared" si="64"/>
        <v>2368011.2400000002</v>
      </c>
      <c r="E220" s="75">
        <v>0</v>
      </c>
      <c r="F220" s="75">
        <v>1428223.32</v>
      </c>
      <c r="G220" s="75">
        <v>0</v>
      </c>
      <c r="H220" s="75">
        <v>392580.54</v>
      </c>
      <c r="I220" s="75">
        <v>547207.38</v>
      </c>
      <c r="J220" s="74">
        <v>0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24">
        <v>0</v>
      </c>
      <c r="R220" s="24">
        <v>0</v>
      </c>
      <c r="S220" s="24">
        <v>0</v>
      </c>
      <c r="T220" s="80">
        <v>0</v>
      </c>
    </row>
    <row r="221" spans="1:20" s="67" customFormat="1" ht="22.5" customHeight="1" x14ac:dyDescent="0.25">
      <c r="A221" s="137">
        <v>5</v>
      </c>
      <c r="B221" s="239" t="s">
        <v>380</v>
      </c>
      <c r="C221" s="75">
        <f t="shared" si="63"/>
        <v>2357123.83</v>
      </c>
      <c r="D221" s="75">
        <f t="shared" si="64"/>
        <v>2357123.83</v>
      </c>
      <c r="E221" s="75">
        <v>0</v>
      </c>
      <c r="F221" s="75">
        <v>1421656.78</v>
      </c>
      <c r="G221" s="75">
        <v>0</v>
      </c>
      <c r="H221" s="75">
        <v>390775.57</v>
      </c>
      <c r="I221" s="75">
        <v>544691.48</v>
      </c>
      <c r="J221" s="74">
        <v>0</v>
      </c>
      <c r="K221" s="75">
        <v>0</v>
      </c>
      <c r="L221" s="75">
        <v>0</v>
      </c>
      <c r="M221" s="75">
        <v>0</v>
      </c>
      <c r="N221" s="75">
        <v>0</v>
      </c>
      <c r="O221" s="75">
        <v>0</v>
      </c>
      <c r="P221" s="75">
        <v>0</v>
      </c>
      <c r="Q221" s="24">
        <v>0</v>
      </c>
      <c r="R221" s="24">
        <v>0</v>
      </c>
      <c r="S221" s="24">
        <v>0</v>
      </c>
      <c r="T221" s="80">
        <v>0</v>
      </c>
    </row>
    <row r="222" spans="1:20" s="65" customFormat="1" ht="22.5" customHeight="1" x14ac:dyDescent="0.2">
      <c r="A222" s="240" t="s">
        <v>416</v>
      </c>
      <c r="B222" s="241"/>
      <c r="C222" s="62">
        <f>SUM(C223:C253)</f>
        <v>361569992.44860005</v>
      </c>
      <c r="D222" s="62">
        <f t="shared" ref="D222:T222" si="67">SUM(D223:D253)</f>
        <v>105355887.62539999</v>
      </c>
      <c r="E222" s="62">
        <f t="shared" si="67"/>
        <v>27644991.000000004</v>
      </c>
      <c r="F222" s="62">
        <f t="shared" si="67"/>
        <v>50092187.191999987</v>
      </c>
      <c r="G222" s="62">
        <f t="shared" si="67"/>
        <v>11959048.179400001</v>
      </c>
      <c r="H222" s="62">
        <f t="shared" si="67"/>
        <v>10065697.951000001</v>
      </c>
      <c r="I222" s="62">
        <f t="shared" si="67"/>
        <v>5593963.3030000003</v>
      </c>
      <c r="J222" s="63">
        <f t="shared" si="67"/>
        <v>0</v>
      </c>
      <c r="K222" s="62">
        <f t="shared" si="67"/>
        <v>0</v>
      </c>
      <c r="L222" s="62">
        <f t="shared" si="67"/>
        <v>71857550.799999997</v>
      </c>
      <c r="M222" s="62">
        <f t="shared" si="67"/>
        <v>842788.78800000006</v>
      </c>
      <c r="N222" s="62">
        <f t="shared" si="67"/>
        <v>164551642.48949999</v>
      </c>
      <c r="O222" s="62">
        <f t="shared" si="67"/>
        <v>0</v>
      </c>
      <c r="P222" s="62">
        <f t="shared" si="67"/>
        <v>18962122.745700005</v>
      </c>
      <c r="Q222" s="62">
        <f t="shared" si="67"/>
        <v>0</v>
      </c>
      <c r="R222" s="62">
        <f t="shared" si="67"/>
        <v>0</v>
      </c>
      <c r="S222" s="62">
        <f t="shared" si="67"/>
        <v>0</v>
      </c>
      <c r="T222" s="62">
        <f t="shared" si="67"/>
        <v>0</v>
      </c>
    </row>
    <row r="223" spans="1:20" s="67" customFormat="1" ht="22.5" customHeight="1" x14ac:dyDescent="0.25">
      <c r="A223" s="137">
        <v>1</v>
      </c>
      <c r="B223" s="84" t="s">
        <v>405</v>
      </c>
      <c r="C223" s="75">
        <f t="shared" ref="C223:C253" si="68">D223+K223+L223+M223+N223+O223+P223+Q223+R223+S223+T223</f>
        <v>615186.19999999995</v>
      </c>
      <c r="D223" s="75">
        <f t="shared" ref="D223:D253" si="69">SUM(E223:I223)</f>
        <v>531525.26</v>
      </c>
      <c r="E223" s="75">
        <v>0</v>
      </c>
      <c r="F223" s="75">
        <v>531525.26</v>
      </c>
      <c r="G223" s="75">
        <v>0</v>
      </c>
      <c r="H223" s="75">
        <v>0</v>
      </c>
      <c r="I223" s="75">
        <v>0</v>
      </c>
      <c r="J223" s="74">
        <v>0</v>
      </c>
      <c r="K223" s="75">
        <v>0</v>
      </c>
      <c r="L223" s="75">
        <v>0</v>
      </c>
      <c r="M223" s="75">
        <v>0</v>
      </c>
      <c r="N223" s="75">
        <v>0</v>
      </c>
      <c r="O223" s="75">
        <v>0</v>
      </c>
      <c r="P223" s="75">
        <v>83660.94</v>
      </c>
      <c r="Q223" s="75">
        <v>0</v>
      </c>
      <c r="R223" s="75">
        <v>0</v>
      </c>
      <c r="S223" s="75">
        <v>0</v>
      </c>
      <c r="T223" s="75">
        <v>0</v>
      </c>
    </row>
    <row r="224" spans="1:20" s="67" customFormat="1" ht="22.5" customHeight="1" x14ac:dyDescent="0.25">
      <c r="A224" s="137">
        <v>2</v>
      </c>
      <c r="B224" s="84" t="s">
        <v>411</v>
      </c>
      <c r="C224" s="75">
        <f t="shared" si="68"/>
        <v>13474113.759</v>
      </c>
      <c r="D224" s="75">
        <f t="shared" si="69"/>
        <v>0</v>
      </c>
      <c r="E224" s="75">
        <v>0</v>
      </c>
      <c r="F224" s="75">
        <v>0</v>
      </c>
      <c r="G224" s="75">
        <v>0</v>
      </c>
      <c r="H224" s="75">
        <v>0</v>
      </c>
      <c r="I224" s="75">
        <v>0</v>
      </c>
      <c r="J224" s="74">
        <v>0</v>
      </c>
      <c r="K224" s="75">
        <v>0</v>
      </c>
      <c r="L224" s="75">
        <v>12637218.6</v>
      </c>
      <c r="M224" s="75">
        <v>0</v>
      </c>
      <c r="N224" s="75">
        <v>0</v>
      </c>
      <c r="O224" s="75">
        <v>0</v>
      </c>
      <c r="P224" s="75">
        <v>836895.15899999999</v>
      </c>
      <c r="Q224" s="75">
        <v>0</v>
      </c>
      <c r="R224" s="75">
        <v>0</v>
      </c>
      <c r="S224" s="75">
        <v>0</v>
      </c>
      <c r="T224" s="75">
        <v>0</v>
      </c>
    </row>
    <row r="225" spans="1:20" s="67" customFormat="1" ht="22.5" customHeight="1" x14ac:dyDescent="0.25">
      <c r="A225" s="137">
        <v>3</v>
      </c>
      <c r="B225" s="84" t="s">
        <v>404</v>
      </c>
      <c r="C225" s="75">
        <f t="shared" si="68"/>
        <v>13243090.16</v>
      </c>
      <c r="D225" s="75">
        <f t="shared" si="69"/>
        <v>3720859.952</v>
      </c>
      <c r="E225" s="75">
        <v>2426582.4</v>
      </c>
      <c r="F225" s="75">
        <v>0</v>
      </c>
      <c r="G225" s="75">
        <v>0</v>
      </c>
      <c r="H225" s="75">
        <v>0</v>
      </c>
      <c r="I225" s="75">
        <v>1294277.5520000001</v>
      </c>
      <c r="J225" s="74">
        <v>0</v>
      </c>
      <c r="K225" s="75">
        <v>0</v>
      </c>
      <c r="L225" s="75">
        <v>0</v>
      </c>
      <c r="M225" s="75">
        <v>0</v>
      </c>
      <c r="N225" s="75">
        <v>8889614.1600000001</v>
      </c>
      <c r="O225" s="75">
        <v>0</v>
      </c>
      <c r="P225" s="75">
        <v>632616.04800000007</v>
      </c>
      <c r="Q225" s="75">
        <v>0</v>
      </c>
      <c r="R225" s="75">
        <v>0</v>
      </c>
      <c r="S225" s="75">
        <v>0</v>
      </c>
      <c r="T225" s="75">
        <v>0</v>
      </c>
    </row>
    <row r="226" spans="1:20" s="67" customFormat="1" ht="22.5" customHeight="1" x14ac:dyDescent="0.25">
      <c r="A226" s="137">
        <v>4</v>
      </c>
      <c r="B226" s="84" t="s">
        <v>402</v>
      </c>
      <c r="C226" s="75">
        <f t="shared" si="68"/>
        <v>4242535.2696000002</v>
      </c>
      <c r="D226" s="75">
        <f t="shared" si="69"/>
        <v>1738340.2254000001</v>
      </c>
      <c r="E226" s="75">
        <v>0</v>
      </c>
      <c r="F226" s="75">
        <v>0</v>
      </c>
      <c r="G226" s="75">
        <v>1738340.2254000001</v>
      </c>
      <c r="H226" s="75">
        <v>0</v>
      </c>
      <c r="I226" s="75">
        <v>0</v>
      </c>
      <c r="J226" s="74">
        <v>0</v>
      </c>
      <c r="K226" s="75">
        <v>0</v>
      </c>
      <c r="L226" s="75">
        <v>0</v>
      </c>
      <c r="M226" s="75">
        <v>0</v>
      </c>
      <c r="N226" s="75">
        <v>1953209.2545000003</v>
      </c>
      <c r="O226" s="75">
        <v>0</v>
      </c>
      <c r="P226" s="75">
        <v>550985.78970000008</v>
      </c>
      <c r="Q226" s="75">
        <v>0</v>
      </c>
      <c r="R226" s="75">
        <v>0</v>
      </c>
      <c r="S226" s="75">
        <v>0</v>
      </c>
      <c r="T226" s="75">
        <v>0</v>
      </c>
    </row>
    <row r="227" spans="1:20" s="67" customFormat="1" ht="22.5" customHeight="1" x14ac:dyDescent="0.25">
      <c r="A227" s="137">
        <v>5</v>
      </c>
      <c r="B227" s="84" t="s">
        <v>400</v>
      </c>
      <c r="C227" s="75">
        <f t="shared" si="68"/>
        <v>1467680.4539999999</v>
      </c>
      <c r="D227" s="75">
        <f t="shared" si="69"/>
        <v>1467680.4539999999</v>
      </c>
      <c r="E227" s="75">
        <v>0</v>
      </c>
      <c r="F227" s="75">
        <v>0</v>
      </c>
      <c r="G227" s="75">
        <v>0</v>
      </c>
      <c r="H227" s="75">
        <v>1467680.4539999999</v>
      </c>
      <c r="I227" s="75">
        <v>0</v>
      </c>
      <c r="J227" s="74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  <c r="P227" s="75">
        <v>0</v>
      </c>
      <c r="Q227" s="75">
        <v>0</v>
      </c>
      <c r="R227" s="75">
        <v>0</v>
      </c>
      <c r="S227" s="75">
        <v>0</v>
      </c>
      <c r="T227" s="75">
        <v>0</v>
      </c>
    </row>
    <row r="228" spans="1:20" s="67" customFormat="1" ht="22.5" customHeight="1" x14ac:dyDescent="0.25">
      <c r="A228" s="137">
        <v>6</v>
      </c>
      <c r="B228" s="84" t="s">
        <v>398</v>
      </c>
      <c r="C228" s="75">
        <f t="shared" si="68"/>
        <v>604012.48600000003</v>
      </c>
      <c r="D228" s="75">
        <f t="shared" si="69"/>
        <v>604012.48600000003</v>
      </c>
      <c r="E228" s="75">
        <v>0</v>
      </c>
      <c r="F228" s="75">
        <v>0</v>
      </c>
      <c r="G228" s="75">
        <v>0</v>
      </c>
      <c r="H228" s="75">
        <v>604012.48600000003</v>
      </c>
      <c r="I228" s="75">
        <v>0</v>
      </c>
      <c r="J228" s="74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  <c r="P228" s="75">
        <v>0</v>
      </c>
      <c r="Q228" s="75">
        <v>0</v>
      </c>
      <c r="R228" s="75">
        <v>0</v>
      </c>
      <c r="S228" s="75">
        <v>0</v>
      </c>
      <c r="T228" s="75">
        <v>0</v>
      </c>
    </row>
    <row r="229" spans="1:20" s="67" customFormat="1" ht="22.5" customHeight="1" x14ac:dyDescent="0.25">
      <c r="A229" s="137">
        <v>7</v>
      </c>
      <c r="B229" s="84" t="s">
        <v>391</v>
      </c>
      <c r="C229" s="75">
        <f t="shared" si="68"/>
        <v>3688515.6</v>
      </c>
      <c r="D229" s="75">
        <f t="shared" si="69"/>
        <v>3688515.6</v>
      </c>
      <c r="E229" s="75">
        <v>3688515.6</v>
      </c>
      <c r="F229" s="75">
        <v>0</v>
      </c>
      <c r="G229" s="75">
        <v>0</v>
      </c>
      <c r="H229" s="75">
        <v>0</v>
      </c>
      <c r="I229" s="75">
        <v>0</v>
      </c>
      <c r="J229" s="74">
        <v>0</v>
      </c>
      <c r="K229" s="75">
        <v>0</v>
      </c>
      <c r="L229" s="75">
        <v>0</v>
      </c>
      <c r="M229" s="75">
        <v>0</v>
      </c>
      <c r="N229" s="75">
        <v>0</v>
      </c>
      <c r="O229" s="75">
        <v>0</v>
      </c>
      <c r="P229" s="75">
        <v>0</v>
      </c>
      <c r="Q229" s="75">
        <v>0</v>
      </c>
      <c r="R229" s="75">
        <v>0</v>
      </c>
      <c r="S229" s="75">
        <v>0</v>
      </c>
      <c r="T229" s="75">
        <v>0</v>
      </c>
    </row>
    <row r="230" spans="1:20" s="67" customFormat="1" ht="22.5" customHeight="1" x14ac:dyDescent="0.25">
      <c r="A230" s="137">
        <v>8</v>
      </c>
      <c r="B230" s="84" t="s">
        <v>458</v>
      </c>
      <c r="C230" s="75">
        <f t="shared" si="68"/>
        <v>7854508.1999999993</v>
      </c>
      <c r="D230" s="75">
        <f t="shared" si="69"/>
        <v>7854508.1999999993</v>
      </c>
      <c r="E230" s="75">
        <v>0</v>
      </c>
      <c r="F230" s="75">
        <v>7854508.1999999993</v>
      </c>
      <c r="G230" s="75">
        <v>0</v>
      </c>
      <c r="H230" s="75">
        <v>0</v>
      </c>
      <c r="I230" s="75">
        <v>0</v>
      </c>
      <c r="J230" s="74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  <c r="P230" s="75">
        <v>0</v>
      </c>
      <c r="Q230" s="75">
        <v>0</v>
      </c>
      <c r="R230" s="75">
        <v>0</v>
      </c>
      <c r="S230" s="75">
        <v>0</v>
      </c>
      <c r="T230" s="75">
        <v>0</v>
      </c>
    </row>
    <row r="231" spans="1:20" s="67" customFormat="1" ht="22.5" customHeight="1" x14ac:dyDescent="0.25">
      <c r="A231" s="137">
        <v>9</v>
      </c>
      <c r="B231" s="84" t="s">
        <v>395</v>
      </c>
      <c r="C231" s="75">
        <f t="shared" si="68"/>
        <v>14839044.198000001</v>
      </c>
      <c r="D231" s="75">
        <f t="shared" si="69"/>
        <v>0</v>
      </c>
      <c r="E231" s="75">
        <v>0</v>
      </c>
      <c r="F231" s="75">
        <v>0</v>
      </c>
      <c r="G231" s="75">
        <v>0</v>
      </c>
      <c r="H231" s="75">
        <v>0</v>
      </c>
      <c r="I231" s="75">
        <v>0</v>
      </c>
      <c r="J231" s="74">
        <v>0</v>
      </c>
      <c r="K231" s="75">
        <v>0</v>
      </c>
      <c r="L231" s="75">
        <v>11405992.200000001</v>
      </c>
      <c r="M231" s="75">
        <v>0</v>
      </c>
      <c r="N231" s="75">
        <v>2677694.3550000004</v>
      </c>
      <c r="O231" s="75">
        <v>0</v>
      </c>
      <c r="P231" s="75">
        <v>755357.64300000004</v>
      </c>
      <c r="Q231" s="75">
        <v>0</v>
      </c>
      <c r="R231" s="75">
        <v>0</v>
      </c>
      <c r="S231" s="75">
        <v>0</v>
      </c>
      <c r="T231" s="75">
        <v>0</v>
      </c>
    </row>
    <row r="232" spans="1:20" s="67" customFormat="1" ht="22.5" customHeight="1" x14ac:dyDescent="0.25">
      <c r="A232" s="137">
        <v>10</v>
      </c>
      <c r="B232" s="84" t="s">
        <v>407</v>
      </c>
      <c r="C232" s="75">
        <f t="shared" si="68"/>
        <v>4185498.3719999995</v>
      </c>
      <c r="D232" s="75">
        <f t="shared" si="69"/>
        <v>3960683.4659999995</v>
      </c>
      <c r="E232" s="75">
        <v>862342.79999999993</v>
      </c>
      <c r="F232" s="75">
        <v>2050142.7999999998</v>
      </c>
      <c r="G232" s="75">
        <v>709282.89199999999</v>
      </c>
      <c r="H232" s="75">
        <v>338914.97399999999</v>
      </c>
      <c r="I232" s="75">
        <v>0</v>
      </c>
      <c r="J232" s="74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  <c r="P232" s="75">
        <v>224814.90600000002</v>
      </c>
      <c r="Q232" s="75">
        <v>0</v>
      </c>
      <c r="R232" s="75">
        <v>0</v>
      </c>
      <c r="S232" s="75">
        <v>0</v>
      </c>
      <c r="T232" s="75">
        <v>0</v>
      </c>
    </row>
    <row r="233" spans="1:20" s="67" customFormat="1" ht="22.5" customHeight="1" x14ac:dyDescent="0.25">
      <c r="A233" s="137">
        <v>11</v>
      </c>
      <c r="B233" s="84" t="s">
        <v>408</v>
      </c>
      <c r="C233" s="75">
        <f t="shared" si="68"/>
        <v>33807774.784000002</v>
      </c>
      <c r="D233" s="75">
        <f t="shared" si="69"/>
        <v>15984115.392000001</v>
      </c>
      <c r="E233" s="75">
        <v>3480153.6</v>
      </c>
      <c r="F233" s="75">
        <v>8273753.6000000006</v>
      </c>
      <c r="G233" s="75">
        <v>2862450.304</v>
      </c>
      <c r="H233" s="75">
        <v>1367757.888</v>
      </c>
      <c r="I233" s="75">
        <v>0</v>
      </c>
      <c r="J233" s="74">
        <v>0</v>
      </c>
      <c r="K233" s="75">
        <v>0</v>
      </c>
      <c r="L233" s="75">
        <v>13700108.800000001</v>
      </c>
      <c r="M233" s="75">
        <v>0</v>
      </c>
      <c r="N233" s="75">
        <v>3216265.9200000004</v>
      </c>
      <c r="O233" s="75">
        <v>0</v>
      </c>
      <c r="P233" s="75">
        <v>907284.67200000014</v>
      </c>
      <c r="Q233" s="75">
        <v>0</v>
      </c>
      <c r="R233" s="75">
        <v>0</v>
      </c>
      <c r="S233" s="75">
        <v>0</v>
      </c>
      <c r="T233" s="75">
        <v>0</v>
      </c>
    </row>
    <row r="234" spans="1:20" s="67" customFormat="1" ht="22.5" customHeight="1" x14ac:dyDescent="0.25">
      <c r="A234" s="137">
        <v>12</v>
      </c>
      <c r="B234" s="84" t="s">
        <v>403</v>
      </c>
      <c r="C234" s="75">
        <f t="shared" si="68"/>
        <v>10847832.684</v>
      </c>
      <c r="D234" s="75">
        <f t="shared" si="69"/>
        <v>0</v>
      </c>
      <c r="E234" s="75">
        <v>0</v>
      </c>
      <c r="F234" s="75">
        <v>0</v>
      </c>
      <c r="G234" s="75">
        <v>0</v>
      </c>
      <c r="H234" s="75">
        <v>0</v>
      </c>
      <c r="I234" s="75">
        <v>0</v>
      </c>
      <c r="J234" s="74">
        <v>0</v>
      </c>
      <c r="K234" s="75">
        <v>0</v>
      </c>
      <c r="L234" s="75">
        <v>0</v>
      </c>
      <c r="M234" s="75">
        <v>0</v>
      </c>
      <c r="N234" s="75">
        <v>10127149.305</v>
      </c>
      <c r="O234" s="75">
        <v>0</v>
      </c>
      <c r="P234" s="75">
        <v>720683.37899999996</v>
      </c>
      <c r="Q234" s="75">
        <v>0</v>
      </c>
      <c r="R234" s="75">
        <v>0</v>
      </c>
      <c r="S234" s="75">
        <v>0</v>
      </c>
      <c r="T234" s="75">
        <v>0</v>
      </c>
    </row>
    <row r="235" spans="1:20" s="67" customFormat="1" ht="22.5" customHeight="1" x14ac:dyDescent="0.25">
      <c r="A235" s="137">
        <v>13</v>
      </c>
      <c r="B235" s="84" t="s">
        <v>413</v>
      </c>
      <c r="C235" s="75">
        <f t="shared" si="68"/>
        <v>16509565.558</v>
      </c>
      <c r="D235" s="75">
        <f t="shared" si="69"/>
        <v>3176540.4</v>
      </c>
      <c r="E235" s="75">
        <v>3176540.4</v>
      </c>
      <c r="F235" s="75">
        <v>0</v>
      </c>
      <c r="G235" s="75">
        <v>0</v>
      </c>
      <c r="H235" s="75">
        <v>0</v>
      </c>
      <c r="I235" s="75">
        <v>0</v>
      </c>
      <c r="J235" s="74">
        <v>0</v>
      </c>
      <c r="K235" s="75">
        <v>0</v>
      </c>
      <c r="L235" s="75">
        <v>12504893.199999999</v>
      </c>
      <c r="M235" s="75">
        <v>0</v>
      </c>
      <c r="N235" s="75">
        <v>0</v>
      </c>
      <c r="O235" s="75">
        <v>0</v>
      </c>
      <c r="P235" s="75">
        <v>828131.95799999998</v>
      </c>
      <c r="Q235" s="75">
        <v>0</v>
      </c>
      <c r="R235" s="75">
        <v>0</v>
      </c>
      <c r="S235" s="75">
        <v>0</v>
      </c>
      <c r="T235" s="75">
        <v>0</v>
      </c>
    </row>
    <row r="236" spans="1:20" s="67" customFormat="1" ht="22.5" customHeight="1" x14ac:dyDescent="0.25">
      <c r="A236" s="137">
        <v>14</v>
      </c>
      <c r="B236" s="84" t="s">
        <v>415</v>
      </c>
      <c r="C236" s="75">
        <f t="shared" si="68"/>
        <v>6400060.8950000014</v>
      </c>
      <c r="D236" s="75">
        <f t="shared" si="69"/>
        <v>1798200.4190000002</v>
      </c>
      <c r="E236" s="75">
        <v>1172707.8</v>
      </c>
      <c r="F236" s="75">
        <v>0</v>
      </c>
      <c r="G236" s="75">
        <v>0</v>
      </c>
      <c r="H236" s="75">
        <v>0</v>
      </c>
      <c r="I236" s="75">
        <v>625492.61900000006</v>
      </c>
      <c r="J236" s="74">
        <v>0</v>
      </c>
      <c r="K236" s="75">
        <v>0</v>
      </c>
      <c r="L236" s="75">
        <v>0</v>
      </c>
      <c r="M236" s="75">
        <v>0</v>
      </c>
      <c r="N236" s="75">
        <v>4296132.6450000005</v>
      </c>
      <c r="O236" s="75">
        <v>0</v>
      </c>
      <c r="P236" s="75">
        <v>305727.83100000001</v>
      </c>
      <c r="Q236" s="75">
        <v>0</v>
      </c>
      <c r="R236" s="75">
        <v>0</v>
      </c>
      <c r="S236" s="75">
        <v>0</v>
      </c>
      <c r="T236" s="75">
        <v>0</v>
      </c>
    </row>
    <row r="237" spans="1:20" s="67" customFormat="1" ht="22.5" customHeight="1" x14ac:dyDescent="0.25">
      <c r="A237" s="137">
        <v>15</v>
      </c>
      <c r="B237" s="84" t="s">
        <v>401</v>
      </c>
      <c r="C237" s="75">
        <f t="shared" si="68"/>
        <v>6561737.2260000007</v>
      </c>
      <c r="D237" s="75">
        <f t="shared" si="69"/>
        <v>5145212.9520000005</v>
      </c>
      <c r="E237" s="75">
        <v>1195504.2</v>
      </c>
      <c r="F237" s="75">
        <v>2842204.2</v>
      </c>
      <c r="G237" s="75">
        <v>0</v>
      </c>
      <c r="H237" s="75">
        <v>469852.91099999996</v>
      </c>
      <c r="I237" s="75">
        <v>637651.64100000006</v>
      </c>
      <c r="J237" s="74">
        <v>0</v>
      </c>
      <c r="K237" s="75">
        <v>0</v>
      </c>
      <c r="L237" s="75">
        <v>0</v>
      </c>
      <c r="M237" s="75">
        <v>0</v>
      </c>
      <c r="N237" s="75">
        <v>1104853.365</v>
      </c>
      <c r="O237" s="75">
        <v>0</v>
      </c>
      <c r="P237" s="75">
        <v>311670.90900000004</v>
      </c>
      <c r="Q237" s="75">
        <v>0</v>
      </c>
      <c r="R237" s="75">
        <v>0</v>
      </c>
      <c r="S237" s="75">
        <v>0</v>
      </c>
      <c r="T237" s="75">
        <v>0</v>
      </c>
    </row>
    <row r="238" spans="1:20" s="67" customFormat="1" ht="22.5" customHeight="1" x14ac:dyDescent="0.25">
      <c r="A238" s="137">
        <v>16</v>
      </c>
      <c r="B238" s="84" t="s">
        <v>410</v>
      </c>
      <c r="C238" s="75">
        <f t="shared" si="68"/>
        <v>5303526.57</v>
      </c>
      <c r="D238" s="75">
        <f t="shared" si="69"/>
        <v>2427381</v>
      </c>
      <c r="E238" s="75">
        <v>2427381</v>
      </c>
      <c r="F238" s="75">
        <v>0</v>
      </c>
      <c r="G238" s="75">
        <v>0</v>
      </c>
      <c r="H238" s="75">
        <v>0</v>
      </c>
      <c r="I238" s="75">
        <v>0</v>
      </c>
      <c r="J238" s="74">
        <v>0</v>
      </c>
      <c r="K238" s="75">
        <v>0</v>
      </c>
      <c r="L238" s="75">
        <v>0</v>
      </c>
      <c r="M238" s="75">
        <v>0</v>
      </c>
      <c r="N238" s="75">
        <v>2243321.3250000002</v>
      </c>
      <c r="O238" s="75">
        <v>0</v>
      </c>
      <c r="P238" s="75">
        <v>632824.245</v>
      </c>
      <c r="Q238" s="75">
        <v>0</v>
      </c>
      <c r="R238" s="75">
        <v>0</v>
      </c>
      <c r="S238" s="75">
        <v>0</v>
      </c>
      <c r="T238" s="75">
        <v>0</v>
      </c>
    </row>
    <row r="239" spans="1:20" s="67" customFormat="1" ht="22.5" customHeight="1" x14ac:dyDescent="0.25">
      <c r="A239" s="137">
        <v>17</v>
      </c>
      <c r="B239" s="84" t="s">
        <v>412</v>
      </c>
      <c r="C239" s="75">
        <f t="shared" si="68"/>
        <v>8133002.527999999</v>
      </c>
      <c r="D239" s="75">
        <f t="shared" si="69"/>
        <v>7329286.3999999994</v>
      </c>
      <c r="E239" s="75">
        <v>0</v>
      </c>
      <c r="F239" s="75">
        <v>7329286.3999999994</v>
      </c>
      <c r="G239" s="75">
        <v>0</v>
      </c>
      <c r="H239" s="75">
        <v>0</v>
      </c>
      <c r="I239" s="75">
        <v>0</v>
      </c>
      <c r="J239" s="74">
        <v>0</v>
      </c>
      <c r="K239" s="75">
        <v>0</v>
      </c>
      <c r="L239" s="75">
        <v>0</v>
      </c>
      <c r="M239" s="75">
        <v>0</v>
      </c>
      <c r="N239" s="75">
        <v>0</v>
      </c>
      <c r="O239" s="75">
        <v>0</v>
      </c>
      <c r="P239" s="75">
        <v>803716.12800000003</v>
      </c>
      <c r="Q239" s="75">
        <v>0</v>
      </c>
      <c r="R239" s="75">
        <v>0</v>
      </c>
      <c r="S239" s="75">
        <v>0</v>
      </c>
      <c r="T239" s="75">
        <v>0</v>
      </c>
    </row>
    <row r="240" spans="1:20" s="67" customFormat="1" ht="22.5" customHeight="1" x14ac:dyDescent="0.25">
      <c r="A240" s="137">
        <v>18</v>
      </c>
      <c r="B240" s="84" t="s">
        <v>389</v>
      </c>
      <c r="C240" s="75">
        <f t="shared" si="68"/>
        <v>45168088.335000008</v>
      </c>
      <c r="D240" s="75">
        <f t="shared" si="69"/>
        <v>21589001.955000002</v>
      </c>
      <c r="E240" s="75">
        <v>0</v>
      </c>
      <c r="F240" s="75">
        <v>14285239</v>
      </c>
      <c r="G240" s="75">
        <v>4942229.21</v>
      </c>
      <c r="H240" s="75">
        <v>2361533.7449999996</v>
      </c>
      <c r="I240" s="75">
        <v>0</v>
      </c>
      <c r="J240" s="74">
        <v>0</v>
      </c>
      <c r="K240" s="75">
        <v>0</v>
      </c>
      <c r="L240" s="75">
        <v>0</v>
      </c>
      <c r="M240" s="75">
        <v>0</v>
      </c>
      <c r="N240" s="75">
        <v>22012593.225000001</v>
      </c>
      <c r="O240" s="75">
        <v>0</v>
      </c>
      <c r="P240" s="75">
        <v>1566493.155</v>
      </c>
      <c r="Q240" s="75">
        <v>0</v>
      </c>
      <c r="R240" s="75">
        <v>0</v>
      </c>
      <c r="S240" s="75">
        <v>0</v>
      </c>
      <c r="T240" s="75">
        <v>0</v>
      </c>
    </row>
    <row r="241" spans="1:20" s="67" customFormat="1" ht="22.5" customHeight="1" x14ac:dyDescent="0.25">
      <c r="A241" s="137">
        <v>19</v>
      </c>
      <c r="B241" s="84" t="s">
        <v>390</v>
      </c>
      <c r="C241" s="75">
        <f t="shared" si="68"/>
        <v>9040192.9439999983</v>
      </c>
      <c r="D241" s="75">
        <f t="shared" si="69"/>
        <v>0</v>
      </c>
      <c r="E241" s="75">
        <v>0</v>
      </c>
      <c r="F241" s="75">
        <v>0</v>
      </c>
      <c r="G241" s="75">
        <v>0</v>
      </c>
      <c r="H241" s="75">
        <v>0</v>
      </c>
      <c r="I241" s="75">
        <v>0</v>
      </c>
      <c r="J241" s="74">
        <v>0</v>
      </c>
      <c r="K241" s="75">
        <v>0</v>
      </c>
      <c r="L241" s="75">
        <v>0</v>
      </c>
      <c r="M241" s="75">
        <v>0</v>
      </c>
      <c r="N241" s="75">
        <v>8439601.379999999</v>
      </c>
      <c r="O241" s="75">
        <v>0</v>
      </c>
      <c r="P241" s="75">
        <v>600591.56400000001</v>
      </c>
      <c r="Q241" s="75">
        <v>0</v>
      </c>
      <c r="R241" s="75">
        <v>0</v>
      </c>
      <c r="S241" s="75">
        <v>0</v>
      </c>
      <c r="T241" s="75">
        <v>0</v>
      </c>
    </row>
    <row r="242" spans="1:20" s="67" customFormat="1" ht="22.5" customHeight="1" x14ac:dyDescent="0.25">
      <c r="A242" s="137">
        <v>20</v>
      </c>
      <c r="B242" s="84" t="s">
        <v>394</v>
      </c>
      <c r="C242" s="75">
        <f t="shared" si="68"/>
        <v>17823731.774999999</v>
      </c>
      <c r="D242" s="75">
        <f t="shared" si="69"/>
        <v>5007865.1550000003</v>
      </c>
      <c r="E242" s="75">
        <v>3265911</v>
      </c>
      <c r="F242" s="75">
        <v>0</v>
      </c>
      <c r="G242" s="75">
        <v>0</v>
      </c>
      <c r="H242" s="75">
        <v>0</v>
      </c>
      <c r="I242" s="75">
        <v>1741954.155</v>
      </c>
      <c r="J242" s="74">
        <v>0</v>
      </c>
      <c r="K242" s="75">
        <v>0</v>
      </c>
      <c r="L242" s="75">
        <v>0</v>
      </c>
      <c r="M242" s="75">
        <v>0</v>
      </c>
      <c r="N242" s="75">
        <v>11964435.525</v>
      </c>
      <c r="O242" s="75">
        <v>0</v>
      </c>
      <c r="P242" s="75">
        <v>851431.09500000009</v>
      </c>
      <c r="Q242" s="75">
        <v>0</v>
      </c>
      <c r="R242" s="75">
        <v>0</v>
      </c>
      <c r="S242" s="75">
        <v>0</v>
      </c>
      <c r="T242" s="75">
        <v>0</v>
      </c>
    </row>
    <row r="243" spans="1:20" s="67" customFormat="1" ht="22.5" customHeight="1" x14ac:dyDescent="0.25">
      <c r="A243" s="137">
        <v>21</v>
      </c>
      <c r="B243" s="84" t="s">
        <v>387</v>
      </c>
      <c r="C243" s="75">
        <f t="shared" si="68"/>
        <v>995055.6</v>
      </c>
      <c r="D243" s="75">
        <f t="shared" si="69"/>
        <v>995055.6</v>
      </c>
      <c r="E243" s="75">
        <v>995055.6</v>
      </c>
      <c r="F243" s="75">
        <v>0</v>
      </c>
      <c r="G243" s="75">
        <v>0</v>
      </c>
      <c r="H243" s="75">
        <v>0</v>
      </c>
      <c r="I243" s="75">
        <v>0</v>
      </c>
      <c r="J243" s="74">
        <v>0</v>
      </c>
      <c r="K243" s="75">
        <v>0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</row>
    <row r="244" spans="1:20" s="67" customFormat="1" ht="22.5" customHeight="1" x14ac:dyDescent="0.25">
      <c r="A244" s="137">
        <v>22</v>
      </c>
      <c r="B244" s="84" t="s">
        <v>399</v>
      </c>
      <c r="C244" s="75">
        <f t="shared" si="68"/>
        <v>11231982.867999999</v>
      </c>
      <c r="D244" s="75">
        <f t="shared" si="69"/>
        <v>2522275.7539999997</v>
      </c>
      <c r="E244" s="75">
        <v>0</v>
      </c>
      <c r="F244" s="75">
        <v>0</v>
      </c>
      <c r="G244" s="75">
        <v>1706745.548</v>
      </c>
      <c r="H244" s="75">
        <v>815530.20599999989</v>
      </c>
      <c r="I244" s="75">
        <v>0</v>
      </c>
      <c r="J244" s="74">
        <v>0</v>
      </c>
      <c r="K244" s="75">
        <v>0</v>
      </c>
      <c r="L244" s="75">
        <v>8168735.5999999996</v>
      </c>
      <c r="M244" s="75">
        <v>0</v>
      </c>
      <c r="N244" s="75">
        <v>0</v>
      </c>
      <c r="O244" s="75">
        <v>0</v>
      </c>
      <c r="P244" s="75">
        <v>540971.51399999997</v>
      </c>
      <c r="Q244" s="75">
        <v>0</v>
      </c>
      <c r="R244" s="75">
        <v>0</v>
      </c>
      <c r="S244" s="75">
        <v>0</v>
      </c>
      <c r="T244" s="75">
        <v>0</v>
      </c>
    </row>
    <row r="245" spans="1:20" s="67" customFormat="1" ht="24" customHeight="1" x14ac:dyDescent="0.25">
      <c r="A245" s="137">
        <v>23</v>
      </c>
      <c r="B245" s="84" t="s">
        <v>396</v>
      </c>
      <c r="C245" s="75">
        <f t="shared" si="68"/>
        <v>19670683.728</v>
      </c>
      <c r="D245" s="75">
        <f t="shared" si="69"/>
        <v>1341849.9239999999</v>
      </c>
      <c r="E245" s="75">
        <v>0</v>
      </c>
      <c r="F245" s="75">
        <v>0</v>
      </c>
      <c r="G245" s="75">
        <v>0</v>
      </c>
      <c r="H245" s="75">
        <v>1341849.9239999999</v>
      </c>
      <c r="I245" s="75">
        <v>0</v>
      </c>
      <c r="J245" s="74">
        <v>0</v>
      </c>
      <c r="K245" s="75">
        <v>0</v>
      </c>
      <c r="L245" s="75">
        <v>13440602.4</v>
      </c>
      <c r="M245" s="75">
        <v>842788.78800000006</v>
      </c>
      <c r="N245" s="75">
        <v>3155343.66</v>
      </c>
      <c r="O245" s="75">
        <v>0</v>
      </c>
      <c r="P245" s="75">
        <v>890098.95600000012</v>
      </c>
      <c r="Q245" s="75">
        <v>0</v>
      </c>
      <c r="R245" s="75">
        <v>0</v>
      </c>
      <c r="S245" s="75">
        <v>0</v>
      </c>
      <c r="T245" s="75">
        <v>0</v>
      </c>
    </row>
    <row r="246" spans="1:20" s="67" customFormat="1" ht="24" customHeight="1" x14ac:dyDescent="0.25">
      <c r="A246" s="137">
        <v>24</v>
      </c>
      <c r="B246" s="84" t="s">
        <v>388</v>
      </c>
      <c r="C246" s="75">
        <f t="shared" si="68"/>
        <v>1336984.9619999998</v>
      </c>
      <c r="D246" s="75">
        <f t="shared" si="69"/>
        <v>1155164.5319999999</v>
      </c>
      <c r="E246" s="75">
        <v>0</v>
      </c>
      <c r="F246" s="75">
        <v>1155164.5319999999</v>
      </c>
      <c r="G246" s="75">
        <v>0</v>
      </c>
      <c r="H246" s="75">
        <v>0</v>
      </c>
      <c r="I246" s="75">
        <v>0</v>
      </c>
      <c r="J246" s="74">
        <v>0</v>
      </c>
      <c r="K246" s="75">
        <v>0</v>
      </c>
      <c r="L246" s="75">
        <v>0</v>
      </c>
      <c r="M246" s="75">
        <v>0</v>
      </c>
      <c r="N246" s="75">
        <v>0</v>
      </c>
      <c r="O246" s="75">
        <v>0</v>
      </c>
      <c r="P246" s="75">
        <v>181820.43</v>
      </c>
      <c r="Q246" s="75">
        <v>0</v>
      </c>
      <c r="R246" s="75">
        <v>0</v>
      </c>
      <c r="S246" s="75">
        <v>0</v>
      </c>
      <c r="T246" s="75">
        <v>0</v>
      </c>
    </row>
    <row r="247" spans="1:20" s="67" customFormat="1" ht="24" customHeight="1" x14ac:dyDescent="0.25">
      <c r="A247" s="137">
        <v>25</v>
      </c>
      <c r="B247" s="84" t="s">
        <v>392</v>
      </c>
      <c r="C247" s="75">
        <f t="shared" si="68"/>
        <v>8125793.1600000001</v>
      </c>
      <c r="D247" s="75">
        <f t="shared" si="69"/>
        <v>1650198</v>
      </c>
      <c r="E247" s="75">
        <v>1650198</v>
      </c>
      <c r="F247" s="75">
        <v>0</v>
      </c>
      <c r="G247" s="75">
        <v>0</v>
      </c>
      <c r="H247" s="75">
        <v>0</v>
      </c>
      <c r="I247" s="75">
        <v>0</v>
      </c>
      <c r="J247" s="74">
        <v>0</v>
      </c>
      <c r="K247" s="75">
        <v>0</v>
      </c>
      <c r="L247" s="75">
        <v>0</v>
      </c>
      <c r="M247" s="75">
        <v>0</v>
      </c>
      <c r="N247" s="75">
        <v>6045384.4500000002</v>
      </c>
      <c r="O247" s="75">
        <v>0</v>
      </c>
      <c r="P247" s="75">
        <v>430210.71</v>
      </c>
      <c r="Q247" s="75">
        <v>0</v>
      </c>
      <c r="R247" s="75">
        <v>0</v>
      </c>
      <c r="S247" s="75">
        <v>0</v>
      </c>
      <c r="T247" s="75">
        <v>0</v>
      </c>
    </row>
    <row r="248" spans="1:20" s="67" customFormat="1" ht="24" customHeight="1" x14ac:dyDescent="0.25">
      <c r="A248" s="137">
        <v>26</v>
      </c>
      <c r="B248" s="84" t="s">
        <v>393</v>
      </c>
      <c r="C248" s="75">
        <f t="shared" si="68"/>
        <v>4407165.1260000002</v>
      </c>
      <c r="D248" s="75">
        <f t="shared" si="69"/>
        <v>0</v>
      </c>
      <c r="E248" s="75">
        <v>0</v>
      </c>
      <c r="F248" s="75">
        <v>0</v>
      </c>
      <c r="G248" s="75">
        <v>0</v>
      </c>
      <c r="H248" s="75">
        <v>0</v>
      </c>
      <c r="I248" s="75">
        <v>0</v>
      </c>
      <c r="J248" s="74">
        <v>0</v>
      </c>
      <c r="K248" s="75">
        <v>0</v>
      </c>
      <c r="L248" s="75">
        <v>0</v>
      </c>
      <c r="M248" s="75">
        <v>0</v>
      </c>
      <c r="N248" s="75">
        <v>3437478.1350000002</v>
      </c>
      <c r="O248" s="75">
        <v>0</v>
      </c>
      <c r="P248" s="75">
        <v>969686.99100000004</v>
      </c>
      <c r="Q248" s="75">
        <v>0</v>
      </c>
      <c r="R248" s="75">
        <v>0</v>
      </c>
      <c r="S248" s="75">
        <v>0</v>
      </c>
      <c r="T248" s="75">
        <v>0</v>
      </c>
    </row>
    <row r="249" spans="1:20" s="257" customFormat="1" ht="24" customHeight="1" x14ac:dyDescent="0.25">
      <c r="A249" s="137">
        <v>27</v>
      </c>
      <c r="B249" s="84" t="s">
        <v>386</v>
      </c>
      <c r="C249" s="75">
        <f t="shared" si="68"/>
        <v>41720439.155999996</v>
      </c>
      <c r="D249" s="75">
        <f t="shared" si="69"/>
        <v>0</v>
      </c>
      <c r="E249" s="75">
        <v>0</v>
      </c>
      <c r="F249" s="75">
        <v>0</v>
      </c>
      <c r="G249" s="75">
        <v>0</v>
      </c>
      <c r="H249" s="75">
        <v>0</v>
      </c>
      <c r="I249" s="75">
        <v>0</v>
      </c>
      <c r="J249" s="74">
        <v>0</v>
      </c>
      <c r="K249" s="75">
        <v>0</v>
      </c>
      <c r="L249" s="75">
        <v>0</v>
      </c>
      <c r="M249" s="75">
        <v>0</v>
      </c>
      <c r="N249" s="75">
        <v>38948712.494999997</v>
      </c>
      <c r="O249" s="75">
        <v>0</v>
      </c>
      <c r="P249" s="75">
        <v>2771726.6609999998</v>
      </c>
      <c r="Q249" s="75">
        <v>0</v>
      </c>
      <c r="R249" s="75">
        <v>0</v>
      </c>
      <c r="S249" s="75">
        <v>0</v>
      </c>
      <c r="T249" s="75">
        <v>0</v>
      </c>
    </row>
    <row r="250" spans="1:20" s="257" customFormat="1" ht="24" customHeight="1" x14ac:dyDescent="0.25">
      <c r="A250" s="137">
        <v>28</v>
      </c>
      <c r="B250" s="84" t="s">
        <v>406</v>
      </c>
      <c r="C250" s="75">
        <f t="shared" si="68"/>
        <v>8387220.4800000004</v>
      </c>
      <c r="D250" s="75">
        <f t="shared" si="69"/>
        <v>0</v>
      </c>
      <c r="E250" s="75">
        <v>0</v>
      </c>
      <c r="F250" s="75">
        <v>0</v>
      </c>
      <c r="G250" s="75">
        <v>0</v>
      </c>
      <c r="H250" s="75">
        <v>0</v>
      </c>
      <c r="I250" s="75">
        <v>0</v>
      </c>
      <c r="J250" s="74">
        <v>0</v>
      </c>
      <c r="K250" s="75">
        <v>0</v>
      </c>
      <c r="L250" s="75">
        <v>0</v>
      </c>
      <c r="M250" s="75">
        <v>0</v>
      </c>
      <c r="N250" s="75">
        <v>7830009.6000000006</v>
      </c>
      <c r="O250" s="75">
        <v>0</v>
      </c>
      <c r="P250" s="75">
        <v>557210.88</v>
      </c>
      <c r="Q250" s="75">
        <v>0</v>
      </c>
      <c r="R250" s="75">
        <v>0</v>
      </c>
      <c r="S250" s="75">
        <v>0</v>
      </c>
      <c r="T250" s="75">
        <v>0</v>
      </c>
    </row>
    <row r="251" spans="1:20" s="257" customFormat="1" ht="24" customHeight="1" x14ac:dyDescent="0.25">
      <c r="A251" s="137">
        <v>29</v>
      </c>
      <c r="B251" s="84" t="s">
        <v>397</v>
      </c>
      <c r="C251" s="75">
        <f t="shared" si="68"/>
        <v>7727125.716</v>
      </c>
      <c r="D251" s="75">
        <f t="shared" si="69"/>
        <v>0</v>
      </c>
      <c r="E251" s="75">
        <v>0</v>
      </c>
      <c r="F251" s="75">
        <v>0</v>
      </c>
      <c r="G251" s="75">
        <v>0</v>
      </c>
      <c r="H251" s="75">
        <v>0</v>
      </c>
      <c r="I251" s="75">
        <v>0</v>
      </c>
      <c r="J251" s="74">
        <v>0</v>
      </c>
      <c r="K251" s="75">
        <v>0</v>
      </c>
      <c r="L251" s="75">
        <v>0</v>
      </c>
      <c r="M251" s="75">
        <v>0</v>
      </c>
      <c r="N251" s="75">
        <v>7213768.6950000003</v>
      </c>
      <c r="O251" s="75">
        <v>0</v>
      </c>
      <c r="P251" s="75">
        <v>513357.02100000007</v>
      </c>
      <c r="Q251" s="75">
        <v>0</v>
      </c>
      <c r="R251" s="75">
        <v>0</v>
      </c>
      <c r="S251" s="75">
        <v>0</v>
      </c>
      <c r="T251" s="75">
        <v>0</v>
      </c>
    </row>
    <row r="252" spans="1:20" s="67" customFormat="1" ht="24" customHeight="1" x14ac:dyDescent="0.25">
      <c r="A252" s="137">
        <v>30</v>
      </c>
      <c r="B252" s="84" t="s">
        <v>409</v>
      </c>
      <c r="C252" s="75">
        <f t="shared" si="68"/>
        <v>16589459.879999997</v>
      </c>
      <c r="D252" s="75">
        <f t="shared" si="69"/>
        <v>7064950.5359999994</v>
      </c>
      <c r="E252" s="75">
        <v>0</v>
      </c>
      <c r="F252" s="75">
        <v>5770363.1999999993</v>
      </c>
      <c r="G252" s="75">
        <v>0</v>
      </c>
      <c r="H252" s="75">
        <v>0</v>
      </c>
      <c r="I252" s="75">
        <v>1294587.3359999999</v>
      </c>
      <c r="J252" s="74">
        <v>0</v>
      </c>
      <c r="K252" s="75">
        <v>0</v>
      </c>
      <c r="L252" s="75">
        <v>0</v>
      </c>
      <c r="M252" s="75">
        <v>0</v>
      </c>
      <c r="N252" s="75">
        <v>8891741.879999999</v>
      </c>
      <c r="O252" s="75">
        <v>0</v>
      </c>
      <c r="P252" s="75">
        <v>632767.46400000004</v>
      </c>
      <c r="Q252" s="75">
        <v>0</v>
      </c>
      <c r="R252" s="75">
        <v>0</v>
      </c>
      <c r="S252" s="75">
        <v>0</v>
      </c>
      <c r="T252" s="75">
        <v>0</v>
      </c>
    </row>
    <row r="253" spans="1:20" s="67" customFormat="1" ht="22.5" customHeight="1" x14ac:dyDescent="0.25">
      <c r="A253" s="137">
        <v>31</v>
      </c>
      <c r="B253" s="84" t="s">
        <v>414</v>
      </c>
      <c r="C253" s="75">
        <f t="shared" si="68"/>
        <v>17568383.775000002</v>
      </c>
      <c r="D253" s="75">
        <f t="shared" si="69"/>
        <v>4602663.9630000005</v>
      </c>
      <c r="E253" s="75">
        <v>3304098.6</v>
      </c>
      <c r="F253" s="75">
        <v>0</v>
      </c>
      <c r="G253" s="75">
        <v>0</v>
      </c>
      <c r="H253" s="75">
        <v>1298565.3630000001</v>
      </c>
      <c r="I253" s="75">
        <v>0</v>
      </c>
      <c r="J253" s="74">
        <v>0</v>
      </c>
      <c r="K253" s="75">
        <v>0</v>
      </c>
      <c r="L253" s="75">
        <v>0</v>
      </c>
      <c r="M253" s="75">
        <v>0</v>
      </c>
      <c r="N253" s="75">
        <v>12104333.115000002</v>
      </c>
      <c r="O253" s="75">
        <v>0</v>
      </c>
      <c r="P253" s="75">
        <v>861386.69700000016</v>
      </c>
      <c r="Q253" s="75">
        <v>0</v>
      </c>
      <c r="R253" s="75">
        <v>0</v>
      </c>
      <c r="S253" s="75">
        <v>0</v>
      </c>
      <c r="T253" s="75">
        <v>0</v>
      </c>
    </row>
    <row r="254" spans="1:20" s="258" customFormat="1" ht="27.75" customHeight="1" x14ac:dyDescent="0.2">
      <c r="A254" s="135" t="s">
        <v>76</v>
      </c>
      <c r="B254" s="135"/>
      <c r="C254" s="62">
        <f>SUM(C255:C256)</f>
        <v>3042853.4573999997</v>
      </c>
      <c r="D254" s="62">
        <f t="shared" ref="D254:T254" si="70">SUM(D255:D256)</f>
        <v>877351.43519999995</v>
      </c>
      <c r="E254" s="62">
        <f t="shared" si="70"/>
        <v>0</v>
      </c>
      <c r="F254" s="62">
        <f t="shared" si="70"/>
        <v>0</v>
      </c>
      <c r="G254" s="62">
        <f t="shared" si="70"/>
        <v>0</v>
      </c>
      <c r="H254" s="62">
        <f t="shared" si="70"/>
        <v>366498.7524</v>
      </c>
      <c r="I254" s="62">
        <f t="shared" si="70"/>
        <v>510852.68280000001</v>
      </c>
      <c r="J254" s="63">
        <f t="shared" si="70"/>
        <v>0</v>
      </c>
      <c r="K254" s="62">
        <f t="shared" si="70"/>
        <v>0</v>
      </c>
      <c r="L254" s="62">
        <f t="shared" si="70"/>
        <v>0</v>
      </c>
      <c r="M254" s="62">
        <f t="shared" si="70"/>
        <v>20240.836200000002</v>
      </c>
      <c r="N254" s="62">
        <f t="shared" si="70"/>
        <v>1997152.0379999999</v>
      </c>
      <c r="O254" s="62">
        <f t="shared" si="70"/>
        <v>0</v>
      </c>
      <c r="P254" s="62">
        <f t="shared" si="70"/>
        <v>148109.14800000002</v>
      </c>
      <c r="Q254" s="62">
        <f t="shared" si="70"/>
        <v>0</v>
      </c>
      <c r="R254" s="62">
        <f t="shared" si="70"/>
        <v>0</v>
      </c>
      <c r="S254" s="62">
        <f t="shared" si="70"/>
        <v>0</v>
      </c>
      <c r="T254" s="62">
        <f t="shared" si="70"/>
        <v>0</v>
      </c>
    </row>
    <row r="255" spans="1:20" s="67" customFormat="1" ht="27.75" customHeight="1" x14ac:dyDescent="0.25">
      <c r="A255" s="78">
        <v>1</v>
      </c>
      <c r="B255" s="84" t="s">
        <v>722</v>
      </c>
      <c r="C255" s="75">
        <f t="shared" si="63"/>
        <v>2145261.1859999998</v>
      </c>
      <c r="D255" s="75">
        <f t="shared" si="64"/>
        <v>0</v>
      </c>
      <c r="E255" s="75">
        <v>0</v>
      </c>
      <c r="F255" s="75">
        <v>0</v>
      </c>
      <c r="G255" s="75">
        <v>0</v>
      </c>
      <c r="H255" s="75">
        <v>0</v>
      </c>
      <c r="I255" s="75">
        <v>0</v>
      </c>
      <c r="J255" s="74">
        <v>0</v>
      </c>
      <c r="K255" s="75">
        <v>0</v>
      </c>
      <c r="L255" s="75">
        <v>0</v>
      </c>
      <c r="M255" s="75">
        <v>0</v>
      </c>
      <c r="N255" s="75">
        <v>1997152.0379999999</v>
      </c>
      <c r="O255" s="75">
        <v>0</v>
      </c>
      <c r="P255" s="75">
        <v>148109.14800000002</v>
      </c>
      <c r="Q255" s="75">
        <v>0</v>
      </c>
      <c r="R255" s="75">
        <v>0</v>
      </c>
      <c r="S255" s="75">
        <v>0</v>
      </c>
      <c r="T255" s="80">
        <v>0</v>
      </c>
    </row>
    <row r="256" spans="1:20" s="67" customFormat="1" ht="28.5" customHeight="1" x14ac:dyDescent="0.25">
      <c r="A256" s="78">
        <v>2</v>
      </c>
      <c r="B256" s="84" t="s">
        <v>77</v>
      </c>
      <c r="C256" s="75">
        <f t="shared" si="63"/>
        <v>897592.27139999997</v>
      </c>
      <c r="D256" s="75">
        <f t="shared" si="64"/>
        <v>877351.43519999995</v>
      </c>
      <c r="E256" s="75">
        <v>0</v>
      </c>
      <c r="F256" s="75">
        <v>0</v>
      </c>
      <c r="G256" s="75">
        <v>0</v>
      </c>
      <c r="H256" s="75">
        <v>366498.7524</v>
      </c>
      <c r="I256" s="75">
        <v>510852.68280000001</v>
      </c>
      <c r="J256" s="74">
        <v>0</v>
      </c>
      <c r="K256" s="75">
        <v>0</v>
      </c>
      <c r="L256" s="75">
        <v>0</v>
      </c>
      <c r="M256" s="75">
        <v>20240.836200000002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80">
        <v>0</v>
      </c>
    </row>
    <row r="257" spans="1:20" s="259" customFormat="1" ht="24.75" customHeight="1" x14ac:dyDescent="0.2">
      <c r="A257" s="135" t="s">
        <v>87</v>
      </c>
      <c r="B257" s="135"/>
      <c r="C257" s="62">
        <f>C258</f>
        <v>6971268.3066000007</v>
      </c>
      <c r="D257" s="62">
        <f t="shared" ref="D257:T258" si="71">D258</f>
        <v>675424.61609999998</v>
      </c>
      <c r="E257" s="62">
        <f t="shared" si="71"/>
        <v>0</v>
      </c>
      <c r="F257" s="62">
        <f t="shared" si="71"/>
        <v>0</v>
      </c>
      <c r="G257" s="62">
        <f t="shared" si="71"/>
        <v>0</v>
      </c>
      <c r="H257" s="62">
        <f t="shared" si="71"/>
        <v>675424.61609999998</v>
      </c>
      <c r="I257" s="62">
        <f t="shared" si="71"/>
        <v>0</v>
      </c>
      <c r="J257" s="63">
        <f t="shared" si="71"/>
        <v>0</v>
      </c>
      <c r="K257" s="62">
        <f t="shared" si="71"/>
        <v>0</v>
      </c>
      <c r="L257" s="62">
        <f t="shared" si="71"/>
        <v>0</v>
      </c>
      <c r="M257" s="62">
        <f t="shared" si="71"/>
        <v>0</v>
      </c>
      <c r="N257" s="62">
        <f t="shared" si="71"/>
        <v>6295843.6905000005</v>
      </c>
      <c r="O257" s="62">
        <f t="shared" si="71"/>
        <v>0</v>
      </c>
      <c r="P257" s="62">
        <f t="shared" si="71"/>
        <v>0</v>
      </c>
      <c r="Q257" s="62">
        <f t="shared" si="71"/>
        <v>0</v>
      </c>
      <c r="R257" s="62">
        <f t="shared" si="71"/>
        <v>0</v>
      </c>
      <c r="S257" s="62">
        <f t="shared" si="71"/>
        <v>0</v>
      </c>
      <c r="T257" s="62">
        <f t="shared" si="71"/>
        <v>0</v>
      </c>
    </row>
    <row r="258" spans="1:20" s="259" customFormat="1" ht="24.75" customHeight="1" x14ac:dyDescent="0.2">
      <c r="A258" s="103" t="s">
        <v>604</v>
      </c>
      <c r="B258" s="104"/>
      <c r="C258" s="62">
        <f>C259</f>
        <v>6971268.3066000007</v>
      </c>
      <c r="D258" s="62">
        <f t="shared" si="71"/>
        <v>675424.61609999998</v>
      </c>
      <c r="E258" s="62">
        <f t="shared" si="71"/>
        <v>0</v>
      </c>
      <c r="F258" s="62">
        <f t="shared" si="71"/>
        <v>0</v>
      </c>
      <c r="G258" s="62">
        <f t="shared" si="71"/>
        <v>0</v>
      </c>
      <c r="H258" s="62">
        <f t="shared" si="71"/>
        <v>675424.61609999998</v>
      </c>
      <c r="I258" s="62">
        <f t="shared" si="71"/>
        <v>0</v>
      </c>
      <c r="J258" s="63">
        <f t="shared" si="71"/>
        <v>0</v>
      </c>
      <c r="K258" s="62">
        <f t="shared" si="71"/>
        <v>0</v>
      </c>
      <c r="L258" s="62">
        <f t="shared" si="71"/>
        <v>0</v>
      </c>
      <c r="M258" s="62">
        <f t="shared" si="71"/>
        <v>0</v>
      </c>
      <c r="N258" s="62">
        <f t="shared" si="71"/>
        <v>6295843.6905000005</v>
      </c>
      <c r="O258" s="62">
        <f t="shared" si="71"/>
        <v>0</v>
      </c>
      <c r="P258" s="62">
        <f t="shared" si="71"/>
        <v>0</v>
      </c>
      <c r="Q258" s="62">
        <f t="shared" si="71"/>
        <v>0</v>
      </c>
      <c r="R258" s="62">
        <f t="shared" si="71"/>
        <v>0</v>
      </c>
      <c r="S258" s="62">
        <f t="shared" si="71"/>
        <v>0</v>
      </c>
      <c r="T258" s="62">
        <f t="shared" si="71"/>
        <v>0</v>
      </c>
    </row>
    <row r="259" spans="1:20" s="257" customFormat="1" ht="24.75" customHeight="1" x14ac:dyDescent="0.25">
      <c r="A259" s="137">
        <v>1</v>
      </c>
      <c r="B259" s="84" t="s">
        <v>88</v>
      </c>
      <c r="C259" s="75">
        <f t="shared" si="63"/>
        <v>6971268.3066000007</v>
      </c>
      <c r="D259" s="75">
        <f t="shared" si="64"/>
        <v>675424.61609999998</v>
      </c>
      <c r="E259" s="75">
        <v>0</v>
      </c>
      <c r="F259" s="75">
        <v>0</v>
      </c>
      <c r="G259" s="75">
        <v>0</v>
      </c>
      <c r="H259" s="75">
        <v>675424.61609999998</v>
      </c>
      <c r="I259" s="75">
        <v>0</v>
      </c>
      <c r="J259" s="74">
        <v>0</v>
      </c>
      <c r="K259" s="75">
        <v>0</v>
      </c>
      <c r="L259" s="75">
        <v>0</v>
      </c>
      <c r="M259" s="75">
        <v>0</v>
      </c>
      <c r="N259" s="75">
        <v>6295843.6905000005</v>
      </c>
      <c r="O259" s="75">
        <v>0</v>
      </c>
      <c r="P259" s="75">
        <v>0</v>
      </c>
      <c r="Q259" s="75">
        <v>0</v>
      </c>
      <c r="R259" s="75">
        <v>0</v>
      </c>
      <c r="S259" s="59">
        <v>0</v>
      </c>
      <c r="T259" s="75">
        <v>0</v>
      </c>
    </row>
    <row r="260" spans="1:20" s="65" customFormat="1" ht="22.5" customHeight="1" x14ac:dyDescent="0.2">
      <c r="A260" s="235" t="s">
        <v>65</v>
      </c>
      <c r="B260" s="236"/>
      <c r="C260" s="62">
        <f>C261</f>
        <v>6374325.5767000001</v>
      </c>
      <c r="D260" s="62">
        <f t="shared" ref="D260:S260" si="72">D261</f>
        <v>6140830.0176999997</v>
      </c>
      <c r="E260" s="62">
        <f t="shared" si="72"/>
        <v>784525.27770000009</v>
      </c>
      <c r="F260" s="62">
        <f t="shared" si="72"/>
        <v>3925990.7343999995</v>
      </c>
      <c r="G260" s="62">
        <f t="shared" si="72"/>
        <v>0</v>
      </c>
      <c r="H260" s="62">
        <f t="shared" si="72"/>
        <v>597489.53220000002</v>
      </c>
      <c r="I260" s="62">
        <f t="shared" si="72"/>
        <v>832824.47340000002</v>
      </c>
      <c r="J260" s="63">
        <f t="shared" si="72"/>
        <v>0</v>
      </c>
      <c r="K260" s="62">
        <f t="shared" si="72"/>
        <v>0</v>
      </c>
      <c r="L260" s="62">
        <f t="shared" si="72"/>
        <v>0</v>
      </c>
      <c r="M260" s="62">
        <f t="shared" si="72"/>
        <v>0</v>
      </c>
      <c r="N260" s="62">
        <f t="shared" si="72"/>
        <v>0</v>
      </c>
      <c r="O260" s="62">
        <f t="shared" si="72"/>
        <v>0</v>
      </c>
      <c r="P260" s="62">
        <f t="shared" si="72"/>
        <v>233495.55900000001</v>
      </c>
      <c r="Q260" s="62">
        <f t="shared" si="72"/>
        <v>0</v>
      </c>
      <c r="R260" s="62">
        <f t="shared" si="72"/>
        <v>0</v>
      </c>
      <c r="S260" s="62">
        <f t="shared" si="72"/>
        <v>0</v>
      </c>
      <c r="T260" s="60">
        <v>0</v>
      </c>
    </row>
    <row r="261" spans="1:20" s="65" customFormat="1" ht="22.5" customHeight="1" x14ac:dyDescent="0.2">
      <c r="A261" s="235" t="s">
        <v>66</v>
      </c>
      <c r="B261" s="235"/>
      <c r="C261" s="62">
        <f>SUM(C262:C264)</f>
        <v>6374325.5767000001</v>
      </c>
      <c r="D261" s="62">
        <f t="shared" ref="D261:S261" si="73">SUM(D262:D264)</f>
        <v>6140830.0176999997</v>
      </c>
      <c r="E261" s="62">
        <f t="shared" si="73"/>
        <v>784525.27770000009</v>
      </c>
      <c r="F261" s="62">
        <f t="shared" si="73"/>
        <v>3925990.7343999995</v>
      </c>
      <c r="G261" s="62">
        <f t="shared" si="73"/>
        <v>0</v>
      </c>
      <c r="H261" s="62">
        <f t="shared" si="73"/>
        <v>597489.53220000002</v>
      </c>
      <c r="I261" s="62">
        <f t="shared" si="73"/>
        <v>832824.47340000002</v>
      </c>
      <c r="J261" s="63">
        <f t="shared" si="73"/>
        <v>0</v>
      </c>
      <c r="K261" s="62">
        <f t="shared" si="73"/>
        <v>0</v>
      </c>
      <c r="L261" s="62">
        <f t="shared" si="73"/>
        <v>0</v>
      </c>
      <c r="M261" s="62">
        <f t="shared" si="73"/>
        <v>0</v>
      </c>
      <c r="N261" s="62">
        <f t="shared" si="73"/>
        <v>0</v>
      </c>
      <c r="O261" s="62">
        <f t="shared" si="73"/>
        <v>0</v>
      </c>
      <c r="P261" s="62">
        <f t="shared" si="73"/>
        <v>233495.55900000001</v>
      </c>
      <c r="Q261" s="62">
        <f t="shared" si="73"/>
        <v>0</v>
      </c>
      <c r="R261" s="62">
        <f t="shared" si="73"/>
        <v>0</v>
      </c>
      <c r="S261" s="62">
        <f t="shared" si="73"/>
        <v>0</v>
      </c>
      <c r="T261" s="60">
        <v>0</v>
      </c>
    </row>
    <row r="262" spans="1:20" s="67" customFormat="1" ht="22.5" customHeight="1" x14ac:dyDescent="0.25">
      <c r="A262" s="137">
        <v>1</v>
      </c>
      <c r="B262" s="84" t="s">
        <v>74</v>
      </c>
      <c r="C262" s="75">
        <f t="shared" si="63"/>
        <v>1752300.5067999999</v>
      </c>
      <c r="D262" s="75">
        <f t="shared" si="64"/>
        <v>1752300.5067999999</v>
      </c>
      <c r="E262" s="75">
        <v>0</v>
      </c>
      <c r="F262" s="75">
        <v>1752300.5067999999</v>
      </c>
      <c r="G262" s="75">
        <v>0</v>
      </c>
      <c r="H262" s="75">
        <v>0</v>
      </c>
      <c r="I262" s="75">
        <v>0</v>
      </c>
      <c r="J262" s="74">
        <v>0</v>
      </c>
      <c r="K262" s="75">
        <v>0</v>
      </c>
      <c r="L262" s="75">
        <v>0</v>
      </c>
      <c r="M262" s="75">
        <v>0</v>
      </c>
      <c r="N262" s="75">
        <v>0</v>
      </c>
      <c r="O262" s="75">
        <v>0</v>
      </c>
      <c r="P262" s="75">
        <v>0</v>
      </c>
      <c r="Q262" s="75">
        <v>0</v>
      </c>
      <c r="R262" s="75">
        <v>0</v>
      </c>
      <c r="S262" s="75">
        <v>0</v>
      </c>
      <c r="T262" s="80">
        <v>0</v>
      </c>
    </row>
    <row r="263" spans="1:20" s="67" customFormat="1" ht="22.5" customHeight="1" x14ac:dyDescent="0.25">
      <c r="A263" s="137">
        <v>2</v>
      </c>
      <c r="B263" s="84" t="s">
        <v>723</v>
      </c>
      <c r="C263" s="75">
        <f>D263+K263+L263+M263+N263+O263+P263+Q263+R263+S263+T263</f>
        <v>233495.55900000001</v>
      </c>
      <c r="D263" s="75">
        <f>SUM(E263:I263)</f>
        <v>0</v>
      </c>
      <c r="E263" s="75">
        <v>0</v>
      </c>
      <c r="F263" s="75">
        <v>0</v>
      </c>
      <c r="G263" s="75">
        <v>0</v>
      </c>
      <c r="H263" s="75">
        <v>0</v>
      </c>
      <c r="I263" s="75">
        <v>0</v>
      </c>
      <c r="J263" s="74">
        <v>0</v>
      </c>
      <c r="K263" s="75">
        <v>0</v>
      </c>
      <c r="L263" s="75">
        <v>0</v>
      </c>
      <c r="M263" s="75">
        <v>0</v>
      </c>
      <c r="N263" s="75">
        <v>0</v>
      </c>
      <c r="O263" s="75">
        <v>0</v>
      </c>
      <c r="P263" s="80">
        <v>233495.55900000001</v>
      </c>
      <c r="Q263" s="75">
        <v>0</v>
      </c>
      <c r="R263" s="75">
        <v>0</v>
      </c>
      <c r="S263" s="75">
        <v>0</v>
      </c>
      <c r="T263" s="80">
        <v>0</v>
      </c>
    </row>
    <row r="264" spans="1:20" s="67" customFormat="1" ht="22.5" customHeight="1" x14ac:dyDescent="0.25">
      <c r="A264" s="137">
        <v>3</v>
      </c>
      <c r="B264" s="84" t="s">
        <v>75</v>
      </c>
      <c r="C264" s="75">
        <f t="shared" si="63"/>
        <v>4388529.5109000001</v>
      </c>
      <c r="D264" s="75">
        <f t="shared" si="64"/>
        <v>4388529.5109000001</v>
      </c>
      <c r="E264" s="75">
        <v>784525.27770000009</v>
      </c>
      <c r="F264" s="75">
        <v>2173690.2275999999</v>
      </c>
      <c r="G264" s="75">
        <v>0</v>
      </c>
      <c r="H264" s="75">
        <v>597489.53220000002</v>
      </c>
      <c r="I264" s="75">
        <v>832824.47340000002</v>
      </c>
      <c r="J264" s="74">
        <v>0</v>
      </c>
      <c r="K264" s="75">
        <v>0</v>
      </c>
      <c r="L264" s="75">
        <v>0</v>
      </c>
      <c r="M264" s="75">
        <v>0</v>
      </c>
      <c r="N264" s="75">
        <v>0</v>
      </c>
      <c r="O264" s="75">
        <v>0</v>
      </c>
      <c r="P264" s="75">
        <v>0</v>
      </c>
      <c r="Q264" s="75">
        <v>0</v>
      </c>
      <c r="R264" s="75">
        <v>0</v>
      </c>
      <c r="S264" s="75">
        <v>0</v>
      </c>
      <c r="T264" s="80">
        <v>0</v>
      </c>
    </row>
    <row r="265" spans="1:20" s="65" customFormat="1" ht="22.5" customHeight="1" x14ac:dyDescent="0.2">
      <c r="A265" s="121" t="s">
        <v>264</v>
      </c>
      <c r="B265" s="121"/>
      <c r="C265" s="62">
        <f>C266+C270</f>
        <v>38517974.768299997</v>
      </c>
      <c r="D265" s="62">
        <f t="shared" ref="D265:T265" si="74">D266+D270</f>
        <v>23652598.288599998</v>
      </c>
      <c r="E265" s="62">
        <f t="shared" si="74"/>
        <v>5226763.5349999992</v>
      </c>
      <c r="F265" s="62">
        <f t="shared" si="74"/>
        <v>13319617.012</v>
      </c>
      <c r="G265" s="62">
        <f t="shared" si="74"/>
        <v>0</v>
      </c>
      <c r="H265" s="62">
        <f t="shared" si="74"/>
        <v>2162788.2912999997</v>
      </c>
      <c r="I265" s="62">
        <f t="shared" si="74"/>
        <v>2943429.4503000001</v>
      </c>
      <c r="J265" s="63">
        <f t="shared" si="74"/>
        <v>0</v>
      </c>
      <c r="K265" s="62">
        <f t="shared" si="74"/>
        <v>0</v>
      </c>
      <c r="L265" s="62">
        <f t="shared" si="74"/>
        <v>4487821.2</v>
      </c>
      <c r="M265" s="62">
        <f t="shared" si="74"/>
        <v>0</v>
      </c>
      <c r="N265" s="62">
        <f t="shared" si="74"/>
        <v>8380311.3450000007</v>
      </c>
      <c r="O265" s="62">
        <f t="shared" si="74"/>
        <v>400000</v>
      </c>
      <c r="P265" s="62">
        <f t="shared" si="74"/>
        <v>1597243.9347000001</v>
      </c>
      <c r="Q265" s="62">
        <f t="shared" si="74"/>
        <v>0</v>
      </c>
      <c r="R265" s="62">
        <f t="shared" si="74"/>
        <v>0</v>
      </c>
      <c r="S265" s="62">
        <f t="shared" si="74"/>
        <v>0</v>
      </c>
      <c r="T265" s="62">
        <f t="shared" si="74"/>
        <v>0</v>
      </c>
    </row>
    <row r="266" spans="1:20" s="67" customFormat="1" ht="22.5" customHeight="1" x14ac:dyDescent="0.25">
      <c r="A266" s="121" t="s">
        <v>266</v>
      </c>
      <c r="B266" s="121"/>
      <c r="C266" s="62">
        <f>SUM(C267:C269)</f>
        <v>26956479.118299998</v>
      </c>
      <c r="D266" s="62">
        <f t="shared" ref="D266:T266" si="75">SUM(D267:D269)</f>
        <v>22820888.213599999</v>
      </c>
      <c r="E266" s="62">
        <f t="shared" si="75"/>
        <v>4932160.8599999994</v>
      </c>
      <c r="F266" s="62">
        <f t="shared" si="75"/>
        <v>13319617.012</v>
      </c>
      <c r="G266" s="62">
        <f t="shared" si="75"/>
        <v>0</v>
      </c>
      <c r="H266" s="62">
        <f t="shared" si="75"/>
        <v>1938420.7412999999</v>
      </c>
      <c r="I266" s="62">
        <f t="shared" si="75"/>
        <v>2630689.6003</v>
      </c>
      <c r="J266" s="63">
        <f t="shared" si="75"/>
        <v>0</v>
      </c>
      <c r="K266" s="62">
        <f t="shared" si="75"/>
        <v>0</v>
      </c>
      <c r="L266" s="62">
        <f t="shared" si="75"/>
        <v>0</v>
      </c>
      <c r="M266" s="62">
        <f t="shared" si="75"/>
        <v>0</v>
      </c>
      <c r="N266" s="62">
        <f t="shared" si="75"/>
        <v>2466824.2200000002</v>
      </c>
      <c r="O266" s="62">
        <f t="shared" si="75"/>
        <v>200000</v>
      </c>
      <c r="P266" s="62">
        <f t="shared" si="75"/>
        <v>1468766.6847000001</v>
      </c>
      <c r="Q266" s="62">
        <f t="shared" si="75"/>
        <v>0</v>
      </c>
      <c r="R266" s="62">
        <f t="shared" si="75"/>
        <v>0</v>
      </c>
      <c r="S266" s="62">
        <f t="shared" si="75"/>
        <v>0</v>
      </c>
      <c r="T266" s="62">
        <f t="shared" si="75"/>
        <v>0</v>
      </c>
    </row>
    <row r="267" spans="1:20" s="67" customFormat="1" ht="22.5" customHeight="1" x14ac:dyDescent="0.25">
      <c r="A267" s="78">
        <v>1</v>
      </c>
      <c r="B267" s="84" t="s">
        <v>724</v>
      </c>
      <c r="C267" s="75">
        <f>D267+K267+L267+M267+N267+O267+P267+Q267+R267+S267+T267</f>
        <v>22512868.6263</v>
      </c>
      <c r="D267" s="75">
        <f>SUM(E267:I267)</f>
        <v>21227042.0616</v>
      </c>
      <c r="E267" s="75">
        <v>4932160.8599999994</v>
      </c>
      <c r="F267" s="75">
        <v>11725770.859999999</v>
      </c>
      <c r="G267" s="75">
        <v>0</v>
      </c>
      <c r="H267" s="75">
        <v>1938420.7412999999</v>
      </c>
      <c r="I267" s="75">
        <v>2630689.6003</v>
      </c>
      <c r="J267" s="77">
        <v>0</v>
      </c>
      <c r="K267" s="75">
        <v>0</v>
      </c>
      <c r="L267" s="75">
        <v>0</v>
      </c>
      <c r="M267" s="75">
        <v>0</v>
      </c>
      <c r="N267" s="75">
        <v>0</v>
      </c>
      <c r="O267" s="80">
        <v>0</v>
      </c>
      <c r="P267" s="80">
        <v>1285826.5647</v>
      </c>
      <c r="Q267" s="80">
        <v>0</v>
      </c>
      <c r="R267" s="80">
        <v>0</v>
      </c>
      <c r="S267" s="57">
        <v>0</v>
      </c>
      <c r="T267" s="75">
        <v>0</v>
      </c>
    </row>
    <row r="268" spans="1:20" s="67" customFormat="1" ht="22.5" customHeight="1" x14ac:dyDescent="0.25">
      <c r="A268" s="78">
        <v>2</v>
      </c>
      <c r="B268" s="84" t="s">
        <v>279</v>
      </c>
      <c r="C268" s="75">
        <f t="shared" ref="C268:C321" si="76">D268+K268+L268+M268+N268+O268+P268+Q268+R268+S268+T268</f>
        <v>431567.864</v>
      </c>
      <c r="D268" s="75">
        <f t="shared" ref="D268:D321" si="77">SUM(E268:I268)</f>
        <v>431567.864</v>
      </c>
      <c r="E268" s="75">
        <v>0</v>
      </c>
      <c r="F268" s="75">
        <v>431567.864</v>
      </c>
      <c r="G268" s="75">
        <v>0</v>
      </c>
      <c r="H268" s="75">
        <v>0</v>
      </c>
      <c r="I268" s="75">
        <v>0</v>
      </c>
      <c r="J268" s="77">
        <v>0</v>
      </c>
      <c r="K268" s="75">
        <v>0</v>
      </c>
      <c r="L268" s="75">
        <v>0</v>
      </c>
      <c r="M268" s="75">
        <v>0</v>
      </c>
      <c r="N268" s="75">
        <v>0</v>
      </c>
      <c r="O268" s="80">
        <v>0</v>
      </c>
      <c r="P268" s="80">
        <v>0</v>
      </c>
      <c r="Q268" s="80">
        <v>0</v>
      </c>
      <c r="R268" s="80">
        <v>0</v>
      </c>
      <c r="S268" s="57">
        <v>0</v>
      </c>
      <c r="T268" s="75">
        <v>0</v>
      </c>
    </row>
    <row r="269" spans="1:20" s="67" customFormat="1" ht="22.5" customHeight="1" x14ac:dyDescent="0.25">
      <c r="A269" s="78">
        <v>3</v>
      </c>
      <c r="B269" s="84" t="s">
        <v>725</v>
      </c>
      <c r="C269" s="75">
        <f t="shared" si="76"/>
        <v>4012042.6280000005</v>
      </c>
      <c r="D269" s="75">
        <f t="shared" si="77"/>
        <v>1162278.2880000002</v>
      </c>
      <c r="E269" s="75">
        <v>0</v>
      </c>
      <c r="F269" s="75">
        <v>1162278.2880000002</v>
      </c>
      <c r="G269" s="75">
        <v>0</v>
      </c>
      <c r="H269" s="75">
        <v>0</v>
      </c>
      <c r="I269" s="75">
        <v>0</v>
      </c>
      <c r="J269" s="77">
        <v>0</v>
      </c>
      <c r="K269" s="75">
        <v>0</v>
      </c>
      <c r="L269" s="75">
        <v>0</v>
      </c>
      <c r="M269" s="75">
        <v>0</v>
      </c>
      <c r="N269" s="75">
        <v>2466824.2200000002</v>
      </c>
      <c r="O269" s="80">
        <v>200000</v>
      </c>
      <c r="P269" s="80">
        <v>182940.12000000002</v>
      </c>
      <c r="Q269" s="80">
        <v>0</v>
      </c>
      <c r="R269" s="80">
        <v>0</v>
      </c>
      <c r="S269" s="57">
        <v>0</v>
      </c>
      <c r="T269" s="75">
        <v>0</v>
      </c>
    </row>
    <row r="270" spans="1:20" s="65" customFormat="1" ht="22.5" customHeight="1" x14ac:dyDescent="0.2">
      <c r="A270" s="121" t="s">
        <v>265</v>
      </c>
      <c r="B270" s="121"/>
      <c r="C270" s="62">
        <f>SUM(C271:C272)</f>
        <v>11561495.649999999</v>
      </c>
      <c r="D270" s="62">
        <f t="shared" ref="D270:S270" si="78">SUM(D271:D272)</f>
        <v>831710.07500000007</v>
      </c>
      <c r="E270" s="62">
        <f t="shared" si="78"/>
        <v>294602.67500000005</v>
      </c>
      <c r="F270" s="62">
        <f t="shared" si="78"/>
        <v>0</v>
      </c>
      <c r="G270" s="62">
        <f t="shared" si="78"/>
        <v>0</v>
      </c>
      <c r="H270" s="62">
        <f t="shared" si="78"/>
        <v>224367.55</v>
      </c>
      <c r="I270" s="62">
        <f t="shared" si="78"/>
        <v>312739.85000000003</v>
      </c>
      <c r="J270" s="63">
        <f t="shared" si="78"/>
        <v>0</v>
      </c>
      <c r="K270" s="62">
        <f t="shared" si="78"/>
        <v>0</v>
      </c>
      <c r="L270" s="62">
        <f t="shared" si="78"/>
        <v>4487821.2</v>
      </c>
      <c r="M270" s="62">
        <f t="shared" si="78"/>
        <v>0</v>
      </c>
      <c r="N270" s="62">
        <f t="shared" si="78"/>
        <v>5913487.125</v>
      </c>
      <c r="O270" s="62">
        <f t="shared" si="78"/>
        <v>200000</v>
      </c>
      <c r="P270" s="62">
        <f t="shared" si="78"/>
        <v>128477.25000000001</v>
      </c>
      <c r="Q270" s="62">
        <f t="shared" si="78"/>
        <v>0</v>
      </c>
      <c r="R270" s="62">
        <f t="shared" si="78"/>
        <v>0</v>
      </c>
      <c r="S270" s="62">
        <f t="shared" si="78"/>
        <v>0</v>
      </c>
      <c r="T270" s="60">
        <v>0</v>
      </c>
    </row>
    <row r="271" spans="1:20" s="67" customFormat="1" ht="22.5" customHeight="1" x14ac:dyDescent="0.25">
      <c r="A271" s="78">
        <v>1</v>
      </c>
      <c r="B271" s="84" t="s">
        <v>268</v>
      </c>
      <c r="C271" s="75">
        <f t="shared" si="76"/>
        <v>8668879.1999999993</v>
      </c>
      <c r="D271" s="75">
        <f t="shared" si="77"/>
        <v>0</v>
      </c>
      <c r="E271" s="75">
        <v>0</v>
      </c>
      <c r="F271" s="75">
        <v>0</v>
      </c>
      <c r="G271" s="75">
        <v>0</v>
      </c>
      <c r="H271" s="75">
        <v>0</v>
      </c>
      <c r="I271" s="75">
        <v>0</v>
      </c>
      <c r="J271" s="77">
        <v>0</v>
      </c>
      <c r="K271" s="75">
        <v>0</v>
      </c>
      <c r="L271" s="75">
        <v>4487821.2</v>
      </c>
      <c r="M271" s="75">
        <v>0</v>
      </c>
      <c r="N271" s="75">
        <v>4181058</v>
      </c>
      <c r="O271" s="80">
        <v>0</v>
      </c>
      <c r="P271" s="80">
        <v>0</v>
      </c>
      <c r="Q271" s="80">
        <v>0</v>
      </c>
      <c r="R271" s="80">
        <v>0</v>
      </c>
      <c r="S271" s="57">
        <v>0</v>
      </c>
      <c r="T271" s="75">
        <v>0</v>
      </c>
    </row>
    <row r="272" spans="1:20" s="67" customFormat="1" ht="22.5" customHeight="1" x14ac:dyDescent="0.25">
      <c r="A272" s="78">
        <v>2</v>
      </c>
      <c r="B272" s="84" t="s">
        <v>594</v>
      </c>
      <c r="C272" s="75">
        <f t="shared" si="76"/>
        <v>2892616.45</v>
      </c>
      <c r="D272" s="75">
        <f t="shared" si="77"/>
        <v>831710.07500000007</v>
      </c>
      <c r="E272" s="75">
        <v>294602.67500000005</v>
      </c>
      <c r="F272" s="75">
        <v>0</v>
      </c>
      <c r="G272" s="75">
        <v>0</v>
      </c>
      <c r="H272" s="75">
        <v>224367.55</v>
      </c>
      <c r="I272" s="75">
        <v>312739.85000000003</v>
      </c>
      <c r="J272" s="77">
        <v>0</v>
      </c>
      <c r="K272" s="75">
        <v>0</v>
      </c>
      <c r="L272" s="75">
        <v>0</v>
      </c>
      <c r="M272" s="75">
        <v>0</v>
      </c>
      <c r="N272" s="75">
        <v>1732429.125</v>
      </c>
      <c r="O272" s="80">
        <v>200000</v>
      </c>
      <c r="P272" s="80">
        <v>128477.25000000001</v>
      </c>
      <c r="Q272" s="80">
        <v>0</v>
      </c>
      <c r="R272" s="80">
        <v>0</v>
      </c>
      <c r="S272" s="57">
        <v>0</v>
      </c>
      <c r="T272" s="75">
        <v>0</v>
      </c>
    </row>
    <row r="273" spans="1:20" s="52" customFormat="1" ht="22.5" customHeight="1" x14ac:dyDescent="0.25">
      <c r="A273" s="103" t="s">
        <v>560</v>
      </c>
      <c r="B273" s="104"/>
      <c r="C273" s="62">
        <f>C274</f>
        <v>12926734</v>
      </c>
      <c r="D273" s="62">
        <f t="shared" ref="D273:T274" si="79">D274</f>
        <v>0</v>
      </c>
      <c r="E273" s="62">
        <f t="shared" si="79"/>
        <v>0</v>
      </c>
      <c r="F273" s="62">
        <f t="shared" si="79"/>
        <v>0</v>
      </c>
      <c r="G273" s="62">
        <f t="shared" si="79"/>
        <v>0</v>
      </c>
      <c r="H273" s="62">
        <f t="shared" si="79"/>
        <v>0</v>
      </c>
      <c r="I273" s="62">
        <f t="shared" si="79"/>
        <v>0</v>
      </c>
      <c r="J273" s="63">
        <f t="shared" si="79"/>
        <v>0</v>
      </c>
      <c r="K273" s="62">
        <f t="shared" si="79"/>
        <v>0</v>
      </c>
      <c r="L273" s="62">
        <f t="shared" si="79"/>
        <v>12926734</v>
      </c>
      <c r="M273" s="62">
        <f t="shared" si="79"/>
        <v>0</v>
      </c>
      <c r="N273" s="62">
        <f t="shared" si="79"/>
        <v>0</v>
      </c>
      <c r="O273" s="62">
        <f t="shared" si="79"/>
        <v>0</v>
      </c>
      <c r="P273" s="62">
        <f t="shared" si="79"/>
        <v>0</v>
      </c>
      <c r="Q273" s="62">
        <f t="shared" si="79"/>
        <v>0</v>
      </c>
      <c r="R273" s="62">
        <f t="shared" si="79"/>
        <v>0</v>
      </c>
      <c r="S273" s="62">
        <f t="shared" si="79"/>
        <v>0</v>
      </c>
      <c r="T273" s="62">
        <f t="shared" si="79"/>
        <v>0</v>
      </c>
    </row>
    <row r="274" spans="1:20" s="52" customFormat="1" ht="22.5" customHeight="1" x14ac:dyDescent="0.25">
      <c r="A274" s="103" t="s">
        <v>561</v>
      </c>
      <c r="B274" s="104"/>
      <c r="C274" s="62">
        <f>C275</f>
        <v>12926734</v>
      </c>
      <c r="D274" s="62">
        <f t="shared" si="79"/>
        <v>0</v>
      </c>
      <c r="E274" s="62">
        <f t="shared" si="79"/>
        <v>0</v>
      </c>
      <c r="F274" s="62">
        <f t="shared" si="79"/>
        <v>0</v>
      </c>
      <c r="G274" s="62">
        <f t="shared" si="79"/>
        <v>0</v>
      </c>
      <c r="H274" s="62">
        <f t="shared" si="79"/>
        <v>0</v>
      </c>
      <c r="I274" s="62">
        <f t="shared" si="79"/>
        <v>0</v>
      </c>
      <c r="J274" s="63">
        <f t="shared" si="79"/>
        <v>0</v>
      </c>
      <c r="K274" s="62">
        <f t="shared" si="79"/>
        <v>0</v>
      </c>
      <c r="L274" s="62">
        <f t="shared" si="79"/>
        <v>12926734</v>
      </c>
      <c r="M274" s="62">
        <f t="shared" si="79"/>
        <v>0</v>
      </c>
      <c r="N274" s="62">
        <f t="shared" si="79"/>
        <v>0</v>
      </c>
      <c r="O274" s="62">
        <f t="shared" si="79"/>
        <v>0</v>
      </c>
      <c r="P274" s="62">
        <f t="shared" si="79"/>
        <v>0</v>
      </c>
      <c r="Q274" s="62">
        <f t="shared" si="79"/>
        <v>0</v>
      </c>
      <c r="R274" s="62">
        <f t="shared" si="79"/>
        <v>0</v>
      </c>
      <c r="S274" s="62">
        <f t="shared" si="79"/>
        <v>0</v>
      </c>
      <c r="T274" s="62">
        <f t="shared" si="79"/>
        <v>0</v>
      </c>
    </row>
    <row r="275" spans="1:20" s="52" customFormat="1" ht="22.5" customHeight="1" x14ac:dyDescent="0.25">
      <c r="A275" s="56">
        <v>1</v>
      </c>
      <c r="B275" s="84" t="s">
        <v>541</v>
      </c>
      <c r="C275" s="75">
        <f t="shared" si="76"/>
        <v>12926734</v>
      </c>
      <c r="D275" s="75">
        <f t="shared" si="77"/>
        <v>0</v>
      </c>
      <c r="E275" s="80">
        <v>0</v>
      </c>
      <c r="F275" s="80">
        <v>0</v>
      </c>
      <c r="G275" s="80">
        <v>0</v>
      </c>
      <c r="H275" s="80">
        <v>0</v>
      </c>
      <c r="I275" s="75">
        <v>0</v>
      </c>
      <c r="J275" s="74">
        <v>0</v>
      </c>
      <c r="K275" s="75">
        <v>0</v>
      </c>
      <c r="L275" s="75">
        <v>12926734</v>
      </c>
      <c r="M275" s="75">
        <v>0</v>
      </c>
      <c r="N275" s="75">
        <v>0</v>
      </c>
      <c r="O275" s="80">
        <v>0</v>
      </c>
      <c r="P275" s="80">
        <v>0</v>
      </c>
      <c r="Q275" s="80">
        <v>0</v>
      </c>
      <c r="R275" s="80">
        <v>0</v>
      </c>
      <c r="S275" s="80">
        <v>0</v>
      </c>
      <c r="T275" s="80">
        <v>0</v>
      </c>
    </row>
    <row r="276" spans="1:20" s="52" customFormat="1" ht="22.5" customHeight="1" x14ac:dyDescent="0.25">
      <c r="A276" s="103" t="s">
        <v>562</v>
      </c>
      <c r="B276" s="104"/>
      <c r="C276" s="62">
        <f>SUM(C277:C279)</f>
        <v>7864075.2279999992</v>
      </c>
      <c r="D276" s="62">
        <f t="shared" ref="D276:T276" si="80">SUM(D277:D279)</f>
        <v>4165357.5849999995</v>
      </c>
      <c r="E276" s="62">
        <f t="shared" si="80"/>
        <v>1109107.8849999998</v>
      </c>
      <c r="F276" s="62">
        <f t="shared" si="80"/>
        <v>737824.17999999993</v>
      </c>
      <c r="G276" s="62">
        <f t="shared" si="80"/>
        <v>1334842.406</v>
      </c>
      <c r="H276" s="62">
        <f t="shared" si="80"/>
        <v>534047.80699999991</v>
      </c>
      <c r="I276" s="62">
        <f t="shared" si="80"/>
        <v>449535.30699999997</v>
      </c>
      <c r="J276" s="63">
        <f t="shared" si="80"/>
        <v>0</v>
      </c>
      <c r="K276" s="62">
        <f t="shared" si="80"/>
        <v>0</v>
      </c>
      <c r="L276" s="62">
        <f t="shared" si="80"/>
        <v>1680855.2549999999</v>
      </c>
      <c r="M276" s="62">
        <f t="shared" si="80"/>
        <v>0</v>
      </c>
      <c r="N276" s="62">
        <f t="shared" si="80"/>
        <v>1565961.0749999997</v>
      </c>
      <c r="O276" s="62">
        <f t="shared" si="80"/>
        <v>0</v>
      </c>
      <c r="P276" s="62">
        <f t="shared" si="80"/>
        <v>451901.31300000002</v>
      </c>
      <c r="Q276" s="62">
        <f t="shared" si="80"/>
        <v>0</v>
      </c>
      <c r="R276" s="62">
        <f t="shared" si="80"/>
        <v>0</v>
      </c>
      <c r="S276" s="62">
        <f t="shared" si="80"/>
        <v>0</v>
      </c>
      <c r="T276" s="62">
        <f t="shared" si="80"/>
        <v>0</v>
      </c>
    </row>
    <row r="277" spans="1:20" s="52" customFormat="1" ht="22.5" customHeight="1" x14ac:dyDescent="0.25">
      <c r="A277" s="56">
        <v>1</v>
      </c>
      <c r="B277" s="84" t="s">
        <v>726</v>
      </c>
      <c r="C277" s="75">
        <f>D277+K277+L277+M277+N277+O277+P277+Q277+R277+S277+T277</f>
        <v>2536531.673</v>
      </c>
      <c r="D277" s="75">
        <f>SUM(E277:I277)</f>
        <v>2316808.13</v>
      </c>
      <c r="E277" s="75">
        <v>842813.39999999991</v>
      </c>
      <c r="F277" s="75">
        <v>0</v>
      </c>
      <c r="G277" s="75">
        <v>693219.82599999988</v>
      </c>
      <c r="H277" s="75">
        <v>331239.59699999995</v>
      </c>
      <c r="I277" s="75">
        <v>449535.30699999997</v>
      </c>
      <c r="J277" s="77">
        <v>0</v>
      </c>
      <c r="K277" s="75">
        <v>0</v>
      </c>
      <c r="L277" s="75">
        <v>0</v>
      </c>
      <c r="M277" s="75">
        <v>0</v>
      </c>
      <c r="N277" s="75">
        <v>0</v>
      </c>
      <c r="O277" s="80">
        <v>0</v>
      </c>
      <c r="P277" s="80">
        <v>219723.54299999998</v>
      </c>
      <c r="Q277" s="80">
        <v>0</v>
      </c>
      <c r="R277" s="80">
        <v>0</v>
      </c>
      <c r="S277" s="57">
        <v>0</v>
      </c>
      <c r="T277" s="75">
        <v>0</v>
      </c>
    </row>
    <row r="278" spans="1:20" s="52" customFormat="1" ht="22.5" customHeight="1" x14ac:dyDescent="0.25">
      <c r="A278" s="56">
        <v>2</v>
      </c>
      <c r="B278" s="84" t="s">
        <v>727</v>
      </c>
      <c r="C278" s="75">
        <f t="shared" si="76"/>
        <v>436738.1</v>
      </c>
      <c r="D278" s="75">
        <f t="shared" si="77"/>
        <v>320692.27999999997</v>
      </c>
      <c r="E278" s="75">
        <v>0</v>
      </c>
      <c r="F278" s="75">
        <v>0</v>
      </c>
      <c r="G278" s="75">
        <v>320692.27999999997</v>
      </c>
      <c r="H278" s="75">
        <v>0</v>
      </c>
      <c r="I278" s="75">
        <v>0</v>
      </c>
      <c r="J278" s="77">
        <v>0</v>
      </c>
      <c r="K278" s="75">
        <v>0</v>
      </c>
      <c r="L278" s="75">
        <v>0</v>
      </c>
      <c r="M278" s="75">
        <v>0</v>
      </c>
      <c r="N278" s="75">
        <v>0</v>
      </c>
      <c r="O278" s="75">
        <v>0</v>
      </c>
      <c r="P278" s="80">
        <v>116045.82</v>
      </c>
      <c r="Q278" s="80">
        <v>0</v>
      </c>
      <c r="R278" s="80">
        <v>0</v>
      </c>
      <c r="S278" s="57">
        <v>0</v>
      </c>
      <c r="T278" s="75">
        <v>0</v>
      </c>
    </row>
    <row r="279" spans="1:20" s="52" customFormat="1" ht="22.5" customHeight="1" x14ac:dyDescent="0.25">
      <c r="A279" s="56">
        <v>3</v>
      </c>
      <c r="B279" s="84" t="s">
        <v>728</v>
      </c>
      <c r="C279" s="75">
        <f>D279+K279+L279+M279+N279+O279+P279+Q279+R279+S279+T279</f>
        <v>4890805.4549999991</v>
      </c>
      <c r="D279" s="75">
        <f>SUM(E279:I279)</f>
        <v>1527857.1749999998</v>
      </c>
      <c r="E279" s="75">
        <v>266294.48499999999</v>
      </c>
      <c r="F279" s="75">
        <v>737824.17999999993</v>
      </c>
      <c r="G279" s="75">
        <v>320930.29999999993</v>
      </c>
      <c r="H279" s="75">
        <v>202808.20999999996</v>
      </c>
      <c r="I279" s="75">
        <v>0</v>
      </c>
      <c r="J279" s="77">
        <v>0</v>
      </c>
      <c r="K279" s="75">
        <v>0</v>
      </c>
      <c r="L279" s="75">
        <v>1680855.2549999999</v>
      </c>
      <c r="M279" s="75">
        <v>0</v>
      </c>
      <c r="N279" s="75">
        <v>1565961.0749999997</v>
      </c>
      <c r="O279" s="75">
        <v>0</v>
      </c>
      <c r="P279" s="80">
        <v>116131.95</v>
      </c>
      <c r="Q279" s="80">
        <v>0</v>
      </c>
      <c r="R279" s="80">
        <v>0</v>
      </c>
      <c r="S279" s="57">
        <v>0</v>
      </c>
      <c r="T279" s="75">
        <v>0</v>
      </c>
    </row>
    <row r="280" spans="1:20" s="65" customFormat="1" ht="22.5" customHeight="1" x14ac:dyDescent="0.2">
      <c r="A280" s="245" t="s">
        <v>28</v>
      </c>
      <c r="B280" s="246"/>
      <c r="C280" s="62">
        <f>C281</f>
        <v>17191991.684500001</v>
      </c>
      <c r="D280" s="62">
        <f t="shared" ref="D280:T280" si="81">D281</f>
        <v>9899652.2300000004</v>
      </c>
      <c r="E280" s="62">
        <f t="shared" si="81"/>
        <v>2414610.66</v>
      </c>
      <c r="F280" s="62">
        <f t="shared" si="81"/>
        <v>1329177.95</v>
      </c>
      <c r="G280" s="62">
        <f t="shared" si="81"/>
        <v>4165481.4399999995</v>
      </c>
      <c r="H280" s="62">
        <f t="shared" si="81"/>
        <v>1990382.18</v>
      </c>
      <c r="I280" s="62">
        <f t="shared" si="81"/>
        <v>0</v>
      </c>
      <c r="J280" s="63">
        <f t="shared" si="81"/>
        <v>0</v>
      </c>
      <c r="K280" s="62">
        <f t="shared" si="81"/>
        <v>0</v>
      </c>
      <c r="L280" s="62">
        <f t="shared" si="81"/>
        <v>2831441.19</v>
      </c>
      <c r="M280" s="62">
        <f t="shared" si="81"/>
        <v>0</v>
      </c>
      <c r="N280" s="62">
        <f t="shared" si="81"/>
        <v>2735766.9044999997</v>
      </c>
      <c r="O280" s="62">
        <f t="shared" si="81"/>
        <v>0</v>
      </c>
      <c r="P280" s="62">
        <f t="shared" si="81"/>
        <v>1725131.36</v>
      </c>
      <c r="Q280" s="62">
        <f t="shared" si="81"/>
        <v>0</v>
      </c>
      <c r="R280" s="62">
        <f t="shared" si="81"/>
        <v>0</v>
      </c>
      <c r="S280" s="62">
        <f t="shared" si="81"/>
        <v>0</v>
      </c>
      <c r="T280" s="62">
        <f t="shared" si="81"/>
        <v>0</v>
      </c>
    </row>
    <row r="281" spans="1:20" s="65" customFormat="1" ht="22.5" customHeight="1" x14ac:dyDescent="0.2">
      <c r="A281" s="245" t="s">
        <v>4</v>
      </c>
      <c r="B281" s="246"/>
      <c r="C281" s="62">
        <f>SUM(C282:C286)</f>
        <v>17191991.684500001</v>
      </c>
      <c r="D281" s="62">
        <f t="shared" ref="D281:T281" si="82">SUM(D282:D286)</f>
        <v>9899652.2300000004</v>
      </c>
      <c r="E281" s="62">
        <f t="shared" si="82"/>
        <v>2414610.66</v>
      </c>
      <c r="F281" s="62">
        <f t="shared" si="82"/>
        <v>1329177.95</v>
      </c>
      <c r="G281" s="62">
        <f t="shared" si="82"/>
        <v>4165481.4399999995</v>
      </c>
      <c r="H281" s="62">
        <f t="shared" si="82"/>
        <v>1990382.18</v>
      </c>
      <c r="I281" s="62">
        <f t="shared" si="82"/>
        <v>0</v>
      </c>
      <c r="J281" s="63">
        <f t="shared" si="82"/>
        <v>0</v>
      </c>
      <c r="K281" s="62">
        <f t="shared" si="82"/>
        <v>0</v>
      </c>
      <c r="L281" s="62">
        <f t="shared" si="82"/>
        <v>2831441.19</v>
      </c>
      <c r="M281" s="62">
        <f t="shared" si="82"/>
        <v>0</v>
      </c>
      <c r="N281" s="62">
        <f t="shared" si="82"/>
        <v>2735766.9044999997</v>
      </c>
      <c r="O281" s="62">
        <f t="shared" si="82"/>
        <v>0</v>
      </c>
      <c r="P281" s="62">
        <f t="shared" si="82"/>
        <v>1725131.36</v>
      </c>
      <c r="Q281" s="62">
        <f t="shared" si="82"/>
        <v>0</v>
      </c>
      <c r="R281" s="62">
        <f t="shared" si="82"/>
        <v>0</v>
      </c>
      <c r="S281" s="62">
        <f t="shared" si="82"/>
        <v>0</v>
      </c>
      <c r="T281" s="62">
        <f t="shared" si="82"/>
        <v>0</v>
      </c>
    </row>
    <row r="282" spans="1:20" s="65" customFormat="1" ht="22.5" customHeight="1" x14ac:dyDescent="0.25">
      <c r="A282" s="260">
        <v>1</v>
      </c>
      <c r="B282" s="82" t="s">
        <v>729</v>
      </c>
      <c r="C282" s="75">
        <f>D282+K282+L282+M282+N282+O282+P282+Q282+R282+S282+T282</f>
        <v>1538387.72</v>
      </c>
      <c r="D282" s="75">
        <f>SUM(E282:I282)</f>
        <v>1329177.95</v>
      </c>
      <c r="E282" s="75">
        <v>0</v>
      </c>
      <c r="F282" s="75">
        <v>1329177.95</v>
      </c>
      <c r="G282" s="75">
        <v>0</v>
      </c>
      <c r="H282" s="75">
        <v>0</v>
      </c>
      <c r="I282" s="75">
        <v>0</v>
      </c>
      <c r="J282" s="77">
        <v>0</v>
      </c>
      <c r="K282" s="75">
        <v>0</v>
      </c>
      <c r="L282" s="75">
        <v>0</v>
      </c>
      <c r="M282" s="75">
        <v>0</v>
      </c>
      <c r="N282" s="75">
        <v>0</v>
      </c>
      <c r="O282" s="75">
        <v>0</v>
      </c>
      <c r="P282" s="80">
        <v>209209.77</v>
      </c>
      <c r="Q282" s="80">
        <v>0</v>
      </c>
      <c r="R282" s="80">
        <v>0</v>
      </c>
      <c r="S282" s="59">
        <v>0</v>
      </c>
      <c r="T282" s="75">
        <v>0</v>
      </c>
    </row>
    <row r="283" spans="1:20" s="65" customFormat="1" ht="22.5" customHeight="1" x14ac:dyDescent="0.25">
      <c r="A283" s="260">
        <v>2</v>
      </c>
      <c r="B283" s="82" t="s">
        <v>730</v>
      </c>
      <c r="C283" s="75">
        <f t="shared" si="76"/>
        <v>4465040.3099999996</v>
      </c>
      <c r="D283" s="75">
        <f t="shared" si="77"/>
        <v>3676511.21</v>
      </c>
      <c r="E283" s="261">
        <v>0</v>
      </c>
      <c r="F283" s="75">
        <v>0</v>
      </c>
      <c r="G283" s="261">
        <v>2487780.7799999998</v>
      </c>
      <c r="H283" s="261">
        <v>1188730.43</v>
      </c>
      <c r="I283" s="261">
        <v>0</v>
      </c>
      <c r="J283" s="250">
        <v>0</v>
      </c>
      <c r="K283" s="22">
        <v>0</v>
      </c>
      <c r="L283" s="75">
        <v>0</v>
      </c>
      <c r="M283" s="22">
        <v>0</v>
      </c>
      <c r="N283" s="75">
        <v>0</v>
      </c>
      <c r="O283" s="22">
        <v>0</v>
      </c>
      <c r="P283" s="22">
        <v>788529.1</v>
      </c>
      <c r="Q283" s="22">
        <v>0</v>
      </c>
      <c r="R283" s="22">
        <v>0</v>
      </c>
      <c r="S283" s="22"/>
      <c r="T283" s="60"/>
    </row>
    <row r="284" spans="1:20" s="65" customFormat="1" ht="22.5" customHeight="1" x14ac:dyDescent="0.25">
      <c r="A284" s="260">
        <v>3</v>
      </c>
      <c r="B284" s="82" t="s">
        <v>731</v>
      </c>
      <c r="C284" s="75">
        <f>D284+K284+L284+M284+N284+O284+P284+Q284+R284+S284+T284</f>
        <v>3011117.83</v>
      </c>
      <c r="D284" s="75">
        <f>SUM(E284:I284)</f>
        <v>2479352.41</v>
      </c>
      <c r="E284" s="75">
        <v>0</v>
      </c>
      <c r="F284" s="75">
        <v>0</v>
      </c>
      <c r="G284" s="75">
        <v>1677700.66</v>
      </c>
      <c r="H284" s="75">
        <v>801651.75</v>
      </c>
      <c r="I284" s="75">
        <v>0</v>
      </c>
      <c r="J284" s="77">
        <v>0</v>
      </c>
      <c r="K284" s="75">
        <v>0</v>
      </c>
      <c r="L284" s="75">
        <v>0</v>
      </c>
      <c r="M284" s="75">
        <v>0</v>
      </c>
      <c r="N284" s="75">
        <v>0</v>
      </c>
      <c r="O284" s="75">
        <v>0</v>
      </c>
      <c r="P284" s="80">
        <v>531765.42000000004</v>
      </c>
      <c r="Q284" s="80">
        <v>0</v>
      </c>
      <c r="R284" s="80">
        <v>0</v>
      </c>
      <c r="S284" s="59">
        <v>0</v>
      </c>
      <c r="T284" s="75">
        <v>0</v>
      </c>
    </row>
    <row r="285" spans="1:20" s="65" customFormat="1" ht="22.5" customHeight="1" x14ac:dyDescent="0.25">
      <c r="A285" s="260">
        <v>4</v>
      </c>
      <c r="B285" s="82" t="s">
        <v>732</v>
      </c>
      <c r="C285" s="75">
        <f>D285+K285+L285+M285+N285+O285+P285+Q285+R285+S285+T285</f>
        <v>5762835.1645</v>
      </c>
      <c r="D285" s="75">
        <f>SUM(E285:I285)</f>
        <v>0</v>
      </c>
      <c r="E285" s="75">
        <v>0</v>
      </c>
      <c r="F285" s="75">
        <v>0</v>
      </c>
      <c r="G285" s="75">
        <v>0</v>
      </c>
      <c r="H285" s="75">
        <v>0</v>
      </c>
      <c r="I285" s="75">
        <v>0</v>
      </c>
      <c r="J285" s="77">
        <v>0</v>
      </c>
      <c r="K285" s="75">
        <v>0</v>
      </c>
      <c r="L285" s="75">
        <v>2831441.19</v>
      </c>
      <c r="M285" s="75">
        <v>0</v>
      </c>
      <c r="N285" s="75">
        <v>2735766.9044999997</v>
      </c>
      <c r="O285" s="75">
        <v>0</v>
      </c>
      <c r="P285" s="80">
        <v>195627.07</v>
      </c>
      <c r="Q285" s="80">
        <v>0</v>
      </c>
      <c r="R285" s="80">
        <v>0</v>
      </c>
      <c r="S285" s="59">
        <v>0</v>
      </c>
      <c r="T285" s="75">
        <v>0</v>
      </c>
    </row>
    <row r="286" spans="1:20" s="65" customFormat="1" ht="22.5" customHeight="1" x14ac:dyDescent="0.25">
      <c r="A286" s="260">
        <v>5</v>
      </c>
      <c r="B286" s="82" t="s">
        <v>511</v>
      </c>
      <c r="C286" s="75">
        <f t="shared" si="76"/>
        <v>2414610.66</v>
      </c>
      <c r="D286" s="75">
        <f t="shared" si="77"/>
        <v>2414610.66</v>
      </c>
      <c r="E286" s="75">
        <v>2414610.66</v>
      </c>
      <c r="F286" s="75">
        <v>0</v>
      </c>
      <c r="G286" s="75">
        <v>0</v>
      </c>
      <c r="H286" s="75">
        <v>0</v>
      </c>
      <c r="I286" s="75">
        <v>0</v>
      </c>
      <c r="J286" s="77">
        <v>0</v>
      </c>
      <c r="K286" s="75">
        <v>0</v>
      </c>
      <c r="L286" s="75">
        <v>0</v>
      </c>
      <c r="M286" s="75">
        <v>0</v>
      </c>
      <c r="N286" s="75">
        <v>0</v>
      </c>
      <c r="O286" s="75">
        <v>0</v>
      </c>
      <c r="P286" s="80">
        <v>0</v>
      </c>
      <c r="Q286" s="80">
        <v>0</v>
      </c>
      <c r="R286" s="80">
        <v>0</v>
      </c>
      <c r="S286" s="59">
        <v>0</v>
      </c>
      <c r="T286" s="75">
        <v>0</v>
      </c>
    </row>
    <row r="287" spans="1:20" s="65" customFormat="1" ht="31.5" customHeight="1" x14ac:dyDescent="0.2">
      <c r="A287" s="97" t="s">
        <v>597</v>
      </c>
      <c r="B287" s="97"/>
      <c r="C287" s="62">
        <f>C288+C290</f>
        <v>789638.13399999996</v>
      </c>
      <c r="D287" s="62">
        <f t="shared" ref="D287:T287" si="83">D288+D290</f>
        <v>753654.98</v>
      </c>
      <c r="E287" s="62">
        <f t="shared" si="83"/>
        <v>428309.49800000002</v>
      </c>
      <c r="F287" s="62">
        <f t="shared" si="83"/>
        <v>0</v>
      </c>
      <c r="G287" s="62">
        <f t="shared" si="83"/>
        <v>0</v>
      </c>
      <c r="H287" s="62">
        <f t="shared" si="83"/>
        <v>325345.48199999996</v>
      </c>
      <c r="I287" s="62">
        <f t="shared" si="83"/>
        <v>0</v>
      </c>
      <c r="J287" s="63">
        <f t="shared" si="83"/>
        <v>0</v>
      </c>
      <c r="K287" s="62">
        <f t="shared" si="83"/>
        <v>0</v>
      </c>
      <c r="L287" s="62">
        <f t="shared" si="83"/>
        <v>0</v>
      </c>
      <c r="M287" s="62">
        <f t="shared" si="83"/>
        <v>35983.154000000002</v>
      </c>
      <c r="N287" s="62">
        <f t="shared" si="83"/>
        <v>0</v>
      </c>
      <c r="O287" s="62">
        <f t="shared" si="83"/>
        <v>0</v>
      </c>
      <c r="P287" s="62">
        <f t="shared" si="83"/>
        <v>0</v>
      </c>
      <c r="Q287" s="62">
        <f t="shared" si="83"/>
        <v>0</v>
      </c>
      <c r="R287" s="62">
        <f t="shared" si="83"/>
        <v>0</v>
      </c>
      <c r="S287" s="62">
        <f t="shared" si="83"/>
        <v>0</v>
      </c>
      <c r="T287" s="62">
        <f t="shared" si="83"/>
        <v>0</v>
      </c>
    </row>
    <row r="288" spans="1:20" s="65" customFormat="1" ht="22.5" customHeight="1" x14ac:dyDescent="0.2">
      <c r="A288" s="97" t="s">
        <v>598</v>
      </c>
      <c r="B288" s="97"/>
      <c r="C288" s="62">
        <f>C289</f>
        <v>446324.61200000002</v>
      </c>
      <c r="D288" s="62">
        <f t="shared" ref="D288:T288" si="84">D289</f>
        <v>428309.49800000002</v>
      </c>
      <c r="E288" s="62">
        <f t="shared" si="84"/>
        <v>428309.49800000002</v>
      </c>
      <c r="F288" s="62">
        <f t="shared" si="84"/>
        <v>0</v>
      </c>
      <c r="G288" s="62">
        <f t="shared" si="84"/>
        <v>0</v>
      </c>
      <c r="H288" s="62">
        <f t="shared" si="84"/>
        <v>0</v>
      </c>
      <c r="I288" s="62">
        <f t="shared" si="84"/>
        <v>0</v>
      </c>
      <c r="J288" s="63">
        <f t="shared" si="84"/>
        <v>0</v>
      </c>
      <c r="K288" s="62">
        <f t="shared" si="84"/>
        <v>0</v>
      </c>
      <c r="L288" s="62">
        <f t="shared" si="84"/>
        <v>0</v>
      </c>
      <c r="M288" s="62">
        <f t="shared" si="84"/>
        <v>18015.114000000001</v>
      </c>
      <c r="N288" s="62">
        <f t="shared" si="84"/>
        <v>0</v>
      </c>
      <c r="O288" s="62">
        <f t="shared" si="84"/>
        <v>0</v>
      </c>
      <c r="P288" s="62">
        <f t="shared" si="84"/>
        <v>0</v>
      </c>
      <c r="Q288" s="62">
        <f t="shared" si="84"/>
        <v>0</v>
      </c>
      <c r="R288" s="62">
        <f t="shared" si="84"/>
        <v>0</v>
      </c>
      <c r="S288" s="62">
        <f t="shared" si="84"/>
        <v>0</v>
      </c>
      <c r="T288" s="62">
        <f t="shared" si="84"/>
        <v>0</v>
      </c>
    </row>
    <row r="289" spans="1:20" s="67" customFormat="1" ht="22.5" customHeight="1" x14ac:dyDescent="0.25">
      <c r="A289" s="78">
        <v>1</v>
      </c>
      <c r="B289" s="84" t="s">
        <v>345</v>
      </c>
      <c r="C289" s="75">
        <f t="shared" si="76"/>
        <v>446324.61200000002</v>
      </c>
      <c r="D289" s="75">
        <f t="shared" si="77"/>
        <v>428309.49800000002</v>
      </c>
      <c r="E289" s="75">
        <v>428309.49800000002</v>
      </c>
      <c r="F289" s="75">
        <v>0</v>
      </c>
      <c r="G289" s="75">
        <v>0</v>
      </c>
      <c r="H289" s="75">
        <v>0</v>
      </c>
      <c r="I289" s="75">
        <v>0</v>
      </c>
      <c r="J289" s="77">
        <v>0</v>
      </c>
      <c r="K289" s="75">
        <v>0</v>
      </c>
      <c r="L289" s="75">
        <v>0</v>
      </c>
      <c r="M289" s="75">
        <v>18015.114000000001</v>
      </c>
      <c r="N289" s="75">
        <v>0</v>
      </c>
      <c r="O289" s="75">
        <v>0</v>
      </c>
      <c r="P289" s="80">
        <v>0</v>
      </c>
      <c r="Q289" s="80">
        <v>0</v>
      </c>
      <c r="R289" s="80">
        <v>0</v>
      </c>
      <c r="S289" s="57">
        <v>0</v>
      </c>
      <c r="T289" s="75">
        <v>0</v>
      </c>
    </row>
    <row r="290" spans="1:20" s="67" customFormat="1" ht="22.5" customHeight="1" x14ac:dyDescent="0.25">
      <c r="A290" s="97" t="s">
        <v>599</v>
      </c>
      <c r="B290" s="164"/>
      <c r="C290" s="62">
        <f>C291</f>
        <v>343313.52199999994</v>
      </c>
      <c r="D290" s="62">
        <f t="shared" ref="D290:T290" si="85">D291</f>
        <v>325345.48199999996</v>
      </c>
      <c r="E290" s="62">
        <f t="shared" si="85"/>
        <v>0</v>
      </c>
      <c r="F290" s="62">
        <f t="shared" si="85"/>
        <v>0</v>
      </c>
      <c r="G290" s="62">
        <f t="shared" si="85"/>
        <v>0</v>
      </c>
      <c r="H290" s="62">
        <f t="shared" si="85"/>
        <v>325345.48199999996</v>
      </c>
      <c r="I290" s="62">
        <f t="shared" si="85"/>
        <v>0</v>
      </c>
      <c r="J290" s="63">
        <f t="shared" si="85"/>
        <v>0</v>
      </c>
      <c r="K290" s="62">
        <f t="shared" si="85"/>
        <v>0</v>
      </c>
      <c r="L290" s="62">
        <f t="shared" si="85"/>
        <v>0</v>
      </c>
      <c r="M290" s="62">
        <f t="shared" si="85"/>
        <v>17968.04</v>
      </c>
      <c r="N290" s="62">
        <f t="shared" si="85"/>
        <v>0</v>
      </c>
      <c r="O290" s="62">
        <f t="shared" si="85"/>
        <v>0</v>
      </c>
      <c r="P290" s="62">
        <f t="shared" si="85"/>
        <v>0</v>
      </c>
      <c r="Q290" s="62">
        <f t="shared" si="85"/>
        <v>0</v>
      </c>
      <c r="R290" s="62">
        <f t="shared" si="85"/>
        <v>0</v>
      </c>
      <c r="S290" s="62">
        <f t="shared" si="85"/>
        <v>0</v>
      </c>
      <c r="T290" s="62">
        <f t="shared" si="85"/>
        <v>0</v>
      </c>
    </row>
    <row r="291" spans="1:20" s="67" customFormat="1" ht="22.5" customHeight="1" x14ac:dyDescent="0.25">
      <c r="A291" s="78">
        <v>1</v>
      </c>
      <c r="B291" s="84" t="s">
        <v>346</v>
      </c>
      <c r="C291" s="75">
        <f t="shared" si="76"/>
        <v>343313.52199999994</v>
      </c>
      <c r="D291" s="75">
        <f t="shared" si="77"/>
        <v>325345.48199999996</v>
      </c>
      <c r="E291" s="75">
        <v>0</v>
      </c>
      <c r="F291" s="75">
        <v>0</v>
      </c>
      <c r="G291" s="75">
        <v>0</v>
      </c>
      <c r="H291" s="75">
        <v>325345.48199999996</v>
      </c>
      <c r="I291" s="75">
        <v>0</v>
      </c>
      <c r="J291" s="74">
        <v>0</v>
      </c>
      <c r="K291" s="75">
        <v>0</v>
      </c>
      <c r="L291" s="75">
        <v>0</v>
      </c>
      <c r="M291" s="75">
        <v>17968.04</v>
      </c>
      <c r="N291" s="75">
        <v>0</v>
      </c>
      <c r="O291" s="75">
        <v>0</v>
      </c>
      <c r="P291" s="80">
        <v>0</v>
      </c>
      <c r="Q291" s="80">
        <v>0</v>
      </c>
      <c r="R291" s="80">
        <v>0</v>
      </c>
      <c r="S291" s="57">
        <v>0</v>
      </c>
      <c r="T291" s="80">
        <v>0</v>
      </c>
    </row>
    <row r="292" spans="1:20" s="65" customFormat="1" ht="28.5" customHeight="1" x14ac:dyDescent="0.2">
      <c r="A292" s="97" t="s">
        <v>565</v>
      </c>
      <c r="B292" s="97"/>
      <c r="C292" s="62">
        <f>C293</f>
        <v>940894.16</v>
      </c>
      <c r="D292" s="62">
        <f t="shared" ref="D292:T292" si="86">D293</f>
        <v>940894.16</v>
      </c>
      <c r="E292" s="62">
        <f t="shared" si="86"/>
        <v>0</v>
      </c>
      <c r="F292" s="62">
        <f t="shared" si="86"/>
        <v>0</v>
      </c>
      <c r="G292" s="62">
        <f t="shared" si="86"/>
        <v>0</v>
      </c>
      <c r="H292" s="62">
        <f t="shared" si="86"/>
        <v>432284.82</v>
      </c>
      <c r="I292" s="62">
        <f t="shared" si="86"/>
        <v>508609.34</v>
      </c>
      <c r="J292" s="63">
        <f t="shared" si="86"/>
        <v>0</v>
      </c>
      <c r="K292" s="62">
        <f t="shared" si="86"/>
        <v>0</v>
      </c>
      <c r="L292" s="62">
        <f t="shared" si="86"/>
        <v>0</v>
      </c>
      <c r="M292" s="62">
        <f t="shared" si="86"/>
        <v>0</v>
      </c>
      <c r="N292" s="62">
        <f t="shared" si="86"/>
        <v>0</v>
      </c>
      <c r="O292" s="62">
        <f t="shared" si="86"/>
        <v>0</v>
      </c>
      <c r="P292" s="62">
        <f t="shared" si="86"/>
        <v>0</v>
      </c>
      <c r="Q292" s="62">
        <f t="shared" si="86"/>
        <v>0</v>
      </c>
      <c r="R292" s="62">
        <f t="shared" si="86"/>
        <v>0</v>
      </c>
      <c r="S292" s="62">
        <f t="shared" si="86"/>
        <v>0</v>
      </c>
      <c r="T292" s="62">
        <f t="shared" si="86"/>
        <v>0</v>
      </c>
    </row>
    <row r="293" spans="1:20" s="65" customFormat="1" ht="22.5" customHeight="1" x14ac:dyDescent="0.2">
      <c r="A293" s="97" t="s">
        <v>566</v>
      </c>
      <c r="B293" s="97"/>
      <c r="C293" s="62">
        <f>SUM(C294:C295)</f>
        <v>940894.16</v>
      </c>
      <c r="D293" s="62">
        <f t="shared" ref="D293:T293" si="87">SUM(D294:D295)</f>
        <v>940894.16</v>
      </c>
      <c r="E293" s="62">
        <f t="shared" si="87"/>
        <v>0</v>
      </c>
      <c r="F293" s="62">
        <f t="shared" si="87"/>
        <v>0</v>
      </c>
      <c r="G293" s="62">
        <f t="shared" si="87"/>
        <v>0</v>
      </c>
      <c r="H293" s="62">
        <f t="shared" si="87"/>
        <v>432284.82</v>
      </c>
      <c r="I293" s="62">
        <f t="shared" si="87"/>
        <v>508609.34</v>
      </c>
      <c r="J293" s="63">
        <f t="shared" si="87"/>
        <v>0</v>
      </c>
      <c r="K293" s="62">
        <f t="shared" si="87"/>
        <v>0</v>
      </c>
      <c r="L293" s="62">
        <f t="shared" si="87"/>
        <v>0</v>
      </c>
      <c r="M293" s="62">
        <f t="shared" si="87"/>
        <v>0</v>
      </c>
      <c r="N293" s="62">
        <f t="shared" si="87"/>
        <v>0</v>
      </c>
      <c r="O293" s="62">
        <f t="shared" si="87"/>
        <v>0</v>
      </c>
      <c r="P293" s="62">
        <f t="shared" si="87"/>
        <v>0</v>
      </c>
      <c r="Q293" s="62">
        <f t="shared" si="87"/>
        <v>0</v>
      </c>
      <c r="R293" s="62">
        <f t="shared" si="87"/>
        <v>0</v>
      </c>
      <c r="S293" s="62">
        <f t="shared" si="87"/>
        <v>0</v>
      </c>
      <c r="T293" s="62">
        <f t="shared" si="87"/>
        <v>0</v>
      </c>
    </row>
    <row r="294" spans="1:20" s="67" customFormat="1" ht="22.5" customHeight="1" x14ac:dyDescent="0.25">
      <c r="A294" s="78">
        <v>1</v>
      </c>
      <c r="B294" s="84" t="s">
        <v>552</v>
      </c>
      <c r="C294" s="75">
        <f>D294+K294+L294+M294+N294+O294+P294+Q294+R294+S294+T294</f>
        <v>508609.34</v>
      </c>
      <c r="D294" s="75">
        <f>SUM(E294:I294)</f>
        <v>508609.34</v>
      </c>
      <c r="E294" s="75">
        <v>0</v>
      </c>
      <c r="F294" s="75">
        <v>0</v>
      </c>
      <c r="G294" s="75">
        <v>0</v>
      </c>
      <c r="H294" s="75">
        <v>0</v>
      </c>
      <c r="I294" s="75">
        <v>508609.34</v>
      </c>
      <c r="J294" s="77">
        <v>0</v>
      </c>
      <c r="K294" s="75">
        <v>0</v>
      </c>
      <c r="L294" s="75">
        <v>0</v>
      </c>
      <c r="M294" s="75">
        <v>0</v>
      </c>
      <c r="N294" s="75">
        <v>0</v>
      </c>
      <c r="O294" s="75">
        <v>0</v>
      </c>
      <c r="P294" s="80">
        <v>0</v>
      </c>
      <c r="Q294" s="80">
        <v>0</v>
      </c>
      <c r="R294" s="80">
        <v>0</v>
      </c>
      <c r="S294" s="80">
        <v>0</v>
      </c>
      <c r="T294" s="75">
        <v>0</v>
      </c>
    </row>
    <row r="295" spans="1:20" s="67" customFormat="1" ht="22.5" customHeight="1" x14ac:dyDescent="0.25">
      <c r="A295" s="78">
        <v>2</v>
      </c>
      <c r="B295" s="84" t="s">
        <v>550</v>
      </c>
      <c r="C295" s="75">
        <f t="shared" si="76"/>
        <v>432284.82</v>
      </c>
      <c r="D295" s="75">
        <f t="shared" si="77"/>
        <v>432284.82</v>
      </c>
      <c r="E295" s="75">
        <v>0</v>
      </c>
      <c r="F295" s="75">
        <v>0</v>
      </c>
      <c r="G295" s="75">
        <v>0</v>
      </c>
      <c r="H295" s="75">
        <v>432284.82</v>
      </c>
      <c r="I295" s="75">
        <v>0</v>
      </c>
      <c r="J295" s="77">
        <v>0</v>
      </c>
      <c r="K295" s="75">
        <v>0</v>
      </c>
      <c r="L295" s="75">
        <v>0</v>
      </c>
      <c r="M295" s="75">
        <v>0</v>
      </c>
      <c r="N295" s="75">
        <v>0</v>
      </c>
      <c r="O295" s="75">
        <v>0</v>
      </c>
      <c r="P295" s="80">
        <v>0</v>
      </c>
      <c r="Q295" s="80">
        <v>0</v>
      </c>
      <c r="R295" s="80">
        <v>0</v>
      </c>
      <c r="S295" s="80">
        <v>0</v>
      </c>
      <c r="T295" s="75">
        <v>0</v>
      </c>
    </row>
    <row r="296" spans="1:20" s="65" customFormat="1" ht="22.5" customHeight="1" x14ac:dyDescent="0.2">
      <c r="A296" s="97" t="s">
        <v>600</v>
      </c>
      <c r="B296" s="97"/>
      <c r="C296" s="62">
        <f>C297</f>
        <v>311390.27</v>
      </c>
      <c r="D296" s="62">
        <f t="shared" ref="D296:T297" si="88">D297</f>
        <v>0</v>
      </c>
      <c r="E296" s="62">
        <f t="shared" si="88"/>
        <v>0</v>
      </c>
      <c r="F296" s="62">
        <f t="shared" si="88"/>
        <v>0</v>
      </c>
      <c r="G296" s="62">
        <f t="shared" si="88"/>
        <v>0</v>
      </c>
      <c r="H296" s="62">
        <f t="shared" si="88"/>
        <v>0</v>
      </c>
      <c r="I296" s="62">
        <f t="shared" si="88"/>
        <v>0</v>
      </c>
      <c r="J296" s="63">
        <f t="shared" si="88"/>
        <v>0</v>
      </c>
      <c r="K296" s="62">
        <f t="shared" si="88"/>
        <v>0</v>
      </c>
      <c r="L296" s="62">
        <f t="shared" si="88"/>
        <v>0</v>
      </c>
      <c r="M296" s="62">
        <f t="shared" si="88"/>
        <v>27390.95</v>
      </c>
      <c r="N296" s="62">
        <f t="shared" si="88"/>
        <v>0</v>
      </c>
      <c r="O296" s="62">
        <f t="shared" si="88"/>
        <v>0</v>
      </c>
      <c r="P296" s="62">
        <f t="shared" si="88"/>
        <v>283999.32</v>
      </c>
      <c r="Q296" s="62">
        <f t="shared" si="88"/>
        <v>0</v>
      </c>
      <c r="R296" s="62">
        <f t="shared" si="88"/>
        <v>0</v>
      </c>
      <c r="S296" s="62">
        <f t="shared" si="88"/>
        <v>0</v>
      </c>
      <c r="T296" s="62">
        <f t="shared" si="88"/>
        <v>0</v>
      </c>
    </row>
    <row r="297" spans="1:20" s="65" customFormat="1" ht="22.5" customHeight="1" x14ac:dyDescent="0.2">
      <c r="A297" s="97" t="s">
        <v>601</v>
      </c>
      <c r="B297" s="97"/>
      <c r="C297" s="62">
        <f>C298</f>
        <v>311390.27</v>
      </c>
      <c r="D297" s="62">
        <f t="shared" si="88"/>
        <v>0</v>
      </c>
      <c r="E297" s="62">
        <f t="shared" si="88"/>
        <v>0</v>
      </c>
      <c r="F297" s="62">
        <f t="shared" si="88"/>
        <v>0</v>
      </c>
      <c r="G297" s="62">
        <f t="shared" si="88"/>
        <v>0</v>
      </c>
      <c r="H297" s="62">
        <f t="shared" si="88"/>
        <v>0</v>
      </c>
      <c r="I297" s="62">
        <f t="shared" si="88"/>
        <v>0</v>
      </c>
      <c r="J297" s="63">
        <f t="shared" si="88"/>
        <v>0</v>
      </c>
      <c r="K297" s="62">
        <f t="shared" si="88"/>
        <v>0</v>
      </c>
      <c r="L297" s="62">
        <f t="shared" si="88"/>
        <v>0</v>
      </c>
      <c r="M297" s="62">
        <f t="shared" si="88"/>
        <v>27390.95</v>
      </c>
      <c r="N297" s="62">
        <f t="shared" si="88"/>
        <v>0</v>
      </c>
      <c r="O297" s="62">
        <f t="shared" si="88"/>
        <v>0</v>
      </c>
      <c r="P297" s="62">
        <f t="shared" si="88"/>
        <v>283999.32</v>
      </c>
      <c r="Q297" s="62">
        <f t="shared" si="88"/>
        <v>0</v>
      </c>
      <c r="R297" s="62">
        <f t="shared" si="88"/>
        <v>0</v>
      </c>
      <c r="S297" s="62">
        <f t="shared" si="88"/>
        <v>0</v>
      </c>
      <c r="T297" s="62">
        <f t="shared" si="88"/>
        <v>0</v>
      </c>
    </row>
    <row r="298" spans="1:20" s="67" customFormat="1" ht="22.5" customHeight="1" x14ac:dyDescent="0.25">
      <c r="A298" s="78">
        <v>1</v>
      </c>
      <c r="B298" s="84" t="s">
        <v>733</v>
      </c>
      <c r="C298" s="75">
        <f t="shared" si="76"/>
        <v>311390.27</v>
      </c>
      <c r="D298" s="75">
        <f t="shared" si="77"/>
        <v>0</v>
      </c>
      <c r="E298" s="75">
        <v>0</v>
      </c>
      <c r="F298" s="75">
        <v>0</v>
      </c>
      <c r="G298" s="75">
        <v>0</v>
      </c>
      <c r="H298" s="75">
        <v>0</v>
      </c>
      <c r="I298" s="75">
        <v>0</v>
      </c>
      <c r="J298" s="77">
        <v>0</v>
      </c>
      <c r="K298" s="75">
        <v>0</v>
      </c>
      <c r="L298" s="75">
        <v>0</v>
      </c>
      <c r="M298" s="75">
        <v>27390.95</v>
      </c>
      <c r="N298" s="75">
        <v>0</v>
      </c>
      <c r="O298" s="75">
        <v>0</v>
      </c>
      <c r="P298" s="75">
        <v>283999.32</v>
      </c>
      <c r="Q298" s="80">
        <v>0</v>
      </c>
      <c r="R298" s="80">
        <v>0</v>
      </c>
      <c r="S298" s="80">
        <v>0</v>
      </c>
      <c r="T298" s="75">
        <v>0</v>
      </c>
    </row>
    <row r="299" spans="1:20" s="67" customFormat="1" ht="22.5" customHeight="1" x14ac:dyDescent="0.25">
      <c r="A299" s="97" t="s">
        <v>567</v>
      </c>
      <c r="B299" s="97"/>
      <c r="C299" s="62">
        <f>C300</f>
        <v>16028196.26</v>
      </c>
      <c r="D299" s="62">
        <f t="shared" ref="D299:T299" si="89">D300</f>
        <v>0</v>
      </c>
      <c r="E299" s="62">
        <f t="shared" si="89"/>
        <v>0</v>
      </c>
      <c r="F299" s="62">
        <f t="shared" si="89"/>
        <v>0</v>
      </c>
      <c r="G299" s="62">
        <f t="shared" si="89"/>
        <v>0</v>
      </c>
      <c r="H299" s="62">
        <f t="shared" si="89"/>
        <v>0</v>
      </c>
      <c r="I299" s="62">
        <f t="shared" si="89"/>
        <v>0</v>
      </c>
      <c r="J299" s="63">
        <f t="shared" si="89"/>
        <v>0</v>
      </c>
      <c r="K299" s="62">
        <f t="shared" si="89"/>
        <v>0</v>
      </c>
      <c r="L299" s="62">
        <f t="shared" si="89"/>
        <v>5955504.9500000002</v>
      </c>
      <c r="M299" s="62">
        <f t="shared" si="89"/>
        <v>39685.31</v>
      </c>
      <c r="N299" s="62">
        <f t="shared" si="89"/>
        <v>8884151.8499999996</v>
      </c>
      <c r="O299" s="62">
        <f t="shared" si="89"/>
        <v>500000</v>
      </c>
      <c r="P299" s="62">
        <f t="shared" si="89"/>
        <v>648854.15</v>
      </c>
      <c r="Q299" s="62">
        <f t="shared" si="89"/>
        <v>0</v>
      </c>
      <c r="R299" s="62">
        <f t="shared" si="89"/>
        <v>0</v>
      </c>
      <c r="S299" s="62">
        <f t="shared" si="89"/>
        <v>0</v>
      </c>
      <c r="T299" s="62">
        <f t="shared" si="89"/>
        <v>0</v>
      </c>
    </row>
    <row r="300" spans="1:20" s="67" customFormat="1" ht="22.5" customHeight="1" x14ac:dyDescent="0.25">
      <c r="A300" s="97" t="s">
        <v>569</v>
      </c>
      <c r="B300" s="164"/>
      <c r="C300" s="62">
        <f>SUM(C301:C303)</f>
        <v>16028196.26</v>
      </c>
      <c r="D300" s="62">
        <f t="shared" ref="D300:T300" si="90">SUM(D301:D303)</f>
        <v>0</v>
      </c>
      <c r="E300" s="62">
        <f>SUM(E301:E303)</f>
        <v>0</v>
      </c>
      <c r="F300" s="62">
        <f t="shared" si="90"/>
        <v>0</v>
      </c>
      <c r="G300" s="62">
        <f t="shared" si="90"/>
        <v>0</v>
      </c>
      <c r="H300" s="62">
        <f t="shared" si="90"/>
        <v>0</v>
      </c>
      <c r="I300" s="62">
        <f t="shared" si="90"/>
        <v>0</v>
      </c>
      <c r="J300" s="63">
        <f t="shared" si="90"/>
        <v>0</v>
      </c>
      <c r="K300" s="62">
        <f t="shared" si="90"/>
        <v>0</v>
      </c>
      <c r="L300" s="62">
        <f t="shared" si="90"/>
        <v>5955504.9500000002</v>
      </c>
      <c r="M300" s="62">
        <f t="shared" si="90"/>
        <v>39685.31</v>
      </c>
      <c r="N300" s="62">
        <f t="shared" si="90"/>
        <v>8884151.8499999996</v>
      </c>
      <c r="O300" s="62">
        <f t="shared" si="90"/>
        <v>500000</v>
      </c>
      <c r="P300" s="62">
        <f t="shared" si="90"/>
        <v>648854.15</v>
      </c>
      <c r="Q300" s="62">
        <f t="shared" si="90"/>
        <v>0</v>
      </c>
      <c r="R300" s="62">
        <f t="shared" si="90"/>
        <v>0</v>
      </c>
      <c r="S300" s="62">
        <f t="shared" si="90"/>
        <v>0</v>
      </c>
      <c r="T300" s="62">
        <f t="shared" si="90"/>
        <v>0</v>
      </c>
    </row>
    <row r="301" spans="1:20" s="67" customFormat="1" ht="22.5" customHeight="1" x14ac:dyDescent="0.25">
      <c r="A301" s="78">
        <v>1</v>
      </c>
      <c r="B301" s="84" t="s">
        <v>734</v>
      </c>
      <c r="C301" s="75">
        <f>D301+K301+L301+M301+N301+O301+P301+Q301+R301+S301+T301</f>
        <v>4073115.46</v>
      </c>
      <c r="D301" s="75">
        <f>SUM(E301:I301)</f>
        <v>0</v>
      </c>
      <c r="E301" s="75">
        <v>0</v>
      </c>
      <c r="F301" s="75">
        <v>0</v>
      </c>
      <c r="G301" s="75">
        <v>0</v>
      </c>
      <c r="H301" s="75">
        <v>0</v>
      </c>
      <c r="I301" s="75">
        <v>0</v>
      </c>
      <c r="J301" s="77">
        <v>0</v>
      </c>
      <c r="K301" s="75">
        <v>0</v>
      </c>
      <c r="L301" s="75">
        <v>0</v>
      </c>
      <c r="M301" s="75">
        <v>0</v>
      </c>
      <c r="N301" s="75">
        <v>3335733.03</v>
      </c>
      <c r="O301" s="75">
        <v>500000</v>
      </c>
      <c r="P301" s="75">
        <v>237382.43</v>
      </c>
      <c r="Q301" s="80">
        <v>0</v>
      </c>
      <c r="R301" s="80">
        <v>0</v>
      </c>
      <c r="S301" s="80">
        <v>0</v>
      </c>
      <c r="T301" s="75">
        <v>0</v>
      </c>
    </row>
    <row r="302" spans="1:20" s="67" customFormat="1" ht="22.5" customHeight="1" x14ac:dyDescent="0.25">
      <c r="A302" s="78">
        <v>2</v>
      </c>
      <c r="B302" s="84" t="s">
        <v>735</v>
      </c>
      <c r="C302" s="75">
        <f t="shared" si="76"/>
        <v>4624544.24</v>
      </c>
      <c r="D302" s="75">
        <f t="shared" si="77"/>
        <v>0</v>
      </c>
      <c r="E302" s="75">
        <v>0</v>
      </c>
      <c r="F302" s="75">
        <v>0</v>
      </c>
      <c r="G302" s="75">
        <v>0</v>
      </c>
      <c r="H302" s="75">
        <v>0</v>
      </c>
      <c r="I302" s="75">
        <v>0</v>
      </c>
      <c r="J302" s="77">
        <v>0</v>
      </c>
      <c r="K302" s="75">
        <v>0</v>
      </c>
      <c r="L302" s="75">
        <v>2303748.2200000002</v>
      </c>
      <c r="M302" s="75">
        <v>15351.34</v>
      </c>
      <c r="N302" s="75">
        <v>2146276.44</v>
      </c>
      <c r="O302" s="75">
        <v>0</v>
      </c>
      <c r="P302" s="75">
        <v>159168.24</v>
      </c>
      <c r="Q302" s="80">
        <v>0</v>
      </c>
      <c r="R302" s="80">
        <v>0</v>
      </c>
      <c r="S302" s="80">
        <v>0</v>
      </c>
      <c r="T302" s="75">
        <v>0</v>
      </c>
    </row>
    <row r="303" spans="1:20" s="67" customFormat="1" ht="22.5" customHeight="1" x14ac:dyDescent="0.25">
      <c r="A303" s="78">
        <v>3</v>
      </c>
      <c r="B303" s="84" t="s">
        <v>736</v>
      </c>
      <c r="C303" s="75">
        <f t="shared" si="76"/>
        <v>7330536.5600000005</v>
      </c>
      <c r="D303" s="75">
        <f t="shared" si="77"/>
        <v>0</v>
      </c>
      <c r="E303" s="75">
        <v>0</v>
      </c>
      <c r="F303" s="75">
        <v>0</v>
      </c>
      <c r="G303" s="75">
        <v>0</v>
      </c>
      <c r="H303" s="75">
        <v>0</v>
      </c>
      <c r="I303" s="75">
        <v>0</v>
      </c>
      <c r="J303" s="77">
        <v>0</v>
      </c>
      <c r="K303" s="75">
        <v>0</v>
      </c>
      <c r="L303" s="75">
        <v>3651756.73</v>
      </c>
      <c r="M303" s="75">
        <v>24333.97</v>
      </c>
      <c r="N303" s="75">
        <v>3402142.38</v>
      </c>
      <c r="O303" s="75">
        <v>0</v>
      </c>
      <c r="P303" s="75">
        <v>252303.48</v>
      </c>
      <c r="Q303" s="80">
        <v>0</v>
      </c>
      <c r="R303" s="80">
        <v>0</v>
      </c>
      <c r="S303" s="80">
        <v>0</v>
      </c>
      <c r="T303" s="80"/>
    </row>
    <row r="304" spans="1:20" s="67" customFormat="1" ht="22.5" customHeight="1" x14ac:dyDescent="0.25">
      <c r="A304" s="97" t="s">
        <v>570</v>
      </c>
      <c r="B304" s="97"/>
      <c r="C304" s="62">
        <f>C305</f>
        <v>9257739.9700000007</v>
      </c>
      <c r="D304" s="62">
        <f t="shared" ref="D304:T305" si="91">D305</f>
        <v>0</v>
      </c>
      <c r="E304" s="62">
        <f t="shared" si="91"/>
        <v>0</v>
      </c>
      <c r="F304" s="62">
        <f t="shared" si="91"/>
        <v>0</v>
      </c>
      <c r="G304" s="62">
        <f t="shared" si="91"/>
        <v>0</v>
      </c>
      <c r="H304" s="62">
        <f t="shared" si="91"/>
        <v>0</v>
      </c>
      <c r="I304" s="62">
        <f t="shared" si="91"/>
        <v>0</v>
      </c>
      <c r="J304" s="63">
        <f t="shared" si="91"/>
        <v>0</v>
      </c>
      <c r="K304" s="62">
        <f t="shared" si="91"/>
        <v>0</v>
      </c>
      <c r="L304" s="62">
        <f t="shared" si="91"/>
        <v>0</v>
      </c>
      <c r="M304" s="62">
        <f t="shared" si="91"/>
        <v>0</v>
      </c>
      <c r="N304" s="62">
        <f t="shared" si="91"/>
        <v>0</v>
      </c>
      <c r="O304" s="62">
        <f t="shared" si="91"/>
        <v>0</v>
      </c>
      <c r="P304" s="62">
        <f t="shared" si="91"/>
        <v>0</v>
      </c>
      <c r="Q304" s="62">
        <f t="shared" si="91"/>
        <v>0</v>
      </c>
      <c r="R304" s="62">
        <f t="shared" si="91"/>
        <v>0</v>
      </c>
      <c r="S304" s="62">
        <f t="shared" si="91"/>
        <v>9257739.9700000007</v>
      </c>
      <c r="T304" s="62">
        <f t="shared" si="91"/>
        <v>0</v>
      </c>
    </row>
    <row r="305" spans="1:20" s="67" customFormat="1" ht="22.5" customHeight="1" x14ac:dyDescent="0.25">
      <c r="A305" s="97" t="s">
        <v>571</v>
      </c>
      <c r="B305" s="164"/>
      <c r="C305" s="62">
        <f>C306</f>
        <v>9257739.9700000007</v>
      </c>
      <c r="D305" s="62">
        <f t="shared" si="91"/>
        <v>0</v>
      </c>
      <c r="E305" s="62">
        <f t="shared" si="91"/>
        <v>0</v>
      </c>
      <c r="F305" s="62">
        <f t="shared" si="91"/>
        <v>0</v>
      </c>
      <c r="G305" s="62">
        <f t="shared" si="91"/>
        <v>0</v>
      </c>
      <c r="H305" s="62">
        <f t="shared" si="91"/>
        <v>0</v>
      </c>
      <c r="I305" s="62">
        <f t="shared" si="91"/>
        <v>0</v>
      </c>
      <c r="J305" s="63">
        <f t="shared" si="91"/>
        <v>0</v>
      </c>
      <c r="K305" s="62">
        <f t="shared" si="91"/>
        <v>0</v>
      </c>
      <c r="L305" s="62">
        <f t="shared" si="91"/>
        <v>0</v>
      </c>
      <c r="M305" s="62">
        <f t="shared" si="91"/>
        <v>0</v>
      </c>
      <c r="N305" s="62">
        <f t="shared" si="91"/>
        <v>0</v>
      </c>
      <c r="O305" s="62">
        <f t="shared" si="91"/>
        <v>0</v>
      </c>
      <c r="P305" s="62">
        <f t="shared" si="91"/>
        <v>0</v>
      </c>
      <c r="Q305" s="62">
        <f t="shared" si="91"/>
        <v>0</v>
      </c>
      <c r="R305" s="62">
        <f t="shared" si="91"/>
        <v>0</v>
      </c>
      <c r="S305" s="62">
        <f t="shared" si="91"/>
        <v>9257739.9700000007</v>
      </c>
      <c r="T305" s="62">
        <f t="shared" si="91"/>
        <v>0</v>
      </c>
    </row>
    <row r="306" spans="1:20" s="67" customFormat="1" ht="22.5" customHeight="1" x14ac:dyDescent="0.25">
      <c r="A306" s="78">
        <v>1</v>
      </c>
      <c r="B306" s="84" t="s">
        <v>689</v>
      </c>
      <c r="C306" s="80">
        <v>9257739.9700000007</v>
      </c>
      <c r="D306" s="80">
        <v>0</v>
      </c>
      <c r="E306" s="80">
        <v>0</v>
      </c>
      <c r="F306" s="80">
        <v>0</v>
      </c>
      <c r="G306" s="80">
        <v>0</v>
      </c>
      <c r="H306" s="80">
        <v>0</v>
      </c>
      <c r="I306" s="80">
        <v>0</v>
      </c>
      <c r="J306" s="80"/>
      <c r="K306" s="80">
        <v>0</v>
      </c>
      <c r="L306" s="80">
        <v>0</v>
      </c>
      <c r="M306" s="80">
        <v>0</v>
      </c>
      <c r="N306" s="80">
        <v>0</v>
      </c>
      <c r="O306" s="80">
        <v>0</v>
      </c>
      <c r="P306" s="80">
        <v>0</v>
      </c>
      <c r="Q306" s="80">
        <v>0</v>
      </c>
      <c r="R306" s="80">
        <v>0</v>
      </c>
      <c r="S306" s="80">
        <v>9257739.9700000007</v>
      </c>
      <c r="T306" s="75">
        <v>0</v>
      </c>
    </row>
    <row r="307" spans="1:20" s="67" customFormat="1" ht="32.25" customHeight="1" x14ac:dyDescent="0.25">
      <c r="A307" s="132" t="s">
        <v>574</v>
      </c>
      <c r="B307" s="132"/>
      <c r="C307" s="62">
        <f>C308</f>
        <v>1052394.4300000002</v>
      </c>
      <c r="D307" s="62">
        <f t="shared" ref="D307:T308" si="92">D308</f>
        <v>1052394.4300000002</v>
      </c>
      <c r="E307" s="62">
        <f t="shared" si="92"/>
        <v>0</v>
      </c>
      <c r="F307" s="62">
        <f t="shared" si="92"/>
        <v>0</v>
      </c>
      <c r="G307" s="62">
        <f t="shared" si="92"/>
        <v>0</v>
      </c>
      <c r="H307" s="62">
        <f t="shared" si="92"/>
        <v>439620.01</v>
      </c>
      <c r="I307" s="62">
        <f t="shared" si="92"/>
        <v>612774.42000000004</v>
      </c>
      <c r="J307" s="62">
        <f t="shared" si="92"/>
        <v>0</v>
      </c>
      <c r="K307" s="62">
        <f t="shared" si="92"/>
        <v>0</v>
      </c>
      <c r="L307" s="62">
        <f t="shared" si="92"/>
        <v>0</v>
      </c>
      <c r="M307" s="62">
        <f t="shared" si="92"/>
        <v>0</v>
      </c>
      <c r="N307" s="62">
        <f t="shared" si="92"/>
        <v>0</v>
      </c>
      <c r="O307" s="62">
        <f t="shared" si="92"/>
        <v>0</v>
      </c>
      <c r="P307" s="62">
        <f t="shared" si="92"/>
        <v>0</v>
      </c>
      <c r="Q307" s="62">
        <f t="shared" si="92"/>
        <v>0</v>
      </c>
      <c r="R307" s="62">
        <f t="shared" si="92"/>
        <v>0</v>
      </c>
      <c r="S307" s="62">
        <f t="shared" si="92"/>
        <v>0</v>
      </c>
      <c r="T307" s="62">
        <f t="shared" si="92"/>
        <v>0</v>
      </c>
    </row>
    <row r="308" spans="1:20" s="67" customFormat="1" ht="22.5" customHeight="1" x14ac:dyDescent="0.25">
      <c r="A308" s="132" t="s">
        <v>575</v>
      </c>
      <c r="B308" s="132"/>
      <c r="C308" s="62">
        <f>C309</f>
        <v>1052394.4300000002</v>
      </c>
      <c r="D308" s="62">
        <f t="shared" si="92"/>
        <v>1052394.4300000002</v>
      </c>
      <c r="E308" s="62">
        <f t="shared" si="92"/>
        <v>0</v>
      </c>
      <c r="F308" s="62">
        <f t="shared" si="92"/>
        <v>0</v>
      </c>
      <c r="G308" s="62">
        <f t="shared" si="92"/>
        <v>0</v>
      </c>
      <c r="H308" s="62">
        <f t="shared" si="92"/>
        <v>439620.01</v>
      </c>
      <c r="I308" s="62">
        <f t="shared" si="92"/>
        <v>612774.42000000004</v>
      </c>
      <c r="J308" s="62">
        <f t="shared" si="92"/>
        <v>0</v>
      </c>
      <c r="K308" s="62">
        <f t="shared" si="92"/>
        <v>0</v>
      </c>
      <c r="L308" s="62">
        <f t="shared" si="92"/>
        <v>0</v>
      </c>
      <c r="M308" s="62">
        <f t="shared" si="92"/>
        <v>0</v>
      </c>
      <c r="N308" s="62">
        <f t="shared" si="92"/>
        <v>0</v>
      </c>
      <c r="O308" s="62">
        <f t="shared" si="92"/>
        <v>0</v>
      </c>
      <c r="P308" s="62">
        <f t="shared" si="92"/>
        <v>0</v>
      </c>
      <c r="Q308" s="62">
        <f t="shared" si="92"/>
        <v>0</v>
      </c>
      <c r="R308" s="62">
        <f t="shared" si="92"/>
        <v>0</v>
      </c>
      <c r="S308" s="62">
        <f t="shared" si="92"/>
        <v>0</v>
      </c>
      <c r="T308" s="62">
        <f t="shared" si="92"/>
        <v>0</v>
      </c>
    </row>
    <row r="309" spans="1:20" s="67" customFormat="1" ht="22.5" customHeight="1" x14ac:dyDescent="0.25">
      <c r="A309" s="78">
        <v>1</v>
      </c>
      <c r="B309" s="84" t="s">
        <v>553</v>
      </c>
      <c r="C309" s="75">
        <f>D309+K309+L309+M309+N309+O309+P309+Q309+R309+S309+T309</f>
        <v>1052394.4300000002</v>
      </c>
      <c r="D309" s="75">
        <f t="shared" si="77"/>
        <v>1052394.4300000002</v>
      </c>
      <c r="E309" s="75">
        <v>0</v>
      </c>
      <c r="F309" s="75">
        <v>0</v>
      </c>
      <c r="G309" s="75">
        <v>0</v>
      </c>
      <c r="H309" s="75">
        <v>439620.01</v>
      </c>
      <c r="I309" s="80">
        <v>612774.42000000004</v>
      </c>
      <c r="J309" s="77">
        <v>0</v>
      </c>
      <c r="K309" s="75">
        <v>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80">
        <v>0</v>
      </c>
      <c r="R309" s="80">
        <v>0</v>
      </c>
      <c r="S309" s="80">
        <v>0</v>
      </c>
      <c r="T309" s="75">
        <v>0</v>
      </c>
    </row>
    <row r="310" spans="1:20" s="65" customFormat="1" ht="22.5" customHeight="1" x14ac:dyDescent="0.2">
      <c r="A310" s="132" t="s">
        <v>576</v>
      </c>
      <c r="B310" s="132"/>
      <c r="C310" s="62">
        <f>C311</f>
        <v>5636080.4000000004</v>
      </c>
      <c r="D310" s="62">
        <f t="shared" ref="D310:T310" si="93">D311</f>
        <v>5636080.4000000004</v>
      </c>
      <c r="E310" s="62">
        <f t="shared" si="93"/>
        <v>0</v>
      </c>
      <c r="F310" s="62">
        <f t="shared" si="93"/>
        <v>5636080.4000000004</v>
      </c>
      <c r="G310" s="62">
        <f t="shared" si="93"/>
        <v>0</v>
      </c>
      <c r="H310" s="62">
        <f t="shared" si="93"/>
        <v>0</v>
      </c>
      <c r="I310" s="62">
        <f t="shared" si="93"/>
        <v>0</v>
      </c>
      <c r="J310" s="63">
        <f t="shared" si="93"/>
        <v>0</v>
      </c>
      <c r="K310" s="62">
        <f t="shared" si="93"/>
        <v>0</v>
      </c>
      <c r="L310" s="62">
        <f t="shared" si="93"/>
        <v>0</v>
      </c>
      <c r="M310" s="62">
        <f t="shared" si="93"/>
        <v>0</v>
      </c>
      <c r="N310" s="62">
        <f t="shared" si="93"/>
        <v>0</v>
      </c>
      <c r="O310" s="62">
        <f t="shared" si="93"/>
        <v>0</v>
      </c>
      <c r="P310" s="62">
        <f t="shared" si="93"/>
        <v>0</v>
      </c>
      <c r="Q310" s="62">
        <f t="shared" si="93"/>
        <v>0</v>
      </c>
      <c r="R310" s="62">
        <f t="shared" si="93"/>
        <v>0</v>
      </c>
      <c r="S310" s="62">
        <f t="shared" si="93"/>
        <v>0</v>
      </c>
      <c r="T310" s="62">
        <f t="shared" si="93"/>
        <v>0</v>
      </c>
    </row>
    <row r="311" spans="1:20" s="67" customFormat="1" ht="22.5" customHeight="1" x14ac:dyDescent="0.25">
      <c r="A311" s="78">
        <v>1</v>
      </c>
      <c r="B311" s="84" t="s">
        <v>333</v>
      </c>
      <c r="C311" s="75">
        <f t="shared" si="76"/>
        <v>5636080.4000000004</v>
      </c>
      <c r="D311" s="75">
        <f t="shared" si="77"/>
        <v>5636080.4000000004</v>
      </c>
      <c r="E311" s="75">
        <v>0</v>
      </c>
      <c r="F311" s="75">
        <v>5636080.4000000004</v>
      </c>
      <c r="G311" s="75">
        <v>0</v>
      </c>
      <c r="H311" s="75">
        <v>0</v>
      </c>
      <c r="I311" s="75">
        <v>0</v>
      </c>
      <c r="J311" s="77">
        <v>0</v>
      </c>
      <c r="K311" s="75">
        <v>0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80">
        <v>0</v>
      </c>
      <c r="R311" s="80">
        <v>0</v>
      </c>
      <c r="S311" s="80">
        <v>0</v>
      </c>
      <c r="T311" s="75">
        <v>0</v>
      </c>
    </row>
    <row r="312" spans="1:20" s="67" customFormat="1" ht="22.5" customHeight="1" x14ac:dyDescent="0.25">
      <c r="A312" s="132" t="s">
        <v>577</v>
      </c>
      <c r="B312" s="132"/>
      <c r="C312" s="62">
        <f>C313</f>
        <v>3244365.4299999997</v>
      </c>
      <c r="D312" s="62">
        <f t="shared" ref="D312:T312" si="94">D313</f>
        <v>2468755.9</v>
      </c>
      <c r="E312" s="62">
        <f t="shared" si="94"/>
        <v>0</v>
      </c>
      <c r="F312" s="62">
        <f t="shared" si="94"/>
        <v>0</v>
      </c>
      <c r="G312" s="62">
        <f t="shared" si="94"/>
        <v>2468755.9</v>
      </c>
      <c r="H312" s="62">
        <f t="shared" si="94"/>
        <v>0</v>
      </c>
      <c r="I312" s="62">
        <f t="shared" si="94"/>
        <v>0</v>
      </c>
      <c r="J312" s="63">
        <f t="shared" si="94"/>
        <v>0</v>
      </c>
      <c r="K312" s="62">
        <f t="shared" si="94"/>
        <v>0</v>
      </c>
      <c r="L312" s="62">
        <f t="shared" si="94"/>
        <v>0</v>
      </c>
      <c r="M312" s="62">
        <f t="shared" si="94"/>
        <v>0</v>
      </c>
      <c r="N312" s="62">
        <f t="shared" si="94"/>
        <v>0</v>
      </c>
      <c r="O312" s="62">
        <f t="shared" si="94"/>
        <v>0</v>
      </c>
      <c r="P312" s="62">
        <f t="shared" si="94"/>
        <v>775609.53</v>
      </c>
      <c r="Q312" s="62">
        <f t="shared" si="94"/>
        <v>0</v>
      </c>
      <c r="R312" s="62">
        <f t="shared" si="94"/>
        <v>0</v>
      </c>
      <c r="S312" s="62">
        <f t="shared" si="94"/>
        <v>0</v>
      </c>
      <c r="T312" s="62">
        <f t="shared" si="94"/>
        <v>0</v>
      </c>
    </row>
    <row r="313" spans="1:20" s="67" customFormat="1" ht="22.5" customHeight="1" x14ac:dyDescent="0.25">
      <c r="A313" s="132" t="s">
        <v>578</v>
      </c>
      <c r="B313" s="132"/>
      <c r="C313" s="62">
        <f>SUM(C314:C315)</f>
        <v>3244365.4299999997</v>
      </c>
      <c r="D313" s="62">
        <f t="shared" ref="D313:T313" si="95">SUM(D314:D315)</f>
        <v>2468755.9</v>
      </c>
      <c r="E313" s="62">
        <f t="shared" si="95"/>
        <v>0</v>
      </c>
      <c r="F313" s="62">
        <f t="shared" si="95"/>
        <v>0</v>
      </c>
      <c r="G313" s="62">
        <f t="shared" si="95"/>
        <v>2468755.9</v>
      </c>
      <c r="H313" s="62">
        <f t="shared" si="95"/>
        <v>0</v>
      </c>
      <c r="I313" s="62">
        <f t="shared" si="95"/>
        <v>0</v>
      </c>
      <c r="J313" s="63">
        <f t="shared" si="95"/>
        <v>0</v>
      </c>
      <c r="K313" s="62">
        <f t="shared" si="95"/>
        <v>0</v>
      </c>
      <c r="L313" s="62">
        <f t="shared" si="95"/>
        <v>0</v>
      </c>
      <c r="M313" s="62">
        <f t="shared" si="95"/>
        <v>0</v>
      </c>
      <c r="N313" s="62">
        <f t="shared" si="95"/>
        <v>0</v>
      </c>
      <c r="O313" s="62">
        <f t="shared" si="95"/>
        <v>0</v>
      </c>
      <c r="P313" s="62">
        <f t="shared" si="95"/>
        <v>775609.53</v>
      </c>
      <c r="Q313" s="62">
        <f t="shared" si="95"/>
        <v>0</v>
      </c>
      <c r="R313" s="62">
        <f t="shared" si="95"/>
        <v>0</v>
      </c>
      <c r="S313" s="62">
        <f t="shared" si="95"/>
        <v>0</v>
      </c>
      <c r="T313" s="62">
        <f t="shared" si="95"/>
        <v>0</v>
      </c>
    </row>
    <row r="314" spans="1:20" s="67" customFormat="1" ht="22.5" customHeight="1" x14ac:dyDescent="0.25">
      <c r="A314" s="78">
        <v>1</v>
      </c>
      <c r="B314" s="84" t="s">
        <v>334</v>
      </c>
      <c r="C314" s="75">
        <f>D314+K314+L314+M314+N314+O314+P314+Q314+R314+S314+T314</f>
        <v>2468755.9</v>
      </c>
      <c r="D314" s="75">
        <f>SUM(E314:I314)</f>
        <v>2468755.9</v>
      </c>
      <c r="E314" s="75">
        <v>0</v>
      </c>
      <c r="F314" s="75">
        <v>0</v>
      </c>
      <c r="G314" s="75">
        <v>2468755.9</v>
      </c>
      <c r="H314" s="75">
        <v>0</v>
      </c>
      <c r="I314" s="75">
        <v>0</v>
      </c>
      <c r="J314" s="77">
        <v>0</v>
      </c>
      <c r="K314" s="75">
        <v>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80">
        <v>0</v>
      </c>
      <c r="R314" s="80">
        <v>0</v>
      </c>
      <c r="S314" s="57">
        <v>0</v>
      </c>
      <c r="T314" s="75">
        <v>0</v>
      </c>
    </row>
    <row r="315" spans="1:20" s="67" customFormat="1" ht="22.5" customHeight="1" x14ac:dyDescent="0.25">
      <c r="A315" s="78">
        <v>2</v>
      </c>
      <c r="B315" s="84" t="s">
        <v>737</v>
      </c>
      <c r="C315" s="75">
        <f t="shared" si="76"/>
        <v>775609.53</v>
      </c>
      <c r="D315" s="75">
        <f t="shared" si="77"/>
        <v>0</v>
      </c>
      <c r="E315" s="75">
        <v>0</v>
      </c>
      <c r="F315" s="75">
        <v>0</v>
      </c>
      <c r="G315" s="75">
        <v>0</v>
      </c>
      <c r="H315" s="75">
        <v>0</v>
      </c>
      <c r="I315" s="75">
        <v>0</v>
      </c>
      <c r="J315" s="77">
        <v>0</v>
      </c>
      <c r="K315" s="75">
        <v>0</v>
      </c>
      <c r="L315" s="75">
        <v>0</v>
      </c>
      <c r="M315" s="75">
        <v>0</v>
      </c>
      <c r="N315" s="75">
        <v>0</v>
      </c>
      <c r="O315" s="75">
        <v>0</v>
      </c>
      <c r="P315" s="75">
        <v>775609.53</v>
      </c>
      <c r="Q315" s="80">
        <v>0</v>
      </c>
      <c r="R315" s="80">
        <v>0</v>
      </c>
      <c r="S315" s="57">
        <v>0</v>
      </c>
      <c r="T315" s="75">
        <v>0</v>
      </c>
    </row>
    <row r="316" spans="1:20" s="65" customFormat="1" ht="22.5" customHeight="1" x14ac:dyDescent="0.2">
      <c r="A316" s="132" t="s">
        <v>579</v>
      </c>
      <c r="B316" s="132"/>
      <c r="C316" s="62">
        <f>C317</f>
        <v>2247650.4500000002</v>
      </c>
      <c r="D316" s="62">
        <f t="shared" ref="D316:T317" si="96">D317</f>
        <v>0</v>
      </c>
      <c r="E316" s="62">
        <f t="shared" si="96"/>
        <v>0</v>
      </c>
      <c r="F316" s="62">
        <f t="shared" si="96"/>
        <v>0</v>
      </c>
      <c r="G316" s="62">
        <f t="shared" si="96"/>
        <v>0</v>
      </c>
      <c r="H316" s="62">
        <f t="shared" si="96"/>
        <v>0</v>
      </c>
      <c r="I316" s="62">
        <f t="shared" si="96"/>
        <v>0</v>
      </c>
      <c r="J316" s="63">
        <f t="shared" si="96"/>
        <v>0</v>
      </c>
      <c r="K316" s="62">
        <f t="shared" si="96"/>
        <v>0</v>
      </c>
      <c r="L316" s="62">
        <f t="shared" si="96"/>
        <v>2247650.4500000002</v>
      </c>
      <c r="M316" s="62">
        <f t="shared" si="96"/>
        <v>0</v>
      </c>
      <c r="N316" s="62">
        <f t="shared" si="96"/>
        <v>0</v>
      </c>
      <c r="O316" s="62">
        <f t="shared" si="96"/>
        <v>0</v>
      </c>
      <c r="P316" s="62">
        <f t="shared" si="96"/>
        <v>0</v>
      </c>
      <c r="Q316" s="62">
        <f t="shared" si="96"/>
        <v>0</v>
      </c>
      <c r="R316" s="62">
        <f t="shared" si="96"/>
        <v>0</v>
      </c>
      <c r="S316" s="62">
        <f t="shared" si="96"/>
        <v>0</v>
      </c>
      <c r="T316" s="62">
        <f t="shared" si="96"/>
        <v>0</v>
      </c>
    </row>
    <row r="317" spans="1:20" s="65" customFormat="1" ht="31.5" customHeight="1" x14ac:dyDescent="0.2">
      <c r="A317" s="132" t="s">
        <v>580</v>
      </c>
      <c r="B317" s="132"/>
      <c r="C317" s="62">
        <f>C318</f>
        <v>2247650.4500000002</v>
      </c>
      <c r="D317" s="62">
        <f t="shared" si="96"/>
        <v>0</v>
      </c>
      <c r="E317" s="62">
        <f t="shared" si="96"/>
        <v>0</v>
      </c>
      <c r="F317" s="62">
        <f t="shared" si="96"/>
        <v>0</v>
      </c>
      <c r="G317" s="62">
        <f t="shared" si="96"/>
        <v>0</v>
      </c>
      <c r="H317" s="62">
        <f t="shared" si="96"/>
        <v>0</v>
      </c>
      <c r="I317" s="62">
        <f t="shared" si="96"/>
        <v>0</v>
      </c>
      <c r="J317" s="63">
        <f t="shared" si="96"/>
        <v>0</v>
      </c>
      <c r="K317" s="62">
        <f t="shared" si="96"/>
        <v>0</v>
      </c>
      <c r="L317" s="62">
        <f t="shared" si="96"/>
        <v>2247650.4500000002</v>
      </c>
      <c r="M317" s="62">
        <f t="shared" si="96"/>
        <v>0</v>
      </c>
      <c r="N317" s="62">
        <f t="shared" si="96"/>
        <v>0</v>
      </c>
      <c r="O317" s="62">
        <f t="shared" si="96"/>
        <v>0</v>
      </c>
      <c r="P317" s="62">
        <f t="shared" si="96"/>
        <v>0</v>
      </c>
      <c r="Q317" s="62">
        <f t="shared" si="96"/>
        <v>0</v>
      </c>
      <c r="R317" s="62">
        <f t="shared" si="96"/>
        <v>0</v>
      </c>
      <c r="S317" s="62">
        <f t="shared" si="96"/>
        <v>0</v>
      </c>
      <c r="T317" s="62">
        <f t="shared" si="96"/>
        <v>0</v>
      </c>
    </row>
    <row r="318" spans="1:20" s="67" customFormat="1" ht="22.5" customHeight="1" x14ac:dyDescent="0.25">
      <c r="A318" s="78">
        <v>1</v>
      </c>
      <c r="B318" s="84" t="s">
        <v>362</v>
      </c>
      <c r="C318" s="75">
        <f t="shared" si="76"/>
        <v>2247650.4500000002</v>
      </c>
      <c r="D318" s="75">
        <f t="shared" si="77"/>
        <v>0</v>
      </c>
      <c r="E318" s="75">
        <v>0</v>
      </c>
      <c r="F318" s="75">
        <v>0</v>
      </c>
      <c r="G318" s="75">
        <v>0</v>
      </c>
      <c r="H318" s="75">
        <v>0</v>
      </c>
      <c r="I318" s="75">
        <v>0</v>
      </c>
      <c r="J318" s="77">
        <v>0</v>
      </c>
      <c r="K318" s="75">
        <v>0</v>
      </c>
      <c r="L318" s="75">
        <v>2247650.4500000002</v>
      </c>
      <c r="M318" s="75">
        <v>0</v>
      </c>
      <c r="N318" s="75">
        <v>0</v>
      </c>
      <c r="O318" s="75">
        <v>0</v>
      </c>
      <c r="P318" s="75">
        <v>0</v>
      </c>
      <c r="Q318" s="80">
        <v>0</v>
      </c>
      <c r="R318" s="80">
        <v>0</v>
      </c>
      <c r="S318" s="80">
        <v>0</v>
      </c>
      <c r="T318" s="75">
        <v>0</v>
      </c>
    </row>
    <row r="319" spans="1:20" s="67" customFormat="1" ht="22.5" customHeight="1" x14ac:dyDescent="0.25">
      <c r="A319" s="132" t="s">
        <v>641</v>
      </c>
      <c r="B319" s="132"/>
      <c r="C319" s="62">
        <f>C320</f>
        <v>446785.02</v>
      </c>
      <c r="D319" s="62">
        <f t="shared" ref="D319:T320" si="97">D320</f>
        <v>0</v>
      </c>
      <c r="E319" s="62">
        <f t="shared" si="97"/>
        <v>0</v>
      </c>
      <c r="F319" s="62">
        <f t="shared" si="97"/>
        <v>0</v>
      </c>
      <c r="G319" s="62">
        <f t="shared" si="97"/>
        <v>0</v>
      </c>
      <c r="H319" s="62">
        <f t="shared" si="97"/>
        <v>0</v>
      </c>
      <c r="I319" s="62">
        <f t="shared" si="97"/>
        <v>0</v>
      </c>
      <c r="J319" s="63">
        <f t="shared" si="97"/>
        <v>0</v>
      </c>
      <c r="K319" s="62">
        <f t="shared" si="97"/>
        <v>0</v>
      </c>
      <c r="L319" s="62">
        <f t="shared" si="97"/>
        <v>0</v>
      </c>
      <c r="M319" s="62">
        <f t="shared" si="97"/>
        <v>0</v>
      </c>
      <c r="N319" s="62">
        <f t="shared" si="97"/>
        <v>0</v>
      </c>
      <c r="O319" s="62">
        <f t="shared" si="97"/>
        <v>0</v>
      </c>
      <c r="P319" s="62">
        <f t="shared" si="97"/>
        <v>446785.02</v>
      </c>
      <c r="Q319" s="62">
        <f t="shared" si="97"/>
        <v>0</v>
      </c>
      <c r="R319" s="62">
        <f t="shared" si="97"/>
        <v>0</v>
      </c>
      <c r="S319" s="62">
        <f t="shared" si="97"/>
        <v>0</v>
      </c>
      <c r="T319" s="62">
        <f t="shared" si="97"/>
        <v>0</v>
      </c>
    </row>
    <row r="320" spans="1:20" s="67" customFormat="1" ht="22.5" customHeight="1" x14ac:dyDescent="0.25">
      <c r="A320" s="132" t="s">
        <v>602</v>
      </c>
      <c r="B320" s="132"/>
      <c r="C320" s="62">
        <f>C321</f>
        <v>446785.02</v>
      </c>
      <c r="D320" s="62">
        <f t="shared" si="97"/>
        <v>0</v>
      </c>
      <c r="E320" s="62">
        <f t="shared" si="97"/>
        <v>0</v>
      </c>
      <c r="F320" s="62">
        <f t="shared" si="97"/>
        <v>0</v>
      </c>
      <c r="G320" s="62">
        <f t="shared" si="97"/>
        <v>0</v>
      </c>
      <c r="H320" s="62">
        <f t="shared" si="97"/>
        <v>0</v>
      </c>
      <c r="I320" s="62">
        <f t="shared" si="97"/>
        <v>0</v>
      </c>
      <c r="J320" s="63">
        <f t="shared" si="97"/>
        <v>0</v>
      </c>
      <c r="K320" s="62">
        <f t="shared" si="97"/>
        <v>0</v>
      </c>
      <c r="L320" s="62">
        <f t="shared" si="97"/>
        <v>0</v>
      </c>
      <c r="M320" s="62">
        <f t="shared" si="97"/>
        <v>0</v>
      </c>
      <c r="N320" s="62">
        <f t="shared" si="97"/>
        <v>0</v>
      </c>
      <c r="O320" s="62">
        <f t="shared" si="97"/>
        <v>0</v>
      </c>
      <c r="P320" s="62">
        <f t="shared" si="97"/>
        <v>446785.02</v>
      </c>
      <c r="Q320" s="62">
        <f t="shared" si="97"/>
        <v>0</v>
      </c>
      <c r="R320" s="62">
        <f t="shared" si="97"/>
        <v>0</v>
      </c>
      <c r="S320" s="62">
        <f t="shared" si="97"/>
        <v>0</v>
      </c>
      <c r="T320" s="62">
        <f t="shared" si="97"/>
        <v>0</v>
      </c>
    </row>
    <row r="321" spans="1:20" s="67" customFormat="1" ht="22.5" customHeight="1" x14ac:dyDescent="0.25">
      <c r="A321" s="78">
        <v>1</v>
      </c>
      <c r="B321" s="84" t="s">
        <v>738</v>
      </c>
      <c r="C321" s="75">
        <f t="shared" si="76"/>
        <v>446785.02</v>
      </c>
      <c r="D321" s="75">
        <f t="shared" si="77"/>
        <v>0</v>
      </c>
      <c r="E321" s="75">
        <v>0</v>
      </c>
      <c r="F321" s="75">
        <v>0</v>
      </c>
      <c r="G321" s="75">
        <v>0</v>
      </c>
      <c r="H321" s="75">
        <v>0</v>
      </c>
      <c r="I321" s="75">
        <v>0</v>
      </c>
      <c r="J321" s="77">
        <v>0</v>
      </c>
      <c r="K321" s="75">
        <v>0</v>
      </c>
      <c r="L321" s="75">
        <v>0</v>
      </c>
      <c r="M321" s="75">
        <v>0</v>
      </c>
      <c r="N321" s="75">
        <v>0</v>
      </c>
      <c r="O321" s="75">
        <v>0</v>
      </c>
      <c r="P321" s="75">
        <v>446785.02</v>
      </c>
      <c r="Q321" s="80">
        <v>0</v>
      </c>
      <c r="R321" s="80">
        <v>0</v>
      </c>
      <c r="S321" s="75">
        <v>0</v>
      </c>
      <c r="T321" s="75">
        <v>0</v>
      </c>
    </row>
    <row r="322" spans="1:20" s="65" customFormat="1" ht="22.5" customHeight="1" x14ac:dyDescent="0.2">
      <c r="A322" s="132" t="s">
        <v>581</v>
      </c>
      <c r="B322" s="132"/>
      <c r="C322" s="62">
        <f>C323</f>
        <v>201630.33000000002</v>
      </c>
      <c r="D322" s="62">
        <f t="shared" ref="D322:T322" si="98">D323</f>
        <v>0</v>
      </c>
      <c r="E322" s="62">
        <f t="shared" si="98"/>
        <v>0</v>
      </c>
      <c r="F322" s="62">
        <f t="shared" si="98"/>
        <v>0</v>
      </c>
      <c r="G322" s="62">
        <f t="shared" si="98"/>
        <v>0</v>
      </c>
      <c r="H322" s="62">
        <f t="shared" si="98"/>
        <v>0</v>
      </c>
      <c r="I322" s="62">
        <f t="shared" si="98"/>
        <v>0</v>
      </c>
      <c r="J322" s="63">
        <f t="shared" si="98"/>
        <v>0</v>
      </c>
      <c r="K322" s="62">
        <f t="shared" si="98"/>
        <v>0</v>
      </c>
      <c r="L322" s="62">
        <f t="shared" si="98"/>
        <v>0</v>
      </c>
      <c r="M322" s="62">
        <f t="shared" si="98"/>
        <v>0</v>
      </c>
      <c r="N322" s="62">
        <f t="shared" si="98"/>
        <v>0</v>
      </c>
      <c r="O322" s="62">
        <f t="shared" si="98"/>
        <v>0</v>
      </c>
      <c r="P322" s="62">
        <f t="shared" si="98"/>
        <v>201630.33000000002</v>
      </c>
      <c r="Q322" s="62">
        <f t="shared" si="98"/>
        <v>0</v>
      </c>
      <c r="R322" s="62">
        <f t="shared" si="98"/>
        <v>0</v>
      </c>
      <c r="S322" s="62">
        <f t="shared" si="98"/>
        <v>0</v>
      </c>
      <c r="T322" s="62">
        <f t="shared" si="98"/>
        <v>0</v>
      </c>
    </row>
    <row r="323" spans="1:20" s="65" customFormat="1" ht="22.5" customHeight="1" x14ac:dyDescent="0.2">
      <c r="A323" s="132" t="s">
        <v>583</v>
      </c>
      <c r="B323" s="132"/>
      <c r="C323" s="62">
        <f>C324</f>
        <v>201630.33000000002</v>
      </c>
      <c r="D323" s="62">
        <f t="shared" ref="D323:T323" si="99">D324</f>
        <v>0</v>
      </c>
      <c r="E323" s="62">
        <f t="shared" si="99"/>
        <v>0</v>
      </c>
      <c r="F323" s="62">
        <f t="shared" si="99"/>
        <v>0</v>
      </c>
      <c r="G323" s="62">
        <f t="shared" si="99"/>
        <v>0</v>
      </c>
      <c r="H323" s="62">
        <f t="shared" si="99"/>
        <v>0</v>
      </c>
      <c r="I323" s="62">
        <f t="shared" si="99"/>
        <v>0</v>
      </c>
      <c r="J323" s="63">
        <f t="shared" si="99"/>
        <v>0</v>
      </c>
      <c r="K323" s="62">
        <f t="shared" si="99"/>
        <v>0</v>
      </c>
      <c r="L323" s="62">
        <f t="shared" si="99"/>
        <v>0</v>
      </c>
      <c r="M323" s="62">
        <f t="shared" si="99"/>
        <v>0</v>
      </c>
      <c r="N323" s="62">
        <f t="shared" si="99"/>
        <v>0</v>
      </c>
      <c r="O323" s="62">
        <f t="shared" si="99"/>
        <v>0</v>
      </c>
      <c r="P323" s="62">
        <f t="shared" si="99"/>
        <v>201630.33000000002</v>
      </c>
      <c r="Q323" s="62">
        <f t="shared" si="99"/>
        <v>0</v>
      </c>
      <c r="R323" s="62">
        <f t="shared" si="99"/>
        <v>0</v>
      </c>
      <c r="S323" s="62">
        <f t="shared" si="99"/>
        <v>0</v>
      </c>
      <c r="T323" s="62">
        <f t="shared" si="99"/>
        <v>0</v>
      </c>
    </row>
    <row r="324" spans="1:20" s="67" customFormat="1" ht="22.5" customHeight="1" x14ac:dyDescent="0.25">
      <c r="A324" s="78">
        <v>1</v>
      </c>
      <c r="B324" s="84" t="s">
        <v>739</v>
      </c>
      <c r="C324" s="75">
        <f t="shared" ref="C324:C339" si="100">D324+K324+L324+M324+N324+O324+P324+Q324+R324+S324+T324</f>
        <v>201630.33000000002</v>
      </c>
      <c r="D324" s="75">
        <f t="shared" ref="D324:D339" si="101">SUM(E324:I324)</f>
        <v>0</v>
      </c>
      <c r="E324" s="75">
        <v>0</v>
      </c>
      <c r="F324" s="75">
        <v>0</v>
      </c>
      <c r="G324" s="75">
        <v>0</v>
      </c>
      <c r="H324" s="75">
        <v>0</v>
      </c>
      <c r="I324" s="75">
        <v>0</v>
      </c>
      <c r="J324" s="77">
        <v>0</v>
      </c>
      <c r="K324" s="75">
        <v>0</v>
      </c>
      <c r="L324" s="75">
        <v>0</v>
      </c>
      <c r="M324" s="75">
        <v>0</v>
      </c>
      <c r="N324" s="75">
        <v>0</v>
      </c>
      <c r="O324" s="75">
        <v>0</v>
      </c>
      <c r="P324" s="80">
        <v>201630.33000000002</v>
      </c>
      <c r="Q324" s="80">
        <v>0</v>
      </c>
      <c r="R324" s="80">
        <v>0</v>
      </c>
      <c r="S324" s="80">
        <v>0</v>
      </c>
      <c r="T324" s="75">
        <v>0</v>
      </c>
    </row>
    <row r="325" spans="1:20" s="65" customFormat="1" ht="22.5" customHeight="1" x14ac:dyDescent="0.2">
      <c r="A325" s="132" t="s">
        <v>584</v>
      </c>
      <c r="B325" s="132"/>
      <c r="C325" s="62">
        <f>C326</f>
        <v>4205705.28</v>
      </c>
      <c r="D325" s="62">
        <f t="shared" ref="D325:T326" si="102">D326</f>
        <v>0</v>
      </c>
      <c r="E325" s="62">
        <f t="shared" si="102"/>
        <v>0</v>
      </c>
      <c r="F325" s="62">
        <f t="shared" si="102"/>
        <v>0</v>
      </c>
      <c r="G325" s="62">
        <f t="shared" si="102"/>
        <v>0</v>
      </c>
      <c r="H325" s="62">
        <f t="shared" si="102"/>
        <v>0</v>
      </c>
      <c r="I325" s="62">
        <f t="shared" si="102"/>
        <v>0</v>
      </c>
      <c r="J325" s="63">
        <f t="shared" si="102"/>
        <v>0</v>
      </c>
      <c r="K325" s="62">
        <f t="shared" si="102"/>
        <v>0</v>
      </c>
      <c r="L325" s="62">
        <f t="shared" si="102"/>
        <v>3933907.71</v>
      </c>
      <c r="M325" s="62">
        <f t="shared" si="102"/>
        <v>0</v>
      </c>
      <c r="N325" s="62">
        <f t="shared" si="102"/>
        <v>0</v>
      </c>
      <c r="O325" s="62">
        <f t="shared" si="102"/>
        <v>0</v>
      </c>
      <c r="P325" s="62">
        <f t="shared" si="102"/>
        <v>271797.57</v>
      </c>
      <c r="Q325" s="62">
        <f t="shared" si="102"/>
        <v>0</v>
      </c>
      <c r="R325" s="62">
        <f t="shared" si="102"/>
        <v>0</v>
      </c>
      <c r="S325" s="62">
        <f t="shared" si="102"/>
        <v>0</v>
      </c>
      <c r="T325" s="62">
        <f t="shared" si="102"/>
        <v>0</v>
      </c>
    </row>
    <row r="326" spans="1:20" s="65" customFormat="1" ht="33.75" customHeight="1" x14ac:dyDescent="0.2">
      <c r="A326" s="132" t="s">
        <v>629</v>
      </c>
      <c r="B326" s="132"/>
      <c r="C326" s="62">
        <f>C327</f>
        <v>4205705.28</v>
      </c>
      <c r="D326" s="62">
        <f t="shared" si="102"/>
        <v>0</v>
      </c>
      <c r="E326" s="62">
        <f t="shared" si="102"/>
        <v>0</v>
      </c>
      <c r="F326" s="62">
        <f t="shared" si="102"/>
        <v>0</v>
      </c>
      <c r="G326" s="62">
        <f t="shared" si="102"/>
        <v>0</v>
      </c>
      <c r="H326" s="62">
        <f t="shared" si="102"/>
        <v>0</v>
      </c>
      <c r="I326" s="62">
        <f t="shared" si="102"/>
        <v>0</v>
      </c>
      <c r="J326" s="63">
        <f t="shared" si="102"/>
        <v>0</v>
      </c>
      <c r="K326" s="62">
        <f t="shared" si="102"/>
        <v>0</v>
      </c>
      <c r="L326" s="62">
        <f t="shared" si="102"/>
        <v>3933907.71</v>
      </c>
      <c r="M326" s="62">
        <f t="shared" si="102"/>
        <v>0</v>
      </c>
      <c r="N326" s="62">
        <f t="shared" si="102"/>
        <v>0</v>
      </c>
      <c r="O326" s="62">
        <f t="shared" si="102"/>
        <v>0</v>
      </c>
      <c r="P326" s="62">
        <f t="shared" si="102"/>
        <v>271797.57</v>
      </c>
      <c r="Q326" s="62">
        <f t="shared" si="102"/>
        <v>0</v>
      </c>
      <c r="R326" s="62">
        <f t="shared" si="102"/>
        <v>0</v>
      </c>
      <c r="S326" s="62">
        <f t="shared" si="102"/>
        <v>0</v>
      </c>
      <c r="T326" s="62">
        <f t="shared" si="102"/>
        <v>0</v>
      </c>
    </row>
    <row r="327" spans="1:20" s="67" customFormat="1" ht="22.5" customHeight="1" x14ac:dyDescent="0.25">
      <c r="A327" s="85">
        <v>1</v>
      </c>
      <c r="B327" s="84" t="s">
        <v>740</v>
      </c>
      <c r="C327" s="75">
        <f t="shared" si="100"/>
        <v>4205705.28</v>
      </c>
      <c r="D327" s="75">
        <f t="shared" si="101"/>
        <v>0</v>
      </c>
      <c r="E327" s="75">
        <v>0</v>
      </c>
      <c r="F327" s="75">
        <v>0</v>
      </c>
      <c r="G327" s="75">
        <v>0</v>
      </c>
      <c r="H327" s="75">
        <v>0</v>
      </c>
      <c r="I327" s="75">
        <v>0</v>
      </c>
      <c r="J327" s="77">
        <v>0</v>
      </c>
      <c r="K327" s="75">
        <v>0</v>
      </c>
      <c r="L327" s="75">
        <v>3933907.71</v>
      </c>
      <c r="M327" s="75">
        <v>0</v>
      </c>
      <c r="N327" s="75">
        <v>0</v>
      </c>
      <c r="O327" s="75">
        <v>0</v>
      </c>
      <c r="P327" s="80">
        <v>271797.57</v>
      </c>
      <c r="Q327" s="80">
        <v>0</v>
      </c>
      <c r="R327" s="80">
        <v>0</v>
      </c>
      <c r="S327" s="80">
        <v>0</v>
      </c>
      <c r="T327" s="75">
        <v>0</v>
      </c>
    </row>
    <row r="328" spans="1:20" s="65" customFormat="1" ht="22.5" customHeight="1" x14ac:dyDescent="0.2">
      <c r="A328" s="245" t="s">
        <v>313</v>
      </c>
      <c r="B328" s="246"/>
      <c r="C328" s="62">
        <f>C331+C329</f>
        <v>21638617.523000002</v>
      </c>
      <c r="D328" s="62">
        <f t="shared" ref="D328:T328" si="103">D331+D329</f>
        <v>0</v>
      </c>
      <c r="E328" s="62">
        <f t="shared" si="103"/>
        <v>0</v>
      </c>
      <c r="F328" s="62">
        <f t="shared" si="103"/>
        <v>0</v>
      </c>
      <c r="G328" s="62">
        <f t="shared" si="103"/>
        <v>0</v>
      </c>
      <c r="H328" s="62">
        <f t="shared" si="103"/>
        <v>0</v>
      </c>
      <c r="I328" s="62">
        <f t="shared" si="103"/>
        <v>0</v>
      </c>
      <c r="J328" s="63">
        <f t="shared" si="103"/>
        <v>0</v>
      </c>
      <c r="K328" s="62">
        <f t="shared" si="103"/>
        <v>0</v>
      </c>
      <c r="L328" s="62">
        <f t="shared" si="103"/>
        <v>17870788.199999999</v>
      </c>
      <c r="M328" s="62">
        <f t="shared" si="103"/>
        <v>0</v>
      </c>
      <c r="N328" s="62">
        <f t="shared" si="103"/>
        <v>2309342.81</v>
      </c>
      <c r="O328" s="62">
        <f t="shared" si="103"/>
        <v>0</v>
      </c>
      <c r="P328" s="62">
        <f t="shared" si="103"/>
        <v>1458486.5130000003</v>
      </c>
      <c r="Q328" s="62">
        <f t="shared" si="103"/>
        <v>0</v>
      </c>
      <c r="R328" s="62">
        <f t="shared" si="103"/>
        <v>0</v>
      </c>
      <c r="S328" s="62">
        <f t="shared" si="103"/>
        <v>0</v>
      </c>
      <c r="T328" s="62">
        <f t="shared" si="103"/>
        <v>0</v>
      </c>
    </row>
    <row r="329" spans="1:20" s="65" customFormat="1" ht="22.5" customHeight="1" x14ac:dyDescent="0.2">
      <c r="A329" s="245" t="s">
        <v>314</v>
      </c>
      <c r="B329" s="246"/>
      <c r="C329" s="62">
        <f>C330</f>
        <v>8840876.0999999996</v>
      </c>
      <c r="D329" s="62">
        <f t="shared" ref="D329:T329" si="104">D330</f>
        <v>0</v>
      </c>
      <c r="E329" s="62">
        <f t="shared" si="104"/>
        <v>0</v>
      </c>
      <c r="F329" s="62">
        <f t="shared" si="104"/>
        <v>0</v>
      </c>
      <c r="G329" s="62">
        <f t="shared" si="104"/>
        <v>0</v>
      </c>
      <c r="H329" s="62">
        <f t="shared" si="104"/>
        <v>0</v>
      </c>
      <c r="I329" s="62">
        <f t="shared" si="104"/>
        <v>0</v>
      </c>
      <c r="J329" s="63">
        <f t="shared" si="104"/>
        <v>0</v>
      </c>
      <c r="K329" s="62">
        <f t="shared" si="104"/>
        <v>0</v>
      </c>
      <c r="L329" s="62">
        <f t="shared" si="104"/>
        <v>8033838</v>
      </c>
      <c r="M329" s="62">
        <f t="shared" si="104"/>
        <v>0</v>
      </c>
      <c r="N329" s="62">
        <f t="shared" si="104"/>
        <v>0</v>
      </c>
      <c r="O329" s="62">
        <f t="shared" si="104"/>
        <v>0</v>
      </c>
      <c r="P329" s="62">
        <f t="shared" si="104"/>
        <v>807038.10000000009</v>
      </c>
      <c r="Q329" s="62">
        <f t="shared" si="104"/>
        <v>0</v>
      </c>
      <c r="R329" s="62">
        <f t="shared" si="104"/>
        <v>0</v>
      </c>
      <c r="S329" s="62">
        <f t="shared" si="104"/>
        <v>0</v>
      </c>
      <c r="T329" s="62">
        <f t="shared" si="104"/>
        <v>0</v>
      </c>
    </row>
    <row r="330" spans="1:20" s="65" customFormat="1" ht="22.5" customHeight="1" x14ac:dyDescent="0.25">
      <c r="A330" s="254">
        <v>1</v>
      </c>
      <c r="B330" s="84" t="s">
        <v>741</v>
      </c>
      <c r="C330" s="75">
        <f>D330+K330+L330+M330+N330+O330+P330+Q330+R330+S330+T330</f>
        <v>8840876.0999999996</v>
      </c>
      <c r="D330" s="75">
        <f>SUM(E330:I330)</f>
        <v>0</v>
      </c>
      <c r="E330" s="75">
        <v>0</v>
      </c>
      <c r="F330" s="75">
        <v>0</v>
      </c>
      <c r="G330" s="75">
        <v>0</v>
      </c>
      <c r="H330" s="75">
        <v>0</v>
      </c>
      <c r="I330" s="75">
        <v>0</v>
      </c>
      <c r="J330" s="77">
        <v>0</v>
      </c>
      <c r="K330" s="75">
        <v>0</v>
      </c>
      <c r="L330" s="75">
        <v>8033838</v>
      </c>
      <c r="M330" s="75">
        <v>0</v>
      </c>
      <c r="N330" s="75">
        <v>0</v>
      </c>
      <c r="O330" s="75">
        <v>0</v>
      </c>
      <c r="P330" s="80">
        <v>807038.10000000009</v>
      </c>
      <c r="Q330" s="80">
        <v>0</v>
      </c>
      <c r="R330" s="80">
        <v>0</v>
      </c>
      <c r="S330" s="57">
        <v>0</v>
      </c>
      <c r="T330" s="75">
        <v>0</v>
      </c>
    </row>
    <row r="331" spans="1:20" s="65" customFormat="1" ht="22.5" customHeight="1" x14ac:dyDescent="0.2">
      <c r="A331" s="245" t="s">
        <v>586</v>
      </c>
      <c r="B331" s="246"/>
      <c r="C331" s="62">
        <f>C332</f>
        <v>12797741.423</v>
      </c>
      <c r="D331" s="62">
        <f t="shared" ref="D331:T331" si="105">D332</f>
        <v>0</v>
      </c>
      <c r="E331" s="62">
        <f t="shared" si="105"/>
        <v>0</v>
      </c>
      <c r="F331" s="62">
        <f t="shared" si="105"/>
        <v>0</v>
      </c>
      <c r="G331" s="62">
        <f t="shared" si="105"/>
        <v>0</v>
      </c>
      <c r="H331" s="62">
        <f t="shared" si="105"/>
        <v>0</v>
      </c>
      <c r="I331" s="62">
        <f t="shared" si="105"/>
        <v>0</v>
      </c>
      <c r="J331" s="63">
        <f t="shared" si="105"/>
        <v>0</v>
      </c>
      <c r="K331" s="62">
        <f t="shared" si="105"/>
        <v>0</v>
      </c>
      <c r="L331" s="62">
        <f t="shared" si="105"/>
        <v>9836950.1999999993</v>
      </c>
      <c r="M331" s="62">
        <f t="shared" si="105"/>
        <v>0</v>
      </c>
      <c r="N331" s="62">
        <f t="shared" si="105"/>
        <v>2309342.81</v>
      </c>
      <c r="O331" s="62">
        <f t="shared" si="105"/>
        <v>0</v>
      </c>
      <c r="P331" s="62">
        <f t="shared" si="105"/>
        <v>651448.41300000006</v>
      </c>
      <c r="Q331" s="62">
        <f t="shared" si="105"/>
        <v>0</v>
      </c>
      <c r="R331" s="62">
        <f t="shared" si="105"/>
        <v>0</v>
      </c>
      <c r="S331" s="62">
        <f t="shared" si="105"/>
        <v>0</v>
      </c>
      <c r="T331" s="62">
        <f t="shared" si="105"/>
        <v>0</v>
      </c>
    </row>
    <row r="332" spans="1:20" s="65" customFormat="1" ht="22.5" customHeight="1" x14ac:dyDescent="0.25">
      <c r="A332" s="254">
        <v>1</v>
      </c>
      <c r="B332" s="84" t="s">
        <v>742</v>
      </c>
      <c r="C332" s="75">
        <f t="shared" si="100"/>
        <v>12797741.423</v>
      </c>
      <c r="D332" s="75">
        <f t="shared" si="101"/>
        <v>0</v>
      </c>
      <c r="E332" s="75">
        <v>0</v>
      </c>
      <c r="F332" s="75">
        <v>0</v>
      </c>
      <c r="G332" s="75">
        <v>0</v>
      </c>
      <c r="H332" s="75">
        <v>0</v>
      </c>
      <c r="I332" s="75">
        <v>0</v>
      </c>
      <c r="J332" s="77">
        <v>0</v>
      </c>
      <c r="K332" s="75">
        <v>0</v>
      </c>
      <c r="L332" s="75">
        <v>9836950.1999999993</v>
      </c>
      <c r="M332" s="75">
        <v>0</v>
      </c>
      <c r="N332" s="75">
        <v>2309342.81</v>
      </c>
      <c r="O332" s="75">
        <v>0</v>
      </c>
      <c r="P332" s="80">
        <v>651448.41300000006</v>
      </c>
      <c r="Q332" s="80">
        <v>0</v>
      </c>
      <c r="R332" s="80">
        <v>0</v>
      </c>
      <c r="S332" s="57">
        <v>0</v>
      </c>
      <c r="T332" s="75">
        <v>0</v>
      </c>
    </row>
    <row r="333" spans="1:20" s="65" customFormat="1" ht="22.5" customHeight="1" x14ac:dyDescent="0.2">
      <c r="A333" s="132" t="s">
        <v>603</v>
      </c>
      <c r="B333" s="132"/>
      <c r="C333" s="62">
        <f>C334+C337</f>
        <v>28126988.519900002</v>
      </c>
      <c r="D333" s="62">
        <f t="shared" ref="D333:T333" si="106">D334+D337</f>
        <v>6214953.9375</v>
      </c>
      <c r="E333" s="62">
        <f t="shared" si="106"/>
        <v>1182762.2613000001</v>
      </c>
      <c r="F333" s="62">
        <f t="shared" si="106"/>
        <v>3277088.5044</v>
      </c>
      <c r="G333" s="62">
        <f t="shared" si="106"/>
        <v>454221.5</v>
      </c>
      <c r="H333" s="62">
        <f t="shared" si="106"/>
        <v>900784.32180000003</v>
      </c>
      <c r="I333" s="62">
        <f t="shared" si="106"/>
        <v>400097.35000000003</v>
      </c>
      <c r="J333" s="63">
        <f t="shared" si="106"/>
        <v>0</v>
      </c>
      <c r="K333" s="62">
        <f t="shared" si="106"/>
        <v>0</v>
      </c>
      <c r="L333" s="62">
        <f t="shared" si="106"/>
        <v>5086654.4528999999</v>
      </c>
      <c r="M333" s="62">
        <f t="shared" si="106"/>
        <v>0</v>
      </c>
      <c r="N333" s="62">
        <f t="shared" si="106"/>
        <v>4738958.2485000007</v>
      </c>
      <c r="O333" s="62">
        <f t="shared" si="106"/>
        <v>0</v>
      </c>
      <c r="P333" s="62">
        <f t="shared" si="106"/>
        <v>351441.98100000003</v>
      </c>
      <c r="Q333" s="62">
        <f t="shared" si="106"/>
        <v>0</v>
      </c>
      <c r="R333" s="62">
        <f t="shared" si="106"/>
        <v>0</v>
      </c>
      <c r="S333" s="62">
        <f t="shared" si="106"/>
        <v>11734979.9</v>
      </c>
      <c r="T333" s="62">
        <f t="shared" si="106"/>
        <v>0</v>
      </c>
    </row>
    <row r="334" spans="1:20" s="65" customFormat="1" ht="22.5" customHeight="1" x14ac:dyDescent="0.2">
      <c r="A334" s="132" t="s">
        <v>589</v>
      </c>
      <c r="B334" s="132"/>
      <c r="C334" s="62">
        <f>SUM(C335:C336)</f>
        <v>14297495.625</v>
      </c>
      <c r="D334" s="62">
        <f t="shared" ref="D334:T334" si="107">SUM(D335:D336)</f>
        <v>2562515.7250000001</v>
      </c>
      <c r="E334" s="62">
        <f t="shared" si="107"/>
        <v>376893.92500000005</v>
      </c>
      <c r="F334" s="62">
        <f t="shared" si="107"/>
        <v>1044262.9</v>
      </c>
      <c r="G334" s="62">
        <f t="shared" si="107"/>
        <v>454221.5</v>
      </c>
      <c r="H334" s="62">
        <f t="shared" si="107"/>
        <v>287040.05</v>
      </c>
      <c r="I334" s="62">
        <f t="shared" si="107"/>
        <v>400097.35000000003</v>
      </c>
      <c r="J334" s="63">
        <f t="shared" si="107"/>
        <v>0</v>
      </c>
      <c r="K334" s="62">
        <f t="shared" si="107"/>
        <v>0</v>
      </c>
      <c r="L334" s="62">
        <f t="shared" si="107"/>
        <v>0</v>
      </c>
      <c r="M334" s="62">
        <f t="shared" si="107"/>
        <v>0</v>
      </c>
      <c r="N334" s="62">
        <f t="shared" si="107"/>
        <v>0</v>
      </c>
      <c r="O334" s="62">
        <f t="shared" si="107"/>
        <v>0</v>
      </c>
      <c r="P334" s="62">
        <f t="shared" si="107"/>
        <v>0</v>
      </c>
      <c r="Q334" s="62">
        <f t="shared" si="107"/>
        <v>0</v>
      </c>
      <c r="R334" s="62">
        <f t="shared" si="107"/>
        <v>0</v>
      </c>
      <c r="S334" s="62">
        <f t="shared" si="107"/>
        <v>11734979.9</v>
      </c>
      <c r="T334" s="62">
        <f t="shared" si="107"/>
        <v>0</v>
      </c>
    </row>
    <row r="335" spans="1:20" s="67" customFormat="1" ht="22.5" customHeight="1" x14ac:dyDescent="0.25">
      <c r="A335" s="78">
        <v>1</v>
      </c>
      <c r="B335" s="83" t="s">
        <v>527</v>
      </c>
      <c r="C335" s="75">
        <f t="shared" si="100"/>
        <v>11734979.9</v>
      </c>
      <c r="D335" s="75">
        <f t="shared" si="101"/>
        <v>0</v>
      </c>
      <c r="E335" s="75">
        <v>0</v>
      </c>
      <c r="F335" s="75">
        <v>0</v>
      </c>
      <c r="G335" s="75">
        <v>0</v>
      </c>
      <c r="H335" s="75">
        <v>0</v>
      </c>
      <c r="I335" s="75">
        <v>0</v>
      </c>
      <c r="J335" s="77">
        <v>0</v>
      </c>
      <c r="K335" s="75">
        <v>0</v>
      </c>
      <c r="L335" s="75">
        <v>0</v>
      </c>
      <c r="M335" s="75">
        <v>0</v>
      </c>
      <c r="N335" s="75">
        <v>0</v>
      </c>
      <c r="O335" s="75">
        <v>0</v>
      </c>
      <c r="P335" s="80">
        <v>0</v>
      </c>
      <c r="Q335" s="80">
        <v>0</v>
      </c>
      <c r="R335" s="80">
        <v>0</v>
      </c>
      <c r="S335" s="75">
        <v>11734979.9</v>
      </c>
      <c r="T335" s="80">
        <v>0</v>
      </c>
    </row>
    <row r="336" spans="1:20" s="67" customFormat="1" ht="22.5" customHeight="1" x14ac:dyDescent="0.25">
      <c r="A336" s="78">
        <v>2</v>
      </c>
      <c r="B336" s="84" t="s">
        <v>375</v>
      </c>
      <c r="C336" s="75">
        <f t="shared" si="100"/>
        <v>2562515.7250000001</v>
      </c>
      <c r="D336" s="75">
        <f t="shared" si="101"/>
        <v>2562515.7250000001</v>
      </c>
      <c r="E336" s="75">
        <v>376893.92500000005</v>
      </c>
      <c r="F336" s="75">
        <v>1044262.9</v>
      </c>
      <c r="G336" s="75">
        <v>454221.5</v>
      </c>
      <c r="H336" s="75">
        <v>287040.05</v>
      </c>
      <c r="I336" s="75">
        <v>400097.35000000003</v>
      </c>
      <c r="J336" s="77">
        <v>0</v>
      </c>
      <c r="K336" s="75">
        <v>0</v>
      </c>
      <c r="L336" s="75">
        <v>0</v>
      </c>
      <c r="M336" s="75">
        <v>0</v>
      </c>
      <c r="N336" s="75">
        <v>0</v>
      </c>
      <c r="O336" s="75">
        <v>0</v>
      </c>
      <c r="P336" s="80">
        <v>0</v>
      </c>
      <c r="Q336" s="80">
        <v>0</v>
      </c>
      <c r="R336" s="80">
        <v>0</v>
      </c>
      <c r="S336" s="75">
        <v>0</v>
      </c>
      <c r="T336" s="80">
        <v>0</v>
      </c>
    </row>
    <row r="337" spans="1:20" s="65" customFormat="1" ht="22.5" customHeight="1" x14ac:dyDescent="0.2">
      <c r="A337" s="132" t="s">
        <v>592</v>
      </c>
      <c r="B337" s="132"/>
      <c r="C337" s="62">
        <f>SUM(C338:C339)</f>
        <v>13829492.8949</v>
      </c>
      <c r="D337" s="62">
        <f t="shared" ref="D337:T337" si="108">SUM(D338:D339)</f>
        <v>3652438.2125000004</v>
      </c>
      <c r="E337" s="62">
        <f t="shared" si="108"/>
        <v>805868.33630000008</v>
      </c>
      <c r="F337" s="62">
        <f t="shared" si="108"/>
        <v>2232825.6044000001</v>
      </c>
      <c r="G337" s="62">
        <f t="shared" si="108"/>
        <v>0</v>
      </c>
      <c r="H337" s="62">
        <f t="shared" si="108"/>
        <v>613744.27179999999</v>
      </c>
      <c r="I337" s="62">
        <f t="shared" si="108"/>
        <v>0</v>
      </c>
      <c r="J337" s="63">
        <f t="shared" si="108"/>
        <v>0</v>
      </c>
      <c r="K337" s="62">
        <f t="shared" si="108"/>
        <v>0</v>
      </c>
      <c r="L337" s="62">
        <f t="shared" si="108"/>
        <v>5086654.4528999999</v>
      </c>
      <c r="M337" s="62">
        <f t="shared" si="108"/>
        <v>0</v>
      </c>
      <c r="N337" s="62">
        <f t="shared" si="108"/>
        <v>4738958.2485000007</v>
      </c>
      <c r="O337" s="62">
        <f t="shared" si="108"/>
        <v>0</v>
      </c>
      <c r="P337" s="62">
        <f t="shared" si="108"/>
        <v>351441.98100000003</v>
      </c>
      <c r="Q337" s="62">
        <f t="shared" si="108"/>
        <v>0</v>
      </c>
      <c r="R337" s="62">
        <f t="shared" si="108"/>
        <v>0</v>
      </c>
      <c r="S337" s="62">
        <f t="shared" si="108"/>
        <v>0</v>
      </c>
      <c r="T337" s="62">
        <f t="shared" si="108"/>
        <v>0</v>
      </c>
    </row>
    <row r="338" spans="1:20" s="67" customFormat="1" ht="22.5" customHeight="1" x14ac:dyDescent="0.25">
      <c r="A338" s="78">
        <v>1</v>
      </c>
      <c r="B338" s="84" t="s">
        <v>743</v>
      </c>
      <c r="C338" s="75">
        <f t="shared" si="100"/>
        <v>6908589.2608999992</v>
      </c>
      <c r="D338" s="75">
        <f t="shared" si="101"/>
        <v>1824592.9624999999</v>
      </c>
      <c r="E338" s="75">
        <v>402575.37830000004</v>
      </c>
      <c r="F338" s="75">
        <v>1115418.7004</v>
      </c>
      <c r="G338" s="75">
        <v>0</v>
      </c>
      <c r="H338" s="75">
        <v>306598.88380000001</v>
      </c>
      <c r="I338" s="75">
        <v>0</v>
      </c>
      <c r="J338" s="77">
        <v>0</v>
      </c>
      <c r="K338" s="75">
        <v>0</v>
      </c>
      <c r="L338" s="75">
        <v>2541062.5389</v>
      </c>
      <c r="M338" s="75">
        <v>0</v>
      </c>
      <c r="N338" s="75">
        <v>2367369.2385</v>
      </c>
      <c r="O338" s="75">
        <v>0</v>
      </c>
      <c r="P338" s="80">
        <v>175564.52100000001</v>
      </c>
      <c r="Q338" s="80">
        <v>0</v>
      </c>
      <c r="R338" s="80">
        <v>0</v>
      </c>
      <c r="S338" s="75">
        <v>0</v>
      </c>
      <c r="T338" s="80">
        <v>0</v>
      </c>
    </row>
    <row r="339" spans="1:20" s="67" customFormat="1" ht="22.5" customHeight="1" x14ac:dyDescent="0.25">
      <c r="A339" s="78">
        <v>2</v>
      </c>
      <c r="B339" s="84" t="s">
        <v>744</v>
      </c>
      <c r="C339" s="75">
        <f t="shared" si="100"/>
        <v>6920903.6340000005</v>
      </c>
      <c r="D339" s="75">
        <f t="shared" si="101"/>
        <v>1827845.2500000002</v>
      </c>
      <c r="E339" s="75">
        <v>403292.95800000004</v>
      </c>
      <c r="F339" s="75">
        <v>1117406.9040000001</v>
      </c>
      <c r="G339" s="75">
        <v>0</v>
      </c>
      <c r="H339" s="75">
        <v>307145.38800000004</v>
      </c>
      <c r="I339" s="75">
        <v>0</v>
      </c>
      <c r="J339" s="77">
        <v>0</v>
      </c>
      <c r="K339" s="75">
        <v>0</v>
      </c>
      <c r="L339" s="75">
        <v>2545591.9140000003</v>
      </c>
      <c r="M339" s="75">
        <v>0</v>
      </c>
      <c r="N339" s="75">
        <v>2371589.0100000002</v>
      </c>
      <c r="O339" s="75">
        <v>0</v>
      </c>
      <c r="P339" s="80">
        <v>175877.46000000002</v>
      </c>
      <c r="Q339" s="80">
        <v>0</v>
      </c>
      <c r="R339" s="80">
        <v>0</v>
      </c>
      <c r="S339" s="75">
        <v>0</v>
      </c>
      <c r="T339" s="80">
        <v>0</v>
      </c>
    </row>
    <row r="340" spans="1:20" s="67" customFormat="1" ht="22.5" customHeight="1" x14ac:dyDescent="0.25">
      <c r="A340" s="262" t="s">
        <v>554</v>
      </c>
      <c r="B340" s="263"/>
      <c r="C340" s="75"/>
      <c r="D340" s="75"/>
      <c r="E340" s="75"/>
      <c r="F340" s="75"/>
      <c r="G340" s="75"/>
      <c r="H340" s="75"/>
      <c r="I340" s="75"/>
      <c r="J340" s="77"/>
      <c r="K340" s="75"/>
      <c r="L340" s="75"/>
      <c r="M340" s="75"/>
      <c r="N340" s="75"/>
      <c r="O340" s="75"/>
      <c r="P340" s="80"/>
      <c r="Q340" s="80"/>
      <c r="R340" s="80"/>
      <c r="S340" s="75"/>
      <c r="T340" s="80"/>
    </row>
    <row r="341" spans="1:20" s="64" customFormat="1" ht="22.5" customHeight="1" x14ac:dyDescent="0.2">
      <c r="A341" s="97" t="s">
        <v>593</v>
      </c>
      <c r="B341" s="97"/>
      <c r="C341" s="62">
        <f>C342+C348+C395+C400+C405+C409+C420+C425+C432+C434+C437+C446+C449+C453+C456+C463+C467+C472+C475+C478+C481+++++C488+C491+C494+C497+C500+C504</f>
        <v>616288172.9581002</v>
      </c>
      <c r="D341" s="62">
        <f t="shared" ref="D341:T341" si="109">D342+D348+D395+D400+D405+D409+D415+D420+D425+D432+D434+D437+D446+D449+D453+D456+D463+D467+D472+D475+D478+D481+D488+D491+D494+D497+D500+D504</f>
        <v>301950474.71820003</v>
      </c>
      <c r="E341" s="62">
        <f t="shared" si="109"/>
        <v>57511128.878999978</v>
      </c>
      <c r="F341" s="62">
        <f t="shared" si="109"/>
        <v>138856545.89200002</v>
      </c>
      <c r="G341" s="62">
        <f t="shared" si="109"/>
        <v>39198828.894499995</v>
      </c>
      <c r="H341" s="62">
        <f t="shared" si="109"/>
        <v>43673344.681599997</v>
      </c>
      <c r="I341" s="62">
        <f t="shared" si="109"/>
        <v>27578636.7711</v>
      </c>
      <c r="J341" s="63">
        <f t="shared" si="109"/>
        <v>0</v>
      </c>
      <c r="K341" s="62">
        <f t="shared" si="109"/>
        <v>0</v>
      </c>
      <c r="L341" s="62">
        <f t="shared" si="109"/>
        <v>146737622.22240001</v>
      </c>
      <c r="M341" s="62">
        <f t="shared" si="109"/>
        <v>3659068.3149999999</v>
      </c>
      <c r="N341" s="62">
        <f t="shared" si="109"/>
        <v>126735594.8105</v>
      </c>
      <c r="O341" s="62">
        <f t="shared" si="109"/>
        <v>2900000</v>
      </c>
      <c r="P341" s="62">
        <f t="shared" si="109"/>
        <v>27345911.224000011</v>
      </c>
      <c r="Q341" s="62">
        <f t="shared" si="109"/>
        <v>0</v>
      </c>
      <c r="R341" s="62">
        <f t="shared" si="109"/>
        <v>0</v>
      </c>
      <c r="S341" s="62">
        <f t="shared" si="109"/>
        <v>19644550.27</v>
      </c>
      <c r="T341" s="62">
        <f t="shared" si="109"/>
        <v>0</v>
      </c>
    </row>
    <row r="342" spans="1:20" s="65" customFormat="1" ht="31.5" customHeight="1" x14ac:dyDescent="0.2">
      <c r="A342" s="235" t="s">
        <v>60</v>
      </c>
      <c r="B342" s="236"/>
      <c r="C342" s="62">
        <f>SUM(C343:C347)</f>
        <v>15451032.899999999</v>
      </c>
      <c r="D342" s="62">
        <f t="shared" ref="D342:T342" si="110">SUM(D343:D347)</f>
        <v>2548955.34</v>
      </c>
      <c r="E342" s="62">
        <f t="shared" si="110"/>
        <v>455669.69</v>
      </c>
      <c r="F342" s="62">
        <f t="shared" si="110"/>
        <v>1262527.53</v>
      </c>
      <c r="G342" s="62">
        <f t="shared" si="110"/>
        <v>0</v>
      </c>
      <c r="H342" s="62">
        <f t="shared" si="110"/>
        <v>347035.18</v>
      </c>
      <c r="I342" s="62">
        <f t="shared" si="110"/>
        <v>483722.94</v>
      </c>
      <c r="J342" s="63">
        <f t="shared" si="110"/>
        <v>0</v>
      </c>
      <c r="K342" s="62">
        <f t="shared" si="110"/>
        <v>0</v>
      </c>
      <c r="L342" s="62">
        <f t="shared" si="110"/>
        <v>11667504.039999999</v>
      </c>
      <c r="M342" s="62">
        <f t="shared" si="110"/>
        <v>0</v>
      </c>
      <c r="N342" s="62">
        <f t="shared" si="110"/>
        <v>1234573.52</v>
      </c>
      <c r="O342" s="62">
        <f t="shared" si="110"/>
        <v>0</v>
      </c>
      <c r="P342" s="62">
        <f t="shared" si="110"/>
        <v>0</v>
      </c>
      <c r="Q342" s="62">
        <f t="shared" si="110"/>
        <v>0</v>
      </c>
      <c r="R342" s="62">
        <f t="shared" si="110"/>
        <v>0</v>
      </c>
      <c r="S342" s="62">
        <f t="shared" si="110"/>
        <v>0</v>
      </c>
      <c r="T342" s="62">
        <f t="shared" si="110"/>
        <v>0</v>
      </c>
    </row>
    <row r="343" spans="1:20" s="67" customFormat="1" ht="22.5" customHeight="1" x14ac:dyDescent="0.25">
      <c r="A343" s="137">
        <v>1</v>
      </c>
      <c r="B343" s="239" t="s">
        <v>384</v>
      </c>
      <c r="C343" s="75">
        <f>D343+K343+L343+M343+N343+O343+P343+Q343+R343+S343+T343</f>
        <v>1234573.52</v>
      </c>
      <c r="D343" s="75">
        <f>SUM(E343:I343)</f>
        <v>0</v>
      </c>
      <c r="E343" s="75">
        <v>0</v>
      </c>
      <c r="F343" s="75">
        <v>0</v>
      </c>
      <c r="G343" s="75">
        <v>0</v>
      </c>
      <c r="H343" s="75">
        <v>0</v>
      </c>
      <c r="I343" s="75">
        <v>0</v>
      </c>
      <c r="J343" s="74">
        <v>0</v>
      </c>
      <c r="K343" s="75">
        <v>0</v>
      </c>
      <c r="L343" s="75">
        <v>0</v>
      </c>
      <c r="M343" s="75">
        <v>0</v>
      </c>
      <c r="N343" s="75">
        <v>1234573.52</v>
      </c>
      <c r="O343" s="75">
        <v>0</v>
      </c>
      <c r="P343" s="75">
        <v>0</v>
      </c>
      <c r="Q343" s="21">
        <v>0</v>
      </c>
      <c r="R343" s="21">
        <v>0</v>
      </c>
      <c r="S343" s="21">
        <v>0</v>
      </c>
      <c r="T343" s="80">
        <v>0</v>
      </c>
    </row>
    <row r="344" spans="1:20" s="67" customFormat="1" ht="22.5" customHeight="1" x14ac:dyDescent="0.25">
      <c r="A344" s="137">
        <v>2</v>
      </c>
      <c r="B344" s="239" t="s">
        <v>382</v>
      </c>
      <c r="C344" s="75">
        <f>D344+K344+L344+M344+N344+O344+P344+Q344+R344+S344+T344</f>
        <v>5720725.4100000001</v>
      </c>
      <c r="D344" s="75">
        <f>SUM(E344:I344)</f>
        <v>0</v>
      </c>
      <c r="E344" s="75">
        <v>0</v>
      </c>
      <c r="F344" s="75">
        <v>0</v>
      </c>
      <c r="G344" s="75">
        <v>0</v>
      </c>
      <c r="H344" s="75">
        <v>0</v>
      </c>
      <c r="I344" s="75">
        <v>0</v>
      </c>
      <c r="J344" s="74">
        <v>0</v>
      </c>
      <c r="K344" s="75">
        <v>0</v>
      </c>
      <c r="L344" s="75">
        <v>5720725.4100000001</v>
      </c>
      <c r="M344" s="75">
        <v>0</v>
      </c>
      <c r="N344" s="75">
        <v>0</v>
      </c>
      <c r="O344" s="75">
        <v>0</v>
      </c>
      <c r="P344" s="75">
        <v>0</v>
      </c>
      <c r="Q344" s="21">
        <v>0</v>
      </c>
      <c r="R344" s="21">
        <v>0</v>
      </c>
      <c r="S344" s="21">
        <v>0</v>
      </c>
      <c r="T344" s="80">
        <v>0</v>
      </c>
    </row>
    <row r="345" spans="1:20" s="67" customFormat="1" ht="22.5" customHeight="1" x14ac:dyDescent="0.25">
      <c r="A345" s="137">
        <v>3</v>
      </c>
      <c r="B345" s="239" t="s">
        <v>381</v>
      </c>
      <c r="C345" s="75">
        <f>D345+K345+L345+M345+N345+O345+P345+Q345+R345+S345+T345</f>
        <v>2709314.28</v>
      </c>
      <c r="D345" s="75">
        <f>SUM(E345:I345)</f>
        <v>0</v>
      </c>
      <c r="E345" s="75">
        <v>0</v>
      </c>
      <c r="F345" s="75">
        <v>0</v>
      </c>
      <c r="G345" s="75">
        <v>0</v>
      </c>
      <c r="H345" s="75">
        <v>0</v>
      </c>
      <c r="I345" s="75">
        <v>0</v>
      </c>
      <c r="J345" s="74">
        <v>0</v>
      </c>
      <c r="K345" s="75">
        <v>0</v>
      </c>
      <c r="L345" s="75">
        <v>2709314.28</v>
      </c>
      <c r="M345" s="75">
        <v>0</v>
      </c>
      <c r="N345" s="75">
        <v>0</v>
      </c>
      <c r="O345" s="75">
        <v>0</v>
      </c>
      <c r="P345" s="75">
        <v>0</v>
      </c>
      <c r="Q345" s="21">
        <v>0</v>
      </c>
      <c r="R345" s="21">
        <v>0</v>
      </c>
      <c r="S345" s="21">
        <v>0</v>
      </c>
      <c r="T345" s="80">
        <v>0</v>
      </c>
    </row>
    <row r="346" spans="1:20" s="67" customFormat="1" ht="22.5" customHeight="1" x14ac:dyDescent="0.25">
      <c r="A346" s="185">
        <v>4</v>
      </c>
      <c r="B346" s="264" t="s">
        <v>652</v>
      </c>
      <c r="C346" s="75">
        <f>D346+K346+L346+M346+N346+O346+P346+Q346+R346+S346+T346</f>
        <v>3237464.35</v>
      </c>
      <c r="D346" s="75">
        <f>SUM(E346:I346)</f>
        <v>0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65">
        <v>0</v>
      </c>
      <c r="K346" s="21">
        <v>0</v>
      </c>
      <c r="L346" s="21">
        <v>3237464.35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80">
        <v>0</v>
      </c>
    </row>
    <row r="347" spans="1:20" s="67" customFormat="1" ht="22.5" customHeight="1" x14ac:dyDescent="0.25">
      <c r="A347" s="137">
        <v>5</v>
      </c>
      <c r="B347" s="84" t="s">
        <v>383</v>
      </c>
      <c r="C347" s="75">
        <f>D347+K347+L347+M347+N347+O347+P347+Q347+R347+S347+T347</f>
        <v>2548955.34</v>
      </c>
      <c r="D347" s="75">
        <f>SUM(E347:I347)</f>
        <v>2548955.34</v>
      </c>
      <c r="E347" s="75">
        <v>455669.69</v>
      </c>
      <c r="F347" s="75">
        <v>1262527.53</v>
      </c>
      <c r="G347" s="75">
        <v>0</v>
      </c>
      <c r="H347" s="75">
        <v>347035.18</v>
      </c>
      <c r="I347" s="75">
        <v>483722.94</v>
      </c>
      <c r="J347" s="74">
        <v>0</v>
      </c>
      <c r="K347" s="75">
        <v>0</v>
      </c>
      <c r="L347" s="75">
        <v>0</v>
      </c>
      <c r="M347" s="75">
        <v>0</v>
      </c>
      <c r="N347" s="75">
        <v>0</v>
      </c>
      <c r="O347" s="75">
        <v>0</v>
      </c>
      <c r="P347" s="75">
        <v>0</v>
      </c>
      <c r="Q347" s="75">
        <v>0</v>
      </c>
      <c r="R347" s="75">
        <v>0</v>
      </c>
      <c r="S347" s="75">
        <v>0</v>
      </c>
      <c r="T347" s="80">
        <v>0</v>
      </c>
    </row>
    <row r="348" spans="1:20" s="266" customFormat="1" ht="22.5" customHeight="1" x14ac:dyDescent="0.2">
      <c r="A348" s="132" t="s">
        <v>416</v>
      </c>
      <c r="B348" s="132"/>
      <c r="C348" s="62">
        <f>SUM(C349:C394)</f>
        <v>392463704.52100009</v>
      </c>
      <c r="D348" s="62">
        <f t="shared" ref="D348:T348" si="111">SUM(D349:D394)</f>
        <v>209077115.30000001</v>
      </c>
      <c r="E348" s="62">
        <f t="shared" si="111"/>
        <v>44262200.769000001</v>
      </c>
      <c r="F348" s="62">
        <f t="shared" si="111"/>
        <v>101764471.83600003</v>
      </c>
      <c r="G348" s="62">
        <f t="shared" si="111"/>
        <v>22735769.062000003</v>
      </c>
      <c r="H348" s="62">
        <f t="shared" si="111"/>
        <v>23627971.921999998</v>
      </c>
      <c r="I348" s="62">
        <f t="shared" si="111"/>
        <v>16686701.711000001</v>
      </c>
      <c r="J348" s="63">
        <f t="shared" si="111"/>
        <v>0</v>
      </c>
      <c r="K348" s="62">
        <f t="shared" si="111"/>
        <v>0</v>
      </c>
      <c r="L348" s="62">
        <f t="shared" si="111"/>
        <v>81474570.626999989</v>
      </c>
      <c r="M348" s="62">
        <f t="shared" si="111"/>
        <v>2744153.125</v>
      </c>
      <c r="N348" s="62">
        <f t="shared" si="111"/>
        <v>76943281.064999998</v>
      </c>
      <c r="O348" s="62">
        <f t="shared" si="111"/>
        <v>500000</v>
      </c>
      <c r="P348" s="62">
        <f t="shared" si="111"/>
        <v>21724584.404000007</v>
      </c>
      <c r="Q348" s="62">
        <f t="shared" si="111"/>
        <v>0</v>
      </c>
      <c r="R348" s="62">
        <f t="shared" si="111"/>
        <v>0</v>
      </c>
      <c r="S348" s="62">
        <f t="shared" si="111"/>
        <v>0</v>
      </c>
      <c r="T348" s="62">
        <f t="shared" si="111"/>
        <v>0</v>
      </c>
    </row>
    <row r="349" spans="1:20" s="67" customFormat="1" ht="22.5" customHeight="1" x14ac:dyDescent="0.25">
      <c r="A349" s="137">
        <v>1</v>
      </c>
      <c r="B349" s="84" t="s">
        <v>445</v>
      </c>
      <c r="C349" s="75">
        <f>D349+K349+L349+M349+N349+O349+P349+Q349+R349+S349+T349</f>
        <v>686696.87800000003</v>
      </c>
      <c r="D349" s="75">
        <f t="shared" ref="D349:D394" si="112">SUM(E349:I349)</f>
        <v>0</v>
      </c>
      <c r="E349" s="75">
        <v>0</v>
      </c>
      <c r="F349" s="75">
        <v>0</v>
      </c>
      <c r="G349" s="75">
        <v>0</v>
      </c>
      <c r="H349" s="75">
        <v>0</v>
      </c>
      <c r="I349" s="75">
        <v>0</v>
      </c>
      <c r="J349" s="74">
        <v>0</v>
      </c>
      <c r="K349" s="75">
        <v>0</v>
      </c>
      <c r="L349" s="75">
        <v>0</v>
      </c>
      <c r="M349" s="75">
        <v>686696.87800000003</v>
      </c>
      <c r="N349" s="75">
        <v>0</v>
      </c>
      <c r="O349" s="75">
        <v>0</v>
      </c>
      <c r="P349" s="75">
        <v>0</v>
      </c>
      <c r="Q349" s="75">
        <v>0</v>
      </c>
      <c r="R349" s="75">
        <v>0</v>
      </c>
      <c r="S349" s="75">
        <v>0</v>
      </c>
      <c r="T349" s="75">
        <v>0</v>
      </c>
    </row>
    <row r="350" spans="1:20" s="67" customFormat="1" ht="22.5" customHeight="1" x14ac:dyDescent="0.25">
      <c r="A350" s="137">
        <v>2</v>
      </c>
      <c r="B350" s="84" t="s">
        <v>613</v>
      </c>
      <c r="C350" s="75">
        <f t="shared" ref="C350:C394" si="113">D350+K350+L350+M350+N350+O350+P350+Q350+R350+S350+T350</f>
        <v>903497.44499999995</v>
      </c>
      <c r="D350" s="75">
        <f t="shared" si="112"/>
        <v>903497.44499999995</v>
      </c>
      <c r="E350" s="75">
        <v>0</v>
      </c>
      <c r="F350" s="75">
        <v>0</v>
      </c>
      <c r="G350" s="75">
        <v>0</v>
      </c>
      <c r="H350" s="75">
        <v>903497.44499999995</v>
      </c>
      <c r="I350" s="75">
        <v>0</v>
      </c>
      <c r="J350" s="74">
        <v>0</v>
      </c>
      <c r="K350" s="75">
        <v>0</v>
      </c>
      <c r="L350" s="75">
        <v>0</v>
      </c>
      <c r="M350" s="75">
        <v>0</v>
      </c>
      <c r="N350" s="75">
        <v>0</v>
      </c>
      <c r="O350" s="75">
        <v>0</v>
      </c>
      <c r="P350" s="75">
        <v>0</v>
      </c>
      <c r="Q350" s="75">
        <v>0</v>
      </c>
      <c r="R350" s="75">
        <v>0</v>
      </c>
      <c r="S350" s="75">
        <v>0</v>
      </c>
      <c r="T350" s="75">
        <v>0</v>
      </c>
    </row>
    <row r="351" spans="1:20" s="67" customFormat="1" ht="22.5" customHeight="1" x14ac:dyDescent="0.25">
      <c r="A351" s="137">
        <v>3</v>
      </c>
      <c r="B351" s="84" t="s">
        <v>419</v>
      </c>
      <c r="C351" s="75">
        <f t="shared" si="113"/>
        <v>5491314.8549999995</v>
      </c>
      <c r="D351" s="75">
        <f t="shared" si="112"/>
        <v>2967343.3530000001</v>
      </c>
      <c r="E351" s="75">
        <v>2130156.6</v>
      </c>
      <c r="F351" s="75">
        <v>0</v>
      </c>
      <c r="G351" s="75">
        <v>0</v>
      </c>
      <c r="H351" s="75">
        <v>837186.75299999991</v>
      </c>
      <c r="I351" s="75">
        <v>0</v>
      </c>
      <c r="J351" s="74">
        <v>0</v>
      </c>
      <c r="K351" s="75">
        <v>0</v>
      </c>
      <c r="L351" s="75">
        <v>0</v>
      </c>
      <c r="M351" s="75">
        <v>0</v>
      </c>
      <c r="N351" s="75">
        <v>1968634.395</v>
      </c>
      <c r="O351" s="75">
        <v>0</v>
      </c>
      <c r="P351" s="75">
        <v>555337.10699999996</v>
      </c>
      <c r="Q351" s="75">
        <v>0</v>
      </c>
      <c r="R351" s="75">
        <v>0</v>
      </c>
      <c r="S351" s="75">
        <v>0</v>
      </c>
      <c r="T351" s="75">
        <v>0</v>
      </c>
    </row>
    <row r="352" spans="1:20" s="67" customFormat="1" ht="22.5" customHeight="1" x14ac:dyDescent="0.25">
      <c r="A352" s="137">
        <v>4</v>
      </c>
      <c r="B352" s="84" t="s">
        <v>434</v>
      </c>
      <c r="C352" s="75">
        <f t="shared" si="113"/>
        <v>2588832.0900000003</v>
      </c>
      <c r="D352" s="75">
        <f t="shared" si="112"/>
        <v>0</v>
      </c>
      <c r="E352" s="75">
        <v>0</v>
      </c>
      <c r="F352" s="75">
        <v>0</v>
      </c>
      <c r="G352" s="75">
        <v>0</v>
      </c>
      <c r="H352" s="75">
        <v>0</v>
      </c>
      <c r="I352" s="75">
        <v>0</v>
      </c>
      <c r="J352" s="74">
        <v>0</v>
      </c>
      <c r="K352" s="75">
        <v>0</v>
      </c>
      <c r="L352" s="75">
        <v>0</v>
      </c>
      <c r="M352" s="75">
        <v>0</v>
      </c>
      <c r="N352" s="75">
        <v>2019224.0250000001</v>
      </c>
      <c r="O352" s="75">
        <v>0</v>
      </c>
      <c r="P352" s="75">
        <v>569608.06500000006</v>
      </c>
      <c r="Q352" s="75">
        <v>0</v>
      </c>
      <c r="R352" s="75">
        <v>0</v>
      </c>
      <c r="S352" s="75">
        <v>0</v>
      </c>
      <c r="T352" s="75">
        <v>0</v>
      </c>
    </row>
    <row r="353" spans="1:20" s="67" customFormat="1" ht="22.5" customHeight="1" x14ac:dyDescent="0.25">
      <c r="A353" s="137">
        <v>5</v>
      </c>
      <c r="B353" s="84" t="s">
        <v>454</v>
      </c>
      <c r="C353" s="75">
        <f t="shared" si="113"/>
        <v>9141775.2369999997</v>
      </c>
      <c r="D353" s="75">
        <f t="shared" si="112"/>
        <v>8238370.6000000006</v>
      </c>
      <c r="E353" s="75">
        <v>0</v>
      </c>
      <c r="F353" s="75">
        <v>8238370.6000000006</v>
      </c>
      <c r="G353" s="75">
        <v>0</v>
      </c>
      <c r="H353" s="75">
        <v>0</v>
      </c>
      <c r="I353" s="75">
        <v>0</v>
      </c>
      <c r="J353" s="74">
        <v>0</v>
      </c>
      <c r="K353" s="75">
        <v>0</v>
      </c>
      <c r="L353" s="75">
        <v>0</v>
      </c>
      <c r="M353" s="75">
        <v>0</v>
      </c>
      <c r="N353" s="75">
        <v>0</v>
      </c>
      <c r="O353" s="75">
        <v>0</v>
      </c>
      <c r="P353" s="75">
        <v>903404.6370000001</v>
      </c>
      <c r="Q353" s="75">
        <v>0</v>
      </c>
      <c r="R353" s="75">
        <v>0</v>
      </c>
      <c r="S353" s="75">
        <v>0</v>
      </c>
      <c r="T353" s="75">
        <v>0</v>
      </c>
    </row>
    <row r="354" spans="1:20" s="67" customFormat="1" ht="22.5" customHeight="1" x14ac:dyDescent="0.25">
      <c r="A354" s="137">
        <v>6</v>
      </c>
      <c r="B354" s="84" t="s">
        <v>426</v>
      </c>
      <c r="C354" s="75">
        <f t="shared" si="113"/>
        <v>13996415.837000001</v>
      </c>
      <c r="D354" s="75">
        <f t="shared" si="112"/>
        <v>0</v>
      </c>
      <c r="E354" s="75">
        <v>0</v>
      </c>
      <c r="F354" s="75">
        <v>0</v>
      </c>
      <c r="G354" s="75">
        <v>0</v>
      </c>
      <c r="H354" s="75">
        <v>0</v>
      </c>
      <c r="I354" s="75">
        <v>0</v>
      </c>
      <c r="J354" s="74">
        <v>0</v>
      </c>
      <c r="K354" s="75">
        <v>0</v>
      </c>
      <c r="L354" s="75">
        <v>13127079.800000001</v>
      </c>
      <c r="M354" s="75">
        <v>0</v>
      </c>
      <c r="N354" s="75">
        <v>0</v>
      </c>
      <c r="O354" s="75">
        <v>0</v>
      </c>
      <c r="P354" s="75">
        <v>869336.03700000013</v>
      </c>
      <c r="Q354" s="75">
        <v>0</v>
      </c>
      <c r="R354" s="75">
        <v>0</v>
      </c>
      <c r="S354" s="75">
        <v>0</v>
      </c>
      <c r="T354" s="75">
        <v>0</v>
      </c>
    </row>
    <row r="355" spans="1:20" s="67" customFormat="1" ht="22.5" customHeight="1" x14ac:dyDescent="0.25">
      <c r="A355" s="137">
        <v>7</v>
      </c>
      <c r="B355" s="84" t="s">
        <v>452</v>
      </c>
      <c r="C355" s="75">
        <f t="shared" si="113"/>
        <v>765140.92799999996</v>
      </c>
      <c r="D355" s="75">
        <f t="shared" si="112"/>
        <v>765140.92799999996</v>
      </c>
      <c r="E355" s="75">
        <v>0</v>
      </c>
      <c r="F355" s="75">
        <v>0</v>
      </c>
      <c r="G355" s="75">
        <v>0</v>
      </c>
      <c r="H355" s="75">
        <v>765140.92799999996</v>
      </c>
      <c r="I355" s="75">
        <v>0</v>
      </c>
      <c r="J355" s="74">
        <v>0</v>
      </c>
      <c r="K355" s="75">
        <v>0</v>
      </c>
      <c r="L355" s="75">
        <v>0</v>
      </c>
      <c r="M355" s="75">
        <v>0</v>
      </c>
      <c r="N355" s="75">
        <v>0</v>
      </c>
      <c r="O355" s="75">
        <v>0</v>
      </c>
      <c r="P355" s="75">
        <v>0</v>
      </c>
      <c r="Q355" s="75">
        <v>0</v>
      </c>
      <c r="R355" s="75">
        <v>0</v>
      </c>
      <c r="S355" s="75">
        <v>0</v>
      </c>
      <c r="T355" s="75">
        <v>0</v>
      </c>
    </row>
    <row r="356" spans="1:20" s="67" customFormat="1" ht="22.5" customHeight="1" x14ac:dyDescent="0.25">
      <c r="A356" s="137">
        <v>8</v>
      </c>
      <c r="B356" s="84" t="s">
        <v>423</v>
      </c>
      <c r="C356" s="75">
        <f t="shared" si="113"/>
        <v>8692644.4220000003</v>
      </c>
      <c r="D356" s="75">
        <f t="shared" si="112"/>
        <v>7833623.6000000006</v>
      </c>
      <c r="E356" s="75">
        <v>0</v>
      </c>
      <c r="F356" s="75">
        <v>7833623.6000000006</v>
      </c>
      <c r="G356" s="75">
        <v>0</v>
      </c>
      <c r="H356" s="75">
        <v>0</v>
      </c>
      <c r="I356" s="75">
        <v>0</v>
      </c>
      <c r="J356" s="74">
        <v>0</v>
      </c>
      <c r="K356" s="75">
        <v>0</v>
      </c>
      <c r="L356" s="75">
        <v>0</v>
      </c>
      <c r="M356" s="75">
        <v>0</v>
      </c>
      <c r="N356" s="75">
        <v>0</v>
      </c>
      <c r="O356" s="75">
        <v>0</v>
      </c>
      <c r="P356" s="75">
        <v>859020.82200000016</v>
      </c>
      <c r="Q356" s="75">
        <v>0</v>
      </c>
      <c r="R356" s="75">
        <v>0</v>
      </c>
      <c r="S356" s="75">
        <v>0</v>
      </c>
      <c r="T356" s="75">
        <v>0</v>
      </c>
    </row>
    <row r="357" spans="1:20" s="67" customFormat="1" ht="22.5" customHeight="1" x14ac:dyDescent="0.25">
      <c r="A357" s="137">
        <v>9</v>
      </c>
      <c r="B357" s="84" t="s">
        <v>446</v>
      </c>
      <c r="C357" s="75">
        <f t="shared" si="113"/>
        <v>1048045.6229999999</v>
      </c>
      <c r="D357" s="75">
        <f t="shared" si="112"/>
        <v>1048045.6229999999</v>
      </c>
      <c r="E357" s="75">
        <v>0</v>
      </c>
      <c r="F357" s="75">
        <v>0</v>
      </c>
      <c r="G357" s="75">
        <v>0</v>
      </c>
      <c r="H357" s="75">
        <v>1048045.6229999999</v>
      </c>
      <c r="I357" s="75">
        <v>0</v>
      </c>
      <c r="J357" s="74">
        <v>0</v>
      </c>
      <c r="K357" s="75">
        <v>0</v>
      </c>
      <c r="L357" s="75">
        <v>0</v>
      </c>
      <c r="M357" s="75">
        <v>0</v>
      </c>
      <c r="N357" s="75">
        <v>0</v>
      </c>
      <c r="O357" s="75">
        <v>0</v>
      </c>
      <c r="P357" s="75">
        <v>0</v>
      </c>
      <c r="Q357" s="75">
        <v>0</v>
      </c>
      <c r="R357" s="75">
        <v>0</v>
      </c>
      <c r="S357" s="75">
        <v>0</v>
      </c>
      <c r="T357" s="75">
        <v>0</v>
      </c>
    </row>
    <row r="358" spans="1:20" s="67" customFormat="1" ht="22.5" customHeight="1" x14ac:dyDescent="0.25">
      <c r="A358" s="137">
        <v>10</v>
      </c>
      <c r="B358" s="84" t="s">
        <v>189</v>
      </c>
      <c r="C358" s="75">
        <f t="shared" si="113"/>
        <v>1731847.452</v>
      </c>
      <c r="D358" s="75">
        <f t="shared" si="112"/>
        <v>1731847.452</v>
      </c>
      <c r="E358" s="75">
        <v>0</v>
      </c>
      <c r="F358" s="75">
        <v>0</v>
      </c>
      <c r="G358" s="75">
        <v>0</v>
      </c>
      <c r="H358" s="75">
        <v>0</v>
      </c>
      <c r="I358" s="75">
        <v>1731847.452</v>
      </c>
      <c r="J358" s="74">
        <v>0</v>
      </c>
      <c r="K358" s="75">
        <v>0</v>
      </c>
      <c r="L358" s="75">
        <v>0</v>
      </c>
      <c r="M358" s="75">
        <v>0</v>
      </c>
      <c r="N358" s="75">
        <v>0</v>
      </c>
      <c r="O358" s="75">
        <v>0</v>
      </c>
      <c r="P358" s="75">
        <v>0</v>
      </c>
      <c r="Q358" s="75">
        <v>0</v>
      </c>
      <c r="R358" s="75">
        <v>0</v>
      </c>
      <c r="S358" s="75">
        <v>0</v>
      </c>
      <c r="T358" s="75">
        <v>0</v>
      </c>
    </row>
    <row r="359" spans="1:20" s="67" customFormat="1" ht="22.5" customHeight="1" x14ac:dyDescent="0.25">
      <c r="A359" s="137">
        <v>11</v>
      </c>
      <c r="B359" s="84" t="s">
        <v>437</v>
      </c>
      <c r="C359" s="75">
        <f t="shared" si="113"/>
        <v>3323552.3730000001</v>
      </c>
      <c r="D359" s="75">
        <f t="shared" si="112"/>
        <v>3323552.3730000001</v>
      </c>
      <c r="E359" s="75">
        <v>0</v>
      </c>
      <c r="F359" s="75">
        <v>0</v>
      </c>
      <c r="G359" s="75">
        <v>0</v>
      </c>
      <c r="H359" s="75">
        <v>3323552.3730000001</v>
      </c>
      <c r="I359" s="75">
        <v>0</v>
      </c>
      <c r="J359" s="74">
        <v>0</v>
      </c>
      <c r="K359" s="75">
        <v>0</v>
      </c>
      <c r="L359" s="75">
        <v>0</v>
      </c>
      <c r="M359" s="75">
        <v>0</v>
      </c>
      <c r="N359" s="75">
        <v>0</v>
      </c>
      <c r="O359" s="75">
        <v>0</v>
      </c>
      <c r="P359" s="75">
        <v>0</v>
      </c>
      <c r="Q359" s="75">
        <v>0</v>
      </c>
      <c r="R359" s="75">
        <v>0</v>
      </c>
      <c r="S359" s="75">
        <v>0</v>
      </c>
      <c r="T359" s="75">
        <v>0</v>
      </c>
    </row>
    <row r="360" spans="1:20" s="67" customFormat="1" ht="22.5" customHeight="1" x14ac:dyDescent="0.25">
      <c r="A360" s="137">
        <v>12</v>
      </c>
      <c r="B360" s="84" t="s">
        <v>441</v>
      </c>
      <c r="C360" s="75">
        <f t="shared" si="113"/>
        <v>2288804.4970000004</v>
      </c>
      <c r="D360" s="75">
        <f t="shared" si="112"/>
        <v>0</v>
      </c>
      <c r="E360" s="75">
        <v>0</v>
      </c>
      <c r="F360" s="75">
        <v>0</v>
      </c>
      <c r="G360" s="75">
        <v>0</v>
      </c>
      <c r="H360" s="75">
        <v>0</v>
      </c>
      <c r="I360" s="75">
        <v>0</v>
      </c>
      <c r="J360" s="74">
        <v>0</v>
      </c>
      <c r="K360" s="75">
        <v>0</v>
      </c>
      <c r="L360" s="75">
        <v>2146643.8000000003</v>
      </c>
      <c r="M360" s="75">
        <v>0</v>
      </c>
      <c r="N360" s="75">
        <v>0</v>
      </c>
      <c r="O360" s="75">
        <v>0</v>
      </c>
      <c r="P360" s="75">
        <v>142160.69700000001</v>
      </c>
      <c r="Q360" s="75">
        <v>0</v>
      </c>
      <c r="R360" s="75">
        <v>0</v>
      </c>
      <c r="S360" s="75">
        <v>0</v>
      </c>
      <c r="T360" s="75">
        <v>0</v>
      </c>
    </row>
    <row r="361" spans="1:20" s="67" customFormat="1" ht="22.5" customHeight="1" x14ac:dyDescent="0.25">
      <c r="A361" s="137">
        <v>13</v>
      </c>
      <c r="B361" s="84" t="s">
        <v>451</v>
      </c>
      <c r="C361" s="75">
        <f t="shared" si="113"/>
        <v>8943942.1049999986</v>
      </c>
      <c r="D361" s="75">
        <f t="shared" si="112"/>
        <v>3130073.7929999996</v>
      </c>
      <c r="E361" s="75">
        <v>460370.16899999999</v>
      </c>
      <c r="F361" s="75">
        <v>1275551.1719999998</v>
      </c>
      <c r="G361" s="75">
        <v>554824.62</v>
      </c>
      <c r="H361" s="75">
        <v>350615.03399999999</v>
      </c>
      <c r="I361" s="75">
        <v>488712.79799999995</v>
      </c>
      <c r="J361" s="74">
        <v>0</v>
      </c>
      <c r="K361" s="75">
        <v>0</v>
      </c>
      <c r="L361" s="75">
        <v>2905864.227</v>
      </c>
      <c r="M361" s="75">
        <v>0</v>
      </c>
      <c r="N361" s="75">
        <v>2707235.0549999997</v>
      </c>
      <c r="O361" s="75">
        <v>0</v>
      </c>
      <c r="P361" s="75">
        <v>200769.03</v>
      </c>
      <c r="Q361" s="75">
        <v>0</v>
      </c>
      <c r="R361" s="75">
        <v>0</v>
      </c>
      <c r="S361" s="75">
        <v>0</v>
      </c>
      <c r="T361" s="75">
        <v>0</v>
      </c>
    </row>
    <row r="362" spans="1:20" s="67" customFormat="1" ht="22.5" customHeight="1" x14ac:dyDescent="0.25">
      <c r="A362" s="137">
        <v>14</v>
      </c>
      <c r="B362" s="84" t="s">
        <v>443</v>
      </c>
      <c r="C362" s="75">
        <f t="shared" si="113"/>
        <v>3472502.6880000001</v>
      </c>
      <c r="D362" s="75">
        <f t="shared" si="112"/>
        <v>3472502.6880000001</v>
      </c>
      <c r="E362" s="75">
        <v>2492793.6</v>
      </c>
      <c r="F362" s="75">
        <v>0</v>
      </c>
      <c r="G362" s="75">
        <v>0</v>
      </c>
      <c r="H362" s="75">
        <v>979709.08799999987</v>
      </c>
      <c r="I362" s="75">
        <v>0</v>
      </c>
      <c r="J362" s="74">
        <v>0</v>
      </c>
      <c r="K362" s="75">
        <v>0</v>
      </c>
      <c r="L362" s="75">
        <v>0</v>
      </c>
      <c r="M362" s="75">
        <v>0</v>
      </c>
      <c r="N362" s="75">
        <v>0</v>
      </c>
      <c r="O362" s="75">
        <v>0</v>
      </c>
      <c r="P362" s="75">
        <v>0</v>
      </c>
      <c r="Q362" s="75">
        <v>0</v>
      </c>
      <c r="R362" s="75">
        <v>0</v>
      </c>
      <c r="S362" s="75">
        <v>0</v>
      </c>
      <c r="T362" s="75">
        <v>0</v>
      </c>
    </row>
    <row r="363" spans="1:20" s="67" customFormat="1" ht="22.5" customHeight="1" x14ac:dyDescent="0.25">
      <c r="A363" s="137">
        <v>15</v>
      </c>
      <c r="B363" s="84" t="s">
        <v>429</v>
      </c>
      <c r="C363" s="75">
        <f t="shared" si="113"/>
        <v>21373723.607999995</v>
      </c>
      <c r="D363" s="75">
        <f t="shared" si="112"/>
        <v>11167806.923999999</v>
      </c>
      <c r="E363" s="75">
        <v>2431519.1999999997</v>
      </c>
      <c r="F363" s="75">
        <v>5780719.1999999993</v>
      </c>
      <c r="G363" s="75">
        <v>1999941.2879999999</v>
      </c>
      <c r="H363" s="75">
        <v>955627.23599999992</v>
      </c>
      <c r="I363" s="75">
        <v>0</v>
      </c>
      <c r="J363" s="74">
        <v>0</v>
      </c>
      <c r="K363" s="75">
        <v>0</v>
      </c>
      <c r="L363" s="75">
        <v>9572013.5999999996</v>
      </c>
      <c r="M363" s="75">
        <v>0</v>
      </c>
      <c r="N363" s="75">
        <v>0</v>
      </c>
      <c r="O363" s="75">
        <v>0</v>
      </c>
      <c r="P363" s="75">
        <v>633903.08400000003</v>
      </c>
      <c r="Q363" s="75">
        <v>0</v>
      </c>
      <c r="R363" s="75">
        <v>0</v>
      </c>
      <c r="S363" s="75">
        <v>0</v>
      </c>
      <c r="T363" s="75">
        <v>0</v>
      </c>
    </row>
    <row r="364" spans="1:20" s="67" customFormat="1" ht="22.5" customHeight="1" x14ac:dyDescent="0.25">
      <c r="A364" s="137">
        <v>16</v>
      </c>
      <c r="B364" s="84" t="s">
        <v>424</v>
      </c>
      <c r="C364" s="75">
        <f t="shared" si="113"/>
        <v>7334205.4139999999</v>
      </c>
      <c r="D364" s="75">
        <f t="shared" si="112"/>
        <v>3356806.1999999997</v>
      </c>
      <c r="E364" s="75">
        <v>3356806.1999999997</v>
      </c>
      <c r="F364" s="75">
        <v>0</v>
      </c>
      <c r="G364" s="75">
        <v>0</v>
      </c>
      <c r="H364" s="75">
        <v>0</v>
      </c>
      <c r="I364" s="75">
        <v>0</v>
      </c>
      <c r="J364" s="74">
        <v>0</v>
      </c>
      <c r="K364" s="75">
        <v>0</v>
      </c>
      <c r="L364" s="75">
        <v>0</v>
      </c>
      <c r="M364" s="75">
        <v>0</v>
      </c>
      <c r="N364" s="75">
        <v>3102271.5150000001</v>
      </c>
      <c r="O364" s="75">
        <v>0</v>
      </c>
      <c r="P364" s="75">
        <v>875127.69900000002</v>
      </c>
      <c r="Q364" s="75">
        <v>0</v>
      </c>
      <c r="R364" s="75">
        <v>0</v>
      </c>
      <c r="S364" s="75">
        <v>0</v>
      </c>
      <c r="T364" s="75">
        <v>0</v>
      </c>
    </row>
    <row r="365" spans="1:20" s="67" customFormat="1" ht="22.5" customHeight="1" x14ac:dyDescent="0.25">
      <c r="A365" s="137">
        <v>17</v>
      </c>
      <c r="B365" s="84" t="s">
        <v>453</v>
      </c>
      <c r="C365" s="75">
        <f t="shared" si="113"/>
        <v>2417356.7400000002</v>
      </c>
      <c r="D365" s="75">
        <f t="shared" si="112"/>
        <v>2417356.7400000002</v>
      </c>
      <c r="E365" s="75">
        <v>0</v>
      </c>
      <c r="F365" s="75">
        <v>0</v>
      </c>
      <c r="G365" s="75">
        <v>0</v>
      </c>
      <c r="H365" s="75">
        <v>0</v>
      </c>
      <c r="I365" s="75">
        <v>2417356.7400000002</v>
      </c>
      <c r="J365" s="74">
        <v>0</v>
      </c>
      <c r="K365" s="75">
        <v>0</v>
      </c>
      <c r="L365" s="75">
        <v>0</v>
      </c>
      <c r="M365" s="75">
        <v>0</v>
      </c>
      <c r="N365" s="75">
        <v>0</v>
      </c>
      <c r="O365" s="75">
        <v>0</v>
      </c>
      <c r="P365" s="75">
        <v>0</v>
      </c>
      <c r="Q365" s="75">
        <v>0</v>
      </c>
      <c r="R365" s="75">
        <v>0</v>
      </c>
      <c r="S365" s="75"/>
      <c r="T365" s="75">
        <v>0</v>
      </c>
    </row>
    <row r="366" spans="1:20" s="67" customFormat="1" ht="22.5" customHeight="1" x14ac:dyDescent="0.25">
      <c r="A366" s="137">
        <v>18</v>
      </c>
      <c r="B366" s="84" t="s">
        <v>455</v>
      </c>
      <c r="C366" s="75">
        <f t="shared" si="113"/>
        <v>26939344.674000002</v>
      </c>
      <c r="D366" s="75">
        <f t="shared" si="112"/>
        <v>25492356.597000003</v>
      </c>
      <c r="E366" s="75">
        <v>5550342.6000000006</v>
      </c>
      <c r="F366" s="75">
        <v>13195442.600000001</v>
      </c>
      <c r="G366" s="75">
        <v>4565195.0140000004</v>
      </c>
      <c r="H366" s="75">
        <v>2181376.3829999999</v>
      </c>
      <c r="I366" s="75">
        <v>0</v>
      </c>
      <c r="J366" s="74">
        <v>0</v>
      </c>
      <c r="K366" s="75">
        <v>0</v>
      </c>
      <c r="L366" s="75">
        <v>0</v>
      </c>
      <c r="M366" s="75">
        <v>0</v>
      </c>
      <c r="N366" s="75">
        <v>0</v>
      </c>
      <c r="O366" s="75">
        <v>0</v>
      </c>
      <c r="P366" s="75">
        <v>1446988.077</v>
      </c>
      <c r="Q366" s="75">
        <v>0</v>
      </c>
      <c r="R366" s="75">
        <v>0</v>
      </c>
      <c r="S366" s="75">
        <v>0</v>
      </c>
      <c r="T366" s="75">
        <v>0</v>
      </c>
    </row>
    <row r="367" spans="1:20" s="67" customFormat="1" ht="22.5" customHeight="1" x14ac:dyDescent="0.25">
      <c r="A367" s="137">
        <v>19</v>
      </c>
      <c r="B367" s="84" t="s">
        <v>440</v>
      </c>
      <c r="C367" s="75">
        <f t="shared" si="113"/>
        <v>1018611.7189999999</v>
      </c>
      <c r="D367" s="75">
        <f t="shared" si="112"/>
        <v>0</v>
      </c>
      <c r="E367" s="75">
        <v>0</v>
      </c>
      <c r="F367" s="75">
        <v>0</v>
      </c>
      <c r="G367" s="75">
        <v>0</v>
      </c>
      <c r="H367" s="75">
        <v>0</v>
      </c>
      <c r="I367" s="75">
        <v>0</v>
      </c>
      <c r="J367" s="74">
        <v>0</v>
      </c>
      <c r="K367" s="75">
        <v>0</v>
      </c>
      <c r="L367" s="75">
        <v>0</v>
      </c>
      <c r="M367" s="75">
        <v>1018611.7189999999</v>
      </c>
      <c r="N367" s="75">
        <v>0</v>
      </c>
      <c r="O367" s="75">
        <v>0</v>
      </c>
      <c r="P367" s="75">
        <v>0</v>
      </c>
      <c r="Q367" s="75">
        <v>0</v>
      </c>
      <c r="R367" s="75">
        <v>0</v>
      </c>
      <c r="S367" s="75">
        <v>0</v>
      </c>
      <c r="T367" s="75">
        <v>0</v>
      </c>
    </row>
    <row r="368" spans="1:20" s="67" customFormat="1" ht="22.5" customHeight="1" x14ac:dyDescent="0.25">
      <c r="A368" s="137">
        <v>20</v>
      </c>
      <c r="B368" s="84" t="s">
        <v>435</v>
      </c>
      <c r="C368" s="75">
        <f t="shared" si="113"/>
        <v>26527942.223999999</v>
      </c>
      <c r="D368" s="75">
        <f t="shared" si="112"/>
        <v>21547526.489999998</v>
      </c>
      <c r="E368" s="75">
        <v>4203322.2</v>
      </c>
      <c r="F368" s="75">
        <v>9993022.1999999993</v>
      </c>
      <c r="G368" s="75">
        <v>3457261.4579999996</v>
      </c>
      <c r="H368" s="75">
        <v>1651975.1009999998</v>
      </c>
      <c r="I368" s="75">
        <v>2241945.531</v>
      </c>
      <c r="J368" s="74">
        <v>0</v>
      </c>
      <c r="K368" s="75">
        <v>0</v>
      </c>
      <c r="L368" s="75">
        <v>0</v>
      </c>
      <c r="M368" s="75">
        <v>0</v>
      </c>
      <c r="N368" s="75">
        <v>3884599.2150000003</v>
      </c>
      <c r="O368" s="75">
        <v>0</v>
      </c>
      <c r="P368" s="75">
        <v>1095816.5190000001</v>
      </c>
      <c r="Q368" s="75">
        <v>0</v>
      </c>
      <c r="R368" s="75">
        <v>0</v>
      </c>
      <c r="S368" s="75">
        <v>0</v>
      </c>
      <c r="T368" s="75">
        <v>0</v>
      </c>
    </row>
    <row r="369" spans="1:20" s="67" customFormat="1" ht="22.5" customHeight="1" x14ac:dyDescent="0.25">
      <c r="A369" s="137">
        <v>21</v>
      </c>
      <c r="B369" s="84" t="s">
        <v>442</v>
      </c>
      <c r="C369" s="75">
        <f t="shared" si="113"/>
        <v>1640105.3729999999</v>
      </c>
      <c r="D369" s="75">
        <f t="shared" si="112"/>
        <v>1640105.3729999999</v>
      </c>
      <c r="E369" s="75">
        <v>0</v>
      </c>
      <c r="F369" s="75">
        <v>0</v>
      </c>
      <c r="G369" s="75">
        <v>0</v>
      </c>
      <c r="H369" s="75">
        <v>1640105.3729999999</v>
      </c>
      <c r="I369" s="75">
        <v>0</v>
      </c>
      <c r="J369" s="74">
        <v>0</v>
      </c>
      <c r="K369" s="75">
        <v>0</v>
      </c>
      <c r="L369" s="75">
        <v>0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</row>
    <row r="370" spans="1:20" s="67" customFormat="1" ht="22.5" customHeight="1" x14ac:dyDescent="0.25">
      <c r="A370" s="137">
        <v>22</v>
      </c>
      <c r="B370" s="84" t="s">
        <v>417</v>
      </c>
      <c r="C370" s="75">
        <f t="shared" si="113"/>
        <v>27599318.384</v>
      </c>
      <c r="D370" s="75">
        <f t="shared" si="112"/>
        <v>21573950.559999999</v>
      </c>
      <c r="E370" s="75">
        <v>4208476.8</v>
      </c>
      <c r="F370" s="75">
        <v>10005276.800000001</v>
      </c>
      <c r="G370" s="75">
        <v>3461501.1520000002</v>
      </c>
      <c r="H370" s="75">
        <v>1654000.9439999999</v>
      </c>
      <c r="I370" s="75">
        <v>2244694.8640000001</v>
      </c>
      <c r="J370" s="74">
        <v>0</v>
      </c>
      <c r="K370" s="75">
        <v>0</v>
      </c>
      <c r="L370" s="75">
        <v>0</v>
      </c>
      <c r="M370" s="75">
        <v>1038844.528</v>
      </c>
      <c r="N370" s="75">
        <v>3889362.9600000004</v>
      </c>
      <c r="O370" s="75">
        <v>0</v>
      </c>
      <c r="P370" s="75">
        <v>1097160.3360000001</v>
      </c>
      <c r="Q370" s="75">
        <v>0</v>
      </c>
      <c r="R370" s="75">
        <v>0</v>
      </c>
      <c r="S370" s="75">
        <v>0</v>
      </c>
      <c r="T370" s="75">
        <v>0</v>
      </c>
    </row>
    <row r="371" spans="1:20" s="67" customFormat="1" ht="22.5" customHeight="1" x14ac:dyDescent="0.25">
      <c r="A371" s="137">
        <v>23</v>
      </c>
      <c r="B371" s="84" t="s">
        <v>427</v>
      </c>
      <c r="C371" s="75">
        <f t="shared" si="113"/>
        <v>31796135.226000004</v>
      </c>
      <c r="D371" s="75">
        <f t="shared" si="112"/>
        <v>12550688.91</v>
      </c>
      <c r="E371" s="75">
        <v>2448289.8000000003</v>
      </c>
      <c r="F371" s="75">
        <v>5820589.8000000007</v>
      </c>
      <c r="G371" s="75">
        <v>2013735.2220000001</v>
      </c>
      <c r="H371" s="75">
        <v>962218.35900000005</v>
      </c>
      <c r="I371" s="75">
        <v>1305855.7290000001</v>
      </c>
      <c r="J371" s="74">
        <v>0</v>
      </c>
      <c r="K371" s="75">
        <v>0</v>
      </c>
      <c r="L371" s="75">
        <v>9638033.4000000004</v>
      </c>
      <c r="M371" s="75">
        <v>0</v>
      </c>
      <c r="N371" s="75">
        <v>8969137.6950000003</v>
      </c>
      <c r="O371" s="75">
        <v>0</v>
      </c>
      <c r="P371" s="75">
        <v>638275.22100000002</v>
      </c>
      <c r="Q371" s="75">
        <v>0</v>
      </c>
      <c r="R371" s="75">
        <v>0</v>
      </c>
      <c r="S371" s="75">
        <v>0</v>
      </c>
      <c r="T371" s="75">
        <v>0</v>
      </c>
    </row>
    <row r="372" spans="1:20" s="67" customFormat="1" ht="22.5" customHeight="1" x14ac:dyDescent="0.25">
      <c r="A372" s="137">
        <v>24</v>
      </c>
      <c r="B372" s="84" t="s">
        <v>436</v>
      </c>
      <c r="C372" s="75">
        <f t="shared" si="113"/>
        <v>3470332.1159999999</v>
      </c>
      <c r="D372" s="75">
        <f t="shared" si="112"/>
        <v>1588342.8</v>
      </c>
      <c r="E372" s="75">
        <v>1588342.8</v>
      </c>
      <c r="F372" s="75">
        <v>0</v>
      </c>
      <c r="G372" s="75">
        <v>0</v>
      </c>
      <c r="H372" s="75">
        <v>0</v>
      </c>
      <c r="I372" s="75">
        <v>0</v>
      </c>
      <c r="J372" s="74">
        <v>0</v>
      </c>
      <c r="K372" s="75">
        <v>0</v>
      </c>
      <c r="L372" s="75">
        <v>0</v>
      </c>
      <c r="M372" s="75">
        <v>0</v>
      </c>
      <c r="N372" s="75">
        <v>1467904.4100000001</v>
      </c>
      <c r="O372" s="75">
        <v>0</v>
      </c>
      <c r="P372" s="75">
        <v>414084.90600000008</v>
      </c>
      <c r="Q372" s="75">
        <v>0</v>
      </c>
      <c r="R372" s="75">
        <v>0</v>
      </c>
      <c r="S372" s="75">
        <v>0</v>
      </c>
      <c r="T372" s="75">
        <v>0</v>
      </c>
    </row>
    <row r="373" spans="1:20" s="67" customFormat="1" ht="22.5" customHeight="1" x14ac:dyDescent="0.25">
      <c r="A373" s="137">
        <v>25</v>
      </c>
      <c r="B373" s="84" t="s">
        <v>448</v>
      </c>
      <c r="C373" s="75">
        <f t="shared" si="113"/>
        <v>6297790.8100000005</v>
      </c>
      <c r="D373" s="75">
        <f t="shared" si="112"/>
        <v>5675433.2000000002</v>
      </c>
      <c r="E373" s="75">
        <v>0</v>
      </c>
      <c r="F373" s="75">
        <v>5675433.2000000002</v>
      </c>
      <c r="G373" s="75">
        <v>0</v>
      </c>
      <c r="H373" s="75">
        <v>0</v>
      </c>
      <c r="I373" s="75">
        <v>0</v>
      </c>
      <c r="J373" s="74">
        <v>0</v>
      </c>
      <c r="K373" s="75">
        <v>0</v>
      </c>
      <c r="L373" s="75">
        <v>0</v>
      </c>
      <c r="M373" s="75">
        <v>0</v>
      </c>
      <c r="N373" s="75">
        <v>0</v>
      </c>
      <c r="O373" s="75">
        <v>0</v>
      </c>
      <c r="P373" s="75">
        <v>622357.61</v>
      </c>
      <c r="Q373" s="75">
        <v>0</v>
      </c>
      <c r="R373" s="75">
        <v>0</v>
      </c>
      <c r="S373" s="75">
        <v>0</v>
      </c>
      <c r="T373" s="75">
        <v>0</v>
      </c>
    </row>
    <row r="374" spans="1:20" s="67" customFormat="1" ht="22.5" customHeight="1" x14ac:dyDescent="0.25">
      <c r="A374" s="137">
        <v>26</v>
      </c>
      <c r="B374" s="84" t="s">
        <v>428</v>
      </c>
      <c r="C374" s="75">
        <f t="shared" si="113"/>
        <v>11598807.995999999</v>
      </c>
      <c r="D374" s="75">
        <f t="shared" si="112"/>
        <v>0</v>
      </c>
      <c r="E374" s="75">
        <v>0</v>
      </c>
      <c r="F374" s="75">
        <v>0</v>
      </c>
      <c r="G374" s="75">
        <v>0</v>
      </c>
      <c r="H374" s="75">
        <v>0</v>
      </c>
      <c r="I374" s="75">
        <v>0</v>
      </c>
      <c r="J374" s="74">
        <v>0</v>
      </c>
      <c r="K374" s="75">
        <v>0</v>
      </c>
      <c r="L374" s="75">
        <v>0</v>
      </c>
      <c r="M374" s="75">
        <v>0</v>
      </c>
      <c r="N374" s="75">
        <v>10828233.045</v>
      </c>
      <c r="O374" s="75">
        <v>0</v>
      </c>
      <c r="P374" s="75">
        <v>770574.95100000012</v>
      </c>
      <c r="Q374" s="75">
        <v>0</v>
      </c>
      <c r="R374" s="75">
        <v>0</v>
      </c>
      <c r="S374" s="75">
        <v>0</v>
      </c>
      <c r="T374" s="75">
        <v>0</v>
      </c>
    </row>
    <row r="375" spans="1:20" s="67" customFormat="1" ht="22.5" customHeight="1" x14ac:dyDescent="0.25">
      <c r="A375" s="137">
        <v>27</v>
      </c>
      <c r="B375" s="84" t="s">
        <v>422</v>
      </c>
      <c r="C375" s="75">
        <f t="shared" si="113"/>
        <v>1454784.3870000001</v>
      </c>
      <c r="D375" s="75">
        <f t="shared" si="112"/>
        <v>1454784.3870000001</v>
      </c>
      <c r="E375" s="75">
        <v>0</v>
      </c>
      <c r="F375" s="75">
        <v>0</v>
      </c>
      <c r="G375" s="75">
        <v>0</v>
      </c>
      <c r="H375" s="75">
        <v>0</v>
      </c>
      <c r="I375" s="75">
        <v>1454784.3870000001</v>
      </c>
      <c r="J375" s="74">
        <v>0</v>
      </c>
      <c r="K375" s="75">
        <v>0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</row>
    <row r="376" spans="1:20" s="67" customFormat="1" ht="22.5" customHeight="1" x14ac:dyDescent="0.25">
      <c r="A376" s="137">
        <v>28</v>
      </c>
      <c r="B376" s="84" t="s">
        <v>192</v>
      </c>
      <c r="C376" s="75">
        <f t="shared" si="113"/>
        <v>679588.65</v>
      </c>
      <c r="D376" s="75">
        <f t="shared" si="112"/>
        <v>679588.65</v>
      </c>
      <c r="E376" s="75">
        <v>0</v>
      </c>
      <c r="F376" s="75">
        <v>0</v>
      </c>
      <c r="G376" s="75">
        <v>0</v>
      </c>
      <c r="H376" s="75">
        <v>0</v>
      </c>
      <c r="I376" s="75">
        <v>679588.65</v>
      </c>
      <c r="J376" s="74">
        <v>0</v>
      </c>
      <c r="K376" s="75">
        <v>0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</row>
    <row r="377" spans="1:20" s="67" customFormat="1" ht="22.5" customHeight="1" x14ac:dyDescent="0.25">
      <c r="A377" s="137">
        <v>29</v>
      </c>
      <c r="B377" s="84" t="s">
        <v>614</v>
      </c>
      <c r="C377" s="75">
        <f t="shared" si="113"/>
        <v>13748977.512999998</v>
      </c>
      <c r="D377" s="75">
        <f t="shared" si="112"/>
        <v>0</v>
      </c>
      <c r="E377" s="75">
        <v>0</v>
      </c>
      <c r="F377" s="75">
        <v>0</v>
      </c>
      <c r="G377" s="75">
        <v>0</v>
      </c>
      <c r="H377" s="75">
        <v>0</v>
      </c>
      <c r="I377" s="75">
        <v>0</v>
      </c>
      <c r="J377" s="74">
        <v>0</v>
      </c>
      <c r="K377" s="75">
        <v>0</v>
      </c>
      <c r="L377" s="75">
        <v>12895010.199999999</v>
      </c>
      <c r="M377" s="75">
        <v>0</v>
      </c>
      <c r="N377" s="75">
        <v>0</v>
      </c>
      <c r="O377" s="75">
        <v>0</v>
      </c>
      <c r="P377" s="75">
        <v>853967.31299999997</v>
      </c>
      <c r="Q377" s="75">
        <v>0</v>
      </c>
      <c r="R377" s="75">
        <v>0</v>
      </c>
      <c r="S377" s="75">
        <v>0</v>
      </c>
      <c r="T377" s="75">
        <v>0</v>
      </c>
    </row>
    <row r="378" spans="1:20" s="67" customFormat="1" ht="22.5" customHeight="1" x14ac:dyDescent="0.25">
      <c r="A378" s="137">
        <v>30</v>
      </c>
      <c r="B378" s="84" t="s">
        <v>449</v>
      </c>
      <c r="C378" s="75">
        <f t="shared" si="113"/>
        <v>5786155.4000000004</v>
      </c>
      <c r="D378" s="75">
        <f t="shared" si="112"/>
        <v>3263990.3600000003</v>
      </c>
      <c r="E378" s="75">
        <v>2128632</v>
      </c>
      <c r="F378" s="75">
        <v>0</v>
      </c>
      <c r="G378" s="75">
        <v>0</v>
      </c>
      <c r="H378" s="75">
        <v>0</v>
      </c>
      <c r="I378" s="75">
        <v>1135358.3600000001</v>
      </c>
      <c r="J378" s="74">
        <v>0</v>
      </c>
      <c r="K378" s="75">
        <v>0</v>
      </c>
      <c r="L378" s="75">
        <v>0</v>
      </c>
      <c r="M378" s="75">
        <v>0</v>
      </c>
      <c r="N378" s="75">
        <v>1967225.4000000001</v>
      </c>
      <c r="O378" s="75">
        <v>0</v>
      </c>
      <c r="P378" s="75">
        <v>554939.64</v>
      </c>
      <c r="Q378" s="75">
        <v>0</v>
      </c>
      <c r="R378" s="75">
        <v>0</v>
      </c>
      <c r="S378" s="75">
        <v>0</v>
      </c>
      <c r="T378" s="75">
        <v>0</v>
      </c>
    </row>
    <row r="379" spans="1:20" s="67" customFormat="1" ht="22.5" customHeight="1" x14ac:dyDescent="0.25">
      <c r="A379" s="137">
        <v>31</v>
      </c>
      <c r="B379" s="84" t="s">
        <v>182</v>
      </c>
      <c r="C379" s="75">
        <f t="shared" si="113"/>
        <v>9659731.6000000015</v>
      </c>
      <c r="D379" s="75">
        <f t="shared" si="112"/>
        <v>9659731.6000000015</v>
      </c>
      <c r="E379" s="75">
        <v>0</v>
      </c>
      <c r="F379" s="75">
        <v>9659731.6000000015</v>
      </c>
      <c r="G379" s="75">
        <v>0</v>
      </c>
      <c r="H379" s="75">
        <v>0</v>
      </c>
      <c r="I379" s="75">
        <v>0</v>
      </c>
      <c r="J379" s="74">
        <v>0</v>
      </c>
      <c r="K379" s="75">
        <v>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</row>
    <row r="380" spans="1:20" s="67" customFormat="1" ht="22.5" customHeight="1" x14ac:dyDescent="0.25">
      <c r="A380" s="137">
        <v>32</v>
      </c>
      <c r="B380" s="84" t="s">
        <v>444</v>
      </c>
      <c r="C380" s="75">
        <f t="shared" si="113"/>
        <v>2523283.3260000004</v>
      </c>
      <c r="D380" s="75">
        <f t="shared" si="112"/>
        <v>0</v>
      </c>
      <c r="E380" s="75">
        <v>0</v>
      </c>
      <c r="F380" s="75">
        <v>0</v>
      </c>
      <c r="G380" s="75">
        <v>0</v>
      </c>
      <c r="H380" s="75">
        <v>0</v>
      </c>
      <c r="I380" s="75">
        <v>0</v>
      </c>
      <c r="J380" s="74">
        <v>0</v>
      </c>
      <c r="K380" s="75">
        <v>0</v>
      </c>
      <c r="L380" s="75">
        <v>0</v>
      </c>
      <c r="M380" s="75">
        <v>0</v>
      </c>
      <c r="N380" s="75">
        <v>1968097.6350000002</v>
      </c>
      <c r="O380" s="75">
        <v>0</v>
      </c>
      <c r="P380" s="75">
        <v>555185.69100000011</v>
      </c>
      <c r="Q380" s="75">
        <v>0</v>
      </c>
      <c r="R380" s="75">
        <v>0</v>
      </c>
      <c r="S380" s="75">
        <v>0</v>
      </c>
      <c r="T380" s="75">
        <v>0</v>
      </c>
    </row>
    <row r="381" spans="1:20" s="67" customFormat="1" ht="22.5" customHeight="1" x14ac:dyDescent="0.25">
      <c r="A381" s="137">
        <v>33</v>
      </c>
      <c r="B381" s="84" t="s">
        <v>425</v>
      </c>
      <c r="C381" s="75">
        <f t="shared" si="113"/>
        <v>3421129.8</v>
      </c>
      <c r="D381" s="75">
        <f t="shared" si="112"/>
        <v>3421129.8</v>
      </c>
      <c r="E381" s="75">
        <v>3421129.8</v>
      </c>
      <c r="F381" s="75">
        <v>0</v>
      </c>
      <c r="G381" s="75">
        <v>0</v>
      </c>
      <c r="H381" s="75">
        <v>0</v>
      </c>
      <c r="I381" s="75">
        <v>0</v>
      </c>
      <c r="J381" s="74">
        <v>0</v>
      </c>
      <c r="K381" s="75">
        <v>0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</row>
    <row r="382" spans="1:20" s="67" customFormat="1" ht="22.5" customHeight="1" x14ac:dyDescent="0.25">
      <c r="A382" s="137">
        <v>34</v>
      </c>
      <c r="B382" s="84" t="s">
        <v>432</v>
      </c>
      <c r="C382" s="75">
        <f t="shared" si="113"/>
        <v>2916059.7780000004</v>
      </c>
      <c r="D382" s="75">
        <f t="shared" si="112"/>
        <v>0</v>
      </c>
      <c r="E382" s="75">
        <v>0</v>
      </c>
      <c r="F382" s="75">
        <v>0</v>
      </c>
      <c r="G382" s="75">
        <v>0</v>
      </c>
      <c r="H382" s="75">
        <v>0</v>
      </c>
      <c r="I382" s="75">
        <v>0</v>
      </c>
      <c r="J382" s="74">
        <v>0</v>
      </c>
      <c r="K382" s="75">
        <v>0</v>
      </c>
      <c r="L382" s="75">
        <v>0</v>
      </c>
      <c r="M382" s="75">
        <v>0</v>
      </c>
      <c r="N382" s="75">
        <v>2274453.4050000003</v>
      </c>
      <c r="O382" s="75">
        <v>0</v>
      </c>
      <c r="P382" s="75">
        <v>641606.37300000002</v>
      </c>
      <c r="Q382" s="75">
        <v>0</v>
      </c>
      <c r="R382" s="75">
        <v>0</v>
      </c>
      <c r="S382" s="75">
        <v>0</v>
      </c>
      <c r="T382" s="75">
        <v>0</v>
      </c>
    </row>
    <row r="383" spans="1:20" s="67" customFormat="1" ht="22.5" customHeight="1" x14ac:dyDescent="0.25">
      <c r="A383" s="137">
        <v>35</v>
      </c>
      <c r="B383" s="84" t="s">
        <v>420</v>
      </c>
      <c r="C383" s="75">
        <f t="shared" si="113"/>
        <v>10240655.561999999</v>
      </c>
      <c r="D383" s="75">
        <f t="shared" si="112"/>
        <v>0</v>
      </c>
      <c r="E383" s="75">
        <v>0</v>
      </c>
      <c r="F383" s="75">
        <v>0</v>
      </c>
      <c r="G383" s="75">
        <v>0</v>
      </c>
      <c r="H383" s="75">
        <v>0</v>
      </c>
      <c r="I383" s="75">
        <v>0</v>
      </c>
      <c r="J383" s="74">
        <v>0</v>
      </c>
      <c r="K383" s="75">
        <v>0</v>
      </c>
      <c r="L383" s="75">
        <v>9604594.7999999989</v>
      </c>
      <c r="M383" s="75">
        <v>0</v>
      </c>
      <c r="N383" s="75">
        <v>0</v>
      </c>
      <c r="O383" s="75">
        <v>0</v>
      </c>
      <c r="P383" s="75">
        <v>636060.76199999999</v>
      </c>
      <c r="Q383" s="75">
        <v>0</v>
      </c>
      <c r="R383" s="75">
        <v>0</v>
      </c>
      <c r="S383" s="75">
        <v>0</v>
      </c>
      <c r="T383" s="75">
        <v>0</v>
      </c>
    </row>
    <row r="384" spans="1:20" s="67" customFormat="1" ht="22.5" customHeight="1" x14ac:dyDescent="0.25">
      <c r="A384" s="137">
        <v>36</v>
      </c>
      <c r="B384" s="84" t="s">
        <v>433</v>
      </c>
      <c r="C384" s="75">
        <f t="shared" si="113"/>
        <v>3900704.9040000001</v>
      </c>
      <c r="D384" s="75">
        <f t="shared" si="112"/>
        <v>3211837.8119999999</v>
      </c>
      <c r="E384" s="75">
        <v>0</v>
      </c>
      <c r="F384" s="75">
        <v>0</v>
      </c>
      <c r="G384" s="75">
        <v>2173350.7439999999</v>
      </c>
      <c r="H384" s="75">
        <v>1038487.068</v>
      </c>
      <c r="I384" s="75">
        <v>0</v>
      </c>
      <c r="J384" s="74">
        <v>0</v>
      </c>
      <c r="K384" s="75">
        <v>0</v>
      </c>
      <c r="L384" s="75">
        <v>0</v>
      </c>
      <c r="M384" s="75">
        <v>0</v>
      </c>
      <c r="N384" s="75">
        <v>0</v>
      </c>
      <c r="O384" s="75">
        <v>0</v>
      </c>
      <c r="P384" s="75">
        <v>688867.09200000006</v>
      </c>
      <c r="Q384" s="75">
        <v>0</v>
      </c>
      <c r="R384" s="75">
        <v>0</v>
      </c>
      <c r="S384" s="75">
        <v>0</v>
      </c>
      <c r="T384" s="75">
        <v>0</v>
      </c>
    </row>
    <row r="385" spans="1:20" s="67" customFormat="1" ht="22.5" customHeight="1" x14ac:dyDescent="0.25">
      <c r="A385" s="137">
        <v>37</v>
      </c>
      <c r="B385" s="84" t="s">
        <v>615</v>
      </c>
      <c r="C385" s="75">
        <f t="shared" si="113"/>
        <v>1992110.0450000002</v>
      </c>
      <c r="D385" s="75">
        <f t="shared" si="112"/>
        <v>0</v>
      </c>
      <c r="E385" s="75">
        <v>0</v>
      </c>
      <c r="F385" s="75">
        <v>0</v>
      </c>
      <c r="G385" s="75">
        <v>0</v>
      </c>
      <c r="H385" s="75">
        <v>0</v>
      </c>
      <c r="I385" s="75">
        <v>0</v>
      </c>
      <c r="J385" s="74">
        <v>0</v>
      </c>
      <c r="K385" s="75">
        <v>0</v>
      </c>
      <c r="L385" s="75">
        <v>0</v>
      </c>
      <c r="M385" s="75">
        <v>0</v>
      </c>
      <c r="N385" s="75">
        <v>0</v>
      </c>
      <c r="O385" s="75">
        <v>500000</v>
      </c>
      <c r="P385" s="75">
        <v>1492110.0450000002</v>
      </c>
      <c r="Q385" s="75">
        <v>0</v>
      </c>
      <c r="R385" s="75">
        <v>0</v>
      </c>
      <c r="S385" s="75">
        <v>0</v>
      </c>
      <c r="T385" s="75">
        <v>0</v>
      </c>
    </row>
    <row r="386" spans="1:20" s="67" customFormat="1" ht="22.5" customHeight="1" x14ac:dyDescent="0.25">
      <c r="A386" s="137">
        <v>38</v>
      </c>
      <c r="B386" s="84" t="s">
        <v>438</v>
      </c>
      <c r="C386" s="75">
        <f t="shared" si="113"/>
        <v>1346407.1080000002</v>
      </c>
      <c r="D386" s="75">
        <f t="shared" si="112"/>
        <v>1229672.2480000001</v>
      </c>
      <c r="E386" s="75">
        <v>0</v>
      </c>
      <c r="F386" s="75">
        <v>741654.66399999999</v>
      </c>
      <c r="G386" s="75">
        <v>0</v>
      </c>
      <c r="H386" s="75">
        <v>203861.10800000001</v>
      </c>
      <c r="I386" s="75">
        <v>284156.47600000002</v>
      </c>
      <c r="J386" s="74">
        <v>0</v>
      </c>
      <c r="K386" s="75">
        <v>0</v>
      </c>
      <c r="L386" s="75">
        <v>0</v>
      </c>
      <c r="M386" s="75">
        <v>0</v>
      </c>
      <c r="N386" s="75">
        <v>0</v>
      </c>
      <c r="O386" s="75">
        <v>0</v>
      </c>
      <c r="P386" s="75">
        <v>116734.86000000002</v>
      </c>
      <c r="Q386" s="75">
        <v>0</v>
      </c>
      <c r="R386" s="75">
        <v>0</v>
      </c>
      <c r="S386" s="75">
        <v>0</v>
      </c>
      <c r="T386" s="75">
        <v>0</v>
      </c>
    </row>
    <row r="387" spans="1:20" s="67" customFormat="1" ht="22.5" customHeight="1" x14ac:dyDescent="0.25">
      <c r="A387" s="137">
        <v>39</v>
      </c>
      <c r="B387" s="84" t="s">
        <v>456</v>
      </c>
      <c r="C387" s="75">
        <f t="shared" si="113"/>
        <v>6529538.4839999992</v>
      </c>
      <c r="D387" s="75">
        <f t="shared" si="112"/>
        <v>5884279.1999999993</v>
      </c>
      <c r="E387" s="75">
        <v>0</v>
      </c>
      <c r="F387" s="75">
        <v>5884279.1999999993</v>
      </c>
      <c r="G387" s="75">
        <v>0</v>
      </c>
      <c r="H387" s="75">
        <v>0</v>
      </c>
      <c r="I387" s="75">
        <v>0</v>
      </c>
      <c r="J387" s="74">
        <v>0</v>
      </c>
      <c r="K387" s="75">
        <v>0</v>
      </c>
      <c r="L387" s="75">
        <v>0</v>
      </c>
      <c r="M387" s="75">
        <v>0</v>
      </c>
      <c r="N387" s="75">
        <v>0</v>
      </c>
      <c r="O387" s="75">
        <v>0</v>
      </c>
      <c r="P387" s="75">
        <v>645259.28399999999</v>
      </c>
      <c r="Q387" s="75">
        <v>0</v>
      </c>
      <c r="R387" s="75">
        <v>0</v>
      </c>
      <c r="S387" s="75">
        <v>0</v>
      </c>
      <c r="T387" s="75">
        <v>0</v>
      </c>
    </row>
    <row r="388" spans="1:20" s="67" customFormat="1" ht="22.5" customHeight="1" x14ac:dyDescent="0.25">
      <c r="A388" s="137">
        <v>40</v>
      </c>
      <c r="B388" s="84" t="s">
        <v>430</v>
      </c>
      <c r="C388" s="75">
        <f t="shared" si="113"/>
        <v>1121069.5730000001</v>
      </c>
      <c r="D388" s="75">
        <f t="shared" si="112"/>
        <v>1121069.5730000001</v>
      </c>
      <c r="E388" s="75">
        <v>0</v>
      </c>
      <c r="F388" s="75">
        <v>0</v>
      </c>
      <c r="G388" s="75">
        <v>0</v>
      </c>
      <c r="H388" s="75">
        <v>0</v>
      </c>
      <c r="I388" s="75">
        <v>1121069.5730000001</v>
      </c>
      <c r="J388" s="74">
        <v>0</v>
      </c>
      <c r="K388" s="75">
        <v>0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</row>
    <row r="389" spans="1:20" s="67" customFormat="1" ht="22.5" customHeight="1" x14ac:dyDescent="0.25">
      <c r="A389" s="137">
        <v>41</v>
      </c>
      <c r="B389" s="84" t="s">
        <v>418</v>
      </c>
      <c r="C389" s="75">
        <f t="shared" si="113"/>
        <v>5132157.4919999996</v>
      </c>
      <c r="D389" s="75">
        <f t="shared" si="112"/>
        <v>4624989.5999999996</v>
      </c>
      <c r="E389" s="75">
        <v>0</v>
      </c>
      <c r="F389" s="75">
        <v>4624989.5999999996</v>
      </c>
      <c r="G389" s="75">
        <v>0</v>
      </c>
      <c r="H389" s="75">
        <v>0</v>
      </c>
      <c r="I389" s="75">
        <v>0</v>
      </c>
      <c r="J389" s="74">
        <v>0</v>
      </c>
      <c r="K389" s="75">
        <v>0</v>
      </c>
      <c r="L389" s="75">
        <v>0</v>
      </c>
      <c r="M389" s="75">
        <v>0</v>
      </c>
      <c r="N389" s="75">
        <v>0</v>
      </c>
      <c r="O389" s="75">
        <v>0</v>
      </c>
      <c r="P389" s="75">
        <v>507167.89199999999</v>
      </c>
      <c r="Q389" s="75">
        <v>0</v>
      </c>
      <c r="R389" s="75">
        <v>0</v>
      </c>
      <c r="S389" s="75">
        <v>0</v>
      </c>
      <c r="T389" s="75">
        <v>0</v>
      </c>
    </row>
    <row r="390" spans="1:20" s="67" customFormat="1" ht="22.5" customHeight="1" x14ac:dyDescent="0.25">
      <c r="A390" s="137">
        <v>42</v>
      </c>
      <c r="B390" s="84" t="s">
        <v>439</v>
      </c>
      <c r="C390" s="75">
        <f t="shared" si="113"/>
        <v>1264496.9609999999</v>
      </c>
      <c r="D390" s="75">
        <f t="shared" si="112"/>
        <v>1264496.9609999999</v>
      </c>
      <c r="E390" s="75">
        <v>0</v>
      </c>
      <c r="F390" s="75">
        <v>0</v>
      </c>
      <c r="G390" s="75">
        <v>0</v>
      </c>
      <c r="H390" s="75">
        <v>1264496.9609999999</v>
      </c>
      <c r="I390" s="75">
        <v>0</v>
      </c>
      <c r="J390" s="74">
        <v>0</v>
      </c>
      <c r="K390" s="75">
        <v>0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</row>
    <row r="391" spans="1:20" s="67" customFormat="1" ht="22.5" customHeight="1" x14ac:dyDescent="0.25">
      <c r="A391" s="137">
        <v>43</v>
      </c>
      <c r="B391" s="84" t="s">
        <v>421</v>
      </c>
      <c r="C391" s="75">
        <f t="shared" si="113"/>
        <v>23176554.974999998</v>
      </c>
      <c r="D391" s="75">
        <f t="shared" si="112"/>
        <v>6071924.186999999</v>
      </c>
      <c r="E391" s="75">
        <v>4358831.3999999994</v>
      </c>
      <c r="F391" s="75">
        <v>0</v>
      </c>
      <c r="G391" s="75">
        <v>0</v>
      </c>
      <c r="H391" s="75">
        <v>1713092.7869999998</v>
      </c>
      <c r="I391" s="75">
        <v>0</v>
      </c>
      <c r="J391" s="74">
        <v>0</v>
      </c>
      <c r="K391" s="75">
        <v>0</v>
      </c>
      <c r="L391" s="75">
        <v>0</v>
      </c>
      <c r="M391" s="75">
        <v>0</v>
      </c>
      <c r="N391" s="75">
        <v>15968272.635</v>
      </c>
      <c r="O391" s="75">
        <v>0</v>
      </c>
      <c r="P391" s="75">
        <v>1136358.1529999999</v>
      </c>
      <c r="Q391" s="75">
        <v>0</v>
      </c>
      <c r="R391" s="75">
        <v>0</v>
      </c>
      <c r="S391" s="75">
        <v>0</v>
      </c>
      <c r="T391" s="75">
        <v>0</v>
      </c>
    </row>
    <row r="392" spans="1:20" s="67" customFormat="1" ht="22.5" customHeight="1" x14ac:dyDescent="0.25">
      <c r="A392" s="137">
        <v>44</v>
      </c>
      <c r="B392" s="84" t="s">
        <v>431</v>
      </c>
      <c r="C392" s="75">
        <f t="shared" si="113"/>
        <v>18844787.68</v>
      </c>
      <c r="D392" s="75">
        <f t="shared" si="112"/>
        <v>8909703.8399999999</v>
      </c>
      <c r="E392" s="75">
        <v>1939872</v>
      </c>
      <c r="F392" s="75">
        <v>4611872</v>
      </c>
      <c r="G392" s="75">
        <v>1595558.08</v>
      </c>
      <c r="H392" s="75">
        <v>762401.76</v>
      </c>
      <c r="I392" s="75">
        <v>0</v>
      </c>
      <c r="J392" s="74">
        <v>0</v>
      </c>
      <c r="K392" s="75">
        <v>0</v>
      </c>
      <c r="L392" s="75">
        <v>7636576</v>
      </c>
      <c r="M392" s="75">
        <v>0</v>
      </c>
      <c r="N392" s="75">
        <v>1792778.4000000001</v>
      </c>
      <c r="O392" s="75">
        <v>0</v>
      </c>
      <c r="P392" s="75">
        <v>505729.44</v>
      </c>
      <c r="Q392" s="75">
        <v>0</v>
      </c>
      <c r="R392" s="75">
        <v>0</v>
      </c>
      <c r="S392" s="75">
        <v>0</v>
      </c>
      <c r="T392" s="75">
        <v>0</v>
      </c>
    </row>
    <row r="393" spans="1:20" s="67" customFormat="1" ht="22.5" customHeight="1" x14ac:dyDescent="0.25">
      <c r="A393" s="137">
        <v>45</v>
      </c>
      <c r="B393" s="84" t="s">
        <v>450</v>
      </c>
      <c r="C393" s="75">
        <f t="shared" si="113"/>
        <v>13215465.755000001</v>
      </c>
      <c r="D393" s="75">
        <f t="shared" si="112"/>
        <v>1581331.1510000001</v>
      </c>
      <c r="E393" s="75">
        <v>0</v>
      </c>
      <c r="F393" s="75">
        <v>0</v>
      </c>
      <c r="G393" s="75">
        <v>0</v>
      </c>
      <c r="H393" s="75">
        <v>0</v>
      </c>
      <c r="I393" s="75">
        <v>1581331.1510000001</v>
      </c>
      <c r="J393" s="74">
        <v>0</v>
      </c>
      <c r="K393" s="75">
        <v>0</v>
      </c>
      <c r="L393" s="75">
        <v>0</v>
      </c>
      <c r="M393" s="75">
        <v>0</v>
      </c>
      <c r="N393" s="75">
        <v>10861212.705</v>
      </c>
      <c r="O393" s="75">
        <v>0</v>
      </c>
      <c r="P393" s="75">
        <v>772921.89899999998</v>
      </c>
      <c r="Q393" s="75">
        <v>0</v>
      </c>
      <c r="R393" s="75">
        <v>0</v>
      </c>
      <c r="S393" s="75">
        <v>0</v>
      </c>
      <c r="T393" s="75">
        <v>0</v>
      </c>
    </row>
    <row r="394" spans="1:20" s="67" customFormat="1" ht="22.5" customHeight="1" x14ac:dyDescent="0.25">
      <c r="A394" s="137">
        <v>46</v>
      </c>
      <c r="B394" s="84" t="s">
        <v>447</v>
      </c>
      <c r="C394" s="75">
        <f t="shared" si="113"/>
        <v>34421358.814000003</v>
      </c>
      <c r="D394" s="75">
        <f t="shared" si="112"/>
        <v>16274214.282</v>
      </c>
      <c r="E394" s="75">
        <v>3543315.6</v>
      </c>
      <c r="F394" s="75">
        <v>8423915.6000000015</v>
      </c>
      <c r="G394" s="75">
        <v>2914401.4840000002</v>
      </c>
      <c r="H394" s="75">
        <v>1392581.598</v>
      </c>
      <c r="I394" s="75">
        <v>0</v>
      </c>
      <c r="J394" s="74">
        <v>0</v>
      </c>
      <c r="K394" s="75">
        <v>0</v>
      </c>
      <c r="L394" s="75">
        <v>13948754.800000001</v>
      </c>
      <c r="M394" s="75">
        <v>0</v>
      </c>
      <c r="N394" s="75">
        <v>3274638.5700000003</v>
      </c>
      <c r="O394" s="75">
        <v>0</v>
      </c>
      <c r="P394" s="75">
        <v>923751.16200000013</v>
      </c>
      <c r="Q394" s="75">
        <v>0</v>
      </c>
      <c r="R394" s="75">
        <v>0</v>
      </c>
      <c r="S394" s="75">
        <v>0</v>
      </c>
      <c r="T394" s="75">
        <v>0</v>
      </c>
    </row>
    <row r="395" spans="1:20" s="258" customFormat="1" ht="22.5" customHeight="1" x14ac:dyDescent="0.2">
      <c r="A395" s="135" t="s">
        <v>76</v>
      </c>
      <c r="B395" s="135"/>
      <c r="C395" s="62">
        <f>SUM(C396:C399)</f>
        <v>3436704.6147000003</v>
      </c>
      <c r="D395" s="62">
        <f t="shared" ref="D395:T395" si="114">SUM(D396:D399)</f>
        <v>1613551.1436000001</v>
      </c>
      <c r="E395" s="62">
        <f t="shared" si="114"/>
        <v>0</v>
      </c>
      <c r="F395" s="62">
        <f t="shared" si="114"/>
        <v>0</v>
      </c>
      <c r="G395" s="62">
        <f t="shared" si="114"/>
        <v>0</v>
      </c>
      <c r="H395" s="62">
        <f t="shared" si="114"/>
        <v>1613551.1436000001</v>
      </c>
      <c r="I395" s="62">
        <f t="shared" si="114"/>
        <v>0</v>
      </c>
      <c r="J395" s="63">
        <f t="shared" si="114"/>
        <v>0</v>
      </c>
      <c r="K395" s="62">
        <f t="shared" si="114"/>
        <v>0</v>
      </c>
      <c r="L395" s="62">
        <f t="shared" si="114"/>
        <v>1705330.5021000002</v>
      </c>
      <c r="M395" s="62">
        <f t="shared" si="114"/>
        <v>0</v>
      </c>
      <c r="N395" s="62">
        <f t="shared" si="114"/>
        <v>0</v>
      </c>
      <c r="O395" s="62">
        <f t="shared" si="114"/>
        <v>0</v>
      </c>
      <c r="P395" s="62">
        <f t="shared" si="114"/>
        <v>117822.96900000001</v>
      </c>
      <c r="Q395" s="62">
        <f t="shared" si="114"/>
        <v>0</v>
      </c>
      <c r="R395" s="62">
        <f t="shared" si="114"/>
        <v>0</v>
      </c>
      <c r="S395" s="62">
        <f t="shared" si="114"/>
        <v>0</v>
      </c>
      <c r="T395" s="62">
        <f t="shared" si="114"/>
        <v>0</v>
      </c>
    </row>
    <row r="396" spans="1:20" s="67" customFormat="1" ht="22.5" customHeight="1" x14ac:dyDescent="0.25">
      <c r="A396" s="78">
        <v>1</v>
      </c>
      <c r="B396" s="84" t="s">
        <v>78</v>
      </c>
      <c r="C396" s="75">
        <f t="shared" ref="C396" si="115">D396+K396+L396+M396+N396+O396+P396+Q396+R396+S396+T396</f>
        <v>364513.28759999998</v>
      </c>
      <c r="D396" s="75">
        <f t="shared" ref="D396" si="116">SUM(E396:I396)</f>
        <v>364513.28759999998</v>
      </c>
      <c r="E396" s="75">
        <v>0</v>
      </c>
      <c r="F396" s="75">
        <v>0</v>
      </c>
      <c r="G396" s="75">
        <v>0</v>
      </c>
      <c r="H396" s="75">
        <v>364513.28759999998</v>
      </c>
      <c r="I396" s="75">
        <v>0</v>
      </c>
      <c r="J396" s="74">
        <v>0</v>
      </c>
      <c r="K396" s="75">
        <v>0</v>
      </c>
      <c r="L396" s="75">
        <v>0</v>
      </c>
      <c r="M396" s="75">
        <v>0</v>
      </c>
      <c r="N396" s="75">
        <v>0</v>
      </c>
      <c r="O396" s="75">
        <v>0</v>
      </c>
      <c r="P396" s="75">
        <v>0</v>
      </c>
      <c r="Q396" s="75">
        <v>0</v>
      </c>
      <c r="R396" s="75">
        <v>0</v>
      </c>
      <c r="S396" s="75">
        <v>0</v>
      </c>
      <c r="T396" s="75">
        <v>0</v>
      </c>
    </row>
    <row r="397" spans="1:20" s="67" customFormat="1" ht="22.5" customHeight="1" x14ac:dyDescent="0.25">
      <c r="A397" s="78">
        <v>2</v>
      </c>
      <c r="B397" s="84" t="s">
        <v>745</v>
      </c>
      <c r="C397" s="75">
        <f t="shared" ref="C397:C448" si="117">D397+K397+L397+M397+N397+O397+P397+Q397+R397+S397+T397</f>
        <v>1823153.4711000002</v>
      </c>
      <c r="D397" s="75">
        <f t="shared" ref="D397:D448" si="118">SUM(E397:I397)</f>
        <v>0</v>
      </c>
      <c r="E397" s="75">
        <v>0</v>
      </c>
      <c r="F397" s="75">
        <v>0</v>
      </c>
      <c r="G397" s="75">
        <v>0</v>
      </c>
      <c r="H397" s="75">
        <v>0</v>
      </c>
      <c r="I397" s="75">
        <v>0</v>
      </c>
      <c r="J397" s="74">
        <v>0</v>
      </c>
      <c r="K397" s="75">
        <v>0</v>
      </c>
      <c r="L397" s="75">
        <v>1705330.5021000002</v>
      </c>
      <c r="M397" s="75">
        <v>0</v>
      </c>
      <c r="N397" s="75">
        <v>0</v>
      </c>
      <c r="O397" s="75">
        <v>0</v>
      </c>
      <c r="P397" s="75">
        <v>117822.96900000001</v>
      </c>
      <c r="Q397" s="75">
        <v>0</v>
      </c>
      <c r="R397" s="75">
        <v>0</v>
      </c>
      <c r="S397" s="75">
        <v>0</v>
      </c>
      <c r="T397" s="75">
        <v>0</v>
      </c>
    </row>
    <row r="398" spans="1:20" s="67" customFormat="1" ht="22.5" customHeight="1" x14ac:dyDescent="0.25">
      <c r="A398" s="78">
        <v>3</v>
      </c>
      <c r="B398" s="84" t="s">
        <v>80</v>
      </c>
      <c r="C398" s="75">
        <f t="shared" ref="C398" si="119">D398+K398+L398+M398+N398+O398+P398+Q398+R398+S398+T398</f>
        <v>464097.38319999998</v>
      </c>
      <c r="D398" s="75">
        <f t="shared" ref="D398" si="120">SUM(E398:I398)</f>
        <v>464097.38319999998</v>
      </c>
      <c r="E398" s="75">
        <v>0</v>
      </c>
      <c r="F398" s="75">
        <v>0</v>
      </c>
      <c r="G398" s="75">
        <v>0</v>
      </c>
      <c r="H398" s="75">
        <v>464097.38319999998</v>
      </c>
      <c r="I398" s="75">
        <v>0</v>
      </c>
      <c r="J398" s="74">
        <v>0</v>
      </c>
      <c r="K398" s="75">
        <v>0</v>
      </c>
      <c r="L398" s="75">
        <v>0</v>
      </c>
      <c r="M398" s="75">
        <v>0</v>
      </c>
      <c r="N398" s="75">
        <v>0</v>
      </c>
      <c r="O398" s="75">
        <v>0</v>
      </c>
      <c r="P398" s="75">
        <v>0</v>
      </c>
      <c r="Q398" s="75">
        <v>0</v>
      </c>
      <c r="R398" s="75">
        <v>0</v>
      </c>
      <c r="S398" s="75">
        <v>0</v>
      </c>
      <c r="T398" s="75">
        <v>0</v>
      </c>
    </row>
    <row r="399" spans="1:20" s="67" customFormat="1" ht="22.5" customHeight="1" x14ac:dyDescent="0.25">
      <c r="A399" s="78">
        <v>4</v>
      </c>
      <c r="B399" s="84" t="s">
        <v>79</v>
      </c>
      <c r="C399" s="75">
        <f t="shared" si="117"/>
        <v>784940.47279999999</v>
      </c>
      <c r="D399" s="75">
        <f t="shared" si="118"/>
        <v>784940.47279999999</v>
      </c>
      <c r="E399" s="75">
        <v>0</v>
      </c>
      <c r="F399" s="75">
        <v>0</v>
      </c>
      <c r="G399" s="75">
        <v>0</v>
      </c>
      <c r="H399" s="75">
        <v>784940.47279999999</v>
      </c>
      <c r="I399" s="75">
        <v>0</v>
      </c>
      <c r="J399" s="74">
        <v>0</v>
      </c>
      <c r="K399" s="75">
        <v>0</v>
      </c>
      <c r="L399" s="75">
        <v>0</v>
      </c>
      <c r="M399" s="75">
        <v>0</v>
      </c>
      <c r="N399" s="75">
        <v>0</v>
      </c>
      <c r="O399" s="75">
        <v>0</v>
      </c>
      <c r="P399" s="75">
        <v>0</v>
      </c>
      <c r="Q399" s="75">
        <v>0</v>
      </c>
      <c r="R399" s="75">
        <v>0</v>
      </c>
      <c r="S399" s="75">
        <v>0</v>
      </c>
      <c r="T399" s="75">
        <v>0</v>
      </c>
    </row>
    <row r="400" spans="1:20" s="243" customFormat="1" ht="22.5" customHeight="1" x14ac:dyDescent="0.2">
      <c r="A400" s="135" t="s">
        <v>87</v>
      </c>
      <c r="B400" s="135"/>
      <c r="C400" s="62">
        <f>C401</f>
        <v>6053002.9601999996</v>
      </c>
      <c r="D400" s="62">
        <f t="shared" ref="D400:T400" si="121">D401</f>
        <v>3715464.1001999993</v>
      </c>
      <c r="E400" s="62">
        <f t="shared" si="121"/>
        <v>595683</v>
      </c>
      <c r="F400" s="62">
        <f t="shared" si="121"/>
        <v>0</v>
      </c>
      <c r="G400" s="62">
        <f t="shared" si="121"/>
        <v>1229272.9724999999</v>
      </c>
      <c r="H400" s="62">
        <f t="shared" si="121"/>
        <v>1890508.1276999996</v>
      </c>
      <c r="I400" s="62">
        <f t="shared" si="121"/>
        <v>0</v>
      </c>
      <c r="J400" s="63">
        <f t="shared" si="121"/>
        <v>0</v>
      </c>
      <c r="K400" s="62">
        <f t="shared" si="121"/>
        <v>0</v>
      </c>
      <c r="L400" s="62">
        <f t="shared" si="121"/>
        <v>0</v>
      </c>
      <c r="M400" s="62">
        <f t="shared" si="121"/>
        <v>0</v>
      </c>
      <c r="N400" s="62">
        <f t="shared" si="121"/>
        <v>2182242.8250000002</v>
      </c>
      <c r="O400" s="62">
        <f t="shared" si="121"/>
        <v>0</v>
      </c>
      <c r="P400" s="62">
        <f t="shared" si="121"/>
        <v>155296.035</v>
      </c>
      <c r="Q400" s="62">
        <f t="shared" si="121"/>
        <v>0</v>
      </c>
      <c r="R400" s="62">
        <f t="shared" si="121"/>
        <v>0</v>
      </c>
      <c r="S400" s="62">
        <f t="shared" si="121"/>
        <v>0</v>
      </c>
      <c r="T400" s="62">
        <f t="shared" si="121"/>
        <v>0</v>
      </c>
    </row>
    <row r="401" spans="1:20" s="243" customFormat="1" ht="22.5" customHeight="1" x14ac:dyDescent="0.2">
      <c r="A401" s="103" t="s">
        <v>604</v>
      </c>
      <c r="B401" s="104"/>
      <c r="C401" s="62">
        <f>SUM(C402:C404)</f>
        <v>6053002.9601999996</v>
      </c>
      <c r="D401" s="62">
        <f t="shared" ref="D401:T401" si="122">SUM(D402:D404)</f>
        <v>3715464.1001999993</v>
      </c>
      <c r="E401" s="62">
        <f t="shared" si="122"/>
        <v>595683</v>
      </c>
      <c r="F401" s="62">
        <f t="shared" si="122"/>
        <v>0</v>
      </c>
      <c r="G401" s="62">
        <f t="shared" si="122"/>
        <v>1229272.9724999999</v>
      </c>
      <c r="H401" s="62">
        <f t="shared" si="122"/>
        <v>1890508.1276999996</v>
      </c>
      <c r="I401" s="62">
        <f t="shared" si="122"/>
        <v>0</v>
      </c>
      <c r="J401" s="63">
        <f t="shared" si="122"/>
        <v>0</v>
      </c>
      <c r="K401" s="62">
        <f t="shared" si="122"/>
        <v>0</v>
      </c>
      <c r="L401" s="62">
        <f t="shared" si="122"/>
        <v>0</v>
      </c>
      <c r="M401" s="62">
        <f t="shared" si="122"/>
        <v>0</v>
      </c>
      <c r="N401" s="62">
        <f t="shared" si="122"/>
        <v>2182242.8250000002</v>
      </c>
      <c r="O401" s="62">
        <f t="shared" si="122"/>
        <v>0</v>
      </c>
      <c r="P401" s="62">
        <f t="shared" si="122"/>
        <v>155296.035</v>
      </c>
      <c r="Q401" s="62">
        <f t="shared" si="122"/>
        <v>0</v>
      </c>
      <c r="R401" s="62">
        <f t="shared" si="122"/>
        <v>0</v>
      </c>
      <c r="S401" s="62">
        <f t="shared" si="122"/>
        <v>0</v>
      </c>
      <c r="T401" s="62">
        <f t="shared" si="122"/>
        <v>0</v>
      </c>
    </row>
    <row r="402" spans="1:20" s="257" customFormat="1" ht="22.5" customHeight="1" x14ac:dyDescent="0.25">
      <c r="A402" s="137">
        <v>1</v>
      </c>
      <c r="B402" s="84" t="s">
        <v>746</v>
      </c>
      <c r="C402" s="75">
        <f t="shared" si="117"/>
        <v>3167335.1250000005</v>
      </c>
      <c r="D402" s="75">
        <f t="shared" si="118"/>
        <v>829796.26500000001</v>
      </c>
      <c r="E402" s="75">
        <v>595683</v>
      </c>
      <c r="F402" s="75">
        <v>0</v>
      </c>
      <c r="G402" s="75">
        <v>0</v>
      </c>
      <c r="H402" s="75">
        <v>234113.26499999998</v>
      </c>
      <c r="I402" s="75">
        <v>0</v>
      </c>
      <c r="J402" s="74">
        <v>0</v>
      </c>
      <c r="K402" s="75">
        <v>0</v>
      </c>
      <c r="L402" s="75">
        <v>0</v>
      </c>
      <c r="M402" s="75">
        <v>0</v>
      </c>
      <c r="N402" s="75">
        <v>2182242.8250000002</v>
      </c>
      <c r="O402" s="75">
        <v>0</v>
      </c>
      <c r="P402" s="75">
        <v>155296.035</v>
      </c>
      <c r="Q402" s="75">
        <v>0</v>
      </c>
      <c r="R402" s="75">
        <v>0</v>
      </c>
      <c r="S402" s="59">
        <v>0</v>
      </c>
      <c r="T402" s="75">
        <v>0</v>
      </c>
    </row>
    <row r="403" spans="1:20" s="67" customFormat="1" ht="22.5" customHeight="1" x14ac:dyDescent="0.25">
      <c r="A403" s="78">
        <v>2</v>
      </c>
      <c r="B403" s="84" t="s">
        <v>252</v>
      </c>
      <c r="C403" s="75">
        <f>D403+K403+L403+M403+N403+O403+P403+Q403+R403+S403+T403</f>
        <v>1229272.9724999999</v>
      </c>
      <c r="D403" s="75">
        <f>SUM(E403:I403)</f>
        <v>1229272.9724999999</v>
      </c>
      <c r="E403" s="75">
        <v>0</v>
      </c>
      <c r="F403" s="75">
        <v>0</v>
      </c>
      <c r="G403" s="75">
        <v>1229272.9724999999</v>
      </c>
      <c r="H403" s="75">
        <v>0</v>
      </c>
      <c r="I403" s="75">
        <v>0</v>
      </c>
      <c r="J403" s="74">
        <v>0</v>
      </c>
      <c r="K403" s="75">
        <v>0</v>
      </c>
      <c r="L403" s="75">
        <v>0</v>
      </c>
      <c r="M403" s="75">
        <v>0</v>
      </c>
      <c r="N403" s="75">
        <v>0</v>
      </c>
      <c r="O403" s="75">
        <v>0</v>
      </c>
      <c r="P403" s="75">
        <v>0</v>
      </c>
      <c r="Q403" s="75">
        <v>0</v>
      </c>
      <c r="R403" s="59">
        <v>0</v>
      </c>
      <c r="S403" s="59">
        <v>0</v>
      </c>
      <c r="T403" s="75">
        <v>0</v>
      </c>
    </row>
    <row r="404" spans="1:20" s="257" customFormat="1" ht="22.5" customHeight="1" x14ac:dyDescent="0.25">
      <c r="A404" s="137">
        <v>3</v>
      </c>
      <c r="B404" s="84" t="s">
        <v>249</v>
      </c>
      <c r="C404" s="75">
        <f t="shared" si="117"/>
        <v>1656394.8626999997</v>
      </c>
      <c r="D404" s="75">
        <f t="shared" si="118"/>
        <v>1656394.8626999997</v>
      </c>
      <c r="E404" s="75">
        <v>0</v>
      </c>
      <c r="F404" s="75">
        <v>0</v>
      </c>
      <c r="G404" s="75">
        <v>0</v>
      </c>
      <c r="H404" s="75">
        <v>1656394.8626999997</v>
      </c>
      <c r="I404" s="75">
        <v>0</v>
      </c>
      <c r="J404" s="74">
        <v>0</v>
      </c>
      <c r="K404" s="75">
        <v>0</v>
      </c>
      <c r="L404" s="75">
        <v>0</v>
      </c>
      <c r="M404" s="75">
        <v>0</v>
      </c>
      <c r="N404" s="75">
        <v>0</v>
      </c>
      <c r="O404" s="75">
        <v>0</v>
      </c>
      <c r="P404" s="75">
        <v>0</v>
      </c>
      <c r="Q404" s="75">
        <v>0</v>
      </c>
      <c r="R404" s="75">
        <v>0</v>
      </c>
      <c r="S404" s="59">
        <v>0</v>
      </c>
      <c r="T404" s="75">
        <v>0</v>
      </c>
    </row>
    <row r="405" spans="1:20" s="65" customFormat="1" ht="22.5" customHeight="1" x14ac:dyDescent="0.2">
      <c r="A405" s="138" t="s">
        <v>65</v>
      </c>
      <c r="B405" s="224"/>
      <c r="C405" s="62">
        <f>C406</f>
        <v>6896567.6162999999</v>
      </c>
      <c r="D405" s="62">
        <f t="shared" ref="D405:T405" si="123">D406</f>
        <v>0</v>
      </c>
      <c r="E405" s="62">
        <f t="shared" si="123"/>
        <v>0</v>
      </c>
      <c r="F405" s="62">
        <f t="shared" si="123"/>
        <v>0</v>
      </c>
      <c r="G405" s="62">
        <f t="shared" si="123"/>
        <v>0</v>
      </c>
      <c r="H405" s="62">
        <f t="shared" si="123"/>
        <v>0</v>
      </c>
      <c r="I405" s="62">
        <f t="shared" si="123"/>
        <v>0</v>
      </c>
      <c r="J405" s="63">
        <f t="shared" si="123"/>
        <v>0</v>
      </c>
      <c r="K405" s="62">
        <f t="shared" si="123"/>
        <v>0</v>
      </c>
      <c r="L405" s="62">
        <f t="shared" si="123"/>
        <v>6669276.2883000001</v>
      </c>
      <c r="M405" s="62">
        <f t="shared" si="123"/>
        <v>0</v>
      </c>
      <c r="N405" s="62">
        <f t="shared" si="123"/>
        <v>0</v>
      </c>
      <c r="O405" s="62">
        <f t="shared" si="123"/>
        <v>0</v>
      </c>
      <c r="P405" s="62">
        <f t="shared" si="123"/>
        <v>227291.32800000001</v>
      </c>
      <c r="Q405" s="62">
        <f t="shared" si="123"/>
        <v>0</v>
      </c>
      <c r="R405" s="62">
        <f t="shared" si="123"/>
        <v>0</v>
      </c>
      <c r="S405" s="62">
        <f t="shared" si="123"/>
        <v>0</v>
      </c>
      <c r="T405" s="62">
        <f t="shared" si="123"/>
        <v>0</v>
      </c>
    </row>
    <row r="406" spans="1:20" s="65" customFormat="1" ht="28.5" customHeight="1" x14ac:dyDescent="0.2">
      <c r="A406" s="138" t="s">
        <v>66</v>
      </c>
      <c r="B406" s="138"/>
      <c r="C406" s="62">
        <f>SUM(C407:C408)</f>
        <v>6896567.6162999999</v>
      </c>
      <c r="D406" s="62">
        <f t="shared" ref="D406:T406" si="124">SUM(D407:D408)</f>
        <v>0</v>
      </c>
      <c r="E406" s="62">
        <f t="shared" si="124"/>
        <v>0</v>
      </c>
      <c r="F406" s="62">
        <f t="shared" si="124"/>
        <v>0</v>
      </c>
      <c r="G406" s="62">
        <f t="shared" si="124"/>
        <v>0</v>
      </c>
      <c r="H406" s="62">
        <f t="shared" si="124"/>
        <v>0</v>
      </c>
      <c r="I406" s="62">
        <f t="shared" si="124"/>
        <v>0</v>
      </c>
      <c r="J406" s="63">
        <f t="shared" si="124"/>
        <v>0</v>
      </c>
      <c r="K406" s="62">
        <f t="shared" si="124"/>
        <v>0</v>
      </c>
      <c r="L406" s="62">
        <f t="shared" si="124"/>
        <v>6669276.2883000001</v>
      </c>
      <c r="M406" s="62">
        <f t="shared" si="124"/>
        <v>0</v>
      </c>
      <c r="N406" s="62">
        <f t="shared" si="124"/>
        <v>0</v>
      </c>
      <c r="O406" s="62">
        <f t="shared" si="124"/>
        <v>0</v>
      </c>
      <c r="P406" s="62">
        <f t="shared" si="124"/>
        <v>227291.32800000001</v>
      </c>
      <c r="Q406" s="62">
        <f t="shared" si="124"/>
        <v>0</v>
      </c>
      <c r="R406" s="62">
        <f t="shared" si="124"/>
        <v>0</v>
      </c>
      <c r="S406" s="62">
        <f t="shared" si="124"/>
        <v>0</v>
      </c>
      <c r="T406" s="62">
        <f t="shared" si="124"/>
        <v>0</v>
      </c>
    </row>
    <row r="407" spans="1:20" s="67" customFormat="1" ht="24.75" customHeight="1" x14ac:dyDescent="0.25">
      <c r="A407" s="137">
        <v>1</v>
      </c>
      <c r="B407" s="84" t="s">
        <v>747</v>
      </c>
      <c r="C407" s="75">
        <f t="shared" si="117"/>
        <v>3517030.4832000001</v>
      </c>
      <c r="D407" s="75">
        <f t="shared" si="118"/>
        <v>0</v>
      </c>
      <c r="E407" s="75">
        <v>0</v>
      </c>
      <c r="F407" s="75">
        <v>0</v>
      </c>
      <c r="G407" s="75">
        <v>0</v>
      </c>
      <c r="H407" s="75">
        <v>0</v>
      </c>
      <c r="I407" s="75">
        <v>0</v>
      </c>
      <c r="J407" s="74">
        <v>0</v>
      </c>
      <c r="K407" s="75">
        <v>0</v>
      </c>
      <c r="L407" s="75">
        <v>3289739.1551999999</v>
      </c>
      <c r="M407" s="75">
        <v>0</v>
      </c>
      <c r="N407" s="75">
        <v>0</v>
      </c>
      <c r="O407" s="75">
        <v>0</v>
      </c>
      <c r="P407" s="75">
        <v>227291.32800000001</v>
      </c>
      <c r="Q407" s="75">
        <v>0</v>
      </c>
      <c r="R407" s="75">
        <v>0</v>
      </c>
      <c r="S407" s="75">
        <v>0</v>
      </c>
      <c r="T407" s="75">
        <v>0</v>
      </c>
    </row>
    <row r="408" spans="1:20" s="67" customFormat="1" ht="27.75" customHeight="1" x14ac:dyDescent="0.25">
      <c r="A408" s="137">
        <v>2</v>
      </c>
      <c r="B408" s="84" t="s">
        <v>255</v>
      </c>
      <c r="C408" s="75">
        <f t="shared" si="117"/>
        <v>3379537.1331000002</v>
      </c>
      <c r="D408" s="75">
        <f t="shared" si="118"/>
        <v>0</v>
      </c>
      <c r="E408" s="75">
        <v>0</v>
      </c>
      <c r="F408" s="75">
        <v>0</v>
      </c>
      <c r="G408" s="75">
        <v>0</v>
      </c>
      <c r="H408" s="75">
        <v>0</v>
      </c>
      <c r="I408" s="75">
        <v>0</v>
      </c>
      <c r="J408" s="74">
        <v>0</v>
      </c>
      <c r="K408" s="75">
        <v>0</v>
      </c>
      <c r="L408" s="75">
        <v>3379537.1331000002</v>
      </c>
      <c r="M408" s="75">
        <v>0</v>
      </c>
      <c r="N408" s="75">
        <v>0</v>
      </c>
      <c r="O408" s="75">
        <v>0</v>
      </c>
      <c r="P408" s="80">
        <v>0</v>
      </c>
      <c r="Q408" s="75">
        <v>0</v>
      </c>
      <c r="R408" s="75">
        <v>0</v>
      </c>
      <c r="S408" s="75">
        <v>0</v>
      </c>
      <c r="T408" s="75">
        <v>0</v>
      </c>
    </row>
    <row r="409" spans="1:20" s="65" customFormat="1" ht="22.5" customHeight="1" x14ac:dyDescent="0.2">
      <c r="A409" s="103" t="s">
        <v>264</v>
      </c>
      <c r="B409" s="104"/>
      <c r="C409" s="62">
        <f>C410+C415</f>
        <v>37604401.000100002</v>
      </c>
      <c r="D409" s="62">
        <f t="shared" ref="D409:T409" si="125">D410+D415</f>
        <v>12034946.7136</v>
      </c>
      <c r="E409" s="62">
        <f t="shared" si="125"/>
        <v>419751.20800000004</v>
      </c>
      <c r="F409" s="62">
        <f t="shared" si="125"/>
        <v>4773147.8720000004</v>
      </c>
      <c r="G409" s="62">
        <f t="shared" si="125"/>
        <v>2076169.12</v>
      </c>
      <c r="H409" s="62">
        <f t="shared" si="125"/>
        <v>3497447.6135999998</v>
      </c>
      <c r="I409" s="62">
        <f t="shared" si="125"/>
        <v>1268430.8999999999</v>
      </c>
      <c r="J409" s="63">
        <f t="shared" si="125"/>
        <v>0</v>
      </c>
      <c r="K409" s="62">
        <f t="shared" si="125"/>
        <v>0</v>
      </c>
      <c r="L409" s="62">
        <f t="shared" si="125"/>
        <v>3736526.6880000005</v>
      </c>
      <c r="M409" s="62">
        <f t="shared" si="125"/>
        <v>0</v>
      </c>
      <c r="N409" s="62">
        <f t="shared" si="125"/>
        <v>20536997.596500002</v>
      </c>
      <c r="O409" s="62">
        <f t="shared" si="125"/>
        <v>400000</v>
      </c>
      <c r="P409" s="62">
        <f t="shared" si="125"/>
        <v>895930.00200000009</v>
      </c>
      <c r="Q409" s="62">
        <f t="shared" si="125"/>
        <v>0</v>
      </c>
      <c r="R409" s="62">
        <f t="shared" si="125"/>
        <v>0</v>
      </c>
      <c r="S409" s="62">
        <f t="shared" si="125"/>
        <v>0</v>
      </c>
      <c r="T409" s="62">
        <f t="shared" si="125"/>
        <v>0</v>
      </c>
    </row>
    <row r="410" spans="1:20" s="65" customFormat="1" ht="22.5" customHeight="1" x14ac:dyDescent="0.2">
      <c r="A410" s="121" t="s">
        <v>266</v>
      </c>
      <c r="B410" s="121"/>
      <c r="C410" s="62">
        <f>SUM(C411:C414)</f>
        <v>20051341.998100001</v>
      </c>
      <c r="D410" s="62">
        <f t="shared" ref="D410:T410" si="126">SUM(D411:D414)</f>
        <v>1128002.4395999999</v>
      </c>
      <c r="E410" s="62">
        <f t="shared" si="126"/>
        <v>0</v>
      </c>
      <c r="F410" s="62">
        <f t="shared" si="126"/>
        <v>0</v>
      </c>
      <c r="G410" s="62">
        <f t="shared" si="126"/>
        <v>0</v>
      </c>
      <c r="H410" s="62">
        <f t="shared" si="126"/>
        <v>933579.58759999997</v>
      </c>
      <c r="I410" s="62">
        <f t="shared" si="126"/>
        <v>194422.85199999998</v>
      </c>
      <c r="J410" s="63">
        <f t="shared" si="126"/>
        <v>0</v>
      </c>
      <c r="K410" s="62">
        <f t="shared" si="126"/>
        <v>0</v>
      </c>
      <c r="L410" s="62">
        <f t="shared" si="126"/>
        <v>0</v>
      </c>
      <c r="M410" s="62">
        <f t="shared" si="126"/>
        <v>0</v>
      </c>
      <c r="N410" s="62">
        <f t="shared" si="126"/>
        <v>18068624.8365</v>
      </c>
      <c r="O410" s="62">
        <f t="shared" si="126"/>
        <v>400000</v>
      </c>
      <c r="P410" s="62">
        <f t="shared" si="126"/>
        <v>454714.72200000007</v>
      </c>
      <c r="Q410" s="62">
        <f t="shared" si="126"/>
        <v>0</v>
      </c>
      <c r="R410" s="62">
        <f t="shared" si="126"/>
        <v>0</v>
      </c>
      <c r="S410" s="62">
        <f t="shared" si="126"/>
        <v>0</v>
      </c>
      <c r="T410" s="62">
        <f t="shared" si="126"/>
        <v>0</v>
      </c>
    </row>
    <row r="411" spans="1:20" s="67" customFormat="1" ht="22.5" customHeight="1" x14ac:dyDescent="0.25">
      <c r="A411" s="78">
        <v>1</v>
      </c>
      <c r="B411" s="82" t="s">
        <v>267</v>
      </c>
      <c r="C411" s="75">
        <f t="shared" si="117"/>
        <v>18068624.8365</v>
      </c>
      <c r="D411" s="75">
        <f t="shared" si="118"/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v>0</v>
      </c>
      <c r="J411" s="77">
        <v>0</v>
      </c>
      <c r="K411" s="80">
        <v>0</v>
      </c>
      <c r="L411" s="80">
        <v>0</v>
      </c>
      <c r="M411" s="80">
        <v>0</v>
      </c>
      <c r="N411" s="80">
        <v>18068624.8365</v>
      </c>
      <c r="O411" s="80">
        <v>0</v>
      </c>
      <c r="P411" s="80">
        <v>0</v>
      </c>
      <c r="Q411" s="80">
        <v>0</v>
      </c>
      <c r="R411" s="80">
        <v>0</v>
      </c>
      <c r="S411" s="80">
        <v>0</v>
      </c>
      <c r="T411" s="80">
        <v>0</v>
      </c>
    </row>
    <row r="412" spans="1:20" s="67" customFormat="1" ht="22.5" customHeight="1" x14ac:dyDescent="0.25">
      <c r="A412" s="78">
        <v>2</v>
      </c>
      <c r="B412" s="267" t="s">
        <v>748</v>
      </c>
      <c r="C412" s="75">
        <f>D412+K412+L412+M412+N412+O412+P412+Q412+R412+S412+T412</f>
        <v>948346.36800000002</v>
      </c>
      <c r="D412" s="75">
        <f>SUM(E412:I412)</f>
        <v>475859.75800000003</v>
      </c>
      <c r="E412" s="75">
        <v>0</v>
      </c>
      <c r="F412" s="75">
        <v>0</v>
      </c>
      <c r="G412" s="75">
        <v>0</v>
      </c>
      <c r="H412" s="75">
        <v>475859.75800000003</v>
      </c>
      <c r="I412" s="75">
        <v>0</v>
      </c>
      <c r="J412" s="77">
        <v>0</v>
      </c>
      <c r="K412" s="75">
        <v>0</v>
      </c>
      <c r="L412" s="75">
        <v>0</v>
      </c>
      <c r="M412" s="75">
        <v>0</v>
      </c>
      <c r="N412" s="75">
        <v>0</v>
      </c>
      <c r="O412" s="80">
        <v>200000</v>
      </c>
      <c r="P412" s="80">
        <v>272486.61000000004</v>
      </c>
      <c r="Q412" s="80">
        <v>0</v>
      </c>
      <c r="R412" s="80">
        <v>0</v>
      </c>
      <c r="S412" s="80">
        <v>0</v>
      </c>
      <c r="T412" s="80">
        <v>0</v>
      </c>
    </row>
    <row r="413" spans="1:20" s="67" customFormat="1" ht="22.5" customHeight="1" x14ac:dyDescent="0.25">
      <c r="A413" s="78">
        <v>3</v>
      </c>
      <c r="B413" s="267" t="s">
        <v>749</v>
      </c>
      <c r="C413" s="75">
        <f>D413+K413+L413+M413+N413+O413+P413+Q413+R413+S413+T413</f>
        <v>700464.02560000005</v>
      </c>
      <c r="D413" s="75">
        <f>SUM(E413:I413)</f>
        <v>318235.91360000003</v>
      </c>
      <c r="E413" s="75">
        <v>0</v>
      </c>
      <c r="F413" s="75">
        <v>0</v>
      </c>
      <c r="G413" s="75">
        <v>0</v>
      </c>
      <c r="H413" s="75">
        <v>318235.91360000003</v>
      </c>
      <c r="I413" s="75">
        <v>0</v>
      </c>
      <c r="J413" s="77">
        <v>0</v>
      </c>
      <c r="K413" s="75">
        <v>0</v>
      </c>
      <c r="L413" s="75">
        <v>0</v>
      </c>
      <c r="M413" s="75">
        <v>0</v>
      </c>
      <c r="N413" s="75">
        <v>0</v>
      </c>
      <c r="O413" s="80">
        <v>200000</v>
      </c>
      <c r="P413" s="80">
        <v>182228.11200000002</v>
      </c>
      <c r="Q413" s="80">
        <v>0</v>
      </c>
      <c r="R413" s="80">
        <v>0</v>
      </c>
      <c r="S413" s="80">
        <v>0</v>
      </c>
      <c r="T413" s="80">
        <v>0</v>
      </c>
    </row>
    <row r="414" spans="1:20" s="67" customFormat="1" ht="22.5" customHeight="1" x14ac:dyDescent="0.25">
      <c r="A414" s="78">
        <v>4</v>
      </c>
      <c r="B414" s="267" t="s">
        <v>616</v>
      </c>
      <c r="C414" s="75">
        <f t="shared" si="117"/>
        <v>333906.76799999998</v>
      </c>
      <c r="D414" s="75">
        <f t="shared" si="118"/>
        <v>333906.76799999998</v>
      </c>
      <c r="E414" s="75">
        <v>0</v>
      </c>
      <c r="F414" s="75">
        <v>0</v>
      </c>
      <c r="G414" s="75">
        <v>0</v>
      </c>
      <c r="H414" s="75">
        <v>139483.916</v>
      </c>
      <c r="I414" s="75">
        <v>194422.85199999998</v>
      </c>
      <c r="J414" s="77">
        <v>0</v>
      </c>
      <c r="K414" s="75">
        <v>0</v>
      </c>
      <c r="L414" s="75">
        <v>0</v>
      </c>
      <c r="M414" s="75">
        <v>0</v>
      </c>
      <c r="N414" s="75">
        <v>0</v>
      </c>
      <c r="O414" s="80">
        <v>0</v>
      </c>
      <c r="P414" s="80">
        <v>0</v>
      </c>
      <c r="Q414" s="80">
        <v>0</v>
      </c>
      <c r="R414" s="80">
        <v>0</v>
      </c>
      <c r="S414" s="80">
        <v>0</v>
      </c>
      <c r="T414" s="80">
        <v>0</v>
      </c>
    </row>
    <row r="415" spans="1:20" s="65" customFormat="1" ht="22.5" customHeight="1" x14ac:dyDescent="0.2">
      <c r="A415" s="121" t="s">
        <v>265</v>
      </c>
      <c r="B415" s="121"/>
      <c r="C415" s="62">
        <f>SUM(C416:C419)</f>
        <v>17553059.002000004</v>
      </c>
      <c r="D415" s="62">
        <f t="shared" ref="D415:T415" si="127">SUM(D416:D419)</f>
        <v>10906944.274</v>
      </c>
      <c r="E415" s="62">
        <f t="shared" si="127"/>
        <v>419751.20800000004</v>
      </c>
      <c r="F415" s="62">
        <f t="shared" si="127"/>
        <v>4773147.8720000004</v>
      </c>
      <c r="G415" s="62">
        <f t="shared" si="127"/>
        <v>2076169.12</v>
      </c>
      <c r="H415" s="62">
        <f t="shared" si="127"/>
        <v>2563868.0260000001</v>
      </c>
      <c r="I415" s="62">
        <f t="shared" si="127"/>
        <v>1074008.048</v>
      </c>
      <c r="J415" s="63">
        <f t="shared" si="127"/>
        <v>0</v>
      </c>
      <c r="K415" s="62">
        <f t="shared" si="127"/>
        <v>0</v>
      </c>
      <c r="L415" s="62">
        <f t="shared" si="127"/>
        <v>3736526.6880000005</v>
      </c>
      <c r="M415" s="62">
        <f t="shared" si="127"/>
        <v>0</v>
      </c>
      <c r="N415" s="62">
        <f t="shared" si="127"/>
        <v>2468372.7600000002</v>
      </c>
      <c r="O415" s="62">
        <f t="shared" si="127"/>
        <v>0</v>
      </c>
      <c r="P415" s="62">
        <f t="shared" si="127"/>
        <v>441215.28</v>
      </c>
      <c r="Q415" s="62">
        <f t="shared" si="127"/>
        <v>0</v>
      </c>
      <c r="R415" s="62">
        <f t="shared" si="127"/>
        <v>0</v>
      </c>
      <c r="S415" s="62">
        <f t="shared" si="127"/>
        <v>0</v>
      </c>
      <c r="T415" s="62">
        <f t="shared" si="127"/>
        <v>0</v>
      </c>
    </row>
    <row r="416" spans="1:20" s="67" customFormat="1" ht="22.5" customHeight="1" x14ac:dyDescent="0.25">
      <c r="A416" s="78">
        <v>1</v>
      </c>
      <c r="B416" s="84" t="s">
        <v>263</v>
      </c>
      <c r="C416" s="75">
        <f>D416+K416+L416+M416+N416+O416+P416+Q416+R416+S416+T416</f>
        <v>1251856.8419999997</v>
      </c>
      <c r="D416" s="75">
        <f>SUM(E416:I416)</f>
        <v>1251856.8419999997</v>
      </c>
      <c r="E416" s="75">
        <v>0</v>
      </c>
      <c r="F416" s="75">
        <v>0</v>
      </c>
      <c r="G416" s="75">
        <v>0</v>
      </c>
      <c r="H416" s="75">
        <v>1251856.8419999997</v>
      </c>
      <c r="I416" s="75">
        <v>0</v>
      </c>
      <c r="J416" s="77">
        <v>0</v>
      </c>
      <c r="K416" s="75">
        <v>0</v>
      </c>
      <c r="L416" s="75">
        <v>0</v>
      </c>
      <c r="M416" s="75">
        <v>0</v>
      </c>
      <c r="N416" s="75">
        <v>0</v>
      </c>
      <c r="O416" s="80">
        <v>0</v>
      </c>
      <c r="P416" s="80">
        <v>0</v>
      </c>
      <c r="Q416" s="80">
        <v>0</v>
      </c>
      <c r="R416" s="80">
        <v>0</v>
      </c>
      <c r="S416" s="80">
        <v>0</v>
      </c>
      <c r="T416" s="80">
        <v>0</v>
      </c>
    </row>
    <row r="417" spans="1:20" s="67" customFormat="1" ht="22.5" customHeight="1" x14ac:dyDescent="0.25">
      <c r="A417" s="78">
        <v>2</v>
      </c>
      <c r="B417" s="84" t="s">
        <v>268</v>
      </c>
      <c r="C417" s="75">
        <f t="shared" si="117"/>
        <v>3368325.6</v>
      </c>
      <c r="D417" s="75">
        <f t="shared" si="118"/>
        <v>3368325.6</v>
      </c>
      <c r="E417" s="75">
        <v>0</v>
      </c>
      <c r="F417" s="75">
        <v>1969963.2</v>
      </c>
      <c r="G417" s="75">
        <v>856872</v>
      </c>
      <c r="H417" s="75">
        <v>541490.4</v>
      </c>
      <c r="I417" s="75">
        <v>0</v>
      </c>
      <c r="J417" s="77">
        <v>0</v>
      </c>
      <c r="K417" s="75">
        <v>0</v>
      </c>
      <c r="L417" s="75">
        <v>0</v>
      </c>
      <c r="M417" s="75">
        <v>0</v>
      </c>
      <c r="N417" s="75">
        <v>0</v>
      </c>
      <c r="O417" s="80">
        <v>0</v>
      </c>
      <c r="P417" s="80">
        <v>0</v>
      </c>
      <c r="Q417" s="80">
        <v>0</v>
      </c>
      <c r="R417" s="80">
        <v>0</v>
      </c>
      <c r="S417" s="80">
        <v>0</v>
      </c>
      <c r="T417" s="80">
        <v>0</v>
      </c>
    </row>
    <row r="418" spans="1:20" s="67" customFormat="1" ht="22.5" customHeight="1" x14ac:dyDescent="0.25">
      <c r="A418" s="78">
        <v>3</v>
      </c>
      <c r="B418" s="84" t="s">
        <v>595</v>
      </c>
      <c r="C418" s="75">
        <f t="shared" si="117"/>
        <v>5505331.6960000005</v>
      </c>
      <c r="D418" s="75">
        <f t="shared" si="118"/>
        <v>2853903.9760000003</v>
      </c>
      <c r="E418" s="75">
        <v>419751.20800000004</v>
      </c>
      <c r="F418" s="75">
        <v>1163007.9040000001</v>
      </c>
      <c r="G418" s="75">
        <v>505871.84</v>
      </c>
      <c r="H418" s="75">
        <v>319679.88800000004</v>
      </c>
      <c r="I418" s="75">
        <v>445593.136</v>
      </c>
      <c r="J418" s="77">
        <v>0</v>
      </c>
      <c r="K418" s="75">
        <v>0</v>
      </c>
      <c r="L418" s="75">
        <v>0</v>
      </c>
      <c r="M418" s="75">
        <v>0</v>
      </c>
      <c r="N418" s="75">
        <v>2468372.7600000002</v>
      </c>
      <c r="O418" s="80">
        <v>0</v>
      </c>
      <c r="P418" s="80">
        <v>183054.96000000002</v>
      </c>
      <c r="Q418" s="80">
        <v>0</v>
      </c>
      <c r="R418" s="80">
        <v>0</v>
      </c>
      <c r="S418" s="80">
        <v>0</v>
      </c>
      <c r="T418" s="75">
        <v>0</v>
      </c>
    </row>
    <row r="419" spans="1:20" s="67" customFormat="1" ht="22.5" customHeight="1" x14ac:dyDescent="0.25">
      <c r="A419" s="78">
        <v>4</v>
      </c>
      <c r="B419" s="84" t="s">
        <v>596</v>
      </c>
      <c r="C419" s="75">
        <f t="shared" si="117"/>
        <v>7427544.8640000019</v>
      </c>
      <c r="D419" s="75">
        <f t="shared" si="118"/>
        <v>3432857.8560000006</v>
      </c>
      <c r="E419" s="75">
        <v>0</v>
      </c>
      <c r="F419" s="75">
        <v>1640176.7680000002</v>
      </c>
      <c r="G419" s="75">
        <v>713425.28</v>
      </c>
      <c r="H419" s="75">
        <v>450840.89600000001</v>
      </c>
      <c r="I419" s="75">
        <v>628414.91200000001</v>
      </c>
      <c r="J419" s="77">
        <v>0</v>
      </c>
      <c r="K419" s="75">
        <v>0</v>
      </c>
      <c r="L419" s="75">
        <v>3736526.6880000005</v>
      </c>
      <c r="M419" s="75">
        <v>0</v>
      </c>
      <c r="N419" s="75">
        <v>0</v>
      </c>
      <c r="O419" s="80">
        <v>0</v>
      </c>
      <c r="P419" s="80">
        <v>258160.32000000004</v>
      </c>
      <c r="Q419" s="80">
        <v>0</v>
      </c>
      <c r="R419" s="80">
        <v>0</v>
      </c>
      <c r="S419" s="80">
        <v>0</v>
      </c>
      <c r="T419" s="75">
        <v>0</v>
      </c>
    </row>
    <row r="420" spans="1:20" s="52" customFormat="1" ht="33.75" customHeight="1" x14ac:dyDescent="0.25">
      <c r="A420" s="103" t="s">
        <v>605</v>
      </c>
      <c r="B420" s="104"/>
      <c r="C420" s="62">
        <f>C421</f>
        <v>1044474.8159999999</v>
      </c>
      <c r="D420" s="62">
        <f t="shared" ref="D420:T420" si="128">D421</f>
        <v>1044474.8159999999</v>
      </c>
      <c r="E420" s="62">
        <f t="shared" si="128"/>
        <v>0</v>
      </c>
      <c r="F420" s="62">
        <f t="shared" si="128"/>
        <v>0</v>
      </c>
      <c r="G420" s="62">
        <f t="shared" si="128"/>
        <v>0</v>
      </c>
      <c r="H420" s="62">
        <f t="shared" si="128"/>
        <v>1044474.8159999999</v>
      </c>
      <c r="I420" s="62">
        <f t="shared" si="128"/>
        <v>0</v>
      </c>
      <c r="J420" s="63">
        <f t="shared" si="128"/>
        <v>0</v>
      </c>
      <c r="K420" s="62">
        <f t="shared" si="128"/>
        <v>0</v>
      </c>
      <c r="L420" s="62">
        <f t="shared" si="128"/>
        <v>0</v>
      </c>
      <c r="M420" s="62">
        <f t="shared" si="128"/>
        <v>0</v>
      </c>
      <c r="N420" s="62">
        <f t="shared" si="128"/>
        <v>0</v>
      </c>
      <c r="O420" s="62">
        <f t="shared" si="128"/>
        <v>0</v>
      </c>
      <c r="P420" s="62">
        <f t="shared" si="128"/>
        <v>0</v>
      </c>
      <c r="Q420" s="62">
        <f t="shared" si="128"/>
        <v>0</v>
      </c>
      <c r="R420" s="62">
        <f t="shared" si="128"/>
        <v>0</v>
      </c>
      <c r="S420" s="62">
        <f t="shared" si="128"/>
        <v>0</v>
      </c>
      <c r="T420" s="62">
        <f t="shared" si="128"/>
        <v>0</v>
      </c>
    </row>
    <row r="421" spans="1:20" s="52" customFormat="1" ht="22.5" customHeight="1" x14ac:dyDescent="0.25">
      <c r="A421" s="103" t="s">
        <v>606</v>
      </c>
      <c r="B421" s="104"/>
      <c r="C421" s="62">
        <f>SUM(C422:C424)</f>
        <v>1044474.8159999999</v>
      </c>
      <c r="D421" s="62">
        <f t="shared" ref="D421:T421" si="129">SUM(D422:D424)</f>
        <v>1044474.8159999999</v>
      </c>
      <c r="E421" s="62">
        <f t="shared" si="129"/>
        <v>0</v>
      </c>
      <c r="F421" s="62">
        <f t="shared" si="129"/>
        <v>0</v>
      </c>
      <c r="G421" s="62">
        <f t="shared" si="129"/>
        <v>0</v>
      </c>
      <c r="H421" s="62">
        <f t="shared" si="129"/>
        <v>1044474.8159999999</v>
      </c>
      <c r="I421" s="62">
        <f t="shared" si="129"/>
        <v>0</v>
      </c>
      <c r="J421" s="63">
        <f t="shared" si="129"/>
        <v>0</v>
      </c>
      <c r="K421" s="62">
        <f t="shared" si="129"/>
        <v>0</v>
      </c>
      <c r="L421" s="62">
        <f t="shared" si="129"/>
        <v>0</v>
      </c>
      <c r="M421" s="62">
        <f t="shared" si="129"/>
        <v>0</v>
      </c>
      <c r="N421" s="62">
        <f t="shared" si="129"/>
        <v>0</v>
      </c>
      <c r="O421" s="62">
        <f t="shared" si="129"/>
        <v>0</v>
      </c>
      <c r="P421" s="62">
        <f t="shared" si="129"/>
        <v>0</v>
      </c>
      <c r="Q421" s="62">
        <f t="shared" si="129"/>
        <v>0</v>
      </c>
      <c r="R421" s="62">
        <f t="shared" si="129"/>
        <v>0</v>
      </c>
      <c r="S421" s="62">
        <f t="shared" si="129"/>
        <v>0</v>
      </c>
      <c r="T421" s="62">
        <f t="shared" si="129"/>
        <v>0</v>
      </c>
    </row>
    <row r="422" spans="1:20" s="52" customFormat="1" ht="22.5" customHeight="1" x14ac:dyDescent="0.25">
      <c r="A422" s="78">
        <v>1</v>
      </c>
      <c r="B422" s="84" t="s">
        <v>288</v>
      </c>
      <c r="C422" s="75">
        <f>D422+K422+L422+M422+N422+O422+P422+Q422+R422+S422+T422</f>
        <v>282176.66399999999</v>
      </c>
      <c r="D422" s="75">
        <f>SUM(E422:I422)</f>
        <v>282176.66399999999</v>
      </c>
      <c r="E422" s="75">
        <v>0</v>
      </c>
      <c r="F422" s="75">
        <v>0</v>
      </c>
      <c r="G422" s="75">
        <v>0</v>
      </c>
      <c r="H422" s="75">
        <v>282176.66399999999</v>
      </c>
      <c r="I422" s="75">
        <v>0</v>
      </c>
      <c r="J422" s="77">
        <v>0</v>
      </c>
      <c r="K422" s="75">
        <v>0</v>
      </c>
      <c r="L422" s="75">
        <v>0</v>
      </c>
      <c r="M422" s="75">
        <v>0</v>
      </c>
      <c r="N422" s="75">
        <v>0</v>
      </c>
      <c r="O422" s="75">
        <v>0</v>
      </c>
      <c r="P422" s="75">
        <v>0</v>
      </c>
      <c r="Q422" s="75">
        <v>0</v>
      </c>
      <c r="R422" s="75">
        <v>0</v>
      </c>
      <c r="S422" s="75">
        <v>0</v>
      </c>
      <c r="T422" s="75">
        <v>0</v>
      </c>
    </row>
    <row r="423" spans="1:20" s="52" customFormat="1" ht="22.5" customHeight="1" x14ac:dyDescent="0.25">
      <c r="A423" s="174">
        <v>2</v>
      </c>
      <c r="B423" s="84" t="s">
        <v>289</v>
      </c>
      <c r="C423" s="75">
        <f>D423+K423+L423+M423+N423+O423+P423+Q423+R423+S423+T423</f>
        <v>475258.10199999996</v>
      </c>
      <c r="D423" s="75">
        <f>SUM(E423:I423)</f>
        <v>475258.10199999996</v>
      </c>
      <c r="E423" s="75">
        <v>0</v>
      </c>
      <c r="F423" s="75">
        <v>0</v>
      </c>
      <c r="G423" s="75">
        <v>0</v>
      </c>
      <c r="H423" s="75">
        <v>475258.10199999996</v>
      </c>
      <c r="I423" s="75">
        <v>0</v>
      </c>
      <c r="J423" s="77">
        <v>0</v>
      </c>
      <c r="K423" s="75">
        <v>0</v>
      </c>
      <c r="L423" s="75">
        <v>0</v>
      </c>
      <c r="M423" s="75">
        <v>0</v>
      </c>
      <c r="N423" s="75">
        <v>0</v>
      </c>
      <c r="O423" s="75">
        <v>0</v>
      </c>
      <c r="P423" s="75">
        <v>0</v>
      </c>
      <c r="Q423" s="75">
        <v>0</v>
      </c>
      <c r="R423" s="75">
        <v>0</v>
      </c>
      <c r="S423" s="75">
        <v>0</v>
      </c>
      <c r="T423" s="75">
        <v>0</v>
      </c>
    </row>
    <row r="424" spans="1:20" s="52" customFormat="1" ht="22.5" customHeight="1" x14ac:dyDescent="0.25">
      <c r="A424" s="78">
        <v>3</v>
      </c>
      <c r="B424" s="84" t="s">
        <v>287</v>
      </c>
      <c r="C424" s="75">
        <f t="shared" si="117"/>
        <v>287040.04999999993</v>
      </c>
      <c r="D424" s="75">
        <f t="shared" si="118"/>
        <v>287040.04999999993</v>
      </c>
      <c r="E424" s="75">
        <v>0</v>
      </c>
      <c r="F424" s="75">
        <v>0</v>
      </c>
      <c r="G424" s="75">
        <v>0</v>
      </c>
      <c r="H424" s="75">
        <v>287040.04999999993</v>
      </c>
      <c r="I424" s="75">
        <v>0</v>
      </c>
      <c r="J424" s="77">
        <v>0</v>
      </c>
      <c r="K424" s="75">
        <v>0</v>
      </c>
      <c r="L424" s="75">
        <v>0</v>
      </c>
      <c r="M424" s="75">
        <v>0</v>
      </c>
      <c r="N424" s="75">
        <v>0</v>
      </c>
      <c r="O424" s="75">
        <v>0</v>
      </c>
      <c r="P424" s="75">
        <v>0</v>
      </c>
      <c r="Q424" s="75">
        <v>0</v>
      </c>
      <c r="R424" s="75">
        <v>0</v>
      </c>
      <c r="S424" s="75">
        <v>0</v>
      </c>
      <c r="T424" s="75">
        <v>0</v>
      </c>
    </row>
    <row r="425" spans="1:20" s="64" customFormat="1" ht="22.5" customHeight="1" x14ac:dyDescent="0.2">
      <c r="A425" s="103" t="s">
        <v>560</v>
      </c>
      <c r="B425" s="104"/>
      <c r="C425" s="62">
        <f>C426</f>
        <v>12490455.1</v>
      </c>
      <c r="D425" s="62">
        <f t="shared" ref="D425:T425" si="130">D426</f>
        <v>5203231.1000000006</v>
      </c>
      <c r="E425" s="62">
        <f t="shared" si="130"/>
        <v>976327.4</v>
      </c>
      <c r="F425" s="62">
        <f t="shared" si="130"/>
        <v>3045833.46</v>
      </c>
      <c r="G425" s="62">
        <f t="shared" si="130"/>
        <v>803093.59</v>
      </c>
      <c r="H425" s="62">
        <f t="shared" si="130"/>
        <v>377976.65</v>
      </c>
      <c r="I425" s="62">
        <f t="shared" si="130"/>
        <v>0</v>
      </c>
      <c r="J425" s="63">
        <f t="shared" si="130"/>
        <v>0</v>
      </c>
      <c r="K425" s="62">
        <f t="shared" si="130"/>
        <v>0</v>
      </c>
      <c r="L425" s="62">
        <f t="shared" si="130"/>
        <v>3763986</v>
      </c>
      <c r="M425" s="62">
        <f t="shared" si="130"/>
        <v>0</v>
      </c>
      <c r="N425" s="62">
        <f t="shared" si="130"/>
        <v>3523238</v>
      </c>
      <c r="O425" s="62">
        <f t="shared" si="130"/>
        <v>0</v>
      </c>
      <c r="P425" s="62">
        <f t="shared" si="130"/>
        <v>0</v>
      </c>
      <c r="Q425" s="62">
        <f t="shared" si="130"/>
        <v>0</v>
      </c>
      <c r="R425" s="62">
        <f t="shared" si="130"/>
        <v>0</v>
      </c>
      <c r="S425" s="62">
        <f t="shared" si="130"/>
        <v>0</v>
      </c>
      <c r="T425" s="62">
        <f t="shared" si="130"/>
        <v>0</v>
      </c>
    </row>
    <row r="426" spans="1:20" s="64" customFormat="1" ht="22.5" customHeight="1" x14ac:dyDescent="0.2">
      <c r="A426" s="103" t="s">
        <v>561</v>
      </c>
      <c r="B426" s="104"/>
      <c r="C426" s="62">
        <f>SUM(C427:C431)</f>
        <v>12490455.1</v>
      </c>
      <c r="D426" s="62">
        <f t="shared" ref="D426:T426" si="131">SUM(D427:D431)</f>
        <v>5203231.1000000006</v>
      </c>
      <c r="E426" s="62">
        <f t="shared" si="131"/>
        <v>976327.4</v>
      </c>
      <c r="F426" s="62">
        <f t="shared" si="131"/>
        <v>3045833.46</v>
      </c>
      <c r="G426" s="62">
        <f t="shared" si="131"/>
        <v>803093.59</v>
      </c>
      <c r="H426" s="62">
        <f t="shared" si="131"/>
        <v>377976.65</v>
      </c>
      <c r="I426" s="62">
        <f t="shared" si="131"/>
        <v>0</v>
      </c>
      <c r="J426" s="63">
        <f t="shared" si="131"/>
        <v>0</v>
      </c>
      <c r="K426" s="62">
        <f t="shared" si="131"/>
        <v>0</v>
      </c>
      <c r="L426" s="62">
        <f t="shared" si="131"/>
        <v>3763986</v>
      </c>
      <c r="M426" s="62">
        <f t="shared" si="131"/>
        <v>0</v>
      </c>
      <c r="N426" s="62">
        <f t="shared" si="131"/>
        <v>3523238</v>
      </c>
      <c r="O426" s="62">
        <f t="shared" si="131"/>
        <v>0</v>
      </c>
      <c r="P426" s="62">
        <f t="shared" si="131"/>
        <v>0</v>
      </c>
      <c r="Q426" s="62">
        <f t="shared" si="131"/>
        <v>0</v>
      </c>
      <c r="R426" s="62">
        <f t="shared" si="131"/>
        <v>0</v>
      </c>
      <c r="S426" s="62">
        <f t="shared" si="131"/>
        <v>0</v>
      </c>
      <c r="T426" s="62">
        <f t="shared" si="131"/>
        <v>0</v>
      </c>
    </row>
    <row r="427" spans="1:20" s="52" customFormat="1" ht="22.5" customHeight="1" x14ac:dyDescent="0.25">
      <c r="A427" s="56">
        <v>1</v>
      </c>
      <c r="B427" s="84" t="s">
        <v>543</v>
      </c>
      <c r="C427" s="75">
        <f>D427+K427+L427+M427+N427+O427+P427+Q427+R427+S427+T427</f>
        <v>1717749.94</v>
      </c>
      <c r="D427" s="75">
        <f>SUM(E427:I427)</f>
        <v>1717749.94</v>
      </c>
      <c r="E427" s="75">
        <v>0</v>
      </c>
      <c r="F427" s="80">
        <v>1717749.94</v>
      </c>
      <c r="G427" s="75">
        <v>0</v>
      </c>
      <c r="H427" s="80">
        <v>0</v>
      </c>
      <c r="I427" s="75">
        <v>0</v>
      </c>
      <c r="J427" s="74">
        <v>0</v>
      </c>
      <c r="K427" s="75">
        <v>0</v>
      </c>
      <c r="L427" s="75">
        <v>0</v>
      </c>
      <c r="M427" s="75">
        <v>0</v>
      </c>
      <c r="N427" s="75">
        <v>0</v>
      </c>
      <c r="O427" s="75">
        <v>0</v>
      </c>
      <c r="P427" s="75">
        <v>0</v>
      </c>
      <c r="Q427" s="75">
        <v>0</v>
      </c>
      <c r="R427" s="75">
        <v>0</v>
      </c>
      <c r="S427" s="75">
        <v>0</v>
      </c>
      <c r="T427" s="75">
        <v>0</v>
      </c>
    </row>
    <row r="428" spans="1:20" s="52" customFormat="1" ht="22.5" customHeight="1" x14ac:dyDescent="0.25">
      <c r="A428" s="56">
        <v>2</v>
      </c>
      <c r="B428" s="84" t="s">
        <v>296</v>
      </c>
      <c r="C428" s="75">
        <f>D428+K428+L428+M428+N428+O428+P428+Q428+R428+S428+T428</f>
        <v>1328083.52</v>
      </c>
      <c r="D428" s="75">
        <f>SUM(E428:I428)</f>
        <v>1328083.52</v>
      </c>
      <c r="E428" s="75">
        <v>0</v>
      </c>
      <c r="F428" s="80">
        <v>1328083.52</v>
      </c>
      <c r="G428" s="75">
        <v>0</v>
      </c>
      <c r="H428" s="80">
        <v>0</v>
      </c>
      <c r="I428" s="75">
        <v>0</v>
      </c>
      <c r="J428" s="74">
        <v>0</v>
      </c>
      <c r="K428" s="75">
        <v>0</v>
      </c>
      <c r="L428" s="75">
        <v>0</v>
      </c>
      <c r="M428" s="75">
        <v>0</v>
      </c>
      <c r="N428" s="75">
        <v>0</v>
      </c>
      <c r="O428" s="75">
        <v>0</v>
      </c>
      <c r="P428" s="75">
        <v>0</v>
      </c>
      <c r="Q428" s="75">
        <v>0</v>
      </c>
      <c r="R428" s="75">
        <v>0</v>
      </c>
      <c r="S428" s="75">
        <v>0</v>
      </c>
      <c r="T428" s="75">
        <v>0</v>
      </c>
    </row>
    <row r="429" spans="1:20" s="52" customFormat="1" ht="22.5" customHeight="1" x14ac:dyDescent="0.25">
      <c r="A429" s="56">
        <v>3</v>
      </c>
      <c r="B429" s="84" t="s">
        <v>617</v>
      </c>
      <c r="C429" s="75">
        <f>D429+K429+L429+M429+N429+O429+P429+Q429+R429+S429+T429</f>
        <v>3763986</v>
      </c>
      <c r="D429" s="75">
        <f>SUM(E429:I429)</f>
        <v>0</v>
      </c>
      <c r="E429" s="75">
        <v>0</v>
      </c>
      <c r="F429" s="75">
        <v>0</v>
      </c>
      <c r="G429" s="75">
        <v>0</v>
      </c>
      <c r="H429" s="75">
        <v>0</v>
      </c>
      <c r="I429" s="75">
        <v>0</v>
      </c>
      <c r="J429" s="74">
        <v>0</v>
      </c>
      <c r="K429" s="75">
        <v>0</v>
      </c>
      <c r="L429" s="75">
        <v>3763986</v>
      </c>
      <c r="M429" s="75">
        <v>0</v>
      </c>
      <c r="N429" s="75">
        <v>0</v>
      </c>
      <c r="O429" s="75">
        <v>0</v>
      </c>
      <c r="P429" s="80">
        <v>0</v>
      </c>
      <c r="Q429" s="80">
        <v>0</v>
      </c>
      <c r="R429" s="80">
        <v>0</v>
      </c>
      <c r="S429" s="80">
        <v>0</v>
      </c>
      <c r="T429" s="80">
        <v>0</v>
      </c>
    </row>
    <row r="430" spans="1:20" s="52" customFormat="1" ht="22.5" customHeight="1" x14ac:dyDescent="0.25">
      <c r="A430" s="56">
        <v>4</v>
      </c>
      <c r="B430" s="84" t="s">
        <v>618</v>
      </c>
      <c r="C430" s="75">
        <f>D430+K430+L430+M430+N430+O430+P430+Q430+R430+S430+T430</f>
        <v>1779420.99</v>
      </c>
      <c r="D430" s="75">
        <f>SUM(E430:I430)</f>
        <v>1779420.99</v>
      </c>
      <c r="E430" s="80">
        <v>976327.4</v>
      </c>
      <c r="F430" s="75">
        <v>0</v>
      </c>
      <c r="G430" s="80">
        <v>803093.59</v>
      </c>
      <c r="H430" s="75">
        <v>0</v>
      </c>
      <c r="I430" s="75">
        <v>0</v>
      </c>
      <c r="J430" s="74">
        <v>0</v>
      </c>
      <c r="K430" s="75">
        <v>0</v>
      </c>
      <c r="L430" s="75">
        <v>0</v>
      </c>
      <c r="M430" s="75">
        <v>0</v>
      </c>
      <c r="N430" s="75">
        <v>0</v>
      </c>
      <c r="O430" s="75">
        <v>0</v>
      </c>
      <c r="P430" s="80">
        <v>0</v>
      </c>
      <c r="Q430" s="80">
        <v>0</v>
      </c>
      <c r="R430" s="80">
        <v>0</v>
      </c>
      <c r="S430" s="80">
        <v>0</v>
      </c>
      <c r="T430" s="80">
        <v>0</v>
      </c>
    </row>
    <row r="431" spans="1:20" s="52" customFormat="1" ht="22.5" customHeight="1" x14ac:dyDescent="0.25">
      <c r="A431" s="56">
        <v>5</v>
      </c>
      <c r="B431" s="84" t="s">
        <v>619</v>
      </c>
      <c r="C431" s="75">
        <f>D431+K431+L431+M431+N431+O431+P431+Q431+R431+S431+T431</f>
        <v>3901214.65</v>
      </c>
      <c r="D431" s="75">
        <f>SUM(E431:I431)</f>
        <v>377976.65</v>
      </c>
      <c r="E431" s="75">
        <v>0</v>
      </c>
      <c r="F431" s="75">
        <v>0</v>
      </c>
      <c r="G431" s="75">
        <v>0</v>
      </c>
      <c r="H431" s="80">
        <v>377976.65</v>
      </c>
      <c r="I431" s="75">
        <v>0</v>
      </c>
      <c r="J431" s="74">
        <v>0</v>
      </c>
      <c r="K431" s="75">
        <v>0</v>
      </c>
      <c r="L431" s="75">
        <v>0</v>
      </c>
      <c r="M431" s="75">
        <v>0</v>
      </c>
      <c r="N431" s="75">
        <v>3523238</v>
      </c>
      <c r="O431" s="75">
        <v>0</v>
      </c>
      <c r="P431" s="75">
        <v>0</v>
      </c>
      <c r="Q431" s="75">
        <v>0</v>
      </c>
      <c r="R431" s="75">
        <v>0</v>
      </c>
      <c r="S431" s="80">
        <v>0</v>
      </c>
      <c r="T431" s="80">
        <v>0</v>
      </c>
    </row>
    <row r="432" spans="1:20" s="64" customFormat="1" ht="22.5" customHeight="1" x14ac:dyDescent="0.2">
      <c r="A432" s="103" t="s">
        <v>562</v>
      </c>
      <c r="B432" s="104"/>
      <c r="C432" s="62">
        <f>C433</f>
        <v>9709666.3039999977</v>
      </c>
      <c r="D432" s="62">
        <f t="shared" ref="D432:T432" si="132">D433</f>
        <v>5788181.3899999987</v>
      </c>
      <c r="E432" s="62">
        <f t="shared" si="132"/>
        <v>0</v>
      </c>
      <c r="F432" s="62">
        <f t="shared" si="132"/>
        <v>0</v>
      </c>
      <c r="G432" s="62">
        <f t="shared" si="132"/>
        <v>2722182.1179999993</v>
      </c>
      <c r="H432" s="62">
        <f t="shared" si="132"/>
        <v>1300733.8709999996</v>
      </c>
      <c r="I432" s="62">
        <f t="shared" si="132"/>
        <v>1765265.4009999996</v>
      </c>
      <c r="J432" s="63">
        <f t="shared" si="132"/>
        <v>0</v>
      </c>
      <c r="K432" s="62">
        <f t="shared" si="132"/>
        <v>0</v>
      </c>
      <c r="L432" s="62">
        <f t="shared" si="132"/>
        <v>0</v>
      </c>
      <c r="M432" s="62">
        <f t="shared" si="132"/>
        <v>0</v>
      </c>
      <c r="N432" s="62">
        <f t="shared" si="132"/>
        <v>3058659.7649999997</v>
      </c>
      <c r="O432" s="62">
        <f t="shared" si="132"/>
        <v>0</v>
      </c>
      <c r="P432" s="62">
        <f t="shared" si="132"/>
        <v>862825.14899999986</v>
      </c>
      <c r="Q432" s="62">
        <f t="shared" si="132"/>
        <v>0</v>
      </c>
      <c r="R432" s="62">
        <f t="shared" si="132"/>
        <v>0</v>
      </c>
      <c r="S432" s="62">
        <f t="shared" si="132"/>
        <v>0</v>
      </c>
      <c r="T432" s="62">
        <f t="shared" si="132"/>
        <v>0</v>
      </c>
    </row>
    <row r="433" spans="1:20" s="52" customFormat="1" ht="22.5" customHeight="1" x14ac:dyDescent="0.25">
      <c r="A433" s="56">
        <v>1</v>
      </c>
      <c r="B433" s="84" t="s">
        <v>750</v>
      </c>
      <c r="C433" s="75">
        <f t="shared" si="117"/>
        <v>9709666.3039999977</v>
      </c>
      <c r="D433" s="75">
        <f t="shared" si="118"/>
        <v>5788181.3899999987</v>
      </c>
      <c r="E433" s="75">
        <v>0</v>
      </c>
      <c r="F433" s="75">
        <v>0</v>
      </c>
      <c r="G433" s="75">
        <v>2722182.1179999993</v>
      </c>
      <c r="H433" s="75">
        <v>1300733.8709999996</v>
      </c>
      <c r="I433" s="75">
        <v>1765265.4009999996</v>
      </c>
      <c r="J433" s="77">
        <v>0</v>
      </c>
      <c r="K433" s="75">
        <v>0</v>
      </c>
      <c r="L433" s="75">
        <v>0</v>
      </c>
      <c r="M433" s="75">
        <v>0</v>
      </c>
      <c r="N433" s="75">
        <v>3058659.7649999997</v>
      </c>
      <c r="O433" s="80">
        <v>0</v>
      </c>
      <c r="P433" s="80">
        <v>862825.14899999986</v>
      </c>
      <c r="Q433" s="80">
        <v>0</v>
      </c>
      <c r="R433" s="80">
        <v>0</v>
      </c>
      <c r="S433" s="57">
        <v>0</v>
      </c>
      <c r="T433" s="75">
        <v>0</v>
      </c>
    </row>
    <row r="434" spans="1:20" s="64" customFormat="1" ht="22.5" customHeight="1" x14ac:dyDescent="0.2">
      <c r="A434" s="103" t="s">
        <v>607</v>
      </c>
      <c r="B434" s="104"/>
      <c r="C434" s="62">
        <f>C435</f>
        <v>868253.61</v>
      </c>
      <c r="D434" s="62">
        <f t="shared" ref="D434:T435" si="133">D435</f>
        <v>868253.61</v>
      </c>
      <c r="E434" s="62">
        <f t="shared" si="133"/>
        <v>0</v>
      </c>
      <c r="F434" s="62">
        <f t="shared" si="133"/>
        <v>0</v>
      </c>
      <c r="G434" s="62">
        <f t="shared" si="133"/>
        <v>0</v>
      </c>
      <c r="H434" s="62">
        <f t="shared" si="133"/>
        <v>362698.29</v>
      </c>
      <c r="I434" s="62">
        <f t="shared" si="133"/>
        <v>505555.32</v>
      </c>
      <c r="J434" s="63">
        <f t="shared" si="133"/>
        <v>0</v>
      </c>
      <c r="K434" s="62">
        <f t="shared" si="133"/>
        <v>0</v>
      </c>
      <c r="L434" s="62">
        <f t="shared" si="133"/>
        <v>0</v>
      </c>
      <c r="M434" s="62">
        <f t="shared" si="133"/>
        <v>0</v>
      </c>
      <c r="N434" s="62">
        <f t="shared" si="133"/>
        <v>0</v>
      </c>
      <c r="O434" s="62">
        <f t="shared" si="133"/>
        <v>0</v>
      </c>
      <c r="P434" s="62">
        <f t="shared" si="133"/>
        <v>0</v>
      </c>
      <c r="Q434" s="62">
        <f t="shared" si="133"/>
        <v>0</v>
      </c>
      <c r="R434" s="62">
        <f t="shared" si="133"/>
        <v>0</v>
      </c>
      <c r="S434" s="62">
        <f t="shared" si="133"/>
        <v>0</v>
      </c>
      <c r="T434" s="62">
        <f t="shared" si="133"/>
        <v>0</v>
      </c>
    </row>
    <row r="435" spans="1:20" s="64" customFormat="1" ht="22.5" customHeight="1" x14ac:dyDescent="0.2">
      <c r="A435" s="103" t="s">
        <v>608</v>
      </c>
      <c r="B435" s="104"/>
      <c r="C435" s="62">
        <f>C436</f>
        <v>868253.61</v>
      </c>
      <c r="D435" s="62">
        <f t="shared" si="133"/>
        <v>868253.61</v>
      </c>
      <c r="E435" s="62">
        <f t="shared" si="133"/>
        <v>0</v>
      </c>
      <c r="F435" s="62">
        <f t="shared" si="133"/>
        <v>0</v>
      </c>
      <c r="G435" s="62">
        <f t="shared" si="133"/>
        <v>0</v>
      </c>
      <c r="H435" s="62">
        <f t="shared" si="133"/>
        <v>362698.29</v>
      </c>
      <c r="I435" s="62">
        <f t="shared" si="133"/>
        <v>505555.32</v>
      </c>
      <c r="J435" s="63">
        <f t="shared" si="133"/>
        <v>0</v>
      </c>
      <c r="K435" s="62">
        <f t="shared" si="133"/>
        <v>0</v>
      </c>
      <c r="L435" s="62">
        <f t="shared" si="133"/>
        <v>0</v>
      </c>
      <c r="M435" s="62">
        <f t="shared" si="133"/>
        <v>0</v>
      </c>
      <c r="N435" s="62">
        <f t="shared" si="133"/>
        <v>0</v>
      </c>
      <c r="O435" s="62">
        <f t="shared" si="133"/>
        <v>0</v>
      </c>
      <c r="P435" s="62">
        <f t="shared" si="133"/>
        <v>0</v>
      </c>
      <c r="Q435" s="62">
        <f t="shared" si="133"/>
        <v>0</v>
      </c>
      <c r="R435" s="62">
        <f t="shared" si="133"/>
        <v>0</v>
      </c>
      <c r="S435" s="62">
        <f t="shared" si="133"/>
        <v>0</v>
      </c>
      <c r="T435" s="62">
        <f t="shared" si="133"/>
        <v>0</v>
      </c>
    </row>
    <row r="436" spans="1:20" s="52" customFormat="1" ht="22.5" customHeight="1" x14ac:dyDescent="0.25">
      <c r="A436" s="56">
        <v>1</v>
      </c>
      <c r="B436" s="84" t="s">
        <v>307</v>
      </c>
      <c r="C436" s="75">
        <f t="shared" si="117"/>
        <v>868253.61</v>
      </c>
      <c r="D436" s="75">
        <f t="shared" si="118"/>
        <v>868253.61</v>
      </c>
      <c r="E436" s="75">
        <v>0</v>
      </c>
      <c r="F436" s="75">
        <v>0</v>
      </c>
      <c r="G436" s="75">
        <v>0</v>
      </c>
      <c r="H436" s="75">
        <v>362698.29</v>
      </c>
      <c r="I436" s="75">
        <v>505555.32</v>
      </c>
      <c r="J436" s="77">
        <v>0</v>
      </c>
      <c r="K436" s="75">
        <v>0</v>
      </c>
      <c r="L436" s="75">
        <v>0</v>
      </c>
      <c r="M436" s="75">
        <v>0</v>
      </c>
      <c r="N436" s="75">
        <v>0</v>
      </c>
      <c r="O436" s="80">
        <v>0</v>
      </c>
      <c r="P436" s="80">
        <v>0</v>
      </c>
      <c r="Q436" s="80">
        <v>0</v>
      </c>
      <c r="R436" s="80">
        <v>0</v>
      </c>
      <c r="S436" s="57">
        <v>0</v>
      </c>
      <c r="T436" s="75">
        <v>0</v>
      </c>
    </row>
    <row r="437" spans="1:20" s="65" customFormat="1" ht="22.5" customHeight="1" x14ac:dyDescent="0.2">
      <c r="A437" s="245" t="s">
        <v>28</v>
      </c>
      <c r="B437" s="246"/>
      <c r="C437" s="62">
        <f>C438+C443</f>
        <v>14538667.965399999</v>
      </c>
      <c r="D437" s="62">
        <f t="shared" ref="D437:T437" si="134">D438+D443</f>
        <v>8307705.5373999998</v>
      </c>
      <c r="E437" s="62">
        <f t="shared" si="134"/>
        <v>2599727.6189999999</v>
      </c>
      <c r="F437" s="62">
        <f t="shared" si="134"/>
        <v>3763724.1319999998</v>
      </c>
      <c r="G437" s="62">
        <f t="shared" si="134"/>
        <v>0</v>
      </c>
      <c r="H437" s="62">
        <f t="shared" si="134"/>
        <v>1497794.064</v>
      </c>
      <c r="I437" s="62">
        <f t="shared" si="134"/>
        <v>446459.72240000003</v>
      </c>
      <c r="J437" s="63">
        <f t="shared" si="134"/>
        <v>0</v>
      </c>
      <c r="K437" s="62">
        <f t="shared" si="134"/>
        <v>0</v>
      </c>
      <c r="L437" s="62">
        <f t="shared" si="134"/>
        <v>2602188.33</v>
      </c>
      <c r="M437" s="62">
        <f t="shared" si="134"/>
        <v>0</v>
      </c>
      <c r="N437" s="62">
        <f t="shared" si="134"/>
        <v>2473173.2340000002</v>
      </c>
      <c r="O437" s="62">
        <f t="shared" si="134"/>
        <v>200000</v>
      </c>
      <c r="P437" s="62">
        <f t="shared" si="134"/>
        <v>955600.86399999994</v>
      </c>
      <c r="Q437" s="62">
        <f t="shared" si="134"/>
        <v>0</v>
      </c>
      <c r="R437" s="62">
        <f t="shared" si="134"/>
        <v>0</v>
      </c>
      <c r="S437" s="62">
        <f t="shared" si="134"/>
        <v>0</v>
      </c>
      <c r="T437" s="62">
        <f t="shared" si="134"/>
        <v>0</v>
      </c>
    </row>
    <row r="438" spans="1:20" s="65" customFormat="1" ht="22.5" customHeight="1" x14ac:dyDescent="0.2">
      <c r="A438" s="247" t="s">
        <v>563</v>
      </c>
      <c r="B438" s="248"/>
      <c r="C438" s="62">
        <f>SUM(C439:C442)</f>
        <v>8933886.5854000002</v>
      </c>
      <c r="D438" s="62">
        <f t="shared" ref="D438:T438" si="135">SUM(D439:D442)</f>
        <v>5868781.6573999999</v>
      </c>
      <c r="E438" s="62">
        <f t="shared" si="135"/>
        <v>2599727.6189999999</v>
      </c>
      <c r="F438" s="62">
        <f t="shared" si="135"/>
        <v>1324800.2519999999</v>
      </c>
      <c r="G438" s="62">
        <f t="shared" si="135"/>
        <v>0</v>
      </c>
      <c r="H438" s="62">
        <f t="shared" si="135"/>
        <v>1497794.064</v>
      </c>
      <c r="I438" s="62">
        <f t="shared" si="135"/>
        <v>446459.72240000003</v>
      </c>
      <c r="J438" s="63">
        <f t="shared" si="135"/>
        <v>0</v>
      </c>
      <c r="K438" s="62">
        <f t="shared" si="135"/>
        <v>0</v>
      </c>
      <c r="L438" s="62">
        <f t="shared" si="135"/>
        <v>0</v>
      </c>
      <c r="M438" s="62">
        <f t="shared" si="135"/>
        <v>0</v>
      </c>
      <c r="N438" s="62">
        <f t="shared" si="135"/>
        <v>2473173.2340000002</v>
      </c>
      <c r="O438" s="62">
        <f t="shared" si="135"/>
        <v>200000</v>
      </c>
      <c r="P438" s="62">
        <f t="shared" si="135"/>
        <v>391931.69400000002</v>
      </c>
      <c r="Q438" s="62">
        <f t="shared" si="135"/>
        <v>0</v>
      </c>
      <c r="R438" s="62">
        <f t="shared" si="135"/>
        <v>0</v>
      </c>
      <c r="S438" s="62">
        <f t="shared" si="135"/>
        <v>0</v>
      </c>
      <c r="T438" s="62">
        <f t="shared" si="135"/>
        <v>0</v>
      </c>
    </row>
    <row r="439" spans="1:20" s="67" customFormat="1" ht="22.5" customHeight="1" x14ac:dyDescent="0.25">
      <c r="A439" s="260">
        <v>1</v>
      </c>
      <c r="B439" s="82" t="s">
        <v>751</v>
      </c>
      <c r="C439" s="75">
        <f>D439+K439+L439+M439+N439+O439+P439+Q439+R439+S439+T439</f>
        <v>3303043.9204000002</v>
      </c>
      <c r="D439" s="75">
        <f>SUM(E439:I439)</f>
        <v>446459.72240000003</v>
      </c>
      <c r="E439" s="75">
        <v>0</v>
      </c>
      <c r="F439" s="75">
        <v>0</v>
      </c>
      <c r="G439" s="75">
        <v>0</v>
      </c>
      <c r="H439" s="75">
        <v>0</v>
      </c>
      <c r="I439" s="75">
        <v>446459.72240000003</v>
      </c>
      <c r="J439" s="77">
        <v>0</v>
      </c>
      <c r="K439" s="75">
        <v>0</v>
      </c>
      <c r="L439" s="75">
        <v>0</v>
      </c>
      <c r="M439" s="75">
        <v>0</v>
      </c>
      <c r="N439" s="75">
        <v>2473173.2340000002</v>
      </c>
      <c r="O439" s="75">
        <v>200000</v>
      </c>
      <c r="P439" s="80">
        <v>183410.96400000004</v>
      </c>
      <c r="Q439" s="80">
        <v>0</v>
      </c>
      <c r="R439" s="80">
        <v>0</v>
      </c>
      <c r="S439" s="59">
        <v>0</v>
      </c>
      <c r="T439" s="75">
        <v>0</v>
      </c>
    </row>
    <row r="440" spans="1:20" s="67" customFormat="1" ht="22.5" customHeight="1" x14ac:dyDescent="0.25">
      <c r="A440" s="260">
        <v>2</v>
      </c>
      <c r="B440" s="82" t="s">
        <v>520</v>
      </c>
      <c r="C440" s="75">
        <f>D440+K440+L440+M440+N440+O440+P440+Q440+R440+S440+T440</f>
        <v>2121582.54</v>
      </c>
      <c r="D440" s="75">
        <f>SUM(E440:I440)</f>
        <v>2121582.54</v>
      </c>
      <c r="E440" s="75">
        <v>2121582.54</v>
      </c>
      <c r="F440" s="75">
        <v>0</v>
      </c>
      <c r="G440" s="75">
        <v>0</v>
      </c>
      <c r="H440" s="75">
        <v>0</v>
      </c>
      <c r="I440" s="75">
        <v>0</v>
      </c>
      <c r="J440" s="77">
        <v>0</v>
      </c>
      <c r="K440" s="75">
        <v>0</v>
      </c>
      <c r="L440" s="75">
        <v>0</v>
      </c>
      <c r="M440" s="75">
        <v>0</v>
      </c>
      <c r="N440" s="75">
        <v>0</v>
      </c>
      <c r="O440" s="75">
        <v>0</v>
      </c>
      <c r="P440" s="80">
        <v>0</v>
      </c>
      <c r="Q440" s="80">
        <v>0</v>
      </c>
      <c r="R440" s="80">
        <v>0</v>
      </c>
      <c r="S440" s="59">
        <v>0</v>
      </c>
      <c r="T440" s="75">
        <v>0</v>
      </c>
    </row>
    <row r="441" spans="1:20" s="67" customFormat="1" ht="22.5" customHeight="1" x14ac:dyDescent="0.25">
      <c r="A441" s="260">
        <v>3</v>
      </c>
      <c r="B441" s="82" t="s">
        <v>519</v>
      </c>
      <c r="C441" s="75">
        <f>D441+K441+L441+M441+N441+O441+P441+Q441+R441+S441+T441</f>
        <v>1133641.77</v>
      </c>
      <c r="D441" s="75">
        <f>SUM(E441:I441)</f>
        <v>1133641.77</v>
      </c>
      <c r="E441" s="75">
        <v>0</v>
      </c>
      <c r="F441" s="75">
        <v>0</v>
      </c>
      <c r="G441" s="75">
        <v>0</v>
      </c>
      <c r="H441" s="75">
        <v>1133641.77</v>
      </c>
      <c r="I441" s="75">
        <v>0</v>
      </c>
      <c r="J441" s="77">
        <v>0</v>
      </c>
      <c r="K441" s="75">
        <v>0</v>
      </c>
      <c r="L441" s="75">
        <v>0</v>
      </c>
      <c r="M441" s="75">
        <v>0</v>
      </c>
      <c r="N441" s="75">
        <v>0</v>
      </c>
      <c r="O441" s="75">
        <v>0</v>
      </c>
      <c r="P441" s="80">
        <v>0</v>
      </c>
      <c r="Q441" s="80">
        <v>0</v>
      </c>
      <c r="R441" s="80">
        <v>0</v>
      </c>
      <c r="S441" s="59">
        <v>0</v>
      </c>
      <c r="T441" s="75">
        <v>0</v>
      </c>
    </row>
    <row r="442" spans="1:20" s="67" customFormat="1" ht="22.5" customHeight="1" x14ac:dyDescent="0.25">
      <c r="A442" s="260">
        <v>4</v>
      </c>
      <c r="B442" s="82" t="s">
        <v>752</v>
      </c>
      <c r="C442" s="75">
        <f>D442+K442+L442+M442+N442+O442+P442+Q442+R442+S442+T442</f>
        <v>2375618.355</v>
      </c>
      <c r="D442" s="75">
        <f>SUM(E442:I442)</f>
        <v>2167097.625</v>
      </c>
      <c r="E442" s="75">
        <v>478145.07900000003</v>
      </c>
      <c r="F442" s="75">
        <v>1324800.2519999999</v>
      </c>
      <c r="G442" s="75">
        <v>0</v>
      </c>
      <c r="H442" s="75">
        <v>364152.29399999999</v>
      </c>
      <c r="I442" s="75">
        <v>0</v>
      </c>
      <c r="J442" s="77">
        <v>0</v>
      </c>
      <c r="K442" s="75">
        <v>0</v>
      </c>
      <c r="L442" s="75">
        <v>0</v>
      </c>
      <c r="M442" s="75">
        <v>0</v>
      </c>
      <c r="N442" s="75">
        <v>0</v>
      </c>
      <c r="O442" s="75">
        <v>0</v>
      </c>
      <c r="P442" s="80">
        <v>208520.73</v>
      </c>
      <c r="Q442" s="80">
        <v>0</v>
      </c>
      <c r="R442" s="80">
        <v>0</v>
      </c>
      <c r="S442" s="59">
        <v>0</v>
      </c>
      <c r="T442" s="75">
        <v>0</v>
      </c>
    </row>
    <row r="443" spans="1:20" s="65" customFormat="1" ht="22.5" customHeight="1" x14ac:dyDescent="0.2">
      <c r="A443" s="245" t="s">
        <v>4</v>
      </c>
      <c r="B443" s="246"/>
      <c r="C443" s="62">
        <f>SUM(C444:C445)</f>
        <v>5604781.3799999999</v>
      </c>
      <c r="D443" s="62">
        <f t="shared" ref="D443:T443" si="136">SUM(D444:D445)</f>
        <v>2438923.88</v>
      </c>
      <c r="E443" s="62">
        <f t="shared" si="136"/>
        <v>0</v>
      </c>
      <c r="F443" s="62">
        <f t="shared" si="136"/>
        <v>2438923.88</v>
      </c>
      <c r="G443" s="62">
        <f t="shared" si="136"/>
        <v>0</v>
      </c>
      <c r="H443" s="62">
        <f t="shared" si="136"/>
        <v>0</v>
      </c>
      <c r="I443" s="62">
        <f t="shared" si="136"/>
        <v>0</v>
      </c>
      <c r="J443" s="63">
        <f t="shared" si="136"/>
        <v>0</v>
      </c>
      <c r="K443" s="62">
        <f t="shared" si="136"/>
        <v>0</v>
      </c>
      <c r="L443" s="62">
        <f t="shared" si="136"/>
        <v>2602188.33</v>
      </c>
      <c r="M443" s="62">
        <f t="shared" si="136"/>
        <v>0</v>
      </c>
      <c r="N443" s="62">
        <f t="shared" si="136"/>
        <v>0</v>
      </c>
      <c r="O443" s="62">
        <f t="shared" si="136"/>
        <v>0</v>
      </c>
      <c r="P443" s="62">
        <f t="shared" si="136"/>
        <v>563669.16999999993</v>
      </c>
      <c r="Q443" s="62">
        <f t="shared" si="136"/>
        <v>0</v>
      </c>
      <c r="R443" s="62">
        <f t="shared" si="136"/>
        <v>0</v>
      </c>
      <c r="S443" s="62">
        <f t="shared" si="136"/>
        <v>0</v>
      </c>
      <c r="T443" s="62">
        <f t="shared" si="136"/>
        <v>0</v>
      </c>
    </row>
    <row r="444" spans="1:20" s="67" customFormat="1" ht="22.5" customHeight="1" x14ac:dyDescent="0.25">
      <c r="A444" s="260">
        <v>1</v>
      </c>
      <c r="B444" s="82" t="s">
        <v>753</v>
      </c>
      <c r="C444" s="75">
        <f>D444+K444+L444+M444+N444+O444+P444+Q444+R444+S444+T444</f>
        <v>2822805.29</v>
      </c>
      <c r="D444" s="75">
        <f>SUM(E444:I444)</f>
        <v>2438923.88</v>
      </c>
      <c r="E444" s="75">
        <v>0</v>
      </c>
      <c r="F444" s="75">
        <v>2438923.88</v>
      </c>
      <c r="G444" s="75">
        <v>0</v>
      </c>
      <c r="H444" s="75">
        <v>0</v>
      </c>
      <c r="I444" s="75">
        <v>0</v>
      </c>
      <c r="J444" s="77">
        <v>0</v>
      </c>
      <c r="K444" s="75">
        <v>0</v>
      </c>
      <c r="L444" s="75">
        <v>0</v>
      </c>
      <c r="M444" s="75">
        <v>0</v>
      </c>
      <c r="N444" s="75">
        <v>0</v>
      </c>
      <c r="O444" s="75">
        <v>0</v>
      </c>
      <c r="P444" s="80">
        <v>383881.41</v>
      </c>
      <c r="Q444" s="80">
        <v>0</v>
      </c>
      <c r="R444" s="80">
        <v>0</v>
      </c>
      <c r="S444" s="59">
        <v>0</v>
      </c>
      <c r="T444" s="75">
        <v>0</v>
      </c>
    </row>
    <row r="445" spans="1:20" s="67" customFormat="1" ht="22.5" customHeight="1" x14ac:dyDescent="0.25">
      <c r="A445" s="260">
        <v>2</v>
      </c>
      <c r="B445" s="82" t="s">
        <v>754</v>
      </c>
      <c r="C445" s="75">
        <f t="shared" si="117"/>
        <v>2781976.09</v>
      </c>
      <c r="D445" s="75">
        <f t="shared" si="118"/>
        <v>0</v>
      </c>
      <c r="E445" s="75">
        <v>0</v>
      </c>
      <c r="F445" s="75">
        <v>0</v>
      </c>
      <c r="G445" s="22">
        <v>0</v>
      </c>
      <c r="H445" s="22">
        <v>0</v>
      </c>
      <c r="I445" s="22">
        <v>0</v>
      </c>
      <c r="J445" s="250">
        <v>0</v>
      </c>
      <c r="K445" s="22">
        <v>0</v>
      </c>
      <c r="L445" s="268">
        <v>2602188.33</v>
      </c>
      <c r="M445" s="22">
        <v>0</v>
      </c>
      <c r="N445" s="22">
        <v>0</v>
      </c>
      <c r="O445" s="22">
        <v>0</v>
      </c>
      <c r="P445" s="22">
        <v>179787.76</v>
      </c>
      <c r="Q445" s="22">
        <v>0</v>
      </c>
      <c r="R445" s="22">
        <v>0</v>
      </c>
      <c r="S445" s="22">
        <v>0</v>
      </c>
      <c r="T445" s="80">
        <v>0</v>
      </c>
    </row>
    <row r="446" spans="1:20" s="65" customFormat="1" ht="33.75" customHeight="1" x14ac:dyDescent="0.2">
      <c r="A446" s="97" t="s">
        <v>597</v>
      </c>
      <c r="B446" s="97"/>
      <c r="C446" s="62">
        <f>C447</f>
        <v>880680.59100000001</v>
      </c>
      <c r="D446" s="62">
        <f t="shared" ref="D446:T447" si="137">D447</f>
        <v>880680.59100000001</v>
      </c>
      <c r="E446" s="62">
        <f t="shared" si="137"/>
        <v>427190.337</v>
      </c>
      <c r="F446" s="62">
        <f t="shared" si="137"/>
        <v>0</v>
      </c>
      <c r="G446" s="62">
        <f t="shared" si="137"/>
        <v>0</v>
      </c>
      <c r="H446" s="62">
        <f t="shared" si="137"/>
        <v>0</v>
      </c>
      <c r="I446" s="62">
        <f t="shared" si="137"/>
        <v>453490.25400000002</v>
      </c>
      <c r="J446" s="63">
        <f t="shared" si="137"/>
        <v>0</v>
      </c>
      <c r="K446" s="62">
        <f t="shared" si="137"/>
        <v>0</v>
      </c>
      <c r="L446" s="62">
        <f t="shared" si="137"/>
        <v>0</v>
      </c>
      <c r="M446" s="62">
        <f t="shared" si="137"/>
        <v>0</v>
      </c>
      <c r="N446" s="62">
        <f t="shared" si="137"/>
        <v>0</v>
      </c>
      <c r="O446" s="62">
        <f t="shared" si="137"/>
        <v>0</v>
      </c>
      <c r="P446" s="62">
        <f t="shared" si="137"/>
        <v>0</v>
      </c>
      <c r="Q446" s="62">
        <f t="shared" si="137"/>
        <v>0</v>
      </c>
      <c r="R446" s="62">
        <f t="shared" si="137"/>
        <v>0</v>
      </c>
      <c r="S446" s="62">
        <f t="shared" si="137"/>
        <v>0</v>
      </c>
      <c r="T446" s="62">
        <f t="shared" si="137"/>
        <v>0</v>
      </c>
    </row>
    <row r="447" spans="1:20" s="65" customFormat="1" ht="22.5" customHeight="1" x14ac:dyDescent="0.2">
      <c r="A447" s="97" t="s">
        <v>599</v>
      </c>
      <c r="B447" s="97"/>
      <c r="C447" s="62">
        <f>C448</f>
        <v>880680.59100000001</v>
      </c>
      <c r="D447" s="62">
        <f t="shared" si="137"/>
        <v>880680.59100000001</v>
      </c>
      <c r="E447" s="62">
        <f t="shared" si="137"/>
        <v>427190.337</v>
      </c>
      <c r="F447" s="62">
        <f t="shared" si="137"/>
        <v>0</v>
      </c>
      <c r="G447" s="62">
        <f t="shared" si="137"/>
        <v>0</v>
      </c>
      <c r="H447" s="62">
        <f t="shared" si="137"/>
        <v>0</v>
      </c>
      <c r="I447" s="62">
        <f t="shared" si="137"/>
        <v>453490.25400000002</v>
      </c>
      <c r="J447" s="63">
        <f t="shared" si="137"/>
        <v>0</v>
      </c>
      <c r="K447" s="62">
        <f t="shared" si="137"/>
        <v>0</v>
      </c>
      <c r="L447" s="62">
        <f t="shared" si="137"/>
        <v>0</v>
      </c>
      <c r="M447" s="62">
        <f t="shared" si="137"/>
        <v>0</v>
      </c>
      <c r="N447" s="62">
        <f t="shared" si="137"/>
        <v>0</v>
      </c>
      <c r="O447" s="62">
        <f t="shared" si="137"/>
        <v>0</v>
      </c>
      <c r="P447" s="62">
        <f t="shared" si="137"/>
        <v>0</v>
      </c>
      <c r="Q447" s="62">
        <f t="shared" si="137"/>
        <v>0</v>
      </c>
      <c r="R447" s="62">
        <f t="shared" si="137"/>
        <v>0</v>
      </c>
      <c r="S447" s="62">
        <f t="shared" si="137"/>
        <v>0</v>
      </c>
      <c r="T447" s="62">
        <f t="shared" si="137"/>
        <v>0</v>
      </c>
    </row>
    <row r="448" spans="1:20" s="67" customFormat="1" ht="22.5" customHeight="1" x14ac:dyDescent="0.25">
      <c r="A448" s="78">
        <v>1</v>
      </c>
      <c r="B448" s="84" t="s">
        <v>346</v>
      </c>
      <c r="C448" s="75">
        <f t="shared" si="117"/>
        <v>880680.59100000001</v>
      </c>
      <c r="D448" s="75">
        <f t="shared" si="118"/>
        <v>880680.59100000001</v>
      </c>
      <c r="E448" s="75">
        <v>427190.337</v>
      </c>
      <c r="F448" s="75">
        <v>0</v>
      </c>
      <c r="G448" s="75">
        <v>0</v>
      </c>
      <c r="H448" s="75">
        <v>0</v>
      </c>
      <c r="I448" s="75">
        <v>453490.25400000002</v>
      </c>
      <c r="J448" s="77">
        <v>0</v>
      </c>
      <c r="K448" s="75">
        <v>0</v>
      </c>
      <c r="L448" s="75">
        <v>0</v>
      </c>
      <c r="M448" s="75">
        <v>0</v>
      </c>
      <c r="N448" s="75">
        <v>0</v>
      </c>
      <c r="O448" s="75">
        <v>0</v>
      </c>
      <c r="P448" s="80">
        <v>0</v>
      </c>
      <c r="Q448" s="80">
        <v>0</v>
      </c>
      <c r="R448" s="80">
        <v>0</v>
      </c>
      <c r="S448" s="57">
        <v>0</v>
      </c>
      <c r="T448" s="75">
        <v>0</v>
      </c>
    </row>
    <row r="449" spans="1:20" s="65" customFormat="1" ht="30" customHeight="1" x14ac:dyDescent="0.2">
      <c r="A449" s="97" t="s">
        <v>565</v>
      </c>
      <c r="B449" s="97"/>
      <c r="C449" s="62">
        <f>C450</f>
        <v>733899.99</v>
      </c>
      <c r="D449" s="62">
        <f t="shared" ref="D449:T449" si="138">D450</f>
        <v>733899.99</v>
      </c>
      <c r="E449" s="62">
        <f t="shared" si="138"/>
        <v>0</v>
      </c>
      <c r="F449" s="62">
        <f t="shared" si="138"/>
        <v>0</v>
      </c>
      <c r="G449" s="62">
        <f t="shared" si="138"/>
        <v>0</v>
      </c>
      <c r="H449" s="62">
        <f t="shared" si="138"/>
        <v>733899.99</v>
      </c>
      <c r="I449" s="62">
        <f t="shared" si="138"/>
        <v>0</v>
      </c>
      <c r="J449" s="63">
        <f t="shared" si="138"/>
        <v>0</v>
      </c>
      <c r="K449" s="62">
        <f t="shared" si="138"/>
        <v>0</v>
      </c>
      <c r="L449" s="62">
        <f t="shared" si="138"/>
        <v>0</v>
      </c>
      <c r="M449" s="62">
        <f t="shared" si="138"/>
        <v>0</v>
      </c>
      <c r="N449" s="62">
        <f t="shared" si="138"/>
        <v>0</v>
      </c>
      <c r="O449" s="62">
        <f t="shared" si="138"/>
        <v>0</v>
      </c>
      <c r="P449" s="62">
        <f t="shared" si="138"/>
        <v>0</v>
      </c>
      <c r="Q449" s="62">
        <f t="shared" si="138"/>
        <v>0</v>
      </c>
      <c r="R449" s="62">
        <f t="shared" si="138"/>
        <v>0</v>
      </c>
      <c r="S449" s="62">
        <f t="shared" si="138"/>
        <v>0</v>
      </c>
      <c r="T449" s="62">
        <f t="shared" si="138"/>
        <v>0</v>
      </c>
    </row>
    <row r="450" spans="1:20" s="65" customFormat="1" ht="22.5" customHeight="1" x14ac:dyDescent="0.2">
      <c r="A450" s="97" t="s">
        <v>566</v>
      </c>
      <c r="B450" s="97"/>
      <c r="C450" s="62">
        <f>SUM(C451:C452)</f>
        <v>733899.99</v>
      </c>
      <c r="D450" s="62">
        <f t="shared" ref="D450:T450" si="139">SUM(D451:D452)</f>
        <v>733899.99</v>
      </c>
      <c r="E450" s="62">
        <f t="shared" si="139"/>
        <v>0</v>
      </c>
      <c r="F450" s="62">
        <f t="shared" si="139"/>
        <v>0</v>
      </c>
      <c r="G450" s="62">
        <f t="shared" si="139"/>
        <v>0</v>
      </c>
      <c r="H450" s="62">
        <f t="shared" si="139"/>
        <v>733899.99</v>
      </c>
      <c r="I450" s="62">
        <f t="shared" si="139"/>
        <v>0</v>
      </c>
      <c r="J450" s="63">
        <f t="shared" si="139"/>
        <v>0</v>
      </c>
      <c r="K450" s="62">
        <f t="shared" si="139"/>
        <v>0</v>
      </c>
      <c r="L450" s="62">
        <f t="shared" si="139"/>
        <v>0</v>
      </c>
      <c r="M450" s="62">
        <f t="shared" si="139"/>
        <v>0</v>
      </c>
      <c r="N450" s="62">
        <f t="shared" si="139"/>
        <v>0</v>
      </c>
      <c r="O450" s="62">
        <f t="shared" si="139"/>
        <v>0</v>
      </c>
      <c r="P450" s="62">
        <f t="shared" si="139"/>
        <v>0</v>
      </c>
      <c r="Q450" s="62">
        <f t="shared" si="139"/>
        <v>0</v>
      </c>
      <c r="R450" s="62">
        <f t="shared" si="139"/>
        <v>0</v>
      </c>
      <c r="S450" s="62">
        <f t="shared" si="139"/>
        <v>0</v>
      </c>
      <c r="T450" s="62">
        <f t="shared" si="139"/>
        <v>0</v>
      </c>
    </row>
    <row r="451" spans="1:20" s="67" customFormat="1" ht="22.5" customHeight="1" x14ac:dyDescent="0.25">
      <c r="A451" s="78">
        <v>1</v>
      </c>
      <c r="B451" s="84" t="s">
        <v>552</v>
      </c>
      <c r="C451" s="75">
        <f t="shared" ref="C451:C499" si="140">D451+K451+L451+M451+N451+O451+P451+Q451+R451+S451+T451</f>
        <v>364889.32</v>
      </c>
      <c r="D451" s="75">
        <f t="shared" ref="D451:D499" si="141">SUM(E451:I451)</f>
        <v>364889.32</v>
      </c>
      <c r="E451" s="75">
        <v>0</v>
      </c>
      <c r="F451" s="75">
        <v>0</v>
      </c>
      <c r="G451" s="75">
        <v>0</v>
      </c>
      <c r="H451" s="75">
        <v>364889.32</v>
      </c>
      <c r="I451" s="75">
        <v>0</v>
      </c>
      <c r="J451" s="77">
        <v>0</v>
      </c>
      <c r="K451" s="75">
        <v>0</v>
      </c>
      <c r="L451" s="75">
        <v>0</v>
      </c>
      <c r="M451" s="75">
        <v>0</v>
      </c>
      <c r="N451" s="75">
        <v>0</v>
      </c>
      <c r="O451" s="75">
        <v>0</v>
      </c>
      <c r="P451" s="80">
        <v>0</v>
      </c>
      <c r="Q451" s="80">
        <v>0</v>
      </c>
      <c r="R451" s="80">
        <v>0</v>
      </c>
      <c r="S451" s="80">
        <v>0</v>
      </c>
      <c r="T451" s="75">
        <v>0</v>
      </c>
    </row>
    <row r="452" spans="1:20" s="67" customFormat="1" ht="22.5" customHeight="1" x14ac:dyDescent="0.25">
      <c r="A452" s="78">
        <v>2</v>
      </c>
      <c r="B452" s="84" t="s">
        <v>620</v>
      </c>
      <c r="C452" s="75">
        <f t="shared" si="140"/>
        <v>369010.67</v>
      </c>
      <c r="D452" s="75">
        <f t="shared" si="141"/>
        <v>369010.67</v>
      </c>
      <c r="E452" s="75">
        <v>0</v>
      </c>
      <c r="F452" s="75">
        <v>0</v>
      </c>
      <c r="G452" s="75">
        <v>0</v>
      </c>
      <c r="H452" s="75">
        <v>369010.67</v>
      </c>
      <c r="I452" s="75">
        <v>0</v>
      </c>
      <c r="J452" s="77">
        <v>0</v>
      </c>
      <c r="K452" s="75">
        <v>0</v>
      </c>
      <c r="L452" s="75">
        <v>0</v>
      </c>
      <c r="M452" s="75">
        <v>0</v>
      </c>
      <c r="N452" s="75">
        <v>0</v>
      </c>
      <c r="O452" s="75">
        <v>0</v>
      </c>
      <c r="P452" s="80">
        <v>0</v>
      </c>
      <c r="Q452" s="80">
        <v>0</v>
      </c>
      <c r="R452" s="80">
        <v>0</v>
      </c>
      <c r="S452" s="80">
        <v>0</v>
      </c>
      <c r="T452" s="75">
        <v>0</v>
      </c>
    </row>
    <row r="453" spans="1:20" s="65" customFormat="1" ht="22.5" customHeight="1" x14ac:dyDescent="0.2">
      <c r="A453" s="97" t="s">
        <v>600</v>
      </c>
      <c r="B453" s="97"/>
      <c r="C453" s="62">
        <f>C454</f>
        <v>4004757.11</v>
      </c>
      <c r="D453" s="62">
        <f t="shared" ref="D453:T454" si="142">D454</f>
        <v>0</v>
      </c>
      <c r="E453" s="62">
        <f t="shared" si="142"/>
        <v>0</v>
      </c>
      <c r="F453" s="62">
        <f t="shared" si="142"/>
        <v>0</v>
      </c>
      <c r="G453" s="62">
        <f t="shared" si="142"/>
        <v>0</v>
      </c>
      <c r="H453" s="62">
        <f t="shared" si="142"/>
        <v>0</v>
      </c>
      <c r="I453" s="62">
        <f t="shared" si="142"/>
        <v>0</v>
      </c>
      <c r="J453" s="63">
        <f t="shared" si="142"/>
        <v>0</v>
      </c>
      <c r="K453" s="62">
        <f t="shared" si="142"/>
        <v>0</v>
      </c>
      <c r="L453" s="62">
        <f t="shared" si="142"/>
        <v>4004757.11</v>
      </c>
      <c r="M453" s="62">
        <f t="shared" si="142"/>
        <v>0</v>
      </c>
      <c r="N453" s="62">
        <f t="shared" si="142"/>
        <v>0</v>
      </c>
      <c r="O453" s="62">
        <f t="shared" si="142"/>
        <v>0</v>
      </c>
      <c r="P453" s="62">
        <f t="shared" si="142"/>
        <v>0</v>
      </c>
      <c r="Q453" s="62">
        <f t="shared" si="142"/>
        <v>0</v>
      </c>
      <c r="R453" s="62">
        <f t="shared" si="142"/>
        <v>0</v>
      </c>
      <c r="S453" s="62">
        <f t="shared" si="142"/>
        <v>0</v>
      </c>
      <c r="T453" s="62">
        <f t="shared" si="142"/>
        <v>0</v>
      </c>
    </row>
    <row r="454" spans="1:20" s="65" customFormat="1" ht="22.5" customHeight="1" x14ac:dyDescent="0.2">
      <c r="A454" s="97" t="s">
        <v>601</v>
      </c>
      <c r="B454" s="97"/>
      <c r="C454" s="62">
        <f>C455</f>
        <v>4004757.11</v>
      </c>
      <c r="D454" s="62">
        <f t="shared" si="142"/>
        <v>0</v>
      </c>
      <c r="E454" s="62">
        <f t="shared" si="142"/>
        <v>0</v>
      </c>
      <c r="F454" s="62">
        <f t="shared" si="142"/>
        <v>0</v>
      </c>
      <c r="G454" s="62">
        <f t="shared" si="142"/>
        <v>0</v>
      </c>
      <c r="H454" s="62">
        <f t="shared" si="142"/>
        <v>0</v>
      </c>
      <c r="I454" s="62">
        <f t="shared" si="142"/>
        <v>0</v>
      </c>
      <c r="J454" s="63">
        <f t="shared" si="142"/>
        <v>0</v>
      </c>
      <c r="K454" s="62">
        <f t="shared" si="142"/>
        <v>0</v>
      </c>
      <c r="L454" s="62">
        <f t="shared" si="142"/>
        <v>4004757.11</v>
      </c>
      <c r="M454" s="62">
        <f t="shared" si="142"/>
        <v>0</v>
      </c>
      <c r="N454" s="62">
        <f t="shared" si="142"/>
        <v>0</v>
      </c>
      <c r="O454" s="62">
        <f t="shared" si="142"/>
        <v>0</v>
      </c>
      <c r="P454" s="62">
        <f t="shared" si="142"/>
        <v>0</v>
      </c>
      <c r="Q454" s="62">
        <f t="shared" si="142"/>
        <v>0</v>
      </c>
      <c r="R454" s="62">
        <f t="shared" si="142"/>
        <v>0</v>
      </c>
      <c r="S454" s="62">
        <f t="shared" si="142"/>
        <v>0</v>
      </c>
      <c r="T454" s="62">
        <f t="shared" si="142"/>
        <v>0</v>
      </c>
    </row>
    <row r="455" spans="1:20" s="67" customFormat="1" ht="22.5" customHeight="1" x14ac:dyDescent="0.25">
      <c r="A455" s="78">
        <v>1</v>
      </c>
      <c r="B455" s="84" t="s">
        <v>510</v>
      </c>
      <c r="C455" s="75">
        <f t="shared" si="140"/>
        <v>4004757.11</v>
      </c>
      <c r="D455" s="75">
        <f t="shared" si="141"/>
        <v>0</v>
      </c>
      <c r="E455" s="75">
        <v>0</v>
      </c>
      <c r="F455" s="75">
        <v>0</v>
      </c>
      <c r="G455" s="75">
        <v>0</v>
      </c>
      <c r="H455" s="75">
        <v>0</v>
      </c>
      <c r="I455" s="75">
        <v>0</v>
      </c>
      <c r="J455" s="77">
        <v>0</v>
      </c>
      <c r="K455" s="75">
        <v>0</v>
      </c>
      <c r="L455" s="75">
        <v>4004757.11</v>
      </c>
      <c r="M455" s="75">
        <v>0</v>
      </c>
      <c r="N455" s="75">
        <v>0</v>
      </c>
      <c r="O455" s="75">
        <v>0</v>
      </c>
      <c r="P455" s="75">
        <v>0</v>
      </c>
      <c r="Q455" s="80">
        <v>0</v>
      </c>
      <c r="R455" s="80">
        <v>0</v>
      </c>
      <c r="S455" s="57">
        <v>0</v>
      </c>
      <c r="T455" s="75">
        <v>0</v>
      </c>
    </row>
    <row r="456" spans="1:20" s="65" customFormat="1" ht="22.5" customHeight="1" x14ac:dyDescent="0.2">
      <c r="A456" s="97" t="s">
        <v>567</v>
      </c>
      <c r="B456" s="97"/>
      <c r="C456" s="62">
        <f>C457</f>
        <v>14777962.790000003</v>
      </c>
      <c r="D456" s="62">
        <f t="shared" ref="D456:T456" si="143">D457</f>
        <v>2989979.92</v>
      </c>
      <c r="E456" s="62">
        <f t="shared" si="143"/>
        <v>673800.76</v>
      </c>
      <c r="F456" s="62">
        <f t="shared" si="143"/>
        <v>2072408.2</v>
      </c>
      <c r="G456" s="62">
        <f t="shared" si="143"/>
        <v>0</v>
      </c>
      <c r="H456" s="62">
        <f t="shared" si="143"/>
        <v>243770.96</v>
      </c>
      <c r="I456" s="62">
        <f t="shared" si="143"/>
        <v>0</v>
      </c>
      <c r="J456" s="63">
        <f t="shared" si="143"/>
        <v>0</v>
      </c>
      <c r="K456" s="62">
        <f t="shared" si="143"/>
        <v>0</v>
      </c>
      <c r="L456" s="62">
        <f t="shared" si="143"/>
        <v>4796982.2200000007</v>
      </c>
      <c r="M456" s="62">
        <f t="shared" si="143"/>
        <v>302364.96000000008</v>
      </c>
      <c r="N456" s="62">
        <f t="shared" si="143"/>
        <v>5075692.13</v>
      </c>
      <c r="O456" s="62">
        <f t="shared" si="143"/>
        <v>900000</v>
      </c>
      <c r="P456" s="62">
        <f t="shared" si="143"/>
        <v>712943.55999999994</v>
      </c>
      <c r="Q456" s="62">
        <f t="shared" si="143"/>
        <v>0</v>
      </c>
      <c r="R456" s="62">
        <f t="shared" si="143"/>
        <v>0</v>
      </c>
      <c r="S456" s="62">
        <f t="shared" si="143"/>
        <v>0</v>
      </c>
      <c r="T456" s="62">
        <f t="shared" si="143"/>
        <v>0</v>
      </c>
    </row>
    <row r="457" spans="1:20" s="65" customFormat="1" ht="22.5" customHeight="1" x14ac:dyDescent="0.2">
      <c r="A457" s="97" t="s">
        <v>569</v>
      </c>
      <c r="B457" s="97"/>
      <c r="C457" s="62">
        <f>SUM(C458:C462)</f>
        <v>14777962.790000003</v>
      </c>
      <c r="D457" s="62">
        <f t="shared" ref="D457:T457" si="144">SUM(D458:D462)</f>
        <v>2989979.92</v>
      </c>
      <c r="E457" s="62">
        <f t="shared" si="144"/>
        <v>673800.76</v>
      </c>
      <c r="F457" s="62">
        <f t="shared" si="144"/>
        <v>2072408.2</v>
      </c>
      <c r="G457" s="62">
        <f t="shared" si="144"/>
        <v>0</v>
      </c>
      <c r="H457" s="62">
        <f t="shared" si="144"/>
        <v>243770.96</v>
      </c>
      <c r="I457" s="62">
        <f t="shared" si="144"/>
        <v>0</v>
      </c>
      <c r="J457" s="63">
        <f t="shared" si="144"/>
        <v>0</v>
      </c>
      <c r="K457" s="62">
        <f t="shared" si="144"/>
        <v>0</v>
      </c>
      <c r="L457" s="62">
        <f t="shared" si="144"/>
        <v>4796982.2200000007</v>
      </c>
      <c r="M457" s="62">
        <f t="shared" si="144"/>
        <v>302364.96000000008</v>
      </c>
      <c r="N457" s="62">
        <f t="shared" si="144"/>
        <v>5075692.13</v>
      </c>
      <c r="O457" s="62">
        <f t="shared" si="144"/>
        <v>900000</v>
      </c>
      <c r="P457" s="62">
        <f t="shared" si="144"/>
        <v>712943.55999999994</v>
      </c>
      <c r="Q457" s="62">
        <f t="shared" si="144"/>
        <v>0</v>
      </c>
      <c r="R457" s="62">
        <f t="shared" si="144"/>
        <v>0</v>
      </c>
      <c r="S457" s="62">
        <f t="shared" si="144"/>
        <v>0</v>
      </c>
      <c r="T457" s="62">
        <f t="shared" si="144"/>
        <v>0</v>
      </c>
    </row>
    <row r="458" spans="1:20" s="67" customFormat="1" ht="22.5" customHeight="1" x14ac:dyDescent="0.25">
      <c r="A458" s="78">
        <v>1</v>
      </c>
      <c r="B458" s="84" t="s">
        <v>755</v>
      </c>
      <c r="C458" s="75">
        <f>D458+K458+L458+M458+N458+O458+P458+Q458+R458+S458+T458</f>
        <v>4819502.8999999994</v>
      </c>
      <c r="D458" s="75">
        <f>SUM(E458:I458)</f>
        <v>563851.01</v>
      </c>
      <c r="E458" s="75">
        <v>320080.05</v>
      </c>
      <c r="F458" s="75">
        <v>0</v>
      </c>
      <c r="G458" s="75">
        <v>0</v>
      </c>
      <c r="H458" s="75">
        <v>243770.96</v>
      </c>
      <c r="I458" s="75">
        <v>0</v>
      </c>
      <c r="J458" s="77">
        <v>0</v>
      </c>
      <c r="K458" s="75">
        <v>0</v>
      </c>
      <c r="L458" s="75">
        <v>2020350.62</v>
      </c>
      <c r="M458" s="75">
        <v>13462.88</v>
      </c>
      <c r="N458" s="75">
        <v>1882250.37</v>
      </c>
      <c r="O458" s="75">
        <v>200000</v>
      </c>
      <c r="P458" s="75">
        <v>139588.01999999999</v>
      </c>
      <c r="Q458" s="80">
        <v>0</v>
      </c>
      <c r="R458" s="80">
        <v>0</v>
      </c>
      <c r="S458" s="80">
        <v>0</v>
      </c>
      <c r="T458" s="75">
        <v>0</v>
      </c>
    </row>
    <row r="459" spans="1:20" s="67" customFormat="1" ht="22.5" customHeight="1" x14ac:dyDescent="0.25">
      <c r="A459" s="78">
        <v>2</v>
      </c>
      <c r="B459" s="84" t="s">
        <v>756</v>
      </c>
      <c r="C459" s="75">
        <f>D459+K459+L459+M459+N459+O459+P459+Q459+R459+S459+T459</f>
        <v>6208283.9000000004</v>
      </c>
      <c r="D459" s="75">
        <f>SUM(E459:I459)</f>
        <v>2072408.2</v>
      </c>
      <c r="E459" s="75">
        <v>0</v>
      </c>
      <c r="F459" s="75">
        <v>2072408.2</v>
      </c>
      <c r="G459" s="75">
        <v>0</v>
      </c>
      <c r="H459" s="75">
        <v>0</v>
      </c>
      <c r="I459" s="75">
        <v>0</v>
      </c>
      <c r="J459" s="77">
        <v>0</v>
      </c>
      <c r="K459" s="75">
        <v>0</v>
      </c>
      <c r="L459" s="75">
        <v>0</v>
      </c>
      <c r="M459" s="75">
        <v>215177.45</v>
      </c>
      <c r="N459" s="75">
        <v>3193441.76</v>
      </c>
      <c r="O459" s="75">
        <v>500000</v>
      </c>
      <c r="P459" s="80">
        <v>227256.49</v>
      </c>
      <c r="Q459" s="80">
        <v>0</v>
      </c>
      <c r="R459" s="80">
        <v>0</v>
      </c>
      <c r="S459" s="80">
        <v>0</v>
      </c>
      <c r="T459" s="75">
        <v>0</v>
      </c>
    </row>
    <row r="460" spans="1:20" s="67" customFormat="1" ht="22.5" customHeight="1" x14ac:dyDescent="0.25">
      <c r="A460" s="78">
        <v>3</v>
      </c>
      <c r="B460" s="84" t="s">
        <v>347</v>
      </c>
      <c r="C460" s="75">
        <f>D460+K460+L460+M460+N460+O460+P460+Q460+R460+S460+T460</f>
        <v>40344.33</v>
      </c>
      <c r="D460" s="75">
        <f>SUM(E460:I460)</f>
        <v>0</v>
      </c>
      <c r="E460" s="75">
        <v>0</v>
      </c>
      <c r="F460" s="75">
        <v>0</v>
      </c>
      <c r="G460" s="75">
        <v>0</v>
      </c>
      <c r="H460" s="75">
        <v>0</v>
      </c>
      <c r="I460" s="75">
        <v>0</v>
      </c>
      <c r="J460" s="77">
        <v>0</v>
      </c>
      <c r="K460" s="75">
        <v>0</v>
      </c>
      <c r="L460" s="75">
        <v>0</v>
      </c>
      <c r="M460" s="75">
        <v>40344.33</v>
      </c>
      <c r="N460" s="75">
        <v>0</v>
      </c>
      <c r="O460" s="75">
        <v>0</v>
      </c>
      <c r="P460" s="80">
        <v>0</v>
      </c>
      <c r="Q460" s="80">
        <v>0</v>
      </c>
      <c r="R460" s="80">
        <v>0</v>
      </c>
      <c r="S460" s="80">
        <v>0</v>
      </c>
      <c r="T460" s="75">
        <v>0</v>
      </c>
    </row>
    <row r="461" spans="1:20" s="67" customFormat="1" ht="22.5" customHeight="1" x14ac:dyDescent="0.25">
      <c r="A461" s="78">
        <v>4</v>
      </c>
      <c r="B461" s="84" t="s">
        <v>757</v>
      </c>
      <c r="C461" s="75">
        <f>D461+K461+L461+M461+N461+O461+P461+Q461+R461+S461+T461</f>
        <v>722857.38</v>
      </c>
      <c r="D461" s="75">
        <f>SUM(E461:I461)</f>
        <v>353720.71</v>
      </c>
      <c r="E461" s="75">
        <v>353720.71</v>
      </c>
      <c r="F461" s="75">
        <v>0</v>
      </c>
      <c r="G461" s="75">
        <v>0</v>
      </c>
      <c r="H461" s="75">
        <v>0</v>
      </c>
      <c r="I461" s="75">
        <v>0</v>
      </c>
      <c r="J461" s="77">
        <v>0</v>
      </c>
      <c r="K461" s="75">
        <v>0</v>
      </c>
      <c r="L461" s="75">
        <v>0</v>
      </c>
      <c r="M461" s="75">
        <v>14877.84</v>
      </c>
      <c r="N461" s="75">
        <v>0</v>
      </c>
      <c r="O461" s="75">
        <v>200000</v>
      </c>
      <c r="P461" s="75">
        <v>154258.82999999999</v>
      </c>
      <c r="Q461" s="80">
        <v>0</v>
      </c>
      <c r="R461" s="80">
        <v>0</v>
      </c>
      <c r="S461" s="80">
        <v>0</v>
      </c>
      <c r="T461" s="75">
        <v>0</v>
      </c>
    </row>
    <row r="462" spans="1:20" s="67" customFormat="1" ht="22.5" customHeight="1" x14ac:dyDescent="0.25">
      <c r="A462" s="78">
        <v>5</v>
      </c>
      <c r="B462" s="84" t="s">
        <v>758</v>
      </c>
      <c r="C462" s="75">
        <f>D462+K462+L462+M462+N462+O462+P462+Q462+R462+S462+T462</f>
        <v>2986974.2800000003</v>
      </c>
      <c r="D462" s="75">
        <f>SUM(E462:I462)</f>
        <v>0</v>
      </c>
      <c r="E462" s="75">
        <v>0</v>
      </c>
      <c r="F462" s="75">
        <v>0</v>
      </c>
      <c r="G462" s="75">
        <v>0</v>
      </c>
      <c r="H462" s="75">
        <v>0</v>
      </c>
      <c r="I462" s="75">
        <v>0</v>
      </c>
      <c r="J462" s="77">
        <v>0</v>
      </c>
      <c r="K462" s="75">
        <v>0</v>
      </c>
      <c r="L462" s="75">
        <v>2776631.6</v>
      </c>
      <c r="M462" s="75">
        <v>18502.46</v>
      </c>
      <c r="N462" s="75">
        <v>0</v>
      </c>
      <c r="O462" s="75">
        <v>0</v>
      </c>
      <c r="P462" s="75">
        <v>191840.22</v>
      </c>
      <c r="Q462" s="80">
        <v>0</v>
      </c>
      <c r="R462" s="80">
        <v>0</v>
      </c>
      <c r="S462" s="80">
        <v>0</v>
      </c>
      <c r="T462" s="75">
        <v>0</v>
      </c>
    </row>
    <row r="463" spans="1:20" s="67" customFormat="1" ht="22.5" customHeight="1" x14ac:dyDescent="0.25">
      <c r="A463" s="97" t="s">
        <v>570</v>
      </c>
      <c r="B463" s="97"/>
      <c r="C463" s="62">
        <f>C464</f>
        <v>7406953.6900000004</v>
      </c>
      <c r="D463" s="62">
        <f t="shared" ref="D463:T463" si="145">D464</f>
        <v>0</v>
      </c>
      <c r="E463" s="62">
        <f t="shared" si="145"/>
        <v>0</v>
      </c>
      <c r="F463" s="62">
        <f t="shared" si="145"/>
        <v>4868010.4000000004</v>
      </c>
      <c r="G463" s="62">
        <f t="shared" si="145"/>
        <v>0</v>
      </c>
      <c r="H463" s="62">
        <f t="shared" si="145"/>
        <v>0</v>
      </c>
      <c r="I463" s="62">
        <f t="shared" si="145"/>
        <v>0</v>
      </c>
      <c r="J463" s="63">
        <f t="shared" si="145"/>
        <v>0</v>
      </c>
      <c r="K463" s="62">
        <f t="shared" si="145"/>
        <v>0</v>
      </c>
      <c r="L463" s="62">
        <f t="shared" si="145"/>
        <v>2538943.29</v>
      </c>
      <c r="M463" s="62">
        <f t="shared" si="145"/>
        <v>0</v>
      </c>
      <c r="N463" s="62">
        <f t="shared" si="145"/>
        <v>0</v>
      </c>
      <c r="O463" s="62">
        <f t="shared" si="145"/>
        <v>0</v>
      </c>
      <c r="P463" s="62">
        <f t="shared" si="145"/>
        <v>0</v>
      </c>
      <c r="Q463" s="62">
        <f t="shared" si="145"/>
        <v>0</v>
      </c>
      <c r="R463" s="62">
        <f t="shared" si="145"/>
        <v>0</v>
      </c>
      <c r="S463" s="62">
        <f t="shared" si="145"/>
        <v>0</v>
      </c>
      <c r="T463" s="62">
        <f t="shared" si="145"/>
        <v>0</v>
      </c>
    </row>
    <row r="464" spans="1:20" s="67" customFormat="1" ht="22.5" customHeight="1" x14ac:dyDescent="0.25">
      <c r="A464" s="97" t="s">
        <v>571</v>
      </c>
      <c r="B464" s="164"/>
      <c r="C464" s="62">
        <f>SUM(C465:C466)</f>
        <v>7406953.6900000004</v>
      </c>
      <c r="D464" s="62">
        <f t="shared" ref="D464:T464" si="146">SUM(D465:D466)</f>
        <v>0</v>
      </c>
      <c r="E464" s="62">
        <f t="shared" si="146"/>
        <v>0</v>
      </c>
      <c r="F464" s="62">
        <f t="shared" si="146"/>
        <v>4868010.4000000004</v>
      </c>
      <c r="G464" s="62">
        <f t="shared" si="146"/>
        <v>0</v>
      </c>
      <c r="H464" s="62">
        <f t="shared" si="146"/>
        <v>0</v>
      </c>
      <c r="I464" s="62">
        <f t="shared" si="146"/>
        <v>0</v>
      </c>
      <c r="J464" s="63">
        <f t="shared" si="146"/>
        <v>0</v>
      </c>
      <c r="K464" s="62">
        <f t="shared" si="146"/>
        <v>0</v>
      </c>
      <c r="L464" s="62">
        <f t="shared" si="146"/>
        <v>2538943.29</v>
      </c>
      <c r="M464" s="62">
        <f t="shared" si="146"/>
        <v>0</v>
      </c>
      <c r="N464" s="62">
        <f t="shared" si="146"/>
        <v>0</v>
      </c>
      <c r="O464" s="62">
        <f t="shared" si="146"/>
        <v>0</v>
      </c>
      <c r="P464" s="62">
        <f t="shared" si="146"/>
        <v>0</v>
      </c>
      <c r="Q464" s="62">
        <f t="shared" si="146"/>
        <v>0</v>
      </c>
      <c r="R464" s="62">
        <f t="shared" si="146"/>
        <v>0</v>
      </c>
      <c r="S464" s="62">
        <f t="shared" si="146"/>
        <v>0</v>
      </c>
      <c r="T464" s="62">
        <f t="shared" si="146"/>
        <v>0</v>
      </c>
    </row>
    <row r="465" spans="1:20" s="67" customFormat="1" ht="22.5" customHeight="1" x14ac:dyDescent="0.25">
      <c r="A465" s="78">
        <v>1</v>
      </c>
      <c r="B465" s="84" t="s">
        <v>759</v>
      </c>
      <c r="C465" s="80">
        <v>4868010.4000000004</v>
      </c>
      <c r="D465" s="80">
        <v>0</v>
      </c>
      <c r="E465" s="80">
        <v>0</v>
      </c>
      <c r="F465" s="80">
        <v>4868010.4000000004</v>
      </c>
      <c r="G465" s="80">
        <v>0</v>
      </c>
      <c r="H465" s="80">
        <v>0</v>
      </c>
      <c r="I465" s="80">
        <v>0</v>
      </c>
      <c r="J465" s="77">
        <v>0</v>
      </c>
      <c r="K465" s="80">
        <v>0</v>
      </c>
      <c r="L465" s="80">
        <v>0</v>
      </c>
      <c r="M465" s="75">
        <v>0</v>
      </c>
      <c r="N465" s="75">
        <v>0</v>
      </c>
      <c r="O465" s="75">
        <v>0</v>
      </c>
      <c r="P465" s="80">
        <v>0</v>
      </c>
      <c r="Q465" s="80">
        <v>0</v>
      </c>
      <c r="R465" s="80">
        <v>0</v>
      </c>
      <c r="S465" s="80">
        <v>0</v>
      </c>
      <c r="T465" s="75">
        <v>0</v>
      </c>
    </row>
    <row r="466" spans="1:20" s="67" customFormat="1" ht="22.5" customHeight="1" x14ac:dyDescent="0.25">
      <c r="A466" s="78">
        <v>2</v>
      </c>
      <c r="B466" s="84" t="s">
        <v>760</v>
      </c>
      <c r="C466" s="80">
        <v>2538943.29</v>
      </c>
      <c r="D466" s="80">
        <v>0</v>
      </c>
      <c r="E466" s="80">
        <v>0</v>
      </c>
      <c r="F466" s="80">
        <v>0</v>
      </c>
      <c r="G466" s="80">
        <v>0</v>
      </c>
      <c r="H466" s="80">
        <v>0</v>
      </c>
      <c r="I466" s="80">
        <v>0</v>
      </c>
      <c r="J466" s="77">
        <v>0</v>
      </c>
      <c r="K466" s="80">
        <v>0</v>
      </c>
      <c r="L466" s="80">
        <v>2538943.29</v>
      </c>
      <c r="M466" s="75">
        <v>0</v>
      </c>
      <c r="N466" s="75">
        <v>0</v>
      </c>
      <c r="O466" s="75">
        <v>0</v>
      </c>
      <c r="P466" s="75">
        <v>0</v>
      </c>
      <c r="Q466" s="80">
        <v>0</v>
      </c>
      <c r="R466" s="80">
        <v>0</v>
      </c>
      <c r="S466" s="57">
        <v>0</v>
      </c>
      <c r="T466" s="75">
        <v>0</v>
      </c>
    </row>
    <row r="467" spans="1:20" s="65" customFormat="1" ht="22.5" customHeight="1" x14ac:dyDescent="0.2">
      <c r="A467" s="103" t="s">
        <v>572</v>
      </c>
      <c r="B467" s="104"/>
      <c r="C467" s="62">
        <f>C468</f>
        <v>12577951.221000001</v>
      </c>
      <c r="D467" s="62">
        <f t="shared" ref="D467:T467" si="147">D468</f>
        <v>4295505.9889999991</v>
      </c>
      <c r="E467" s="62">
        <f t="shared" si="147"/>
        <v>606519.429</v>
      </c>
      <c r="F467" s="62">
        <f t="shared" si="147"/>
        <v>2583205.4479999999</v>
      </c>
      <c r="G467" s="62">
        <f t="shared" si="147"/>
        <v>0</v>
      </c>
      <c r="H467" s="62">
        <f t="shared" si="147"/>
        <v>461921.39399999997</v>
      </c>
      <c r="I467" s="62">
        <f t="shared" si="147"/>
        <v>643859.71799999999</v>
      </c>
      <c r="J467" s="63">
        <f t="shared" si="147"/>
        <v>0</v>
      </c>
      <c r="K467" s="62">
        <f t="shared" si="147"/>
        <v>0</v>
      </c>
      <c r="L467" s="62">
        <f t="shared" si="147"/>
        <v>3828360.807</v>
      </c>
      <c r="M467" s="62">
        <f t="shared" si="147"/>
        <v>0</v>
      </c>
      <c r="N467" s="62">
        <f t="shared" si="147"/>
        <v>3566674.7549999999</v>
      </c>
      <c r="O467" s="62">
        <f t="shared" si="147"/>
        <v>400000</v>
      </c>
      <c r="P467" s="62">
        <f t="shared" si="147"/>
        <v>487409.67000000004</v>
      </c>
      <c r="Q467" s="62">
        <f t="shared" si="147"/>
        <v>0</v>
      </c>
      <c r="R467" s="62">
        <f t="shared" si="147"/>
        <v>0</v>
      </c>
      <c r="S467" s="62">
        <f t="shared" si="147"/>
        <v>0</v>
      </c>
      <c r="T467" s="62">
        <f t="shared" si="147"/>
        <v>0</v>
      </c>
    </row>
    <row r="468" spans="1:20" s="67" customFormat="1" ht="22.5" customHeight="1" x14ac:dyDescent="0.25">
      <c r="A468" s="103" t="s">
        <v>573</v>
      </c>
      <c r="B468" s="104"/>
      <c r="C468" s="62">
        <f>SUM(C469:C471)</f>
        <v>12577951.221000001</v>
      </c>
      <c r="D468" s="62">
        <f t="shared" ref="D468:T468" si="148">SUM(D469:D471)</f>
        <v>4295505.9889999991</v>
      </c>
      <c r="E468" s="62">
        <f t="shared" si="148"/>
        <v>606519.429</v>
      </c>
      <c r="F468" s="62">
        <f t="shared" si="148"/>
        <v>2583205.4479999999</v>
      </c>
      <c r="G468" s="62">
        <f t="shared" si="148"/>
        <v>0</v>
      </c>
      <c r="H468" s="62">
        <f t="shared" si="148"/>
        <v>461921.39399999997</v>
      </c>
      <c r="I468" s="62">
        <f t="shared" si="148"/>
        <v>643859.71799999999</v>
      </c>
      <c r="J468" s="63">
        <f t="shared" si="148"/>
        <v>0</v>
      </c>
      <c r="K468" s="62">
        <f t="shared" si="148"/>
        <v>0</v>
      </c>
      <c r="L468" s="62">
        <f t="shared" si="148"/>
        <v>3828360.807</v>
      </c>
      <c r="M468" s="62">
        <f t="shared" si="148"/>
        <v>0</v>
      </c>
      <c r="N468" s="62">
        <f t="shared" si="148"/>
        <v>3566674.7549999999</v>
      </c>
      <c r="O468" s="62">
        <f t="shared" si="148"/>
        <v>400000</v>
      </c>
      <c r="P468" s="62">
        <f t="shared" si="148"/>
        <v>487409.67000000004</v>
      </c>
      <c r="Q468" s="62">
        <f t="shared" si="148"/>
        <v>0</v>
      </c>
      <c r="R468" s="62">
        <f t="shared" si="148"/>
        <v>0</v>
      </c>
      <c r="S468" s="62">
        <f t="shared" si="148"/>
        <v>0</v>
      </c>
      <c r="T468" s="62">
        <f t="shared" si="148"/>
        <v>0</v>
      </c>
    </row>
    <row r="469" spans="1:20" s="67" customFormat="1" ht="22.5" customHeight="1" x14ac:dyDescent="0.25">
      <c r="A469" s="78">
        <v>1</v>
      </c>
      <c r="B469" s="84" t="s">
        <v>761</v>
      </c>
      <c r="C469" s="75">
        <f>D469+K469+L469+M469+N469+O469+P469+Q469+R469+S469+T469</f>
        <v>280818.65000000002</v>
      </c>
      <c r="D469" s="75">
        <f>SUM(E469:I469)</f>
        <v>0</v>
      </c>
      <c r="E469" s="75">
        <v>0</v>
      </c>
      <c r="F469" s="75">
        <v>0</v>
      </c>
      <c r="G469" s="75">
        <v>0</v>
      </c>
      <c r="H469" s="75">
        <v>0</v>
      </c>
      <c r="I469" s="75">
        <v>0</v>
      </c>
      <c r="J469" s="77">
        <v>0</v>
      </c>
      <c r="K469" s="75">
        <v>0</v>
      </c>
      <c r="L469" s="75">
        <v>0</v>
      </c>
      <c r="M469" s="75">
        <v>0</v>
      </c>
      <c r="N469" s="75">
        <v>0</v>
      </c>
      <c r="O469" s="75">
        <v>200000</v>
      </c>
      <c r="P469" s="75">
        <v>80818.649999999994</v>
      </c>
      <c r="Q469" s="80">
        <v>0</v>
      </c>
      <c r="R469" s="80">
        <v>0</v>
      </c>
      <c r="S469" s="66">
        <v>0</v>
      </c>
      <c r="T469" s="66">
        <v>0</v>
      </c>
    </row>
    <row r="470" spans="1:20" s="67" customFormat="1" ht="22.5" customHeight="1" x14ac:dyDescent="0.25">
      <c r="A470" s="78">
        <v>2</v>
      </c>
      <c r="B470" s="84" t="s">
        <v>762</v>
      </c>
      <c r="C470" s="75">
        <f>D470+K470+L470+M470+N470+O470+P470+Q470+R470+S470+T470</f>
        <v>11052329.385</v>
      </c>
      <c r="D470" s="75">
        <f>SUM(E470:I470)</f>
        <v>3392788.5929999994</v>
      </c>
      <c r="E470" s="75">
        <v>606519.429</v>
      </c>
      <c r="F470" s="75">
        <v>1680488.0519999999</v>
      </c>
      <c r="G470" s="75">
        <v>0</v>
      </c>
      <c r="H470" s="75">
        <v>461921.39399999997</v>
      </c>
      <c r="I470" s="75">
        <v>643859.71799999999</v>
      </c>
      <c r="J470" s="77">
        <v>0</v>
      </c>
      <c r="K470" s="75">
        <v>0</v>
      </c>
      <c r="L470" s="75">
        <v>3828360.807</v>
      </c>
      <c r="M470" s="75">
        <v>0</v>
      </c>
      <c r="N470" s="75">
        <v>3566674.7549999999</v>
      </c>
      <c r="O470" s="75">
        <v>0</v>
      </c>
      <c r="P470" s="75">
        <v>264505.23</v>
      </c>
      <c r="Q470" s="80">
        <v>0</v>
      </c>
      <c r="R470" s="80">
        <v>0</v>
      </c>
      <c r="S470" s="57">
        <v>0</v>
      </c>
      <c r="T470" s="75">
        <v>0</v>
      </c>
    </row>
    <row r="471" spans="1:20" s="67" customFormat="1" ht="22.5" customHeight="1" x14ac:dyDescent="0.25">
      <c r="A471" s="78">
        <v>3</v>
      </c>
      <c r="B471" s="84" t="s">
        <v>763</v>
      </c>
      <c r="C471" s="75">
        <f>D471+K471+L471+M471+N471+O471+P471+Q471+R471+S471+T471</f>
        <v>1244803.186</v>
      </c>
      <c r="D471" s="75">
        <f>SUM(E471:I471)</f>
        <v>902717.39599999995</v>
      </c>
      <c r="E471" s="75">
        <v>0</v>
      </c>
      <c r="F471" s="75">
        <v>902717.39599999995</v>
      </c>
      <c r="G471" s="75">
        <v>0</v>
      </c>
      <c r="H471" s="75">
        <v>0</v>
      </c>
      <c r="I471" s="75">
        <v>0</v>
      </c>
      <c r="J471" s="77">
        <v>0</v>
      </c>
      <c r="K471" s="75">
        <v>0</v>
      </c>
      <c r="L471" s="75">
        <v>0</v>
      </c>
      <c r="M471" s="75">
        <v>0</v>
      </c>
      <c r="N471" s="75">
        <v>0</v>
      </c>
      <c r="O471" s="75">
        <v>200000</v>
      </c>
      <c r="P471" s="75">
        <v>142085.79</v>
      </c>
      <c r="Q471" s="80">
        <v>0</v>
      </c>
      <c r="R471" s="80">
        <v>0</v>
      </c>
      <c r="S471" s="57">
        <v>0</v>
      </c>
      <c r="T471" s="75">
        <v>0</v>
      </c>
    </row>
    <row r="472" spans="1:20" s="65" customFormat="1" ht="22.5" customHeight="1" x14ac:dyDescent="0.2">
      <c r="A472" s="226" t="s">
        <v>609</v>
      </c>
      <c r="B472" s="226"/>
      <c r="C472" s="62">
        <f>C473</f>
        <v>349662.41</v>
      </c>
      <c r="D472" s="62">
        <f t="shared" ref="D472:T473" si="149">D473</f>
        <v>349662.41</v>
      </c>
      <c r="E472" s="62">
        <f t="shared" si="149"/>
        <v>0</v>
      </c>
      <c r="F472" s="62">
        <f t="shared" si="149"/>
        <v>0</v>
      </c>
      <c r="G472" s="62">
        <f t="shared" si="149"/>
        <v>0</v>
      </c>
      <c r="H472" s="62">
        <f t="shared" si="149"/>
        <v>349662.41</v>
      </c>
      <c r="I472" s="62">
        <f t="shared" si="149"/>
        <v>0</v>
      </c>
      <c r="J472" s="63">
        <f t="shared" si="149"/>
        <v>0</v>
      </c>
      <c r="K472" s="62">
        <f t="shared" si="149"/>
        <v>0</v>
      </c>
      <c r="L472" s="62">
        <f t="shared" si="149"/>
        <v>0</v>
      </c>
      <c r="M472" s="62">
        <f t="shared" si="149"/>
        <v>0</v>
      </c>
      <c r="N472" s="62">
        <f t="shared" si="149"/>
        <v>0</v>
      </c>
      <c r="O472" s="62">
        <f t="shared" si="149"/>
        <v>0</v>
      </c>
      <c r="P472" s="62">
        <f t="shared" si="149"/>
        <v>0</v>
      </c>
      <c r="Q472" s="62">
        <f t="shared" si="149"/>
        <v>0</v>
      </c>
      <c r="R472" s="62">
        <f t="shared" si="149"/>
        <v>0</v>
      </c>
      <c r="S472" s="62">
        <f t="shared" si="149"/>
        <v>0</v>
      </c>
      <c r="T472" s="62">
        <f t="shared" si="149"/>
        <v>0</v>
      </c>
    </row>
    <row r="473" spans="1:20" s="65" customFormat="1" ht="22.5" customHeight="1" x14ac:dyDescent="0.2">
      <c r="A473" s="226" t="s">
        <v>621</v>
      </c>
      <c r="B473" s="226"/>
      <c r="C473" s="62">
        <f>C474</f>
        <v>349662.41</v>
      </c>
      <c r="D473" s="62">
        <f t="shared" si="149"/>
        <v>349662.41</v>
      </c>
      <c r="E473" s="62">
        <f t="shared" si="149"/>
        <v>0</v>
      </c>
      <c r="F473" s="62">
        <f t="shared" si="149"/>
        <v>0</v>
      </c>
      <c r="G473" s="62">
        <f t="shared" si="149"/>
        <v>0</v>
      </c>
      <c r="H473" s="62">
        <f t="shared" si="149"/>
        <v>349662.41</v>
      </c>
      <c r="I473" s="62">
        <f t="shared" si="149"/>
        <v>0</v>
      </c>
      <c r="J473" s="63">
        <f t="shared" si="149"/>
        <v>0</v>
      </c>
      <c r="K473" s="62">
        <f t="shared" si="149"/>
        <v>0</v>
      </c>
      <c r="L473" s="62">
        <f t="shared" si="149"/>
        <v>0</v>
      </c>
      <c r="M473" s="62">
        <f t="shared" si="149"/>
        <v>0</v>
      </c>
      <c r="N473" s="62">
        <f t="shared" si="149"/>
        <v>0</v>
      </c>
      <c r="O473" s="62">
        <f t="shared" si="149"/>
        <v>0</v>
      </c>
      <c r="P473" s="62">
        <f t="shared" si="149"/>
        <v>0</v>
      </c>
      <c r="Q473" s="62">
        <f t="shared" si="149"/>
        <v>0</v>
      </c>
      <c r="R473" s="62">
        <f t="shared" si="149"/>
        <v>0</v>
      </c>
      <c r="S473" s="62">
        <f t="shared" si="149"/>
        <v>0</v>
      </c>
      <c r="T473" s="62">
        <f t="shared" si="149"/>
        <v>0</v>
      </c>
    </row>
    <row r="474" spans="1:20" s="67" customFormat="1" ht="22.5" customHeight="1" x14ac:dyDescent="0.25">
      <c r="A474" s="78">
        <v>1</v>
      </c>
      <c r="B474" s="84" t="s">
        <v>357</v>
      </c>
      <c r="C474" s="75">
        <f t="shared" si="140"/>
        <v>349662.41</v>
      </c>
      <c r="D474" s="75">
        <f t="shared" si="141"/>
        <v>349662.41</v>
      </c>
      <c r="E474" s="80">
        <v>0</v>
      </c>
      <c r="F474" s="80">
        <v>0</v>
      </c>
      <c r="G474" s="80">
        <v>0</v>
      </c>
      <c r="H474" s="80">
        <v>349662.41</v>
      </c>
      <c r="I474" s="80">
        <v>0</v>
      </c>
      <c r="J474" s="77">
        <v>0</v>
      </c>
      <c r="K474" s="80">
        <v>0</v>
      </c>
      <c r="L474" s="80">
        <v>0</v>
      </c>
      <c r="M474" s="80">
        <v>0</v>
      </c>
      <c r="N474" s="80">
        <v>0</v>
      </c>
      <c r="O474" s="80">
        <v>0</v>
      </c>
      <c r="P474" s="80">
        <v>0</v>
      </c>
      <c r="Q474" s="80">
        <v>0</v>
      </c>
      <c r="R474" s="80">
        <v>0</v>
      </c>
      <c r="S474" s="80">
        <v>0</v>
      </c>
      <c r="T474" s="80">
        <v>0</v>
      </c>
    </row>
    <row r="475" spans="1:20" s="67" customFormat="1" ht="31.5" customHeight="1" x14ac:dyDescent="0.25">
      <c r="A475" s="132" t="s">
        <v>574</v>
      </c>
      <c r="B475" s="132"/>
      <c r="C475" s="62">
        <f>C476</f>
        <v>999774.01</v>
      </c>
      <c r="D475" s="62">
        <f t="shared" ref="D475:T476" si="150">D476</f>
        <v>999774.01</v>
      </c>
      <c r="E475" s="62">
        <f t="shared" si="150"/>
        <v>484958.79</v>
      </c>
      <c r="F475" s="62">
        <f t="shared" si="150"/>
        <v>0</v>
      </c>
      <c r="G475" s="62">
        <f t="shared" si="150"/>
        <v>0</v>
      </c>
      <c r="H475" s="62">
        <f t="shared" si="150"/>
        <v>0</v>
      </c>
      <c r="I475" s="62">
        <f t="shared" si="150"/>
        <v>514815.22</v>
      </c>
      <c r="J475" s="63">
        <f t="shared" si="150"/>
        <v>0</v>
      </c>
      <c r="K475" s="62">
        <f t="shared" si="150"/>
        <v>0</v>
      </c>
      <c r="L475" s="62">
        <f t="shared" si="150"/>
        <v>0</v>
      </c>
      <c r="M475" s="62">
        <f t="shared" si="150"/>
        <v>0</v>
      </c>
      <c r="N475" s="62">
        <f t="shared" si="150"/>
        <v>0</v>
      </c>
      <c r="O475" s="62">
        <f t="shared" si="150"/>
        <v>0</v>
      </c>
      <c r="P475" s="62">
        <f t="shared" si="150"/>
        <v>0</v>
      </c>
      <c r="Q475" s="62">
        <f t="shared" si="150"/>
        <v>0</v>
      </c>
      <c r="R475" s="62">
        <f t="shared" si="150"/>
        <v>0</v>
      </c>
      <c r="S475" s="62">
        <f t="shared" si="150"/>
        <v>0</v>
      </c>
      <c r="T475" s="62">
        <f t="shared" si="150"/>
        <v>0</v>
      </c>
    </row>
    <row r="476" spans="1:20" s="67" customFormat="1" ht="22.5" customHeight="1" x14ac:dyDescent="0.25">
      <c r="A476" s="132" t="s">
        <v>610</v>
      </c>
      <c r="B476" s="132"/>
      <c r="C476" s="62">
        <f>C477</f>
        <v>999774.01</v>
      </c>
      <c r="D476" s="62">
        <f t="shared" si="150"/>
        <v>999774.01</v>
      </c>
      <c r="E476" s="62">
        <f t="shared" si="150"/>
        <v>484958.79</v>
      </c>
      <c r="F476" s="62">
        <f t="shared" si="150"/>
        <v>0</v>
      </c>
      <c r="G476" s="62">
        <f t="shared" si="150"/>
        <v>0</v>
      </c>
      <c r="H476" s="62">
        <f t="shared" si="150"/>
        <v>0</v>
      </c>
      <c r="I476" s="62">
        <f t="shared" si="150"/>
        <v>514815.22</v>
      </c>
      <c r="J476" s="63">
        <f t="shared" si="150"/>
        <v>0</v>
      </c>
      <c r="K476" s="62">
        <f t="shared" si="150"/>
        <v>0</v>
      </c>
      <c r="L476" s="62">
        <f t="shared" si="150"/>
        <v>0</v>
      </c>
      <c r="M476" s="62">
        <f t="shared" si="150"/>
        <v>0</v>
      </c>
      <c r="N476" s="62">
        <f t="shared" si="150"/>
        <v>0</v>
      </c>
      <c r="O476" s="62">
        <f t="shared" si="150"/>
        <v>0</v>
      </c>
      <c r="P476" s="62">
        <f t="shared" si="150"/>
        <v>0</v>
      </c>
      <c r="Q476" s="62">
        <f t="shared" si="150"/>
        <v>0</v>
      </c>
      <c r="R476" s="62">
        <f t="shared" si="150"/>
        <v>0</v>
      </c>
      <c r="S476" s="62">
        <f t="shared" si="150"/>
        <v>0</v>
      </c>
      <c r="T476" s="62">
        <f t="shared" si="150"/>
        <v>0</v>
      </c>
    </row>
    <row r="477" spans="1:20" s="67" customFormat="1" ht="22.5" customHeight="1" x14ac:dyDescent="0.25">
      <c r="A477" s="78">
        <v>1</v>
      </c>
      <c r="B477" s="84" t="s">
        <v>622</v>
      </c>
      <c r="C477" s="75">
        <f t="shared" si="140"/>
        <v>999774.01</v>
      </c>
      <c r="D477" s="75">
        <f t="shared" si="141"/>
        <v>999774.01</v>
      </c>
      <c r="E477" s="75">
        <v>484958.79</v>
      </c>
      <c r="F477" s="75">
        <v>0</v>
      </c>
      <c r="G477" s="75">
        <v>0</v>
      </c>
      <c r="H477" s="75">
        <v>0</v>
      </c>
      <c r="I477" s="75">
        <v>514815.22</v>
      </c>
      <c r="J477" s="77">
        <v>0</v>
      </c>
      <c r="K477" s="75">
        <v>0</v>
      </c>
      <c r="L477" s="75">
        <v>0</v>
      </c>
      <c r="M477" s="75">
        <v>0</v>
      </c>
      <c r="N477" s="75">
        <v>0</v>
      </c>
      <c r="O477" s="75">
        <v>0</v>
      </c>
      <c r="P477" s="75">
        <v>0</v>
      </c>
      <c r="Q477" s="80">
        <v>0</v>
      </c>
      <c r="R477" s="80">
        <v>0</v>
      </c>
      <c r="S477" s="80">
        <v>0</v>
      </c>
      <c r="T477" s="75">
        <v>0</v>
      </c>
    </row>
    <row r="478" spans="1:20" s="65" customFormat="1" ht="22.5" customHeight="1" x14ac:dyDescent="0.2">
      <c r="A478" s="132" t="s">
        <v>630</v>
      </c>
      <c r="B478" s="132"/>
      <c r="C478" s="62">
        <f>SUM(C479:C480)</f>
        <v>5280835.2064000005</v>
      </c>
      <c r="D478" s="62">
        <f t="shared" ref="D478:T478" si="151">SUM(D479:D480)</f>
        <v>4185214.6464</v>
      </c>
      <c r="E478" s="62">
        <f t="shared" si="151"/>
        <v>0</v>
      </c>
      <c r="F478" s="62">
        <f t="shared" si="151"/>
        <v>0</v>
      </c>
      <c r="G478" s="62">
        <f t="shared" si="151"/>
        <v>1949900.956</v>
      </c>
      <c r="H478" s="62">
        <f t="shared" si="151"/>
        <v>948319.93469999998</v>
      </c>
      <c r="I478" s="62">
        <f t="shared" si="151"/>
        <v>1286993.7557000001</v>
      </c>
      <c r="J478" s="63">
        <f t="shared" si="151"/>
        <v>0</v>
      </c>
      <c r="K478" s="62">
        <f t="shared" si="151"/>
        <v>0</v>
      </c>
      <c r="L478" s="62">
        <f t="shared" si="151"/>
        <v>0</v>
      </c>
      <c r="M478" s="62">
        <f t="shared" si="151"/>
        <v>595620.56000000006</v>
      </c>
      <c r="N478" s="62">
        <f t="shared" si="151"/>
        <v>0</v>
      </c>
      <c r="O478" s="62">
        <f t="shared" si="151"/>
        <v>500000</v>
      </c>
      <c r="P478" s="62">
        <f t="shared" si="151"/>
        <v>0</v>
      </c>
      <c r="Q478" s="62">
        <f t="shared" si="151"/>
        <v>0</v>
      </c>
      <c r="R478" s="62">
        <f t="shared" si="151"/>
        <v>0</v>
      </c>
      <c r="S478" s="62">
        <f t="shared" si="151"/>
        <v>0</v>
      </c>
      <c r="T478" s="62">
        <f t="shared" si="151"/>
        <v>0</v>
      </c>
    </row>
    <row r="479" spans="1:20" s="67" customFormat="1" ht="22.5" customHeight="1" x14ac:dyDescent="0.25">
      <c r="A479" s="78">
        <v>1</v>
      </c>
      <c r="B479" s="84" t="s">
        <v>333</v>
      </c>
      <c r="C479" s="75">
        <f t="shared" si="140"/>
        <v>2449900.9560000002</v>
      </c>
      <c r="D479" s="75">
        <f t="shared" si="141"/>
        <v>1949900.956</v>
      </c>
      <c r="E479" s="75">
        <v>0</v>
      </c>
      <c r="F479" s="75">
        <v>0</v>
      </c>
      <c r="G479" s="75">
        <v>1949900.956</v>
      </c>
      <c r="H479" s="75">
        <v>0</v>
      </c>
      <c r="I479" s="75">
        <v>0</v>
      </c>
      <c r="J479" s="77">
        <v>0</v>
      </c>
      <c r="K479" s="75">
        <v>0</v>
      </c>
      <c r="L479" s="75">
        <v>0</v>
      </c>
      <c r="M479" s="75">
        <v>0</v>
      </c>
      <c r="N479" s="75">
        <v>0</v>
      </c>
      <c r="O479" s="75">
        <v>500000</v>
      </c>
      <c r="P479" s="75">
        <v>0</v>
      </c>
      <c r="Q479" s="80">
        <v>0</v>
      </c>
      <c r="R479" s="80">
        <v>0</v>
      </c>
      <c r="S479" s="80">
        <v>0</v>
      </c>
      <c r="T479" s="75">
        <v>0</v>
      </c>
    </row>
    <row r="480" spans="1:20" s="67" customFormat="1" ht="22.5" customHeight="1" x14ac:dyDescent="0.25">
      <c r="A480" s="78">
        <v>2</v>
      </c>
      <c r="B480" s="84" t="s">
        <v>358</v>
      </c>
      <c r="C480" s="75">
        <f t="shared" si="140"/>
        <v>2830934.2504000003</v>
      </c>
      <c r="D480" s="75">
        <f t="shared" si="141"/>
        <v>2235313.6904000002</v>
      </c>
      <c r="E480" s="75">
        <v>0</v>
      </c>
      <c r="F480" s="75">
        <v>0</v>
      </c>
      <c r="G480" s="75">
        <v>0</v>
      </c>
      <c r="H480" s="75">
        <v>948319.93469999998</v>
      </c>
      <c r="I480" s="75">
        <v>1286993.7557000001</v>
      </c>
      <c r="J480" s="77">
        <v>0</v>
      </c>
      <c r="K480" s="75">
        <v>0</v>
      </c>
      <c r="L480" s="75">
        <v>0</v>
      </c>
      <c r="M480" s="75">
        <v>595620.56000000006</v>
      </c>
      <c r="N480" s="75">
        <v>0</v>
      </c>
      <c r="O480" s="75">
        <v>0</v>
      </c>
      <c r="P480" s="75">
        <v>0</v>
      </c>
      <c r="Q480" s="80">
        <v>0</v>
      </c>
      <c r="R480" s="80">
        <v>0</v>
      </c>
      <c r="S480" s="80">
        <v>0</v>
      </c>
      <c r="T480" s="75">
        <v>0</v>
      </c>
    </row>
    <row r="481" spans="1:20" s="67" customFormat="1" ht="22.5" customHeight="1" x14ac:dyDescent="0.25">
      <c r="A481" s="132" t="s">
        <v>577</v>
      </c>
      <c r="B481" s="132"/>
      <c r="C481" s="62">
        <f>C482+C486</f>
        <v>6026044.46</v>
      </c>
      <c r="D481" s="62">
        <f t="shared" ref="D481:T481" si="152">D482+D486</f>
        <v>6009114.7899999991</v>
      </c>
      <c r="E481" s="62">
        <f t="shared" si="152"/>
        <v>3001501.8</v>
      </c>
      <c r="F481" s="62">
        <f t="shared" si="152"/>
        <v>0</v>
      </c>
      <c r="G481" s="62">
        <f t="shared" si="152"/>
        <v>2447020.0099999998</v>
      </c>
      <c r="H481" s="62">
        <f t="shared" si="152"/>
        <v>560592.98</v>
      </c>
      <c r="I481" s="62">
        <f t="shared" si="152"/>
        <v>0</v>
      </c>
      <c r="J481" s="63">
        <f t="shared" si="152"/>
        <v>0</v>
      </c>
      <c r="K481" s="62">
        <f t="shared" si="152"/>
        <v>0</v>
      </c>
      <c r="L481" s="62">
        <f t="shared" si="152"/>
        <v>0</v>
      </c>
      <c r="M481" s="62">
        <f t="shared" si="152"/>
        <v>16929.669999999998</v>
      </c>
      <c r="N481" s="62">
        <f t="shared" si="152"/>
        <v>0</v>
      </c>
      <c r="O481" s="62">
        <f t="shared" si="152"/>
        <v>0</v>
      </c>
      <c r="P481" s="62">
        <f t="shared" si="152"/>
        <v>0</v>
      </c>
      <c r="Q481" s="62">
        <f t="shared" si="152"/>
        <v>0</v>
      </c>
      <c r="R481" s="62">
        <f t="shared" si="152"/>
        <v>0</v>
      </c>
      <c r="S481" s="62">
        <f t="shared" si="152"/>
        <v>0</v>
      </c>
      <c r="T481" s="62">
        <f t="shared" si="152"/>
        <v>0</v>
      </c>
    </row>
    <row r="482" spans="1:20" s="67" customFormat="1" ht="22.5" customHeight="1" x14ac:dyDescent="0.25">
      <c r="A482" s="132" t="s">
        <v>578</v>
      </c>
      <c r="B482" s="132"/>
      <c r="C482" s="62">
        <f>SUM(C483:C485)</f>
        <v>5702571.0599999996</v>
      </c>
      <c r="D482" s="62">
        <f t="shared" ref="D482:T482" si="153">SUM(D483:D485)</f>
        <v>5702571.0599999996</v>
      </c>
      <c r="E482" s="62">
        <f t="shared" si="153"/>
        <v>3001501.8</v>
      </c>
      <c r="F482" s="62">
        <f t="shared" si="153"/>
        <v>0</v>
      </c>
      <c r="G482" s="62">
        <f t="shared" si="153"/>
        <v>2447020.0099999998</v>
      </c>
      <c r="H482" s="62">
        <f t="shared" si="153"/>
        <v>254049.25</v>
      </c>
      <c r="I482" s="62">
        <f t="shared" si="153"/>
        <v>0</v>
      </c>
      <c r="J482" s="63">
        <f t="shared" si="153"/>
        <v>0</v>
      </c>
      <c r="K482" s="62">
        <f t="shared" si="153"/>
        <v>0</v>
      </c>
      <c r="L482" s="62">
        <f t="shared" si="153"/>
        <v>0</v>
      </c>
      <c r="M482" s="62">
        <f t="shared" si="153"/>
        <v>0</v>
      </c>
      <c r="N482" s="62">
        <f t="shared" si="153"/>
        <v>0</v>
      </c>
      <c r="O482" s="62">
        <f t="shared" si="153"/>
        <v>0</v>
      </c>
      <c r="P482" s="62">
        <f t="shared" si="153"/>
        <v>0</v>
      </c>
      <c r="Q482" s="62">
        <f t="shared" si="153"/>
        <v>0</v>
      </c>
      <c r="R482" s="62">
        <f t="shared" si="153"/>
        <v>0</v>
      </c>
      <c r="S482" s="62">
        <f t="shared" si="153"/>
        <v>0</v>
      </c>
      <c r="T482" s="62">
        <f t="shared" si="153"/>
        <v>0</v>
      </c>
    </row>
    <row r="483" spans="1:20" s="67" customFormat="1" ht="22.5" customHeight="1" x14ac:dyDescent="0.25">
      <c r="A483" s="78">
        <v>1</v>
      </c>
      <c r="B483" s="84" t="s">
        <v>334</v>
      </c>
      <c r="C483" s="75">
        <f>D483+K483+L483+M483+N483+O483+P483+Q483+R483+S483+T483</f>
        <v>3001501.8</v>
      </c>
      <c r="D483" s="75">
        <f>SUM(E483:I483)</f>
        <v>3001501.8</v>
      </c>
      <c r="E483" s="75">
        <v>3001501.8</v>
      </c>
      <c r="F483" s="75">
        <v>0</v>
      </c>
      <c r="G483" s="75">
        <v>0</v>
      </c>
      <c r="H483" s="75">
        <v>0</v>
      </c>
      <c r="I483" s="75">
        <v>0</v>
      </c>
      <c r="J483" s="77">
        <v>0</v>
      </c>
      <c r="K483" s="75">
        <v>0</v>
      </c>
      <c r="L483" s="75">
        <v>0</v>
      </c>
      <c r="M483" s="75">
        <v>0</v>
      </c>
      <c r="N483" s="75">
        <v>0</v>
      </c>
      <c r="O483" s="75">
        <v>0</v>
      </c>
      <c r="P483" s="75">
        <v>0</v>
      </c>
      <c r="Q483" s="80">
        <v>0</v>
      </c>
      <c r="R483" s="80">
        <v>0</v>
      </c>
      <c r="S483" s="57">
        <v>0</v>
      </c>
      <c r="T483" s="75">
        <v>0</v>
      </c>
    </row>
    <row r="484" spans="1:20" s="67" customFormat="1" ht="22.5" customHeight="1" x14ac:dyDescent="0.25">
      <c r="A484" s="78">
        <v>2</v>
      </c>
      <c r="B484" s="84" t="s">
        <v>359</v>
      </c>
      <c r="C484" s="75">
        <f t="shared" si="140"/>
        <v>2447020.0099999998</v>
      </c>
      <c r="D484" s="75">
        <f t="shared" si="141"/>
        <v>2447020.0099999998</v>
      </c>
      <c r="E484" s="75">
        <v>0</v>
      </c>
      <c r="F484" s="75">
        <v>0</v>
      </c>
      <c r="G484" s="75">
        <v>2447020.0099999998</v>
      </c>
      <c r="H484" s="75">
        <v>0</v>
      </c>
      <c r="I484" s="75">
        <v>0</v>
      </c>
      <c r="J484" s="77">
        <v>0</v>
      </c>
      <c r="K484" s="75">
        <v>0</v>
      </c>
      <c r="L484" s="75">
        <v>0</v>
      </c>
      <c r="M484" s="75">
        <v>0</v>
      </c>
      <c r="N484" s="75">
        <v>0</v>
      </c>
      <c r="O484" s="75">
        <v>0</v>
      </c>
      <c r="P484" s="75">
        <v>0</v>
      </c>
      <c r="Q484" s="80">
        <v>0</v>
      </c>
      <c r="R484" s="80">
        <v>0</v>
      </c>
      <c r="S484" s="57">
        <v>0</v>
      </c>
      <c r="T484" s="75">
        <v>0</v>
      </c>
    </row>
    <row r="485" spans="1:20" s="67" customFormat="1" ht="22.5" customHeight="1" x14ac:dyDescent="0.25">
      <c r="A485" s="78">
        <v>3</v>
      </c>
      <c r="B485" s="84" t="s">
        <v>360</v>
      </c>
      <c r="C485" s="75">
        <f t="shared" si="140"/>
        <v>254049.25</v>
      </c>
      <c r="D485" s="75">
        <f t="shared" si="141"/>
        <v>254049.25</v>
      </c>
      <c r="E485" s="75">
        <v>0</v>
      </c>
      <c r="F485" s="75">
        <v>0</v>
      </c>
      <c r="G485" s="75">
        <v>0</v>
      </c>
      <c r="H485" s="75">
        <v>254049.25</v>
      </c>
      <c r="I485" s="75">
        <v>0</v>
      </c>
      <c r="J485" s="77">
        <v>0</v>
      </c>
      <c r="K485" s="75">
        <v>0</v>
      </c>
      <c r="L485" s="75">
        <v>0</v>
      </c>
      <c r="M485" s="75">
        <v>0</v>
      </c>
      <c r="N485" s="75">
        <v>0</v>
      </c>
      <c r="O485" s="75">
        <v>0</v>
      </c>
      <c r="P485" s="75">
        <v>0</v>
      </c>
      <c r="Q485" s="80">
        <v>0</v>
      </c>
      <c r="R485" s="80">
        <v>0</v>
      </c>
      <c r="S485" s="57">
        <v>0</v>
      </c>
      <c r="T485" s="75">
        <v>0</v>
      </c>
    </row>
    <row r="486" spans="1:20" s="67" customFormat="1" ht="22.5" customHeight="1" x14ac:dyDescent="0.25">
      <c r="A486" s="132" t="s">
        <v>611</v>
      </c>
      <c r="B486" s="132"/>
      <c r="C486" s="62">
        <f>C487</f>
        <v>323473.39999999997</v>
      </c>
      <c r="D486" s="62">
        <f t="shared" ref="D486:T486" si="154">D487</f>
        <v>306543.73</v>
      </c>
      <c r="E486" s="62">
        <f t="shared" si="154"/>
        <v>0</v>
      </c>
      <c r="F486" s="62">
        <f t="shared" si="154"/>
        <v>0</v>
      </c>
      <c r="G486" s="62">
        <f t="shared" si="154"/>
        <v>0</v>
      </c>
      <c r="H486" s="62">
        <f t="shared" si="154"/>
        <v>306543.73</v>
      </c>
      <c r="I486" s="62">
        <f t="shared" si="154"/>
        <v>0</v>
      </c>
      <c r="J486" s="63">
        <f t="shared" si="154"/>
        <v>0</v>
      </c>
      <c r="K486" s="62">
        <f t="shared" si="154"/>
        <v>0</v>
      </c>
      <c r="L486" s="62">
        <f t="shared" si="154"/>
        <v>0</v>
      </c>
      <c r="M486" s="62">
        <f t="shared" si="154"/>
        <v>16929.669999999998</v>
      </c>
      <c r="N486" s="62">
        <f t="shared" si="154"/>
        <v>0</v>
      </c>
      <c r="O486" s="62">
        <f t="shared" si="154"/>
        <v>0</v>
      </c>
      <c r="P486" s="62">
        <f t="shared" si="154"/>
        <v>0</v>
      </c>
      <c r="Q486" s="62">
        <f t="shared" si="154"/>
        <v>0</v>
      </c>
      <c r="R486" s="62">
        <f t="shared" si="154"/>
        <v>0</v>
      </c>
      <c r="S486" s="62">
        <f t="shared" si="154"/>
        <v>0</v>
      </c>
      <c r="T486" s="62">
        <f t="shared" si="154"/>
        <v>0</v>
      </c>
    </row>
    <row r="487" spans="1:20" s="67" customFormat="1" ht="22.5" customHeight="1" x14ac:dyDescent="0.25">
      <c r="A487" s="78">
        <v>1</v>
      </c>
      <c r="B487" s="84" t="s">
        <v>361</v>
      </c>
      <c r="C487" s="75">
        <f t="shared" si="140"/>
        <v>323473.39999999997</v>
      </c>
      <c r="D487" s="75">
        <f t="shared" si="141"/>
        <v>306543.73</v>
      </c>
      <c r="E487" s="75">
        <v>0</v>
      </c>
      <c r="F487" s="75">
        <v>0</v>
      </c>
      <c r="G487" s="75">
        <v>0</v>
      </c>
      <c r="H487" s="75">
        <v>306543.73</v>
      </c>
      <c r="I487" s="75">
        <v>0</v>
      </c>
      <c r="J487" s="77">
        <v>0</v>
      </c>
      <c r="K487" s="75">
        <v>0</v>
      </c>
      <c r="L487" s="75">
        <v>0</v>
      </c>
      <c r="M487" s="75">
        <v>16929.669999999998</v>
      </c>
      <c r="N487" s="75">
        <v>0</v>
      </c>
      <c r="O487" s="75">
        <v>0</v>
      </c>
      <c r="P487" s="75">
        <v>0</v>
      </c>
      <c r="Q487" s="80">
        <v>0</v>
      </c>
      <c r="R487" s="80">
        <v>0</v>
      </c>
      <c r="S487" s="57">
        <v>0</v>
      </c>
      <c r="T487" s="75">
        <v>0</v>
      </c>
    </row>
    <row r="488" spans="1:20" s="65" customFormat="1" ht="22.5" customHeight="1" x14ac:dyDescent="0.2">
      <c r="A488" s="132" t="s">
        <v>579</v>
      </c>
      <c r="B488" s="132"/>
      <c r="C488" s="62">
        <f>C489</f>
        <v>2489909.69</v>
      </c>
      <c r="D488" s="62">
        <f t="shared" ref="D488:T489" si="155">D489</f>
        <v>0</v>
      </c>
      <c r="E488" s="62">
        <f t="shared" si="155"/>
        <v>0</v>
      </c>
      <c r="F488" s="62">
        <f t="shared" si="155"/>
        <v>0</v>
      </c>
      <c r="G488" s="62">
        <f t="shared" si="155"/>
        <v>0</v>
      </c>
      <c r="H488" s="62">
        <f t="shared" si="155"/>
        <v>0</v>
      </c>
      <c r="I488" s="62">
        <f t="shared" si="155"/>
        <v>0</v>
      </c>
      <c r="J488" s="63">
        <f t="shared" si="155"/>
        <v>0</v>
      </c>
      <c r="K488" s="62">
        <f t="shared" si="155"/>
        <v>0</v>
      </c>
      <c r="L488" s="62">
        <f t="shared" si="155"/>
        <v>2489909.69</v>
      </c>
      <c r="M488" s="62">
        <f t="shared" si="155"/>
        <v>0</v>
      </c>
      <c r="N488" s="62">
        <f t="shared" si="155"/>
        <v>0</v>
      </c>
      <c r="O488" s="62">
        <f t="shared" si="155"/>
        <v>0</v>
      </c>
      <c r="P488" s="62">
        <f t="shared" si="155"/>
        <v>0</v>
      </c>
      <c r="Q488" s="62">
        <f t="shared" si="155"/>
        <v>0</v>
      </c>
      <c r="R488" s="62">
        <f t="shared" si="155"/>
        <v>0</v>
      </c>
      <c r="S488" s="62">
        <f t="shared" si="155"/>
        <v>0</v>
      </c>
      <c r="T488" s="62">
        <f t="shared" si="155"/>
        <v>0</v>
      </c>
    </row>
    <row r="489" spans="1:20" s="65" customFormat="1" ht="22.5" customHeight="1" x14ac:dyDescent="0.2">
      <c r="A489" s="132" t="s">
        <v>612</v>
      </c>
      <c r="B489" s="132"/>
      <c r="C489" s="62">
        <f>C490</f>
        <v>2489909.69</v>
      </c>
      <c r="D489" s="62">
        <f t="shared" si="155"/>
        <v>0</v>
      </c>
      <c r="E489" s="62">
        <f t="shared" si="155"/>
        <v>0</v>
      </c>
      <c r="F489" s="62">
        <f t="shared" si="155"/>
        <v>0</v>
      </c>
      <c r="G489" s="62">
        <f t="shared" si="155"/>
        <v>0</v>
      </c>
      <c r="H489" s="62">
        <f t="shared" si="155"/>
        <v>0</v>
      </c>
      <c r="I489" s="62">
        <f t="shared" si="155"/>
        <v>0</v>
      </c>
      <c r="J489" s="63">
        <f t="shared" si="155"/>
        <v>0</v>
      </c>
      <c r="K489" s="62">
        <f t="shared" si="155"/>
        <v>0</v>
      </c>
      <c r="L489" s="62">
        <f t="shared" si="155"/>
        <v>2489909.69</v>
      </c>
      <c r="M489" s="62">
        <f t="shared" si="155"/>
        <v>0</v>
      </c>
      <c r="N489" s="62">
        <f t="shared" si="155"/>
        <v>0</v>
      </c>
      <c r="O489" s="62">
        <f t="shared" si="155"/>
        <v>0</v>
      </c>
      <c r="P489" s="62">
        <f t="shared" si="155"/>
        <v>0</v>
      </c>
      <c r="Q489" s="62">
        <f t="shared" si="155"/>
        <v>0</v>
      </c>
      <c r="R489" s="62">
        <f t="shared" si="155"/>
        <v>0</v>
      </c>
      <c r="S489" s="62">
        <f t="shared" si="155"/>
        <v>0</v>
      </c>
      <c r="T489" s="62">
        <f t="shared" si="155"/>
        <v>0</v>
      </c>
    </row>
    <row r="490" spans="1:20" s="67" customFormat="1" ht="22.5" customHeight="1" x14ac:dyDescent="0.25">
      <c r="A490" s="78">
        <v>1</v>
      </c>
      <c r="B490" s="84" t="s">
        <v>363</v>
      </c>
      <c r="C490" s="75">
        <f t="shared" si="140"/>
        <v>2489909.69</v>
      </c>
      <c r="D490" s="75">
        <f t="shared" si="141"/>
        <v>0</v>
      </c>
      <c r="E490" s="75">
        <v>0</v>
      </c>
      <c r="F490" s="75">
        <v>0</v>
      </c>
      <c r="G490" s="75">
        <v>0</v>
      </c>
      <c r="H490" s="75">
        <v>0</v>
      </c>
      <c r="I490" s="75">
        <v>0</v>
      </c>
      <c r="J490" s="77">
        <v>0</v>
      </c>
      <c r="K490" s="75">
        <v>0</v>
      </c>
      <c r="L490" s="75">
        <v>2489909.69</v>
      </c>
      <c r="M490" s="75">
        <v>0</v>
      </c>
      <c r="N490" s="75">
        <v>0</v>
      </c>
      <c r="O490" s="75">
        <v>0</v>
      </c>
      <c r="P490" s="75">
        <v>0</v>
      </c>
      <c r="Q490" s="80">
        <v>0</v>
      </c>
      <c r="R490" s="80">
        <v>0</v>
      </c>
      <c r="S490" s="80">
        <v>0</v>
      </c>
      <c r="T490" s="75">
        <v>0</v>
      </c>
    </row>
    <row r="491" spans="1:20" s="67" customFormat="1" ht="22.5" customHeight="1" x14ac:dyDescent="0.25">
      <c r="A491" s="132" t="s">
        <v>641</v>
      </c>
      <c r="B491" s="132"/>
      <c r="C491" s="62">
        <f>C492</f>
        <v>6466617.9180000005</v>
      </c>
      <c r="D491" s="62">
        <f t="shared" ref="D491:T492" si="156">D492</f>
        <v>0</v>
      </c>
      <c r="E491" s="62">
        <f t="shared" si="156"/>
        <v>0</v>
      </c>
      <c r="F491" s="62">
        <f t="shared" si="156"/>
        <v>0</v>
      </c>
      <c r="G491" s="62">
        <f t="shared" si="156"/>
        <v>0</v>
      </c>
      <c r="H491" s="62">
        <f t="shared" si="156"/>
        <v>0</v>
      </c>
      <c r="I491" s="62">
        <f t="shared" si="156"/>
        <v>0</v>
      </c>
      <c r="J491" s="63">
        <f t="shared" si="156"/>
        <v>0</v>
      </c>
      <c r="K491" s="62">
        <f t="shared" si="156"/>
        <v>0</v>
      </c>
      <c r="L491" s="62">
        <f t="shared" si="156"/>
        <v>6466617.9180000005</v>
      </c>
      <c r="M491" s="62">
        <f t="shared" si="156"/>
        <v>0</v>
      </c>
      <c r="N491" s="62">
        <f t="shared" si="156"/>
        <v>0</v>
      </c>
      <c r="O491" s="62">
        <f t="shared" si="156"/>
        <v>0</v>
      </c>
      <c r="P491" s="62">
        <f t="shared" si="156"/>
        <v>0</v>
      </c>
      <c r="Q491" s="62">
        <f t="shared" si="156"/>
        <v>0</v>
      </c>
      <c r="R491" s="62">
        <f t="shared" si="156"/>
        <v>0</v>
      </c>
      <c r="S491" s="62">
        <f t="shared" si="156"/>
        <v>0</v>
      </c>
      <c r="T491" s="62">
        <f t="shared" si="156"/>
        <v>0</v>
      </c>
    </row>
    <row r="492" spans="1:20" s="67" customFormat="1" ht="22.5" customHeight="1" x14ac:dyDescent="0.25">
      <c r="A492" s="132" t="s">
        <v>602</v>
      </c>
      <c r="B492" s="132"/>
      <c r="C492" s="62">
        <f>C493</f>
        <v>6466617.9180000005</v>
      </c>
      <c r="D492" s="62">
        <f t="shared" si="156"/>
        <v>0</v>
      </c>
      <c r="E492" s="62">
        <f t="shared" si="156"/>
        <v>0</v>
      </c>
      <c r="F492" s="62">
        <f t="shared" si="156"/>
        <v>0</v>
      </c>
      <c r="G492" s="62">
        <f t="shared" si="156"/>
        <v>0</v>
      </c>
      <c r="H492" s="62">
        <f t="shared" si="156"/>
        <v>0</v>
      </c>
      <c r="I492" s="62">
        <f t="shared" si="156"/>
        <v>0</v>
      </c>
      <c r="J492" s="63">
        <f t="shared" si="156"/>
        <v>0</v>
      </c>
      <c r="K492" s="62">
        <f t="shared" si="156"/>
        <v>0</v>
      </c>
      <c r="L492" s="62">
        <f t="shared" si="156"/>
        <v>6466617.9180000005</v>
      </c>
      <c r="M492" s="62">
        <f t="shared" si="156"/>
        <v>0</v>
      </c>
      <c r="N492" s="62">
        <f t="shared" si="156"/>
        <v>0</v>
      </c>
      <c r="O492" s="62">
        <f t="shared" si="156"/>
        <v>0</v>
      </c>
      <c r="P492" s="62">
        <f t="shared" si="156"/>
        <v>0</v>
      </c>
      <c r="Q492" s="62">
        <f t="shared" si="156"/>
        <v>0</v>
      </c>
      <c r="R492" s="62">
        <f t="shared" si="156"/>
        <v>0</v>
      </c>
      <c r="S492" s="62">
        <f t="shared" si="156"/>
        <v>0</v>
      </c>
      <c r="T492" s="62">
        <f t="shared" si="156"/>
        <v>0</v>
      </c>
    </row>
    <row r="493" spans="1:20" s="67" customFormat="1" ht="22.5" customHeight="1" x14ac:dyDescent="0.25">
      <c r="A493" s="85">
        <v>1</v>
      </c>
      <c r="B493" s="84" t="s">
        <v>364</v>
      </c>
      <c r="C493" s="75">
        <f t="shared" si="140"/>
        <v>6466617.9180000005</v>
      </c>
      <c r="D493" s="75">
        <f t="shared" si="141"/>
        <v>0</v>
      </c>
      <c r="E493" s="75">
        <v>0</v>
      </c>
      <c r="F493" s="75">
        <v>0</v>
      </c>
      <c r="G493" s="75">
        <v>0</v>
      </c>
      <c r="H493" s="75">
        <v>0</v>
      </c>
      <c r="I493" s="75">
        <v>0</v>
      </c>
      <c r="J493" s="77">
        <v>0</v>
      </c>
      <c r="K493" s="75">
        <v>0</v>
      </c>
      <c r="L493" s="75">
        <v>6466617.9180000005</v>
      </c>
      <c r="M493" s="75">
        <v>0</v>
      </c>
      <c r="N493" s="75">
        <v>0</v>
      </c>
      <c r="O493" s="75">
        <v>0</v>
      </c>
      <c r="P493" s="75">
        <v>0</v>
      </c>
      <c r="Q493" s="80">
        <v>0</v>
      </c>
      <c r="R493" s="80">
        <v>0</v>
      </c>
      <c r="S493" s="75">
        <v>0</v>
      </c>
      <c r="T493" s="75">
        <v>0</v>
      </c>
    </row>
    <row r="494" spans="1:20" s="65" customFormat="1" ht="22.5" customHeight="1" x14ac:dyDescent="0.2">
      <c r="A494" s="132" t="s">
        <v>581</v>
      </c>
      <c r="B494" s="132"/>
      <c r="C494" s="62">
        <f>C495</f>
        <v>2918330.4</v>
      </c>
      <c r="D494" s="62">
        <f t="shared" ref="D494:T494" si="157">D495</f>
        <v>0</v>
      </c>
      <c r="E494" s="62">
        <f t="shared" si="157"/>
        <v>0</v>
      </c>
      <c r="F494" s="62">
        <f t="shared" si="157"/>
        <v>0</v>
      </c>
      <c r="G494" s="62">
        <f t="shared" si="157"/>
        <v>0</v>
      </c>
      <c r="H494" s="62">
        <f t="shared" si="157"/>
        <v>0</v>
      </c>
      <c r="I494" s="62">
        <f t="shared" si="157"/>
        <v>0</v>
      </c>
      <c r="J494" s="63">
        <f t="shared" si="157"/>
        <v>0</v>
      </c>
      <c r="K494" s="62">
        <f t="shared" si="157"/>
        <v>0</v>
      </c>
      <c r="L494" s="62">
        <f t="shared" si="157"/>
        <v>2918330.4</v>
      </c>
      <c r="M494" s="62">
        <f t="shared" si="157"/>
        <v>0</v>
      </c>
      <c r="N494" s="62">
        <f t="shared" si="157"/>
        <v>0</v>
      </c>
      <c r="O494" s="62">
        <f t="shared" si="157"/>
        <v>0</v>
      </c>
      <c r="P494" s="62">
        <f t="shared" si="157"/>
        <v>0</v>
      </c>
      <c r="Q494" s="62">
        <f t="shared" si="157"/>
        <v>0</v>
      </c>
      <c r="R494" s="62">
        <f t="shared" si="157"/>
        <v>0</v>
      </c>
      <c r="S494" s="62">
        <f t="shared" si="157"/>
        <v>0</v>
      </c>
      <c r="T494" s="62">
        <f t="shared" si="157"/>
        <v>0</v>
      </c>
    </row>
    <row r="495" spans="1:20" s="67" customFormat="1" ht="22.5" customHeight="1" x14ac:dyDescent="0.25">
      <c r="A495" s="132" t="s">
        <v>583</v>
      </c>
      <c r="B495" s="132"/>
      <c r="C495" s="62">
        <f>C496</f>
        <v>2918330.4</v>
      </c>
      <c r="D495" s="62">
        <f t="shared" ref="D495:T495" si="158">D496</f>
        <v>0</v>
      </c>
      <c r="E495" s="62">
        <f t="shared" si="158"/>
        <v>0</v>
      </c>
      <c r="F495" s="62">
        <f t="shared" si="158"/>
        <v>0</v>
      </c>
      <c r="G495" s="62">
        <f t="shared" si="158"/>
        <v>0</v>
      </c>
      <c r="H495" s="62">
        <f t="shared" si="158"/>
        <v>0</v>
      </c>
      <c r="I495" s="62">
        <f t="shared" si="158"/>
        <v>0</v>
      </c>
      <c r="J495" s="63">
        <f t="shared" si="158"/>
        <v>0</v>
      </c>
      <c r="K495" s="62">
        <f t="shared" si="158"/>
        <v>0</v>
      </c>
      <c r="L495" s="62">
        <f t="shared" si="158"/>
        <v>2918330.4</v>
      </c>
      <c r="M495" s="62">
        <f t="shared" si="158"/>
        <v>0</v>
      </c>
      <c r="N495" s="62">
        <f t="shared" si="158"/>
        <v>0</v>
      </c>
      <c r="O495" s="62">
        <f t="shared" si="158"/>
        <v>0</v>
      </c>
      <c r="P495" s="62">
        <f t="shared" si="158"/>
        <v>0</v>
      </c>
      <c r="Q495" s="62">
        <f t="shared" si="158"/>
        <v>0</v>
      </c>
      <c r="R495" s="62">
        <f t="shared" si="158"/>
        <v>0</v>
      </c>
      <c r="S495" s="62">
        <f t="shared" si="158"/>
        <v>0</v>
      </c>
      <c r="T495" s="62">
        <f t="shared" si="158"/>
        <v>0</v>
      </c>
    </row>
    <row r="496" spans="1:20" s="67" customFormat="1" ht="22.5" customHeight="1" x14ac:dyDescent="0.25">
      <c r="A496" s="78">
        <v>1</v>
      </c>
      <c r="B496" s="84" t="s">
        <v>365</v>
      </c>
      <c r="C496" s="75">
        <f t="shared" si="140"/>
        <v>2918330.4</v>
      </c>
      <c r="D496" s="75">
        <f t="shared" si="141"/>
        <v>0</v>
      </c>
      <c r="E496" s="75">
        <v>0</v>
      </c>
      <c r="F496" s="75">
        <v>0</v>
      </c>
      <c r="G496" s="75">
        <v>0</v>
      </c>
      <c r="H496" s="75">
        <v>0</v>
      </c>
      <c r="I496" s="75">
        <v>0</v>
      </c>
      <c r="J496" s="77">
        <v>0</v>
      </c>
      <c r="K496" s="75">
        <v>0</v>
      </c>
      <c r="L496" s="75">
        <v>2918330.4</v>
      </c>
      <c r="M496" s="75">
        <v>0</v>
      </c>
      <c r="N496" s="75">
        <v>0</v>
      </c>
      <c r="O496" s="75">
        <v>0</v>
      </c>
      <c r="P496" s="80">
        <v>0</v>
      </c>
      <c r="Q496" s="80">
        <v>0</v>
      </c>
      <c r="R496" s="80">
        <v>0</v>
      </c>
      <c r="S496" s="80">
        <v>0</v>
      </c>
      <c r="T496" s="75">
        <v>0</v>
      </c>
    </row>
    <row r="497" spans="1:20" s="65" customFormat="1" ht="22.5" customHeight="1" x14ac:dyDescent="0.2">
      <c r="A497" s="132" t="s">
        <v>584</v>
      </c>
      <c r="B497" s="132"/>
      <c r="C497" s="62">
        <f>C498</f>
        <v>6617593.9500000002</v>
      </c>
      <c r="D497" s="62">
        <f t="shared" ref="D497:T498" si="159">D498</f>
        <v>2952586.9000000004</v>
      </c>
      <c r="E497" s="62">
        <f t="shared" si="159"/>
        <v>0</v>
      </c>
      <c r="F497" s="62">
        <f t="shared" si="159"/>
        <v>1726818.67</v>
      </c>
      <c r="G497" s="62">
        <f t="shared" si="159"/>
        <v>751111.78</v>
      </c>
      <c r="H497" s="62">
        <f t="shared" si="159"/>
        <v>474656.45</v>
      </c>
      <c r="I497" s="62">
        <f t="shared" si="159"/>
        <v>0</v>
      </c>
      <c r="J497" s="63">
        <f t="shared" si="159"/>
        <v>0</v>
      </c>
      <c r="K497" s="62">
        <f t="shared" si="159"/>
        <v>0</v>
      </c>
      <c r="L497" s="62">
        <f t="shared" si="159"/>
        <v>0</v>
      </c>
      <c r="M497" s="62">
        <f t="shared" si="159"/>
        <v>0</v>
      </c>
      <c r="N497" s="62">
        <f t="shared" si="159"/>
        <v>3665007.05</v>
      </c>
      <c r="O497" s="62">
        <f t="shared" si="159"/>
        <v>0</v>
      </c>
      <c r="P497" s="62">
        <f t="shared" si="159"/>
        <v>0</v>
      </c>
      <c r="Q497" s="62">
        <f t="shared" si="159"/>
        <v>0</v>
      </c>
      <c r="R497" s="62">
        <f t="shared" si="159"/>
        <v>0</v>
      </c>
      <c r="S497" s="62">
        <f t="shared" si="159"/>
        <v>0</v>
      </c>
      <c r="T497" s="62">
        <f t="shared" si="159"/>
        <v>0</v>
      </c>
    </row>
    <row r="498" spans="1:20" s="65" customFormat="1" ht="31.5" customHeight="1" x14ac:dyDescent="0.2">
      <c r="A498" s="132" t="s">
        <v>629</v>
      </c>
      <c r="B498" s="132"/>
      <c r="C498" s="62">
        <f>C499</f>
        <v>6617593.9500000002</v>
      </c>
      <c r="D498" s="62">
        <f t="shared" si="159"/>
        <v>2952586.9000000004</v>
      </c>
      <c r="E498" s="62">
        <f t="shared" si="159"/>
        <v>0</v>
      </c>
      <c r="F498" s="62">
        <f t="shared" si="159"/>
        <v>1726818.67</v>
      </c>
      <c r="G498" s="62">
        <f t="shared" si="159"/>
        <v>751111.78</v>
      </c>
      <c r="H498" s="62">
        <f t="shared" si="159"/>
        <v>474656.45</v>
      </c>
      <c r="I498" s="62">
        <f t="shared" si="159"/>
        <v>0</v>
      </c>
      <c r="J498" s="63">
        <f t="shared" si="159"/>
        <v>0</v>
      </c>
      <c r="K498" s="62">
        <f t="shared" si="159"/>
        <v>0</v>
      </c>
      <c r="L498" s="62">
        <f t="shared" si="159"/>
        <v>0</v>
      </c>
      <c r="M498" s="62">
        <f t="shared" si="159"/>
        <v>0</v>
      </c>
      <c r="N498" s="62">
        <f t="shared" si="159"/>
        <v>3665007.05</v>
      </c>
      <c r="O498" s="62">
        <f t="shared" si="159"/>
        <v>0</v>
      </c>
      <c r="P498" s="62">
        <f t="shared" si="159"/>
        <v>0</v>
      </c>
      <c r="Q498" s="62">
        <f t="shared" si="159"/>
        <v>0</v>
      </c>
      <c r="R498" s="62">
        <f t="shared" si="159"/>
        <v>0</v>
      </c>
      <c r="S498" s="62">
        <f t="shared" si="159"/>
        <v>0</v>
      </c>
      <c r="T498" s="62">
        <f t="shared" si="159"/>
        <v>0</v>
      </c>
    </row>
    <row r="499" spans="1:20" s="67" customFormat="1" ht="22.5" customHeight="1" x14ac:dyDescent="0.25">
      <c r="A499" s="85">
        <v>1</v>
      </c>
      <c r="B499" s="84" t="s">
        <v>366</v>
      </c>
      <c r="C499" s="75">
        <f t="shared" si="140"/>
        <v>6617593.9500000002</v>
      </c>
      <c r="D499" s="75">
        <f t="shared" si="141"/>
        <v>2952586.9000000004</v>
      </c>
      <c r="E499" s="75">
        <v>0</v>
      </c>
      <c r="F499" s="75">
        <v>1726818.67</v>
      </c>
      <c r="G499" s="75">
        <v>751111.78</v>
      </c>
      <c r="H499" s="75">
        <v>474656.45</v>
      </c>
      <c r="I499" s="75">
        <v>0</v>
      </c>
      <c r="J499" s="77">
        <v>0</v>
      </c>
      <c r="K499" s="75">
        <v>0</v>
      </c>
      <c r="L499" s="75">
        <v>0</v>
      </c>
      <c r="M499" s="75">
        <v>0</v>
      </c>
      <c r="N499" s="75">
        <v>3665007.05</v>
      </c>
      <c r="O499" s="75">
        <v>0</v>
      </c>
      <c r="P499" s="80">
        <v>0</v>
      </c>
      <c r="Q499" s="80">
        <v>0</v>
      </c>
      <c r="R499" s="80">
        <v>0</v>
      </c>
      <c r="S499" s="80">
        <v>0</v>
      </c>
      <c r="T499" s="75">
        <v>0</v>
      </c>
    </row>
    <row r="500" spans="1:20" s="65" customFormat="1" ht="22.5" customHeight="1" x14ac:dyDescent="0.2">
      <c r="A500" s="245" t="s">
        <v>313</v>
      </c>
      <c r="B500" s="246"/>
      <c r="C500" s="62">
        <f>C501</f>
        <v>13244986.217000004</v>
      </c>
      <c r="D500" s="62">
        <f t="shared" ref="D500:T500" si="160">D501</f>
        <v>12479994.254000003</v>
      </c>
      <c r="E500" s="62">
        <f t="shared" si="160"/>
        <v>1857761.4</v>
      </c>
      <c r="F500" s="62">
        <f t="shared" si="160"/>
        <v>6199842.9000000004</v>
      </c>
      <c r="G500" s="62">
        <f t="shared" si="160"/>
        <v>1528021.5460000001</v>
      </c>
      <c r="H500" s="62">
        <f t="shared" si="160"/>
        <v>1220280.0249999999</v>
      </c>
      <c r="I500" s="62">
        <f t="shared" si="160"/>
        <v>1674088.3830000001</v>
      </c>
      <c r="J500" s="63">
        <f t="shared" si="160"/>
        <v>0</v>
      </c>
      <c r="K500" s="62">
        <f t="shared" si="160"/>
        <v>0</v>
      </c>
      <c r="L500" s="62">
        <f t="shared" si="160"/>
        <v>0</v>
      </c>
      <c r="M500" s="62">
        <f t="shared" si="160"/>
        <v>0</v>
      </c>
      <c r="N500" s="62">
        <f t="shared" si="160"/>
        <v>0</v>
      </c>
      <c r="O500" s="62">
        <f t="shared" si="160"/>
        <v>0</v>
      </c>
      <c r="P500" s="62">
        <f t="shared" si="160"/>
        <v>764991.96299999999</v>
      </c>
      <c r="Q500" s="62">
        <f t="shared" si="160"/>
        <v>0</v>
      </c>
      <c r="R500" s="62">
        <f t="shared" si="160"/>
        <v>0</v>
      </c>
      <c r="S500" s="62">
        <f t="shared" si="160"/>
        <v>0</v>
      </c>
      <c r="T500" s="62">
        <f t="shared" si="160"/>
        <v>0</v>
      </c>
    </row>
    <row r="501" spans="1:20" s="65" customFormat="1" ht="22.5" customHeight="1" x14ac:dyDescent="0.2">
      <c r="A501" s="245" t="s">
        <v>314</v>
      </c>
      <c r="B501" s="246"/>
      <c r="C501" s="62">
        <f>SUM(C502:C503)</f>
        <v>13244986.217000004</v>
      </c>
      <c r="D501" s="62">
        <f t="shared" ref="D501:T501" si="161">SUM(D502:D503)</f>
        <v>12479994.254000003</v>
      </c>
      <c r="E501" s="62">
        <f t="shared" si="161"/>
        <v>1857761.4</v>
      </c>
      <c r="F501" s="62">
        <f t="shared" si="161"/>
        <v>6199842.9000000004</v>
      </c>
      <c r="G501" s="62">
        <f t="shared" si="161"/>
        <v>1528021.5460000001</v>
      </c>
      <c r="H501" s="62">
        <f t="shared" si="161"/>
        <v>1220280.0249999999</v>
      </c>
      <c r="I501" s="62">
        <f t="shared" si="161"/>
        <v>1674088.3830000001</v>
      </c>
      <c r="J501" s="63">
        <f t="shared" si="161"/>
        <v>0</v>
      </c>
      <c r="K501" s="62">
        <f t="shared" si="161"/>
        <v>0</v>
      </c>
      <c r="L501" s="62">
        <f t="shared" si="161"/>
        <v>0</v>
      </c>
      <c r="M501" s="62">
        <f t="shared" si="161"/>
        <v>0</v>
      </c>
      <c r="N501" s="62">
        <f t="shared" si="161"/>
        <v>0</v>
      </c>
      <c r="O501" s="62">
        <f t="shared" si="161"/>
        <v>0</v>
      </c>
      <c r="P501" s="62">
        <f t="shared" si="161"/>
        <v>764991.96299999999</v>
      </c>
      <c r="Q501" s="62">
        <f t="shared" si="161"/>
        <v>0</v>
      </c>
      <c r="R501" s="62">
        <f t="shared" si="161"/>
        <v>0</v>
      </c>
      <c r="S501" s="62">
        <f t="shared" si="161"/>
        <v>0</v>
      </c>
      <c r="T501" s="62">
        <f t="shared" si="161"/>
        <v>0</v>
      </c>
    </row>
    <row r="502" spans="1:20" s="65" customFormat="1" ht="22.5" customHeight="1" x14ac:dyDescent="0.25">
      <c r="A502" s="254">
        <v>1</v>
      </c>
      <c r="B502" s="84" t="s">
        <v>764</v>
      </c>
      <c r="C502" s="75">
        <f>D502+K502+L502+M502+N502+O502+P502+Q502+R502+S502+T502</f>
        <v>10007781.133000003</v>
      </c>
      <c r="D502" s="75">
        <f>SUM(E502:I502)</f>
        <v>9523458.1300000027</v>
      </c>
      <c r="E502" s="75">
        <v>1857761.4</v>
      </c>
      <c r="F502" s="75">
        <v>4416661.4000000004</v>
      </c>
      <c r="G502" s="75">
        <v>1528021.5460000001</v>
      </c>
      <c r="H502" s="75">
        <v>730130.93700000003</v>
      </c>
      <c r="I502" s="75">
        <v>990882.84700000007</v>
      </c>
      <c r="J502" s="77">
        <v>0</v>
      </c>
      <c r="K502" s="75">
        <v>0</v>
      </c>
      <c r="L502" s="75">
        <v>0</v>
      </c>
      <c r="M502" s="75">
        <v>0</v>
      </c>
      <c r="N502" s="75">
        <v>0</v>
      </c>
      <c r="O502" s="75">
        <v>0</v>
      </c>
      <c r="P502" s="80">
        <v>484323.00300000003</v>
      </c>
      <c r="Q502" s="80">
        <v>0</v>
      </c>
      <c r="R502" s="80">
        <v>0</v>
      </c>
      <c r="S502" s="57">
        <v>0</v>
      </c>
      <c r="T502" s="75">
        <v>0</v>
      </c>
    </row>
    <row r="503" spans="1:20" s="65" customFormat="1" ht="22.5" customHeight="1" x14ac:dyDescent="0.25">
      <c r="A503" s="254">
        <v>2</v>
      </c>
      <c r="B503" s="84" t="s">
        <v>765</v>
      </c>
      <c r="C503" s="75">
        <f>D503+K503+L503+M503+N503+O503+P503+Q503+R503+S503+T503</f>
        <v>3237205.0839999998</v>
      </c>
      <c r="D503" s="75">
        <f>SUM(E503:I503)</f>
        <v>2956536.1239999998</v>
      </c>
      <c r="E503" s="75">
        <v>0</v>
      </c>
      <c r="F503" s="75">
        <v>1783181.5</v>
      </c>
      <c r="G503" s="75">
        <v>0</v>
      </c>
      <c r="H503" s="75">
        <v>490149.08799999999</v>
      </c>
      <c r="I503" s="75">
        <v>683205.53600000008</v>
      </c>
      <c r="J503" s="77">
        <v>0</v>
      </c>
      <c r="K503" s="75">
        <v>0</v>
      </c>
      <c r="L503" s="75">
        <v>0</v>
      </c>
      <c r="M503" s="75">
        <v>0</v>
      </c>
      <c r="N503" s="75">
        <v>0</v>
      </c>
      <c r="O503" s="75">
        <v>0</v>
      </c>
      <c r="P503" s="80">
        <v>280668.96000000002</v>
      </c>
      <c r="Q503" s="80">
        <v>0</v>
      </c>
      <c r="R503" s="80">
        <v>0</v>
      </c>
      <c r="S503" s="57">
        <v>0</v>
      </c>
      <c r="T503" s="80">
        <v>0</v>
      </c>
    </row>
    <row r="504" spans="1:20" s="65" customFormat="1" ht="22.5" customHeight="1" x14ac:dyDescent="0.2">
      <c r="A504" s="132" t="s">
        <v>603</v>
      </c>
      <c r="B504" s="132"/>
      <c r="C504" s="62">
        <f>C505</f>
        <v>30955281.897</v>
      </c>
      <c r="D504" s="62">
        <f t="shared" ref="D504:T504" si="162">D505</f>
        <v>4965237.8929999992</v>
      </c>
      <c r="E504" s="62">
        <f t="shared" si="162"/>
        <v>730285.46900000004</v>
      </c>
      <c r="F504" s="62">
        <f t="shared" si="162"/>
        <v>2023407.5719999999</v>
      </c>
      <c r="G504" s="62">
        <f t="shared" si="162"/>
        <v>880118.61999999988</v>
      </c>
      <c r="H504" s="62">
        <f t="shared" si="162"/>
        <v>556180.83399999992</v>
      </c>
      <c r="I504" s="62">
        <f t="shared" si="162"/>
        <v>775245.39800000004</v>
      </c>
      <c r="J504" s="63">
        <f t="shared" si="162"/>
        <v>0</v>
      </c>
      <c r="K504" s="62">
        <f t="shared" si="162"/>
        <v>0</v>
      </c>
      <c r="L504" s="62">
        <f t="shared" si="162"/>
        <v>4337811.6239999998</v>
      </c>
      <c r="M504" s="62">
        <f t="shared" si="162"/>
        <v>0</v>
      </c>
      <c r="N504" s="62">
        <f t="shared" si="162"/>
        <v>2007682.11</v>
      </c>
      <c r="O504" s="62">
        <f t="shared" si="162"/>
        <v>0</v>
      </c>
      <c r="P504" s="62">
        <f t="shared" si="162"/>
        <v>0</v>
      </c>
      <c r="Q504" s="62">
        <f t="shared" si="162"/>
        <v>0</v>
      </c>
      <c r="R504" s="62">
        <f t="shared" si="162"/>
        <v>0</v>
      </c>
      <c r="S504" s="62">
        <f t="shared" si="162"/>
        <v>19644550.27</v>
      </c>
      <c r="T504" s="62">
        <f t="shared" si="162"/>
        <v>0</v>
      </c>
    </row>
    <row r="505" spans="1:20" s="65" customFormat="1" ht="22.5" customHeight="1" x14ac:dyDescent="0.2">
      <c r="A505" s="132" t="s">
        <v>589</v>
      </c>
      <c r="B505" s="132"/>
      <c r="C505" s="62">
        <f>SUM(C506:C511)</f>
        <v>30955281.897</v>
      </c>
      <c r="D505" s="62">
        <f t="shared" ref="D505:T505" si="163">SUM(D506:D511)</f>
        <v>4965237.8929999992</v>
      </c>
      <c r="E505" s="62">
        <f t="shared" si="163"/>
        <v>730285.46900000004</v>
      </c>
      <c r="F505" s="62">
        <f t="shared" si="163"/>
        <v>2023407.5719999999</v>
      </c>
      <c r="G505" s="62">
        <f t="shared" si="163"/>
        <v>880118.61999999988</v>
      </c>
      <c r="H505" s="62">
        <f t="shared" si="163"/>
        <v>556180.83399999992</v>
      </c>
      <c r="I505" s="62">
        <f t="shared" si="163"/>
        <v>775245.39800000004</v>
      </c>
      <c r="J505" s="63">
        <f t="shared" si="163"/>
        <v>0</v>
      </c>
      <c r="K505" s="62">
        <f t="shared" si="163"/>
        <v>0</v>
      </c>
      <c r="L505" s="62">
        <f t="shared" si="163"/>
        <v>4337811.6239999998</v>
      </c>
      <c r="M505" s="62">
        <f t="shared" si="163"/>
        <v>0</v>
      </c>
      <c r="N505" s="62">
        <f t="shared" si="163"/>
        <v>2007682.11</v>
      </c>
      <c r="O505" s="62">
        <f t="shared" si="163"/>
        <v>0</v>
      </c>
      <c r="P505" s="62">
        <f t="shared" si="163"/>
        <v>0</v>
      </c>
      <c r="Q505" s="62">
        <f t="shared" si="163"/>
        <v>0</v>
      </c>
      <c r="R505" s="62">
        <f t="shared" si="163"/>
        <v>0</v>
      </c>
      <c r="S505" s="62">
        <f t="shared" si="163"/>
        <v>19644550.27</v>
      </c>
      <c r="T505" s="62">
        <f t="shared" si="163"/>
        <v>0</v>
      </c>
    </row>
    <row r="506" spans="1:20" s="67" customFormat="1" ht="22.5" customHeight="1" x14ac:dyDescent="0.25">
      <c r="A506" s="31">
        <v>1</v>
      </c>
      <c r="B506" s="84" t="s">
        <v>623</v>
      </c>
      <c r="C506" s="75">
        <f t="shared" ref="C506:C511" si="164">D506+K506+L506+M506+N506+O506+P506+Q506+R506+S506+T506</f>
        <v>11740768.52</v>
      </c>
      <c r="D506" s="75">
        <f t="shared" ref="D506:D511" si="165">SUM(E506:I506)</f>
        <v>0</v>
      </c>
      <c r="E506" s="75">
        <v>0</v>
      </c>
      <c r="F506" s="75">
        <v>0</v>
      </c>
      <c r="G506" s="75">
        <v>0</v>
      </c>
      <c r="H506" s="75">
        <v>0</v>
      </c>
      <c r="I506" s="75">
        <v>0</v>
      </c>
      <c r="J506" s="77">
        <v>0</v>
      </c>
      <c r="K506" s="75">
        <v>0</v>
      </c>
      <c r="L506" s="75">
        <v>0</v>
      </c>
      <c r="M506" s="75">
        <v>0</v>
      </c>
      <c r="N506" s="75">
        <v>0</v>
      </c>
      <c r="O506" s="75">
        <v>0</v>
      </c>
      <c r="P506" s="80">
        <v>0</v>
      </c>
      <c r="Q506" s="80">
        <v>0</v>
      </c>
      <c r="R506" s="80">
        <v>0</v>
      </c>
      <c r="S506" s="59">
        <v>11740768.52</v>
      </c>
      <c r="T506" s="75">
        <v>0</v>
      </c>
    </row>
    <row r="507" spans="1:20" s="67" customFormat="1" ht="22.5" customHeight="1" x14ac:dyDescent="0.25">
      <c r="A507" s="85">
        <v>2</v>
      </c>
      <c r="B507" s="84" t="s">
        <v>624</v>
      </c>
      <c r="C507" s="75">
        <f t="shared" si="164"/>
        <v>2258147.0449999999</v>
      </c>
      <c r="D507" s="75">
        <f t="shared" si="165"/>
        <v>2258147.0449999999</v>
      </c>
      <c r="E507" s="75">
        <v>332127.48500000004</v>
      </c>
      <c r="F507" s="75">
        <v>920228.17999999993</v>
      </c>
      <c r="G507" s="75">
        <v>400270.3</v>
      </c>
      <c r="H507" s="75">
        <v>252946.21</v>
      </c>
      <c r="I507" s="75">
        <v>352574.87</v>
      </c>
      <c r="J507" s="77" t="s">
        <v>528</v>
      </c>
      <c r="K507" s="75">
        <v>0</v>
      </c>
      <c r="L507" s="75">
        <v>0</v>
      </c>
      <c r="M507" s="75">
        <v>0</v>
      </c>
      <c r="N507" s="75">
        <v>0</v>
      </c>
      <c r="O507" s="75">
        <v>0</v>
      </c>
      <c r="P507" s="80">
        <v>0</v>
      </c>
      <c r="Q507" s="80">
        <v>0</v>
      </c>
      <c r="R507" s="80">
        <v>0</v>
      </c>
      <c r="S507" s="75">
        <v>0</v>
      </c>
      <c r="T507" s="80">
        <v>0</v>
      </c>
    </row>
    <row r="508" spans="1:20" s="12" customFormat="1" ht="22.5" customHeight="1" x14ac:dyDescent="0.25">
      <c r="A508" s="61">
        <v>3</v>
      </c>
      <c r="B508" s="58" t="s">
        <v>659</v>
      </c>
      <c r="C508" s="17">
        <f t="shared" si="164"/>
        <v>4162667.3640000001</v>
      </c>
      <c r="D508" s="17">
        <f t="shared" si="165"/>
        <v>0</v>
      </c>
      <c r="E508" s="18">
        <v>0</v>
      </c>
      <c r="F508" s="18">
        <v>0</v>
      </c>
      <c r="G508" s="18">
        <v>0</v>
      </c>
      <c r="H508" s="18">
        <v>0</v>
      </c>
      <c r="I508" s="18">
        <v>0</v>
      </c>
      <c r="J508" s="54">
        <v>0</v>
      </c>
      <c r="K508" s="18">
        <v>0</v>
      </c>
      <c r="L508" s="18">
        <v>2154985.2540000002</v>
      </c>
      <c r="M508" s="18">
        <v>0</v>
      </c>
      <c r="N508" s="18">
        <v>2007682.11</v>
      </c>
      <c r="O508" s="18">
        <v>0</v>
      </c>
      <c r="P508" s="18">
        <v>0</v>
      </c>
      <c r="Q508" s="18">
        <v>0</v>
      </c>
      <c r="R508" s="18">
        <v>0</v>
      </c>
      <c r="S508" s="55">
        <v>0</v>
      </c>
      <c r="T508" s="18">
        <v>0</v>
      </c>
    </row>
    <row r="509" spans="1:20" s="53" customFormat="1" ht="22.5" customHeight="1" x14ac:dyDescent="0.25">
      <c r="A509" s="61">
        <v>4</v>
      </c>
      <c r="B509" s="58" t="s">
        <v>529</v>
      </c>
      <c r="C509" s="17">
        <f t="shared" si="164"/>
        <v>7903781.75</v>
      </c>
      <c r="D509" s="17">
        <f t="shared" si="165"/>
        <v>0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54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  <c r="Q509" s="18">
        <v>0</v>
      </c>
      <c r="R509" s="18">
        <v>0</v>
      </c>
      <c r="S509" s="55">
        <v>7903781.75</v>
      </c>
      <c r="T509" s="18">
        <v>0</v>
      </c>
    </row>
    <row r="510" spans="1:20" s="53" customFormat="1" ht="22.5" customHeight="1" x14ac:dyDescent="0.25">
      <c r="A510" s="61">
        <v>5</v>
      </c>
      <c r="B510" s="28" t="s">
        <v>660</v>
      </c>
      <c r="C510" s="17">
        <f t="shared" si="164"/>
        <v>2182826.37</v>
      </c>
      <c r="D510" s="17">
        <f t="shared" si="165"/>
        <v>0</v>
      </c>
      <c r="E510" s="17">
        <v>0</v>
      </c>
      <c r="F510" s="17">
        <v>0</v>
      </c>
      <c r="G510" s="17">
        <v>0</v>
      </c>
      <c r="H510" s="17">
        <v>0</v>
      </c>
      <c r="I510" s="17">
        <v>0</v>
      </c>
      <c r="J510" s="54">
        <v>0</v>
      </c>
      <c r="K510" s="17">
        <v>0</v>
      </c>
      <c r="L510" s="17">
        <v>2182826.37</v>
      </c>
      <c r="M510" s="17">
        <v>0</v>
      </c>
      <c r="N510" s="17">
        <v>0</v>
      </c>
      <c r="O510" s="17">
        <v>0</v>
      </c>
      <c r="P510" s="18">
        <v>0</v>
      </c>
      <c r="Q510" s="18">
        <v>0</v>
      </c>
      <c r="R510" s="18">
        <v>0</v>
      </c>
      <c r="S510" s="25">
        <v>0</v>
      </c>
      <c r="T510" s="18">
        <v>0</v>
      </c>
    </row>
    <row r="511" spans="1:20" s="53" customFormat="1" ht="22.5" customHeight="1" x14ac:dyDescent="0.25">
      <c r="A511" s="61">
        <v>6</v>
      </c>
      <c r="B511" s="58" t="s">
        <v>369</v>
      </c>
      <c r="C511" s="17">
        <f t="shared" si="164"/>
        <v>2707090.8479999998</v>
      </c>
      <c r="D511" s="17">
        <f t="shared" si="165"/>
        <v>2707090.8479999998</v>
      </c>
      <c r="E511" s="18">
        <v>398157.984</v>
      </c>
      <c r="F511" s="18">
        <v>1103179.392</v>
      </c>
      <c r="G511" s="18">
        <v>479848.31999999995</v>
      </c>
      <c r="H511" s="18">
        <v>303234.62399999995</v>
      </c>
      <c r="I511" s="18">
        <v>422670.52799999999</v>
      </c>
      <c r="J511" s="54">
        <v>0</v>
      </c>
      <c r="K511" s="18">
        <v>0</v>
      </c>
      <c r="L511" s="18">
        <v>0</v>
      </c>
      <c r="M511" s="18">
        <v>0</v>
      </c>
      <c r="N511" s="18">
        <v>0</v>
      </c>
      <c r="O511" s="18">
        <v>0</v>
      </c>
      <c r="P511" s="18">
        <v>0</v>
      </c>
      <c r="Q511" s="18">
        <v>0</v>
      </c>
      <c r="R511" s="18">
        <v>0</v>
      </c>
      <c r="S511" s="55">
        <v>0</v>
      </c>
      <c r="T511" s="18">
        <v>0</v>
      </c>
    </row>
    <row r="512" spans="1:20" s="13" customFormat="1" x14ac:dyDescent="0.25">
      <c r="P512" s="10"/>
      <c r="S512" s="26"/>
    </row>
    <row r="513" spans="1:220" x14ac:dyDescent="0.25">
      <c r="A513" s="79"/>
      <c r="B513" s="81" t="s">
        <v>780</v>
      </c>
      <c r="C513" s="79"/>
      <c r="D513" s="79"/>
      <c r="E513" s="79"/>
      <c r="F513" s="79"/>
      <c r="G513" s="79"/>
      <c r="H513" s="79"/>
      <c r="I513" s="79"/>
      <c r="J513" s="79"/>
      <c r="K513" s="79"/>
      <c r="L513" s="73"/>
      <c r="M513" s="79"/>
      <c r="N513" s="79"/>
      <c r="O513" s="79"/>
      <c r="P513" s="79"/>
      <c r="Q513" s="79"/>
      <c r="R513" s="79"/>
      <c r="S513" s="79"/>
      <c r="T513" s="79"/>
      <c r="U513" s="73"/>
      <c r="V513" s="7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  <c r="CC513" s="13"/>
      <c r="CD513" s="13"/>
      <c r="CE513" s="13"/>
      <c r="CF513" s="13"/>
      <c r="CG513" s="13"/>
      <c r="CH513" s="13"/>
      <c r="CI513" s="13"/>
      <c r="CJ513" s="13"/>
      <c r="CK513" s="13"/>
      <c r="CL513" s="13"/>
      <c r="CM513" s="13"/>
      <c r="CN513" s="13"/>
      <c r="CO513" s="13"/>
      <c r="CP513" s="13"/>
      <c r="CQ513" s="13"/>
      <c r="CR513" s="13"/>
      <c r="CS513" s="13"/>
      <c r="CT513" s="13"/>
      <c r="CU513" s="13"/>
      <c r="CV513" s="13"/>
      <c r="CW513" s="13"/>
      <c r="CX513" s="13"/>
      <c r="CY513" s="13"/>
      <c r="CZ513" s="13"/>
      <c r="DA513" s="13"/>
      <c r="DB513" s="13"/>
      <c r="DC513" s="13"/>
      <c r="DD513" s="13"/>
      <c r="DE513" s="13"/>
      <c r="DF513" s="13"/>
      <c r="DG513" s="13"/>
      <c r="DH513" s="13"/>
      <c r="DI513" s="13"/>
      <c r="DJ513" s="13"/>
      <c r="DK513" s="13"/>
      <c r="DL513" s="13"/>
      <c r="DM513" s="13"/>
      <c r="DN513" s="13"/>
      <c r="DO513" s="13"/>
      <c r="DP513" s="13"/>
      <c r="DQ513" s="13"/>
      <c r="DR513" s="13"/>
      <c r="DS513" s="13"/>
      <c r="DT513" s="13"/>
      <c r="DU513" s="13"/>
      <c r="DV513" s="13"/>
      <c r="DW513" s="13"/>
      <c r="DX513" s="13"/>
      <c r="DY513" s="13"/>
      <c r="DZ513" s="13"/>
      <c r="EA513" s="13"/>
      <c r="EB513" s="13"/>
      <c r="EC513" s="13"/>
      <c r="ED513" s="13"/>
      <c r="EE513" s="13"/>
      <c r="EF513" s="13"/>
      <c r="EG513" s="13"/>
      <c r="EH513" s="13"/>
      <c r="EI513" s="13"/>
      <c r="EJ513" s="13"/>
      <c r="EK513" s="13"/>
      <c r="EL513" s="13"/>
      <c r="EM513" s="13"/>
      <c r="EN513" s="13"/>
      <c r="EO513" s="13"/>
      <c r="EP513" s="13"/>
      <c r="EQ513" s="13"/>
      <c r="ER513" s="13"/>
      <c r="ES513" s="13"/>
      <c r="ET513" s="13"/>
      <c r="EU513" s="13"/>
      <c r="EV513" s="13"/>
      <c r="EW513" s="13"/>
      <c r="EX513" s="13"/>
      <c r="EY513" s="13"/>
      <c r="EZ513" s="13"/>
      <c r="FA513" s="13"/>
      <c r="FB513" s="13"/>
      <c r="FC513" s="13"/>
      <c r="FD513" s="13"/>
      <c r="FE513" s="13"/>
      <c r="FF513" s="13"/>
      <c r="FG513" s="13"/>
      <c r="FH513" s="13"/>
      <c r="FI513" s="13"/>
      <c r="FJ513" s="13"/>
      <c r="FK513" s="13"/>
      <c r="FL513" s="13"/>
      <c r="FM513" s="13"/>
      <c r="FN513" s="13"/>
      <c r="FO513" s="13"/>
      <c r="FP513" s="13"/>
      <c r="FQ513" s="13"/>
      <c r="FR513" s="13"/>
      <c r="FS513" s="13"/>
      <c r="FT513" s="13"/>
      <c r="FU513" s="13"/>
      <c r="FV513" s="13"/>
      <c r="FW513" s="13"/>
      <c r="FX513" s="13"/>
      <c r="FY513" s="13"/>
      <c r="FZ513" s="13"/>
      <c r="GA513" s="13"/>
      <c r="GB513" s="13"/>
      <c r="GC513" s="13"/>
      <c r="GD513" s="13"/>
      <c r="GE513" s="13"/>
      <c r="GF513" s="13"/>
      <c r="GG513" s="13"/>
      <c r="GH513" s="13"/>
      <c r="GI513" s="13"/>
      <c r="GJ513" s="13"/>
      <c r="GK513" s="13"/>
      <c r="GL513" s="13"/>
      <c r="GM513" s="13"/>
      <c r="GN513" s="13"/>
      <c r="GO513" s="13"/>
      <c r="GP513" s="13"/>
      <c r="GQ513" s="13"/>
      <c r="GR513" s="13"/>
      <c r="GS513" s="13"/>
      <c r="GT513" s="13"/>
      <c r="GU513" s="13"/>
      <c r="GV513" s="13"/>
      <c r="GW513" s="13"/>
      <c r="GX513" s="13"/>
      <c r="GY513" s="13"/>
      <c r="GZ513" s="13"/>
      <c r="HA513" s="13"/>
      <c r="HB513" s="13"/>
      <c r="HC513" s="13"/>
      <c r="HD513" s="13"/>
      <c r="HE513" s="13"/>
      <c r="HF513" s="13"/>
      <c r="HG513" s="13"/>
      <c r="HH513" s="13"/>
      <c r="HI513" s="13"/>
      <c r="HJ513" s="13"/>
      <c r="HK513" s="13"/>
      <c r="HL513" s="13"/>
    </row>
    <row r="514" spans="1:220" x14ac:dyDescent="0.25">
      <c r="A514" s="79"/>
      <c r="B514" s="122" t="s">
        <v>781</v>
      </c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81"/>
      <c r="U514" s="73"/>
      <c r="V514" s="7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  <c r="CC514" s="13"/>
      <c r="CD514" s="13"/>
      <c r="CE514" s="13"/>
      <c r="CF514" s="13"/>
      <c r="CG514" s="13"/>
      <c r="CH514" s="13"/>
      <c r="CI514" s="13"/>
      <c r="CJ514" s="13"/>
      <c r="CK514" s="13"/>
      <c r="CL514" s="13"/>
      <c r="CM514" s="13"/>
      <c r="CN514" s="13"/>
      <c r="CO514" s="13"/>
      <c r="CP514" s="13"/>
      <c r="CQ514" s="13"/>
      <c r="CR514" s="13"/>
      <c r="CS514" s="13"/>
      <c r="CT514" s="13"/>
      <c r="CU514" s="13"/>
      <c r="CV514" s="13"/>
      <c r="CW514" s="13"/>
      <c r="CX514" s="13"/>
      <c r="CY514" s="13"/>
      <c r="CZ514" s="13"/>
      <c r="DA514" s="13"/>
      <c r="DB514" s="13"/>
      <c r="DC514" s="13"/>
      <c r="DD514" s="13"/>
      <c r="DE514" s="13"/>
      <c r="DF514" s="13"/>
      <c r="DG514" s="13"/>
      <c r="DH514" s="13"/>
      <c r="DI514" s="13"/>
      <c r="DJ514" s="13"/>
      <c r="DK514" s="13"/>
      <c r="DL514" s="13"/>
      <c r="DM514" s="13"/>
      <c r="DN514" s="13"/>
      <c r="DO514" s="13"/>
      <c r="DP514" s="13"/>
      <c r="DQ514" s="13"/>
      <c r="DR514" s="13"/>
      <c r="DS514" s="13"/>
      <c r="DT514" s="13"/>
      <c r="DU514" s="13"/>
      <c r="DV514" s="13"/>
      <c r="DW514" s="13"/>
      <c r="DX514" s="13"/>
      <c r="DY514" s="13"/>
      <c r="DZ514" s="13"/>
      <c r="EA514" s="13"/>
      <c r="EB514" s="13"/>
      <c r="EC514" s="13"/>
      <c r="ED514" s="13"/>
      <c r="EE514" s="13"/>
      <c r="EF514" s="13"/>
      <c r="EG514" s="13"/>
      <c r="EH514" s="13"/>
      <c r="EI514" s="13"/>
      <c r="EJ514" s="13"/>
      <c r="EK514" s="13"/>
      <c r="EL514" s="13"/>
      <c r="EM514" s="13"/>
      <c r="EN514" s="13"/>
      <c r="EO514" s="13"/>
      <c r="EP514" s="13"/>
      <c r="EQ514" s="13"/>
      <c r="ER514" s="13"/>
      <c r="ES514" s="13"/>
      <c r="ET514" s="13"/>
      <c r="EU514" s="13"/>
      <c r="EV514" s="13"/>
      <c r="EW514" s="13"/>
      <c r="EX514" s="13"/>
      <c r="EY514" s="13"/>
      <c r="EZ514" s="13"/>
      <c r="FA514" s="13"/>
      <c r="FB514" s="13"/>
      <c r="FC514" s="13"/>
      <c r="FD514" s="13"/>
      <c r="FE514" s="13"/>
      <c r="FF514" s="13"/>
      <c r="FG514" s="13"/>
      <c r="FH514" s="13"/>
      <c r="FI514" s="13"/>
      <c r="FJ514" s="13"/>
      <c r="FK514" s="13"/>
      <c r="FL514" s="13"/>
      <c r="FM514" s="13"/>
      <c r="FN514" s="13"/>
      <c r="FO514" s="13"/>
      <c r="FP514" s="13"/>
      <c r="FQ514" s="13"/>
      <c r="FR514" s="13"/>
      <c r="FS514" s="13"/>
      <c r="FT514" s="13"/>
      <c r="FU514" s="13"/>
      <c r="FV514" s="13"/>
      <c r="FW514" s="13"/>
      <c r="FX514" s="13"/>
      <c r="FY514" s="13"/>
      <c r="FZ514" s="13"/>
      <c r="GA514" s="13"/>
      <c r="GB514" s="13"/>
      <c r="GC514" s="13"/>
      <c r="GD514" s="13"/>
      <c r="GE514" s="13"/>
      <c r="GF514" s="13"/>
      <c r="GG514" s="13"/>
      <c r="GH514" s="13"/>
      <c r="GI514" s="13"/>
      <c r="GJ514" s="13"/>
      <c r="GK514" s="13"/>
      <c r="GL514" s="13"/>
      <c r="GM514" s="13"/>
      <c r="GN514" s="13"/>
      <c r="GO514" s="13"/>
      <c r="GP514" s="13"/>
      <c r="GQ514" s="13"/>
      <c r="GR514" s="13"/>
      <c r="GS514" s="13"/>
      <c r="GT514" s="13"/>
      <c r="GU514" s="13"/>
      <c r="GV514" s="13"/>
      <c r="GW514" s="13"/>
      <c r="GX514" s="13"/>
      <c r="GY514" s="13"/>
      <c r="GZ514" s="13"/>
      <c r="HA514" s="13"/>
      <c r="HB514" s="13"/>
      <c r="HC514" s="13"/>
      <c r="HD514" s="13"/>
      <c r="HE514" s="13"/>
      <c r="HF514" s="13"/>
      <c r="HG514" s="13"/>
      <c r="HH514" s="13"/>
      <c r="HI514" s="13"/>
      <c r="HJ514" s="13"/>
      <c r="HK514" s="13"/>
      <c r="HL514" s="13"/>
    </row>
    <row r="515" spans="1:220" x14ac:dyDescent="0.25">
      <c r="A515" s="79"/>
      <c r="B515" s="122" t="s">
        <v>782</v>
      </c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81"/>
      <c r="U515" s="73"/>
      <c r="V515" s="7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  <c r="CA515" s="13"/>
      <c r="CB515" s="13"/>
      <c r="CC515" s="13"/>
      <c r="CD515" s="13"/>
      <c r="CE515" s="13"/>
      <c r="CF515" s="13"/>
      <c r="CG515" s="13"/>
      <c r="CH515" s="13"/>
      <c r="CI515" s="13"/>
      <c r="CJ515" s="13"/>
      <c r="CK515" s="13"/>
      <c r="CL515" s="13"/>
      <c r="CM515" s="13"/>
      <c r="CN515" s="13"/>
      <c r="CO515" s="13"/>
      <c r="CP515" s="13"/>
      <c r="CQ515" s="13"/>
      <c r="CR515" s="13"/>
      <c r="CS515" s="13"/>
      <c r="CT515" s="13"/>
      <c r="CU515" s="13"/>
      <c r="CV515" s="13"/>
      <c r="CW515" s="13"/>
      <c r="CX515" s="13"/>
      <c r="CY515" s="13"/>
      <c r="CZ515" s="13"/>
      <c r="DA515" s="13"/>
      <c r="DB515" s="13"/>
      <c r="DC515" s="13"/>
      <c r="DD515" s="13"/>
      <c r="DE515" s="13"/>
      <c r="DF515" s="13"/>
      <c r="DG515" s="13"/>
      <c r="DH515" s="13"/>
      <c r="DI515" s="13"/>
      <c r="DJ515" s="13"/>
      <c r="DK515" s="13"/>
      <c r="DL515" s="13"/>
      <c r="DM515" s="13"/>
      <c r="DN515" s="13"/>
      <c r="DO515" s="13"/>
      <c r="DP515" s="13"/>
      <c r="DQ515" s="13"/>
      <c r="DR515" s="13"/>
      <c r="DS515" s="13"/>
      <c r="DT515" s="13"/>
      <c r="DU515" s="13"/>
      <c r="DV515" s="13"/>
      <c r="DW515" s="13"/>
      <c r="DX515" s="13"/>
      <c r="DY515" s="13"/>
      <c r="DZ515" s="13"/>
      <c r="EA515" s="13"/>
      <c r="EB515" s="13"/>
      <c r="EC515" s="13"/>
      <c r="ED515" s="13"/>
      <c r="EE515" s="13"/>
      <c r="EF515" s="13"/>
      <c r="EG515" s="13"/>
      <c r="EH515" s="13"/>
      <c r="EI515" s="13"/>
      <c r="EJ515" s="13"/>
      <c r="EK515" s="13"/>
      <c r="EL515" s="13"/>
      <c r="EM515" s="13"/>
      <c r="EN515" s="13"/>
      <c r="EO515" s="13"/>
      <c r="EP515" s="13"/>
      <c r="EQ515" s="13"/>
      <c r="ER515" s="13"/>
      <c r="ES515" s="13"/>
      <c r="ET515" s="13"/>
      <c r="EU515" s="13"/>
      <c r="EV515" s="13"/>
      <c r="EW515" s="13"/>
      <c r="EX515" s="13"/>
      <c r="EY515" s="13"/>
      <c r="EZ515" s="13"/>
      <c r="FA515" s="13"/>
      <c r="FB515" s="13"/>
      <c r="FC515" s="13"/>
      <c r="FD515" s="13"/>
      <c r="FE515" s="13"/>
      <c r="FF515" s="13"/>
      <c r="FG515" s="13"/>
      <c r="FH515" s="13"/>
      <c r="FI515" s="13"/>
      <c r="FJ515" s="13"/>
      <c r="FK515" s="13"/>
      <c r="FL515" s="13"/>
      <c r="FM515" s="13"/>
      <c r="FN515" s="13"/>
      <c r="FO515" s="13"/>
      <c r="FP515" s="13"/>
      <c r="FQ515" s="13"/>
      <c r="FR515" s="13"/>
      <c r="FS515" s="13"/>
      <c r="FT515" s="13"/>
      <c r="FU515" s="13"/>
      <c r="FV515" s="13"/>
      <c r="FW515" s="13"/>
      <c r="FX515" s="13"/>
      <c r="FY515" s="13"/>
      <c r="FZ515" s="13"/>
      <c r="GA515" s="13"/>
      <c r="GB515" s="13"/>
      <c r="GC515" s="13"/>
      <c r="GD515" s="13"/>
      <c r="GE515" s="13"/>
      <c r="GF515" s="13"/>
      <c r="GG515" s="13"/>
      <c r="GH515" s="13"/>
      <c r="GI515" s="13"/>
      <c r="GJ515" s="13"/>
      <c r="GK515" s="13"/>
      <c r="GL515" s="13"/>
      <c r="GM515" s="13"/>
      <c r="GN515" s="13"/>
      <c r="GO515" s="13"/>
      <c r="GP515" s="13"/>
      <c r="GQ515" s="13"/>
      <c r="GR515" s="13"/>
      <c r="GS515" s="13"/>
      <c r="GT515" s="13"/>
      <c r="GU515" s="13"/>
      <c r="GV515" s="13"/>
      <c r="GW515" s="13"/>
      <c r="GX515" s="13"/>
      <c r="GY515" s="13"/>
      <c r="GZ515" s="13"/>
      <c r="HA515" s="13"/>
      <c r="HB515" s="13"/>
      <c r="HC515" s="13"/>
      <c r="HD515" s="13"/>
      <c r="HE515" s="13"/>
      <c r="HF515" s="13"/>
      <c r="HG515" s="13"/>
      <c r="HH515" s="13"/>
      <c r="HI515" s="13"/>
      <c r="HJ515" s="13"/>
      <c r="HK515" s="13"/>
      <c r="HL515" s="13"/>
    </row>
    <row r="516" spans="1:220" x14ac:dyDescent="0.25">
      <c r="A516" s="79"/>
      <c r="B516" s="122" t="s">
        <v>783</v>
      </c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81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  <c r="CK516" s="13"/>
      <c r="CL516" s="13"/>
      <c r="CM516" s="13"/>
      <c r="CN516" s="13"/>
      <c r="CO516" s="13"/>
      <c r="CP516" s="13"/>
      <c r="CQ516" s="13"/>
      <c r="CR516" s="13"/>
      <c r="CS516" s="13"/>
      <c r="CT516" s="13"/>
      <c r="CU516" s="13"/>
      <c r="CV516" s="13"/>
      <c r="CW516" s="13"/>
      <c r="CX516" s="13"/>
      <c r="CY516" s="13"/>
      <c r="CZ516" s="13"/>
      <c r="DA516" s="13"/>
      <c r="DB516" s="13"/>
      <c r="DC516" s="13"/>
      <c r="DD516" s="13"/>
      <c r="DE516" s="13"/>
      <c r="DF516" s="13"/>
      <c r="DG516" s="13"/>
      <c r="DH516" s="13"/>
      <c r="DI516" s="13"/>
      <c r="DJ516" s="13"/>
      <c r="DK516" s="13"/>
      <c r="DL516" s="13"/>
      <c r="DM516" s="13"/>
      <c r="DN516" s="13"/>
      <c r="DO516" s="13"/>
      <c r="DP516" s="13"/>
      <c r="DQ516" s="13"/>
      <c r="DR516" s="13"/>
      <c r="DS516" s="13"/>
      <c r="DT516" s="13"/>
      <c r="DU516" s="13"/>
      <c r="DV516" s="13"/>
      <c r="DW516" s="13"/>
      <c r="DX516" s="13"/>
      <c r="DY516" s="13"/>
      <c r="DZ516" s="13"/>
      <c r="EA516" s="13"/>
      <c r="EB516" s="13"/>
      <c r="EC516" s="13"/>
      <c r="ED516" s="13"/>
      <c r="EE516" s="13"/>
      <c r="EF516" s="13"/>
      <c r="EG516" s="13"/>
      <c r="EH516" s="13"/>
      <c r="EI516" s="13"/>
      <c r="EJ516" s="13"/>
      <c r="EK516" s="13"/>
      <c r="EL516" s="13"/>
      <c r="EM516" s="13"/>
      <c r="EN516" s="13"/>
      <c r="EO516" s="13"/>
      <c r="EP516" s="13"/>
      <c r="EQ516" s="13"/>
      <c r="ER516" s="13"/>
      <c r="ES516" s="13"/>
      <c r="ET516" s="13"/>
      <c r="EU516" s="13"/>
      <c r="EV516" s="13"/>
      <c r="EW516" s="13"/>
      <c r="EX516" s="13"/>
      <c r="EY516" s="13"/>
      <c r="EZ516" s="13"/>
      <c r="FA516" s="13"/>
      <c r="FB516" s="13"/>
      <c r="FC516" s="13"/>
      <c r="FD516" s="13"/>
      <c r="FE516" s="13"/>
      <c r="FF516" s="13"/>
      <c r="FG516" s="13"/>
      <c r="FH516" s="13"/>
      <c r="FI516" s="13"/>
      <c r="FJ516" s="13"/>
      <c r="FK516" s="13"/>
      <c r="FL516" s="13"/>
      <c r="FM516" s="13"/>
      <c r="FN516" s="13"/>
      <c r="FO516" s="13"/>
      <c r="FP516" s="13"/>
      <c r="FQ516" s="13"/>
      <c r="FR516" s="13"/>
      <c r="FS516" s="13"/>
      <c r="FT516" s="13"/>
      <c r="FU516" s="13"/>
      <c r="FV516" s="13"/>
      <c r="FW516" s="13"/>
      <c r="FX516" s="13"/>
      <c r="FY516" s="13"/>
      <c r="FZ516" s="13"/>
      <c r="GA516" s="13"/>
      <c r="GB516" s="13"/>
      <c r="GC516" s="13"/>
      <c r="GD516" s="13"/>
      <c r="GE516" s="13"/>
      <c r="GF516" s="13"/>
      <c r="GG516" s="13"/>
      <c r="GH516" s="13"/>
      <c r="GI516" s="13"/>
      <c r="GJ516" s="13"/>
      <c r="GK516" s="13"/>
      <c r="GL516" s="13"/>
      <c r="GM516" s="13"/>
      <c r="GN516" s="13"/>
      <c r="GO516" s="13"/>
      <c r="GP516" s="13"/>
      <c r="GQ516" s="13"/>
      <c r="GR516" s="13"/>
      <c r="GS516" s="13"/>
      <c r="GT516" s="13"/>
      <c r="GU516" s="13"/>
      <c r="GV516" s="13"/>
      <c r="GW516" s="13"/>
      <c r="GX516" s="13"/>
      <c r="GY516" s="13"/>
      <c r="GZ516" s="13"/>
      <c r="HA516" s="13"/>
      <c r="HB516" s="13"/>
      <c r="HC516" s="13"/>
      <c r="HD516" s="13"/>
      <c r="HE516" s="13"/>
      <c r="HF516" s="13"/>
      <c r="HG516" s="13"/>
      <c r="HH516" s="13"/>
      <c r="HI516" s="13"/>
      <c r="HJ516" s="13"/>
      <c r="HK516" s="13"/>
      <c r="HL516" s="13"/>
    </row>
    <row r="517" spans="1:220" x14ac:dyDescent="0.25">
      <c r="A517" s="79"/>
      <c r="B517" s="122" t="s">
        <v>784</v>
      </c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81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  <c r="CC517" s="13"/>
      <c r="CD517" s="13"/>
      <c r="CE517" s="13"/>
      <c r="CF517" s="13"/>
      <c r="CG517" s="13"/>
      <c r="CH517" s="13"/>
      <c r="CI517" s="13"/>
      <c r="CJ517" s="13"/>
      <c r="CK517" s="13"/>
      <c r="CL517" s="13"/>
      <c r="CM517" s="13"/>
      <c r="CN517" s="13"/>
      <c r="CO517" s="13"/>
      <c r="CP517" s="13"/>
      <c r="CQ517" s="13"/>
      <c r="CR517" s="13"/>
      <c r="CS517" s="13"/>
      <c r="CT517" s="13"/>
      <c r="CU517" s="13"/>
      <c r="CV517" s="13"/>
      <c r="CW517" s="13"/>
      <c r="CX517" s="13"/>
      <c r="CY517" s="13"/>
      <c r="CZ517" s="13"/>
      <c r="DA517" s="13"/>
      <c r="DB517" s="13"/>
      <c r="DC517" s="13"/>
      <c r="DD517" s="13"/>
      <c r="DE517" s="13"/>
      <c r="DF517" s="13"/>
      <c r="DG517" s="13"/>
      <c r="DH517" s="13"/>
      <c r="DI517" s="13"/>
      <c r="DJ517" s="13"/>
      <c r="DK517" s="13"/>
      <c r="DL517" s="13"/>
      <c r="DM517" s="13"/>
      <c r="DN517" s="13"/>
      <c r="DO517" s="13"/>
      <c r="DP517" s="13"/>
      <c r="DQ517" s="13"/>
      <c r="DR517" s="13"/>
      <c r="DS517" s="13"/>
      <c r="DT517" s="13"/>
      <c r="DU517" s="13"/>
      <c r="DV517" s="13"/>
      <c r="DW517" s="13"/>
      <c r="DX517" s="13"/>
      <c r="DY517" s="13"/>
      <c r="DZ517" s="13"/>
      <c r="EA517" s="13"/>
      <c r="EB517" s="13"/>
      <c r="EC517" s="13"/>
      <c r="ED517" s="13"/>
      <c r="EE517" s="13"/>
      <c r="EF517" s="13"/>
      <c r="EG517" s="13"/>
      <c r="EH517" s="13"/>
      <c r="EI517" s="13"/>
      <c r="EJ517" s="13"/>
      <c r="EK517" s="13"/>
      <c r="EL517" s="13"/>
      <c r="EM517" s="13"/>
      <c r="EN517" s="13"/>
      <c r="EO517" s="13"/>
      <c r="EP517" s="13"/>
      <c r="EQ517" s="13"/>
      <c r="ER517" s="13"/>
      <c r="ES517" s="13"/>
      <c r="ET517" s="13"/>
      <c r="EU517" s="13"/>
      <c r="EV517" s="13"/>
      <c r="EW517" s="13"/>
      <c r="EX517" s="13"/>
      <c r="EY517" s="13"/>
      <c r="EZ517" s="13"/>
      <c r="FA517" s="13"/>
      <c r="FB517" s="13"/>
      <c r="FC517" s="13"/>
      <c r="FD517" s="13"/>
      <c r="FE517" s="13"/>
      <c r="FF517" s="13"/>
      <c r="FG517" s="13"/>
      <c r="FH517" s="13"/>
      <c r="FI517" s="13"/>
      <c r="FJ517" s="13"/>
      <c r="FK517" s="13"/>
      <c r="FL517" s="13"/>
      <c r="FM517" s="13"/>
      <c r="FN517" s="13"/>
      <c r="FO517" s="13"/>
      <c r="FP517" s="13"/>
      <c r="FQ517" s="13"/>
      <c r="FR517" s="13"/>
      <c r="FS517" s="13"/>
      <c r="FT517" s="13"/>
      <c r="FU517" s="13"/>
      <c r="FV517" s="13"/>
      <c r="FW517" s="13"/>
      <c r="FX517" s="13"/>
      <c r="FY517" s="13"/>
      <c r="FZ517" s="13"/>
      <c r="GA517" s="13"/>
      <c r="GB517" s="13"/>
      <c r="GC517" s="13"/>
      <c r="GD517" s="13"/>
      <c r="GE517" s="13"/>
      <c r="GF517" s="13"/>
      <c r="GG517" s="13"/>
      <c r="GH517" s="13"/>
      <c r="GI517" s="13"/>
      <c r="GJ517" s="13"/>
      <c r="GK517" s="13"/>
      <c r="GL517" s="13"/>
      <c r="GM517" s="13"/>
      <c r="GN517" s="13"/>
      <c r="GO517" s="13"/>
      <c r="GP517" s="13"/>
      <c r="GQ517" s="13"/>
      <c r="GR517" s="13"/>
      <c r="GS517" s="13"/>
      <c r="GT517" s="13"/>
      <c r="GU517" s="13"/>
      <c r="GV517" s="13"/>
      <c r="GW517" s="13"/>
      <c r="GX517" s="13"/>
      <c r="GY517" s="13"/>
      <c r="GZ517" s="13"/>
      <c r="HA517" s="13"/>
      <c r="HB517" s="13"/>
      <c r="HC517" s="13"/>
      <c r="HD517" s="13"/>
      <c r="HE517" s="13"/>
      <c r="HF517" s="13"/>
      <c r="HG517" s="13"/>
      <c r="HH517" s="13"/>
      <c r="HI517" s="13"/>
      <c r="HJ517" s="13"/>
      <c r="HK517" s="13"/>
      <c r="HL517" s="13"/>
    </row>
    <row r="518" spans="1:220" x14ac:dyDescent="0.25">
      <c r="A518" s="79"/>
      <c r="B518" s="122" t="s">
        <v>785</v>
      </c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81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  <c r="CC518" s="13"/>
      <c r="CD518" s="13"/>
      <c r="CE518" s="13"/>
      <c r="CF518" s="13"/>
      <c r="CG518" s="13"/>
      <c r="CH518" s="13"/>
      <c r="CI518" s="13"/>
      <c r="CJ518" s="13"/>
      <c r="CK518" s="13"/>
      <c r="CL518" s="13"/>
      <c r="CM518" s="13"/>
      <c r="CN518" s="13"/>
      <c r="CO518" s="13"/>
      <c r="CP518" s="13"/>
      <c r="CQ518" s="13"/>
      <c r="CR518" s="13"/>
      <c r="CS518" s="13"/>
      <c r="CT518" s="13"/>
      <c r="CU518" s="13"/>
      <c r="CV518" s="13"/>
      <c r="CW518" s="13"/>
      <c r="CX518" s="13"/>
      <c r="CY518" s="13"/>
      <c r="CZ518" s="13"/>
      <c r="DA518" s="13"/>
      <c r="DB518" s="13"/>
      <c r="DC518" s="13"/>
      <c r="DD518" s="13"/>
      <c r="DE518" s="13"/>
      <c r="DF518" s="13"/>
      <c r="DG518" s="13"/>
      <c r="DH518" s="13"/>
      <c r="DI518" s="13"/>
      <c r="DJ518" s="13"/>
      <c r="DK518" s="13"/>
      <c r="DL518" s="13"/>
      <c r="DM518" s="13"/>
      <c r="DN518" s="13"/>
      <c r="DO518" s="13"/>
      <c r="DP518" s="13"/>
      <c r="DQ518" s="13"/>
      <c r="DR518" s="13"/>
      <c r="DS518" s="13"/>
      <c r="DT518" s="13"/>
      <c r="DU518" s="13"/>
      <c r="DV518" s="13"/>
      <c r="DW518" s="13"/>
      <c r="DX518" s="13"/>
      <c r="DY518" s="13"/>
      <c r="DZ518" s="13"/>
      <c r="EA518" s="13"/>
      <c r="EB518" s="13"/>
      <c r="EC518" s="13"/>
      <c r="ED518" s="13"/>
      <c r="EE518" s="13"/>
      <c r="EF518" s="13"/>
      <c r="EG518" s="13"/>
      <c r="EH518" s="13"/>
      <c r="EI518" s="13"/>
      <c r="EJ518" s="13"/>
      <c r="EK518" s="13"/>
      <c r="EL518" s="13"/>
      <c r="EM518" s="13"/>
      <c r="EN518" s="13"/>
      <c r="EO518" s="13"/>
      <c r="EP518" s="13"/>
      <c r="EQ518" s="13"/>
      <c r="ER518" s="13"/>
      <c r="ES518" s="13"/>
      <c r="ET518" s="13"/>
      <c r="EU518" s="13"/>
      <c r="EV518" s="13"/>
      <c r="EW518" s="13"/>
      <c r="EX518" s="13"/>
      <c r="EY518" s="13"/>
      <c r="EZ518" s="13"/>
      <c r="FA518" s="13"/>
      <c r="FB518" s="13"/>
      <c r="FC518" s="13"/>
      <c r="FD518" s="13"/>
      <c r="FE518" s="13"/>
      <c r="FF518" s="13"/>
      <c r="FG518" s="13"/>
      <c r="FH518" s="13"/>
      <c r="FI518" s="13"/>
      <c r="FJ518" s="13"/>
      <c r="FK518" s="13"/>
      <c r="FL518" s="13"/>
      <c r="FM518" s="13"/>
      <c r="FN518" s="13"/>
      <c r="FO518" s="13"/>
      <c r="FP518" s="13"/>
      <c r="FQ518" s="13"/>
      <c r="FR518" s="13"/>
      <c r="FS518" s="13"/>
      <c r="FT518" s="13"/>
      <c r="FU518" s="13"/>
      <c r="FV518" s="13"/>
      <c r="FW518" s="13"/>
      <c r="FX518" s="13"/>
      <c r="FY518" s="13"/>
      <c r="FZ518" s="13"/>
      <c r="GA518" s="13"/>
      <c r="GB518" s="13"/>
      <c r="GC518" s="13"/>
      <c r="GD518" s="13"/>
      <c r="GE518" s="13"/>
      <c r="GF518" s="13"/>
      <c r="GG518" s="13"/>
      <c r="GH518" s="13"/>
      <c r="GI518" s="13"/>
      <c r="GJ518" s="13"/>
      <c r="GK518" s="13"/>
      <c r="GL518" s="13"/>
      <c r="GM518" s="13"/>
      <c r="GN518" s="13"/>
      <c r="GO518" s="13"/>
      <c r="GP518" s="13"/>
      <c r="GQ518" s="13"/>
      <c r="GR518" s="13"/>
      <c r="GS518" s="13"/>
      <c r="GT518" s="13"/>
      <c r="GU518" s="13"/>
      <c r="GV518" s="13"/>
      <c r="GW518" s="13"/>
      <c r="GX518" s="13"/>
      <c r="GY518" s="13"/>
      <c r="GZ518" s="13"/>
      <c r="HA518" s="13"/>
      <c r="HB518" s="13"/>
      <c r="HC518" s="13"/>
      <c r="HD518" s="13"/>
      <c r="HE518" s="13"/>
      <c r="HF518" s="13"/>
      <c r="HG518" s="13"/>
      <c r="HH518" s="13"/>
      <c r="HI518" s="13"/>
      <c r="HJ518" s="13"/>
      <c r="HK518" s="13"/>
      <c r="HL518" s="13"/>
    </row>
    <row r="519" spans="1:220" x14ac:dyDescent="0.25">
      <c r="A519" s="73"/>
      <c r="B519" s="122" t="s">
        <v>786</v>
      </c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81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  <c r="CK519" s="13"/>
      <c r="CL519" s="13"/>
      <c r="CM519" s="13"/>
      <c r="CN519" s="13"/>
      <c r="CO519" s="13"/>
      <c r="CP519" s="13"/>
      <c r="CQ519" s="13"/>
      <c r="CR519" s="13"/>
      <c r="CS519" s="13"/>
      <c r="CT519" s="13"/>
      <c r="CU519" s="13"/>
      <c r="CV519" s="13"/>
      <c r="CW519" s="13"/>
      <c r="CX519" s="13"/>
      <c r="CY519" s="13"/>
      <c r="CZ519" s="13"/>
      <c r="DA519" s="13"/>
      <c r="DB519" s="13"/>
      <c r="DC519" s="13"/>
      <c r="DD519" s="13"/>
      <c r="DE519" s="13"/>
      <c r="DF519" s="13"/>
      <c r="DG519" s="13"/>
      <c r="DH519" s="13"/>
      <c r="DI519" s="13"/>
      <c r="DJ519" s="13"/>
      <c r="DK519" s="13"/>
      <c r="DL519" s="13"/>
      <c r="DM519" s="13"/>
      <c r="DN519" s="13"/>
      <c r="DO519" s="13"/>
      <c r="DP519" s="13"/>
      <c r="DQ519" s="13"/>
      <c r="DR519" s="13"/>
      <c r="DS519" s="13"/>
      <c r="DT519" s="13"/>
      <c r="DU519" s="13"/>
      <c r="DV519" s="13"/>
      <c r="DW519" s="13"/>
      <c r="DX519" s="13"/>
      <c r="DY519" s="13"/>
      <c r="DZ519" s="13"/>
      <c r="EA519" s="13"/>
      <c r="EB519" s="13"/>
      <c r="EC519" s="13"/>
      <c r="ED519" s="13"/>
      <c r="EE519" s="13"/>
      <c r="EF519" s="13"/>
      <c r="EG519" s="13"/>
      <c r="EH519" s="13"/>
      <c r="EI519" s="13"/>
      <c r="EJ519" s="13"/>
      <c r="EK519" s="13"/>
      <c r="EL519" s="13"/>
      <c r="EM519" s="13"/>
      <c r="EN519" s="13"/>
      <c r="EO519" s="13"/>
      <c r="EP519" s="13"/>
      <c r="EQ519" s="13"/>
      <c r="ER519" s="13"/>
      <c r="ES519" s="13"/>
      <c r="ET519" s="13"/>
      <c r="EU519" s="13"/>
      <c r="EV519" s="13"/>
      <c r="EW519" s="13"/>
      <c r="EX519" s="13"/>
      <c r="EY519" s="13"/>
      <c r="EZ519" s="13"/>
      <c r="FA519" s="13"/>
      <c r="FB519" s="13"/>
      <c r="FC519" s="13"/>
      <c r="FD519" s="13"/>
      <c r="FE519" s="13"/>
      <c r="FF519" s="13"/>
      <c r="FG519" s="13"/>
      <c r="FH519" s="13"/>
      <c r="FI519" s="13"/>
      <c r="FJ519" s="13"/>
      <c r="FK519" s="13"/>
      <c r="FL519" s="13"/>
      <c r="FM519" s="13"/>
      <c r="FN519" s="13"/>
      <c r="FO519" s="13"/>
      <c r="FP519" s="13"/>
      <c r="FQ519" s="13"/>
      <c r="FR519" s="13"/>
      <c r="FS519" s="13"/>
      <c r="FT519" s="13"/>
      <c r="FU519" s="13"/>
      <c r="FV519" s="13"/>
      <c r="FW519" s="13"/>
      <c r="FX519" s="13"/>
      <c r="FY519" s="13"/>
      <c r="FZ519" s="13"/>
      <c r="GA519" s="13"/>
      <c r="GB519" s="13"/>
      <c r="GC519" s="13"/>
      <c r="GD519" s="13"/>
      <c r="GE519" s="13"/>
      <c r="GF519" s="13"/>
      <c r="GG519" s="13"/>
      <c r="GH519" s="13"/>
      <c r="GI519" s="13"/>
      <c r="GJ519" s="13"/>
      <c r="GK519" s="13"/>
      <c r="GL519" s="13"/>
      <c r="GM519" s="13"/>
      <c r="GN519" s="13"/>
      <c r="GO519" s="13"/>
      <c r="GP519" s="13"/>
      <c r="GQ519" s="13"/>
      <c r="GR519" s="13"/>
      <c r="GS519" s="13"/>
      <c r="GT519" s="13"/>
      <c r="GU519" s="13"/>
      <c r="GV519" s="13"/>
      <c r="GW519" s="13"/>
      <c r="GX519" s="13"/>
      <c r="GY519" s="13"/>
      <c r="GZ519" s="13"/>
      <c r="HA519" s="13"/>
      <c r="HB519" s="13"/>
      <c r="HC519" s="13"/>
      <c r="HD519" s="13"/>
      <c r="HE519" s="13"/>
      <c r="HF519" s="13"/>
      <c r="HG519" s="13"/>
      <c r="HH519" s="13"/>
      <c r="HI519" s="13"/>
      <c r="HJ519" s="13"/>
      <c r="HK519" s="13"/>
      <c r="HL519" s="13"/>
    </row>
    <row r="520" spans="1:220" x14ac:dyDescent="0.25">
      <c r="A520" s="73"/>
      <c r="B520" s="122" t="s">
        <v>787</v>
      </c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73"/>
      <c r="R520" s="73"/>
      <c r="S520" s="73"/>
      <c r="T520" s="7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  <c r="CK520" s="13"/>
      <c r="CL520" s="13"/>
      <c r="CM520" s="13"/>
      <c r="CN520" s="13"/>
      <c r="CO520" s="13"/>
      <c r="CP520" s="13"/>
      <c r="CQ520" s="13"/>
      <c r="CR520" s="13"/>
      <c r="CS520" s="13"/>
      <c r="CT520" s="13"/>
      <c r="CU520" s="13"/>
      <c r="CV520" s="13"/>
      <c r="CW520" s="13"/>
      <c r="CX520" s="13"/>
      <c r="CY520" s="13"/>
      <c r="CZ520" s="13"/>
      <c r="DA520" s="13"/>
      <c r="DB520" s="13"/>
      <c r="DC520" s="13"/>
      <c r="DD520" s="13"/>
      <c r="DE520" s="13"/>
      <c r="DF520" s="13"/>
      <c r="DG520" s="13"/>
      <c r="DH520" s="13"/>
      <c r="DI520" s="13"/>
      <c r="DJ520" s="13"/>
      <c r="DK520" s="13"/>
      <c r="DL520" s="13"/>
      <c r="DM520" s="13"/>
      <c r="DN520" s="13"/>
      <c r="DO520" s="13"/>
      <c r="DP520" s="13"/>
      <c r="DQ520" s="13"/>
      <c r="DR520" s="13"/>
      <c r="DS520" s="13"/>
      <c r="DT520" s="13"/>
      <c r="DU520" s="13"/>
      <c r="DV520" s="13"/>
      <c r="DW520" s="13"/>
      <c r="DX520" s="13"/>
      <c r="DY520" s="13"/>
      <c r="DZ520" s="13"/>
      <c r="EA520" s="13"/>
      <c r="EB520" s="13"/>
      <c r="EC520" s="13"/>
      <c r="ED520" s="13"/>
      <c r="EE520" s="13"/>
      <c r="EF520" s="13"/>
      <c r="EG520" s="13"/>
      <c r="EH520" s="13"/>
      <c r="EI520" s="13"/>
      <c r="EJ520" s="13"/>
      <c r="EK520" s="13"/>
      <c r="EL520" s="13"/>
      <c r="EM520" s="13"/>
      <c r="EN520" s="13"/>
      <c r="EO520" s="13"/>
      <c r="EP520" s="13"/>
      <c r="EQ520" s="13"/>
      <c r="ER520" s="13"/>
      <c r="ES520" s="13"/>
      <c r="ET520" s="13"/>
      <c r="EU520" s="13"/>
      <c r="EV520" s="13"/>
      <c r="EW520" s="13"/>
      <c r="EX520" s="13"/>
      <c r="EY520" s="13"/>
      <c r="EZ520" s="13"/>
      <c r="FA520" s="13"/>
      <c r="FB520" s="13"/>
      <c r="FC520" s="13"/>
      <c r="FD520" s="13"/>
      <c r="FE520" s="13"/>
      <c r="FF520" s="13"/>
      <c r="FG520" s="13"/>
      <c r="FH520" s="13"/>
      <c r="FI520" s="13"/>
      <c r="FJ520" s="13"/>
      <c r="FK520" s="13"/>
      <c r="FL520" s="13"/>
      <c r="FM520" s="13"/>
      <c r="FN520" s="13"/>
      <c r="FO520" s="13"/>
      <c r="FP520" s="13"/>
      <c r="FQ520" s="13"/>
      <c r="FR520" s="13"/>
      <c r="FS520" s="13"/>
      <c r="FT520" s="13"/>
      <c r="FU520" s="13"/>
      <c r="FV520" s="13"/>
      <c r="FW520" s="13"/>
      <c r="FX520" s="13"/>
      <c r="FY520" s="13"/>
      <c r="FZ520" s="13"/>
      <c r="GA520" s="13"/>
      <c r="GB520" s="13"/>
      <c r="GC520" s="13"/>
      <c r="GD520" s="13"/>
      <c r="GE520" s="13"/>
      <c r="GF520" s="13"/>
      <c r="GG520" s="13"/>
      <c r="GH520" s="13"/>
      <c r="GI520" s="13"/>
      <c r="GJ520" s="13"/>
      <c r="GK520" s="13"/>
      <c r="GL520" s="13"/>
      <c r="GM520" s="13"/>
      <c r="GN520" s="13"/>
      <c r="GO520" s="13"/>
      <c r="GP520" s="13"/>
      <c r="GQ520" s="13"/>
      <c r="GR520" s="13"/>
      <c r="GS520" s="13"/>
      <c r="GT520" s="13"/>
      <c r="GU520" s="13"/>
      <c r="GV520" s="13"/>
      <c r="GW520" s="13"/>
      <c r="GX520" s="13"/>
      <c r="GY520" s="13"/>
      <c r="GZ520" s="13"/>
      <c r="HA520" s="13"/>
      <c r="HB520" s="13"/>
      <c r="HC520" s="13"/>
      <c r="HD520" s="13"/>
      <c r="HE520" s="13"/>
      <c r="HF520" s="13"/>
      <c r="HG520" s="13"/>
      <c r="HH520" s="13"/>
      <c r="HI520" s="13"/>
      <c r="HJ520" s="13"/>
      <c r="HK520" s="13"/>
      <c r="HL520" s="13"/>
    </row>
    <row r="521" spans="1:220" x14ac:dyDescent="0.25">
      <c r="A521" s="73"/>
      <c r="B521" s="122" t="s">
        <v>788</v>
      </c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81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  <c r="CC521" s="13"/>
      <c r="CD521" s="13"/>
      <c r="CE521" s="13"/>
      <c r="CF521" s="13"/>
      <c r="CG521" s="13"/>
      <c r="CH521" s="13"/>
      <c r="CI521" s="13"/>
      <c r="CJ521" s="13"/>
      <c r="CK521" s="13"/>
      <c r="CL521" s="13"/>
      <c r="CM521" s="13"/>
      <c r="CN521" s="13"/>
      <c r="CO521" s="13"/>
      <c r="CP521" s="13"/>
      <c r="CQ521" s="13"/>
      <c r="CR521" s="13"/>
      <c r="CS521" s="13"/>
      <c r="CT521" s="13"/>
      <c r="CU521" s="13"/>
      <c r="CV521" s="13"/>
      <c r="CW521" s="13"/>
      <c r="CX521" s="13"/>
      <c r="CY521" s="13"/>
      <c r="CZ521" s="13"/>
      <c r="DA521" s="13"/>
      <c r="DB521" s="13"/>
      <c r="DC521" s="13"/>
      <c r="DD521" s="13"/>
      <c r="DE521" s="13"/>
      <c r="DF521" s="13"/>
      <c r="DG521" s="13"/>
      <c r="DH521" s="13"/>
      <c r="DI521" s="13"/>
      <c r="DJ521" s="13"/>
      <c r="DK521" s="13"/>
      <c r="DL521" s="13"/>
      <c r="DM521" s="13"/>
      <c r="DN521" s="13"/>
      <c r="DO521" s="13"/>
      <c r="DP521" s="13"/>
      <c r="DQ521" s="13"/>
      <c r="DR521" s="13"/>
      <c r="DS521" s="13"/>
      <c r="DT521" s="13"/>
      <c r="DU521" s="13"/>
      <c r="DV521" s="13"/>
      <c r="DW521" s="13"/>
      <c r="DX521" s="13"/>
      <c r="DY521" s="13"/>
      <c r="DZ521" s="13"/>
      <c r="EA521" s="13"/>
      <c r="EB521" s="13"/>
      <c r="EC521" s="13"/>
      <c r="ED521" s="13"/>
      <c r="EE521" s="13"/>
      <c r="EF521" s="13"/>
      <c r="EG521" s="13"/>
      <c r="EH521" s="13"/>
      <c r="EI521" s="13"/>
      <c r="EJ521" s="13"/>
      <c r="EK521" s="13"/>
      <c r="EL521" s="13"/>
      <c r="EM521" s="13"/>
      <c r="EN521" s="13"/>
      <c r="EO521" s="13"/>
      <c r="EP521" s="13"/>
      <c r="EQ521" s="13"/>
      <c r="ER521" s="13"/>
      <c r="ES521" s="13"/>
      <c r="ET521" s="13"/>
      <c r="EU521" s="13"/>
      <c r="EV521" s="13"/>
      <c r="EW521" s="13"/>
      <c r="EX521" s="13"/>
      <c r="EY521" s="13"/>
      <c r="EZ521" s="13"/>
      <c r="FA521" s="13"/>
      <c r="FB521" s="13"/>
      <c r="FC521" s="13"/>
      <c r="FD521" s="13"/>
      <c r="FE521" s="13"/>
      <c r="FF521" s="13"/>
      <c r="FG521" s="13"/>
      <c r="FH521" s="13"/>
      <c r="FI521" s="13"/>
      <c r="FJ521" s="13"/>
      <c r="FK521" s="13"/>
      <c r="FL521" s="13"/>
      <c r="FM521" s="13"/>
      <c r="FN521" s="13"/>
      <c r="FO521" s="13"/>
      <c r="FP521" s="13"/>
      <c r="FQ521" s="13"/>
      <c r="FR521" s="13"/>
      <c r="FS521" s="13"/>
      <c r="FT521" s="13"/>
      <c r="FU521" s="13"/>
      <c r="FV521" s="13"/>
      <c r="FW521" s="13"/>
      <c r="FX521" s="13"/>
      <c r="FY521" s="13"/>
      <c r="FZ521" s="13"/>
      <c r="GA521" s="13"/>
      <c r="GB521" s="13"/>
      <c r="GC521" s="13"/>
      <c r="GD521" s="13"/>
      <c r="GE521" s="13"/>
      <c r="GF521" s="13"/>
      <c r="GG521" s="13"/>
      <c r="GH521" s="13"/>
      <c r="GI521" s="13"/>
      <c r="GJ521" s="13"/>
      <c r="GK521" s="13"/>
      <c r="GL521" s="13"/>
      <c r="GM521" s="13"/>
      <c r="GN521" s="13"/>
      <c r="GO521" s="13"/>
      <c r="GP521" s="13"/>
      <c r="GQ521" s="13"/>
      <c r="GR521" s="13"/>
      <c r="GS521" s="13"/>
      <c r="GT521" s="13"/>
      <c r="GU521" s="13"/>
      <c r="GV521" s="13"/>
      <c r="GW521" s="13"/>
      <c r="GX521" s="13"/>
      <c r="GY521" s="13"/>
      <c r="GZ521" s="13"/>
      <c r="HA521" s="13"/>
      <c r="HB521" s="13"/>
      <c r="HC521" s="13"/>
      <c r="HD521" s="13"/>
      <c r="HE521" s="13"/>
      <c r="HF521" s="13"/>
      <c r="HG521" s="13"/>
      <c r="HH521" s="13"/>
      <c r="HI521" s="13"/>
      <c r="HJ521" s="13"/>
      <c r="HK521" s="13"/>
      <c r="HL521" s="13"/>
    </row>
    <row r="522" spans="1:220" x14ac:dyDescent="0.25">
      <c r="A522" s="73"/>
      <c r="B522" s="122" t="s">
        <v>789</v>
      </c>
      <c r="C522" s="122"/>
      <c r="D522" s="122"/>
      <c r="E522" s="122"/>
      <c r="F522" s="122"/>
      <c r="G522" s="122"/>
      <c r="H522" s="122"/>
      <c r="I522" s="122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  <c r="CK522" s="13"/>
      <c r="CL522" s="13"/>
      <c r="CM522" s="13"/>
      <c r="CN522" s="13"/>
      <c r="CO522" s="13"/>
      <c r="CP522" s="13"/>
      <c r="CQ522" s="13"/>
      <c r="CR522" s="13"/>
      <c r="CS522" s="13"/>
      <c r="CT522" s="13"/>
      <c r="CU522" s="13"/>
      <c r="CV522" s="13"/>
      <c r="CW522" s="13"/>
      <c r="CX522" s="13"/>
      <c r="CY522" s="13"/>
      <c r="CZ522" s="13"/>
      <c r="DA522" s="13"/>
      <c r="DB522" s="13"/>
      <c r="DC522" s="13"/>
      <c r="DD522" s="13"/>
      <c r="DE522" s="13"/>
      <c r="DF522" s="13"/>
      <c r="DG522" s="13"/>
      <c r="DH522" s="13"/>
      <c r="DI522" s="13"/>
      <c r="DJ522" s="13"/>
      <c r="DK522" s="13"/>
      <c r="DL522" s="13"/>
      <c r="DM522" s="13"/>
      <c r="DN522" s="13"/>
      <c r="DO522" s="13"/>
      <c r="DP522" s="13"/>
      <c r="DQ522" s="13"/>
      <c r="DR522" s="13"/>
      <c r="DS522" s="13"/>
      <c r="DT522" s="13"/>
      <c r="DU522" s="13"/>
      <c r="DV522" s="13"/>
      <c r="DW522" s="13"/>
      <c r="DX522" s="13"/>
      <c r="DY522" s="13"/>
      <c r="DZ522" s="13"/>
      <c r="EA522" s="13"/>
      <c r="EB522" s="13"/>
      <c r="EC522" s="13"/>
      <c r="ED522" s="13"/>
      <c r="EE522" s="13"/>
      <c r="EF522" s="13"/>
      <c r="EG522" s="13"/>
      <c r="EH522" s="13"/>
      <c r="EI522" s="13"/>
      <c r="EJ522" s="13"/>
      <c r="EK522" s="13"/>
      <c r="EL522" s="13"/>
      <c r="EM522" s="13"/>
      <c r="EN522" s="13"/>
      <c r="EO522" s="13"/>
      <c r="EP522" s="13"/>
      <c r="EQ522" s="13"/>
      <c r="ER522" s="13"/>
      <c r="ES522" s="13"/>
      <c r="ET522" s="13"/>
      <c r="EU522" s="13"/>
      <c r="EV522" s="13"/>
      <c r="EW522" s="13"/>
      <c r="EX522" s="13"/>
      <c r="EY522" s="13"/>
      <c r="EZ522" s="13"/>
      <c r="FA522" s="13"/>
      <c r="FB522" s="13"/>
      <c r="FC522" s="13"/>
      <c r="FD522" s="13"/>
      <c r="FE522" s="13"/>
      <c r="FF522" s="13"/>
      <c r="FG522" s="13"/>
      <c r="FH522" s="13"/>
      <c r="FI522" s="13"/>
      <c r="FJ522" s="13"/>
      <c r="FK522" s="13"/>
      <c r="FL522" s="13"/>
      <c r="FM522" s="13"/>
      <c r="FN522" s="13"/>
      <c r="FO522" s="13"/>
      <c r="FP522" s="13"/>
      <c r="FQ522" s="13"/>
      <c r="FR522" s="13"/>
      <c r="FS522" s="13"/>
      <c r="FT522" s="13"/>
      <c r="FU522" s="13"/>
      <c r="FV522" s="13"/>
      <c r="FW522" s="13"/>
      <c r="FX522" s="13"/>
      <c r="FY522" s="13"/>
      <c r="FZ522" s="13"/>
      <c r="GA522" s="13"/>
      <c r="GB522" s="13"/>
      <c r="GC522" s="13"/>
      <c r="GD522" s="13"/>
      <c r="GE522" s="13"/>
      <c r="GF522" s="13"/>
      <c r="GG522" s="13"/>
      <c r="GH522" s="13"/>
      <c r="GI522" s="13"/>
      <c r="GJ522" s="13"/>
      <c r="GK522" s="13"/>
      <c r="GL522" s="13"/>
      <c r="GM522" s="13"/>
      <c r="GN522" s="13"/>
      <c r="GO522" s="13"/>
      <c r="GP522" s="13"/>
      <c r="GQ522" s="13"/>
      <c r="GR522" s="13"/>
      <c r="GS522" s="13"/>
      <c r="GT522" s="13"/>
      <c r="GU522" s="13"/>
      <c r="GV522" s="13"/>
      <c r="GW522" s="13"/>
      <c r="GX522" s="13"/>
      <c r="GY522" s="13"/>
      <c r="GZ522" s="13"/>
      <c r="HA522" s="13"/>
      <c r="HB522" s="13"/>
      <c r="HC522" s="13"/>
      <c r="HD522" s="13"/>
      <c r="HE522" s="13"/>
      <c r="HF522" s="13"/>
      <c r="HG522" s="13"/>
      <c r="HH522" s="13"/>
      <c r="HI522" s="13"/>
      <c r="HJ522" s="13"/>
      <c r="HK522" s="13"/>
      <c r="HL522" s="13"/>
    </row>
    <row r="523" spans="1:220" x14ac:dyDescent="0.25">
      <c r="A523" s="73"/>
      <c r="B523" s="122" t="s">
        <v>790</v>
      </c>
      <c r="C523" s="122"/>
      <c r="D523" s="122"/>
      <c r="E523" s="122"/>
      <c r="F523" s="122"/>
      <c r="G523" s="122"/>
      <c r="H523" s="122"/>
      <c r="I523" s="122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  <c r="CA523" s="13"/>
      <c r="CB523" s="13"/>
      <c r="CC523" s="13"/>
      <c r="CD523" s="13"/>
      <c r="CE523" s="13"/>
      <c r="CF523" s="13"/>
      <c r="CG523" s="13"/>
      <c r="CH523" s="13"/>
      <c r="CI523" s="13"/>
      <c r="CJ523" s="13"/>
      <c r="CK523" s="13"/>
      <c r="CL523" s="13"/>
      <c r="CM523" s="13"/>
      <c r="CN523" s="13"/>
      <c r="CO523" s="13"/>
      <c r="CP523" s="13"/>
      <c r="CQ523" s="13"/>
      <c r="CR523" s="13"/>
      <c r="CS523" s="13"/>
      <c r="CT523" s="13"/>
      <c r="CU523" s="13"/>
      <c r="CV523" s="13"/>
      <c r="CW523" s="13"/>
      <c r="CX523" s="13"/>
      <c r="CY523" s="13"/>
      <c r="CZ523" s="13"/>
      <c r="DA523" s="13"/>
      <c r="DB523" s="13"/>
      <c r="DC523" s="13"/>
      <c r="DD523" s="13"/>
      <c r="DE523" s="13"/>
      <c r="DF523" s="13"/>
      <c r="DG523" s="13"/>
      <c r="DH523" s="13"/>
      <c r="DI523" s="13"/>
      <c r="DJ523" s="13"/>
      <c r="DK523" s="13"/>
      <c r="DL523" s="13"/>
      <c r="DM523" s="13"/>
      <c r="DN523" s="13"/>
      <c r="DO523" s="13"/>
      <c r="DP523" s="13"/>
      <c r="DQ523" s="13"/>
      <c r="DR523" s="13"/>
      <c r="DS523" s="13"/>
      <c r="DT523" s="13"/>
      <c r="DU523" s="13"/>
      <c r="DV523" s="13"/>
      <c r="DW523" s="13"/>
      <c r="DX523" s="13"/>
      <c r="DY523" s="13"/>
      <c r="DZ523" s="13"/>
      <c r="EA523" s="13"/>
      <c r="EB523" s="13"/>
      <c r="EC523" s="13"/>
      <c r="ED523" s="13"/>
      <c r="EE523" s="13"/>
      <c r="EF523" s="13"/>
      <c r="EG523" s="13"/>
      <c r="EH523" s="13"/>
      <c r="EI523" s="13"/>
      <c r="EJ523" s="13"/>
      <c r="EK523" s="13"/>
      <c r="EL523" s="13"/>
      <c r="EM523" s="13"/>
      <c r="EN523" s="13"/>
      <c r="EO523" s="13"/>
      <c r="EP523" s="13"/>
      <c r="EQ523" s="13"/>
      <c r="ER523" s="13"/>
      <c r="ES523" s="13"/>
      <c r="ET523" s="13"/>
      <c r="EU523" s="13"/>
      <c r="EV523" s="13"/>
      <c r="EW523" s="13"/>
      <c r="EX523" s="13"/>
      <c r="EY523" s="13"/>
      <c r="EZ523" s="13"/>
      <c r="FA523" s="13"/>
      <c r="FB523" s="13"/>
      <c r="FC523" s="13"/>
      <c r="FD523" s="13"/>
      <c r="FE523" s="13"/>
      <c r="FF523" s="13"/>
      <c r="FG523" s="13"/>
      <c r="FH523" s="13"/>
      <c r="FI523" s="13"/>
      <c r="FJ523" s="13"/>
      <c r="FK523" s="13"/>
      <c r="FL523" s="13"/>
      <c r="FM523" s="13"/>
      <c r="FN523" s="13"/>
      <c r="FO523" s="13"/>
      <c r="FP523" s="13"/>
      <c r="FQ523" s="13"/>
      <c r="FR523" s="13"/>
      <c r="FS523" s="13"/>
      <c r="FT523" s="13"/>
      <c r="FU523" s="13"/>
      <c r="FV523" s="13"/>
      <c r="FW523" s="13"/>
      <c r="FX523" s="13"/>
      <c r="FY523" s="13"/>
      <c r="FZ523" s="13"/>
      <c r="GA523" s="13"/>
      <c r="GB523" s="13"/>
      <c r="GC523" s="13"/>
      <c r="GD523" s="13"/>
      <c r="GE523" s="13"/>
      <c r="GF523" s="13"/>
      <c r="GG523" s="13"/>
      <c r="GH523" s="13"/>
      <c r="GI523" s="13"/>
      <c r="GJ523" s="13"/>
      <c r="GK523" s="13"/>
      <c r="GL523" s="13"/>
      <c r="GM523" s="13"/>
      <c r="GN523" s="13"/>
      <c r="GO523" s="13"/>
      <c r="GP523" s="13"/>
      <c r="GQ523" s="13"/>
      <c r="GR523" s="13"/>
      <c r="GS523" s="13"/>
      <c r="GT523" s="13"/>
      <c r="GU523" s="13"/>
      <c r="GV523" s="13"/>
      <c r="GW523" s="13"/>
      <c r="GX523" s="13"/>
      <c r="GY523" s="13"/>
      <c r="GZ523" s="13"/>
      <c r="HA523" s="13"/>
      <c r="HB523" s="13"/>
      <c r="HC523" s="13"/>
      <c r="HD523" s="13"/>
      <c r="HE523" s="13"/>
      <c r="HF523" s="13"/>
      <c r="HG523" s="13"/>
      <c r="HH523" s="13"/>
      <c r="HI523" s="13"/>
      <c r="HJ523" s="13"/>
      <c r="HK523" s="13"/>
      <c r="HL523" s="13"/>
    </row>
    <row r="524" spans="1:220" s="89" customFormat="1" x14ac:dyDescent="0.25">
      <c r="A524" s="86"/>
      <c r="B524" s="87"/>
      <c r="C524" s="86"/>
      <c r="D524" s="86"/>
      <c r="E524" s="86"/>
      <c r="F524" s="86"/>
      <c r="G524" s="88"/>
      <c r="H524" s="88"/>
      <c r="I524" s="86"/>
      <c r="J524" s="86"/>
      <c r="K524" s="86"/>
      <c r="L524" s="86"/>
      <c r="M524" s="86"/>
      <c r="N524" s="86"/>
      <c r="O524" s="86"/>
      <c r="P524" s="86"/>
      <c r="Q524" s="86"/>
      <c r="R524" s="86"/>
    </row>
    <row r="525" spans="1:220" s="92" customFormat="1" ht="21.6" customHeight="1" x14ac:dyDescent="0.25">
      <c r="A525" s="86"/>
      <c r="B525" s="87"/>
      <c r="C525" s="86"/>
      <c r="D525" s="86"/>
      <c r="E525" s="86"/>
      <c r="F525" s="86"/>
      <c r="G525" s="90"/>
      <c r="H525" s="90"/>
      <c r="I525" s="91"/>
      <c r="J525" s="91"/>
      <c r="K525" s="91"/>
      <c r="L525" s="86"/>
      <c r="M525" s="86"/>
      <c r="N525" s="86"/>
      <c r="O525" s="86"/>
      <c r="P525" s="86"/>
      <c r="Q525" s="86"/>
      <c r="R525" s="86"/>
    </row>
    <row r="526" spans="1:220" s="92" customFormat="1" ht="22.15" customHeight="1" x14ac:dyDescent="0.25">
      <c r="A526" s="86"/>
      <c r="B526" s="87"/>
      <c r="C526" s="86"/>
      <c r="D526" s="86"/>
      <c r="E526" s="86"/>
      <c r="F526" s="86"/>
      <c r="G526" s="88"/>
      <c r="H526" s="88"/>
      <c r="I526" s="86"/>
      <c r="J526" s="86"/>
      <c r="K526" s="86"/>
      <c r="L526" s="86"/>
      <c r="M526" s="86"/>
      <c r="N526" s="86"/>
      <c r="O526" s="86"/>
      <c r="P526" s="86"/>
      <c r="Q526" s="86"/>
      <c r="R526" s="86"/>
    </row>
  </sheetData>
  <mergeCells count="180">
    <mergeCell ref="A415:B415"/>
    <mergeCell ref="A420:B420"/>
    <mergeCell ref="A421:B421"/>
    <mergeCell ref="A438:B438"/>
    <mergeCell ref="B523:I523"/>
    <mergeCell ref="B522:I522"/>
    <mergeCell ref="B521:S521"/>
    <mergeCell ref="B514:S514"/>
    <mergeCell ref="B515:S515"/>
    <mergeCell ref="B516:S516"/>
    <mergeCell ref="B517:S517"/>
    <mergeCell ref="B518:S518"/>
    <mergeCell ref="B519:S519"/>
    <mergeCell ref="B520:P520"/>
    <mergeCell ref="A505:B505"/>
    <mergeCell ref="A482:B482"/>
    <mergeCell ref="A486:B486"/>
    <mergeCell ref="A488:B488"/>
    <mergeCell ref="A489:B489"/>
    <mergeCell ref="A491:B491"/>
    <mergeCell ref="A492:B492"/>
    <mergeCell ref="A494:B494"/>
    <mergeCell ref="A495:B495"/>
    <mergeCell ref="A464:B464"/>
    <mergeCell ref="A342:B342"/>
    <mergeCell ref="A348:B348"/>
    <mergeCell ref="A395:B395"/>
    <mergeCell ref="A400:B400"/>
    <mergeCell ref="A401:B401"/>
    <mergeCell ref="A405:B405"/>
    <mergeCell ref="A406:B406"/>
    <mergeCell ref="A409:B409"/>
    <mergeCell ref="A410:B410"/>
    <mergeCell ref="A337:B337"/>
    <mergeCell ref="A328:B328"/>
    <mergeCell ref="A331:B331"/>
    <mergeCell ref="A329:B329"/>
    <mergeCell ref="A333:B333"/>
    <mergeCell ref="A334:B334"/>
    <mergeCell ref="A322:B322"/>
    <mergeCell ref="A323:B323"/>
    <mergeCell ref="A325:B325"/>
    <mergeCell ref="A326:B326"/>
    <mergeCell ref="A313:B313"/>
    <mergeCell ref="A316:B316"/>
    <mergeCell ref="A317:B317"/>
    <mergeCell ref="A319:B319"/>
    <mergeCell ref="A320:B320"/>
    <mergeCell ref="A307:B307"/>
    <mergeCell ref="A308:B308"/>
    <mergeCell ref="A310:B310"/>
    <mergeCell ref="A312:B312"/>
    <mergeCell ref="A299:B299"/>
    <mergeCell ref="A300:B300"/>
    <mergeCell ref="A304:B304"/>
    <mergeCell ref="A305:B305"/>
    <mergeCell ref="A287:B287"/>
    <mergeCell ref="A288:B288"/>
    <mergeCell ref="A290:B290"/>
    <mergeCell ref="A292:B292"/>
    <mergeCell ref="A293:B293"/>
    <mergeCell ref="A296:B296"/>
    <mergeCell ref="A297:B297"/>
    <mergeCell ref="A274:B274"/>
    <mergeCell ref="A276:B276"/>
    <mergeCell ref="A280:B280"/>
    <mergeCell ref="A281:B281"/>
    <mergeCell ref="A258:B258"/>
    <mergeCell ref="A260:B260"/>
    <mergeCell ref="A261:B261"/>
    <mergeCell ref="A266:B266"/>
    <mergeCell ref="A270:B270"/>
    <mergeCell ref="A176:B176"/>
    <mergeCell ref="A179:B179"/>
    <mergeCell ref="A181:B181"/>
    <mergeCell ref="A182:B182"/>
    <mergeCell ref="A164:B164"/>
    <mergeCell ref="A168:B168"/>
    <mergeCell ref="A185:B185"/>
    <mergeCell ref="A186:B186"/>
    <mergeCell ref="A273:B273"/>
    <mergeCell ref="T4:T6"/>
    <mergeCell ref="A2:S2"/>
    <mergeCell ref="A4:A7"/>
    <mergeCell ref="B4:B7"/>
    <mergeCell ref="C4:C6"/>
    <mergeCell ref="D4:O4"/>
    <mergeCell ref="P4:S4"/>
    <mergeCell ref="D5:D6"/>
    <mergeCell ref="E5:I5"/>
    <mergeCell ref="J5:K6"/>
    <mergeCell ref="L5:L6"/>
    <mergeCell ref="M5:M6"/>
    <mergeCell ref="N5:N6"/>
    <mergeCell ref="O5:O6"/>
    <mergeCell ref="P5:P6"/>
    <mergeCell ref="Q5:Q6"/>
    <mergeCell ref="R5:R6"/>
    <mergeCell ref="S5:S6"/>
    <mergeCell ref="A11:B11"/>
    <mergeCell ref="A10:B10"/>
    <mergeCell ref="A119:B119"/>
    <mergeCell ref="A120:B120"/>
    <mergeCell ref="A94:B94"/>
    <mergeCell ref="A95:B95"/>
    <mergeCell ref="A114:B114"/>
    <mergeCell ref="A265:B265"/>
    <mergeCell ref="A341:B341"/>
    <mergeCell ref="A172:B172"/>
    <mergeCell ref="A173:B173"/>
    <mergeCell ref="A175:B175"/>
    <mergeCell ref="A91:B91"/>
    <mergeCell ref="A92:B92"/>
    <mergeCell ref="A88:B88"/>
    <mergeCell ref="A87:B87"/>
    <mergeCell ref="A85:B85"/>
    <mergeCell ref="A18:B18"/>
    <mergeCell ref="A145:B145"/>
    <mergeCell ref="A216:B216"/>
    <mergeCell ref="A222:B222"/>
    <mergeCell ref="A254:B254"/>
    <mergeCell ref="A257:B257"/>
    <mergeCell ref="A194:B194"/>
    <mergeCell ref="A202:B202"/>
    <mergeCell ref="A207:B207"/>
    <mergeCell ref="A212:B212"/>
    <mergeCell ref="A215:B215"/>
    <mergeCell ref="A191:B191"/>
    <mergeCell ref="A122:B122"/>
    <mergeCell ref="A123:B123"/>
    <mergeCell ref="A130:B130"/>
    <mergeCell ref="A147:B147"/>
    <mergeCell ref="A141:B141"/>
    <mergeCell ref="A142:B142"/>
    <mergeCell ref="A144:B144"/>
    <mergeCell ref="A133:B133"/>
    <mergeCell ref="A137:B137"/>
    <mergeCell ref="A134:B134"/>
    <mergeCell ref="A139:B139"/>
    <mergeCell ref="A169:B169"/>
    <mergeCell ref="A155:B155"/>
    <mergeCell ref="A161:B161"/>
    <mergeCell ref="A162:B162"/>
    <mergeCell ref="A150:B150"/>
    <mergeCell ref="A151:B151"/>
    <mergeCell ref="A154:B154"/>
    <mergeCell ref="A190:B190"/>
    <mergeCell ref="A468:B468"/>
    <mergeCell ref="A472:B472"/>
    <mergeCell ref="A475:B475"/>
    <mergeCell ref="A478:B478"/>
    <mergeCell ref="A481:B481"/>
    <mergeCell ref="A446:B446"/>
    <mergeCell ref="A447:B447"/>
    <mergeCell ref="A449:B449"/>
    <mergeCell ref="A450:B450"/>
    <mergeCell ref="A9:B9"/>
    <mergeCell ref="A340:B340"/>
    <mergeCell ref="A214:B214"/>
    <mergeCell ref="A473:B473"/>
    <mergeCell ref="A497:B497"/>
    <mergeCell ref="A498:B498"/>
    <mergeCell ref="A500:B500"/>
    <mergeCell ref="A501:B501"/>
    <mergeCell ref="A504:B504"/>
    <mergeCell ref="A453:B453"/>
    <mergeCell ref="A454:B454"/>
    <mergeCell ref="A456:B456"/>
    <mergeCell ref="A457:B457"/>
    <mergeCell ref="A463:B463"/>
    <mergeCell ref="A425:B425"/>
    <mergeCell ref="A426:B426"/>
    <mergeCell ref="A432:B432"/>
    <mergeCell ref="A434:B434"/>
    <mergeCell ref="A435:B435"/>
    <mergeCell ref="A437:B437"/>
    <mergeCell ref="A443:B443"/>
    <mergeCell ref="A476:B476"/>
    <mergeCell ref="A193:B193"/>
    <mergeCell ref="A467:B467"/>
  </mergeCells>
  <pageMargins left="0.51181102362204722" right="0.11811023622047245" top="0.74803149606299213" bottom="0.74803149606299213" header="0.31496062992125984" footer="0.31496062992125984"/>
  <pageSetup paperSize="9" scale="40" firstPageNumber="22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Таблица 1</vt:lpstr>
      <vt:lpstr>Таблица 3 </vt:lpstr>
      <vt:lpstr>'Таблица 3 '!Заголовки_для_печати</vt:lpstr>
      <vt:lpstr>'Таблица 1'!Область_печати</vt:lpstr>
      <vt:lpstr>'Таблица 3 '!Область_печати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Елена Т. Кузьмина</cp:lastModifiedBy>
  <cp:revision/>
  <cp:lastPrinted>2022-07-13T00:06:37Z</cp:lastPrinted>
  <dcterms:created xsi:type="dcterms:W3CDTF">2019-01-09T06:44:55Z</dcterms:created>
  <dcterms:modified xsi:type="dcterms:W3CDTF">2022-07-13T00:06:44Z</dcterms:modified>
  <cp:category/>
  <cp:contentStatus/>
</cp:coreProperties>
</file>