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Папка для обмена\Шароглазова\изменения в программу сент 2022\правки минфин\"/>
    </mc:Choice>
  </mc:AlternateContent>
  <bookViews>
    <workbookView xWindow="0" yWindow="0" windowWidth="15735" windowHeight="8895"/>
  </bookViews>
  <sheets>
    <sheet name="Форма 3" sheetId="1" r:id="rId1"/>
  </sheets>
  <definedNames>
    <definedName name="_xlnm.Print_Titles" localSheetId="0">'Форма 3'!$11:$15</definedName>
    <definedName name="_xlnm.Print_Area" localSheetId="0">'Форма 3'!$A$1:$S$75</definedName>
  </definedNames>
  <calcPr calcId="162913"/>
</workbook>
</file>

<file path=xl/calcChain.xml><?xml version="1.0" encoding="utf-8"?>
<calcChain xmlns="http://schemas.openxmlformats.org/spreadsheetml/2006/main">
  <c r="K30" i="1" l="1"/>
  <c r="N30" i="1"/>
  <c r="M34" i="1" l="1"/>
  <c r="M33" i="1"/>
  <c r="M32" i="1"/>
  <c r="M37" i="1"/>
  <c r="M31" i="1"/>
  <c r="L16" i="1"/>
  <c r="M16" i="1"/>
  <c r="J30" i="1" l="1"/>
  <c r="C53" i="1"/>
  <c r="K53" i="1"/>
  <c r="J53" i="1"/>
  <c r="D53" i="1" l="1"/>
  <c r="E53" i="1"/>
  <c r="F53" i="1"/>
  <c r="G53" i="1"/>
  <c r="H53" i="1"/>
  <c r="I53" i="1"/>
  <c r="C40" i="1" l="1"/>
  <c r="J40" i="1" l="1"/>
  <c r="J41" i="1"/>
  <c r="J42" i="1"/>
  <c r="J43" i="1"/>
  <c r="J44" i="1"/>
  <c r="J45" i="1"/>
  <c r="J46" i="1"/>
  <c r="J47" i="1"/>
  <c r="J48" i="1"/>
  <c r="J49" i="1"/>
  <c r="J50" i="1"/>
  <c r="J51" i="1"/>
  <c r="J52" i="1"/>
  <c r="J39" i="1"/>
  <c r="F40" i="1" l="1"/>
  <c r="D40" i="1" s="1"/>
  <c r="E40" i="1"/>
  <c r="E38" i="1"/>
  <c r="F31" i="1"/>
  <c r="E31" i="1"/>
  <c r="D31" i="1"/>
  <c r="D30" i="1" s="1"/>
  <c r="G30" i="1"/>
  <c r="C30" i="1"/>
  <c r="F38" i="1" l="1"/>
  <c r="K38" i="1"/>
  <c r="L38" i="1"/>
  <c r="C48" i="1"/>
  <c r="J38" i="1"/>
  <c r="I49" i="1"/>
  <c r="I38" i="1" s="1"/>
  <c r="H49" i="1"/>
  <c r="G49" i="1"/>
  <c r="D49" i="1"/>
  <c r="D38" i="1" s="1"/>
  <c r="C49" i="1"/>
  <c r="H39" i="1"/>
  <c r="H38" i="1" s="1"/>
  <c r="G39" i="1"/>
  <c r="G38" i="1" s="1"/>
  <c r="C39" i="1"/>
  <c r="O16" i="1"/>
  <c r="P16" i="1"/>
  <c r="E30" i="1"/>
  <c r="F30" i="1"/>
  <c r="H30" i="1"/>
  <c r="I30" i="1"/>
  <c r="J16" i="1" l="1"/>
  <c r="C38" i="1"/>
  <c r="D17" i="1"/>
  <c r="E17" i="1"/>
  <c r="F17" i="1"/>
  <c r="G17" i="1"/>
  <c r="H17" i="1"/>
  <c r="I17" i="1"/>
  <c r="J17" i="1"/>
  <c r="K17" i="1"/>
  <c r="L17" i="1"/>
  <c r="M17" i="1"/>
  <c r="C17" i="1"/>
  <c r="D20" i="1"/>
  <c r="E20" i="1"/>
  <c r="F20" i="1"/>
  <c r="G20" i="1"/>
  <c r="H20" i="1"/>
  <c r="I20" i="1"/>
  <c r="J20" i="1"/>
  <c r="K20" i="1"/>
  <c r="L20" i="1"/>
  <c r="M20" i="1"/>
  <c r="N20" i="1"/>
  <c r="N16" i="1" s="1"/>
  <c r="C20" i="1"/>
  <c r="D24" i="1"/>
  <c r="E24" i="1"/>
  <c r="F24" i="1"/>
  <c r="G24" i="1"/>
  <c r="H24" i="1"/>
  <c r="I24" i="1"/>
  <c r="J24" i="1"/>
  <c r="K24" i="1"/>
  <c r="L24" i="1"/>
  <c r="C24" i="1"/>
  <c r="K16" i="1" l="1"/>
  <c r="C16" i="1"/>
  <c r="D16" i="1"/>
  <c r="G16" i="1"/>
  <c r="F16" i="1"/>
  <c r="I16" i="1"/>
  <c r="E16" i="1"/>
  <c r="H16" i="1"/>
</calcChain>
</file>

<file path=xl/sharedStrings.xml><?xml version="1.0" encoding="utf-8"?>
<sst xmlns="http://schemas.openxmlformats.org/spreadsheetml/2006/main" count="103" uniqueCount="66">
  <si>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</si>
  <si>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</si>
  <si>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</si>
  <si>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</si>
  <si>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</si>
  <si>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</si>
  <si>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</si>
  <si>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</si>
  <si>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</si>
  <si>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</si>
  <si>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</si>
  <si>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</si>
  <si>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</si>
  <si>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</si>
  <si>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</si>
  <si>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</si>
  <si>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</si>
  <si>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</si>
  <si>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</si>
  <si>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</si>
  <si>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</si>
  <si>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</si>
  <si>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</si>
  <si>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</si>
  <si>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</si>
  <si>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</si>
  <si>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</si>
  <si>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</si>
  <si>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</si>
  <si>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</si>
  <si>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</si>
  <si>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</si>
  <si>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Всего по этапу 2024 года</t>
  </si>
  <si>
    <t>к Региональной адресной программе Забайкальского края по переселению граждан из аварийного жилищного фонда на 2019-2025 годы</t>
  </si>
  <si>
    <t xml:space="preserve">ПРИЛОЖЕНИЕ №3  </t>
  </si>
  <si>
    <t>ПЛАН</t>
  </si>
  <si>
    <t xml:space="preserve"> мероприятий по переселению граждан из аварийного жилищного фонда, признанного таковым до 1 января 2017 года</t>
  </si>
  <si>
    <t>Всего по  программе переселения, в рамках которой предусмотрено финансирование за счет средств Фонда. в т.ч.:</t>
  </si>
  <si>
    <t>Итого по г. Балей Балейского района</t>
  </si>
  <si>
    <t>Итого по г. Чита</t>
  </si>
  <si>
    <t>Итого по пгт. Новая Чара Каларского района</t>
  </si>
  <si>
    <t>Итого по пгт. Карымское Карымского района</t>
  </si>
  <si>
    <t>Итого по с. Красная Ималка Ононского района</t>
  </si>
  <si>
    <t>Итого по с. Харагун Хилокского района</t>
  </si>
  <si>
    <t>Итого по г. Сретенск Сретенского района</t>
  </si>
  <si>
    <t>Итого по пгт. Вершино-Дарасунское Тунгокоченского района</t>
  </si>
  <si>
    <t>Итого по пгт. Атамановка Читинского района</t>
  </si>
  <si>
    <t>Итого по с. Верх-Чита Читинского района</t>
  </si>
  <si>
    <t>Итого по с. Домна Читинского района</t>
  </si>
  <si>
    <t>Итого по с. Маккавеево Читинского района</t>
  </si>
  <si>
    <t>Итого по пгт. Новокручининское Читинского района</t>
  </si>
  <si>
    <t>Итого по г. Шилка Шилкинского района</t>
  </si>
  <si>
    <t>Итого по с  Усть Борзя Ононского района</t>
  </si>
  <si>
    <t>Итого по г.Петровск-Забайкальского Петровск-Забайкальского района</t>
  </si>
  <si>
    <t>Итого по г. Хилок Хилокского района</t>
  </si>
  <si>
    <t>Итого по г. Петровск-Забайкальский Петровск-Забайкальского района</t>
  </si>
  <si>
    <t>Итого по  г. Шилка Шилкинского района</t>
  </si>
  <si>
    <t>Итого по пгт Кокуй Сретенского района</t>
  </si>
  <si>
    <t>Итого по г. Могоча Могочинского района</t>
  </si>
  <si>
    <t>Итого по пгт. Новопавловка Петровск-Забайкальского района</t>
  </si>
  <si>
    <t>Итого по с. Тарбагатай Петровск-Забайкальского района</t>
  </si>
  <si>
    <t>Итого по пгт. Чернышевск Чернышевского района</t>
  </si>
  <si>
    <t>Итого по с. Смоленка Читинского района</t>
  </si>
  <si>
    <t>Итого по с. Яблоново Читинского района</t>
  </si>
  <si>
    <t>Итого по с. Баляга Петровск-Забайкальского района</t>
  </si>
  <si>
    <t>Итого по г. Борзя Борзинского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</si>
</sst>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Times New Roman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ill="1"/>
    <xf numFmtId="4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/>
    <xf numFmtId="3" fontId="10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4" fontId="1" fillId="0" borderId="0" xfId="0" applyNumberFormat="1" applyFont="1" applyFill="1"/>
    <xf numFmtId="0" fontId="9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/>
    </xf>
    <xf numFmtId="4" fontId="6" fillId="0" borderId="8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tabSelected="1" topLeftCell="A10" zoomScale="60" zoomScaleNormal="60" zoomScaleSheetLayoutView="40" zoomScalePageLayoutView="20" workbookViewId="0">
      <pane ySplit="5" topLeftCell="A15" activePane="bottomLeft" state="frozen"/>
      <selection activeCell="A10" sqref="A10"/>
      <selection pane="bottomLeft" activeCell="E19" sqref="E19"/>
    </sheetView>
  </sheetViews>
  <sheetFormatPr defaultRowHeight="23.25" x14ac:dyDescent="0.35"/>
  <cols>
    <col min="1" max="1" width="6.5703125" style="4" customWidth="1"/>
    <col min="2" max="2" width="67.28515625" style="12" customWidth="1"/>
    <col min="3" max="3" width="24.7109375" style="4" customWidth="1"/>
    <col min="4" max="4" width="18.7109375" style="4" customWidth="1"/>
    <col min="5" max="5" width="24" style="4" customWidth="1"/>
    <col min="6" max="6" width="27.42578125" style="4" customWidth="1"/>
    <col min="7" max="7" width="20.7109375" style="4" customWidth="1"/>
    <col min="8" max="8" width="23.140625" style="4" customWidth="1"/>
    <col min="9" max="9" width="26.42578125" style="4" customWidth="1"/>
    <col min="10" max="10" width="27.85546875" style="4" customWidth="1"/>
    <col min="11" max="11" width="34.140625" style="4" customWidth="1"/>
    <col min="12" max="12" width="25.28515625" style="4" customWidth="1"/>
    <col min="13" max="13" width="27.5703125" style="4" customWidth="1"/>
    <col min="14" max="14" width="28.7109375" style="4" customWidth="1"/>
    <col min="15" max="15" width="20.7109375" style="4" customWidth="1"/>
    <col min="16" max="16" width="22.7109375" style="4" customWidth="1"/>
    <col min="17" max="19" width="20.7109375" style="4" customWidth="1"/>
    <col min="20" max="16384" width="9.140625" style="4"/>
  </cols>
  <sheetData>
    <row r="1" spans="1:19" ht="45.75" customHeight="1" x14ac:dyDescent="0.35">
      <c r="B1" s="4"/>
      <c r="D1" s="12"/>
      <c r="Q1" s="39" t="s">
        <v>34</v>
      </c>
      <c r="R1" s="39"/>
      <c r="S1" s="39"/>
    </row>
    <row r="2" spans="1:19" ht="18.75" customHeight="1" x14ac:dyDescent="0.35">
      <c r="B2" s="4"/>
      <c r="D2" s="12"/>
      <c r="Q2" s="13"/>
      <c r="R2" s="13"/>
      <c r="S2" s="13"/>
    </row>
    <row r="3" spans="1:19" ht="18.75" customHeight="1" x14ac:dyDescent="0.35">
      <c r="B3" s="4"/>
      <c r="D3" s="12"/>
      <c r="O3" s="39" t="s">
        <v>33</v>
      </c>
      <c r="P3" s="39"/>
      <c r="Q3" s="39"/>
      <c r="R3" s="39"/>
      <c r="S3" s="39"/>
    </row>
    <row r="4" spans="1:19" ht="18.75" customHeight="1" x14ac:dyDescent="0.35">
      <c r="B4" s="4"/>
      <c r="D4" s="12"/>
      <c r="O4" s="39"/>
      <c r="P4" s="39"/>
      <c r="Q4" s="39"/>
      <c r="R4" s="39"/>
      <c r="S4" s="39"/>
    </row>
    <row r="5" spans="1:19" ht="63" customHeight="1" x14ac:dyDescent="0.35">
      <c r="B5" s="4"/>
      <c r="D5" s="12"/>
      <c r="O5" s="39"/>
      <c r="P5" s="39"/>
      <c r="Q5" s="39"/>
      <c r="R5" s="39"/>
      <c r="S5" s="39"/>
    </row>
    <row r="8" spans="1:19" ht="30" x14ac:dyDescent="0.4">
      <c r="G8" s="38" t="s">
        <v>35</v>
      </c>
      <c r="H8" s="38"/>
      <c r="I8" s="38"/>
      <c r="J8" s="38"/>
      <c r="K8" s="38"/>
    </row>
    <row r="9" spans="1:19" ht="36.75" customHeight="1" x14ac:dyDescent="0.35">
      <c r="A9" s="14"/>
      <c r="B9" s="40" t="s">
        <v>36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1" spans="1:19" ht="69" customHeight="1" x14ac:dyDescent="0.35">
      <c r="A11" s="46" t="s">
        <v>0</v>
      </c>
      <c r="B11" s="43" t="s">
        <v>1</v>
      </c>
      <c r="C11" s="43" t="s">
        <v>2</v>
      </c>
      <c r="D11" s="43" t="s">
        <v>3</v>
      </c>
      <c r="E11" s="43"/>
      <c r="F11" s="43"/>
      <c r="G11" s="43" t="s">
        <v>4</v>
      </c>
      <c r="H11" s="43"/>
      <c r="I11" s="43"/>
      <c r="J11" s="43" t="s">
        <v>5</v>
      </c>
      <c r="K11" s="43"/>
      <c r="L11" s="43"/>
      <c r="M11" s="43"/>
      <c r="N11" s="43" t="s">
        <v>6</v>
      </c>
      <c r="O11" s="43"/>
      <c r="P11" s="43"/>
      <c r="Q11" s="43" t="s">
        <v>7</v>
      </c>
      <c r="R11" s="43"/>
      <c r="S11" s="43"/>
    </row>
    <row r="12" spans="1:19" ht="16.5" customHeight="1" x14ac:dyDescent="0.35">
      <c r="A12" s="47"/>
      <c r="B12" s="43"/>
      <c r="C12" s="43"/>
      <c r="D12" s="49" t="s">
        <v>8</v>
      </c>
      <c r="E12" s="49" t="s">
        <v>9</v>
      </c>
      <c r="F12" s="49"/>
      <c r="G12" s="49" t="s">
        <v>8</v>
      </c>
      <c r="H12" s="49" t="s">
        <v>9</v>
      </c>
      <c r="I12" s="49"/>
      <c r="J12" s="49" t="s">
        <v>10</v>
      </c>
      <c r="K12" s="49" t="s">
        <v>11</v>
      </c>
      <c r="L12" s="49"/>
      <c r="M12" s="49"/>
      <c r="N12" s="43" t="s">
        <v>10</v>
      </c>
      <c r="O12" s="43" t="s">
        <v>11</v>
      </c>
      <c r="P12" s="43"/>
      <c r="Q12" s="43" t="s">
        <v>10</v>
      </c>
      <c r="R12" s="43" t="s">
        <v>11</v>
      </c>
      <c r="S12" s="43"/>
    </row>
    <row r="13" spans="1:19" ht="189.75" customHeight="1" x14ac:dyDescent="0.35">
      <c r="A13" s="47"/>
      <c r="B13" s="43"/>
      <c r="C13" s="43"/>
      <c r="D13" s="49"/>
      <c r="E13" s="29" t="s">
        <v>12</v>
      </c>
      <c r="F13" s="29" t="s">
        <v>13</v>
      </c>
      <c r="G13" s="49"/>
      <c r="H13" s="29" t="s">
        <v>14</v>
      </c>
      <c r="I13" s="29" t="s">
        <v>15</v>
      </c>
      <c r="J13" s="49"/>
      <c r="K13" s="29" t="s">
        <v>16</v>
      </c>
      <c r="L13" s="29" t="s">
        <v>17</v>
      </c>
      <c r="M13" s="29" t="s">
        <v>18</v>
      </c>
      <c r="N13" s="43"/>
      <c r="O13" s="29" t="s">
        <v>19</v>
      </c>
      <c r="P13" s="29" t="s">
        <v>20</v>
      </c>
      <c r="Q13" s="43"/>
      <c r="R13" s="29" t="s">
        <v>21</v>
      </c>
      <c r="S13" s="29" t="s">
        <v>22</v>
      </c>
    </row>
    <row r="14" spans="1:19" ht="20.25" customHeight="1" x14ac:dyDescent="0.35">
      <c r="A14" s="48"/>
      <c r="B14" s="43"/>
      <c r="C14" s="28" t="s">
        <v>23</v>
      </c>
      <c r="D14" s="28" t="s">
        <v>24</v>
      </c>
      <c r="E14" s="28" t="s">
        <v>24</v>
      </c>
      <c r="F14" s="28" t="s">
        <v>24</v>
      </c>
      <c r="G14" s="28" t="s">
        <v>25</v>
      </c>
      <c r="H14" s="28" t="s">
        <v>25</v>
      </c>
      <c r="I14" s="28" t="s">
        <v>25</v>
      </c>
      <c r="J14" s="28" t="s">
        <v>26</v>
      </c>
      <c r="K14" s="28" t="s">
        <v>26</v>
      </c>
      <c r="L14" s="28" t="s">
        <v>26</v>
      </c>
      <c r="M14" s="28" t="s">
        <v>26</v>
      </c>
      <c r="N14" s="29" t="s">
        <v>26</v>
      </c>
      <c r="O14" s="28" t="s">
        <v>26</v>
      </c>
      <c r="P14" s="29" t="s">
        <v>26</v>
      </c>
      <c r="Q14" s="29" t="s">
        <v>26</v>
      </c>
      <c r="R14" s="29" t="s">
        <v>26</v>
      </c>
      <c r="S14" s="29" t="s">
        <v>26</v>
      </c>
    </row>
    <row r="15" spans="1:19" ht="20.25" customHeight="1" x14ac:dyDescent="0.35">
      <c r="A15" s="28">
        <v>1</v>
      </c>
      <c r="B15" s="29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8">
        <v>8</v>
      </c>
      <c r="I15" s="28">
        <v>9</v>
      </c>
      <c r="J15" s="28">
        <v>10</v>
      </c>
      <c r="K15" s="28">
        <v>11</v>
      </c>
      <c r="L15" s="28">
        <v>12</v>
      </c>
      <c r="M15" s="28">
        <v>13</v>
      </c>
      <c r="N15" s="29">
        <v>14</v>
      </c>
      <c r="O15" s="28">
        <v>15</v>
      </c>
      <c r="P15" s="29">
        <v>16</v>
      </c>
      <c r="Q15" s="29">
        <v>17</v>
      </c>
      <c r="R15" s="29">
        <v>18</v>
      </c>
      <c r="S15" s="29">
        <v>19</v>
      </c>
    </row>
    <row r="16" spans="1:19" s="10" customFormat="1" ht="94.5" customHeight="1" x14ac:dyDescent="0.3">
      <c r="A16" s="6"/>
      <c r="B16" s="7" t="s">
        <v>37</v>
      </c>
      <c r="C16" s="8">
        <f>C17+C20+C24+C30+C38+C53</f>
        <v>5648</v>
      </c>
      <c r="D16" s="8">
        <f>D17+D20+D24+D30+D38+D53</f>
        <v>2248</v>
      </c>
      <c r="E16" s="8">
        <f t="shared" ref="E16:I16" si="0">E17+E20+E24+E30+E38+E53</f>
        <v>894</v>
      </c>
      <c r="F16" s="8">
        <f t="shared" si="0"/>
        <v>1354</v>
      </c>
      <c r="G16" s="9">
        <f t="shared" si="0"/>
        <v>97101.26</v>
      </c>
      <c r="H16" s="9">
        <f t="shared" si="0"/>
        <v>41804.730000000003</v>
      </c>
      <c r="I16" s="9">
        <f t="shared" si="0"/>
        <v>51157.13</v>
      </c>
      <c r="J16" s="9">
        <f>J17+J20+J24+J30+J38+J53</f>
        <v>7386583475.3199997</v>
      </c>
      <c r="K16" s="9">
        <f>K17+K20+K24+K30+K38+K53</f>
        <v>6881515166.7200003</v>
      </c>
      <c r="L16" s="9">
        <f t="shared" ref="L16:M16" si="1">L17+L20+L24+L30+L38+L53</f>
        <v>496893892.35999995</v>
      </c>
      <c r="M16" s="9">
        <f t="shared" si="1"/>
        <v>8174416.2400000002</v>
      </c>
      <c r="N16" s="9">
        <f>N17+N20+N24+N30+N38+N53</f>
        <v>29889202.850000001</v>
      </c>
      <c r="O16" s="9">
        <f>O17+O20+O24+O30+O38+O53</f>
        <v>0</v>
      </c>
      <c r="P16" s="9">
        <f>P17+P20+P24+P30+P38+P53</f>
        <v>29889202.850000001</v>
      </c>
      <c r="Q16" s="9">
        <v>0</v>
      </c>
      <c r="R16" s="9">
        <v>0</v>
      </c>
      <c r="S16" s="9">
        <v>0</v>
      </c>
    </row>
    <row r="17" spans="1:19" s="10" customFormat="1" ht="80.099999999999994" customHeight="1" x14ac:dyDescent="0.3">
      <c r="A17" s="6"/>
      <c r="B17" s="7" t="s">
        <v>27</v>
      </c>
      <c r="C17" s="8">
        <f>SUM(C18:C19)</f>
        <v>404</v>
      </c>
      <c r="D17" s="8">
        <f t="shared" ref="D17:M17" si="2">SUM(D18:D19)</f>
        <v>121</v>
      </c>
      <c r="E17" s="8">
        <f t="shared" si="2"/>
        <v>17</v>
      </c>
      <c r="F17" s="8">
        <f t="shared" si="2"/>
        <v>104</v>
      </c>
      <c r="G17" s="9">
        <f t="shared" si="2"/>
        <v>5763.3</v>
      </c>
      <c r="H17" s="9">
        <f t="shared" si="2"/>
        <v>709.9</v>
      </c>
      <c r="I17" s="9">
        <f t="shared" si="2"/>
        <v>5053.4000000000005</v>
      </c>
      <c r="J17" s="9">
        <f t="shared" si="2"/>
        <v>301125127.00999999</v>
      </c>
      <c r="K17" s="9">
        <f t="shared" si="2"/>
        <v>216066500</v>
      </c>
      <c r="L17" s="9">
        <f t="shared" si="2"/>
        <v>76884210.770000011</v>
      </c>
      <c r="M17" s="9">
        <f t="shared" si="2"/>
        <v>8174416.2400000002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</row>
    <row r="18" spans="1:19" ht="80.099999999999994" customHeight="1" x14ac:dyDescent="0.35">
      <c r="A18" s="3">
        <v>1</v>
      </c>
      <c r="B18" s="11" t="s">
        <v>39</v>
      </c>
      <c r="C18" s="2">
        <v>354</v>
      </c>
      <c r="D18" s="2">
        <v>102</v>
      </c>
      <c r="E18" s="2">
        <v>8</v>
      </c>
      <c r="F18" s="2">
        <v>94</v>
      </c>
      <c r="G18" s="1">
        <v>4965</v>
      </c>
      <c r="H18" s="1">
        <v>365.4</v>
      </c>
      <c r="I18" s="1">
        <v>4599.6000000000004</v>
      </c>
      <c r="J18" s="1">
        <v>265946287.02000001</v>
      </c>
      <c r="K18" s="1">
        <v>187232475.33000001</v>
      </c>
      <c r="L18" s="1">
        <v>70539395.450000003</v>
      </c>
      <c r="M18" s="1">
        <v>8174416.2400000002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ht="80.099999999999994" customHeight="1" x14ac:dyDescent="0.35">
      <c r="A19" s="3">
        <v>2</v>
      </c>
      <c r="B19" s="11" t="s">
        <v>51</v>
      </c>
      <c r="C19" s="2">
        <v>50</v>
      </c>
      <c r="D19" s="2">
        <v>19</v>
      </c>
      <c r="E19" s="2">
        <v>9</v>
      </c>
      <c r="F19" s="2">
        <v>10</v>
      </c>
      <c r="G19" s="1">
        <v>798.3</v>
      </c>
      <c r="H19" s="1">
        <v>344.5</v>
      </c>
      <c r="I19" s="1">
        <v>453.8</v>
      </c>
      <c r="J19" s="1">
        <v>35178839.990000002</v>
      </c>
      <c r="K19" s="1">
        <v>28834024.670000002</v>
      </c>
      <c r="L19" s="1">
        <v>6344815.3200000003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s="10" customFormat="1" ht="80.099999999999994" customHeight="1" x14ac:dyDescent="0.3">
      <c r="A20" s="6"/>
      <c r="B20" s="7" t="s">
        <v>28</v>
      </c>
      <c r="C20" s="8">
        <f>SUM(C21:C23)</f>
        <v>391</v>
      </c>
      <c r="D20" s="8">
        <f t="shared" ref="D20:N20" si="3">SUM(D21:D23)</f>
        <v>141</v>
      </c>
      <c r="E20" s="8">
        <f t="shared" si="3"/>
        <v>58</v>
      </c>
      <c r="F20" s="8">
        <f t="shared" si="3"/>
        <v>83</v>
      </c>
      <c r="G20" s="9">
        <f t="shared" si="3"/>
        <v>6453.2</v>
      </c>
      <c r="H20" s="9">
        <f t="shared" si="3"/>
        <v>2622.4</v>
      </c>
      <c r="I20" s="9">
        <f t="shared" si="3"/>
        <v>3830.8</v>
      </c>
      <c r="J20" s="9">
        <f t="shared" si="3"/>
        <v>404141702.31999999</v>
      </c>
      <c r="K20" s="9">
        <f t="shared" si="3"/>
        <v>319051873.27999997</v>
      </c>
      <c r="L20" s="9">
        <f t="shared" si="3"/>
        <v>85089829.039999992</v>
      </c>
      <c r="M20" s="9">
        <f t="shared" si="3"/>
        <v>0</v>
      </c>
      <c r="N20" s="9">
        <f t="shared" si="3"/>
        <v>29889202.850000001</v>
      </c>
      <c r="O20" s="9">
        <v>0</v>
      </c>
      <c r="P20" s="9">
        <v>29889202.850000001</v>
      </c>
      <c r="Q20" s="9">
        <v>0</v>
      </c>
      <c r="R20" s="9">
        <v>0</v>
      </c>
      <c r="S20" s="9">
        <v>0</v>
      </c>
    </row>
    <row r="21" spans="1:19" ht="80.099999999999994" customHeight="1" x14ac:dyDescent="0.35">
      <c r="A21" s="3">
        <v>1</v>
      </c>
      <c r="B21" s="11" t="s">
        <v>53</v>
      </c>
      <c r="C21" s="2">
        <v>88</v>
      </c>
      <c r="D21" s="2">
        <v>37</v>
      </c>
      <c r="E21" s="2">
        <v>9</v>
      </c>
      <c r="F21" s="2">
        <v>28</v>
      </c>
      <c r="G21" s="1">
        <v>1735.45</v>
      </c>
      <c r="H21" s="1">
        <v>526.5</v>
      </c>
      <c r="I21" s="1">
        <v>1208.95</v>
      </c>
      <c r="J21" s="1">
        <v>129821739.09999999</v>
      </c>
      <c r="K21" s="1">
        <v>124320327.25</v>
      </c>
      <c r="L21" s="1">
        <v>5501411.8499999996</v>
      </c>
      <c r="M21" s="1">
        <v>0</v>
      </c>
      <c r="N21" s="1">
        <v>2220756.85</v>
      </c>
      <c r="O21" s="1">
        <v>0</v>
      </c>
      <c r="P21" s="1">
        <v>2220756.85</v>
      </c>
      <c r="Q21" s="1">
        <v>0</v>
      </c>
      <c r="R21" s="1">
        <v>0</v>
      </c>
      <c r="S21" s="1">
        <v>0</v>
      </c>
    </row>
    <row r="22" spans="1:19" ht="80.099999999999994" customHeight="1" x14ac:dyDescent="0.35">
      <c r="A22" s="3">
        <v>2</v>
      </c>
      <c r="B22" s="11" t="s">
        <v>39</v>
      </c>
      <c r="C22" s="2">
        <v>293</v>
      </c>
      <c r="D22" s="2">
        <v>99</v>
      </c>
      <c r="E22" s="2">
        <v>49</v>
      </c>
      <c r="F22" s="2">
        <v>50</v>
      </c>
      <c r="G22" s="1">
        <v>4471.45</v>
      </c>
      <c r="H22" s="1">
        <v>2095.9</v>
      </c>
      <c r="I22" s="1">
        <v>2375.5500000000002</v>
      </c>
      <c r="J22" s="1">
        <v>258973497.22</v>
      </c>
      <c r="K22" s="1">
        <v>179385080.03</v>
      </c>
      <c r="L22" s="1">
        <v>79588417.189999998</v>
      </c>
      <c r="M22" s="1">
        <v>0</v>
      </c>
      <c r="N22" s="1">
        <v>27668446</v>
      </c>
      <c r="O22" s="1">
        <v>0</v>
      </c>
      <c r="P22" s="1">
        <v>27668446</v>
      </c>
      <c r="Q22" s="1">
        <v>0</v>
      </c>
      <c r="R22" s="1">
        <v>0</v>
      </c>
      <c r="S22" s="1">
        <v>0</v>
      </c>
    </row>
    <row r="23" spans="1:19" ht="80.099999999999994" customHeight="1" x14ac:dyDescent="0.35">
      <c r="A23" s="3">
        <v>3</v>
      </c>
      <c r="B23" s="11" t="s">
        <v>54</v>
      </c>
      <c r="C23" s="2">
        <v>10</v>
      </c>
      <c r="D23" s="2">
        <v>5</v>
      </c>
      <c r="E23" s="2">
        <v>0</v>
      </c>
      <c r="F23" s="2">
        <v>5</v>
      </c>
      <c r="G23" s="1">
        <v>246.3</v>
      </c>
      <c r="H23" s="1">
        <v>0</v>
      </c>
      <c r="I23" s="1">
        <v>246.3</v>
      </c>
      <c r="J23" s="1">
        <v>15346466</v>
      </c>
      <c r="K23" s="1">
        <v>15346466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s="10" customFormat="1" ht="80.099999999999994" customHeight="1" x14ac:dyDescent="0.3">
      <c r="A24" s="6"/>
      <c r="B24" s="7" t="s">
        <v>29</v>
      </c>
      <c r="C24" s="8">
        <f>SUM(C25:C29)</f>
        <v>642</v>
      </c>
      <c r="D24" s="8">
        <f t="shared" ref="D24:L24" si="4">SUM(D25:D29)</f>
        <v>230</v>
      </c>
      <c r="E24" s="8">
        <f t="shared" si="4"/>
        <v>90</v>
      </c>
      <c r="F24" s="8">
        <f t="shared" si="4"/>
        <v>140</v>
      </c>
      <c r="G24" s="9">
        <f t="shared" si="4"/>
        <v>8658.15</v>
      </c>
      <c r="H24" s="9">
        <f t="shared" si="4"/>
        <v>3972.0499999999997</v>
      </c>
      <c r="I24" s="9">
        <f t="shared" si="4"/>
        <v>4686.1000000000004</v>
      </c>
      <c r="J24" s="9">
        <f t="shared" si="4"/>
        <v>734473257.78999996</v>
      </c>
      <c r="K24" s="9">
        <f t="shared" si="4"/>
        <v>695076751.91999996</v>
      </c>
      <c r="L24" s="9">
        <f t="shared" si="4"/>
        <v>39396505.870000005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1:19" ht="80.099999999999994" customHeight="1" x14ac:dyDescent="0.35">
      <c r="A25" s="3">
        <v>1</v>
      </c>
      <c r="B25" s="11" t="s">
        <v>38</v>
      </c>
      <c r="C25" s="2">
        <v>35</v>
      </c>
      <c r="D25" s="2">
        <v>23</v>
      </c>
      <c r="E25" s="2">
        <v>23</v>
      </c>
      <c r="F25" s="2">
        <v>0</v>
      </c>
      <c r="G25" s="1">
        <v>1036.46</v>
      </c>
      <c r="H25" s="1">
        <v>1036.46</v>
      </c>
      <c r="I25" s="1">
        <v>0</v>
      </c>
      <c r="J25" s="1">
        <v>51350316.899999999</v>
      </c>
      <c r="K25" s="1">
        <v>51350316.899999999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ht="80.099999999999994" customHeight="1" x14ac:dyDescent="0.35">
      <c r="A26" s="3">
        <v>2</v>
      </c>
      <c r="B26" s="11" t="s">
        <v>55</v>
      </c>
      <c r="C26" s="2">
        <v>11</v>
      </c>
      <c r="D26" s="2">
        <v>7</v>
      </c>
      <c r="E26" s="2">
        <v>7</v>
      </c>
      <c r="F26" s="2">
        <v>0</v>
      </c>
      <c r="G26" s="1">
        <v>349.1</v>
      </c>
      <c r="H26" s="1">
        <v>349.1</v>
      </c>
      <c r="I26" s="1">
        <v>0</v>
      </c>
      <c r="J26" s="1">
        <v>23728809.5</v>
      </c>
      <c r="K26" s="1">
        <v>20618629.5</v>
      </c>
      <c r="L26" s="1">
        <v>3110180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ht="80.099999999999994" customHeight="1" x14ac:dyDescent="0.35">
      <c r="A27" s="3">
        <v>3</v>
      </c>
      <c r="B27" s="11" t="s">
        <v>39</v>
      </c>
      <c r="C27" s="2">
        <v>568</v>
      </c>
      <c r="D27" s="2">
        <v>188</v>
      </c>
      <c r="E27" s="2">
        <v>48</v>
      </c>
      <c r="F27" s="2">
        <v>140</v>
      </c>
      <c r="G27" s="1">
        <v>6720.19</v>
      </c>
      <c r="H27" s="1">
        <v>2034.09</v>
      </c>
      <c r="I27" s="1">
        <v>4686.1000000000004</v>
      </c>
      <c r="J27" s="1">
        <v>613650018.38999999</v>
      </c>
      <c r="K27" s="1">
        <v>587846016.01999998</v>
      </c>
      <c r="L27" s="1">
        <v>25804002.370000001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</row>
    <row r="28" spans="1:19" ht="80.099999999999994" customHeight="1" x14ac:dyDescent="0.35">
      <c r="A28" s="3">
        <v>4</v>
      </c>
      <c r="B28" s="11" t="s">
        <v>54</v>
      </c>
      <c r="C28" s="2">
        <v>5</v>
      </c>
      <c r="D28" s="2">
        <v>3</v>
      </c>
      <c r="E28" s="2">
        <v>3</v>
      </c>
      <c r="F28" s="2">
        <v>0</v>
      </c>
      <c r="G28" s="1">
        <v>102.3</v>
      </c>
      <c r="H28" s="1">
        <v>102.3</v>
      </c>
      <c r="I28" s="1">
        <v>0</v>
      </c>
      <c r="J28" s="1">
        <v>9624285.5</v>
      </c>
      <c r="K28" s="1">
        <v>9624285.5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ht="80.099999999999994" customHeight="1" x14ac:dyDescent="0.35">
      <c r="A29" s="3">
        <v>5</v>
      </c>
      <c r="B29" s="11" t="s">
        <v>56</v>
      </c>
      <c r="C29" s="2">
        <v>23</v>
      </c>
      <c r="D29" s="2">
        <v>9</v>
      </c>
      <c r="E29" s="2">
        <v>9</v>
      </c>
      <c r="F29" s="2">
        <v>0</v>
      </c>
      <c r="G29" s="1">
        <v>450.1</v>
      </c>
      <c r="H29" s="1">
        <v>450.1</v>
      </c>
      <c r="I29" s="1">
        <v>0</v>
      </c>
      <c r="J29" s="1">
        <v>36119827.5</v>
      </c>
      <c r="K29" s="1">
        <v>25637504</v>
      </c>
      <c r="L29" s="1">
        <v>10482323.5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s="10" customFormat="1" ht="80.099999999999994" customHeight="1" x14ac:dyDescent="0.3">
      <c r="A30" s="6"/>
      <c r="B30" s="7" t="s">
        <v>30</v>
      </c>
      <c r="C30" s="26">
        <f>SUM(C31:C37)</f>
        <v>1074</v>
      </c>
      <c r="D30" s="26">
        <f>SUM(D31:D37)</f>
        <v>400</v>
      </c>
      <c r="E30" s="26">
        <f t="shared" ref="E30:J30" si="5">SUM(E31:E37)</f>
        <v>79</v>
      </c>
      <c r="F30" s="26">
        <f t="shared" si="5"/>
        <v>321</v>
      </c>
      <c r="G30" s="9">
        <f>SUM(G31:G37)</f>
        <v>17383.63</v>
      </c>
      <c r="H30" s="9">
        <f t="shared" si="5"/>
        <v>8370.9700000000012</v>
      </c>
      <c r="I30" s="9">
        <f t="shared" si="5"/>
        <v>9012.66</v>
      </c>
      <c r="J30" s="9">
        <f>SUM(J31:J37)</f>
        <v>1516431470.98</v>
      </c>
      <c r="K30" s="9">
        <f>SUM(K31:K37)</f>
        <v>1434069143.71</v>
      </c>
      <c r="L30" s="9">
        <v>82362327.269999996</v>
      </c>
      <c r="M30" s="9">
        <v>0</v>
      </c>
      <c r="N30" s="9">
        <f>M30/G30</f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spans="1:19" ht="80.099999999999994" customHeight="1" x14ac:dyDescent="0.35">
      <c r="A31" s="3">
        <v>1</v>
      </c>
      <c r="B31" s="11" t="s">
        <v>39</v>
      </c>
      <c r="C31" s="25">
        <v>830</v>
      </c>
      <c r="D31" s="25">
        <f>356-32-1-8</f>
        <v>315</v>
      </c>
      <c r="E31" s="25">
        <f>54-9</f>
        <v>45</v>
      </c>
      <c r="F31" s="25">
        <f>302-32</f>
        <v>270</v>
      </c>
      <c r="G31" s="1">
        <v>13756.1</v>
      </c>
      <c r="H31" s="1">
        <v>6209.97</v>
      </c>
      <c r="I31" s="1">
        <v>7546.13</v>
      </c>
      <c r="J31" s="1">
        <v>1207780998.21</v>
      </c>
      <c r="K31" s="1">
        <v>1140092169.75</v>
      </c>
      <c r="L31" s="1">
        <v>68233694.137049153</v>
      </c>
      <c r="M31" s="1">
        <f>G31*N33</f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ht="80.099999999999994" customHeight="1" x14ac:dyDescent="0.35">
      <c r="A32" s="3">
        <v>2</v>
      </c>
      <c r="B32" s="11" t="s">
        <v>57</v>
      </c>
      <c r="C32" s="5">
        <v>62</v>
      </c>
      <c r="D32" s="5">
        <v>20</v>
      </c>
      <c r="E32" s="5">
        <v>2</v>
      </c>
      <c r="F32" s="5">
        <v>18</v>
      </c>
      <c r="G32" s="1">
        <v>812.6</v>
      </c>
      <c r="H32" s="1">
        <v>718</v>
      </c>
      <c r="I32" s="1">
        <v>94.6</v>
      </c>
      <c r="J32" s="1">
        <v>71346009.340000004</v>
      </c>
      <c r="K32" s="1">
        <v>67347496.540000007</v>
      </c>
      <c r="L32" s="1">
        <v>3850037.4858186701</v>
      </c>
      <c r="M32" s="1">
        <f>G32*N33</f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ht="80.099999999999994" customHeight="1" x14ac:dyDescent="0.35">
      <c r="A33" s="3">
        <v>3</v>
      </c>
      <c r="B33" s="11" t="s">
        <v>58</v>
      </c>
      <c r="C33" s="2">
        <v>38</v>
      </c>
      <c r="D33" s="2">
        <v>16</v>
      </c>
      <c r="E33" s="2">
        <v>9</v>
      </c>
      <c r="F33" s="2">
        <v>7</v>
      </c>
      <c r="G33" s="1">
        <v>840.9</v>
      </c>
      <c r="H33" s="1">
        <v>459.4</v>
      </c>
      <c r="I33" s="1">
        <v>381.5</v>
      </c>
      <c r="J33" s="1">
        <v>73830739.920000002</v>
      </c>
      <c r="K33" s="1">
        <v>69692972.980000004</v>
      </c>
      <c r="L33" s="1">
        <v>3984120.7504613819</v>
      </c>
      <c r="M33" s="1">
        <f>G33*N33</f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ht="80.099999999999994" customHeight="1" x14ac:dyDescent="0.35">
      <c r="A34" s="3">
        <v>4</v>
      </c>
      <c r="B34" s="11" t="s">
        <v>44</v>
      </c>
      <c r="C34" s="2">
        <v>26</v>
      </c>
      <c r="D34" s="2">
        <v>11</v>
      </c>
      <c r="E34" s="2">
        <v>9</v>
      </c>
      <c r="F34" s="2">
        <v>2</v>
      </c>
      <c r="G34" s="1">
        <v>415.1</v>
      </c>
      <c r="H34" s="1">
        <v>338.1</v>
      </c>
      <c r="I34" s="1">
        <v>77</v>
      </c>
      <c r="J34" s="1">
        <v>36445641.740000002</v>
      </c>
      <c r="K34" s="1">
        <v>34403083.700000003</v>
      </c>
      <c r="L34" s="1">
        <v>1966712.478911309</v>
      </c>
      <c r="M34" s="1">
        <f>G34*N33</f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ht="80.099999999999994" customHeight="1" x14ac:dyDescent="0.35">
      <c r="A35" s="3">
        <v>5</v>
      </c>
      <c r="B35" s="11" t="s">
        <v>54</v>
      </c>
      <c r="C35" s="2">
        <v>12</v>
      </c>
      <c r="D35" s="2">
        <v>4</v>
      </c>
      <c r="E35" s="2">
        <v>4</v>
      </c>
      <c r="F35" s="2">
        <v>0</v>
      </c>
      <c r="G35" s="1">
        <v>146.5</v>
      </c>
      <c r="H35" s="1">
        <v>146.5</v>
      </c>
      <c r="I35" s="1">
        <v>0</v>
      </c>
      <c r="J35" s="1">
        <v>12613797</v>
      </c>
      <c r="K35" s="1">
        <v>12613797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ht="80.099999999999994" customHeight="1" x14ac:dyDescent="0.35">
      <c r="A36" s="3">
        <v>6</v>
      </c>
      <c r="B36" s="11" t="s">
        <v>55</v>
      </c>
      <c r="C36" s="2">
        <v>33</v>
      </c>
      <c r="D36" s="2">
        <v>10</v>
      </c>
      <c r="E36" s="2">
        <v>10</v>
      </c>
      <c r="F36" s="2">
        <v>0</v>
      </c>
      <c r="G36" s="1">
        <v>499</v>
      </c>
      <c r="H36" s="1">
        <v>499</v>
      </c>
      <c r="I36" s="1">
        <v>0</v>
      </c>
      <c r="J36" s="1">
        <v>34215435.009999998</v>
      </c>
      <c r="K36" s="1">
        <v>34215435.009999998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ht="79.5" customHeight="1" x14ac:dyDescent="0.35">
      <c r="A37" s="3">
        <v>7</v>
      </c>
      <c r="B37" s="11" t="s">
        <v>56</v>
      </c>
      <c r="C37" s="2">
        <v>73</v>
      </c>
      <c r="D37" s="2">
        <v>24</v>
      </c>
      <c r="E37" s="2">
        <v>0</v>
      </c>
      <c r="F37" s="2">
        <v>24</v>
      </c>
      <c r="G37" s="1">
        <v>913.43</v>
      </c>
      <c r="H37" s="1">
        <v>0</v>
      </c>
      <c r="I37" s="1">
        <v>913.43</v>
      </c>
      <c r="J37" s="1">
        <v>80198849.760000005</v>
      </c>
      <c r="K37" s="1">
        <v>75704188.730000004</v>
      </c>
      <c r="L37" s="1">
        <v>4327762.4177594716</v>
      </c>
      <c r="M37" s="1">
        <f>G37*N33</f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s="10" customFormat="1" ht="80.099999999999994" customHeight="1" x14ac:dyDescent="0.3">
      <c r="A38" s="6"/>
      <c r="B38" s="7" t="s">
        <v>31</v>
      </c>
      <c r="C38" s="8">
        <f>SUM(C39:C52)</f>
        <v>1258</v>
      </c>
      <c r="D38" s="8">
        <f t="shared" ref="D38:F38" si="6">SUM(D39:D52)</f>
        <v>577</v>
      </c>
      <c r="E38" s="8">
        <f t="shared" si="6"/>
        <v>283</v>
      </c>
      <c r="F38" s="8">
        <f t="shared" si="6"/>
        <v>294</v>
      </c>
      <c r="G38" s="9">
        <f>SUM(G39:G52)</f>
        <v>26997.01</v>
      </c>
      <c r="H38" s="9">
        <f t="shared" ref="H38:I38" si="7">SUM(H39:H52)</f>
        <v>9990.7199999999993</v>
      </c>
      <c r="I38" s="9">
        <f t="shared" si="7"/>
        <v>12866.89</v>
      </c>
      <c r="J38" s="9">
        <f>SUM(J39:J52)</f>
        <v>2116846927.1000001</v>
      </c>
      <c r="K38" s="9">
        <f t="shared" ref="K38:L38" si="8">SUM(K39:K52)</f>
        <v>1973092857.3900003</v>
      </c>
      <c r="L38" s="9">
        <f t="shared" si="8"/>
        <v>143754069.71000001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spans="1:19" ht="80.099999999999994" customHeight="1" x14ac:dyDescent="0.35">
      <c r="A39" s="3">
        <v>1</v>
      </c>
      <c r="B39" s="11" t="s">
        <v>55</v>
      </c>
      <c r="C39" s="2">
        <f>109-33</f>
        <v>76</v>
      </c>
      <c r="D39" s="2">
        <v>41</v>
      </c>
      <c r="E39" s="2">
        <v>14</v>
      </c>
      <c r="F39" s="2">
        <v>27</v>
      </c>
      <c r="G39" s="1">
        <f>1899.3-G36</f>
        <v>1400.3</v>
      </c>
      <c r="H39" s="1">
        <f>1035.91-H36</f>
        <v>536.91000000000008</v>
      </c>
      <c r="I39" s="1">
        <v>863.39</v>
      </c>
      <c r="J39" s="1">
        <f>K39+L39</f>
        <v>109798112.90280406</v>
      </c>
      <c r="K39" s="27">
        <v>102341775.18929753</v>
      </c>
      <c r="L39" s="27">
        <v>7456337.7135065328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ht="80.099999999999994" customHeight="1" x14ac:dyDescent="0.35">
      <c r="A40" s="3">
        <v>2</v>
      </c>
      <c r="B40" s="11" t="s">
        <v>39</v>
      </c>
      <c r="C40" s="2">
        <f>382+157</f>
        <v>539</v>
      </c>
      <c r="D40" s="25">
        <f>E40+F40</f>
        <v>243</v>
      </c>
      <c r="E40" s="25">
        <f>60+53+9</f>
        <v>122</v>
      </c>
      <c r="F40" s="25">
        <f>108+3+10</f>
        <v>121</v>
      </c>
      <c r="G40" s="1">
        <v>12879.16</v>
      </c>
      <c r="H40" s="1">
        <v>3238.1</v>
      </c>
      <c r="I40" s="1">
        <v>5501.66</v>
      </c>
      <c r="J40" s="1">
        <f t="shared" ref="J40:J52" si="9">K40+L40</f>
        <v>1009860361.1892295</v>
      </c>
      <c r="K40" s="27">
        <v>941281223.55709004</v>
      </c>
      <c r="L40" s="27">
        <v>68579137.6321394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ht="80.099999999999994" customHeight="1" x14ac:dyDescent="0.35">
      <c r="A41" s="3">
        <v>3</v>
      </c>
      <c r="B41" s="11" t="s">
        <v>64</v>
      </c>
      <c r="C41" s="5">
        <v>39</v>
      </c>
      <c r="D41" s="5">
        <v>16</v>
      </c>
      <c r="E41" s="5">
        <v>0</v>
      </c>
      <c r="F41" s="5">
        <v>16</v>
      </c>
      <c r="G41" s="15">
        <v>583.22</v>
      </c>
      <c r="H41" s="15">
        <v>0</v>
      </c>
      <c r="I41" s="15">
        <v>583.22</v>
      </c>
      <c r="J41" s="1">
        <f t="shared" si="9"/>
        <v>45730525.892432615</v>
      </c>
      <c r="K41" s="1">
        <v>42624987.592588812</v>
      </c>
      <c r="L41" s="1">
        <v>3105538.2998438054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ht="80.099999999999994" customHeight="1" x14ac:dyDescent="0.35">
      <c r="A42" s="3">
        <v>4</v>
      </c>
      <c r="B42" s="11" t="s">
        <v>40</v>
      </c>
      <c r="C42" s="2">
        <v>196</v>
      </c>
      <c r="D42" s="2">
        <v>113</v>
      </c>
      <c r="E42" s="2">
        <v>57</v>
      </c>
      <c r="F42" s="2">
        <v>56</v>
      </c>
      <c r="G42" s="1">
        <v>5685.6</v>
      </c>
      <c r="H42" s="1">
        <v>2764.2</v>
      </c>
      <c r="I42" s="1">
        <v>2921.4</v>
      </c>
      <c r="J42" s="1">
        <f t="shared" si="9"/>
        <v>445810291.16630924</v>
      </c>
      <c r="K42" s="1">
        <v>415535525.9703421</v>
      </c>
      <c r="L42" s="1">
        <v>30274765.195967112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ht="80.099999999999994" customHeight="1" x14ac:dyDescent="0.35">
      <c r="A43" s="3">
        <v>5</v>
      </c>
      <c r="B43" s="11" t="s">
        <v>41</v>
      </c>
      <c r="C43" s="2">
        <v>83</v>
      </c>
      <c r="D43" s="2">
        <v>40</v>
      </c>
      <c r="E43" s="2">
        <v>30</v>
      </c>
      <c r="F43" s="2">
        <v>10</v>
      </c>
      <c r="G43" s="1">
        <v>1783.08</v>
      </c>
      <c r="H43" s="1">
        <v>1226.68</v>
      </c>
      <c r="I43" s="1">
        <v>556.4</v>
      </c>
      <c r="J43" s="1">
        <f t="shared" si="9"/>
        <v>139812053.95610359</v>
      </c>
      <c r="K43" s="1">
        <v>130317483.75671829</v>
      </c>
      <c r="L43" s="1">
        <v>9494570.1993852947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ht="80.099999999999994" customHeight="1" x14ac:dyDescent="0.35">
      <c r="A44" s="3">
        <v>6</v>
      </c>
      <c r="B44" s="11" t="s">
        <v>58</v>
      </c>
      <c r="C44" s="2">
        <v>28</v>
      </c>
      <c r="D44" s="2">
        <v>14</v>
      </c>
      <c r="E44" s="2">
        <v>11</v>
      </c>
      <c r="F44" s="2">
        <v>3</v>
      </c>
      <c r="G44" s="1">
        <v>545.1</v>
      </c>
      <c r="H44" s="1">
        <v>420</v>
      </c>
      <c r="I44" s="1">
        <v>125.1</v>
      </c>
      <c r="J44" s="1">
        <f t="shared" si="9"/>
        <v>42741520.633663148</v>
      </c>
      <c r="K44" s="1">
        <v>39838964.261719696</v>
      </c>
      <c r="L44" s="1">
        <v>2902556.3719434487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ht="80.099999999999994" customHeight="1" x14ac:dyDescent="0.35">
      <c r="A45" s="3">
        <v>7</v>
      </c>
      <c r="B45" s="11" t="s">
        <v>59</v>
      </c>
      <c r="C45" s="2">
        <v>99</v>
      </c>
      <c r="D45" s="2">
        <v>43</v>
      </c>
      <c r="E45" s="2">
        <v>18</v>
      </c>
      <c r="F45" s="2">
        <v>25</v>
      </c>
      <c r="G45" s="1">
        <v>1593.49</v>
      </c>
      <c r="H45" s="1">
        <v>719.86</v>
      </c>
      <c r="I45" s="1">
        <v>873.63</v>
      </c>
      <c r="J45" s="1">
        <f t="shared" si="9"/>
        <v>124946222.18773779</v>
      </c>
      <c r="K45" s="1">
        <v>116461183.56523153</v>
      </c>
      <c r="L45" s="1">
        <v>8485038.6225062665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ht="80.099999999999994" customHeight="1" x14ac:dyDescent="0.35">
      <c r="A46" s="3">
        <v>8</v>
      </c>
      <c r="B46" s="11" t="s">
        <v>60</v>
      </c>
      <c r="C46" s="2">
        <v>18</v>
      </c>
      <c r="D46" s="2">
        <v>9</v>
      </c>
      <c r="E46" s="2">
        <v>2</v>
      </c>
      <c r="F46" s="2">
        <v>7</v>
      </c>
      <c r="G46" s="1">
        <v>268.26</v>
      </c>
      <c r="H46" s="1">
        <v>53.67</v>
      </c>
      <c r="I46" s="1">
        <v>214.59</v>
      </c>
      <c r="J46" s="1">
        <f t="shared" si="9"/>
        <v>21034379.609588102</v>
      </c>
      <c r="K46" s="1">
        <v>19605944.877726883</v>
      </c>
      <c r="L46" s="1">
        <v>1428434.7318612172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ht="80.099999999999994" customHeight="1" x14ac:dyDescent="0.35">
      <c r="A47" s="3">
        <v>9</v>
      </c>
      <c r="B47" s="11" t="s">
        <v>43</v>
      </c>
      <c r="C47" s="2">
        <v>25</v>
      </c>
      <c r="D47" s="2">
        <v>8</v>
      </c>
      <c r="E47" s="2">
        <v>6</v>
      </c>
      <c r="F47" s="2">
        <v>2</v>
      </c>
      <c r="G47" s="1">
        <v>360.3</v>
      </c>
      <c r="H47" s="1">
        <v>282.39999999999998</v>
      </c>
      <c r="I47" s="1">
        <v>77.900000000000006</v>
      </c>
      <c r="J47" s="1">
        <f t="shared" si="9"/>
        <v>28251274.783175252</v>
      </c>
      <c r="K47" s="1">
        <v>26332744.12676134</v>
      </c>
      <c r="L47" s="1">
        <v>1918530.6564139142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ht="80.099999999999994" customHeight="1" x14ac:dyDescent="0.35">
      <c r="A48" s="3">
        <v>10</v>
      </c>
      <c r="B48" s="11" t="s">
        <v>54</v>
      </c>
      <c r="C48" s="2">
        <f>51-12</f>
        <v>39</v>
      </c>
      <c r="D48" s="2">
        <v>9</v>
      </c>
      <c r="E48" s="2">
        <v>4</v>
      </c>
      <c r="F48" s="2">
        <v>5</v>
      </c>
      <c r="G48" s="1">
        <v>381.1</v>
      </c>
      <c r="H48" s="1">
        <v>91.9</v>
      </c>
      <c r="I48" s="1">
        <v>289.2</v>
      </c>
      <c r="J48" s="1">
        <f t="shared" si="9"/>
        <v>29882211.545567829</v>
      </c>
      <c r="K48" s="1">
        <v>27852924.748012062</v>
      </c>
      <c r="L48" s="1">
        <v>2029286.7975557665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ht="80.099999999999994" customHeight="1" x14ac:dyDescent="0.35">
      <c r="A49" s="3">
        <v>11</v>
      </c>
      <c r="B49" s="11" t="s">
        <v>61</v>
      </c>
      <c r="C49" s="2">
        <f>25+41</f>
        <v>66</v>
      </c>
      <c r="D49" s="2">
        <f>9+14</f>
        <v>23</v>
      </c>
      <c r="E49" s="2">
        <v>8</v>
      </c>
      <c r="F49" s="2">
        <v>15</v>
      </c>
      <c r="G49" s="1">
        <f>233.7+448</f>
        <v>681.7</v>
      </c>
      <c r="H49" s="1">
        <f>45.2+223.2</f>
        <v>268.39999999999998</v>
      </c>
      <c r="I49" s="1">
        <f>188.5+224.8</f>
        <v>413.3</v>
      </c>
      <c r="J49" s="1">
        <f t="shared" si="9"/>
        <v>53452384.178991318</v>
      </c>
      <c r="K49" s="1">
        <v>49822458.149356663</v>
      </c>
      <c r="L49" s="1">
        <v>3629926.0296346527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ht="80.099999999999994" customHeight="1" x14ac:dyDescent="0.35">
      <c r="A50" s="3">
        <v>12</v>
      </c>
      <c r="B50" s="11" t="s">
        <v>48</v>
      </c>
      <c r="C50" s="2">
        <v>20</v>
      </c>
      <c r="D50" s="2">
        <v>5</v>
      </c>
      <c r="E50" s="2">
        <v>0</v>
      </c>
      <c r="F50" s="2">
        <v>5</v>
      </c>
      <c r="G50" s="1">
        <v>331.9</v>
      </c>
      <c r="H50" s="1">
        <v>0</v>
      </c>
      <c r="I50" s="1">
        <v>331.9</v>
      </c>
      <c r="J50" s="1">
        <f t="shared" si="9"/>
        <v>26024418.819139231</v>
      </c>
      <c r="K50" s="1">
        <v>24257112.893899769</v>
      </c>
      <c r="L50" s="1">
        <v>1767305.9252394617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</row>
    <row r="51" spans="1:19" ht="80.099999999999994" customHeight="1" x14ac:dyDescent="0.35">
      <c r="A51" s="3">
        <v>13</v>
      </c>
      <c r="B51" s="11" t="s">
        <v>62</v>
      </c>
      <c r="C51" s="2">
        <v>6</v>
      </c>
      <c r="D51" s="2">
        <v>2</v>
      </c>
      <c r="E51" s="2">
        <v>0</v>
      </c>
      <c r="F51" s="2">
        <v>2</v>
      </c>
      <c r="G51" s="1">
        <v>115.2</v>
      </c>
      <c r="H51" s="1">
        <v>0</v>
      </c>
      <c r="I51" s="1">
        <v>115.2</v>
      </c>
      <c r="J51" s="1">
        <f t="shared" si="9"/>
        <v>9032880.5301742684</v>
      </c>
      <c r="K51" s="1">
        <v>8419461.9023117013</v>
      </c>
      <c r="L51" s="1">
        <v>613418.62786256708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ht="80.099999999999994" customHeight="1" x14ac:dyDescent="0.35">
      <c r="A52" s="3">
        <v>14</v>
      </c>
      <c r="B52" s="11" t="s">
        <v>63</v>
      </c>
      <c r="C52" s="2">
        <v>24</v>
      </c>
      <c r="D52" s="2">
        <v>11</v>
      </c>
      <c r="E52" s="2">
        <v>11</v>
      </c>
      <c r="F52" s="2">
        <v>0</v>
      </c>
      <c r="G52" s="1">
        <v>388.6</v>
      </c>
      <c r="H52" s="1">
        <v>388.6</v>
      </c>
      <c r="I52" s="1">
        <v>0</v>
      </c>
      <c r="J52" s="1">
        <f t="shared" si="9"/>
        <v>30470289.705084383</v>
      </c>
      <c r="K52" s="1">
        <v>28401066.798943814</v>
      </c>
      <c r="L52" s="1">
        <v>2069222.9061405691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</row>
    <row r="53" spans="1:19" s="10" customFormat="1" ht="80.099999999999994" customHeight="1" x14ac:dyDescent="0.3">
      <c r="A53" s="6"/>
      <c r="B53" s="7" t="s">
        <v>32</v>
      </c>
      <c r="C53" s="8">
        <f>SUM(C54:C68)</f>
        <v>1879</v>
      </c>
      <c r="D53" s="8">
        <f t="shared" ref="D53:J53" si="10">SUM(D54:D68)</f>
        <v>779</v>
      </c>
      <c r="E53" s="8">
        <f t="shared" si="10"/>
        <v>367</v>
      </c>
      <c r="F53" s="8">
        <f t="shared" si="10"/>
        <v>412</v>
      </c>
      <c r="G53" s="9">
        <f t="shared" si="10"/>
        <v>31845.97</v>
      </c>
      <c r="H53" s="9">
        <f t="shared" si="10"/>
        <v>16138.690000000002</v>
      </c>
      <c r="I53" s="9">
        <f t="shared" si="10"/>
        <v>15707.279999999999</v>
      </c>
      <c r="J53" s="9">
        <f t="shared" si="10"/>
        <v>2313564990.1199999</v>
      </c>
      <c r="K53" s="37">
        <f>SUM(K54:K68)</f>
        <v>2244158040.4200001</v>
      </c>
      <c r="L53" s="9">
        <v>69406949.700000003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 s="10" customFormat="1" ht="80.099999999999994" customHeight="1" x14ac:dyDescent="0.3">
      <c r="A54" s="3">
        <v>1</v>
      </c>
      <c r="B54" s="32" t="s">
        <v>65</v>
      </c>
      <c r="C54" s="2">
        <v>329</v>
      </c>
      <c r="D54" s="2">
        <v>158</v>
      </c>
      <c r="E54" s="2">
        <v>59</v>
      </c>
      <c r="F54" s="2">
        <v>99</v>
      </c>
      <c r="G54" s="1">
        <v>6513.1</v>
      </c>
      <c r="H54" s="1">
        <v>2909.8</v>
      </c>
      <c r="I54" s="1">
        <v>3603.3</v>
      </c>
      <c r="J54" s="33">
        <v>473167596.80000001</v>
      </c>
      <c r="K54" s="35">
        <v>458972539.80000001</v>
      </c>
      <c r="L54" s="36">
        <v>14195027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ht="80.099999999999994" customHeight="1" x14ac:dyDescent="0.35">
      <c r="A55" s="3">
        <v>2</v>
      </c>
      <c r="B55" s="11" t="s">
        <v>38</v>
      </c>
      <c r="C55" s="2">
        <v>123</v>
      </c>
      <c r="D55" s="2">
        <v>87</v>
      </c>
      <c r="E55" s="2">
        <v>53</v>
      </c>
      <c r="F55" s="2">
        <v>34</v>
      </c>
      <c r="G55" s="1">
        <v>3220.11</v>
      </c>
      <c r="H55" s="1">
        <v>1969.77</v>
      </c>
      <c r="I55" s="1">
        <v>1250.3399999999999</v>
      </c>
      <c r="J55" s="33">
        <v>233936468.58000001</v>
      </c>
      <c r="K55" s="35">
        <v>226918374.52000001</v>
      </c>
      <c r="L55" s="34">
        <v>7018094.0599999996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ht="80.099999999999994" customHeight="1" x14ac:dyDescent="0.35">
      <c r="A56" s="3">
        <v>3</v>
      </c>
      <c r="B56" s="11" t="s">
        <v>39</v>
      </c>
      <c r="C56" s="2">
        <v>586</v>
      </c>
      <c r="D56" s="2">
        <v>236</v>
      </c>
      <c r="E56" s="2">
        <v>107</v>
      </c>
      <c r="F56" s="2">
        <v>129</v>
      </c>
      <c r="G56" s="1">
        <v>6809.34</v>
      </c>
      <c r="H56" s="1">
        <v>3609.5</v>
      </c>
      <c r="I56" s="1">
        <v>3199.84</v>
      </c>
      <c r="J56" s="33">
        <v>494688986.69999999</v>
      </c>
      <c r="K56" s="35">
        <v>479848317.10000002</v>
      </c>
      <c r="L56" s="34">
        <v>14840669.6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ht="80.099999999999994" customHeight="1" x14ac:dyDescent="0.35">
      <c r="A57" s="3">
        <v>4</v>
      </c>
      <c r="B57" s="11" t="s">
        <v>40</v>
      </c>
      <c r="C57" s="2">
        <v>122</v>
      </c>
      <c r="D57" s="2">
        <v>7</v>
      </c>
      <c r="E57" s="2">
        <v>2</v>
      </c>
      <c r="F57" s="2">
        <v>5</v>
      </c>
      <c r="G57" s="1">
        <v>818.5</v>
      </c>
      <c r="H57" s="1">
        <v>552</v>
      </c>
      <c r="I57" s="1">
        <v>266.5</v>
      </c>
      <c r="J57" s="33">
        <v>59462875.350000001</v>
      </c>
      <c r="K57" s="35">
        <v>57678989.090000004</v>
      </c>
      <c r="L57" s="34">
        <v>1783886.26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ht="80.099999999999994" customHeight="1" x14ac:dyDescent="0.35">
      <c r="A58" s="3">
        <v>5</v>
      </c>
      <c r="B58" s="11" t="s">
        <v>41</v>
      </c>
      <c r="C58" s="2">
        <v>102</v>
      </c>
      <c r="D58" s="2">
        <v>38</v>
      </c>
      <c r="E58" s="2">
        <v>34</v>
      </c>
      <c r="F58" s="2">
        <v>4</v>
      </c>
      <c r="G58" s="1">
        <v>1873.62</v>
      </c>
      <c r="H58" s="1">
        <v>1684.02</v>
      </c>
      <c r="I58" s="1">
        <v>189.6</v>
      </c>
      <c r="J58" s="33">
        <v>136115861.34</v>
      </c>
      <c r="K58" s="35">
        <v>132032385.5</v>
      </c>
      <c r="L58" s="34">
        <v>4083475.84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ht="80.099999999999994" customHeight="1" x14ac:dyDescent="0.35">
      <c r="A59" s="3">
        <v>6</v>
      </c>
      <c r="B59" s="11" t="s">
        <v>42</v>
      </c>
      <c r="C59" s="2">
        <v>19</v>
      </c>
      <c r="D59" s="2">
        <v>9</v>
      </c>
      <c r="E59" s="2">
        <v>7</v>
      </c>
      <c r="F59" s="2">
        <v>2</v>
      </c>
      <c r="G59" s="1">
        <v>443.7</v>
      </c>
      <c r="H59" s="1">
        <v>350.7</v>
      </c>
      <c r="I59" s="1">
        <v>93</v>
      </c>
      <c r="J59" s="33">
        <v>32234181.789999999</v>
      </c>
      <c r="K59" s="35">
        <v>31267156.329999998</v>
      </c>
      <c r="L59" s="34">
        <v>967025.45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ht="80.099999999999994" customHeight="1" x14ac:dyDescent="0.35">
      <c r="A60" s="3">
        <v>7</v>
      </c>
      <c r="B60" s="11" t="s">
        <v>52</v>
      </c>
      <c r="C60" s="2">
        <v>179</v>
      </c>
      <c r="D60" s="2">
        <v>82</v>
      </c>
      <c r="E60" s="2">
        <v>14</v>
      </c>
      <c r="F60" s="2">
        <v>68</v>
      </c>
      <c r="G60" s="1">
        <v>4509.8999999999996</v>
      </c>
      <c r="H60" s="1">
        <v>725.8</v>
      </c>
      <c r="I60" s="1">
        <v>3784.1</v>
      </c>
      <c r="J60" s="33">
        <v>327637900.45999998</v>
      </c>
      <c r="K60" s="35">
        <v>317808763.44999999</v>
      </c>
      <c r="L60" s="34">
        <v>9829137.0099999998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ht="80.099999999999994" customHeight="1" x14ac:dyDescent="0.35">
      <c r="A61" s="3">
        <v>8</v>
      </c>
      <c r="B61" s="11" t="s">
        <v>44</v>
      </c>
      <c r="C61" s="2">
        <v>19</v>
      </c>
      <c r="D61" s="2">
        <v>12</v>
      </c>
      <c r="E61" s="2">
        <v>9</v>
      </c>
      <c r="F61" s="2">
        <v>3</v>
      </c>
      <c r="G61" s="1">
        <v>467.2</v>
      </c>
      <c r="H61" s="1">
        <v>349.2</v>
      </c>
      <c r="I61" s="1">
        <v>118</v>
      </c>
      <c r="J61" s="33">
        <v>33941423.780000001</v>
      </c>
      <c r="K61" s="35">
        <v>32923181.059999999</v>
      </c>
      <c r="L61" s="34">
        <v>1018242.71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ht="80.099999999999994" customHeight="1" x14ac:dyDescent="0.35">
      <c r="A62" s="3">
        <v>9</v>
      </c>
      <c r="B62" s="11" t="s">
        <v>45</v>
      </c>
      <c r="C62" s="2">
        <v>18</v>
      </c>
      <c r="D62" s="2">
        <v>11</v>
      </c>
      <c r="E62" s="2">
        <v>2</v>
      </c>
      <c r="F62" s="2">
        <v>9</v>
      </c>
      <c r="G62" s="1">
        <v>552.6</v>
      </c>
      <c r="H62" s="1">
        <v>115.3</v>
      </c>
      <c r="I62" s="1">
        <v>437.3</v>
      </c>
      <c r="J62" s="33">
        <v>40145613.829999998</v>
      </c>
      <c r="K62" s="35">
        <v>38941245.409999996</v>
      </c>
      <c r="L62" s="34">
        <v>1204368.4099999999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ht="80.099999999999994" customHeight="1" x14ac:dyDescent="0.35">
      <c r="A63" s="3">
        <v>10</v>
      </c>
      <c r="B63" s="11" t="s">
        <v>46</v>
      </c>
      <c r="C63" s="2">
        <v>75</v>
      </c>
      <c r="D63" s="2">
        <v>21</v>
      </c>
      <c r="E63" s="2">
        <v>14</v>
      </c>
      <c r="F63" s="2">
        <v>7</v>
      </c>
      <c r="G63" s="1">
        <v>1263</v>
      </c>
      <c r="H63" s="1">
        <v>863.2</v>
      </c>
      <c r="I63" s="1">
        <v>399.8</v>
      </c>
      <c r="J63" s="33">
        <v>91755176.010000005</v>
      </c>
      <c r="K63" s="35">
        <v>89002520.730000004</v>
      </c>
      <c r="L63" s="34">
        <v>2752655.28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ht="80.099999999999994" customHeight="1" x14ac:dyDescent="0.35">
      <c r="A64" s="3">
        <v>11</v>
      </c>
      <c r="B64" s="11" t="s">
        <v>47</v>
      </c>
      <c r="C64" s="2">
        <v>3</v>
      </c>
      <c r="D64" s="2">
        <v>2</v>
      </c>
      <c r="E64" s="2">
        <v>1</v>
      </c>
      <c r="F64" s="2">
        <v>1</v>
      </c>
      <c r="G64" s="1">
        <v>108.9</v>
      </c>
      <c r="H64" s="1">
        <v>52.5</v>
      </c>
      <c r="I64" s="1">
        <v>56.4</v>
      </c>
      <c r="J64" s="33">
        <v>7911432.04</v>
      </c>
      <c r="K64" s="35">
        <v>7674089.0800000001</v>
      </c>
      <c r="L64" s="34">
        <v>237342.96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20" ht="80.099999999999994" customHeight="1" x14ac:dyDescent="0.35">
      <c r="A65" s="3">
        <v>12</v>
      </c>
      <c r="B65" s="11" t="s">
        <v>48</v>
      </c>
      <c r="C65" s="2">
        <v>43</v>
      </c>
      <c r="D65" s="2">
        <v>16</v>
      </c>
      <c r="E65" s="2">
        <v>0</v>
      </c>
      <c r="F65" s="2">
        <v>16</v>
      </c>
      <c r="G65" s="1">
        <v>529</v>
      </c>
      <c r="H65" s="1">
        <v>0</v>
      </c>
      <c r="I65" s="1">
        <v>529</v>
      </c>
      <c r="J65" s="33">
        <v>38431106.969999999</v>
      </c>
      <c r="K65" s="35">
        <v>37278173.770000003</v>
      </c>
      <c r="L65" s="34">
        <v>1152933.21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20" ht="80.099999999999994" customHeight="1" x14ac:dyDescent="0.35">
      <c r="A66" s="3">
        <v>13</v>
      </c>
      <c r="B66" s="11" t="s">
        <v>49</v>
      </c>
      <c r="C66" s="2">
        <v>21</v>
      </c>
      <c r="D66" s="2">
        <v>6</v>
      </c>
      <c r="E66" s="2">
        <v>0</v>
      </c>
      <c r="F66" s="2">
        <v>6</v>
      </c>
      <c r="G66" s="1">
        <v>235</v>
      </c>
      <c r="H66" s="1">
        <v>0</v>
      </c>
      <c r="I66" s="1">
        <v>235</v>
      </c>
      <c r="J66" s="33">
        <v>17072419.920000002</v>
      </c>
      <c r="K66" s="35">
        <v>16560247.32</v>
      </c>
      <c r="L66" s="34">
        <v>512172.6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20" ht="67.5" customHeight="1" x14ac:dyDescent="0.35">
      <c r="A67" s="3">
        <v>14</v>
      </c>
      <c r="B67" s="11" t="s">
        <v>50</v>
      </c>
      <c r="C67" s="2">
        <v>18</v>
      </c>
      <c r="D67" s="2">
        <v>6</v>
      </c>
      <c r="E67" s="2">
        <v>2</v>
      </c>
      <c r="F67" s="2">
        <v>4</v>
      </c>
      <c r="G67" s="1">
        <v>245.6</v>
      </c>
      <c r="H67" s="1">
        <v>83.6</v>
      </c>
      <c r="I67" s="1">
        <v>162</v>
      </c>
      <c r="J67" s="33">
        <v>17842465.030000001</v>
      </c>
      <c r="K67" s="35">
        <v>17307220.18</v>
      </c>
      <c r="L67" s="34">
        <v>535274.85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</row>
    <row r="68" spans="1:20" ht="63" customHeight="1" x14ac:dyDescent="0.35">
      <c r="A68" s="3">
        <v>15</v>
      </c>
      <c r="B68" s="11" t="s">
        <v>51</v>
      </c>
      <c r="C68" s="2">
        <v>222</v>
      </c>
      <c r="D68" s="2">
        <v>88</v>
      </c>
      <c r="E68" s="2">
        <v>63</v>
      </c>
      <c r="F68" s="2">
        <v>25</v>
      </c>
      <c r="G68" s="1">
        <v>4256.3999999999996</v>
      </c>
      <c r="H68" s="1">
        <v>2873.3</v>
      </c>
      <c r="I68" s="1">
        <v>1383.1</v>
      </c>
      <c r="J68" s="33">
        <v>309221481.51999998</v>
      </c>
      <c r="K68" s="35">
        <v>299944837.07999998</v>
      </c>
      <c r="L68" s="34">
        <v>9276644.4499999993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20" ht="15" customHeight="1" x14ac:dyDescent="0.35">
      <c r="A69" s="44"/>
      <c r="B69" s="44"/>
      <c r="C69" s="44"/>
      <c r="D69" s="44"/>
      <c r="E69" s="44"/>
      <c r="F69" s="44"/>
      <c r="G69" s="44"/>
      <c r="H69" s="44"/>
      <c r="I69" s="12"/>
      <c r="J69" s="12"/>
      <c r="K69" s="12"/>
      <c r="L69" s="12"/>
    </row>
    <row r="70" spans="1:20" ht="15" customHeight="1" x14ac:dyDescent="0.35">
      <c r="A70" s="44"/>
      <c r="B70" s="44"/>
      <c r="C70" s="44"/>
      <c r="D70" s="44"/>
      <c r="E70" s="44"/>
      <c r="F70" s="44"/>
      <c r="G70" s="44"/>
      <c r="H70" s="44"/>
      <c r="I70" s="12"/>
      <c r="J70" s="12"/>
      <c r="K70" s="12"/>
      <c r="L70" s="16"/>
      <c r="M70" s="12"/>
      <c r="N70" s="12"/>
      <c r="T70" s="17"/>
    </row>
    <row r="71" spans="1:20" ht="23.25" customHeight="1" x14ac:dyDescent="0.35">
      <c r="A71" s="44"/>
      <c r="B71" s="44"/>
      <c r="C71" s="44"/>
      <c r="D71" s="44"/>
      <c r="E71" s="44"/>
      <c r="F71" s="44"/>
      <c r="G71" s="44"/>
      <c r="H71" s="44"/>
      <c r="I71" s="12"/>
      <c r="J71" s="12"/>
      <c r="K71" s="12"/>
      <c r="L71" s="12"/>
      <c r="M71" s="12"/>
      <c r="O71" s="41"/>
      <c r="P71" s="41"/>
      <c r="Q71" s="41"/>
      <c r="R71" s="41"/>
      <c r="S71" s="41"/>
    </row>
    <row r="72" spans="1:20" ht="19.5" customHeight="1" x14ac:dyDescent="0.35">
      <c r="A72" s="31"/>
      <c r="B72" s="31"/>
      <c r="C72" s="31"/>
      <c r="D72" s="31"/>
      <c r="E72" s="31"/>
      <c r="F72" s="31"/>
      <c r="G72" s="31"/>
      <c r="H72" s="31"/>
      <c r="I72" s="12"/>
      <c r="J72" s="12"/>
      <c r="K72" s="12"/>
      <c r="L72" s="12"/>
      <c r="M72" s="12"/>
      <c r="O72" s="45"/>
      <c r="P72" s="45"/>
      <c r="Q72" s="45"/>
      <c r="R72" s="45"/>
      <c r="S72" s="45"/>
    </row>
    <row r="73" spans="1:20" ht="15" customHeight="1" x14ac:dyDescent="0.35">
      <c r="A73" s="31"/>
      <c r="B73" s="31"/>
      <c r="C73" s="31"/>
      <c r="D73" s="31"/>
      <c r="E73" s="31"/>
      <c r="F73" s="31"/>
      <c r="G73" s="31"/>
      <c r="H73" s="31"/>
      <c r="I73" s="12"/>
      <c r="J73" s="12"/>
      <c r="K73" s="12"/>
      <c r="L73" s="12"/>
      <c r="M73" s="12"/>
      <c r="O73" s="30"/>
      <c r="P73" s="30"/>
      <c r="Q73" s="30"/>
      <c r="R73" s="18"/>
      <c r="S73" s="18"/>
    </row>
    <row r="74" spans="1:20" ht="15" customHeight="1" x14ac:dyDescent="0.35">
      <c r="A74" s="31"/>
      <c r="B74" s="31"/>
      <c r="C74" s="31"/>
      <c r="D74" s="31"/>
      <c r="E74" s="31"/>
      <c r="F74" s="31"/>
      <c r="G74" s="31"/>
      <c r="H74" s="19"/>
      <c r="I74" s="20"/>
      <c r="J74" s="20"/>
      <c r="K74" s="20"/>
      <c r="L74" s="20"/>
      <c r="M74" s="12"/>
      <c r="O74" s="41"/>
      <c r="P74" s="41"/>
      <c r="Q74" s="41"/>
      <c r="R74" s="42"/>
      <c r="S74" s="42"/>
    </row>
    <row r="75" spans="1:20" ht="15" customHeight="1" x14ac:dyDescent="0.35">
      <c r="A75" s="31"/>
      <c r="B75" s="31"/>
      <c r="C75" s="31"/>
      <c r="D75" s="31"/>
      <c r="E75" s="31"/>
      <c r="F75" s="31"/>
      <c r="G75" s="31"/>
      <c r="H75" s="31"/>
      <c r="I75" s="12"/>
      <c r="J75" s="12"/>
      <c r="K75" s="12"/>
      <c r="L75" s="12"/>
      <c r="M75" s="12"/>
      <c r="O75" s="21"/>
      <c r="P75" s="22"/>
      <c r="Q75" s="22"/>
      <c r="R75" s="22"/>
      <c r="S75" s="22"/>
    </row>
    <row r="76" spans="1:20" x14ac:dyDescent="0.35">
      <c r="B76" s="4"/>
      <c r="O76" s="21"/>
      <c r="P76" s="21"/>
      <c r="Q76" s="21"/>
      <c r="R76" s="21"/>
      <c r="S76" s="21"/>
    </row>
    <row r="77" spans="1:20" x14ac:dyDescent="0.35">
      <c r="B77" s="4"/>
      <c r="K77" s="23"/>
    </row>
    <row r="78" spans="1:20" x14ac:dyDescent="0.35">
      <c r="B78" s="4"/>
    </row>
    <row r="79" spans="1:20" x14ac:dyDescent="0.35">
      <c r="B79" s="4"/>
    </row>
    <row r="80" spans="1:20" x14ac:dyDescent="0.35">
      <c r="B80" s="4"/>
    </row>
    <row r="81" spans="2:2" x14ac:dyDescent="0.35">
      <c r="B8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E12:F12"/>
    <mergeCell ref="R12:S12"/>
    <mergeCell ref="J11:M11"/>
    <mergeCell ref="J12:J13"/>
    <mergeCell ref="D11:F11"/>
    <mergeCell ref="G11:I11"/>
    <mergeCell ref="N12:N13"/>
    <mergeCell ref="Q12:Q13"/>
    <mergeCell ref="K12:M12"/>
    <mergeCell ref="O12:P12"/>
    <mergeCell ref="N11:P11"/>
    <mergeCell ref="Q11:S11"/>
    <mergeCell ref="H12:I12"/>
    <mergeCell ref="G8:K8"/>
    <mergeCell ref="Q1:S1"/>
    <mergeCell ref="B9:S9"/>
    <mergeCell ref="O74:Q74"/>
    <mergeCell ref="R74:S74"/>
    <mergeCell ref="C11:C13"/>
    <mergeCell ref="B11:B14"/>
    <mergeCell ref="A69:H71"/>
    <mergeCell ref="O3:S5"/>
    <mergeCell ref="Q72:S72"/>
    <mergeCell ref="Q71:S71"/>
    <mergeCell ref="O72:P72"/>
    <mergeCell ref="O71:P71"/>
    <mergeCell ref="A11:A14"/>
    <mergeCell ref="D12:D13"/>
    <mergeCell ref="G12:G13"/>
  </mergeCells>
  <printOptions horizontalCentered="1"/>
  <pageMargins left="0.31496062992125984" right="0.31496062992125984" top="0.78740157480314965" bottom="0.31496062992125984" header="0.51181102362204722" footer="0.51181102362204722"/>
  <pageSetup paperSize="9" scale="29" firstPageNumber="12" fitToHeight="0" orientation="landscape" useFirstPageNumber="1" r:id="rId1"/>
  <headerFooter>
    <oddHeader>&amp;C&amp;16&amp;P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Валентина И. Серебрянникова</dc:creator>
  <cp:keywords/>
  <dc:description/>
  <cp:lastModifiedBy>Валентина И. Серебрянникова</cp:lastModifiedBy>
  <cp:lastPrinted>2022-12-19T05:14:43Z</cp:lastPrinted>
  <dcterms:created xsi:type="dcterms:W3CDTF">2006-09-16T00:00:00Z</dcterms:created>
  <dcterms:modified xsi:type="dcterms:W3CDTF">2022-12-19T05:22:03Z</dcterms:modified>
  <cp:category/>
</cp:coreProperties>
</file>