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8055"/>
  </bookViews>
  <sheets>
    <sheet name="Приложение (2)" sheetId="2" r:id="rId1"/>
  </sheets>
  <definedNames>
    <definedName name="_xlnm._FilterDatabase" localSheetId="0" hidden="1">'Приложение (2)'!$A$8:$IW$996</definedName>
    <definedName name="_xlnm.Print_Titles" localSheetId="0">'Приложение (2)'!$6:$8</definedName>
    <definedName name="_xlnm.Print_Area" localSheetId="0">'Приложение (2)'!$A$1:$Y$1010</definedName>
  </definedNames>
  <calcPr calcId="145621"/>
</workbook>
</file>

<file path=xl/calcChain.xml><?xml version="1.0" encoding="utf-8"?>
<calcChain xmlns="http://schemas.openxmlformats.org/spreadsheetml/2006/main">
  <c r="Y603" i="2" l="1"/>
  <c r="Y602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X599" i="2"/>
  <c r="W599" i="2"/>
  <c r="W597" i="2" s="1"/>
  <c r="V599" i="2"/>
  <c r="V597" i="2" s="1"/>
  <c r="U599" i="2"/>
  <c r="U597" i="2" s="1"/>
  <c r="T599" i="2"/>
  <c r="S599" i="2"/>
  <c r="S597" i="2" s="1"/>
  <c r="R599" i="2"/>
  <c r="R597" i="2" s="1"/>
  <c r="Q599" i="2"/>
  <c r="Q597" i="2" s="1"/>
  <c r="P599" i="2"/>
  <c r="O599" i="2"/>
  <c r="O597" i="2" s="1"/>
  <c r="N599" i="2"/>
  <c r="N597" i="2" s="1"/>
  <c r="M599" i="2"/>
  <c r="M597" i="2" s="1"/>
  <c r="Y594" i="2"/>
  <c r="Y593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X590" i="2"/>
  <c r="W590" i="2"/>
  <c r="W588" i="2" s="1"/>
  <c r="V590" i="2"/>
  <c r="V588" i="2" s="1"/>
  <c r="U590" i="2"/>
  <c r="U588" i="2" s="1"/>
  <c r="T590" i="2"/>
  <c r="S590" i="2"/>
  <c r="S588" i="2" s="1"/>
  <c r="R590" i="2"/>
  <c r="R588" i="2" s="1"/>
  <c r="Q590" i="2"/>
  <c r="Q588" i="2" s="1"/>
  <c r="P590" i="2"/>
  <c r="O590" i="2"/>
  <c r="O588" i="2" s="1"/>
  <c r="N590" i="2"/>
  <c r="N588" i="2" s="1"/>
  <c r="M590" i="2"/>
  <c r="M588" i="2" s="1"/>
  <c r="Y585" i="2"/>
  <c r="Y584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X581" i="2"/>
  <c r="W581" i="2"/>
  <c r="V581" i="2"/>
  <c r="U581" i="2"/>
  <c r="U579" i="2" s="1"/>
  <c r="T581" i="2"/>
  <c r="S581" i="2"/>
  <c r="S579" i="2" s="1"/>
  <c r="R581" i="2"/>
  <c r="R579" i="2" s="1"/>
  <c r="Q581" i="2"/>
  <c r="Q579" i="2" s="1"/>
  <c r="P581" i="2"/>
  <c r="O581" i="2"/>
  <c r="O579" i="2" s="1"/>
  <c r="N581" i="2"/>
  <c r="N579" i="2" s="1"/>
  <c r="M581" i="2"/>
  <c r="M579" i="2" s="1"/>
  <c r="X579" i="2"/>
  <c r="W579" i="2"/>
  <c r="V579" i="2"/>
  <c r="Y576" i="2"/>
  <c r="Y575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X572" i="2"/>
  <c r="W572" i="2"/>
  <c r="W570" i="2" s="1"/>
  <c r="V572" i="2"/>
  <c r="V570" i="2" s="1"/>
  <c r="U572" i="2"/>
  <c r="U570" i="2" s="1"/>
  <c r="T572" i="2"/>
  <c r="S572" i="2"/>
  <c r="S570" i="2" s="1"/>
  <c r="R572" i="2"/>
  <c r="R570" i="2" s="1"/>
  <c r="Q572" i="2"/>
  <c r="Q570" i="2" s="1"/>
  <c r="P572" i="2"/>
  <c r="O572" i="2"/>
  <c r="O570" i="2" s="1"/>
  <c r="N572" i="2"/>
  <c r="N570" i="2" s="1"/>
  <c r="M572" i="2"/>
  <c r="M570" i="2" s="1"/>
  <c r="Y567" i="2"/>
  <c r="Y566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X563" i="2"/>
  <c r="W563" i="2"/>
  <c r="W561" i="2" s="1"/>
  <c r="V563" i="2"/>
  <c r="V561" i="2" s="1"/>
  <c r="U563" i="2"/>
  <c r="U561" i="2" s="1"/>
  <c r="T563" i="2"/>
  <c r="S563" i="2"/>
  <c r="S561" i="2" s="1"/>
  <c r="R563" i="2"/>
  <c r="R561" i="2" s="1"/>
  <c r="Q563" i="2"/>
  <c r="Q561" i="2" s="1"/>
  <c r="P563" i="2"/>
  <c r="P561" i="2" s="1"/>
  <c r="O563" i="2"/>
  <c r="O561" i="2" s="1"/>
  <c r="N563" i="2"/>
  <c r="N561" i="2" s="1"/>
  <c r="M563" i="2"/>
  <c r="M561" i="2" s="1"/>
  <c r="Y558" i="2"/>
  <c r="Y557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X554" i="2"/>
  <c r="W554" i="2"/>
  <c r="W552" i="2" s="1"/>
  <c r="V554" i="2"/>
  <c r="V552" i="2" s="1"/>
  <c r="U554" i="2"/>
  <c r="U552" i="2" s="1"/>
  <c r="T554" i="2"/>
  <c r="S554" i="2"/>
  <c r="S552" i="2" s="1"/>
  <c r="R554" i="2"/>
  <c r="R552" i="2" s="1"/>
  <c r="Q554" i="2"/>
  <c r="Q552" i="2" s="1"/>
  <c r="P554" i="2"/>
  <c r="O554" i="2"/>
  <c r="O552" i="2" s="1"/>
  <c r="N554" i="2"/>
  <c r="N552" i="2" s="1"/>
  <c r="M554" i="2"/>
  <c r="M552" i="2" s="1"/>
  <c r="Y549" i="2"/>
  <c r="Y548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X545" i="2"/>
  <c r="W545" i="2"/>
  <c r="W543" i="2" s="1"/>
  <c r="V545" i="2"/>
  <c r="V543" i="2" s="1"/>
  <c r="U545" i="2"/>
  <c r="U543" i="2" s="1"/>
  <c r="T545" i="2"/>
  <c r="S545" i="2"/>
  <c r="S543" i="2" s="1"/>
  <c r="R545" i="2"/>
  <c r="R543" i="2" s="1"/>
  <c r="Q545" i="2"/>
  <c r="Q543" i="2" s="1"/>
  <c r="P545" i="2"/>
  <c r="O545" i="2"/>
  <c r="O543" i="2" s="1"/>
  <c r="N545" i="2"/>
  <c r="N543" i="2" s="1"/>
  <c r="M545" i="2"/>
  <c r="M543" i="2" s="1"/>
  <c r="Y540" i="2"/>
  <c r="Y539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X536" i="2"/>
  <c r="W536" i="2"/>
  <c r="W534" i="2" s="1"/>
  <c r="V536" i="2"/>
  <c r="V534" i="2" s="1"/>
  <c r="U536" i="2"/>
  <c r="T536" i="2"/>
  <c r="S536" i="2"/>
  <c r="S534" i="2" s="1"/>
  <c r="R536" i="2"/>
  <c r="R534" i="2" s="1"/>
  <c r="Q536" i="2"/>
  <c r="Q534" i="2" s="1"/>
  <c r="P536" i="2"/>
  <c r="O536" i="2"/>
  <c r="O534" i="2" s="1"/>
  <c r="N536" i="2"/>
  <c r="N534" i="2" s="1"/>
  <c r="M536" i="2"/>
  <c r="M534" i="2" s="1"/>
  <c r="Y564" i="2" l="1"/>
  <c r="P579" i="2"/>
  <c r="T579" i="2"/>
  <c r="P588" i="2"/>
  <c r="T588" i="2"/>
  <c r="X588" i="2"/>
  <c r="P597" i="2"/>
  <c r="T597" i="2"/>
  <c r="Y597" i="2" s="1"/>
  <c r="X597" i="2"/>
  <c r="P570" i="2"/>
  <c r="T570" i="2"/>
  <c r="X570" i="2"/>
  <c r="Y582" i="2"/>
  <c r="Y591" i="2"/>
  <c r="Y600" i="2"/>
  <c r="T561" i="2"/>
  <c r="Y561" i="2" s="1"/>
  <c r="X561" i="2"/>
  <c r="Y573" i="2"/>
  <c r="Y599" i="2"/>
  <c r="Y590" i="2"/>
  <c r="Y581" i="2"/>
  <c r="Y572" i="2"/>
  <c r="Y563" i="2"/>
  <c r="P543" i="2"/>
  <c r="T543" i="2"/>
  <c r="X543" i="2"/>
  <c r="P552" i="2"/>
  <c r="T552" i="2"/>
  <c r="X552" i="2"/>
  <c r="P534" i="2"/>
  <c r="T534" i="2"/>
  <c r="X534" i="2"/>
  <c r="Y546" i="2"/>
  <c r="Y555" i="2"/>
  <c r="Y554" i="2"/>
  <c r="Y545" i="2"/>
  <c r="U534" i="2"/>
  <c r="Y537" i="2"/>
  <c r="Y536" i="2"/>
  <c r="X234" i="2"/>
  <c r="W234" i="2"/>
  <c r="V234" i="2"/>
  <c r="Y579" i="2" l="1"/>
  <c r="Y543" i="2"/>
  <c r="Y570" i="2"/>
  <c r="Y588" i="2"/>
  <c r="Y534" i="2"/>
  <c r="Y552" i="2"/>
  <c r="V820" i="2"/>
  <c r="V821" i="2"/>
  <c r="W820" i="2"/>
  <c r="X820" i="2"/>
  <c r="X821" i="2"/>
  <c r="W821" i="2"/>
  <c r="W375" i="2" l="1"/>
  <c r="W376" i="2"/>
  <c r="V376" i="2"/>
  <c r="V375" i="2"/>
  <c r="W373" i="2"/>
  <c r="W374" i="2"/>
  <c r="V374" i="2"/>
  <c r="V373" i="2"/>
  <c r="V377" i="2"/>
  <c r="W377" i="2"/>
  <c r="V378" i="2"/>
  <c r="W378" i="2"/>
  <c r="V372" i="2"/>
  <c r="W372" i="2"/>
  <c r="X372" i="2"/>
  <c r="V371" i="2"/>
  <c r="W371" i="2"/>
  <c r="X371" i="2"/>
  <c r="U331" i="2" l="1"/>
  <c r="U332" i="2"/>
  <c r="U333" i="2"/>
  <c r="U334" i="2"/>
  <c r="X369" i="2" l="1"/>
  <c r="Y916" i="2" l="1"/>
  <c r="Y915" i="2"/>
  <c r="Y914" i="2"/>
  <c r="Y912" i="2"/>
  <c r="Y911" i="2"/>
  <c r="Y910" i="2"/>
  <c r="Y909" i="2"/>
  <c r="Y908" i="2"/>
  <c r="X906" i="2"/>
  <c r="W906" i="2"/>
  <c r="V906" i="2"/>
  <c r="U906" i="2"/>
  <c r="T906" i="2"/>
  <c r="S906" i="2"/>
  <c r="R906" i="2"/>
  <c r="R899" i="2" s="1"/>
  <c r="Q906" i="2"/>
  <c r="P906" i="2"/>
  <c r="O906" i="2"/>
  <c r="N906" i="2"/>
  <c r="M906" i="2"/>
  <c r="X905" i="2"/>
  <c r="W905" i="2"/>
  <c r="V905" i="2"/>
  <c r="U905" i="2"/>
  <c r="T905" i="2"/>
  <c r="S905" i="2"/>
  <c r="S898" i="2" s="1"/>
  <c r="R905" i="2"/>
  <c r="R898" i="2" s="1"/>
  <c r="Q905" i="2"/>
  <c r="P905" i="2"/>
  <c r="O905" i="2"/>
  <c r="N905" i="2"/>
  <c r="M905" i="2"/>
  <c r="X904" i="2"/>
  <c r="W904" i="2"/>
  <c r="V904" i="2"/>
  <c r="U904" i="2"/>
  <c r="T904" i="2"/>
  <c r="X903" i="2"/>
  <c r="W903" i="2"/>
  <c r="V903" i="2"/>
  <c r="U903" i="2"/>
  <c r="T903" i="2"/>
  <c r="X902" i="2"/>
  <c r="X899" i="2" s="1"/>
  <c r="W902" i="2"/>
  <c r="V902" i="2"/>
  <c r="U902" i="2"/>
  <c r="T902" i="2"/>
  <c r="T899" i="2" s="1"/>
  <c r="X901" i="2"/>
  <c r="W901" i="2"/>
  <c r="V901" i="2"/>
  <c r="U901" i="2"/>
  <c r="T901" i="2"/>
  <c r="S899" i="2"/>
  <c r="Q899" i="2"/>
  <c r="P899" i="2"/>
  <c r="O899" i="2"/>
  <c r="N899" i="2"/>
  <c r="M899" i="2"/>
  <c r="Q898" i="2"/>
  <c r="Q896" i="2" s="1"/>
  <c r="P898" i="2"/>
  <c r="O898" i="2"/>
  <c r="N898" i="2"/>
  <c r="M898" i="2"/>
  <c r="M896" i="2" s="1"/>
  <c r="Y393" i="2"/>
  <c r="T898" i="2" l="1"/>
  <c r="X898" i="2"/>
  <c r="W899" i="2"/>
  <c r="N896" i="2"/>
  <c r="Y905" i="2"/>
  <c r="Y906" i="2"/>
  <c r="T896" i="2"/>
  <c r="P896" i="2"/>
  <c r="R896" i="2"/>
  <c r="X896" i="2"/>
  <c r="O896" i="2"/>
  <c r="Y901" i="2"/>
  <c r="Y902" i="2"/>
  <c r="V899" i="2"/>
  <c r="U899" i="2"/>
  <c r="V898" i="2"/>
  <c r="S896" i="2"/>
  <c r="W898" i="2"/>
  <c r="Y903" i="2"/>
  <c r="Y904" i="2"/>
  <c r="U898" i="2"/>
  <c r="U371" i="2"/>
  <c r="U372" i="2"/>
  <c r="Y397" i="2"/>
  <c r="Y396" i="2"/>
  <c r="Y395" i="2"/>
  <c r="Y394" i="2"/>
  <c r="Y392" i="2"/>
  <c r="Y391" i="2"/>
  <c r="Y390" i="2"/>
  <c r="Y389" i="2"/>
  <c r="Y388" i="2"/>
  <c r="Y387" i="2"/>
  <c r="Y385" i="2"/>
  <c r="Y384" i="2"/>
  <c r="Y383" i="2"/>
  <c r="Y382" i="2"/>
  <c r="Y381" i="2"/>
  <c r="Y380" i="2"/>
  <c r="U378" i="2"/>
  <c r="T378" i="2"/>
  <c r="U377" i="2"/>
  <c r="T377" i="2"/>
  <c r="Y376" i="2"/>
  <c r="Y375" i="2"/>
  <c r="Y374" i="2"/>
  <c r="Y373" i="2"/>
  <c r="T372" i="2"/>
  <c r="T371" i="2"/>
  <c r="W369" i="2"/>
  <c r="V369" i="2"/>
  <c r="S369" i="2"/>
  <c r="R369" i="2"/>
  <c r="Q369" i="2"/>
  <c r="P369" i="2"/>
  <c r="O369" i="2"/>
  <c r="N369" i="2"/>
  <c r="M369" i="2"/>
  <c r="X368" i="2"/>
  <c r="W368" i="2"/>
  <c r="V368" i="2"/>
  <c r="S368" i="2"/>
  <c r="R368" i="2"/>
  <c r="Q368" i="2"/>
  <c r="P368" i="2"/>
  <c r="O368" i="2"/>
  <c r="N368" i="2"/>
  <c r="M368" i="2"/>
  <c r="M401" i="2"/>
  <c r="M399" i="2" s="1"/>
  <c r="N401" i="2"/>
  <c r="O401" i="2"/>
  <c r="O399" i="2" s="1"/>
  <c r="P401" i="2"/>
  <c r="P399" i="2" s="1"/>
  <c r="Q401" i="2"/>
  <c r="Q399" i="2" s="1"/>
  <c r="R401" i="2"/>
  <c r="R399" i="2" s="1"/>
  <c r="S401" i="2"/>
  <c r="S399" i="2" s="1"/>
  <c r="T401" i="2"/>
  <c r="T399" i="2" s="1"/>
  <c r="U402" i="2"/>
  <c r="V402" i="2" s="1"/>
  <c r="U403" i="2"/>
  <c r="V403" i="2" s="1"/>
  <c r="W403" i="2" s="1"/>
  <c r="U404" i="2"/>
  <c r="V404" i="2" s="1"/>
  <c r="Y405" i="2"/>
  <c r="W896" i="2" l="1"/>
  <c r="P366" i="2"/>
  <c r="O366" i="2"/>
  <c r="Q366" i="2"/>
  <c r="Y899" i="2"/>
  <c r="U896" i="2"/>
  <c r="U368" i="2"/>
  <c r="Y371" i="2"/>
  <c r="R366" i="2"/>
  <c r="V896" i="2"/>
  <c r="U401" i="2"/>
  <c r="V401" i="2" s="1"/>
  <c r="T368" i="2"/>
  <c r="Y898" i="2"/>
  <c r="U369" i="2"/>
  <c r="W402" i="2"/>
  <c r="X402" i="2" s="1"/>
  <c r="Y402" i="2" s="1"/>
  <c r="W404" i="2"/>
  <c r="X366" i="2"/>
  <c r="N399" i="2"/>
  <c r="U399" i="2" s="1"/>
  <c r="V399" i="2" s="1"/>
  <c r="Y377" i="2"/>
  <c r="N366" i="2"/>
  <c r="W366" i="2"/>
  <c r="V366" i="2"/>
  <c r="S366" i="2"/>
  <c r="Y372" i="2"/>
  <c r="T369" i="2"/>
  <c r="M366" i="2"/>
  <c r="Y378" i="2"/>
  <c r="X403" i="2"/>
  <c r="Y403" i="2" s="1"/>
  <c r="O459" i="2"/>
  <c r="T644" i="2"/>
  <c r="P644" i="2"/>
  <c r="P459" i="2" s="1"/>
  <c r="U366" i="2" l="1"/>
  <c r="Y896" i="2"/>
  <c r="Y368" i="2"/>
  <c r="W401" i="2"/>
  <c r="X401" i="2" s="1"/>
  <c r="Y401" i="2" s="1"/>
  <c r="Y369" i="2"/>
  <c r="X404" i="2"/>
  <c r="Y404" i="2" s="1"/>
  <c r="T366" i="2"/>
  <c r="W399" i="2"/>
  <c r="X399" i="2" s="1"/>
  <c r="Y802" i="2"/>
  <c r="Y408" i="2"/>
  <c r="Y364" i="2"/>
  <c r="Y353" i="2"/>
  <c r="Y354" i="2"/>
  <c r="Y341" i="2"/>
  <c r="Y342" i="2"/>
  <c r="Y343" i="2"/>
  <c r="Y340" i="2"/>
  <c r="Y267" i="2"/>
  <c r="Y268" i="2"/>
  <c r="Y264" i="2"/>
  <c r="Y265" i="2"/>
  <c r="Y266" i="2"/>
  <c r="Y263" i="2"/>
  <c r="Y167" i="2"/>
  <c r="Y137" i="2"/>
  <c r="Y366" i="2" l="1"/>
  <c r="Y399" i="2"/>
  <c r="Y26" i="2"/>
  <c r="Y531" i="2" l="1"/>
  <c r="Y530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X527" i="2"/>
  <c r="W527" i="2"/>
  <c r="W525" i="2" s="1"/>
  <c r="V527" i="2"/>
  <c r="V525" i="2" s="1"/>
  <c r="U527" i="2"/>
  <c r="U525" i="2" s="1"/>
  <c r="T527" i="2"/>
  <c r="S527" i="2"/>
  <c r="R527" i="2"/>
  <c r="R525" i="2" s="1"/>
  <c r="Q527" i="2"/>
  <c r="Q525" i="2" s="1"/>
  <c r="P527" i="2"/>
  <c r="O527" i="2"/>
  <c r="O525" i="2" s="1"/>
  <c r="N527" i="2"/>
  <c r="N525" i="2" s="1"/>
  <c r="M527" i="2"/>
  <c r="M525" i="2" s="1"/>
  <c r="S525" i="2" l="1"/>
  <c r="P525" i="2"/>
  <c r="T525" i="2"/>
  <c r="X525" i="2"/>
  <c r="Y528" i="2"/>
  <c r="Y527" i="2"/>
  <c r="Y993" i="2"/>
  <c r="Y992" i="2"/>
  <c r="Y974" i="2"/>
  <c r="Y973" i="2"/>
  <c r="Y965" i="2"/>
  <c r="Y964" i="2"/>
  <c r="Y949" i="2"/>
  <c r="Y927" i="2"/>
  <c r="Y926" i="2"/>
  <c r="Y922" i="2"/>
  <c r="Y923" i="2"/>
  <c r="Y893" i="2"/>
  <c r="Y892" i="2"/>
  <c r="Y884" i="2"/>
  <c r="Y883" i="2"/>
  <c r="Y875" i="2"/>
  <c r="Y874" i="2"/>
  <c r="Y871" i="2"/>
  <c r="Y870" i="2"/>
  <c r="Y867" i="2"/>
  <c r="Y866" i="2"/>
  <c r="Y863" i="2"/>
  <c r="Y862" i="2"/>
  <c r="Y859" i="2"/>
  <c r="Y858" i="2"/>
  <c r="Y855" i="2"/>
  <c r="Y854" i="2"/>
  <c r="Y843" i="2"/>
  <c r="Y842" i="2"/>
  <c r="Y834" i="2"/>
  <c r="Y833" i="2"/>
  <c r="Y828" i="2"/>
  <c r="Y829" i="2"/>
  <c r="Y830" i="2"/>
  <c r="Y827" i="2"/>
  <c r="Y810" i="2"/>
  <c r="Y811" i="2"/>
  <c r="Y812" i="2"/>
  <c r="Y809" i="2"/>
  <c r="Y799" i="2"/>
  <c r="Y800" i="2"/>
  <c r="Y801" i="2"/>
  <c r="Y798" i="2"/>
  <c r="Y790" i="2"/>
  <c r="Y789" i="2"/>
  <c r="Y781" i="2"/>
  <c r="Y780" i="2"/>
  <c r="Y771" i="2"/>
  <c r="Y772" i="2"/>
  <c r="Y773" i="2"/>
  <c r="Y770" i="2"/>
  <c r="Y759" i="2"/>
  <c r="Y760" i="2"/>
  <c r="Y761" i="2"/>
  <c r="Y762" i="2"/>
  <c r="Y758" i="2"/>
  <c r="Y744" i="2"/>
  <c r="Y743" i="2"/>
  <c r="Y733" i="2"/>
  <c r="Y734" i="2"/>
  <c r="Y735" i="2"/>
  <c r="Y732" i="2"/>
  <c r="Y724" i="2"/>
  <c r="Y723" i="2"/>
  <c r="Y713" i="2"/>
  <c r="Y714" i="2"/>
  <c r="Y715" i="2"/>
  <c r="Y712" i="2"/>
  <c r="Y704" i="2"/>
  <c r="Y703" i="2"/>
  <c r="Y693" i="2"/>
  <c r="Y694" i="2"/>
  <c r="Y695" i="2"/>
  <c r="Y679" i="2"/>
  <c r="Y680" i="2"/>
  <c r="Y681" i="2"/>
  <c r="Y682" i="2"/>
  <c r="Y683" i="2"/>
  <c r="Y670" i="2"/>
  <c r="Y669" i="2"/>
  <c r="Y652" i="2"/>
  <c r="Y653" i="2"/>
  <c r="Y651" i="2"/>
  <c r="Y635" i="2"/>
  <c r="Y634" i="2"/>
  <c r="Y617" i="2"/>
  <c r="Y616" i="2"/>
  <c r="Y522" i="2"/>
  <c r="Y521" i="2"/>
  <c r="Y507" i="2"/>
  <c r="Y508" i="2"/>
  <c r="Y509" i="2"/>
  <c r="Y510" i="2"/>
  <c r="Y511" i="2"/>
  <c r="Y512" i="2"/>
  <c r="Y513" i="2"/>
  <c r="Y506" i="2"/>
  <c r="Y492" i="2"/>
  <c r="Y494" i="2"/>
  <c r="Y495" i="2"/>
  <c r="Y496" i="2"/>
  <c r="Y497" i="2"/>
  <c r="Y498" i="2"/>
  <c r="Y491" i="2"/>
  <c r="Y484" i="2"/>
  <c r="Y483" i="2"/>
  <c r="Y482" i="2"/>
  <c r="Y473" i="2"/>
  <c r="Y472" i="2"/>
  <c r="Y465" i="2"/>
  <c r="Y457" i="2"/>
  <c r="Y458" i="2"/>
  <c r="Y440" i="2"/>
  <c r="Y441" i="2"/>
  <c r="Y443" i="2"/>
  <c r="Y429" i="2"/>
  <c r="Y430" i="2"/>
  <c r="Y421" i="2"/>
  <c r="Y422" i="2"/>
  <c r="Y411" i="2"/>
  <c r="Y355" i="2"/>
  <c r="Y352" i="2"/>
  <c r="Y346" i="2"/>
  <c r="Y347" i="2"/>
  <c r="Y348" i="2"/>
  <c r="Y349" i="2"/>
  <c r="Y350" i="2"/>
  <c r="Y345" i="2"/>
  <c r="Y339" i="2"/>
  <c r="Y338" i="2"/>
  <c r="Y314" i="2"/>
  <c r="Y313" i="2"/>
  <c r="Y306" i="2"/>
  <c r="Y305" i="2"/>
  <c r="Y304" i="2"/>
  <c r="Y286" i="2"/>
  <c r="Y294" i="2"/>
  <c r="Y295" i="2"/>
  <c r="Y296" i="2"/>
  <c r="Y297" i="2"/>
  <c r="Y293" i="2"/>
  <c r="Y285" i="2"/>
  <c r="Y284" i="2"/>
  <c r="Y277" i="2"/>
  <c r="Y276" i="2"/>
  <c r="Y275" i="2"/>
  <c r="Y261" i="2"/>
  <c r="Y262" i="2"/>
  <c r="Y260" i="2"/>
  <c r="Y251" i="2"/>
  <c r="Y239" i="2"/>
  <c r="Y240" i="2"/>
  <c r="Y241" i="2"/>
  <c r="Y244" i="2"/>
  <c r="Y245" i="2"/>
  <c r="Y238" i="2"/>
  <c r="Y222" i="2"/>
  <c r="Y214" i="2"/>
  <c r="Y213" i="2"/>
  <c r="Y206" i="2"/>
  <c r="Y198" i="2"/>
  <c r="Y199" i="2"/>
  <c r="Y197" i="2"/>
  <c r="Y189" i="2"/>
  <c r="Y190" i="2"/>
  <c r="Y181" i="2"/>
  <c r="Y178" i="2"/>
  <c r="Y179" i="2"/>
  <c r="Y165" i="2"/>
  <c r="Y166" i="2"/>
  <c r="Y164" i="2"/>
  <c r="Y146" i="2"/>
  <c r="Y144" i="2"/>
  <c r="Y145" i="2"/>
  <c r="Y121" i="2"/>
  <c r="Y114" i="2"/>
  <c r="Y115" i="2"/>
  <c r="Y113" i="2"/>
  <c r="Y106" i="2"/>
  <c r="Y105" i="2"/>
  <c r="Y104" i="2"/>
  <c r="Y95" i="2"/>
  <c r="Y94" i="2"/>
  <c r="Y84" i="2"/>
  <c r="Y85" i="2"/>
  <c r="Y86" i="2"/>
  <c r="Y83" i="2"/>
  <c r="Y74" i="2"/>
  <c r="Y75" i="2"/>
  <c r="Y73" i="2"/>
  <c r="Y63" i="2"/>
  <c r="Y64" i="2"/>
  <c r="Y62" i="2"/>
  <c r="Y55" i="2"/>
  <c r="Y48" i="2"/>
  <c r="Y49" i="2"/>
  <c r="Y50" i="2"/>
  <c r="Y36" i="2"/>
  <c r="Y37" i="2"/>
  <c r="Y24" i="2"/>
  <c r="Y25" i="2"/>
  <c r="X44" i="2"/>
  <c r="X60" i="2"/>
  <c r="X59" i="2"/>
  <c r="X71" i="2"/>
  <c r="X70" i="2"/>
  <c r="X81" i="2"/>
  <c r="X80" i="2"/>
  <c r="X92" i="2"/>
  <c r="X91" i="2"/>
  <c r="X102" i="2"/>
  <c r="X101" i="2"/>
  <c r="X110" i="2"/>
  <c r="X111" i="2"/>
  <c r="X130" i="2"/>
  <c r="X125" i="2" s="1"/>
  <c r="X131" i="2"/>
  <c r="X126" i="2" s="1"/>
  <c r="X161" i="2"/>
  <c r="X162" i="2"/>
  <c r="X172" i="2"/>
  <c r="X173" i="2"/>
  <c r="X174" i="2"/>
  <c r="X175" i="2"/>
  <c r="X186" i="2"/>
  <c r="X185" i="2"/>
  <c r="X194" i="2"/>
  <c r="X195" i="2"/>
  <c r="X210" i="2"/>
  <c r="X220" i="2"/>
  <c r="W220" i="2"/>
  <c r="X233" i="2"/>
  <c r="X235" i="2"/>
  <c r="X236" i="2"/>
  <c r="X258" i="2"/>
  <c r="X257" i="2"/>
  <c r="X273" i="2"/>
  <c r="X272" i="2"/>
  <c r="X282" i="2"/>
  <c r="X281" i="2"/>
  <c r="X290" i="2"/>
  <c r="X291" i="2"/>
  <c r="X301" i="2"/>
  <c r="X302" i="2"/>
  <c r="X326" i="2"/>
  <c r="X310" i="2"/>
  <c r="X311" i="2"/>
  <c r="W311" i="2"/>
  <c r="X327" i="2"/>
  <c r="W436" i="2"/>
  <c r="W427" i="2" s="1"/>
  <c r="X436" i="2"/>
  <c r="X427" i="2" s="1"/>
  <c r="X419" i="2" s="1"/>
  <c r="X435" i="2"/>
  <c r="X469" i="2"/>
  <c r="X470" i="2"/>
  <c r="X479" i="2"/>
  <c r="X480" i="2"/>
  <c r="X488" i="2"/>
  <c r="X489" i="2"/>
  <c r="X503" i="2"/>
  <c r="X504" i="2"/>
  <c r="X518" i="2"/>
  <c r="X519" i="2"/>
  <c r="X613" i="2"/>
  <c r="X614" i="2"/>
  <c r="X631" i="2"/>
  <c r="X632" i="2"/>
  <c r="X643" i="2"/>
  <c r="X648" i="2"/>
  <c r="X649" i="2"/>
  <c r="X666" i="2"/>
  <c r="X667" i="2"/>
  <c r="X675" i="2"/>
  <c r="X676" i="2"/>
  <c r="X688" i="2"/>
  <c r="X689" i="2"/>
  <c r="X700" i="2"/>
  <c r="X701" i="2"/>
  <c r="X709" i="2"/>
  <c r="X710" i="2"/>
  <c r="X720" i="2"/>
  <c r="X721" i="2"/>
  <c r="X729" i="2"/>
  <c r="X730" i="2"/>
  <c r="X740" i="2"/>
  <c r="X741" i="2"/>
  <c r="X755" i="2"/>
  <c r="X756" i="2"/>
  <c r="X767" i="2"/>
  <c r="X768" i="2"/>
  <c r="X786" i="2"/>
  <c r="X787" i="2"/>
  <c r="X848" i="2"/>
  <c r="X849" i="2"/>
  <c r="X851" i="2"/>
  <c r="S852" i="2"/>
  <c r="X852" i="2"/>
  <c r="X880" i="2"/>
  <c r="X881" i="2"/>
  <c r="X890" i="2"/>
  <c r="X889" i="2"/>
  <c r="W889" i="2"/>
  <c r="X983" i="2"/>
  <c r="X984" i="2"/>
  <c r="X990" i="2"/>
  <c r="X989" i="2"/>
  <c r="Y525" i="2" l="1"/>
  <c r="X987" i="2"/>
  <c r="X228" i="2"/>
  <c r="X156" i="2"/>
  <c r="X887" i="2"/>
  <c r="X846" i="2"/>
  <c r="X433" i="2"/>
  <c r="X227" i="2"/>
  <c r="X249" i="2"/>
  <c r="X155" i="2"/>
  <c r="X250" i="2"/>
  <c r="X981" i="2"/>
  <c r="X34" i="2"/>
  <c r="X22" i="2" s="1"/>
  <c r="X43" i="2"/>
  <c r="X35" i="2" s="1"/>
  <c r="X23" i="2" s="1"/>
  <c r="U676" i="2"/>
  <c r="T676" i="2"/>
  <c r="T677" i="2"/>
  <c r="U675" i="2"/>
  <c r="W435" i="2"/>
  <c r="V435" i="2"/>
  <c r="U435" i="2"/>
  <c r="V984" i="2"/>
  <c r="W984" i="2"/>
  <c r="S175" i="2"/>
  <c r="U175" i="2"/>
  <c r="U173" i="2"/>
  <c r="T210" i="2"/>
  <c r="U210" i="2"/>
  <c r="U243" i="2"/>
  <c r="X970" i="2"/>
  <c r="X971" i="2"/>
  <c r="X961" i="2"/>
  <c r="X962" i="2"/>
  <c r="X946" i="2"/>
  <c r="X941" i="2" s="1"/>
  <c r="X947" i="2"/>
  <c r="X942" i="2" s="1"/>
  <c r="X924" i="2"/>
  <c r="X920" i="2"/>
  <c r="X921" i="2"/>
  <c r="X839" i="2"/>
  <c r="X840" i="2"/>
  <c r="X822" i="2"/>
  <c r="X823" i="2"/>
  <c r="X824" i="2"/>
  <c r="X825" i="2"/>
  <c r="X806" i="2"/>
  <c r="X807" i="2"/>
  <c r="X795" i="2"/>
  <c r="X796" i="2"/>
  <c r="X765" i="2"/>
  <c r="X749" i="2"/>
  <c r="X750" i="2"/>
  <c r="X753" i="2"/>
  <c r="X738" i="2"/>
  <c r="X718" i="2"/>
  <c r="X698" i="2"/>
  <c r="X673" i="2"/>
  <c r="X646" i="2"/>
  <c r="X644" i="2"/>
  <c r="X459" i="2" s="1"/>
  <c r="X642" i="2"/>
  <c r="X626" i="2"/>
  <c r="X627" i="2"/>
  <c r="X629" i="2"/>
  <c r="X608" i="2"/>
  <c r="X609" i="2"/>
  <c r="X611" i="2"/>
  <c r="X463" i="2"/>
  <c r="X464" i="2"/>
  <c r="X428" i="2"/>
  <c r="X420" i="2"/>
  <c r="X363" i="2"/>
  <c r="X357" i="2" s="1"/>
  <c r="X217" i="2"/>
  <c r="X201" i="2"/>
  <c r="U194" i="2"/>
  <c r="V194" i="2"/>
  <c r="W194" i="2"/>
  <c r="T194" i="2"/>
  <c r="X192" i="2"/>
  <c r="W195" i="2"/>
  <c r="X159" i="2"/>
  <c r="X128" i="2"/>
  <c r="X108" i="2"/>
  <c r="X99" i="2"/>
  <c r="X89" i="2"/>
  <c r="X14" i="2"/>
  <c r="X15" i="2"/>
  <c r="Y243" i="2" l="1"/>
  <c r="U234" i="2"/>
  <c r="X956" i="2"/>
  <c r="X793" i="2"/>
  <c r="X918" i="2"/>
  <c r="X968" i="2"/>
  <c r="W192" i="2"/>
  <c r="X939" i="2"/>
  <c r="X804" i="2"/>
  <c r="X959" i="2"/>
  <c r="X230" i="2"/>
  <c r="X818" i="2"/>
  <c r="X778" i="2" s="1"/>
  <c r="X878" i="2"/>
  <c r="X231" i="2"/>
  <c r="X255" i="2"/>
  <c r="X279" i="2"/>
  <c r="X299" i="2"/>
  <c r="X360" i="2"/>
  <c r="X319" i="2" s="1"/>
  <c r="X142" i="2" s="1"/>
  <c r="X41" i="2"/>
  <c r="X183" i="2"/>
  <c r="X664" i="2"/>
  <c r="X686" i="2"/>
  <c r="X707" i="2"/>
  <c r="X727" i="2"/>
  <c r="X837" i="2"/>
  <c r="X57" i="2"/>
  <c r="X78" i="2"/>
  <c r="X68" i="2"/>
  <c r="X270" i="2"/>
  <c r="X288" i="2"/>
  <c r="X308" i="2"/>
  <c r="X324" i="2"/>
  <c r="X477" i="2"/>
  <c r="X501" i="2"/>
  <c r="X944" i="2"/>
  <c r="X955" i="2"/>
  <c r="X467" i="2"/>
  <c r="X486" i="2"/>
  <c r="X516" i="2"/>
  <c r="X817" i="2"/>
  <c r="X815" i="2" s="1"/>
  <c r="X747" i="2"/>
  <c r="X784" i="2"/>
  <c r="X640" i="2"/>
  <c r="X624" i="2"/>
  <c r="X606" i="2"/>
  <c r="X461" i="2"/>
  <c r="X425" i="2"/>
  <c r="X417" i="2"/>
  <c r="X359" i="2"/>
  <c r="X320" i="2" s="1"/>
  <c r="X143" i="2" s="1"/>
  <c r="X247" i="2"/>
  <c r="X225" i="2"/>
  <c r="X208" i="2"/>
  <c r="X153" i="2"/>
  <c r="X169" i="2"/>
  <c r="X170" i="2"/>
  <c r="X123" i="2"/>
  <c r="X32" i="2"/>
  <c r="X20" i="2"/>
  <c r="T689" i="2"/>
  <c r="T688" i="2"/>
  <c r="U825" i="2"/>
  <c r="U824" i="2"/>
  <c r="U335" i="2"/>
  <c r="Y835" i="2"/>
  <c r="X953" i="2" l="1"/>
  <c r="X455" i="2"/>
  <c r="X140" i="2"/>
  <c r="X779" i="2"/>
  <c r="X456" i="2" s="1"/>
  <c r="X13" i="2" s="1"/>
  <c r="X317" i="2"/>
  <c r="U983" i="2"/>
  <c r="U990" i="2"/>
  <c r="V990" i="2"/>
  <c r="W990" i="2"/>
  <c r="T990" i="2"/>
  <c r="U989" i="2"/>
  <c r="U987" i="2" s="1"/>
  <c r="V989" i="2"/>
  <c r="V987" i="2" s="1"/>
  <c r="W989" i="2"/>
  <c r="W987" i="2" s="1"/>
  <c r="T989" i="2"/>
  <c r="T970" i="2"/>
  <c r="U984" i="2"/>
  <c r="V983" i="2"/>
  <c r="W983" i="2"/>
  <c r="T984" i="2"/>
  <c r="T983" i="2"/>
  <c r="Y987" i="2" l="1"/>
  <c r="Y989" i="2"/>
  <c r="Y990" i="2"/>
  <c r="X453" i="2"/>
  <c r="X12" i="2"/>
  <c r="X10" i="2" s="1"/>
  <c r="X776" i="2"/>
  <c r="T981" i="2"/>
  <c r="U336" i="2" l="1"/>
  <c r="U327" i="2" s="1"/>
  <c r="U326" i="2"/>
  <c r="T220" i="2" l="1"/>
  <c r="Y994" i="2" l="1"/>
  <c r="S984" i="2"/>
  <c r="R984" i="2"/>
  <c r="Q984" i="2"/>
  <c r="P984" i="2"/>
  <c r="O984" i="2"/>
  <c r="N984" i="2"/>
  <c r="M984" i="2"/>
  <c r="S983" i="2"/>
  <c r="R983" i="2"/>
  <c r="Q983" i="2"/>
  <c r="P983" i="2"/>
  <c r="O983" i="2"/>
  <c r="N983" i="2"/>
  <c r="M983" i="2"/>
  <c r="W981" i="2"/>
  <c r="W971" i="2"/>
  <c r="V971" i="2"/>
  <c r="U971" i="2"/>
  <c r="T971" i="2"/>
  <c r="S971" i="2"/>
  <c r="R971" i="2"/>
  <c r="Q971" i="2"/>
  <c r="P971" i="2"/>
  <c r="O971" i="2"/>
  <c r="N971" i="2"/>
  <c r="M971" i="2"/>
  <c r="W970" i="2"/>
  <c r="V970" i="2"/>
  <c r="U970" i="2"/>
  <c r="S970" i="2"/>
  <c r="R970" i="2"/>
  <c r="Q970" i="2"/>
  <c r="P970" i="2"/>
  <c r="O970" i="2"/>
  <c r="N970" i="2"/>
  <c r="M970" i="2"/>
  <c r="W962" i="2"/>
  <c r="V962" i="2"/>
  <c r="U962" i="2"/>
  <c r="T962" i="2"/>
  <c r="S962" i="2"/>
  <c r="R962" i="2"/>
  <c r="Q962" i="2"/>
  <c r="P962" i="2"/>
  <c r="O962" i="2"/>
  <c r="N962" i="2"/>
  <c r="M962" i="2"/>
  <c r="W961" i="2"/>
  <c r="V961" i="2"/>
  <c r="U961" i="2"/>
  <c r="T961" i="2"/>
  <c r="T955" i="2" s="1"/>
  <c r="S961" i="2"/>
  <c r="R961" i="2"/>
  <c r="Q961" i="2"/>
  <c r="P961" i="2"/>
  <c r="O961" i="2"/>
  <c r="N961" i="2"/>
  <c r="M961" i="2"/>
  <c r="W947" i="2"/>
  <c r="W942" i="2" s="1"/>
  <c r="V947" i="2"/>
  <c r="V942" i="2" s="1"/>
  <c r="U947" i="2"/>
  <c r="U942" i="2" s="1"/>
  <c r="T947" i="2"/>
  <c r="T942" i="2" s="1"/>
  <c r="S947" i="2"/>
  <c r="S942" i="2" s="1"/>
  <c r="R947" i="2"/>
  <c r="R941" i="2" s="1"/>
  <c r="Q947" i="2"/>
  <c r="Q941" i="2" s="1"/>
  <c r="P947" i="2"/>
  <c r="P941" i="2" s="1"/>
  <c r="O947" i="2"/>
  <c r="O941" i="2" s="1"/>
  <c r="N947" i="2"/>
  <c r="N941" i="2" s="1"/>
  <c r="M947" i="2"/>
  <c r="W946" i="2"/>
  <c r="W941" i="2" s="1"/>
  <c r="V946" i="2"/>
  <c r="V941" i="2" s="1"/>
  <c r="U946" i="2"/>
  <c r="U941" i="2" s="1"/>
  <c r="T946" i="2"/>
  <c r="T941" i="2" s="1"/>
  <c r="S946" i="2"/>
  <c r="S941" i="2" s="1"/>
  <c r="R946" i="2"/>
  <c r="R942" i="2" s="1"/>
  <c r="Q946" i="2"/>
  <c r="Q942" i="2" s="1"/>
  <c r="P946" i="2"/>
  <c r="P942" i="2" s="1"/>
  <c r="O946" i="2"/>
  <c r="N946" i="2"/>
  <c r="N942" i="2" s="1"/>
  <c r="M946" i="2"/>
  <c r="Y924" i="2"/>
  <c r="W924" i="2"/>
  <c r="V924" i="2"/>
  <c r="U924" i="2"/>
  <c r="T924" i="2"/>
  <c r="S924" i="2"/>
  <c r="W921" i="2"/>
  <c r="V921" i="2"/>
  <c r="U921" i="2"/>
  <c r="T921" i="2"/>
  <c r="R921" i="2"/>
  <c r="Q921" i="2"/>
  <c r="P921" i="2"/>
  <c r="O921" i="2"/>
  <c r="N921" i="2"/>
  <c r="M921" i="2"/>
  <c r="W920" i="2"/>
  <c r="V920" i="2"/>
  <c r="U920" i="2"/>
  <c r="T920" i="2"/>
  <c r="R920" i="2"/>
  <c r="Q920" i="2"/>
  <c r="P920" i="2"/>
  <c r="O920" i="2"/>
  <c r="N920" i="2"/>
  <c r="M920" i="2"/>
  <c r="S918" i="2"/>
  <c r="W890" i="2"/>
  <c r="V890" i="2"/>
  <c r="U890" i="2"/>
  <c r="T890" i="2"/>
  <c r="S890" i="2"/>
  <c r="R890" i="2"/>
  <c r="Q890" i="2"/>
  <c r="P890" i="2"/>
  <c r="O890" i="2"/>
  <c r="N890" i="2"/>
  <c r="M890" i="2"/>
  <c r="V889" i="2"/>
  <c r="U889" i="2"/>
  <c r="T889" i="2"/>
  <c r="S889" i="2"/>
  <c r="R889" i="2"/>
  <c r="Q889" i="2"/>
  <c r="P889" i="2"/>
  <c r="O889" i="2"/>
  <c r="N889" i="2"/>
  <c r="M889" i="2"/>
  <c r="W881" i="2"/>
  <c r="V881" i="2"/>
  <c r="U881" i="2"/>
  <c r="T881" i="2"/>
  <c r="S881" i="2"/>
  <c r="R881" i="2"/>
  <c r="Q881" i="2"/>
  <c r="P881" i="2"/>
  <c r="O881" i="2"/>
  <c r="N881" i="2"/>
  <c r="M881" i="2"/>
  <c r="W880" i="2"/>
  <c r="V880" i="2"/>
  <c r="U880" i="2"/>
  <c r="T880" i="2"/>
  <c r="S880" i="2"/>
  <c r="R880" i="2"/>
  <c r="Q880" i="2"/>
  <c r="P880" i="2"/>
  <c r="O880" i="2"/>
  <c r="N880" i="2"/>
  <c r="M880" i="2"/>
  <c r="W852" i="2"/>
  <c r="W849" i="2" s="1"/>
  <c r="V852" i="2"/>
  <c r="V849" i="2" s="1"/>
  <c r="U852" i="2"/>
  <c r="U849" i="2" s="1"/>
  <c r="T852" i="2"/>
  <c r="T849" i="2" s="1"/>
  <c r="S849" i="2"/>
  <c r="R852" i="2"/>
  <c r="R849" i="2" s="1"/>
  <c r="Q852" i="2"/>
  <c r="Q849" i="2" s="1"/>
  <c r="P852" i="2"/>
  <c r="P849" i="2" s="1"/>
  <c r="O852" i="2"/>
  <c r="O849" i="2" s="1"/>
  <c r="N852" i="2"/>
  <c r="N849" i="2" s="1"/>
  <c r="M852" i="2"/>
  <c r="W851" i="2"/>
  <c r="W848" i="2" s="1"/>
  <c r="V851" i="2"/>
  <c r="V848" i="2" s="1"/>
  <c r="U851" i="2"/>
  <c r="U848" i="2" s="1"/>
  <c r="T851" i="2"/>
  <c r="T848" i="2" s="1"/>
  <c r="S851" i="2"/>
  <c r="S848" i="2" s="1"/>
  <c r="R851" i="2"/>
  <c r="R848" i="2" s="1"/>
  <c r="Q851" i="2"/>
  <c r="Q848" i="2" s="1"/>
  <c r="P851" i="2"/>
  <c r="P848" i="2" s="1"/>
  <c r="O851" i="2"/>
  <c r="O848" i="2" s="1"/>
  <c r="N851" i="2"/>
  <c r="N848" i="2" s="1"/>
  <c r="M851" i="2"/>
  <c r="Y844" i="2"/>
  <c r="W840" i="2"/>
  <c r="V840" i="2"/>
  <c r="U840" i="2"/>
  <c r="T840" i="2"/>
  <c r="S840" i="2"/>
  <c r="R840" i="2"/>
  <c r="Q840" i="2"/>
  <c r="P840" i="2"/>
  <c r="O840" i="2"/>
  <c r="N840" i="2"/>
  <c r="M840" i="2"/>
  <c r="W839" i="2"/>
  <c r="V839" i="2"/>
  <c r="U839" i="2"/>
  <c r="T839" i="2"/>
  <c r="S839" i="2"/>
  <c r="R839" i="2"/>
  <c r="Q839" i="2"/>
  <c r="P839" i="2"/>
  <c r="O839" i="2"/>
  <c r="N839" i="2"/>
  <c r="M839" i="2"/>
  <c r="Y831" i="2"/>
  <c r="W825" i="2"/>
  <c r="V825" i="2"/>
  <c r="T825" i="2"/>
  <c r="S825" i="2"/>
  <c r="S818" i="2" s="1"/>
  <c r="R825" i="2"/>
  <c r="R818" i="2" s="1"/>
  <c r="Q825" i="2"/>
  <c r="P825" i="2"/>
  <c r="O825" i="2"/>
  <c r="N825" i="2"/>
  <c r="M825" i="2"/>
  <c r="W824" i="2"/>
  <c r="V824" i="2"/>
  <c r="T824" i="2"/>
  <c r="S824" i="2"/>
  <c r="S817" i="2" s="1"/>
  <c r="R824" i="2"/>
  <c r="R817" i="2" s="1"/>
  <c r="Q824" i="2"/>
  <c r="P824" i="2"/>
  <c r="O824" i="2"/>
  <c r="N824" i="2"/>
  <c r="M824" i="2"/>
  <c r="W823" i="2"/>
  <c r="V823" i="2"/>
  <c r="U823" i="2"/>
  <c r="T823" i="2"/>
  <c r="W822" i="2"/>
  <c r="V822" i="2"/>
  <c r="U822" i="2"/>
  <c r="T822" i="2"/>
  <c r="U821" i="2"/>
  <c r="T821" i="2"/>
  <c r="U820" i="2"/>
  <c r="T820" i="2"/>
  <c r="Q818" i="2"/>
  <c r="P818" i="2"/>
  <c r="O818" i="2"/>
  <c r="N818" i="2"/>
  <c r="M818" i="2"/>
  <c r="Q817" i="2"/>
  <c r="P817" i="2"/>
  <c r="O817" i="2"/>
  <c r="N817" i="2"/>
  <c r="M817" i="2"/>
  <c r="Y813" i="2"/>
  <c r="W807" i="2"/>
  <c r="V807" i="2"/>
  <c r="U807" i="2"/>
  <c r="T807" i="2"/>
  <c r="S807" i="2"/>
  <c r="R807" i="2"/>
  <c r="Q807" i="2"/>
  <c r="P807" i="2"/>
  <c r="O807" i="2"/>
  <c r="N807" i="2"/>
  <c r="M807" i="2"/>
  <c r="W806" i="2"/>
  <c r="V806" i="2"/>
  <c r="U806" i="2"/>
  <c r="T806" i="2"/>
  <c r="S806" i="2"/>
  <c r="R806" i="2"/>
  <c r="Q806" i="2"/>
  <c r="P806" i="2"/>
  <c r="O806" i="2"/>
  <c r="N806" i="2"/>
  <c r="M806" i="2"/>
  <c r="Q804" i="2"/>
  <c r="P804" i="2"/>
  <c r="O804" i="2"/>
  <c r="N804" i="2"/>
  <c r="M804" i="2"/>
  <c r="W796" i="2"/>
  <c r="V796" i="2"/>
  <c r="U796" i="2"/>
  <c r="T796" i="2"/>
  <c r="S796" i="2"/>
  <c r="R796" i="2"/>
  <c r="Q796" i="2"/>
  <c r="P796" i="2"/>
  <c r="O796" i="2"/>
  <c r="N796" i="2"/>
  <c r="M796" i="2"/>
  <c r="W795" i="2"/>
  <c r="V795" i="2"/>
  <c r="U795" i="2"/>
  <c r="T795" i="2"/>
  <c r="S795" i="2"/>
  <c r="R795" i="2"/>
  <c r="Q795" i="2"/>
  <c r="P795" i="2"/>
  <c r="O795" i="2"/>
  <c r="N795" i="2"/>
  <c r="M795" i="2"/>
  <c r="W787" i="2"/>
  <c r="V787" i="2"/>
  <c r="U787" i="2"/>
  <c r="T787" i="2"/>
  <c r="S787" i="2"/>
  <c r="R787" i="2"/>
  <c r="Q787" i="2"/>
  <c r="P787" i="2"/>
  <c r="O787" i="2"/>
  <c r="N787" i="2"/>
  <c r="M787" i="2"/>
  <c r="W786" i="2"/>
  <c r="V786" i="2"/>
  <c r="U786" i="2"/>
  <c r="T786" i="2"/>
  <c r="S786" i="2"/>
  <c r="R786" i="2"/>
  <c r="Q786" i="2"/>
  <c r="P786" i="2"/>
  <c r="O786" i="2"/>
  <c r="N786" i="2"/>
  <c r="M786" i="2"/>
  <c r="R784" i="2"/>
  <c r="Q784" i="2"/>
  <c r="P784" i="2"/>
  <c r="O784" i="2"/>
  <c r="N784" i="2"/>
  <c r="M784" i="2"/>
  <c r="W782" i="2"/>
  <c r="V782" i="2"/>
  <c r="U782" i="2"/>
  <c r="T782" i="2"/>
  <c r="T459" i="2" s="1"/>
  <c r="S782" i="2"/>
  <c r="Y774" i="2"/>
  <c r="W768" i="2"/>
  <c r="V768" i="2"/>
  <c r="U768" i="2"/>
  <c r="T768" i="2"/>
  <c r="S768" i="2"/>
  <c r="R768" i="2"/>
  <c r="Q768" i="2"/>
  <c r="P768" i="2"/>
  <c r="O768" i="2"/>
  <c r="N768" i="2"/>
  <c r="M768" i="2"/>
  <c r="W767" i="2"/>
  <c r="V767" i="2"/>
  <c r="U767" i="2"/>
  <c r="T767" i="2"/>
  <c r="S767" i="2"/>
  <c r="R767" i="2"/>
  <c r="Q767" i="2"/>
  <c r="P767" i="2"/>
  <c r="O767" i="2"/>
  <c r="N767" i="2"/>
  <c r="M767" i="2"/>
  <c r="Y763" i="2"/>
  <c r="W756" i="2"/>
  <c r="V756" i="2"/>
  <c r="U756" i="2"/>
  <c r="T756" i="2"/>
  <c r="S756" i="2"/>
  <c r="R756" i="2"/>
  <c r="Q756" i="2"/>
  <c r="P756" i="2"/>
  <c r="O756" i="2"/>
  <c r="N756" i="2"/>
  <c r="M756" i="2"/>
  <c r="W755" i="2"/>
  <c r="V755" i="2"/>
  <c r="U755" i="2"/>
  <c r="T755" i="2"/>
  <c r="S755" i="2"/>
  <c r="R755" i="2"/>
  <c r="Q755" i="2"/>
  <c r="P755" i="2"/>
  <c r="O755" i="2"/>
  <c r="N755" i="2"/>
  <c r="M755" i="2"/>
  <c r="W741" i="2"/>
  <c r="V741" i="2"/>
  <c r="U741" i="2"/>
  <c r="T741" i="2"/>
  <c r="S741" i="2"/>
  <c r="R741" i="2"/>
  <c r="Q741" i="2"/>
  <c r="P741" i="2"/>
  <c r="O741" i="2"/>
  <c r="N741" i="2"/>
  <c r="M741" i="2"/>
  <c r="W740" i="2"/>
  <c r="V740" i="2"/>
  <c r="U740" i="2"/>
  <c r="T740" i="2"/>
  <c r="S740" i="2"/>
  <c r="R740" i="2"/>
  <c r="Q740" i="2"/>
  <c r="P740" i="2"/>
  <c r="O740" i="2"/>
  <c r="N740" i="2"/>
  <c r="M740" i="2"/>
  <c r="W730" i="2"/>
  <c r="V730" i="2"/>
  <c r="U730" i="2"/>
  <c r="T730" i="2"/>
  <c r="S730" i="2"/>
  <c r="R730" i="2"/>
  <c r="Q730" i="2"/>
  <c r="P730" i="2"/>
  <c r="O730" i="2"/>
  <c r="N730" i="2"/>
  <c r="M730" i="2"/>
  <c r="W729" i="2"/>
  <c r="V729" i="2"/>
  <c r="U729" i="2"/>
  <c r="T729" i="2"/>
  <c r="S729" i="2"/>
  <c r="R729" i="2"/>
  <c r="Q729" i="2"/>
  <c r="P729" i="2"/>
  <c r="O729" i="2"/>
  <c r="N729" i="2"/>
  <c r="M729" i="2"/>
  <c r="W721" i="2"/>
  <c r="V721" i="2"/>
  <c r="U721" i="2"/>
  <c r="T721" i="2"/>
  <c r="S721" i="2"/>
  <c r="R721" i="2"/>
  <c r="Q721" i="2"/>
  <c r="P721" i="2"/>
  <c r="O721" i="2"/>
  <c r="N721" i="2"/>
  <c r="M721" i="2"/>
  <c r="W720" i="2"/>
  <c r="V720" i="2"/>
  <c r="U720" i="2"/>
  <c r="T720" i="2"/>
  <c r="S720" i="2"/>
  <c r="R720" i="2"/>
  <c r="Q720" i="2"/>
  <c r="P720" i="2"/>
  <c r="O720" i="2"/>
  <c r="N720" i="2"/>
  <c r="M720" i="2"/>
  <c r="W710" i="2"/>
  <c r="V710" i="2"/>
  <c r="U710" i="2"/>
  <c r="T710" i="2"/>
  <c r="S710" i="2"/>
  <c r="R710" i="2"/>
  <c r="Q710" i="2"/>
  <c r="P710" i="2"/>
  <c r="O710" i="2"/>
  <c r="N710" i="2"/>
  <c r="M710" i="2"/>
  <c r="W709" i="2"/>
  <c r="V709" i="2"/>
  <c r="U709" i="2"/>
  <c r="T709" i="2"/>
  <c r="S709" i="2"/>
  <c r="R709" i="2"/>
  <c r="Q709" i="2"/>
  <c r="P709" i="2"/>
  <c r="O709" i="2"/>
  <c r="N709" i="2"/>
  <c r="M709" i="2"/>
  <c r="W701" i="2"/>
  <c r="V701" i="2"/>
  <c r="U701" i="2"/>
  <c r="T701" i="2"/>
  <c r="S701" i="2"/>
  <c r="R701" i="2"/>
  <c r="Q701" i="2"/>
  <c r="P701" i="2"/>
  <c r="O701" i="2"/>
  <c r="N701" i="2"/>
  <c r="M701" i="2"/>
  <c r="W700" i="2"/>
  <c r="V700" i="2"/>
  <c r="U700" i="2"/>
  <c r="T700" i="2"/>
  <c r="S700" i="2"/>
  <c r="R700" i="2"/>
  <c r="Q700" i="2"/>
  <c r="P700" i="2"/>
  <c r="O700" i="2"/>
  <c r="N700" i="2"/>
  <c r="M700" i="2"/>
  <c r="S692" i="2"/>
  <c r="R691" i="2"/>
  <c r="Y691" i="2" s="1"/>
  <c r="W689" i="2"/>
  <c r="V689" i="2"/>
  <c r="U689" i="2"/>
  <c r="S689" i="2"/>
  <c r="Q689" i="2"/>
  <c r="P689" i="2"/>
  <c r="O689" i="2"/>
  <c r="N689" i="2"/>
  <c r="M689" i="2"/>
  <c r="W688" i="2"/>
  <c r="V688" i="2"/>
  <c r="U688" i="2"/>
  <c r="R688" i="2"/>
  <c r="Q688" i="2"/>
  <c r="P688" i="2"/>
  <c r="O688" i="2"/>
  <c r="N688" i="2"/>
  <c r="M688" i="2"/>
  <c r="S678" i="2"/>
  <c r="Y678" i="2" s="1"/>
  <c r="W676" i="2"/>
  <c r="V676" i="2"/>
  <c r="S676" i="2"/>
  <c r="R676" i="2"/>
  <c r="Q676" i="2"/>
  <c r="P676" i="2"/>
  <c r="O676" i="2"/>
  <c r="N676" i="2"/>
  <c r="M676" i="2"/>
  <c r="W675" i="2"/>
  <c r="V675" i="2"/>
  <c r="T675" i="2"/>
  <c r="R675" i="2"/>
  <c r="Q675" i="2"/>
  <c r="P675" i="2"/>
  <c r="O675" i="2"/>
  <c r="N675" i="2"/>
  <c r="M675" i="2"/>
  <c r="W667" i="2"/>
  <c r="V667" i="2"/>
  <c r="U667" i="2"/>
  <c r="T667" i="2"/>
  <c r="S667" i="2"/>
  <c r="R667" i="2"/>
  <c r="Q667" i="2"/>
  <c r="P667" i="2"/>
  <c r="O667" i="2"/>
  <c r="N667" i="2"/>
  <c r="M667" i="2"/>
  <c r="W666" i="2"/>
  <c r="V666" i="2"/>
  <c r="U666" i="2"/>
  <c r="T666" i="2"/>
  <c r="S666" i="2"/>
  <c r="R666" i="2"/>
  <c r="Q666" i="2"/>
  <c r="P666" i="2"/>
  <c r="O666" i="2"/>
  <c r="N666" i="2"/>
  <c r="M666" i="2"/>
  <c r="W649" i="2"/>
  <c r="V649" i="2"/>
  <c r="U649" i="2"/>
  <c r="T649" i="2"/>
  <c r="S649" i="2"/>
  <c r="R649" i="2"/>
  <c r="Q649" i="2"/>
  <c r="P649" i="2"/>
  <c r="O649" i="2"/>
  <c r="N649" i="2"/>
  <c r="M649" i="2"/>
  <c r="W648" i="2"/>
  <c r="V648" i="2"/>
  <c r="U648" i="2"/>
  <c r="T648" i="2"/>
  <c r="S648" i="2"/>
  <c r="R648" i="2"/>
  <c r="Q648" i="2"/>
  <c r="P648" i="2"/>
  <c r="O648" i="2"/>
  <c r="N648" i="2"/>
  <c r="M648" i="2"/>
  <c r="W644" i="2"/>
  <c r="W459" i="2" s="1"/>
  <c r="V644" i="2"/>
  <c r="V459" i="2" s="1"/>
  <c r="U644" i="2"/>
  <c r="U459" i="2" s="1"/>
  <c r="S644" i="2"/>
  <c r="R644" i="2"/>
  <c r="Q644" i="2"/>
  <c r="W632" i="2"/>
  <c r="W626" i="2" s="1"/>
  <c r="V632" i="2"/>
  <c r="V626" i="2" s="1"/>
  <c r="U632" i="2"/>
  <c r="U626" i="2" s="1"/>
  <c r="T632" i="2"/>
  <c r="T626" i="2" s="1"/>
  <c r="S632" i="2"/>
  <c r="S626" i="2" s="1"/>
  <c r="R632" i="2"/>
  <c r="R626" i="2" s="1"/>
  <c r="Q632" i="2"/>
  <c r="Q626" i="2" s="1"/>
  <c r="P632" i="2"/>
  <c r="P626" i="2" s="1"/>
  <c r="O632" i="2"/>
  <c r="O626" i="2" s="1"/>
  <c r="N632" i="2"/>
  <c r="N626" i="2" s="1"/>
  <c r="M632" i="2"/>
  <c r="W631" i="2"/>
  <c r="W627" i="2" s="1"/>
  <c r="V631" i="2"/>
  <c r="U631" i="2"/>
  <c r="U627" i="2" s="1"/>
  <c r="T631" i="2"/>
  <c r="T627" i="2" s="1"/>
  <c r="S631" i="2"/>
  <c r="S627" i="2" s="1"/>
  <c r="R631" i="2"/>
  <c r="Q631" i="2"/>
  <c r="P631" i="2"/>
  <c r="O631" i="2"/>
  <c r="N631" i="2"/>
  <c r="M631" i="2"/>
  <c r="W614" i="2"/>
  <c r="W608" i="2" s="1"/>
  <c r="V614" i="2"/>
  <c r="V608" i="2" s="1"/>
  <c r="U614" i="2"/>
  <c r="U608" i="2" s="1"/>
  <c r="T614" i="2"/>
  <c r="T608" i="2" s="1"/>
  <c r="S614" i="2"/>
  <c r="R614" i="2"/>
  <c r="R608" i="2" s="1"/>
  <c r="Q614" i="2"/>
  <c r="Q608" i="2" s="1"/>
  <c r="P614" i="2"/>
  <c r="O614" i="2"/>
  <c r="O608" i="2" s="1"/>
  <c r="N614" i="2"/>
  <c r="N608" i="2" s="1"/>
  <c r="M614" i="2"/>
  <c r="W613" i="2"/>
  <c r="W609" i="2" s="1"/>
  <c r="V613" i="2"/>
  <c r="V609" i="2" s="1"/>
  <c r="U613" i="2"/>
  <c r="T613" i="2"/>
  <c r="T609" i="2" s="1"/>
  <c r="S613" i="2"/>
  <c r="S609" i="2" s="1"/>
  <c r="R613" i="2"/>
  <c r="Q613" i="2"/>
  <c r="Q609" i="2" s="1"/>
  <c r="P613" i="2"/>
  <c r="O613" i="2"/>
  <c r="O609" i="2" s="1"/>
  <c r="N613" i="2"/>
  <c r="N609" i="2" s="1"/>
  <c r="M613" i="2"/>
  <c r="R609" i="2"/>
  <c r="W519" i="2"/>
  <c r="V519" i="2"/>
  <c r="U519" i="2"/>
  <c r="T519" i="2"/>
  <c r="S519" i="2"/>
  <c r="R519" i="2"/>
  <c r="Q519" i="2"/>
  <c r="P519" i="2"/>
  <c r="O519" i="2"/>
  <c r="N519" i="2"/>
  <c r="M519" i="2"/>
  <c r="W518" i="2"/>
  <c r="V518" i="2"/>
  <c r="U518" i="2"/>
  <c r="T518" i="2"/>
  <c r="S518" i="2"/>
  <c r="R518" i="2"/>
  <c r="Q518" i="2"/>
  <c r="P518" i="2"/>
  <c r="O518" i="2"/>
  <c r="N518" i="2"/>
  <c r="M518" i="2"/>
  <c r="W504" i="2"/>
  <c r="V504" i="2"/>
  <c r="U504" i="2"/>
  <c r="T504" i="2"/>
  <c r="S504" i="2"/>
  <c r="R504" i="2"/>
  <c r="Q504" i="2"/>
  <c r="P504" i="2"/>
  <c r="O504" i="2"/>
  <c r="N504" i="2"/>
  <c r="M504" i="2"/>
  <c r="W503" i="2"/>
  <c r="V503" i="2"/>
  <c r="U503" i="2"/>
  <c r="T503" i="2"/>
  <c r="S503" i="2"/>
  <c r="R503" i="2"/>
  <c r="Q503" i="2"/>
  <c r="P503" i="2"/>
  <c r="O503" i="2"/>
  <c r="N503" i="2"/>
  <c r="M503" i="2"/>
  <c r="S493" i="2"/>
  <c r="Y493" i="2" s="1"/>
  <c r="W489" i="2"/>
  <c r="V489" i="2"/>
  <c r="U489" i="2"/>
  <c r="T489" i="2"/>
  <c r="R489" i="2"/>
  <c r="Q489" i="2"/>
  <c r="P489" i="2"/>
  <c r="O489" i="2"/>
  <c r="N489" i="2"/>
  <c r="M489" i="2"/>
  <c r="W488" i="2"/>
  <c r="V488" i="2"/>
  <c r="U488" i="2"/>
  <c r="T488" i="2"/>
  <c r="S488" i="2"/>
  <c r="R488" i="2"/>
  <c r="Q488" i="2"/>
  <c r="P488" i="2"/>
  <c r="O488" i="2"/>
  <c r="N488" i="2"/>
  <c r="M488" i="2"/>
  <c r="W480" i="2"/>
  <c r="V480" i="2"/>
  <c r="U480" i="2"/>
  <c r="T480" i="2"/>
  <c r="S480" i="2"/>
  <c r="R480" i="2"/>
  <c r="Q480" i="2"/>
  <c r="P480" i="2"/>
  <c r="O480" i="2"/>
  <c r="N480" i="2"/>
  <c r="M480" i="2"/>
  <c r="W479" i="2"/>
  <c r="V479" i="2"/>
  <c r="U479" i="2"/>
  <c r="T479" i="2"/>
  <c r="S479" i="2"/>
  <c r="R479" i="2"/>
  <c r="Q479" i="2"/>
  <c r="P479" i="2"/>
  <c r="O479" i="2"/>
  <c r="N479" i="2"/>
  <c r="M479" i="2"/>
  <c r="W470" i="2"/>
  <c r="V470" i="2"/>
  <c r="U470" i="2"/>
  <c r="T470" i="2"/>
  <c r="S470" i="2"/>
  <c r="R470" i="2"/>
  <c r="Q470" i="2"/>
  <c r="P470" i="2"/>
  <c r="O470" i="2"/>
  <c r="N470" i="2"/>
  <c r="M470" i="2"/>
  <c r="W469" i="2"/>
  <c r="V469" i="2"/>
  <c r="U469" i="2"/>
  <c r="T469" i="2"/>
  <c r="S469" i="2"/>
  <c r="R469" i="2"/>
  <c r="Q469" i="2"/>
  <c r="P469" i="2"/>
  <c r="O469" i="2"/>
  <c r="N469" i="2"/>
  <c r="M469" i="2"/>
  <c r="N463" i="2"/>
  <c r="M463" i="2"/>
  <c r="Q461" i="2"/>
  <c r="O461" i="2"/>
  <c r="M453" i="2"/>
  <c r="N442" i="2"/>
  <c r="M442" i="2"/>
  <c r="M439" i="2"/>
  <c r="Y439" i="2" s="1"/>
  <c r="N438" i="2"/>
  <c r="M438" i="2"/>
  <c r="V436" i="2"/>
  <c r="V427" i="2" s="1"/>
  <c r="V419" i="2" s="1"/>
  <c r="U436" i="2"/>
  <c r="U427" i="2" s="1"/>
  <c r="T436" i="2"/>
  <c r="T427" i="2" s="1"/>
  <c r="T419" i="2" s="1"/>
  <c r="S436" i="2"/>
  <c r="S427" i="2" s="1"/>
  <c r="S419" i="2" s="1"/>
  <c r="R436" i="2"/>
  <c r="R427" i="2" s="1"/>
  <c r="Q436" i="2"/>
  <c r="Q427" i="2" s="1"/>
  <c r="P436" i="2"/>
  <c r="P427" i="2" s="1"/>
  <c r="O436" i="2"/>
  <c r="W428" i="2"/>
  <c r="W420" i="2" s="1"/>
  <c r="U428" i="2"/>
  <c r="U420" i="2" s="1"/>
  <c r="T435" i="2"/>
  <c r="T428" i="2" s="1"/>
  <c r="T420" i="2" s="1"/>
  <c r="S435" i="2"/>
  <c r="S428" i="2" s="1"/>
  <c r="S420" i="2" s="1"/>
  <c r="R435" i="2"/>
  <c r="Q435" i="2"/>
  <c r="Q428" i="2" s="1"/>
  <c r="Q420" i="2" s="1"/>
  <c r="P435" i="2"/>
  <c r="O435" i="2"/>
  <c r="O428" i="2" s="1"/>
  <c r="O420" i="2" s="1"/>
  <c r="N435" i="2"/>
  <c r="N428" i="2" s="1"/>
  <c r="N420" i="2" s="1"/>
  <c r="M435" i="2"/>
  <c r="D416" i="2"/>
  <c r="Y414" i="2"/>
  <c r="U413" i="2"/>
  <c r="U410" i="2"/>
  <c r="U407" i="2"/>
  <c r="W363" i="2"/>
  <c r="W360" i="2" s="1"/>
  <c r="V363" i="2"/>
  <c r="U363" i="2"/>
  <c r="U357" i="2" s="1"/>
  <c r="T363" i="2"/>
  <c r="S363" i="2"/>
  <c r="R363" i="2"/>
  <c r="Q363" i="2"/>
  <c r="P363" i="2"/>
  <c r="O363" i="2"/>
  <c r="N363" i="2"/>
  <c r="M363" i="2"/>
  <c r="S362" i="2"/>
  <c r="Q362" i="2"/>
  <c r="P362" i="2"/>
  <c r="O362" i="2"/>
  <c r="N362" i="2"/>
  <c r="M362" i="2"/>
  <c r="W359" i="2"/>
  <c r="V359" i="2"/>
  <c r="U359" i="2"/>
  <c r="T359" i="2"/>
  <c r="S359" i="2"/>
  <c r="R359" i="2"/>
  <c r="Q359" i="2"/>
  <c r="P359" i="2"/>
  <c r="O359" i="2"/>
  <c r="N359" i="2"/>
  <c r="M359" i="2"/>
  <c r="Y351" i="2"/>
  <c r="T336" i="2"/>
  <c r="Y336" i="2" s="1"/>
  <c r="T335" i="2"/>
  <c r="Y335" i="2" s="1"/>
  <c r="T334" i="2"/>
  <c r="Y334" i="2" s="1"/>
  <c r="T333" i="2"/>
  <c r="Y333" i="2" s="1"/>
  <c r="T332" i="2"/>
  <c r="Y332" i="2" s="1"/>
  <c r="T331" i="2"/>
  <c r="Y331" i="2" s="1"/>
  <c r="T330" i="2"/>
  <c r="Y330" i="2" s="1"/>
  <c r="T329" i="2"/>
  <c r="Y329" i="2" s="1"/>
  <c r="W327" i="2"/>
  <c r="V327" i="2"/>
  <c r="S327" i="2"/>
  <c r="R327" i="2"/>
  <c r="Q327" i="2"/>
  <c r="P327" i="2"/>
  <c r="O327" i="2"/>
  <c r="N327" i="2"/>
  <c r="M327" i="2"/>
  <c r="W326" i="2"/>
  <c r="V326" i="2"/>
  <c r="S326" i="2"/>
  <c r="R326" i="2"/>
  <c r="Q326" i="2"/>
  <c r="P326" i="2"/>
  <c r="O326" i="2"/>
  <c r="N326" i="2"/>
  <c r="M326" i="2"/>
  <c r="V311" i="2"/>
  <c r="U311" i="2"/>
  <c r="T311" i="2"/>
  <c r="S311" i="2"/>
  <c r="R311" i="2"/>
  <c r="Q311" i="2"/>
  <c r="P311" i="2"/>
  <c r="O311" i="2"/>
  <c r="N311" i="2"/>
  <c r="M311" i="2"/>
  <c r="W310" i="2"/>
  <c r="V310" i="2"/>
  <c r="U310" i="2"/>
  <c r="T310" i="2"/>
  <c r="S310" i="2"/>
  <c r="R310" i="2"/>
  <c r="Q310" i="2"/>
  <c r="P310" i="2"/>
  <c r="O310" i="2"/>
  <c r="N310" i="2"/>
  <c r="M310" i="2"/>
  <c r="W302" i="2"/>
  <c r="V302" i="2"/>
  <c r="U302" i="2"/>
  <c r="T302" i="2"/>
  <c r="S302" i="2"/>
  <c r="R302" i="2"/>
  <c r="Q302" i="2"/>
  <c r="P302" i="2"/>
  <c r="O302" i="2"/>
  <c r="N302" i="2"/>
  <c r="M302" i="2"/>
  <c r="W301" i="2"/>
  <c r="V301" i="2"/>
  <c r="U301" i="2"/>
  <c r="T301" i="2"/>
  <c r="S301" i="2"/>
  <c r="R301" i="2"/>
  <c r="Q301" i="2"/>
  <c r="P301" i="2"/>
  <c r="O301" i="2"/>
  <c r="N301" i="2"/>
  <c r="M301" i="2"/>
  <c r="W291" i="2"/>
  <c r="V291" i="2"/>
  <c r="U291" i="2"/>
  <c r="T291" i="2"/>
  <c r="S291" i="2"/>
  <c r="R291" i="2"/>
  <c r="Q291" i="2"/>
  <c r="P291" i="2"/>
  <c r="O291" i="2"/>
  <c r="N291" i="2"/>
  <c r="M291" i="2"/>
  <c r="W290" i="2"/>
  <c r="V290" i="2"/>
  <c r="U290" i="2"/>
  <c r="T290" i="2"/>
  <c r="S290" i="2"/>
  <c r="R290" i="2"/>
  <c r="Q290" i="2"/>
  <c r="P290" i="2"/>
  <c r="O290" i="2"/>
  <c r="N290" i="2"/>
  <c r="M290" i="2"/>
  <c r="W282" i="2"/>
  <c r="V282" i="2"/>
  <c r="U282" i="2"/>
  <c r="T282" i="2"/>
  <c r="S282" i="2"/>
  <c r="R282" i="2"/>
  <c r="Q282" i="2"/>
  <c r="P282" i="2"/>
  <c r="O282" i="2"/>
  <c r="N282" i="2"/>
  <c r="M282" i="2"/>
  <c r="W281" i="2"/>
  <c r="V281" i="2"/>
  <c r="U281" i="2"/>
  <c r="T281" i="2"/>
  <c r="S281" i="2"/>
  <c r="R281" i="2"/>
  <c r="Q281" i="2"/>
  <c r="P281" i="2"/>
  <c r="O281" i="2"/>
  <c r="N281" i="2"/>
  <c r="M281" i="2"/>
  <c r="W273" i="2"/>
  <c r="V273" i="2"/>
  <c r="U273" i="2"/>
  <c r="T273" i="2"/>
  <c r="S273" i="2"/>
  <c r="R273" i="2"/>
  <c r="Q273" i="2"/>
  <c r="P273" i="2"/>
  <c r="O273" i="2"/>
  <c r="N273" i="2"/>
  <c r="M273" i="2"/>
  <c r="W272" i="2"/>
  <c r="V272" i="2"/>
  <c r="U272" i="2"/>
  <c r="T272" i="2"/>
  <c r="S272" i="2"/>
  <c r="R272" i="2"/>
  <c r="Q272" i="2"/>
  <c r="P272" i="2"/>
  <c r="O272" i="2"/>
  <c r="N272" i="2"/>
  <c r="M272" i="2"/>
  <c r="W258" i="2"/>
  <c r="V258" i="2"/>
  <c r="U258" i="2"/>
  <c r="T258" i="2"/>
  <c r="S258" i="2"/>
  <c r="R258" i="2"/>
  <c r="Q258" i="2"/>
  <c r="P258" i="2"/>
  <c r="O258" i="2"/>
  <c r="N258" i="2"/>
  <c r="M258" i="2"/>
  <c r="W257" i="2"/>
  <c r="V257" i="2"/>
  <c r="U257" i="2"/>
  <c r="T257" i="2"/>
  <c r="S257" i="2"/>
  <c r="R257" i="2"/>
  <c r="Q257" i="2"/>
  <c r="P257" i="2"/>
  <c r="O257" i="2"/>
  <c r="N257" i="2"/>
  <c r="M257" i="2"/>
  <c r="W242" i="2"/>
  <c r="V242" i="2"/>
  <c r="U242" i="2"/>
  <c r="T242" i="2"/>
  <c r="S242" i="2"/>
  <c r="R242" i="2"/>
  <c r="Q242" i="2"/>
  <c r="P242" i="2"/>
  <c r="W236" i="2"/>
  <c r="V236" i="2"/>
  <c r="U236" i="2"/>
  <c r="T236" i="2"/>
  <c r="S236" i="2"/>
  <c r="R236" i="2"/>
  <c r="Q236" i="2"/>
  <c r="P236" i="2"/>
  <c r="O236" i="2"/>
  <c r="N236" i="2"/>
  <c r="M236" i="2"/>
  <c r="W235" i="2"/>
  <c r="V235" i="2"/>
  <c r="U235" i="2"/>
  <c r="T235" i="2"/>
  <c r="S235" i="2"/>
  <c r="R235" i="2"/>
  <c r="Q235" i="2"/>
  <c r="P235" i="2"/>
  <c r="O235" i="2"/>
  <c r="N235" i="2"/>
  <c r="M235" i="2"/>
  <c r="T234" i="2"/>
  <c r="S234" i="2"/>
  <c r="R234" i="2"/>
  <c r="Q234" i="2"/>
  <c r="P234" i="2"/>
  <c r="O234" i="2"/>
  <c r="N234" i="2"/>
  <c r="M234" i="2"/>
  <c r="W233" i="2"/>
  <c r="V233" i="2"/>
  <c r="U233" i="2"/>
  <c r="T233" i="2"/>
  <c r="S233" i="2"/>
  <c r="R233" i="2"/>
  <c r="Q233" i="2"/>
  <c r="P233" i="2"/>
  <c r="O233" i="2"/>
  <c r="N233" i="2"/>
  <c r="M233" i="2"/>
  <c r="V220" i="2"/>
  <c r="U220" i="2"/>
  <c r="S220" i="2"/>
  <c r="R220" i="2"/>
  <c r="Q220" i="2"/>
  <c r="P220" i="2"/>
  <c r="O220" i="2"/>
  <c r="N220" i="2"/>
  <c r="M220" i="2"/>
  <c r="W219" i="2"/>
  <c r="V219" i="2"/>
  <c r="U219" i="2"/>
  <c r="T219" i="2"/>
  <c r="S219" i="2"/>
  <c r="R219" i="2"/>
  <c r="Q219" i="2"/>
  <c r="P219" i="2"/>
  <c r="O219" i="2"/>
  <c r="N219" i="2"/>
  <c r="M219" i="2"/>
  <c r="W211" i="2"/>
  <c r="V211" i="2"/>
  <c r="U211" i="2"/>
  <c r="U208" i="2" s="1"/>
  <c r="T211" i="2"/>
  <c r="T208" i="2" s="1"/>
  <c r="S211" i="2"/>
  <c r="R211" i="2"/>
  <c r="Q211" i="2"/>
  <c r="P211" i="2"/>
  <c r="O211" i="2"/>
  <c r="N211" i="2"/>
  <c r="M211" i="2"/>
  <c r="W210" i="2"/>
  <c r="V210" i="2"/>
  <c r="S210" i="2"/>
  <c r="R210" i="2"/>
  <c r="Q210" i="2"/>
  <c r="P210" i="2"/>
  <c r="O210" i="2"/>
  <c r="N210" i="2"/>
  <c r="M210" i="2"/>
  <c r="Y205" i="2"/>
  <c r="W201" i="2"/>
  <c r="V201" i="2"/>
  <c r="U201" i="2"/>
  <c r="T201" i="2"/>
  <c r="S201" i="2"/>
  <c r="R201" i="2"/>
  <c r="Q201" i="2"/>
  <c r="P201" i="2"/>
  <c r="O201" i="2"/>
  <c r="N201" i="2"/>
  <c r="M201" i="2"/>
  <c r="V195" i="2"/>
  <c r="U195" i="2"/>
  <c r="T195" i="2"/>
  <c r="S195" i="2"/>
  <c r="R195" i="2"/>
  <c r="Q195" i="2"/>
  <c r="P195" i="2"/>
  <c r="O195" i="2"/>
  <c r="N195" i="2"/>
  <c r="M195" i="2"/>
  <c r="S194" i="2"/>
  <c r="R194" i="2"/>
  <c r="Q194" i="2"/>
  <c r="P194" i="2"/>
  <c r="O194" i="2"/>
  <c r="N194" i="2"/>
  <c r="M194" i="2"/>
  <c r="P188" i="2"/>
  <c r="P186" i="2" s="1"/>
  <c r="N188" i="2"/>
  <c r="W186" i="2"/>
  <c r="V186" i="2"/>
  <c r="U186" i="2"/>
  <c r="T186" i="2"/>
  <c r="S186" i="2"/>
  <c r="R186" i="2"/>
  <c r="Q186" i="2"/>
  <c r="O186" i="2"/>
  <c r="M186" i="2"/>
  <c r="W185" i="2"/>
  <c r="V185" i="2"/>
  <c r="U185" i="2"/>
  <c r="T185" i="2"/>
  <c r="S185" i="2"/>
  <c r="R185" i="2"/>
  <c r="Q185" i="2"/>
  <c r="P185" i="2"/>
  <c r="O185" i="2"/>
  <c r="N185" i="2"/>
  <c r="M185" i="2"/>
  <c r="R180" i="2"/>
  <c r="Q180" i="2"/>
  <c r="P180" i="2"/>
  <c r="R177" i="2"/>
  <c r="Q177" i="2"/>
  <c r="P177" i="2"/>
  <c r="O177" i="2"/>
  <c r="W175" i="2"/>
  <c r="V175" i="2"/>
  <c r="T175" i="2"/>
  <c r="T170" i="2" s="1"/>
  <c r="R175" i="2"/>
  <c r="Q175" i="2"/>
  <c r="P175" i="2"/>
  <c r="O175" i="2"/>
  <c r="N175" i="2"/>
  <c r="M175" i="2"/>
  <c r="W174" i="2"/>
  <c r="V174" i="2"/>
  <c r="U174" i="2"/>
  <c r="U170" i="2" s="1"/>
  <c r="T174" i="2"/>
  <c r="S174" i="2"/>
  <c r="R174" i="2"/>
  <c r="Q174" i="2"/>
  <c r="P174" i="2"/>
  <c r="O174" i="2"/>
  <c r="N174" i="2"/>
  <c r="M174" i="2"/>
  <c r="W173" i="2"/>
  <c r="V173" i="2"/>
  <c r="T173" i="2"/>
  <c r="S173" i="2"/>
  <c r="N173" i="2"/>
  <c r="M173" i="2"/>
  <c r="W172" i="2"/>
  <c r="V172" i="2"/>
  <c r="U172" i="2"/>
  <c r="U169" i="2" s="1"/>
  <c r="T172" i="2"/>
  <c r="S172" i="2"/>
  <c r="R172" i="2"/>
  <c r="Q172" i="2"/>
  <c r="P172" i="2"/>
  <c r="O172" i="2"/>
  <c r="N172" i="2"/>
  <c r="M172" i="2"/>
  <c r="W162" i="2"/>
  <c r="V162" i="2"/>
  <c r="U162" i="2"/>
  <c r="T162" i="2"/>
  <c r="S162" i="2"/>
  <c r="R162" i="2"/>
  <c r="Q162" i="2"/>
  <c r="P162" i="2"/>
  <c r="O162" i="2"/>
  <c r="N162" i="2"/>
  <c r="M162" i="2"/>
  <c r="W161" i="2"/>
  <c r="V161" i="2"/>
  <c r="U161" i="2"/>
  <c r="T161" i="2"/>
  <c r="S161" i="2"/>
  <c r="R161" i="2"/>
  <c r="Q161" i="2"/>
  <c r="P161" i="2"/>
  <c r="O161" i="2"/>
  <c r="N161" i="2"/>
  <c r="M161" i="2"/>
  <c r="R135" i="2"/>
  <c r="Y135" i="2" s="1"/>
  <c r="R134" i="2"/>
  <c r="Y134" i="2" s="1"/>
  <c r="R133" i="2"/>
  <c r="Y133" i="2" s="1"/>
  <c r="W131" i="2"/>
  <c r="W126" i="2" s="1"/>
  <c r="V131" i="2"/>
  <c r="V126" i="2" s="1"/>
  <c r="U131" i="2"/>
  <c r="U126" i="2" s="1"/>
  <c r="T131" i="2"/>
  <c r="T126" i="2" s="1"/>
  <c r="S131" i="2"/>
  <c r="S126" i="2" s="1"/>
  <c r="R131" i="2"/>
  <c r="R126" i="2" s="1"/>
  <c r="Q131" i="2"/>
  <c r="Q126" i="2" s="1"/>
  <c r="P131" i="2"/>
  <c r="P126" i="2" s="1"/>
  <c r="O131" i="2"/>
  <c r="O126" i="2" s="1"/>
  <c r="N131" i="2"/>
  <c r="M131" i="2"/>
  <c r="W130" i="2"/>
  <c r="V130" i="2"/>
  <c r="V125" i="2" s="1"/>
  <c r="U130" i="2"/>
  <c r="U125" i="2" s="1"/>
  <c r="T130" i="2"/>
  <c r="T125" i="2" s="1"/>
  <c r="S130" i="2"/>
  <c r="Q130" i="2"/>
  <c r="Q125" i="2" s="1"/>
  <c r="P130" i="2"/>
  <c r="P125" i="2" s="1"/>
  <c r="O130" i="2"/>
  <c r="O125" i="2" s="1"/>
  <c r="N130" i="2"/>
  <c r="N125" i="2" s="1"/>
  <c r="M130" i="2"/>
  <c r="Q128" i="2"/>
  <c r="P128" i="2"/>
  <c r="O128" i="2"/>
  <c r="N128" i="2"/>
  <c r="M128" i="2"/>
  <c r="W111" i="2"/>
  <c r="V111" i="2"/>
  <c r="U111" i="2"/>
  <c r="T111" i="2"/>
  <c r="S111" i="2"/>
  <c r="R111" i="2"/>
  <c r="Q111" i="2"/>
  <c r="P111" i="2"/>
  <c r="O111" i="2"/>
  <c r="N111" i="2"/>
  <c r="M111" i="2"/>
  <c r="W110" i="2"/>
  <c r="V110" i="2"/>
  <c r="U110" i="2"/>
  <c r="T110" i="2"/>
  <c r="S110" i="2"/>
  <c r="R110" i="2"/>
  <c r="Q110" i="2"/>
  <c r="P110" i="2"/>
  <c r="O110" i="2"/>
  <c r="N110" i="2"/>
  <c r="M110" i="2"/>
  <c r="W108" i="2"/>
  <c r="V108" i="2"/>
  <c r="U108" i="2"/>
  <c r="T108" i="2"/>
  <c r="S108" i="2"/>
  <c r="R108" i="2"/>
  <c r="Q108" i="2"/>
  <c r="P108" i="2"/>
  <c r="O108" i="2"/>
  <c r="N108" i="2"/>
  <c r="M108" i="2"/>
  <c r="W102" i="2"/>
  <c r="V102" i="2"/>
  <c r="U102" i="2"/>
  <c r="T102" i="2"/>
  <c r="S102" i="2"/>
  <c r="R102" i="2"/>
  <c r="Q102" i="2"/>
  <c r="P102" i="2"/>
  <c r="O102" i="2"/>
  <c r="N102" i="2"/>
  <c r="M102" i="2"/>
  <c r="W101" i="2"/>
  <c r="V101" i="2"/>
  <c r="U101" i="2"/>
  <c r="T101" i="2"/>
  <c r="S101" i="2"/>
  <c r="R101" i="2"/>
  <c r="Q101" i="2"/>
  <c r="P101" i="2"/>
  <c r="O101" i="2"/>
  <c r="N101" i="2"/>
  <c r="M101" i="2"/>
  <c r="W99" i="2"/>
  <c r="V99" i="2"/>
  <c r="U99" i="2"/>
  <c r="T99" i="2"/>
  <c r="S99" i="2"/>
  <c r="R99" i="2"/>
  <c r="Q99" i="2"/>
  <c r="P99" i="2"/>
  <c r="O99" i="2"/>
  <c r="N99" i="2"/>
  <c r="M99" i="2"/>
  <c r="W92" i="2"/>
  <c r="V92" i="2"/>
  <c r="U92" i="2"/>
  <c r="T92" i="2"/>
  <c r="S92" i="2"/>
  <c r="R92" i="2"/>
  <c r="Q92" i="2"/>
  <c r="P92" i="2"/>
  <c r="O92" i="2"/>
  <c r="N92" i="2"/>
  <c r="M92" i="2"/>
  <c r="W91" i="2"/>
  <c r="V91" i="2"/>
  <c r="U91" i="2"/>
  <c r="T91" i="2"/>
  <c r="S91" i="2"/>
  <c r="R91" i="2"/>
  <c r="Q91" i="2"/>
  <c r="P91" i="2"/>
  <c r="O91" i="2"/>
  <c r="N91" i="2"/>
  <c r="M91" i="2"/>
  <c r="W89" i="2"/>
  <c r="V89" i="2"/>
  <c r="U89" i="2"/>
  <c r="T89" i="2"/>
  <c r="S89" i="2"/>
  <c r="R89" i="2"/>
  <c r="Q89" i="2"/>
  <c r="P89" i="2"/>
  <c r="O89" i="2"/>
  <c r="N89" i="2"/>
  <c r="M89" i="2"/>
  <c r="W81" i="2"/>
  <c r="V81" i="2"/>
  <c r="U81" i="2"/>
  <c r="T81" i="2"/>
  <c r="S81" i="2"/>
  <c r="R81" i="2"/>
  <c r="Q81" i="2"/>
  <c r="P81" i="2"/>
  <c r="O81" i="2"/>
  <c r="N81" i="2"/>
  <c r="M81" i="2"/>
  <c r="W80" i="2"/>
  <c r="V80" i="2"/>
  <c r="U80" i="2"/>
  <c r="T80" i="2"/>
  <c r="S80" i="2"/>
  <c r="R80" i="2"/>
  <c r="Q80" i="2"/>
  <c r="P80" i="2"/>
  <c r="O80" i="2"/>
  <c r="N80" i="2"/>
  <c r="M80" i="2"/>
  <c r="W71" i="2"/>
  <c r="V71" i="2"/>
  <c r="U71" i="2"/>
  <c r="T71" i="2"/>
  <c r="S71" i="2"/>
  <c r="R71" i="2"/>
  <c r="Q71" i="2"/>
  <c r="P71" i="2"/>
  <c r="O71" i="2"/>
  <c r="N71" i="2"/>
  <c r="M71" i="2"/>
  <c r="W70" i="2"/>
  <c r="V70" i="2"/>
  <c r="U70" i="2"/>
  <c r="T70" i="2"/>
  <c r="S70" i="2"/>
  <c r="R70" i="2"/>
  <c r="Q70" i="2"/>
  <c r="P70" i="2"/>
  <c r="O70" i="2"/>
  <c r="N70" i="2"/>
  <c r="M70" i="2"/>
  <c r="W60" i="2"/>
  <c r="V60" i="2"/>
  <c r="U60" i="2"/>
  <c r="T60" i="2"/>
  <c r="S60" i="2"/>
  <c r="R60" i="2"/>
  <c r="Q60" i="2"/>
  <c r="P60" i="2"/>
  <c r="O60" i="2"/>
  <c r="N60" i="2"/>
  <c r="M60" i="2"/>
  <c r="W59" i="2"/>
  <c r="V59" i="2"/>
  <c r="U59" i="2"/>
  <c r="T59" i="2"/>
  <c r="S59" i="2"/>
  <c r="R59" i="2"/>
  <c r="Q59" i="2"/>
  <c r="P59" i="2"/>
  <c r="O59" i="2"/>
  <c r="N59" i="2"/>
  <c r="M59" i="2"/>
  <c r="V44" i="2"/>
  <c r="R47" i="2"/>
  <c r="P46" i="2"/>
  <c r="Y46" i="2" s="1"/>
  <c r="T44" i="2"/>
  <c r="S44" i="2"/>
  <c r="Q44" i="2"/>
  <c r="O44" i="2"/>
  <c r="N44" i="2"/>
  <c r="M44" i="2"/>
  <c r="W43" i="2"/>
  <c r="V43" i="2"/>
  <c r="U43" i="2"/>
  <c r="T43" i="2"/>
  <c r="S43" i="2"/>
  <c r="R43" i="2"/>
  <c r="Q43" i="2"/>
  <c r="P43" i="2"/>
  <c r="O43" i="2"/>
  <c r="N43" i="2"/>
  <c r="M43" i="2"/>
  <c r="O20" i="2"/>
  <c r="N20" i="2"/>
  <c r="D19" i="2"/>
  <c r="W15" i="2"/>
  <c r="V15" i="2"/>
  <c r="U15" i="2"/>
  <c r="T15" i="2"/>
  <c r="S15" i="2"/>
  <c r="R15" i="2"/>
  <c r="Q15" i="2"/>
  <c r="P15" i="2"/>
  <c r="W14" i="2"/>
  <c r="V14" i="2"/>
  <c r="U14" i="2"/>
  <c r="T14" i="2"/>
  <c r="S14" i="2"/>
  <c r="R14" i="2"/>
  <c r="Q14" i="2"/>
  <c r="P14" i="2"/>
  <c r="P10" i="2"/>
  <c r="O10" i="2"/>
  <c r="V463" i="2" l="1"/>
  <c r="U464" i="2"/>
  <c r="V464" i="2"/>
  <c r="Y43" i="2"/>
  <c r="Y59" i="2"/>
  <c r="Y80" i="2"/>
  <c r="Y92" i="2"/>
  <c r="Y649" i="2"/>
  <c r="Y700" i="2"/>
  <c r="Y720" i="2"/>
  <c r="Y740" i="2"/>
  <c r="Y768" i="2"/>
  <c r="Y787" i="2"/>
  <c r="Y820" i="2"/>
  <c r="Y822" i="2"/>
  <c r="Y823" i="2"/>
  <c r="Y824" i="2"/>
  <c r="Y840" i="2"/>
  <c r="Y851" i="2"/>
  <c r="Y889" i="2"/>
  <c r="Y984" i="2"/>
  <c r="Y162" i="2"/>
  <c r="Y174" i="2"/>
  <c r="Y180" i="2"/>
  <c r="W228" i="2"/>
  <c r="Y258" i="2"/>
  <c r="Y282" i="2"/>
  <c r="Y302" i="2"/>
  <c r="Y363" i="2"/>
  <c r="Y442" i="2"/>
  <c r="Y961" i="2"/>
  <c r="Y479" i="2"/>
  <c r="Y503" i="2"/>
  <c r="M126" i="2"/>
  <c r="Y131" i="2"/>
  <c r="Y14" i="2"/>
  <c r="Y71" i="2"/>
  <c r="Y89" i="2"/>
  <c r="Y102" i="2"/>
  <c r="O173" i="2"/>
  <c r="Y177" i="2"/>
  <c r="Y469" i="2"/>
  <c r="Y488" i="2"/>
  <c r="Y518" i="2"/>
  <c r="Y648" i="2"/>
  <c r="Y710" i="2"/>
  <c r="Y730" i="2"/>
  <c r="Y756" i="2"/>
  <c r="Y767" i="2"/>
  <c r="Y786" i="2"/>
  <c r="Y839" i="2"/>
  <c r="Y881" i="2"/>
  <c r="Y921" i="2"/>
  <c r="Y962" i="2"/>
  <c r="Y195" i="2"/>
  <c r="R44" i="2"/>
  <c r="Y47" i="2"/>
  <c r="Y70" i="2"/>
  <c r="Y99" i="2"/>
  <c r="Y161" i="2"/>
  <c r="Y220" i="2"/>
  <c r="Y234" i="2"/>
  <c r="Y242" i="2"/>
  <c r="Y257" i="2"/>
  <c r="Y281" i="2"/>
  <c r="Y301" i="2"/>
  <c r="Y438" i="2"/>
  <c r="Y480" i="2"/>
  <c r="Y504" i="2"/>
  <c r="M626" i="2"/>
  <c r="Y626" i="2" s="1"/>
  <c r="Y632" i="2"/>
  <c r="Y667" i="2"/>
  <c r="Y676" i="2"/>
  <c r="Y709" i="2"/>
  <c r="Y729" i="2"/>
  <c r="Y755" i="2"/>
  <c r="Y796" i="2"/>
  <c r="Y807" i="2"/>
  <c r="Y821" i="2"/>
  <c r="Y825" i="2"/>
  <c r="Y880" i="2"/>
  <c r="Y890" i="2"/>
  <c r="Y971" i="2"/>
  <c r="Y983" i="2"/>
  <c r="Y15" i="2"/>
  <c r="Y91" i="2"/>
  <c r="Y101" i="2"/>
  <c r="Y111" i="2"/>
  <c r="M125" i="2"/>
  <c r="Y60" i="2"/>
  <c r="Y81" i="2"/>
  <c r="Y108" i="2"/>
  <c r="Y110" i="2"/>
  <c r="Y210" i="2"/>
  <c r="Y219" i="2"/>
  <c r="Y233" i="2"/>
  <c r="Y236" i="2"/>
  <c r="Y273" i="2"/>
  <c r="Y291" i="2"/>
  <c r="Y311" i="2"/>
  <c r="Y362" i="2"/>
  <c r="M608" i="2"/>
  <c r="Y614" i="2"/>
  <c r="M627" i="2"/>
  <c r="Y631" i="2"/>
  <c r="Y666" i="2"/>
  <c r="S688" i="2"/>
  <c r="Y692" i="2"/>
  <c r="Y701" i="2"/>
  <c r="Y721" i="2"/>
  <c r="Y741" i="2"/>
  <c r="Y795" i="2"/>
  <c r="Y806" i="2"/>
  <c r="M849" i="2"/>
  <c r="Y849" i="2" s="1"/>
  <c r="Y852" i="2"/>
  <c r="Y920" i="2"/>
  <c r="M941" i="2"/>
  <c r="Y941" i="2" s="1"/>
  <c r="Y947" i="2"/>
  <c r="Y172" i="2"/>
  <c r="Y175" i="2"/>
  <c r="Y185" i="2"/>
  <c r="Y188" i="2"/>
  <c r="Y211" i="2"/>
  <c r="Y235" i="2"/>
  <c r="Y272" i="2"/>
  <c r="Y290" i="2"/>
  <c r="Y310" i="2"/>
  <c r="Y359" i="2"/>
  <c r="M428" i="2"/>
  <c r="Y435" i="2"/>
  <c r="Y470" i="2"/>
  <c r="Y519" i="2"/>
  <c r="M609" i="2"/>
  <c r="Y613" i="2"/>
  <c r="Y688" i="2"/>
  <c r="M942" i="2"/>
  <c r="Y946" i="2"/>
  <c r="Y970" i="2"/>
  <c r="V407" i="2"/>
  <c r="M357" i="2"/>
  <c r="V413" i="2"/>
  <c r="W413" i="2" s="1"/>
  <c r="Q981" i="2"/>
  <c r="P357" i="2"/>
  <c r="V817" i="2"/>
  <c r="T818" i="2"/>
  <c r="V818" i="2"/>
  <c r="T817" i="2"/>
  <c r="O955" i="2"/>
  <c r="U956" i="2"/>
  <c r="P955" i="2"/>
  <c r="R981" i="2"/>
  <c r="Q357" i="2"/>
  <c r="M360" i="2"/>
  <c r="S357" i="2"/>
  <c r="N981" i="2"/>
  <c r="P360" i="2"/>
  <c r="O320" i="2"/>
  <c r="P173" i="2"/>
  <c r="P155" i="2" s="1"/>
  <c r="Q360" i="2"/>
  <c r="W357" i="2"/>
  <c r="R968" i="2"/>
  <c r="M981" i="2"/>
  <c r="S981" i="2"/>
  <c r="O981" i="2"/>
  <c r="U981" i="2"/>
  <c r="V981" i="2"/>
  <c r="R128" i="2"/>
  <c r="P44" i="2"/>
  <c r="P68" i="2"/>
  <c r="O959" i="2"/>
  <c r="U959" i="2"/>
  <c r="O968" i="2"/>
  <c r="U968" i="2"/>
  <c r="N192" i="2"/>
  <c r="T192" i="2"/>
  <c r="M217" i="2"/>
  <c r="U324" i="2"/>
  <c r="V57" i="2"/>
  <c r="V467" i="2"/>
  <c r="W698" i="2"/>
  <c r="T299" i="2"/>
  <c r="W255" i="2"/>
  <c r="Q308" i="2"/>
  <c r="R707" i="2"/>
  <c r="P718" i="2"/>
  <c r="V784" i="2"/>
  <c r="T804" i="2"/>
  <c r="U837" i="2"/>
  <c r="S299" i="2"/>
  <c r="O629" i="2"/>
  <c r="P698" i="2"/>
  <c r="O815" i="2"/>
  <c r="O878" i="2"/>
  <c r="U878" i="2"/>
  <c r="T464" i="2"/>
  <c r="O516" i="2"/>
  <c r="N279" i="2"/>
  <c r="T279" i="2"/>
  <c r="S698" i="2"/>
  <c r="Q718" i="2"/>
  <c r="W718" i="2"/>
  <c r="O738" i="2"/>
  <c r="U738" i="2"/>
  <c r="O753" i="2"/>
  <c r="U753" i="2"/>
  <c r="P749" i="2"/>
  <c r="Q765" i="2"/>
  <c r="N878" i="2"/>
  <c r="R68" i="2"/>
  <c r="T231" i="2"/>
  <c r="U686" i="2"/>
  <c r="S255" i="2"/>
  <c r="P707" i="2"/>
  <c r="V707" i="2"/>
  <c r="Q707" i="2"/>
  <c r="W707" i="2"/>
  <c r="T727" i="2"/>
  <c r="V968" i="2"/>
  <c r="M279" i="2"/>
  <c r="S279" i="2"/>
  <c r="R288" i="2"/>
  <c r="U793" i="2"/>
  <c r="P815" i="2"/>
  <c r="W68" i="2"/>
  <c r="P78" i="2"/>
  <c r="V78" i="2"/>
  <c r="O192" i="2"/>
  <c r="U192" i="2"/>
  <c r="U228" i="2"/>
  <c r="Q231" i="2"/>
  <c r="T467" i="2"/>
  <c r="S629" i="2"/>
  <c r="V673" i="2"/>
  <c r="O718" i="2"/>
  <c r="N846" i="2"/>
  <c r="T846" i="2"/>
  <c r="V878" i="2"/>
  <c r="V887" i="2"/>
  <c r="P288" i="2"/>
  <c r="V288" i="2"/>
  <c r="M324" i="2"/>
  <c r="N606" i="2"/>
  <c r="W183" i="2"/>
  <c r="N944" i="2"/>
  <c r="P968" i="2"/>
  <c r="T68" i="2"/>
  <c r="M78" i="2"/>
  <c r="S78" i="2"/>
  <c r="N78" i="2"/>
  <c r="N169" i="2"/>
  <c r="U308" i="2"/>
  <c r="Q324" i="2"/>
  <c r="R459" i="2"/>
  <c r="N673" i="2"/>
  <c r="U698" i="2"/>
  <c r="P738" i="2"/>
  <c r="V738" i="2"/>
  <c r="Q749" i="2"/>
  <c r="W765" i="2"/>
  <c r="W784" i="2"/>
  <c r="T944" i="2"/>
  <c r="W968" i="2"/>
  <c r="S664" i="2"/>
  <c r="M673" i="2"/>
  <c r="M727" i="2"/>
  <c r="S727" i="2"/>
  <c r="Q459" i="2"/>
  <c r="P217" i="2"/>
  <c r="Q35" i="2"/>
  <c r="Q23" i="2" s="1"/>
  <c r="Q686" i="2"/>
  <c r="Q918" i="2"/>
  <c r="Q228" i="2"/>
  <c r="R227" i="2"/>
  <c r="O41" i="2"/>
  <c r="U128" i="2"/>
  <c r="Q159" i="2"/>
  <c r="V169" i="2"/>
  <c r="U183" i="2"/>
  <c r="T228" i="2"/>
  <c r="P433" i="2"/>
  <c r="P467" i="2"/>
  <c r="P501" i="2"/>
  <c r="T624" i="2"/>
  <c r="V664" i="2"/>
  <c r="N753" i="2"/>
  <c r="T753" i="2"/>
  <c r="O944" i="2"/>
  <c r="O956" i="2"/>
  <c r="P956" i="2"/>
  <c r="V959" i="2"/>
  <c r="Q955" i="2"/>
  <c r="W956" i="2"/>
  <c r="S955" i="2"/>
  <c r="T968" i="2"/>
  <c r="N34" i="2"/>
  <c r="P192" i="2"/>
  <c r="O308" i="2"/>
  <c r="T698" i="2"/>
  <c r="V718" i="2"/>
  <c r="O887" i="2"/>
  <c r="U887" i="2"/>
  <c r="Q956" i="2"/>
  <c r="W955" i="2"/>
  <c r="Q467" i="2"/>
  <c r="W467" i="2"/>
  <c r="R463" i="2"/>
  <c r="P516" i="2"/>
  <c r="Q516" i="2"/>
  <c r="W516" i="2"/>
  <c r="U804" i="2"/>
  <c r="O837" i="2"/>
  <c r="P887" i="2"/>
  <c r="N41" i="2"/>
  <c r="R192" i="2"/>
  <c r="P208" i="2"/>
  <c r="V250" i="2"/>
  <c r="W308" i="2"/>
  <c r="P324" i="2"/>
  <c r="V433" i="2"/>
  <c r="N467" i="2"/>
  <c r="M501" i="2"/>
  <c r="N611" i="2"/>
  <c r="O606" i="2"/>
  <c r="T629" i="2"/>
  <c r="T664" i="2"/>
  <c r="S686" i="2"/>
  <c r="M738" i="2"/>
  <c r="M749" i="2"/>
  <c r="R793" i="2"/>
  <c r="M793" i="2"/>
  <c r="V804" i="2"/>
  <c r="M815" i="2"/>
  <c r="P837" i="2"/>
  <c r="V837" i="2"/>
  <c r="R878" i="2"/>
  <c r="Q887" i="2"/>
  <c r="W887" i="2"/>
  <c r="N939" i="2"/>
  <c r="Q968" i="2"/>
  <c r="N57" i="2"/>
  <c r="N477" i="2"/>
  <c r="T477" i="2"/>
  <c r="M486" i="2"/>
  <c r="P629" i="2"/>
  <c r="S459" i="2"/>
  <c r="N646" i="2"/>
  <c r="W673" i="2"/>
  <c r="M707" i="2"/>
  <c r="S707" i="2"/>
  <c r="S793" i="2"/>
  <c r="Q837" i="2"/>
  <c r="W837" i="2"/>
  <c r="P878" i="2"/>
  <c r="R887" i="2"/>
  <c r="P944" i="2"/>
  <c r="R320" i="2"/>
  <c r="U624" i="2"/>
  <c r="V123" i="2"/>
  <c r="V170" i="2"/>
  <c r="V217" i="2"/>
  <c r="Q288" i="2"/>
  <c r="W288" i="2"/>
  <c r="P57" i="2"/>
  <c r="R170" i="2"/>
  <c r="O183" i="2"/>
  <c r="Q208" i="2"/>
  <c r="W208" i="2"/>
  <c r="W217" i="2"/>
  <c r="M228" i="2"/>
  <c r="T230" i="2"/>
  <c r="O228" i="2"/>
  <c r="U231" i="2"/>
  <c r="P227" i="2"/>
  <c r="R255" i="2"/>
  <c r="M249" i="2"/>
  <c r="P308" i="2"/>
  <c r="V308" i="2"/>
  <c r="N320" i="2"/>
  <c r="S417" i="2"/>
  <c r="O467" i="2"/>
  <c r="U467" i="2"/>
  <c r="M611" i="2"/>
  <c r="O627" i="2"/>
  <c r="O624" i="2" s="1"/>
  <c r="O646" i="2"/>
  <c r="U646" i="2"/>
  <c r="R664" i="2"/>
  <c r="N686" i="2"/>
  <c r="Q698" i="2"/>
  <c r="N707" i="2"/>
  <c r="T707" i="2"/>
  <c r="U718" i="2"/>
  <c r="V753" i="2"/>
  <c r="U784" i="2"/>
  <c r="T793" i="2"/>
  <c r="Q779" i="2"/>
  <c r="W804" i="2"/>
  <c r="Q815" i="2"/>
  <c r="Q878" i="2"/>
  <c r="W878" i="2"/>
  <c r="W959" i="2"/>
  <c r="R959" i="2"/>
  <c r="M955" i="2"/>
  <c r="S956" i="2"/>
  <c r="U749" i="2"/>
  <c r="P41" i="2"/>
  <c r="T57" i="2"/>
  <c r="V324" i="2"/>
  <c r="P477" i="2"/>
  <c r="V477" i="2"/>
  <c r="Q477" i="2"/>
  <c r="W477" i="2"/>
  <c r="U486" i="2"/>
  <c r="W463" i="2"/>
  <c r="V606" i="2"/>
  <c r="Q606" i="2"/>
  <c r="W606" i="2"/>
  <c r="U629" i="2"/>
  <c r="M629" i="2"/>
  <c r="P646" i="2"/>
  <c r="V646" i="2"/>
  <c r="Q646" i="2"/>
  <c r="N664" i="2"/>
  <c r="R673" i="2"/>
  <c r="M686" i="2"/>
  <c r="R698" i="2"/>
  <c r="Q778" i="2"/>
  <c r="T778" i="2"/>
  <c r="T956" i="2"/>
  <c r="T953" i="2" s="1"/>
  <c r="O749" i="2"/>
  <c r="V35" i="2"/>
  <c r="V23" i="2" s="1"/>
  <c r="M41" i="2"/>
  <c r="Q57" i="2"/>
  <c r="V279" i="2"/>
  <c r="T288" i="2"/>
  <c r="U299" i="2"/>
  <c r="T417" i="2"/>
  <c r="W433" i="2"/>
  <c r="R433" i="2"/>
  <c r="O611" i="2"/>
  <c r="S624" i="2"/>
  <c r="O673" i="2"/>
  <c r="R765" i="2"/>
  <c r="U818" i="2"/>
  <c r="N837" i="2"/>
  <c r="T837" i="2"/>
  <c r="T878" i="2"/>
  <c r="U918" i="2"/>
  <c r="O942" i="2"/>
  <c r="O939" i="2" s="1"/>
  <c r="T939" i="2"/>
  <c r="P170" i="2"/>
  <c r="S35" i="2"/>
  <c r="S23" i="2" s="1"/>
  <c r="W57" i="2"/>
  <c r="S128" i="2"/>
  <c r="T159" i="2"/>
  <c r="M169" i="2"/>
  <c r="S170" i="2"/>
  <c r="Q183" i="2"/>
  <c r="S208" i="2"/>
  <c r="P279" i="2"/>
  <c r="N288" i="2"/>
  <c r="O299" i="2"/>
  <c r="S125" i="2"/>
  <c r="S123" i="2" s="1"/>
  <c r="T123" i="2"/>
  <c r="P159" i="2"/>
  <c r="M183" i="2"/>
  <c r="Q192" i="2"/>
  <c r="O217" i="2"/>
  <c r="U217" i="2"/>
  <c r="V228" i="2"/>
  <c r="Q227" i="2"/>
  <c r="W227" i="2"/>
  <c r="R231" i="2"/>
  <c r="N270" i="2"/>
  <c r="T270" i="2"/>
  <c r="O270" i="2"/>
  <c r="M308" i="2"/>
  <c r="S308" i="2"/>
  <c r="N308" i="2"/>
  <c r="T308" i="2"/>
  <c r="R464" i="2"/>
  <c r="R477" i="2"/>
  <c r="Q486" i="2"/>
  <c r="R501" i="2"/>
  <c r="T611" i="2"/>
  <c r="U673" i="2"/>
  <c r="O698" i="2"/>
  <c r="R718" i="2"/>
  <c r="O727" i="2"/>
  <c r="U727" i="2"/>
  <c r="T749" i="2"/>
  <c r="P939" i="2"/>
  <c r="P959" i="2"/>
  <c r="Q319" i="2"/>
  <c r="V320" i="2"/>
  <c r="V428" i="2"/>
  <c r="V420" i="2" s="1"/>
  <c r="V417" i="2" s="1"/>
  <c r="R606" i="2"/>
  <c r="O123" i="2"/>
  <c r="R34" i="2"/>
  <c r="R57" i="2"/>
  <c r="O68" i="2"/>
  <c r="Q78" i="2"/>
  <c r="W78" i="2"/>
  <c r="O159" i="2"/>
  <c r="U159" i="2"/>
  <c r="V155" i="2"/>
  <c r="M231" i="2"/>
  <c r="N227" i="2"/>
  <c r="M255" i="2"/>
  <c r="W270" i="2"/>
  <c r="R249" i="2"/>
  <c r="Q250" i="2"/>
  <c r="W250" i="2"/>
  <c r="R299" i="2"/>
  <c r="S425" i="2"/>
  <c r="U609" i="2"/>
  <c r="U606" i="2" s="1"/>
  <c r="U611" i="2"/>
  <c r="W624" i="2"/>
  <c r="W846" i="2"/>
  <c r="R183" i="2"/>
  <c r="Q41" i="2"/>
  <c r="R41" i="2"/>
  <c r="S34" i="2"/>
  <c r="M57" i="2"/>
  <c r="S57" i="2"/>
  <c r="V68" i="2"/>
  <c r="R78" i="2"/>
  <c r="P156" i="2"/>
  <c r="W155" i="2"/>
  <c r="R208" i="2"/>
  <c r="M208" i="2"/>
  <c r="M230" i="2"/>
  <c r="O231" i="2"/>
  <c r="T255" i="2"/>
  <c r="W279" i="2"/>
  <c r="R279" i="2"/>
  <c r="O324" i="2"/>
  <c r="U57" i="2"/>
  <c r="P320" i="2"/>
  <c r="W320" i="2"/>
  <c r="W324" i="2"/>
  <c r="U501" i="2"/>
  <c r="W646" i="2"/>
  <c r="T673" i="2"/>
  <c r="Q846" i="2"/>
  <c r="O57" i="2"/>
  <c r="S169" i="2"/>
  <c r="N170" i="2"/>
  <c r="V183" i="2"/>
  <c r="S183" i="2"/>
  <c r="P183" i="2"/>
  <c r="M192" i="2"/>
  <c r="N208" i="2"/>
  <c r="Q217" i="2"/>
  <c r="N68" i="2"/>
  <c r="O78" i="2"/>
  <c r="U78" i="2"/>
  <c r="N35" i="2"/>
  <c r="T128" i="2"/>
  <c r="M159" i="2"/>
  <c r="S159" i="2"/>
  <c r="O169" i="2"/>
  <c r="T169" i="2"/>
  <c r="T155" i="2" s="1"/>
  <c r="O208" i="2"/>
  <c r="R217" i="2"/>
  <c r="T227" i="2"/>
  <c r="P231" i="2"/>
  <c r="V227" i="2"/>
  <c r="Q255" i="2"/>
  <c r="U250" i="2"/>
  <c r="P270" i="2"/>
  <c r="U279" i="2"/>
  <c r="P299" i="2"/>
  <c r="V299" i="2"/>
  <c r="Q299" i="2"/>
  <c r="W249" i="2"/>
  <c r="R308" i="2"/>
  <c r="M319" i="2"/>
  <c r="O427" i="2"/>
  <c r="O425" i="2" s="1"/>
  <c r="O433" i="2"/>
  <c r="O486" i="2"/>
  <c r="T606" i="2"/>
  <c r="M750" i="2"/>
  <c r="M765" i="2"/>
  <c r="S750" i="2"/>
  <c r="S765" i="2"/>
  <c r="U939" i="2"/>
  <c r="O707" i="2"/>
  <c r="U707" i="2"/>
  <c r="N718" i="2"/>
  <c r="T718" i="2"/>
  <c r="Q738" i="2"/>
  <c r="W738" i="2"/>
  <c r="R815" i="2"/>
  <c r="R646" i="2"/>
  <c r="U765" i="2"/>
  <c r="S784" i="2"/>
  <c r="P793" i="2"/>
  <c r="R804" i="2"/>
  <c r="S815" i="2"/>
  <c r="R837" i="2"/>
  <c r="R846" i="2"/>
  <c r="S878" i="2"/>
  <c r="M887" i="2"/>
  <c r="S887" i="2"/>
  <c r="V939" i="2"/>
  <c r="M959" i="2"/>
  <c r="S959" i="2"/>
  <c r="S968" i="2"/>
  <c r="T183" i="2"/>
  <c r="V192" i="2"/>
  <c r="V208" i="2"/>
  <c r="S217" i="2"/>
  <c r="N228" i="2"/>
  <c r="O227" i="2"/>
  <c r="U227" i="2"/>
  <c r="V231" i="2"/>
  <c r="W231" i="2"/>
  <c r="S270" i="2"/>
  <c r="M288" i="2"/>
  <c r="S288" i="2"/>
  <c r="R324" i="2"/>
  <c r="N324" i="2"/>
  <c r="T327" i="2"/>
  <c r="Y327" i="2" s="1"/>
  <c r="S433" i="2"/>
  <c r="S477" i="2"/>
  <c r="P486" i="2"/>
  <c r="V501" i="2"/>
  <c r="S516" i="2"/>
  <c r="S611" i="2"/>
  <c r="V698" i="2"/>
  <c r="S738" i="2"/>
  <c r="T738" i="2"/>
  <c r="M753" i="2"/>
  <c r="S753" i="2"/>
  <c r="P765" i="2"/>
  <c r="Q793" i="2"/>
  <c r="S804" i="2"/>
  <c r="N815" i="2"/>
  <c r="M837" i="2"/>
  <c r="Y837" i="2" s="1"/>
  <c r="S837" i="2"/>
  <c r="N887" i="2"/>
  <c r="T887" i="2"/>
  <c r="N918" i="2"/>
  <c r="U944" i="2"/>
  <c r="W939" i="2"/>
  <c r="N959" i="2"/>
  <c r="T959" i="2"/>
  <c r="N956" i="2"/>
  <c r="P463" i="2"/>
  <c r="O477" i="2"/>
  <c r="U477" i="2"/>
  <c r="W486" i="2"/>
  <c r="T643" i="2"/>
  <c r="P673" i="2"/>
  <c r="O686" i="2"/>
  <c r="V686" i="2"/>
  <c r="S846" i="2"/>
  <c r="M918" i="2"/>
  <c r="O918" i="2"/>
  <c r="V944" i="2"/>
  <c r="R939" i="2"/>
  <c r="S939" i="2"/>
  <c r="Q959" i="2"/>
  <c r="T486" i="2"/>
  <c r="M698" i="2"/>
  <c r="U750" i="2"/>
  <c r="P918" i="2"/>
  <c r="W818" i="2"/>
  <c r="W778" i="2" s="1"/>
  <c r="U778" i="2"/>
  <c r="P846" i="2"/>
  <c r="V846" i="2"/>
  <c r="T78" i="2"/>
  <c r="V41" i="2"/>
  <c r="V34" i="2"/>
  <c r="Q123" i="2"/>
  <c r="V156" i="2"/>
  <c r="Q170" i="2"/>
  <c r="W170" i="2"/>
  <c r="W230" i="2"/>
  <c r="S231" i="2"/>
  <c r="O255" i="2"/>
  <c r="U255" i="2"/>
  <c r="V249" i="2"/>
  <c r="S320" i="2"/>
  <c r="S324" i="2"/>
  <c r="R35" i="2"/>
  <c r="T41" i="2"/>
  <c r="W159" i="2"/>
  <c r="N217" i="2"/>
  <c r="T217" i="2"/>
  <c r="R228" i="2"/>
  <c r="S227" i="2"/>
  <c r="N231" i="2"/>
  <c r="Q279" i="2"/>
  <c r="S250" i="2"/>
  <c r="O288" i="2"/>
  <c r="U288" i="2"/>
  <c r="W299" i="2"/>
  <c r="R428" i="2"/>
  <c r="R420" i="2" s="1"/>
  <c r="R486" i="2"/>
  <c r="T516" i="2"/>
  <c r="O155" i="2"/>
  <c r="P249" i="2"/>
  <c r="O34" i="2"/>
  <c r="S68" i="2"/>
  <c r="T34" i="2"/>
  <c r="T22" i="2" s="1"/>
  <c r="U123" i="2"/>
  <c r="O35" i="2"/>
  <c r="P34" i="2"/>
  <c r="Q173" i="2"/>
  <c r="Q155" i="2" s="1"/>
  <c r="S228" i="2"/>
  <c r="S230" i="2"/>
  <c r="N255" i="2"/>
  <c r="V255" i="2"/>
  <c r="R270" i="2"/>
  <c r="S249" i="2"/>
  <c r="O249" i="2"/>
  <c r="M299" i="2"/>
  <c r="U360" i="2"/>
  <c r="U319" i="2" s="1"/>
  <c r="M464" i="2"/>
  <c r="M461" i="2" s="1"/>
  <c r="M467" i="2"/>
  <c r="S467" i="2"/>
  <c r="T463" i="2"/>
  <c r="P123" i="2"/>
  <c r="P255" i="2"/>
  <c r="R250" i="2"/>
  <c r="O250" i="2"/>
  <c r="O279" i="2"/>
  <c r="S360" i="2"/>
  <c r="S319" i="2" s="1"/>
  <c r="T433" i="2"/>
  <c r="N436" i="2"/>
  <c r="P230" i="2"/>
  <c r="P228" i="2"/>
  <c r="U35" i="2"/>
  <c r="U23" i="2" s="1"/>
  <c r="S41" i="2"/>
  <c r="W35" i="2"/>
  <c r="W23" i="2" s="1"/>
  <c r="Q34" i="2"/>
  <c r="Q22" i="2" s="1"/>
  <c r="W128" i="2"/>
  <c r="W125" i="2"/>
  <c r="W123" i="2" s="1"/>
  <c r="R130" i="2"/>
  <c r="R125" i="2" s="1"/>
  <c r="R123" i="2" s="1"/>
  <c r="T156" i="2"/>
  <c r="O170" i="2"/>
  <c r="Y194" i="2"/>
  <c r="S156" i="2"/>
  <c r="S192" i="2"/>
  <c r="M250" i="2"/>
  <c r="U270" i="2"/>
  <c r="M320" i="2"/>
  <c r="Q320" i="2"/>
  <c r="T425" i="2"/>
  <c r="R467" i="2"/>
  <c r="N464" i="2"/>
  <c r="N461" i="2" s="1"/>
  <c r="N501" i="2"/>
  <c r="T501" i="2"/>
  <c r="T326" i="2"/>
  <c r="Y326" i="2" s="1"/>
  <c r="V611" i="2"/>
  <c r="M646" i="2"/>
  <c r="S646" i="2"/>
  <c r="M718" i="2"/>
  <c r="S718" i="2"/>
  <c r="P727" i="2"/>
  <c r="V727" i="2"/>
  <c r="P750" i="2"/>
  <c r="Q753" i="2"/>
  <c r="W753" i="2"/>
  <c r="N765" i="2"/>
  <c r="T765" i="2"/>
  <c r="T750" i="2"/>
  <c r="U463" i="2"/>
  <c r="U516" i="2"/>
  <c r="P611" i="2"/>
  <c r="W611" i="2"/>
  <c r="R611" i="2"/>
  <c r="P627" i="2"/>
  <c r="P624" i="2" s="1"/>
  <c r="O643" i="2"/>
  <c r="O664" i="2"/>
  <c r="U643" i="2"/>
  <c r="P642" i="2"/>
  <c r="Q727" i="2"/>
  <c r="W727" i="2"/>
  <c r="Q750" i="2"/>
  <c r="R753" i="2"/>
  <c r="Q939" i="2"/>
  <c r="Q611" i="2"/>
  <c r="P664" i="2"/>
  <c r="P643" i="2"/>
  <c r="Q642" i="2"/>
  <c r="S675" i="2"/>
  <c r="S673" i="2" s="1"/>
  <c r="R156" i="2"/>
  <c r="W169" i="2"/>
  <c r="O230" i="2"/>
  <c r="V270" i="2"/>
  <c r="Q249" i="2"/>
  <c r="U320" i="2"/>
  <c r="P464" i="2"/>
  <c r="Q501" i="2"/>
  <c r="S608" i="2"/>
  <c r="S606" i="2" s="1"/>
  <c r="Q629" i="2"/>
  <c r="Q627" i="2"/>
  <c r="Q624" i="2" s="1"/>
  <c r="W629" i="2"/>
  <c r="Q673" i="2"/>
  <c r="P686" i="2"/>
  <c r="W686" i="2"/>
  <c r="R738" i="2"/>
  <c r="P609" i="2"/>
  <c r="P608" i="2"/>
  <c r="P753" i="2"/>
  <c r="O846" i="2"/>
  <c r="U846" i="2"/>
  <c r="N779" i="2"/>
  <c r="M956" i="2"/>
  <c r="R956" i="2"/>
  <c r="T779" i="2"/>
  <c r="N793" i="2"/>
  <c r="O779" i="2"/>
  <c r="S778" i="2"/>
  <c r="N955" i="2"/>
  <c r="Q643" i="2"/>
  <c r="W643" i="2"/>
  <c r="O750" i="2"/>
  <c r="V749" i="2"/>
  <c r="T784" i="2"/>
  <c r="O793" i="2"/>
  <c r="W817" i="2"/>
  <c r="U817" i="2"/>
  <c r="U815" i="2" s="1"/>
  <c r="M848" i="2"/>
  <c r="Y848" i="2" s="1"/>
  <c r="Q944" i="2"/>
  <c r="W944" i="2"/>
  <c r="M968" i="2"/>
  <c r="T646" i="2"/>
  <c r="W664" i="2"/>
  <c r="T686" i="2"/>
  <c r="R727" i="2"/>
  <c r="O765" i="2"/>
  <c r="V750" i="2"/>
  <c r="W749" i="2"/>
  <c r="V793" i="2"/>
  <c r="R778" i="2"/>
  <c r="V779" i="2"/>
  <c r="V918" i="2"/>
  <c r="R944" i="2"/>
  <c r="N968" i="2"/>
  <c r="V956" i="2"/>
  <c r="V765" i="2"/>
  <c r="W750" i="2"/>
  <c r="R749" i="2"/>
  <c r="W793" i="2"/>
  <c r="R779" i="2"/>
  <c r="M878" i="2"/>
  <c r="W918" i="2"/>
  <c r="M944" i="2"/>
  <c r="S944" i="2"/>
  <c r="U955" i="2"/>
  <c r="U953" i="2" s="1"/>
  <c r="V955" i="2"/>
  <c r="P981" i="2"/>
  <c r="U642" i="2"/>
  <c r="R750" i="2"/>
  <c r="S749" i="2"/>
  <c r="M778" i="2"/>
  <c r="S779" i="2"/>
  <c r="N778" i="2"/>
  <c r="V778" i="2"/>
  <c r="T918" i="2"/>
  <c r="R955" i="2"/>
  <c r="V128" i="2"/>
  <c r="N156" i="2"/>
  <c r="P35" i="2"/>
  <c r="P23" i="2" s="1"/>
  <c r="W44" i="2"/>
  <c r="W34" i="2" s="1"/>
  <c r="M34" i="2"/>
  <c r="N126" i="2"/>
  <c r="N159" i="2"/>
  <c r="R159" i="2"/>
  <c r="V159" i="2"/>
  <c r="O156" i="2"/>
  <c r="U155" i="2"/>
  <c r="M35" i="2"/>
  <c r="T35" i="2"/>
  <c r="T23" i="2" s="1"/>
  <c r="U44" i="2"/>
  <c r="M68" i="2"/>
  <c r="Q68" i="2"/>
  <c r="U68" i="2"/>
  <c r="M170" i="2"/>
  <c r="S155" i="2"/>
  <c r="W156" i="2"/>
  <c r="M156" i="2"/>
  <c r="Q156" i="2"/>
  <c r="U156" i="2"/>
  <c r="M155" i="2"/>
  <c r="Q230" i="2"/>
  <c r="U230" i="2"/>
  <c r="N249" i="2"/>
  <c r="W319" i="2"/>
  <c r="R419" i="2"/>
  <c r="Q433" i="2"/>
  <c r="U433" i="2"/>
  <c r="M436" i="2"/>
  <c r="N230" i="2"/>
  <c r="R230" i="2"/>
  <c r="V230" i="2"/>
  <c r="U249" i="2"/>
  <c r="N250" i="2"/>
  <c r="P250" i="2"/>
  <c r="T250" i="2"/>
  <c r="T249" i="2"/>
  <c r="M270" i="2"/>
  <c r="Q270" i="2"/>
  <c r="P319" i="2"/>
  <c r="R173" i="2"/>
  <c r="N186" i="2"/>
  <c r="N183" i="2" s="1"/>
  <c r="M227" i="2"/>
  <c r="N299" i="2"/>
  <c r="O360" i="2"/>
  <c r="O319" i="2" s="1"/>
  <c r="O357" i="2"/>
  <c r="T360" i="2"/>
  <c r="T319" i="2" s="1"/>
  <c r="T357" i="2"/>
  <c r="W419" i="2"/>
  <c r="W417" i="2" s="1"/>
  <c r="W425" i="2"/>
  <c r="P428" i="2"/>
  <c r="P420" i="2" s="1"/>
  <c r="P419" i="2"/>
  <c r="V410" i="2"/>
  <c r="W410" i="2" s="1"/>
  <c r="Q425" i="2"/>
  <c r="Q419" i="2"/>
  <c r="Q417" i="2" s="1"/>
  <c r="U425" i="2"/>
  <c r="U419" i="2"/>
  <c r="U417" i="2" s="1"/>
  <c r="O501" i="2"/>
  <c r="S501" i="2"/>
  <c r="W501" i="2"/>
  <c r="M516" i="2"/>
  <c r="S464" i="2"/>
  <c r="W464" i="2"/>
  <c r="M477" i="2"/>
  <c r="Y477" i="2" s="1"/>
  <c r="S489" i="2"/>
  <c r="Y489" i="2" s="1"/>
  <c r="N516" i="2"/>
  <c r="R516" i="2"/>
  <c r="V516" i="2"/>
  <c r="N627" i="2"/>
  <c r="N624" i="2" s="1"/>
  <c r="N629" i="2"/>
  <c r="R627" i="2"/>
  <c r="R624" i="2" s="1"/>
  <c r="R629" i="2"/>
  <c r="V627" i="2"/>
  <c r="V624" i="2" s="1"/>
  <c r="V629" i="2"/>
  <c r="N360" i="2"/>
  <c r="N319" i="2" s="1"/>
  <c r="N357" i="2"/>
  <c r="R360" i="2"/>
  <c r="R319" i="2" s="1"/>
  <c r="R357" i="2"/>
  <c r="V360" i="2"/>
  <c r="V319" i="2" s="1"/>
  <c r="V357" i="2"/>
  <c r="W407" i="2"/>
  <c r="N486" i="2"/>
  <c r="V486" i="2"/>
  <c r="M642" i="2"/>
  <c r="N698" i="2"/>
  <c r="M643" i="2"/>
  <c r="N642" i="2"/>
  <c r="V642" i="2"/>
  <c r="N727" i="2"/>
  <c r="T642" i="2"/>
  <c r="M664" i="2"/>
  <c r="Q664" i="2"/>
  <c r="U664" i="2"/>
  <c r="N643" i="2"/>
  <c r="R643" i="2"/>
  <c r="V643" i="2"/>
  <c r="O642" i="2"/>
  <c r="S642" i="2"/>
  <c r="W642" i="2"/>
  <c r="N738" i="2"/>
  <c r="R689" i="2"/>
  <c r="Y689" i="2" s="1"/>
  <c r="N749" i="2"/>
  <c r="N750" i="2"/>
  <c r="O778" i="2"/>
  <c r="P778" i="2"/>
  <c r="P779" i="2"/>
  <c r="R918" i="2"/>
  <c r="Y918" i="2" s="1"/>
  <c r="Y57" i="2" l="1"/>
  <c r="Y436" i="2"/>
  <c r="Y878" i="2"/>
  <c r="W815" i="2"/>
  <c r="U779" i="2"/>
  <c r="U776" i="2" s="1"/>
  <c r="Y288" i="2"/>
  <c r="Y459" i="2"/>
  <c r="Y804" i="2"/>
  <c r="O747" i="2"/>
  <c r="W22" i="2"/>
  <c r="M939" i="2"/>
  <c r="M606" i="2"/>
  <c r="M624" i="2"/>
  <c r="Y624" i="2" s="1"/>
  <c r="P747" i="2"/>
  <c r="Y939" i="2"/>
  <c r="U747" i="2"/>
  <c r="S747" i="2"/>
  <c r="M123" i="2"/>
  <c r="R317" i="2"/>
  <c r="Q247" i="2"/>
  <c r="P225" i="2"/>
  <c r="R225" i="2"/>
  <c r="W143" i="2"/>
  <c r="Y227" i="2"/>
  <c r="P317" i="2"/>
  <c r="Y968" i="2"/>
  <c r="Y128" i="2"/>
  <c r="Y817" i="2"/>
  <c r="Y784" i="2"/>
  <c r="Y718" i="2"/>
  <c r="Y818" i="2"/>
  <c r="Y664" i="2"/>
  <c r="Y68" i="2"/>
  <c r="Y944" i="2"/>
  <c r="Y208" i="2"/>
  <c r="Y44" i="2"/>
  <c r="Y156" i="2"/>
  <c r="Y255" i="2"/>
  <c r="Y308" i="2"/>
  <c r="Y228" i="2"/>
  <c r="Y738" i="2"/>
  <c r="Y78" i="2"/>
  <c r="Y609" i="2"/>
  <c r="Y627" i="2"/>
  <c r="Y35" i="2"/>
  <c r="Y887" i="2"/>
  <c r="Y765" i="2"/>
  <c r="Y159" i="2"/>
  <c r="Y192" i="2"/>
  <c r="Y230" i="2"/>
  <c r="Y279" i="2"/>
  <c r="Y981" i="2"/>
  <c r="Y357" i="2"/>
  <c r="Y942" i="2"/>
  <c r="M420" i="2"/>
  <c r="Y420" i="2" s="1"/>
  <c r="Y428" i="2"/>
  <c r="Y130" i="2"/>
  <c r="Y516" i="2"/>
  <c r="Y250" i="2"/>
  <c r="Y299" i="2"/>
  <c r="Y959" i="2"/>
  <c r="M747" i="2"/>
  <c r="Y750" i="2"/>
  <c r="Y231" i="2"/>
  <c r="Y629" i="2"/>
  <c r="Y955" i="2"/>
  <c r="Y249" i="2"/>
  <c r="Y707" i="2"/>
  <c r="Y501" i="2"/>
  <c r="Y727" i="2"/>
  <c r="Y217" i="2"/>
  <c r="Y360" i="2"/>
  <c r="Y608" i="2"/>
  <c r="Y186" i="2"/>
  <c r="Y125" i="2"/>
  <c r="Y270" i="2"/>
  <c r="Y170" i="2"/>
  <c r="Y778" i="2"/>
  <c r="M953" i="2"/>
  <c r="Y956" i="2"/>
  <c r="P461" i="2"/>
  <c r="Y464" i="2"/>
  <c r="Y646" i="2"/>
  <c r="Y467" i="2"/>
  <c r="Y698" i="2"/>
  <c r="Y753" i="2"/>
  <c r="Y793" i="2"/>
  <c r="Y319" i="2"/>
  <c r="Y183" i="2"/>
  <c r="W455" i="2"/>
  <c r="Y611" i="2"/>
  <c r="Y749" i="2"/>
  <c r="Y673" i="2"/>
  <c r="W779" i="2"/>
  <c r="W456" i="2" s="1"/>
  <c r="Y173" i="2"/>
  <c r="Y675" i="2"/>
  <c r="Y126" i="2"/>
  <c r="X410" i="2"/>
  <c r="Y410" i="2" s="1"/>
  <c r="X413" i="2"/>
  <c r="Y413" i="2" s="1"/>
  <c r="X407" i="2"/>
  <c r="Y407" i="2" s="1"/>
  <c r="N317" i="2"/>
  <c r="V247" i="2"/>
  <c r="S32" i="2"/>
  <c r="S247" i="2"/>
  <c r="V455" i="2"/>
  <c r="U456" i="2"/>
  <c r="W461" i="2"/>
  <c r="V456" i="2"/>
  <c r="U455" i="2"/>
  <c r="O225" i="2"/>
  <c r="P953" i="2"/>
  <c r="O953" i="2"/>
  <c r="Q776" i="2"/>
  <c r="Q317" i="2"/>
  <c r="V425" i="2"/>
  <c r="O32" i="2"/>
  <c r="N225" i="2"/>
  <c r="O419" i="2"/>
  <c r="O417" i="2" s="1"/>
  <c r="R461" i="2"/>
  <c r="P169" i="2"/>
  <c r="M247" i="2"/>
  <c r="N32" i="2"/>
  <c r="O247" i="2"/>
  <c r="S22" i="2"/>
  <c r="S20" i="2" s="1"/>
  <c r="O143" i="2"/>
  <c r="O140" i="2" s="1"/>
  <c r="V953" i="2"/>
  <c r="O640" i="2"/>
  <c r="R32" i="2"/>
  <c r="R23" i="2"/>
  <c r="V317" i="2"/>
  <c r="U247" i="2"/>
  <c r="U640" i="2"/>
  <c r="R776" i="2"/>
  <c r="Q455" i="2"/>
  <c r="Q169" i="2"/>
  <c r="V225" i="2"/>
  <c r="U461" i="2"/>
  <c r="S143" i="2"/>
  <c r="S317" i="2"/>
  <c r="U225" i="2"/>
  <c r="W225" i="2"/>
  <c r="V153" i="2"/>
  <c r="V143" i="2"/>
  <c r="T461" i="2"/>
  <c r="W953" i="2"/>
  <c r="T225" i="2"/>
  <c r="P247" i="2"/>
  <c r="Q20" i="2"/>
  <c r="R417" i="2"/>
  <c r="T815" i="2"/>
  <c r="Q32" i="2"/>
  <c r="Q640" i="2"/>
  <c r="V747" i="2"/>
  <c r="N953" i="2"/>
  <c r="R747" i="2"/>
  <c r="S643" i="2"/>
  <c r="S456" i="2" s="1"/>
  <c r="M317" i="2"/>
  <c r="R247" i="2"/>
  <c r="Q143" i="2"/>
  <c r="T776" i="2"/>
  <c r="P606" i="2"/>
  <c r="Q225" i="2"/>
  <c r="W747" i="2"/>
  <c r="W247" i="2"/>
  <c r="Q953" i="2"/>
  <c r="N247" i="2"/>
  <c r="S953" i="2"/>
  <c r="W640" i="2"/>
  <c r="R953" i="2"/>
  <c r="N776" i="2"/>
  <c r="T456" i="2"/>
  <c r="T747" i="2"/>
  <c r="O776" i="2"/>
  <c r="R143" i="2"/>
  <c r="O456" i="2"/>
  <c r="S776" i="2"/>
  <c r="O153" i="2"/>
  <c r="V776" i="2"/>
  <c r="Q456" i="2"/>
  <c r="R425" i="2"/>
  <c r="S225" i="2"/>
  <c r="V815" i="2"/>
  <c r="T320" i="2"/>
  <c r="Y320" i="2" s="1"/>
  <c r="T324" i="2"/>
  <c r="Y324" i="2" s="1"/>
  <c r="U317" i="2"/>
  <c r="R22" i="2"/>
  <c r="N155" i="2"/>
  <c r="N153" i="2" s="1"/>
  <c r="M846" i="2"/>
  <c r="Y846" i="2" s="1"/>
  <c r="R456" i="2"/>
  <c r="P456" i="2"/>
  <c r="U143" i="2"/>
  <c r="Q747" i="2"/>
  <c r="N433" i="2"/>
  <c r="N427" i="2"/>
  <c r="P143" i="2"/>
  <c r="M779" i="2"/>
  <c r="M776" i="2" s="1"/>
  <c r="P640" i="2"/>
  <c r="V22" i="2"/>
  <c r="V20" i="2" s="1"/>
  <c r="V32" i="2"/>
  <c r="O317" i="2"/>
  <c r="T640" i="2"/>
  <c r="T455" i="2"/>
  <c r="V640" i="2"/>
  <c r="S463" i="2"/>
  <c r="Y463" i="2" s="1"/>
  <c r="S486" i="2"/>
  <c r="Y486" i="2" s="1"/>
  <c r="P425" i="2"/>
  <c r="R169" i="2"/>
  <c r="R155" i="2"/>
  <c r="M143" i="2"/>
  <c r="M23" i="2"/>
  <c r="U142" i="2"/>
  <c r="U153" i="2"/>
  <c r="P32" i="2"/>
  <c r="N747" i="2"/>
  <c r="R686" i="2"/>
  <c r="Y686" i="2" s="1"/>
  <c r="R642" i="2"/>
  <c r="Y642" i="2" s="1"/>
  <c r="V461" i="2"/>
  <c r="T247" i="2"/>
  <c r="M427" i="2"/>
  <c r="M433" i="2"/>
  <c r="W317" i="2"/>
  <c r="W142" i="2"/>
  <c r="M153" i="2"/>
  <c r="V142" i="2"/>
  <c r="P142" i="2"/>
  <c r="P153" i="2"/>
  <c r="M32" i="2"/>
  <c r="P20" i="2"/>
  <c r="N640" i="2"/>
  <c r="N455" i="2"/>
  <c r="S153" i="2"/>
  <c r="S142" i="2"/>
  <c r="Q142" i="2"/>
  <c r="Q153" i="2"/>
  <c r="W153" i="2"/>
  <c r="N123" i="2"/>
  <c r="Y123" i="2" s="1"/>
  <c r="T32" i="2"/>
  <c r="M225" i="2"/>
  <c r="P776" i="2"/>
  <c r="P455" i="2"/>
  <c r="M640" i="2"/>
  <c r="P417" i="2"/>
  <c r="T142" i="2"/>
  <c r="T153" i="2"/>
  <c r="U41" i="2"/>
  <c r="U34" i="2"/>
  <c r="Y34" i="2" s="1"/>
  <c r="W41" i="2"/>
  <c r="N143" i="2"/>
  <c r="T20" i="2"/>
  <c r="O12" i="2" l="1"/>
  <c r="Y606" i="2"/>
  <c r="Y427" i="2"/>
  <c r="W776" i="2"/>
  <c r="Y776" i="2" s="1"/>
  <c r="Y225" i="2"/>
  <c r="Y41" i="2"/>
  <c r="Y815" i="2"/>
  <c r="Y433" i="2"/>
  <c r="Y169" i="2"/>
  <c r="Y779" i="2"/>
  <c r="O453" i="2"/>
  <c r="Y456" i="2"/>
  <c r="Y747" i="2"/>
  <c r="Y23" i="2"/>
  <c r="Y155" i="2"/>
  <c r="Y247" i="2"/>
  <c r="Y953" i="2"/>
  <c r="Y643" i="2"/>
  <c r="R20" i="2"/>
  <c r="S140" i="2"/>
  <c r="R13" i="2"/>
  <c r="S13" i="2"/>
  <c r="Q453" i="2"/>
  <c r="V13" i="2"/>
  <c r="W453" i="2"/>
  <c r="T12" i="2"/>
  <c r="W140" i="2"/>
  <c r="O13" i="2"/>
  <c r="S640" i="2"/>
  <c r="U453" i="2"/>
  <c r="T453" i="2"/>
  <c r="T317" i="2"/>
  <c r="Y317" i="2" s="1"/>
  <c r="P13" i="2"/>
  <c r="P453" i="2"/>
  <c r="T143" i="2"/>
  <c r="T13" i="2" s="1"/>
  <c r="N425" i="2"/>
  <c r="N419" i="2"/>
  <c r="N417" i="2" s="1"/>
  <c r="U140" i="2"/>
  <c r="Q13" i="2"/>
  <c r="P140" i="2"/>
  <c r="M425" i="2"/>
  <c r="M419" i="2"/>
  <c r="M140" i="2"/>
  <c r="N140" i="2"/>
  <c r="N13" i="2"/>
  <c r="W32" i="2"/>
  <c r="W12" i="2"/>
  <c r="N453" i="2"/>
  <c r="V140" i="2"/>
  <c r="V12" i="2"/>
  <c r="M13" i="2"/>
  <c r="M20" i="2"/>
  <c r="R142" i="2"/>
  <c r="Y142" i="2" s="1"/>
  <c r="R153" i="2"/>
  <c r="Y153" i="2" s="1"/>
  <c r="S461" i="2"/>
  <c r="Y461" i="2" s="1"/>
  <c r="S455" i="2"/>
  <c r="S453" i="2" s="1"/>
  <c r="U32" i="2"/>
  <c r="U22" i="2"/>
  <c r="Q140" i="2"/>
  <c r="Q12" i="2"/>
  <c r="R640" i="2"/>
  <c r="Y640" i="2" s="1"/>
  <c r="R455" i="2"/>
  <c r="R453" i="2" s="1"/>
  <c r="V453" i="2"/>
  <c r="U13" i="2"/>
  <c r="Y22" i="2" l="1"/>
  <c r="U12" i="2"/>
  <c r="U10" i="2" s="1"/>
  <c r="Y32" i="2"/>
  <c r="Y425" i="2"/>
  <c r="Y453" i="2"/>
  <c r="Y419" i="2"/>
  <c r="Y143" i="2"/>
  <c r="Y455" i="2"/>
  <c r="T10" i="2"/>
  <c r="W13" i="2"/>
  <c r="W10" i="2" s="1"/>
  <c r="Q10" i="2"/>
  <c r="V10" i="2"/>
  <c r="N12" i="2"/>
  <c r="N10" i="2" s="1"/>
  <c r="T140" i="2"/>
  <c r="U20" i="2"/>
  <c r="W20" i="2"/>
  <c r="R140" i="2"/>
  <c r="R12" i="2"/>
  <c r="R10" i="2" s="1"/>
  <c r="S12" i="2"/>
  <c r="S10" i="2" s="1"/>
  <c r="M417" i="2"/>
  <c r="Y417" i="2" s="1"/>
  <c r="M12" i="2"/>
  <c r="Y140" i="2" l="1"/>
  <c r="Y20" i="2"/>
  <c r="Y12" i="2"/>
  <c r="Y13" i="2"/>
  <c r="M10" i="2"/>
  <c r="Y10" i="2" s="1"/>
</calcChain>
</file>

<file path=xl/sharedStrings.xml><?xml version="1.0" encoding="utf-8"?>
<sst xmlns="http://schemas.openxmlformats.org/spreadsheetml/2006/main" count="15486" uniqueCount="720">
  <si>
    <t>Основное мероприятие 3 «Строительство физкультурно-оздоровительного комплекса за счет внебюджетных источников»</t>
  </si>
  <si>
    <t>Основное мероприятие 6 «Строительство физкультурно-оздоровительного комплекса с крытой ледовой площадкой и универсальным спортивным залом»</t>
  </si>
  <si>
    <t xml:space="preserve">Основное мероприятие 7 «Осуществление капитальных вложений в объекты капитального строительства государственной (муниципальной) собственности Забайкальского края»  </t>
  </si>
  <si>
    <t>4.7.1</t>
  </si>
  <si>
    <t>4.7.3</t>
  </si>
  <si>
    <t>4.7.4</t>
  </si>
  <si>
    <t>4.7.5</t>
  </si>
  <si>
    <t>4.7.6</t>
  </si>
  <si>
    <t>4.7.7</t>
  </si>
  <si>
    <t xml:space="preserve">Основное мероприятие 8 «Оснащение специализированных детско-юношеских спортивных школ олимпийского резерва, училищ олимпийского резерва, детско-юношеских спортивных школ инвентарем и оборудованием» </t>
  </si>
  <si>
    <t>Мероприятие  1 «Закупка комплектов искусственных покрытий для футбольных полей для спортивных детско-юношеских школ, включая доставку, подготовку основания и сертификацию»</t>
  </si>
  <si>
    <t>Мероприятие 2 «Закупка спортивного оборудования для специализированных детско-юношеских спортивных школ олимпийского резерва и училищ олимпийского резерва»</t>
  </si>
  <si>
    <t>Основное мероприятие 9 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</si>
  <si>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4.10</t>
  </si>
  <si>
    <t>1.1.4</t>
  </si>
  <si>
    <t>1.1.4 ПМ 1</t>
  </si>
  <si>
    <t>4.7.8</t>
  </si>
  <si>
    <t>4.7.9</t>
  </si>
  <si>
    <t>4.7.10</t>
  </si>
  <si>
    <t>18101Ц5054</t>
  </si>
  <si>
    <t>18401Ц5055</t>
  </si>
  <si>
    <t>18405Ц5055</t>
  </si>
  <si>
    <t>18407Ц5055</t>
  </si>
  <si>
    <t>18401Ц5052</t>
  </si>
  <si>
    <t>4.7.11</t>
  </si>
  <si>
    <t>4.7.2</t>
  </si>
  <si>
    <t>2.3.5</t>
  </si>
  <si>
    <t>2.3.5 ПМ1</t>
  </si>
  <si>
    <t>Мероприятие 5 «Осуществление спортивной подготовки в организациях, получивших статус «Детский футбольный центр»</t>
  </si>
  <si>
    <t>Показатель «Численность занимающихся видом спорта «футбол» на спортивно-оздоровительном этапе»</t>
  </si>
  <si>
    <t>4.1.4</t>
  </si>
  <si>
    <t>4.1.5</t>
  </si>
  <si>
    <t xml:space="preserve">Показатель «Количество приобретенных и установленных тренажерных комплексов»
</t>
  </si>
  <si>
    <t>Показатель «Количество отремонтированных спортивных объектов»</t>
  </si>
  <si>
    <t>4.11</t>
  </si>
  <si>
    <t>182Р503512</t>
  </si>
  <si>
    <t>18401Ц5053</t>
  </si>
  <si>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</si>
  <si>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</si>
  <si>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</si>
  <si>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</si>
  <si>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</si>
  <si>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</si>
  <si>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</si>
  <si>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</si>
  <si>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</si>
  <si>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</si>
  <si>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</si>
  <si>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</si>
  <si>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</si>
  <si>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</si>
  <si>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</si>
  <si>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</si>
  <si>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</si>
  <si>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</si>
  <si>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</si>
  <si>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</si>
  <si>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</si>
  <si>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</si>
  <si>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</si>
  <si>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</si>
  <si>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</si>
  <si>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</si>
  <si>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</si>
  <si>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</si>
  <si>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</si>
  <si>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</si>
  <si>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</si>
  <si>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</si>
  <si>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</si>
  <si>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1.</t>
  </si>
  <si>
    <t>Х</t>
  </si>
  <si>
    <t>тыс.рублей</t>
  </si>
  <si>
    <t>0110000</t>
  </si>
  <si>
    <t>000000</t>
  </si>
  <si>
    <t>000</t>
  </si>
  <si>
    <t>в т.ч.</t>
  </si>
  <si>
    <t>ПЦ 1</t>
  </si>
  <si>
    <t>%</t>
  </si>
  <si>
    <t>ПЦ 2</t>
  </si>
  <si>
    <t>0111102</t>
  </si>
  <si>
    <t>1. ПП1</t>
  </si>
  <si>
    <t>Министерство физической культуры и спорта Забайкальского края</t>
  </si>
  <si>
    <t>ед.</t>
  </si>
  <si>
    <t>чел.</t>
  </si>
  <si>
    <t>х</t>
  </si>
  <si>
    <t>X</t>
  </si>
  <si>
    <t>2.ПП1</t>
  </si>
  <si>
    <t>2.ПП2</t>
  </si>
  <si>
    <t>0110702</t>
  </si>
  <si>
    <t>0111103</t>
  </si>
  <si>
    <t>0110704</t>
  </si>
  <si>
    <t>1820350810</t>
  </si>
  <si>
    <t>3 ПП1</t>
  </si>
  <si>
    <t>0111105</t>
  </si>
  <si>
    <t>0110113</t>
  </si>
  <si>
    <t>3.1.1 ПМ1</t>
  </si>
  <si>
    <t>тыс. рублей</t>
  </si>
  <si>
    <t>Абсолютный показатель, определяется соглашением</t>
  </si>
  <si>
    <t>Абсолютный показатель</t>
  </si>
  <si>
    <t>1820113423</t>
  </si>
  <si>
    <t>1820113482</t>
  </si>
  <si>
    <t>18203R0810</t>
  </si>
  <si>
    <t>1830129400</t>
  </si>
  <si>
    <t>1830149300</t>
  </si>
  <si>
    <t>Министерство физической культуры и спорта Забайкальского края, Департамент государственного имущества и земельных отношений Забайкальского края</t>
  </si>
  <si>
    <t>18101R1270</t>
  </si>
  <si>
    <t>18401R4950</t>
  </si>
  <si>
    <t>0170113</t>
  </si>
  <si>
    <t>120</t>
  </si>
  <si>
    <t>240</t>
  </si>
  <si>
    <t>850</t>
  </si>
  <si>
    <t>Абсолютный показатель (согласно приказам Минспорта России)</t>
  </si>
  <si>
    <t>Абсолютный показатель (согласно представленным данным Минспорта России)</t>
  </si>
  <si>
    <t>Абсолютный показатель (согласно приказам Министерства физической культуры и спорта Забайкальского края)</t>
  </si>
  <si>
    <t xml:space="preserve">2.1 </t>
  </si>
  <si>
    <t>2.1.1</t>
  </si>
  <si>
    <t>2.1.1 ПМ1</t>
  </si>
  <si>
    <t xml:space="preserve">2.1.2 </t>
  </si>
  <si>
    <t>2.1. 2 ПМ1</t>
  </si>
  <si>
    <t xml:space="preserve">2.2 </t>
  </si>
  <si>
    <t>2.3.1 ПМ1</t>
  </si>
  <si>
    <t>3.1 ПОМ1</t>
  </si>
  <si>
    <t>3.1.1</t>
  </si>
  <si>
    <t>2.1. 3</t>
  </si>
  <si>
    <t>2.1. 3   ПМ1</t>
  </si>
  <si>
    <t>2.1. 4</t>
  </si>
  <si>
    <t>2.1. 4    ПМ1</t>
  </si>
  <si>
    <t>2.3.2</t>
  </si>
  <si>
    <t>2.3.3</t>
  </si>
  <si>
    <t>2.4</t>
  </si>
  <si>
    <t>2.4.2</t>
  </si>
  <si>
    <t>3.1</t>
  </si>
  <si>
    <t>4.1</t>
  </si>
  <si>
    <t>4.1.3</t>
  </si>
  <si>
    <t>4.2</t>
  </si>
  <si>
    <t>3</t>
  </si>
  <si>
    <t>4.6</t>
  </si>
  <si>
    <t>4.5</t>
  </si>
  <si>
    <t>4.8</t>
  </si>
  <si>
    <t>0,05</t>
  </si>
  <si>
    <t>чел./день</t>
  </si>
  <si>
    <t>чел/день</t>
  </si>
  <si>
    <t>0,025</t>
  </si>
  <si>
    <t>18410R4950</t>
  </si>
  <si>
    <t>2.ПП3</t>
  </si>
  <si>
    <t>2.ПП4</t>
  </si>
  <si>
    <t>4.ПП1</t>
  </si>
  <si>
    <t xml:space="preserve">Абсолютный показатель </t>
  </si>
  <si>
    <t>0,1</t>
  </si>
  <si>
    <t>чел./смену</t>
  </si>
  <si>
    <t>2.ПП6</t>
  </si>
  <si>
    <t xml:space="preserve">Абсолютный показатель (согласно приложения № 3 к Соглашению о выделении субсидии из федерального бюджета "Отчет о достижении значений целевых показателей эффективности использования субсидии") </t>
  </si>
  <si>
    <t>1810000000</t>
  </si>
  <si>
    <t>0110703</t>
  </si>
  <si>
    <t>Показатель «Количество официальных физкультурных (физкультурно-оздоровительных) мероприятий, организованных социально ориентированными некоммерческими организациями»</t>
  </si>
  <si>
    <t xml:space="preserve">Абсолютный показатель (согласно приложению № 3 к Соглашению о выделении субсидии из федерального бюджета "Отчет о достижении значений целевых показателей эффективности использования субсидии") </t>
  </si>
  <si>
    <t>финансирование за счет всех источников</t>
  </si>
  <si>
    <t>финансирование за счет краевого бюджета</t>
  </si>
  <si>
    <t>финансирование за счет федерального бюджета</t>
  </si>
  <si>
    <t>финансирование за счет муниципального бюджета</t>
  </si>
  <si>
    <t xml:space="preserve">кв. м. </t>
  </si>
  <si>
    <t>из них учащихся и студентов</t>
  </si>
  <si>
    <t>Показатель «Удельный вес социально ориентированных некоммерческих организаций, оказывающих услуги в области физической культуры и спорта, от общего количества организаций, оказывающих услуги в области физической культуры и спорта»</t>
  </si>
  <si>
    <t>1.1</t>
  </si>
  <si>
    <t>1.1 ПОМ 1</t>
  </si>
  <si>
    <t>1.1.1</t>
  </si>
  <si>
    <t>1.1.1 ПМ 1</t>
  </si>
  <si>
    <t>1.1.1 ПМ 2</t>
  </si>
  <si>
    <t>1.1.2</t>
  </si>
  <si>
    <t>1.1.2 ПМ 1</t>
  </si>
  <si>
    <t>1.1.3</t>
  </si>
  <si>
    <t>1.1.3 ПМ 1</t>
  </si>
  <si>
    <t>1.2 ПОМ 1</t>
  </si>
  <si>
    <t>1820303810</t>
  </si>
  <si>
    <t>1. ПП2</t>
  </si>
  <si>
    <t>Абсолютный показатель (согласно представленным данным от телевизионных СМИ)</t>
  </si>
  <si>
    <t>1.1.1 ПМ 3</t>
  </si>
  <si>
    <t>2.ПП5</t>
  </si>
  <si>
    <t>2.1. 5</t>
  </si>
  <si>
    <t>2.1. 5    ПМ1</t>
  </si>
  <si>
    <t>Абсолютный показатель (согласно данным из реестра муниципальных районов)</t>
  </si>
  <si>
    <t>2019 - 2021</t>
  </si>
  <si>
    <t>гр.21</t>
  </si>
  <si>
    <t>Показатель «Доля занимающихся по программам спортивной подготовки в организациях ведомственной принадлежности физической культуры и спорта»</t>
  </si>
  <si>
    <t>Показатель «Количество организаций спортивной подготовки в которые поставлено новое спортивное оборудование и инвентарь по хоккею»</t>
  </si>
  <si>
    <t>4.1.1</t>
  </si>
  <si>
    <t>4.1.2</t>
  </si>
  <si>
    <t>4.3</t>
  </si>
  <si>
    <t>4.4</t>
  </si>
  <si>
    <t>4.7</t>
  </si>
  <si>
    <t>Показатель «Количество созданных физкультурно-оздоровительных комплексов открытого типа»</t>
  </si>
  <si>
    <t>184Р552280</t>
  </si>
  <si>
    <t>184Р552290</t>
  </si>
  <si>
    <t>182Р550810</t>
  </si>
  <si>
    <t>610</t>
  </si>
  <si>
    <t>4.8.1</t>
  </si>
  <si>
    <t>4.8.2</t>
  </si>
  <si>
    <t>4.9.1</t>
  </si>
  <si>
    <t>4.9.2</t>
  </si>
  <si>
    <t>4.9</t>
  </si>
  <si>
    <t>4.9.3</t>
  </si>
  <si>
    <t>4.9.4</t>
  </si>
  <si>
    <t xml:space="preserve">2.3.1 </t>
  </si>
  <si>
    <t>2.3.2 ПМ1</t>
  </si>
  <si>
    <t>2.3.3 ПМ1</t>
  </si>
  <si>
    <t>2.3.4</t>
  </si>
  <si>
    <t>2.2 ПОМ 1</t>
  </si>
  <si>
    <t>2.2 ПОМ 2</t>
  </si>
  <si>
    <t>2.1 ПОМ1</t>
  </si>
  <si>
    <t>2.3.1 ПМ2</t>
  </si>
  <si>
    <t>2.3.1 ПМ3</t>
  </si>
  <si>
    <t>2.3.1 ПМ4</t>
  </si>
  <si>
    <t>2.3.1 ПМ5</t>
  </si>
  <si>
    <t>2.3.1 ПМ6</t>
  </si>
  <si>
    <t>2.3.4     ПМ1</t>
  </si>
  <si>
    <t>2.3.4     ПМ2</t>
  </si>
  <si>
    <t>2.3.4    ПМ3</t>
  </si>
  <si>
    <t>4.4    ПОМ1</t>
  </si>
  <si>
    <t>4.7    ПОМ1</t>
  </si>
  <si>
    <t>4.9 ПОМ 1</t>
  </si>
  <si>
    <t>4.9.5      ПМ1</t>
  </si>
  <si>
    <t>Показатель «Количество поставленных искусственных покрытий для футбольных полей, созданных при организациях спортивной подготовки»</t>
  </si>
  <si>
    <t>Показатель «Количество спортивных школ олимпийского резерва в которые поставлены новые спортивные оборудование и инвентарь для приведения организаций спортивной подготовки в нормативное состояние»</t>
  </si>
  <si>
    <t>Подпрограмма «Развитие массового спорта в Забайкальском крае»</t>
  </si>
  <si>
    <t>Показатель «Количество организованных и проведенных физкультурных мероприятий и массовых спортивных мероприятий в Забайкальском крае»</t>
  </si>
  <si>
    <t>Показатель «Доля детей и молодежи (возраст 3-29 лет), систематически занимающихся физической культурой и спортом, в общей численности детей и молодежи»</t>
  </si>
  <si>
    <t>Показатель «Доля граждан среднего возраста (женщины: 30-54 года; мужчины: 30-59 лет), систематически занимающихся физической культурой и спортом, в общей численности граждан среднего возраста»</t>
  </si>
  <si>
    <t>Показатель «Доля граждан старшего возраста (женщины: 55-79 лет; мужчины: 60-79 лет), систематически занимающихся физической культурой и спортом в общей численности граждан старшего возраста»</t>
  </si>
  <si>
    <t>Основное мероприятие 1 «Физическое воспитание и обеспечение организации и проведения физкультурных и массовых спортивных  мероприятий»</t>
  </si>
  <si>
    <t>Показатель «Доля потребителей, удовлетворенных качеством проведенных физкультурно-массовых мероприятий»</t>
  </si>
  <si>
    <t>Мероприятие 1 «Вовлечение населения в занятия физической культурой и массовым спортом»</t>
  </si>
  <si>
    <t>Показатель «Доля сельского населения, систематически занимающегося физической культурой и спортом, в общей численности сельского населения Забайкальского края в возрасте от 3 до 79 лет»</t>
  </si>
  <si>
    <t>Показатель «Количество информационных сюжетов, направленных на пропаганду физической культуры и спорта»</t>
  </si>
  <si>
    <t>Мероприятие 3 «Развитие студенческого спорта»</t>
  </si>
  <si>
    <t>Показатель «Количество квалифицированных тренеров и тренеров-преподавателей физкультурно-спортивных организаций, работающих по специальности»</t>
  </si>
  <si>
    <t>Показатель «Количество краевых государственных учреждений, координация и регулирование деятельности которых возложены на Министерство физической культуры и спорта Забайкальского края»</t>
  </si>
  <si>
    <t>Мероприятие 1 «Оказание ГБУ «СШОР № 3» Забайкальского края государственной услуги по предоставлению дополнительного образования в области физической культуры и спорта»</t>
  </si>
  <si>
    <t>Показатель «Совокупный объем предоставления услуги «Предоставление дополнительного образования в области физической культуры и спорта»</t>
  </si>
  <si>
    <t>Показатель «Совокупный объем предоставления услуги «Спортивная подготовка по видам спорта»</t>
  </si>
  <si>
    <t>Показатель «Организация и обеспечение подготовки спортивного резерва»</t>
  </si>
  <si>
    <t>Показатель «Количество членов спортивных сборных команд Забайкальского края, прошедших углубленное медицинское обследование»</t>
  </si>
  <si>
    <t>Показатель «Количество организованных и проведенных спортивных мероприятий межмуниципального, регионального, межрегионального, всероссийского уровня»</t>
  </si>
  <si>
    <t>Показатель «Обеспечение участия спортсменов в соревнованиях регионального, межрегионального, всероссийского и международного уровней»</t>
  </si>
  <si>
    <t>Основное мероприятие 3 «Спортивная подготовка по видам спорта»</t>
  </si>
  <si>
    <t>Показатель «Число спортсменов, зачисленных кандидатами в спортивные сборные команды Российской Федерации»</t>
  </si>
  <si>
    <t>Показатель «Доля спортсменов-разрядников в общем количестве лиц, занимающихся в системе специализированных детско-юношеских спортивных школ олимпийского резерва»</t>
  </si>
  <si>
    <t>Мероприятие 2 «Предоставление субсидий из регионального бюджета бюджетам муниципальных районов (городских округов) 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подготовки»</t>
  </si>
  <si>
    <t>Показатель «Количество организаций, осуществляющих спортивную подготовку  и получивших субсидию из регионального бюджета»</t>
  </si>
  <si>
    <t>Мероприятие 3 «Стимулирование членов спортивных сборных команд Забайкальского края за высокие спортивные результаты»</t>
  </si>
  <si>
    <t>Показатель «Число членов спортивных сборных команд Забайкальского края, получивших денежное вознаграждение»</t>
  </si>
  <si>
    <t>Мероприятие 4 «Предоставление государственной услуги по присвоению спортивных разрядов Министерством физической культуры и спорта Забайкальского края»</t>
  </si>
  <si>
    <t>Показатель «Число спортсменов, которым присвоен I спортивный разряд»</t>
  </si>
  <si>
    <t>Показатель «Число спортивных судей, которым присвоена I судейская категория»</t>
  </si>
  <si>
    <t>Задача «Создание организационно-управленческих, нормативно-правовых, материально-технических, социально-педагогических и медико-биологических условий для реализации государственной программы с целью вовлечения различных категорий и групп населения в регулярные занятия физической культурой и спортом»</t>
  </si>
  <si>
    <t>Подпрограмма «Обеспечивающая подпрограмма»</t>
  </si>
  <si>
    <t>Показатель «Обеспеченность нормативно-правовыми актами в рамках выполнения государственных функций Министерства физической культуры и спорта Забайкальского края»</t>
  </si>
  <si>
    <t>Основное мероприятие 1 «Обеспечение деятельности Министерства физической культуры и спорта Забайкальского края»</t>
  </si>
  <si>
    <t>Мероприятие 1 «Исполнение государственных функций Министерством физической культуры и спорта Забайкальского края»</t>
  </si>
  <si>
    <t>Показатель «Степень выполнения календарного плана официальных физкультурных мероприятий и спортивных мероприятий»</t>
  </si>
  <si>
    <t>Подпрограмма «Развитие материально-технической базы отрасли «Физическая культура и спорт»</t>
  </si>
  <si>
    <t>Показатель «Единовременная пропускная способность объектов спорта, введенных в эксплуатацию в рамках программы для развития массового спорта»</t>
  </si>
  <si>
    <t>Показатель «Единовременная пропускная способность»</t>
  </si>
  <si>
    <t>Мероприятие 2 «Строительство малобюджетных физкультурно-спортивных объектов шаговой доступности в поселках городского типа, городах Забайкальского края»</t>
  </si>
  <si>
    <t>Показатель «Количество малобюджетных физкультурно-спортивных объектов, введенных в эксплуатацию»</t>
  </si>
  <si>
    <t>Показатель «Количество муниципальных районов (городских округов) Забайкальского края, получивших спортивный инвентарь»</t>
  </si>
  <si>
    <t xml:space="preserve">Показатель «Единовременная пропускная способность» </t>
  </si>
  <si>
    <t>Показатель «Количество занимающихся»</t>
  </si>
  <si>
    <t>Показатель «Площадь объекта»</t>
  </si>
  <si>
    <t>Показатель «Количество специализированных детско-юношеских спортивных школ олимпийского резерва, училищ олимпийского резерва и детско-юношеских спортивных школ, получивших спортивное оборудование и поля с искусственным футбольным покрытием»</t>
  </si>
  <si>
    <t>Показатель «Количество приобретенных и уложенных комплектов искусственного покрытия для футбольных полей»</t>
  </si>
  <si>
    <t>Показатель «Количество специализированных детско-юношеских спортивных школ олимпийского резерва и училищ олимпийского резерва, получивших спортивное оборудование»</t>
  </si>
  <si>
    <t>Мероприятие 1 «Бассейн в г.п. «Борзинское» Забайкальского края»</t>
  </si>
  <si>
    <t>Основное мероприятие 2 «Приобретение спортивного зала в собственность Забайкальского края»</t>
  </si>
  <si>
    <t>181Р503512</t>
  </si>
  <si>
    <t>1840755055</t>
  </si>
  <si>
    <t>0981102</t>
  </si>
  <si>
    <t>Мероприятие 2 «Проведение спортивных соревнований в системе подготовки спортивного резерва»</t>
  </si>
  <si>
    <t>1810155054</t>
  </si>
  <si>
    <t>Подпрограмма «Подготовка спортивного резерва в Забайкальском крае»</t>
  </si>
  <si>
    <t>Основное мероприятие 1 «Организация деятельности краевых государственных учреждений, координация и регулирование деятельности которых возложены на Министерство физической культуры и спорта Забайкальского края»</t>
  </si>
  <si>
    <t>2016-2018</t>
  </si>
  <si>
    <t>Показатель «Доля населения, выполнившего нормативы испытаний (тестов)  ВФСК «Готов к труду и обороне» (ГТО), в общей численности населения, принявшего участие в выполнении нормативов испытаний (тестов) ВФСК «Готов к труду и обороне» (ГТО)»</t>
  </si>
  <si>
    <t>Показатель «Количество присвоенных званий «Мастер спорта России», «Мастер спорта России международного класса», «Заслуженный мастер спорта»</t>
  </si>
  <si>
    <t>Показатель «Проведение физкультурных и комплексных физкультурных мероприятий для всех категорий и групп населения»</t>
  </si>
  <si>
    <t>Показатель «Проведение тренировочных мероприятий по базовым олимпийским, паралимпийским и сурдлимпийским видам спорта»</t>
  </si>
  <si>
    <t>Показатель «Обеспечение питания и проживания спортсменов при проведении первенств России»</t>
  </si>
  <si>
    <t>Показатель «Осуществление в соответствии с порядком, утвержденным Министерством спорта Российской Федерации, поддержки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подготовки»</t>
  </si>
  <si>
    <t>Показатель «Повышение квалификации и переподготовки специалистов в сфере физической культуры и спорта»</t>
  </si>
  <si>
    <t>Показатель «Степень достижения установленных значений целевых показателей государственной программы и входящих в нее подпрограмм»</t>
  </si>
  <si>
    <t>Показатель «Количество муниципальных районов (образований), где для центров тестирования ВФСК «Готов к труду и обороне» созданы малые спортивные площадки»</t>
  </si>
  <si>
    <t>кв. м</t>
  </si>
  <si>
    <t>Мероприятие 4 «Приобретение и установка уличных тренажерных комплексов (в рамках Плана социального развития центров экономического роста Забайкальского края)»</t>
  </si>
  <si>
    <t>2019-2024</t>
  </si>
  <si>
    <t>Министерство физической культуры и спорта Забайкальского края, Министерство строительства, дорожного хозяйства и транспорта Забайкальского края</t>
  </si>
  <si>
    <t>2014-2017</t>
  </si>
  <si>
    <t>Основное мероприятие 4 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</si>
  <si>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гр.22</t>
  </si>
  <si>
    <t>гр.23</t>
  </si>
  <si>
    <t>гр.24</t>
  </si>
  <si>
    <t>2.4. ПОМ 1</t>
  </si>
  <si>
    <t xml:space="preserve">2.4.1 </t>
  </si>
  <si>
    <t>2.4.2 ПМ1</t>
  </si>
  <si>
    <t>4.9.5</t>
  </si>
  <si>
    <t>18203R3830</t>
  </si>
  <si>
    <t>184015505М</t>
  </si>
  <si>
    <t>18401Ц505М</t>
  </si>
  <si>
    <t>4.10.1</t>
  </si>
  <si>
    <t>4.10.1    ПМ1</t>
  </si>
  <si>
    <t>4.12</t>
  </si>
  <si>
    <t>4.12             ПОМ1</t>
  </si>
  <si>
    <t>184Р554950</t>
  </si>
  <si>
    <t>2.3.6</t>
  </si>
  <si>
    <t>Показатель «Количество человек, осваивающих основные профессиональные образовательные программы среднего профессионального образования по направлению подготовки 49.00.00 «Физическая культура и спорт»</t>
  </si>
  <si>
    <t>2.3.6 ПМ1</t>
  </si>
  <si>
    <t>Показатель «Доля проведенных домашних матчей в общем количестве запланированных игр в сезоне»</t>
  </si>
  <si>
    <t>Основное мероприятие 10 «Строительство в муниципальных районах и городских округах Забайкальского края (в том числе в образовательных организациях, реализующих основные общеобразовательные программы) плоскостных сооружений, стоимость строительства каждого из которых составляет не более 25 млн. руб., по проектам, рекомендованным Министерством спорта Российской Федерации для повторного применения, и (или) включенным в реестр типовой проектной документации, обеспечивающим, в частности, доступность этих объектов для лиц с ограниченными возможностями здоровья и инвалидов» в рамках реализации федеральной целевой программы «Развитие физической культуры и спорта в Российской Федерации на 2016-2020 годы»</t>
  </si>
  <si>
    <t>Мероприятие 3 «Строительство универсальных спортивных площадок с искусственным покрытием (в рамках реализации Плана социального развития центров экономического роста Забайкальского края)»</t>
  </si>
  <si>
    <t>Мероприятие 4 «Капитальный ремонт спортивных объектов государственной и муниципальной собственности (в рамках реализации Плана социального развития центров экономического роста Забайкальского края)»</t>
  </si>
  <si>
    <t>Мероприятие 5 «Закупка спортивного инвентаря для муниципальных районов (городских округов) Забайкальского края»</t>
  </si>
  <si>
    <t>2016 - 2019</t>
  </si>
  <si>
    <t>2019-2020</t>
  </si>
  <si>
    <t>2019 - 2020</t>
  </si>
  <si>
    <t xml:space="preserve">Показатель «Количество закупленных комплектов искусственных футбольных полей» </t>
  </si>
  <si>
    <t>Основное мероприятие 11 «Строительство  спортивных объектов Экопарка за счет внебюджетных источников в г. Чите»</t>
  </si>
  <si>
    <t>4.11             ПОМ1</t>
  </si>
  <si>
    <t>4.10.1    ПОМ1</t>
  </si>
  <si>
    <t>Задача «Повышение мотивации граждан к регулярным занятиям физической культурой и спортом и ведению здорового образа жизни"</t>
  </si>
  <si>
    <t>Задача «Развитие инфраструктуры физической культуры и спорта, в том числе для лиц с ограниченными возможностями здоровья и инвалидов»</t>
  </si>
  <si>
    <t>1820000000</t>
  </si>
  <si>
    <t>184Р503280</t>
  </si>
  <si>
    <t>1830100000</t>
  </si>
  <si>
    <t>1840100000</t>
  </si>
  <si>
    <t>184Р500000</t>
  </si>
  <si>
    <t>Мероприятие 1 «Закупка комплектов искусственных футбольных полей для спортивных школ в рамках федеральной целевой программы «Развитие физической культуры и спорта в Российской Федерации на 2016-2020 годы»</t>
  </si>
  <si>
    <t>4.10.1 ПМ2</t>
  </si>
  <si>
    <t>4.9.6.1</t>
  </si>
  <si>
    <t>4.9.6.1    ПМ1</t>
  </si>
  <si>
    <t>4.9.6.2</t>
  </si>
  <si>
    <t>4.9.6.2    ПМ1</t>
  </si>
  <si>
    <t>4.9.6.3</t>
  </si>
  <si>
    <t>4.9.6.3    ПМ1</t>
  </si>
  <si>
    <t>4.9.6.4</t>
  </si>
  <si>
    <t>4.9.6.4    ПМ1</t>
  </si>
  <si>
    <t>4.9.6.5</t>
  </si>
  <si>
    <t>4.9.6.5    ПМ1</t>
  </si>
  <si>
    <t>1. «Строительство универсальной спортивной площадки с искусственным покрытием в с. Ундино-Поселье Балейского района»</t>
  </si>
  <si>
    <t>2. «Строительство универсальной спортивной площадки с искусственным покрытием в с. Ивановка  Нерчинско-Заводского района»</t>
  </si>
  <si>
    <t>3. «Строительство универсальной спортивной площадки с искусственным покрытием в с. Хара-Шибирь  Могойтуйского района»</t>
  </si>
  <si>
    <t>4. «Строительство универсальной спортивной площадки с искусственным покрытием в с. Урейск  Акшинского района»</t>
  </si>
  <si>
    <t>5. «Строительство универсальной спортивной площадки с искусственным покрытием в с. Хада-Булак  Борзинского района»</t>
  </si>
  <si>
    <t>Мероприятие 6 «Предоставление субсидий за счет средств бюджета Забайкальского края некоммерческим организациям, не являющимся государственными (муниципальными) учреждениями, осуществляющими развитие командных игровых видов спорта в Забайкальском крае»</t>
  </si>
  <si>
    <t>Показатель «Количество подписанных соглашений государственно-частного партнерства между Правительством Забайкальского края и частными компаниями с целью развития сферы физической культуры и спорта в Забайкальском крае»</t>
  </si>
  <si>
    <t>Мероприятие 1 «Организация работы с целью привлечения частных инвесторов к поддержке спортивных школ и команд»</t>
  </si>
  <si>
    <t>Показатель «Количество договоров спонсорской помощи в сфере физической культуры и спорта с организациями негосударственного сектора»</t>
  </si>
  <si>
    <t>Абсолютный показатель (по информации СЭД "Дело")</t>
  </si>
  <si>
    <t>Мероприятие 2 «Выявление и поддержка деятельности организаций, осуществляющих инновационные проекты и программы по вовлечению детей, подростков и молодежи в систему физического воспитания»</t>
  </si>
  <si>
    <t>Показатель «Количество организаций, осуществляющих инновационные проекты и программы по вовлечению детей, подростков и молодежи в систему физического воспитания, деятельности которых была оказана поддержка»</t>
  </si>
  <si>
    <t>Мероприятие 3 «Взаимодействие с региональными предпринимателями по реализации бизнес-проектов по производству спортивного инвентаря»</t>
  </si>
  <si>
    <t>Показатель «Количество региональных предпринимателей, оказавших содействие в реализации бизнес-проектов в производстве спортивного инвентаря»</t>
  </si>
  <si>
    <t>2.5</t>
  </si>
  <si>
    <t>Основное мероприятие 5 «Организация работы с негосударственным сектором с целью развития сферы физической культуры и спорта в Забайкальском крае»</t>
  </si>
  <si>
    <t>2.5.1</t>
  </si>
  <si>
    <t>2.5.2</t>
  </si>
  <si>
    <t>2.5.3</t>
  </si>
  <si>
    <t>1.1 ПОМ 2</t>
  </si>
  <si>
    <t>Показатель «Доля населения, занятого в экономике, занимающегося физической культурой и спортом, в общей численности населения, занятого в экономике»</t>
  </si>
  <si>
    <t>1. ПП3</t>
  </si>
  <si>
    <t>857</t>
  </si>
  <si>
    <t>40</t>
  </si>
  <si>
    <t>Основные мероприятия, мероприятия, показатели и объемы финансирования государственной программы Забайкальского края «Развитие физической культуры и спорта в Забайкальском крае»</t>
  </si>
  <si>
    <t xml:space="preserve">Дзд = (Чздс+Чздо)/Чнд х 100, где: Чздс – численность населения в возрасте 3-29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Чздо - численность населения в возрасте 3-29 лет, самостоятельно занимающегося физической культурой и спортом, в соответствии с данными выборочного наблюдения состояния здоровья; Чнд - численность населения в возрасте 3-29 лет по административной информации Федеральной службы государственной статистики *
</t>
  </si>
  <si>
    <t>Мероприятие 6 «Строительство (реконструкция, техническое перевооружение, приобретение) объектов спорта, универсальных спортивных площадок в рамках реализации федеральной целевой программы «Развитие физической культуры и спорта в Российской Федерации на 2016-2020 годы»</t>
  </si>
  <si>
    <t>184135505М</t>
  </si>
  <si>
    <t>Министерство физической культуры и спорта Забайкальского края, Администрация Агинского Бурятского округа Забайкальского края</t>
  </si>
  <si>
    <t>2020-2024</t>
  </si>
  <si>
    <t>2020-2021</t>
  </si>
  <si>
    <t>4.13.</t>
  </si>
  <si>
    <t>4.13 ПОМ 1</t>
  </si>
  <si>
    <t>4.14</t>
  </si>
  <si>
    <t>4.14 ПОМ 1</t>
  </si>
  <si>
    <t>4.14.1</t>
  </si>
  <si>
    <t>4.14.2</t>
  </si>
  <si>
    <t>184145505М</t>
  </si>
  <si>
    <t>1830000000</t>
  </si>
  <si>
    <t>1840000000</t>
  </si>
  <si>
    <t>0061103</t>
  </si>
  <si>
    <t>0980000</t>
  </si>
  <si>
    <t>184Р555055</t>
  </si>
  <si>
    <t>4.14.1. ППМ 1</t>
  </si>
  <si>
    <t>4.14.2. ППМ 2</t>
  </si>
  <si>
    <t>4.15    ПОМ1</t>
  </si>
  <si>
    <t>0,01</t>
  </si>
  <si>
    <t>2021-2022</t>
  </si>
  <si>
    <t>Мероприятие 5 «Поддержка создания и деятельности социально ориентированных некоммерческих организаций, оказывающих услуги в области физической культуры и спорта»</t>
  </si>
  <si>
    <t>1.1.5</t>
  </si>
  <si>
    <t>1.1.5 ПМ 1</t>
  </si>
  <si>
    <t>Мероприятие 6 «Предоставление субсидий из бюджета Забайкальского края на оказание финансовой поддержки социально ориентированным некоммерческим организациям, оказывающим услуги в области физической культуры и спорта»</t>
  </si>
  <si>
    <t>1.1.6</t>
  </si>
  <si>
    <t>1.1.6 ПМ 1</t>
  </si>
  <si>
    <t>Основное мероприятие 2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</si>
  <si>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1.2.</t>
  </si>
  <si>
    <t>4.9.6.6</t>
  </si>
  <si>
    <t>4.9.6.6    ПМ1</t>
  </si>
  <si>
    <t>0000000</t>
  </si>
  <si>
    <t>181Р500000</t>
  </si>
  <si>
    <t>0060000</t>
  </si>
  <si>
    <t>182Р500000</t>
  </si>
  <si>
    <t>0170000</t>
  </si>
  <si>
    <t>1840700000</t>
  </si>
  <si>
    <t>520</t>
  </si>
  <si>
    <t>из федерального бюджета</t>
  </si>
  <si>
    <t>630</t>
  </si>
  <si>
    <t>620</t>
  </si>
  <si>
    <t>830</t>
  </si>
  <si>
    <t>410</t>
  </si>
  <si>
    <t>460</t>
  </si>
  <si>
    <t>Основное мероприятие 2 «Выполнение работ по организации и проведению в соответствии с календарным планом спортивных мероприятий разного уровня: межмуниципального, регионального, всероссийского, международного, подготовка спортивных сборных команд Забайкальского края по видам спорта к спортивным соревнованиям, обеспечение участия спортсменов в соревнованиях краевого, зонального, всероссийского и международного уровней»</t>
  </si>
  <si>
    <t>4.9.7</t>
  </si>
  <si>
    <t>4.9.7    ПМ1</t>
  </si>
  <si>
    <t>4.9.8</t>
  </si>
  <si>
    <t>4.9.8    ПМ1</t>
  </si>
  <si>
    <t>Мероприятие 7 «Строительство физкультурно-оздоровительного комплекса в г. Могоча»</t>
  </si>
  <si>
    <t>Мероприятие 8 «Строительство физкультурно-оздоровительного комплекса в г. Хилок»</t>
  </si>
  <si>
    <t>184Р551390</t>
  </si>
  <si>
    <t>2.4.1.1</t>
  </si>
  <si>
    <t>2.4.1.1 ПМ1</t>
  </si>
  <si>
    <t>2.4.1.2</t>
  </si>
  <si>
    <t>2.4.1.2 ПМ1</t>
  </si>
  <si>
    <t>2.4.1.2 ПМ2</t>
  </si>
  <si>
    <t>2.4.1.2 ПМ3</t>
  </si>
  <si>
    <t>2.4.1.2 ПМ4</t>
  </si>
  <si>
    <t>2.4.1.2 ПМ5</t>
  </si>
  <si>
    <t>2.4.1.1 ПМ2</t>
  </si>
  <si>
    <t>2.4.1.1 ПМ3</t>
  </si>
  <si>
    <t>2.4.1.1 ПМ4</t>
  </si>
  <si>
    <t>Показатель «Количество специалистов в сфере физической культуры и спорта, прошедших повышение квалификации и переподготовку»</t>
  </si>
  <si>
    <t>Показатель «Количество приобретенных автомобилей, не являющихся легковыми, массой более 3500 кг и с числом посадочных мест (без учета водительского места) более 8»</t>
  </si>
  <si>
    <t>Показатель «Количество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подготовки, получивших поддержку, в соответствии с порядком, утвержденным Министерством спорта Российской Федерации»</t>
  </si>
  <si>
    <t>Показатель «Количество приобретенного спортивно-технологического оборудования, инвентаря и экипировки»</t>
  </si>
  <si>
    <t>2021-2024</t>
  </si>
  <si>
    <t>Мероприятие 4 «Оказание ГПОУ «ССУ(т)ОР» Забайкальского края государственной услуги по реализации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49.00.00 «Физическая культура и спорт» углубленной подготовки в училищах олимпийского резерва»</t>
  </si>
  <si>
    <t>4</t>
  </si>
  <si>
    <t>Основное мероприятие 12 «Строительство  картодрома «МАСМА» за счет внебюджетных источников в  г. Чите»</t>
  </si>
  <si>
    <t>Дзс = (Чзсс+Чзсо)/Чнс х 100, где: Чзсс - численность населения в возрасте: женщины: 30-54 года; мужчины: 30-59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Чзсо - численность населения в возрасте: женщины: 30-54 года; мужчины: 30-59 лет, самостоятельно занимающегося физической культурой и спортом, в соответствии с данными выборочного наблюдения состояния здоровья; Чнс - численность населения в возрасте:  женщины: 30-54 года; мужчины: 30-59 лет по административной информации Федеральной службы государственной статистики</t>
  </si>
  <si>
    <t>УВнкофкс=Чнкофкс х 100%/Чобщ, где: Увнкофкс - удельный вес социально-ориентированных некоммерческих организаций, оказывающих услуги в области физической культуры и спорта, Чнкофкс - численность социально-ориентированных некоммерческих организаций, оказывающих услуги в области физической культуры и спорта, Чобщ - общее количество организаций, оказывающих услуги в области физической культуры и спорта</t>
  </si>
  <si>
    <t>Задача «Обеспечение успешного выступления забайкальских спортсменов на спортивных соревнованиях всероссийского и международного уровней и совершенствование системы подготовки спортивного резерва»</t>
  </si>
  <si>
    <t>Мероприятие 3 «Оказание государственными учреждениями Забайкальского края работы по организации и обеспечению подготовки спортивного резерва (ГУ «РЦСП» Забайкальского края, ГБУ «СШОР по адаптивным и национальным видам спорта» Забайкальского края)»</t>
  </si>
  <si>
    <t>Показатель «Доля спортсменов, имеющих спортивные разряды и звания (от 1 спортивного разряда до спортивного звания «Заслуженный мастер спорта»), в общем количестве спортсменов-разрядников  спортивных школ  (училищ) олимпийского резерва»</t>
  </si>
  <si>
    <t>Показатель «Число спортсменов, которым присвоен спортивный  разряд «Кандидат в мастера спорта»</t>
  </si>
  <si>
    <t xml:space="preserve">Абсолютный показатель (согласно отчету об исполнении Соглашения о выделении субсидии из федерального бюджета) </t>
  </si>
  <si>
    <t>2. «Государственная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государственным учреждениям Забайкальского края)»</t>
  </si>
  <si>
    <t>Показатель «Количество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подготовки, получивших поддержку в соответствии с порядком, утвержденным Министерством спорта Российской Федерации»</t>
  </si>
  <si>
    <t>Основное мероприятие 4 «Строительство горнолыжного комплекса за счет внебюджетных источников»</t>
  </si>
  <si>
    <t>Мероприятие 6 «Строительство спортивного комплекса с залом для борьбы в п.Агинское в рамках реализации Плана социального развития центров экономического роста Забайкальского края»</t>
  </si>
  <si>
    <t>Мероприятие 8 «Строительство физкультурно-оздоровительного комплекса в г. Хилок Хилокского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</si>
  <si>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9 «Строительство физкультурно-оздоровительного комплекса в пгт. Чернышевск Чернышевского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</si>
  <si>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10 «Строительство физкультурно-оздоровительного комплекса в г. Могоча Могочинского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</si>
  <si>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r>
      <t>Мероприятие 11 «Разработка проектно-сметной документации центра единоборств в г. Чита  в рамках реализации Плана социального развития центров экономического роста Забайкальского края</t>
    </r>
    <r>
      <rPr>
        <sz val="10"/>
        <rFont val="Times New Roman"/>
        <family val="1"/>
        <charset val="204"/>
      </rPr>
      <t>»</t>
    </r>
  </si>
  <si>
    <t>Основное мероприятие 14 «Приобретение и установка спортивного оборудования»</t>
  </si>
  <si>
    <t>Мероприятие 1 «Приобретение оборудования и инвентаря для стадиона в пгт. Новая Чара»</t>
  </si>
  <si>
    <t>Мероприятие 2 «Приобретение оборудования и инвентаря для школьной коробки в пгт. Новая Чара»</t>
  </si>
  <si>
    <t xml:space="preserve">4.15  </t>
  </si>
  <si>
    <t xml:space="preserve">Основное мероприятие 15 «Строительство центра прогресса бокса в г. Чите за счет внебюджетных источников» </t>
  </si>
  <si>
    <t>из местных бюджетов</t>
  </si>
  <si>
    <t>из внебюджетных источников</t>
  </si>
  <si>
    <t>из краевого бюджета</t>
  </si>
  <si>
    <t xml:space="preserve">Дзп = (Чзпс+Чзпо)/Чнп х 100, где: Чзпс - численность населения в возрасте: женщины: 55-79 лет; мужчины: 60-79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Чзпо - численность населения в возрасте: женщины: 55-79 лет; мужчины: 60-79 лет, самостоятельно занимающегося физической культурой и спортом, в соответствии с данными выборочного наблюдения состояния здоровья; Чнп - численность населения в возрасте: женщины: 55-79 лет; мужчины: 60-79 лет по административной информации Федеральной службы государственной статистики </t>
  </si>
  <si>
    <t>А/В х 100 %, где: А - количество опрошенных потребителей, удовлетворенных качеством проведенных физкультурно-массовых мероприятий, В - общее количество опрошенных граждан, принявших участие в физкультурно-массовых мероприятиях</t>
  </si>
  <si>
    <t>Дт=Чзт/Чнт*100, где: Дт - доля населения, занятого в экономике, Чзт - численность населения, занятого в экономике, занимающегося физической культурой и спортом, согласно данным федерального стат.наблюдения по форме 1-ФК, Чнт - численность населения, занятого в экономике, по данным Забайкалкрайстата</t>
  </si>
  <si>
    <t>Ди=Чзи/(Чни-Чнп) х 100, где: Ди - доля лиц с ограниченными возможностями здоровья и инвалидов, систематически занимающихся физической культурой и спортом, Чзи -  численность лиц с ограниченными возможностями здоровья и инвалидов согласно данным федерального стат.наблюдения по форме 3-АФК, Чни - численность населения с ограниченными возможностями здоровья и инвалидов, по данным отделения ПФР по Забайкальскому краю, Чнп - численность инвалидов, которые имеют противопоказания для занятий физической культурой и спортом (форма №30)</t>
  </si>
  <si>
    <t>Дс=Чзс/Чс х 100, где: Дс - доля сельского населения, занимающегося физической культурой и спортом, Чзс - численность сельского населения, занимающегося физической культурой и спортом согласно данным федерального стат.наблюдения по форме 1-ФК, Чс - численность сельского населения Забайкальского края в возрасте от 3 до 79 лет  по данным Забайкалкрайстата</t>
  </si>
  <si>
    <t>Дс=Чз/Чн*100, где: Дс - доля учащихся и студентов, Чз - численность занимающихся физической культурой и спортом в возрасте 6-29 лет, согласно данным федерального стат.наблюдения по форме 1-ФК, Чн - численность населения в возрасте от 6 до 29 лет по данным Забайкалкрайстата</t>
  </si>
  <si>
    <t>(∑А/∑В) х 100%, где: ∑А - сумма фактических значений показателей объема по всем подведомственным учреждениям за отчетный год,  ∑В - сумма плановых значений показателей объема по всем подведомственным учреждениям на отчетный год</t>
  </si>
  <si>
    <t>А/В х 100%, где: А - численность занимающихся в организациях физкультурно-спортивной направленности в возрасте от 6 до 15 лет, В - общая численность населения края в возрасте от 6 до 15 лет.</t>
  </si>
  <si>
    <t>Абсолютный показатель (согласно данным федерального статистического наблюдения по форме № 5-ФК)</t>
  </si>
  <si>
    <t>Абсолютный показатель (согласно данных государственного задания)</t>
  </si>
  <si>
    <t>А/В*100%, где: А - численность спортсменов-разрядников  спортивных школ олимпийского резерва (далее - СШОР), В - общая численность занимающихся в СШОР</t>
  </si>
  <si>
    <t>А/В*100%, где: А - численность спортсменов, имеющих спортивные разряды и звания от 1 спортивного до ЗМС, В - общая численность спортсменов-разрядников СШОР и УОР</t>
  </si>
  <si>
    <t>Абсолютный показатель (согласно распоряжению Министерства физической культуры и спорта Забайкальского края)</t>
  </si>
  <si>
    <t>Абсолютный показатель (согласно данным федерального стат.наблюдения по форме 1-ФК)</t>
  </si>
  <si>
    <t>Абсолютный показатель (согласно распоряжения Министерства физической культуры и спорта Забайкальского края)</t>
  </si>
  <si>
    <t>А/В*100%, где: А - количество домашних матчей, В - общая численность игр в сезоне</t>
  </si>
  <si>
    <t xml:space="preserve">Дз = Чзсп/Чз х 100, где: Дз - доля занимающихся по программам спортивной подготовки в организациях ведомственной принадлежности физической культуры и спорта; Чзсп – численность занимающихся по программам спортивной подготовки в организациях ведомственной принадлежности физической культуры и спорта, в соответствии с данными федерального статистического наблюдения по форме №5-ФК ; Чз – численность занимающихся в организациях ведомственной принадлежности физической культуры и спорта, в соответствии с данными федерального статистического наблюдения по форме №5-ФК 
</t>
  </si>
  <si>
    <t xml:space="preserve">Абсолютный показатель (согласно отчету об исполнении Соглашению о выделении субсидии из федерального бюджета) </t>
  </si>
  <si>
    <t>А/В*100%, где: А - фактическое количество нормативно-правовых актов, В - требуемое количество нормативно-правовых актов в целях реализации программы</t>
  </si>
  <si>
    <t>А/В*100%, где: А - фактически достигнутые целевые показатели государственной программы, В - планируемые  целевые показатели государственной программы</t>
  </si>
  <si>
    <t>А/В*100%, где: А - фактически проведенные физкультурно-массовые и спортивные мероприятия, В - запланированные физкультурно-массовые и спортивные мероприятия</t>
  </si>
  <si>
    <t>Показатель «Доля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 (2014 - 2020 гг.)»</t>
  </si>
  <si>
    <t>Мероприятие 2 «Внедрение и реализация Всероссийского физкультурно-спортивного комплекса «Готов к труду и обороне» (ГТО)»</t>
  </si>
  <si>
    <t xml:space="preserve">Показатель «Доля учащихся и студентов, систематически занимающихся физической культурой и спортом, в общей численности учащихся и студентов (2014-2018 гг.)»
</t>
  </si>
  <si>
    <t>Показатель «Степень выполнения государственного задания краевыми государственными учреждениями, координация и регулирование деятельности которых возложены на Министерство физической культуры и спорта Забайкальского края, в части показателей объема»</t>
  </si>
  <si>
    <t>Показатель «Доля граждан, занимающихся в спортивных организациях, в общей численности детей и молодежи в возрасте 6-15 лет»</t>
  </si>
  <si>
    <t>Показатель «Доля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инвалидов»</t>
  </si>
  <si>
    <t>Показатель «Доля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подготовку»</t>
  </si>
  <si>
    <t>Мероприятие 2 «Оказание государственными учреждениями Забайкальского края государственной услуги «Спортивная подготовка по видам спорта» (ГБУ «СШОР №1» Забайкальского края, ГБУ «СШОР №2» Забайкальского края, ГБУ «СШОР №3» Забайкальского края, ГБУ «СШОР по биатлону» Забайкальского края, ГБУ «СШОР по боксу» Забайкальского края, ГАУ ФК «Чита», ГБУ «СШОР по адаптивным и национальным видам спорта» Забайкальского края)»</t>
  </si>
  <si>
    <t>Показатель «Приобретение автомобилей, не являющихся легковыми, массой более 3500 кг и с числом посадочных мест (без учета водительского места) более 8»</t>
  </si>
  <si>
    <t>Показатель «Приобретение спортивно-технологического оборудования, инвентаря и экипировки»</t>
  </si>
  <si>
    <t>Показатель «Реализация мероприятий календарного плана официальных спортивных соревнований»</t>
  </si>
  <si>
    <t>Показатель «Количество спортивных региональных центров, введенных в эксплуатацию в рамках программы»</t>
  </si>
  <si>
    <t>Мероприятие 2 «Строительство  мини-футбольного поля за счет внебюджетных источников в г. Чита»</t>
  </si>
  <si>
    <t>Мероприятие 3 «Строительство  мини-футбольного поля за счет внебюджетных источников в г. Чита»</t>
  </si>
  <si>
    <t>Мероприятие 4 «Корректировка проектно-сметной документации по объекту «Спортивный центр с универсальным игровым залом и плавательным бассейном г. Краснокаменск» под объект «Универсальный спортивный зал в г. Краснокаменск»</t>
  </si>
  <si>
    <t>Мероприятие 5 «Строительство спортивного зала для занятий боксом в г.Чита  в рамках реализации Плана социального развития центров экономического роста Забайкальского края»</t>
  </si>
  <si>
    <t>Основное мероприятие 5 «Строительство лыжно-биатлонного комплекса в г. Чита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</si>
  <si>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1 «Строительство «Российского центра стрельбы из лука в г. Чита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</si>
  <si>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7 «Строительство специализированного зала для спортивной гимнастики в г.Чита»</t>
  </si>
  <si>
    <t>Мероприятие 1 «Оснащение объектов спортивной инфраструктуры спортивно-технологическим  оборудованием: создание или модернизация физкультурно-оздоровительных комплексов открытого типа и (или) физкультурно-оздоровительных комплексов для центров развития  внешкольного спорта»</t>
  </si>
  <si>
    <t>Мероприятие 2 «Оснащение объектов спортивной инфраструктуры спортивно-технологическим  оборудованием: создание малых спортивных площадок, монтируемых на открытых площадках или в закрытых помещениях, на которых возможно проводить тестирование населения в соответствии со Всероссийским физкультурно-спортивным комплексом «Готов к труду и обороне» (ГТО)»</t>
  </si>
  <si>
    <t>Мероприятие 3 «Оснащение объектов спортивной инфраструктуры спортивно-технологическим  оборудованием: создание или модернизация футбольных полей с искусственным покрытием»</t>
  </si>
  <si>
    <t>Мероприятие 4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резерва»</t>
  </si>
  <si>
    <t>Мероприятие 5 «Приобретение спортивного оборудования и инвентаря для приведения организаций спортивной подготовки в нормативное состояние: совершенствование спортивной подготовки по хоккею»</t>
  </si>
  <si>
    <t>6. «Приобретение искусственного футбольного покрытия в г. Чита»</t>
  </si>
  <si>
    <t>Основное мероприятие 13 «Покупка спортивной площадки с покрытием, предусматривающая возможность залития ледового катка в зимний период в пгт. Новая Чара Каларского района»</t>
  </si>
  <si>
    <t>Показатель «Количество приобретенных спортивных площадок с возможностью залития ледового катка»</t>
  </si>
  <si>
    <t>Показатель «Количество спортивных объектов в районах Забайкальского края, на которых установлено новое спортивное оборудование»</t>
  </si>
  <si>
    <t xml:space="preserve">4.16  </t>
  </si>
  <si>
    <t>4.16    ПОМ1</t>
  </si>
  <si>
    <t xml:space="preserve">Основное мероприятие 16 «Строительство универсального спортивного комплекса "Динамо" в г. Чите за счет внебюджетных источников» </t>
  </si>
  <si>
    <t>18101Ц5050</t>
  </si>
  <si>
    <t>18401Ц5050</t>
  </si>
  <si>
    <t>1840755050</t>
  </si>
  <si>
    <t>18407Ц5050</t>
  </si>
  <si>
    <t>Мероприятие 7 «Предоставление субсидий из бюджета Забайкальского края общественным объединениям, осуществляющим развитие физической культуры и массового спорта в Забайкальском крае»</t>
  </si>
  <si>
    <t>Показатель «Количество несовершеннолетних, вовлеченных в занятия физической культурой и массовым спортом»</t>
  </si>
  <si>
    <t>Мероприятие 8 «Предоставление субсидий из бюджета Забайкальского края физкультурно-спортивным организациям на возмещение недополученных доходов, возникших при предоставлении ими физкультурно-оздоровительных услуг граждан пенсионного возраста»</t>
  </si>
  <si>
    <t>Показатель «Количество граждан пенсионного возраста, получивших физкультурно-оздоровительные услуги»</t>
  </si>
  <si>
    <t>1.1.7</t>
  </si>
  <si>
    <t>1.1.7 ПМ 1</t>
  </si>
  <si>
    <t>1.1.8</t>
  </si>
  <si>
    <t>1.1.8 ПМ 1</t>
  </si>
  <si>
    <t>Показатель «Количество стадионов, оборудованных новым инвентарем»</t>
  </si>
  <si>
    <t>Показатель «Количество школьных коробок, оборудованных новым инвентарем»</t>
  </si>
  <si>
    <t>2.1.6</t>
  </si>
  <si>
    <t>2.1.7</t>
  </si>
  <si>
    <t>2.1.6 ПМ1</t>
  </si>
  <si>
    <t>Мероприятие 6 «Обеспечение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</si>
  <si>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Мероприятие 7 «Обеспечение выплат в части превышения районного коэффициента, установленного законодательством Забайкальского края, над районными коэффициентами, установленными решениями органов государственной власти СССР или федеральных органов государственной власти, ‎за работу в районах Крайнего Севера и приравненных к ним местностях, высокогорных, пустынных, безводных и других районах (местностях) с особыми климатическими условиями и процентной надбавки к заработной плате за стаж работы в районах Крайнего Севера ‎и приравненных к ним местностях, а также за работу в других районах (местностях) с особыми климатическими условиями, к ежемесячному денежному вознаграждению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</si>
  <si>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Показатель «Доля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организаций, в общем количестве запланированных таких выплат»</t>
  </si>
  <si>
    <t xml:space="preserve">I = A / В * 100, где А – количество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организаций; B - количество запланированных выплат ежемесячного денежного вознаграждения за классное руководство (кураторство) педагогическим работникам образовательных организаций </t>
  </si>
  <si>
    <t>2.1.7 ПМ1</t>
  </si>
  <si>
    <t xml:space="preserve"> Показатель «Уровень обеспеченности граждан спортивными сооружениями исходя из единовременной пропускной способности» </t>
  </si>
  <si>
    <t>4.9.4.1</t>
  </si>
  <si>
    <t>2022-2024</t>
  </si>
  <si>
    <t>3.2</t>
  </si>
  <si>
    <t>3.2 ПОМ1</t>
  </si>
  <si>
    <t>3.2 ПОМ2</t>
  </si>
  <si>
    <t>3.2 ПОМ3</t>
  </si>
  <si>
    <t>4.17</t>
  </si>
  <si>
    <t>4.17 ПОМ 1</t>
  </si>
  <si>
    <t>Показатель «Количество «Умных» спортивных площадок, закупленных в рамках ФП «Бизнес спринт (Я выбираю спорт)»</t>
  </si>
  <si>
    <t xml:space="preserve">4.18  </t>
  </si>
  <si>
    <t>4.18    ПОМ1</t>
  </si>
  <si>
    <t>не определена</t>
  </si>
  <si>
    <t>ЕПС = ЕПСфакт/ЕПСнорм х 100, где: ЕПСфакт – единовременная пропускная способность имеющихся спортивных сооружений, в соответствии с данными федерального статистического наблюдения по форме №1-ФК "Сведения о физической культуре и спорте"; ЕПСнорм – нормативная потребность в объектах спортивной инфраструктуры, исходя из единовременной пропускной способности спортивных сооружений, рассчитанная в соответствии с методическими рекомендациями о применении нормативов и норм при определении потребности субъектов Российской Федерации в объектах физической культуры и спорта, утвержденными приказами Минспорта России от 21 марта 2018 г. № 244</t>
  </si>
  <si>
    <t>Двн=Чвн/Чуч*100, где: Двн - доля населения выполнившего нормативы, Чвн - численность, выполнивших нормативы испытаний (тестов), согласно данным федерального стат.наблюдения 2-ГТО, Чуч - численность населения, принявшего участие в сдаче нормативов испытаний (тестов) согласно данным годовой формы федерального стат.наблюдения № 2-ГТО</t>
  </si>
  <si>
    <t>Двну=Чус/Чуч*100, где: Двну - доля учащихся и студентов, выполнивших нормативы испытаний (тестов) 1-6 ступеней, согласно данным федерального стат.наблюдения 2-ГТО ,  Чуч - численность населения, принявшего участие в сдаче нормативов испытаний (тестов) 1-6 ступеней,  согласно данным годовой формы федерального стат.наблюдения № 2-ГТО</t>
  </si>
  <si>
    <t>Досп=Чосп/Чо*100, где: Досп - доля организаций, оказывающих услуги по спортивной подготовке, Чосп - численность организаций, оказывающих услуги по спортивной подготовке в соответствии с федеральными стандартами согласно данным федерального статистического наблюдения по форме № 5-ФК, Чо - общая численность организаций, ведомственной принадлежности в сфере физической культуры и спорта согласно данным федерального статистического наблюдения по форме  № 5-ФК</t>
  </si>
  <si>
    <t>Дзэвсм=Дз/Окз*100, где: Дзэвсм - доля занимающихся на этапе высшего спортивного мастерства в организациях, осуществляющих спортивную подготовку, Дз - численность занимающихся на этапе высшего спортивного мастерства в организациях, осуществляющих спортивную подготовку, согласно данным федерального статистического наблюдения по форме № 5-ФК, Окз -  численность занимающихся на этапе совершенствования спортивного мастерства в организациях, осуществляющих спортивную подготовку, согласно данным федерального статистического наблюдения по форме № 5-ФК</t>
  </si>
  <si>
    <t>Мероприятие 5 «Медико-биологическое обеспечение спортивных сборных команд Забайкальского края (ГУ «РЦСП» Забайкальского края)»</t>
  </si>
  <si>
    <t>2.3. ПОМ 2</t>
  </si>
  <si>
    <t>2.3. ПОМ 1</t>
  </si>
  <si>
    <t>2.3.</t>
  </si>
  <si>
    <t>2.3. ПОМ 3</t>
  </si>
  <si>
    <t>2.5.2 ПМ1</t>
  </si>
  <si>
    <t>2.5.1 ПМ1</t>
  </si>
  <si>
    <t>2.5 ПОМ 1</t>
  </si>
  <si>
    <t>2.5.3 ПМ1</t>
  </si>
  <si>
    <t>4.1 ПОМ1</t>
  </si>
  <si>
    <t>4.1.1 ПМ2</t>
  </si>
  <si>
    <t>4.1.1 ПМ1</t>
  </si>
  <si>
    <t>4.1.2 ПМ1</t>
  </si>
  <si>
    <t>4.1.3 ПМ1</t>
  </si>
  <si>
    <t>4.1.4 ПМ1</t>
  </si>
  <si>
    <t>4.1.5 ПМ1</t>
  </si>
  <si>
    <t>4.2 ПОМ1</t>
  </si>
  <si>
    <t>4.3 ПОМ1</t>
  </si>
  <si>
    <t>4.5 ПОМ1</t>
  </si>
  <si>
    <t>4.6 ПОМ1</t>
  </si>
  <si>
    <t>4.7.1 ПМ1</t>
  </si>
  <si>
    <t>4.7.2 ПМ1</t>
  </si>
  <si>
    <t>4.7.3 ПМ1</t>
  </si>
  <si>
    <t>4.7.4 ПМ1</t>
  </si>
  <si>
    <t>4.7.5 ПМ1</t>
  </si>
  <si>
    <t>4.7.6 ПМ1</t>
  </si>
  <si>
    <t>4.7.7 ПМ1</t>
  </si>
  <si>
    <t>4.7.8 ПМ1</t>
  </si>
  <si>
    <t>4.7.9 ПМ1</t>
  </si>
  <si>
    <t>4.7.10 ПМ1</t>
  </si>
  <si>
    <t>4.7.11 ПМ1</t>
  </si>
  <si>
    <t>4.8 ПОМ1</t>
  </si>
  <si>
    <t>4.8.1 ПМ1</t>
  </si>
  <si>
    <t>4.8.2 ПМ1</t>
  </si>
  <si>
    <t>4.9.1 ПМ1</t>
  </si>
  <si>
    <t>4.9.2 ПМ1</t>
  </si>
  <si>
    <t>4.9.3 ПМ1</t>
  </si>
  <si>
    <t>2.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 (предоставление субсидий бюджетам  муниципальных районов, муниципальных и городских округов Забайкальского края)»</t>
  </si>
  <si>
    <t>1.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 (предоставление субсидий государственным учреждениям Забайкальского края)»</t>
  </si>
  <si>
    <t>4.9.4.2</t>
  </si>
  <si>
    <t>4.9.4.2 ПМ1</t>
  </si>
  <si>
    <t>4.9.4.1 ПМ1</t>
  </si>
  <si>
    <t>350</t>
  </si>
  <si>
    <t>1848DR7530</t>
  </si>
  <si>
    <t>1848D00000</t>
  </si>
  <si>
    <t>Основное мероприятие 17 «Региональный проект «Бизнес спринт (Я выбираю спорт) (Забайкальский край)»</t>
  </si>
  <si>
    <t>Мероприятие 1 «Закупка оборудования для создания "умных" спортивных площадок»</t>
  </si>
  <si>
    <t>Показатель «Доля граждан, систематически занимающихся физической культурой и спортом»</t>
  </si>
  <si>
    <t>Дз = Чз/ (Чн – Чнп) х 100, где: Чз – численность населения, занимающегося физической культурой и спортом, в соответствии с данными федерального статистического наблюдения по форме №1-ФК «Сведения о физической культуре и спорте» (человек); Чн – численность населения по состоянию на 1 января отчетного года (человек). Источник данных – Единая межведомственная информационно-статистическая система; Чнп - численность населения, имеющего противопоказания и ограничения для занятий физической культурой и спортом, согласно формам статистического наблюдения, за отчетный год (человек)</t>
  </si>
  <si>
    <t xml:space="preserve">Основное мероприятие 18 «Строительство физкультурно-оздоровительного комплекса с бассейном «Арахлей» г. Чита за счет внебюджетных источников финансирования» </t>
  </si>
  <si>
    <t>Мероприятие 1 «Оказание адресной финансовой поддержки спортивным организациям, осуществляющим подготовку спортивного резерва, в том числе сборных команд Российской Федерации»</t>
  </si>
  <si>
    <t>Мероприятие 1 «Государственная поддержка спортивных организаций, осуществляющих подготовку спортивного резерва для сборных команд, в том числе для спортивных сборных команд Российской Федерации»</t>
  </si>
  <si>
    <t>1. «Государственная поддержка спортивных организаций, осуществляющих подготовку спортивного резерва  для спортивных сборных команд, в том числе для спортивных сборных команд Российской Федерации»(предоставление субсидий бюджетам  муниципальных районов, муниципальных и городских округов Забайкальского края)»</t>
  </si>
  <si>
    <t>».</t>
  </si>
  <si>
    <t>Показатель «Количество организаций, осуществляющих спортивную подготовку на реализацию программ по спортивной подготовке в соответствии с федеральными стандартами спортивной подготовки по базовым олимпийским, паралимпийским и сурдлимпийским видам спорта, получивших финансовое обеспечение»</t>
  </si>
  <si>
    <t>гр.25</t>
  </si>
  <si>
    <t>2014 - 2025</t>
  </si>
  <si>
    <t>2019-2025</t>
  </si>
  <si>
    <t>2014-2025</t>
  </si>
  <si>
    <t>2021-2025</t>
  </si>
  <si>
    <t>2018 - 2025</t>
  </si>
  <si>
    <t>2019 - 2025</t>
  </si>
  <si>
    <t>2020 - 2025</t>
  </si>
  <si>
    <t>2016-2025</t>
  </si>
  <si>
    <t>2022-2025</t>
  </si>
  <si>
    <t>2016 - 2025</t>
  </si>
  <si>
    <t>2018-2025</t>
  </si>
  <si>
    <t>1820113447</t>
  </si>
  <si>
    <t xml:space="preserve">4.1.6.  </t>
  </si>
  <si>
    <t>4.1.6 ПМ1</t>
  </si>
  <si>
    <t>Мероприятие 6 "Создание многофункционального спортивно - оздоровительного комплекса в с.Укурик Хилокского района (1 этап)"</t>
  </si>
  <si>
    <t>184015505F</t>
  </si>
  <si>
    <t>810</t>
  </si>
  <si>
    <t>Показатель «Готовность объекта»</t>
  </si>
  <si>
    <t xml:space="preserve">Показатель "Доля спортивных объектов, зарегистрированных в ГИС «ФКиС» </t>
  </si>
  <si>
    <t>3.2. ПОМ4</t>
  </si>
  <si>
    <t>3.2 ПОМ5</t>
  </si>
  <si>
    <t>Показатель "Доля организаций спортивной подготовки, использующих информационные системы для предоставления услуг гражданам в электронном виде"</t>
  </si>
  <si>
    <t>Показатель "Доля спортивных мероприятий, включаемых в Единый календарный план межрегиональных, всероссийских и международных физкультурных мероприятий и спортивных мероприятий Минспорта России посредством ГИС "ФКиС"</t>
  </si>
  <si>
    <t>Показатель "Доля спортивных разрядов "Первый спортивный разряд" и "Кандидат в мастера спорта", присвоенных спортсменам по итогам подачи документов в электронном виде, от общего числа присвоенных разрядов"</t>
  </si>
  <si>
    <t>Показатель "Доля органов местного самоуправления, физкультурно-спортивных организаций, включая центры тестирования ГТО, а также спортивных федераций, осуществляющих автоматизированный межведомственный юридически значимый документооборот в электронном виде</t>
  </si>
  <si>
    <t>0</t>
  </si>
  <si>
    <t>Цель «Создание для всех категорий и групп населения условий для занятий физической культурой и массовым спортом, в том числе повышение уровня обеспеченности населения объектами спорта, а также подготовка спортивного резерва и повышение конкурентоспособности российского спорта на международной спортивной арене»</t>
  </si>
  <si>
    <t>Основное мероприятие 2 «Внедрение и эксплуатация на территории Забайкальского края Единой цифровой платформы "Физическая культура и спорт» (далее - ГИС "ФКиС"), информационных систем органов исполнительной власти и органов местного самоуправления в области физической культуры и спорта</t>
  </si>
  <si>
    <t>2023-2025</t>
  </si>
  <si>
    <t>Мероприятие 3 «Государственная поддержка организаций, входящих в систему спортивной подготовки»</t>
  </si>
  <si>
    <t>1. «Государственная поддержка организаций, входящих в систему спортивной подготовки» (предоставление субсидий бюджетам  муниципальных районов (образований), муниципальных и городских округов Забайкальского края)»</t>
  </si>
  <si>
    <t>2. «Государственная поддержка организаций, входящих в систему спортивной подготовки» (предоставление субсидий государственным учреждениям Забайкальского края)»</t>
  </si>
  <si>
    <t>Показатель «Количество организаций, реализующих дополнительные образовательные программы спортивной подготовки, на реализацию дополнительных образовательных программ спортивной подготовки, получивших финансовое обеспечение»</t>
  </si>
  <si>
    <t>Показатель «Количество одаренных спортсменов, занимающихся в организациях, реализующих дополнительные образовательные программы спортивной подготовки, реализующих федеральные стандарты спортивной подготовки, получивших поддержку в соответствии с порядком, утвержденным Министерством спорта Российской Федерации»</t>
  </si>
  <si>
    <t>2019-2022</t>
  </si>
  <si>
    <t>2020-2022</t>
  </si>
  <si>
    <t>1. «Закупка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(предоставление субсидий государственным учреждениям Забайкальского края)»</t>
  </si>
  <si>
    <t>2. «Закупка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состояние(предоставление субсидий бюджетам  муниципальных районов (образований), муниципальных и городских округов Забайкальского края)»</t>
  </si>
  <si>
    <t>Мероприятие 9 «Закупка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состояние»</t>
  </si>
  <si>
    <t>Показатель «Количество спортивных школ олимпийского резерва в которые поставлены новые спортивные оборудование и инвентарь для приведения организаций дополнительного образования со специльным наименованием "спортивная школа", использующих в совем наименовании слово "олимпийский" или образованные на его основе слова или словосочетания, в нормативное состояние»</t>
  </si>
  <si>
    <t xml:space="preserve">4.19  </t>
  </si>
  <si>
    <t>4.19    ПОМ1</t>
  </si>
  <si>
    <t xml:space="preserve">4.20  </t>
  </si>
  <si>
    <t>4.20    ПОМ1</t>
  </si>
  <si>
    <t xml:space="preserve">4.21  </t>
  </si>
  <si>
    <t>4.21    ПОМ1</t>
  </si>
  <si>
    <t xml:space="preserve">Основное мероприятие 19 «Строительство физкультурно-оздоровительного комплекса с универсальным спортивным залом "Практика75" г. Чита за счет внебюджетных источников финансирования» </t>
  </si>
  <si>
    <t xml:space="preserve">Основное мероприятие 20 «Строительство физкультурно-оздоровительной базы по адресу проезд Правобережный, 19 в г. Чите за счет внебюджетных источников финансирования» </t>
  </si>
  <si>
    <t xml:space="preserve">Основное мероприятие 21 «Строительство спортивного зала за счет внебюджетных источников финансирования» </t>
  </si>
  <si>
    <t>Основное мероприятие 1 «Строительство, реконструкция,модернизация, создание, ремонт, капитальный ремонт и сертификация  спортивной инфраструктуры для подготовки спортивного резерва по видам спорта»</t>
  </si>
  <si>
    <t>Мероприятие 7 "Капитальный ремонт здания МУ ДО "ДЮСШ" ГО "Поселок Агинское" (в рамках реализации Плана социального развития центров экономического роста Забайкальского края)"</t>
  </si>
  <si>
    <t xml:space="preserve">4.1.7.  </t>
  </si>
  <si>
    <t>4.1.7 ПМ1</t>
  </si>
  <si>
    <t>Мероприятие 8 "Приобретение и монтаж модульного спортивного зала в поселке Восточный г. Читы (в рамках реализации Плана социального развития центров экономического роста Забайкальского края)"</t>
  </si>
  <si>
    <t xml:space="preserve">4.1.8.  </t>
  </si>
  <si>
    <t>4.1.8 ПМ1</t>
  </si>
  <si>
    <t>18401R5050</t>
  </si>
  <si>
    <t>540</t>
  </si>
  <si>
    <t xml:space="preserve">4.1.9.  </t>
  </si>
  <si>
    <t>4.1.9 ПМ1</t>
  </si>
  <si>
    <t>Мероприятие 9 "Создание лукодрома на территории стадиона п. Агинское (в рамках реализации Плана социального развития центров экономического роста Забайкальского края)"</t>
  </si>
  <si>
    <t xml:space="preserve">4.1.10.  </t>
  </si>
  <si>
    <t>4.1.10 ПМ1</t>
  </si>
  <si>
    <t>Мероприятие 10 "Завершение строительства лукодрома в с. Чиндалей Дульдургинского района (в рамках реализации Плана социального развития центров экономического роста Забайкальского края)"</t>
  </si>
  <si>
    <t>Мероприятие 11 "Модернизация стадиона "Аргунь" г. Краснокаменск (в рамках реализации Плана социального развития центров экономического роста Забайкальского края)"</t>
  </si>
  <si>
    <t xml:space="preserve">4.1.11.  </t>
  </si>
  <si>
    <t>4.1.11 ПМ1</t>
  </si>
  <si>
    <t xml:space="preserve">4.1.12.  </t>
  </si>
  <si>
    <t>4.1.12 ПМ1</t>
  </si>
  <si>
    <t xml:space="preserve">4.1.13.  </t>
  </si>
  <si>
    <t>4.1.13 ПМ1</t>
  </si>
  <si>
    <t>Мероприятие 13 "Приобретение и установка хоккейных коробок (в рамках реализации Плана социального развития центров экономического роста Забайкальского края)"</t>
  </si>
  <si>
    <t>Мероприятие 12 "Возведение универсальных спортивных площадок (в рамках реализации Плана социального развития центров экономического роста Забайкальского края)"</t>
  </si>
  <si>
    <t xml:space="preserve">4.1.14.  </t>
  </si>
  <si>
    <t>4.1.14 ПМ1</t>
  </si>
  <si>
    <t>Мероприятие 14 "Капитальный ремонт Центрального стадиона в пгт. Могойтуй (в рамках реализации Плана социального развития центров экономического роста Забайкальского края)"</t>
  </si>
  <si>
    <t>Показатель «Доля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не имеющего противопоказаний для занятий физической культурой и спортом»</t>
  </si>
  <si>
    <t>1.1.1 ПМ 4</t>
  </si>
  <si>
    <t>1.1.1 ПМ 5</t>
  </si>
  <si>
    <t>Показатель «Доля сельского населения, систематически занимающегося физической культурой и спортом»</t>
  </si>
  <si>
    <t>1. ПП4</t>
  </si>
  <si>
    <t>1.ПП5</t>
  </si>
  <si>
    <t>Показатель «Доля граждан трудоспособного возраста, систематически занимающихся физической культурой и спортом»</t>
  </si>
  <si>
    <t>2.4.3</t>
  </si>
  <si>
    <t>2.4.3.1</t>
  </si>
  <si>
    <t>2.4.3.1. ПМ1</t>
  </si>
  <si>
    <t>2.4.3.1. ПМ2</t>
  </si>
  <si>
    <t>2.4.3.1. ПМ3</t>
  </si>
  <si>
    <t>2.4.3.1. ПМ4</t>
  </si>
  <si>
    <t>2.4.3.2</t>
  </si>
  <si>
    <t>2.4.3.2. ПМ1</t>
  </si>
  <si>
    <t>2.4.3.2. ПМ2</t>
  </si>
  <si>
    <t>2.4.3.2. ПМ3</t>
  </si>
  <si>
    <t>2.4.3.2. ПМ4</t>
  </si>
  <si>
    <t>2.4.3.2. ПМ5</t>
  </si>
  <si>
    <t>4.9.6.</t>
  </si>
  <si>
    <t>4.9.9.</t>
  </si>
  <si>
    <t>4.9.9.1.</t>
  </si>
  <si>
    <t>4.9.9.1. ПМ1</t>
  </si>
  <si>
    <t>4.9.9.2.</t>
  </si>
  <si>
    <t>4.9.9.2 ПМ1</t>
  </si>
  <si>
    <t>Показатель «Количество спортивных школ олимпийского резерва в которые поставлено новое спортивное оборудование и инвентарь для приведения организаций дополнительного образования со специльным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состояние»</t>
  </si>
  <si>
    <t xml:space="preserve"> </t>
  </si>
  <si>
    <t xml:space="preserve">«ПРИЛОЖЕНИЕ № 1
                                                                                                                                                                                                                            к государственной программе Забайкальского края
«Развитие физической культуры и спорта в Забайкальском крае»
</t>
  </si>
  <si>
    <t>Показатель «Общее количество построенных и созданных объектов и объектов, на которых проводилась реконструкция,модернизация, ремонт, капитальный ремонт и сертификация"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</si>
</sst>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\ _₽"/>
    <numFmt numFmtId="169" formatCode="#,##0.0\ _₽;\-#,##0.0\ _₽"/>
  </numFmts>
  <fonts count="17" x14ac:knownFonts="1"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49" fontId="12" fillId="0" borderId="9">
      <alignment horizontal="center" vertical="top" shrinkToFit="1"/>
    </xf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167" fontId="2" fillId="5" borderId="0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3" fontId="2" fillId="5" borderId="1" xfId="2" applyNumberFormat="1" applyFont="1" applyFill="1" applyBorder="1" applyAlignment="1">
      <alignment horizontal="center" vertical="center"/>
    </xf>
    <xf numFmtId="49" fontId="2" fillId="5" borderId="9" xfId="1" applyNumberFormat="1" applyFont="1" applyFill="1" applyProtection="1">
      <alignment horizontal="center" vertical="top" shrinkToFit="1"/>
    </xf>
    <xf numFmtId="0" fontId="8" fillId="5" borderId="1" xfId="0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9" fontId="2" fillId="5" borderId="1" xfId="2" applyNumberFormat="1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  <xf numFmtId="167" fontId="4" fillId="5" borderId="1" xfId="2" applyNumberFormat="1" applyFont="1" applyFill="1" applyBorder="1" applyAlignment="1">
      <alignment horizontal="center" vertical="center" wrapText="1"/>
    </xf>
    <xf numFmtId="167" fontId="2" fillId="5" borderId="1" xfId="2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2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7" fontId="14" fillId="5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167" fontId="14" fillId="5" borderId="1" xfId="0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top" wrapText="1"/>
    </xf>
    <xf numFmtId="169" fontId="4" fillId="5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2" xfId="0" applyFont="1" applyFill="1" applyBorder="1"/>
    <xf numFmtId="0" fontId="15" fillId="0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5" borderId="0" xfId="0" applyFont="1" applyFill="1" applyBorder="1"/>
    <xf numFmtId="0" fontId="2" fillId="5" borderId="2" xfId="0" applyFont="1" applyFill="1" applyBorder="1"/>
    <xf numFmtId="0" fontId="2" fillId="5" borderId="1" xfId="0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167" fontId="2" fillId="5" borderId="0" xfId="0" applyNumberFormat="1" applyFont="1" applyFill="1" applyBorder="1"/>
    <xf numFmtId="167" fontId="2" fillId="5" borderId="11" xfId="0" applyNumberFormat="1" applyFont="1" applyFill="1" applyBorder="1" applyAlignment="1">
      <alignment horizontal="center" vertical="center"/>
    </xf>
    <xf numFmtId="167" fontId="2" fillId="5" borderId="4" xfId="0" applyNumberFormat="1" applyFont="1" applyFill="1" applyBorder="1" applyAlignment="1">
      <alignment horizontal="center" vertical="center"/>
    </xf>
    <xf numFmtId="167" fontId="2" fillId="5" borderId="12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/>
    <xf numFmtId="49" fontId="2" fillId="5" borderId="6" xfId="0" applyNumberFormat="1" applyFont="1" applyFill="1" applyBorder="1"/>
    <xf numFmtId="49" fontId="2" fillId="5" borderId="0" xfId="0" applyNumberFormat="1" applyFont="1" applyFill="1" applyBorder="1"/>
    <xf numFmtId="167" fontId="2" fillId="0" borderId="0" xfId="0" applyNumberFormat="1" applyFont="1" applyFill="1" applyBorder="1"/>
    <xf numFmtId="0" fontId="2" fillId="2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167" fontId="2" fillId="0" borderId="1" xfId="0" applyNumberFormat="1" applyFont="1" applyFill="1" applyBorder="1"/>
    <xf numFmtId="0" fontId="2" fillId="6" borderId="0" xfId="0" applyFont="1" applyFill="1" applyBorder="1"/>
    <xf numFmtId="0" fontId="2" fillId="6" borderId="2" xfId="0" applyFont="1" applyFill="1" applyBorder="1"/>
    <xf numFmtId="0" fontId="2" fillId="6" borderId="1" xfId="0" applyFont="1" applyFill="1" applyBorder="1"/>
    <xf numFmtId="49" fontId="7" fillId="5" borderId="0" xfId="0" applyNumberFormat="1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</cellXfs>
  <cellStyles count="3">
    <cellStyle name="xl33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37"/>
  <sheetViews>
    <sheetView tabSelected="1" view="pageLayout" zoomScale="70" zoomScaleNormal="90" zoomScaleSheetLayoutView="90" zoomScalePageLayoutView="70" workbookViewId="0">
      <selection activeCell="C4" sqref="C4"/>
    </sheetView>
  </sheetViews>
  <sheetFormatPr defaultColWidth="9.140625" defaultRowHeight="12.75" x14ac:dyDescent="0.2"/>
  <cols>
    <col min="1" max="1" width="8.140625" style="109" customWidth="1"/>
    <col min="2" max="2" width="59.85546875" style="132" customWidth="1"/>
    <col min="3" max="3" width="11.7109375" style="105" customWidth="1"/>
    <col min="4" max="4" width="7.140625" style="105" customWidth="1"/>
    <col min="5" max="5" width="21.85546875" style="105" customWidth="1"/>
    <col min="6" max="6" width="12.85546875" style="105" customWidth="1"/>
    <col min="7" max="7" width="22.42578125" style="105" customWidth="1"/>
    <col min="8" max="8" width="9.7109375" style="105" customWidth="1"/>
    <col min="9" max="9" width="13" style="105" customWidth="1"/>
    <col min="10" max="10" width="6.7109375" style="105" customWidth="1"/>
    <col min="11" max="11" width="6.140625" style="105" customWidth="1"/>
    <col min="12" max="12" width="5.42578125" style="105" customWidth="1"/>
    <col min="13" max="13" width="9.85546875" style="105" customWidth="1"/>
    <col min="14" max="14" width="9.7109375" style="105" customWidth="1"/>
    <col min="15" max="15" width="10.7109375" style="105" customWidth="1"/>
    <col min="16" max="16" width="10" style="105" customWidth="1"/>
    <col min="17" max="17" width="9.85546875" style="133" customWidth="1"/>
    <col min="18" max="18" width="10.42578125" style="105" customWidth="1"/>
    <col min="19" max="19" width="9.85546875" style="118" customWidth="1"/>
    <col min="20" max="20" width="11.42578125" style="118" customWidth="1"/>
    <col min="21" max="21" width="10.140625" style="118" customWidth="1"/>
    <col min="22" max="22" width="11.7109375" style="118" customWidth="1"/>
    <col min="23" max="24" width="10.28515625" style="118" customWidth="1"/>
    <col min="25" max="25" width="11.85546875" style="134" customWidth="1"/>
    <col min="26" max="16384" width="9.140625" style="105"/>
  </cols>
  <sheetData>
    <row r="1" spans="1:41" ht="19.5" customHeight="1" x14ac:dyDescent="0.2">
      <c r="A1" s="102"/>
      <c r="B1" s="103"/>
      <c r="C1" s="104"/>
      <c r="D1" s="104"/>
      <c r="E1" s="104"/>
      <c r="F1" s="104"/>
      <c r="G1" s="104"/>
      <c r="H1" s="1"/>
      <c r="I1" s="104"/>
      <c r="J1" s="104"/>
      <c r="K1" s="104"/>
      <c r="L1" s="104"/>
      <c r="M1" s="104"/>
      <c r="N1" s="104"/>
      <c r="O1" s="104"/>
      <c r="P1" s="104"/>
      <c r="Q1" s="155" t="s">
        <v>718</v>
      </c>
      <c r="R1" s="155"/>
      <c r="S1" s="155"/>
      <c r="T1" s="155"/>
      <c r="U1" s="155"/>
      <c r="V1" s="155"/>
      <c r="W1" s="155"/>
      <c r="X1" s="155"/>
      <c r="Y1" s="155"/>
    </row>
    <row r="2" spans="1:41" ht="15.75" customHeight="1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55"/>
      <c r="R2" s="155"/>
      <c r="S2" s="155"/>
      <c r="T2" s="155"/>
      <c r="U2" s="155"/>
      <c r="V2" s="155"/>
      <c r="W2" s="155"/>
      <c r="X2" s="155"/>
      <c r="Y2" s="155"/>
    </row>
    <row r="3" spans="1:41" ht="15.75" customHeight="1" x14ac:dyDescent="0.2">
      <c r="A3" s="102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55"/>
      <c r="R3" s="155"/>
      <c r="S3" s="155"/>
      <c r="T3" s="155"/>
      <c r="U3" s="155"/>
      <c r="V3" s="155"/>
      <c r="W3" s="155"/>
      <c r="X3" s="155"/>
      <c r="Y3" s="155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</row>
    <row r="4" spans="1:41" ht="45.75" customHeight="1" x14ac:dyDescent="0.2">
      <c r="A4" s="102"/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55"/>
      <c r="R4" s="155"/>
      <c r="S4" s="155"/>
      <c r="T4" s="155"/>
      <c r="U4" s="155"/>
      <c r="V4" s="155"/>
      <c r="W4" s="155"/>
      <c r="X4" s="155"/>
      <c r="Y4" s="155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7"/>
    </row>
    <row r="5" spans="1:41" ht="18.75" x14ac:dyDescent="0.2">
      <c r="A5" s="156" t="s">
        <v>370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7"/>
    </row>
    <row r="6" spans="1:41" ht="27" customHeight="1" x14ac:dyDescent="0.2">
      <c r="A6" s="160" t="s">
        <v>37</v>
      </c>
      <c r="B6" s="160" t="s">
        <v>38</v>
      </c>
      <c r="C6" s="160" t="s">
        <v>39</v>
      </c>
      <c r="D6" s="160" t="s">
        <v>40</v>
      </c>
      <c r="E6" s="160" t="s">
        <v>41</v>
      </c>
      <c r="F6" s="160" t="s">
        <v>42</v>
      </c>
      <c r="G6" s="160" t="s">
        <v>43</v>
      </c>
      <c r="H6" s="160" t="s">
        <v>44</v>
      </c>
      <c r="I6" s="160"/>
      <c r="J6" s="160"/>
      <c r="K6" s="158" t="s">
        <v>45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9"/>
      <c r="Y6" s="159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7"/>
    </row>
    <row r="7" spans="1:41" ht="51" customHeight="1" x14ac:dyDescent="0.2">
      <c r="A7" s="160"/>
      <c r="B7" s="160"/>
      <c r="C7" s="160"/>
      <c r="D7" s="160"/>
      <c r="E7" s="160"/>
      <c r="F7" s="160"/>
      <c r="G7" s="160"/>
      <c r="H7" s="147" t="s">
        <v>46</v>
      </c>
      <c r="I7" s="147" t="s">
        <v>47</v>
      </c>
      <c r="J7" s="147" t="s">
        <v>48</v>
      </c>
      <c r="K7" s="146">
        <v>2012</v>
      </c>
      <c r="L7" s="146">
        <v>2013</v>
      </c>
      <c r="M7" s="146">
        <v>2014</v>
      </c>
      <c r="N7" s="146">
        <v>2015</v>
      </c>
      <c r="O7" s="146">
        <v>2016</v>
      </c>
      <c r="P7" s="146">
        <v>2017</v>
      </c>
      <c r="Q7" s="146">
        <v>2018</v>
      </c>
      <c r="R7" s="146">
        <v>2019</v>
      </c>
      <c r="S7" s="146">
        <v>2020</v>
      </c>
      <c r="T7" s="146">
        <v>2021</v>
      </c>
      <c r="U7" s="146">
        <v>2022</v>
      </c>
      <c r="V7" s="146">
        <v>2023</v>
      </c>
      <c r="W7" s="146">
        <v>2024</v>
      </c>
      <c r="X7" s="146">
        <v>2025</v>
      </c>
      <c r="Y7" s="10" t="s">
        <v>49</v>
      </c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7"/>
    </row>
    <row r="8" spans="1:41" s="109" customFormat="1" ht="18" customHeight="1" x14ac:dyDescent="0.2">
      <c r="A8" s="147" t="s">
        <v>50</v>
      </c>
      <c r="B8" s="147" t="s">
        <v>51</v>
      </c>
      <c r="C8" s="147" t="s">
        <v>52</v>
      </c>
      <c r="D8" s="147" t="s">
        <v>53</v>
      </c>
      <c r="E8" s="147" t="s">
        <v>54</v>
      </c>
      <c r="F8" s="147" t="s">
        <v>55</v>
      </c>
      <c r="G8" s="147" t="s">
        <v>56</v>
      </c>
      <c r="H8" s="147" t="s">
        <v>57</v>
      </c>
      <c r="I8" s="147" t="s">
        <v>58</v>
      </c>
      <c r="J8" s="147" t="s">
        <v>59</v>
      </c>
      <c r="K8" s="147" t="s">
        <v>60</v>
      </c>
      <c r="L8" s="147" t="s">
        <v>61</v>
      </c>
      <c r="M8" s="147" t="s">
        <v>62</v>
      </c>
      <c r="N8" s="147" t="s">
        <v>63</v>
      </c>
      <c r="O8" s="147" t="s">
        <v>64</v>
      </c>
      <c r="P8" s="147" t="s">
        <v>65</v>
      </c>
      <c r="Q8" s="147" t="s">
        <v>66</v>
      </c>
      <c r="R8" s="147" t="s">
        <v>67</v>
      </c>
      <c r="S8" s="147" t="s">
        <v>68</v>
      </c>
      <c r="T8" s="147" t="s">
        <v>69</v>
      </c>
      <c r="U8" s="147" t="s">
        <v>183</v>
      </c>
      <c r="V8" s="147" t="s">
        <v>297</v>
      </c>
      <c r="W8" s="147" t="s">
        <v>298</v>
      </c>
      <c r="X8" s="147" t="s">
        <v>299</v>
      </c>
      <c r="Y8" s="28" t="s">
        <v>614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8"/>
    </row>
    <row r="9" spans="1:41" s="112" customFormat="1" ht="81.75" customHeight="1" x14ac:dyDescent="0.2">
      <c r="A9" s="149" t="s">
        <v>70</v>
      </c>
      <c r="B9" s="12" t="s">
        <v>641</v>
      </c>
      <c r="C9" s="148" t="s">
        <v>71</v>
      </c>
      <c r="D9" s="148" t="s">
        <v>71</v>
      </c>
      <c r="E9" s="148" t="s">
        <v>71</v>
      </c>
      <c r="F9" s="148" t="s">
        <v>71</v>
      </c>
      <c r="G9" s="148" t="s">
        <v>71</v>
      </c>
      <c r="H9" s="148" t="s">
        <v>71</v>
      </c>
      <c r="I9" s="148" t="s">
        <v>71</v>
      </c>
      <c r="J9" s="148" t="s">
        <v>71</v>
      </c>
      <c r="K9" s="148" t="s">
        <v>71</v>
      </c>
      <c r="L9" s="148" t="s">
        <v>71</v>
      </c>
      <c r="M9" s="148" t="s">
        <v>71</v>
      </c>
      <c r="N9" s="148" t="s">
        <v>71</v>
      </c>
      <c r="O9" s="148" t="s">
        <v>71</v>
      </c>
      <c r="P9" s="148" t="s">
        <v>71</v>
      </c>
      <c r="Q9" s="148" t="s">
        <v>71</v>
      </c>
      <c r="R9" s="148" t="s">
        <v>71</v>
      </c>
      <c r="S9" s="148" t="s">
        <v>71</v>
      </c>
      <c r="T9" s="148" t="s">
        <v>71</v>
      </c>
      <c r="U9" s="148" t="s">
        <v>71</v>
      </c>
      <c r="V9" s="148" t="s">
        <v>71</v>
      </c>
      <c r="W9" s="148" t="s">
        <v>71</v>
      </c>
      <c r="X9" s="148" t="s">
        <v>71</v>
      </c>
      <c r="Y9" s="148" t="s">
        <v>71</v>
      </c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1"/>
    </row>
    <row r="10" spans="1:41" ht="14.25" customHeight="1" x14ac:dyDescent="0.2">
      <c r="A10" s="149"/>
      <c r="B10" s="12" t="s">
        <v>157</v>
      </c>
      <c r="C10" s="148" t="s">
        <v>72</v>
      </c>
      <c r="D10" s="148" t="s">
        <v>71</v>
      </c>
      <c r="E10" s="148" t="s">
        <v>71</v>
      </c>
      <c r="F10" s="148" t="s">
        <v>71</v>
      </c>
      <c r="G10" s="148" t="s">
        <v>71</v>
      </c>
      <c r="H10" s="14" t="s">
        <v>404</v>
      </c>
      <c r="I10" s="14" t="s">
        <v>74</v>
      </c>
      <c r="J10" s="14" t="s">
        <v>75</v>
      </c>
      <c r="K10" s="148" t="s">
        <v>71</v>
      </c>
      <c r="L10" s="148" t="s">
        <v>71</v>
      </c>
      <c r="M10" s="50">
        <f t="shared" ref="M10:V10" si="0">M12+M13+M14+M15</f>
        <v>383924.80000000005</v>
      </c>
      <c r="N10" s="50">
        <f t="shared" si="0"/>
        <v>347678.14300000004</v>
      </c>
      <c r="O10" s="50">
        <f>327616.8</f>
        <v>327616.8</v>
      </c>
      <c r="P10" s="50">
        <f>345838.6</f>
        <v>345838.6</v>
      </c>
      <c r="Q10" s="50">
        <f t="shared" si="0"/>
        <v>412883.10000000003</v>
      </c>
      <c r="R10" s="50">
        <f t="shared" si="0"/>
        <v>855726.69000000006</v>
      </c>
      <c r="S10" s="50">
        <f>S12+S13+S14+S15</f>
        <v>909201.5</v>
      </c>
      <c r="T10" s="50">
        <f>T12+T13+T14+T15</f>
        <v>1047934.1629999999</v>
      </c>
      <c r="U10" s="50">
        <f>U12+U13+U14+U15</f>
        <v>835883.60000000009</v>
      </c>
      <c r="V10" s="50">
        <f t="shared" si="0"/>
        <v>911094.60000000009</v>
      </c>
      <c r="W10" s="50">
        <f>W12+W13+W14+W15</f>
        <v>542048.22</v>
      </c>
      <c r="X10" s="50">
        <f>X12+X13+X14+X15</f>
        <v>663015.80000000005</v>
      </c>
      <c r="Y10" s="36">
        <f>SUM(M10:X10)</f>
        <v>7582846.0159999989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7"/>
    </row>
    <row r="11" spans="1:41" ht="14.25" customHeight="1" x14ac:dyDescent="0.2">
      <c r="A11" s="149"/>
      <c r="B11" s="12" t="s">
        <v>76</v>
      </c>
      <c r="C11" s="148" t="s">
        <v>71</v>
      </c>
      <c r="D11" s="148" t="s">
        <v>71</v>
      </c>
      <c r="E11" s="148" t="s">
        <v>71</v>
      </c>
      <c r="F11" s="148" t="s">
        <v>71</v>
      </c>
      <c r="G11" s="148" t="s">
        <v>71</v>
      </c>
      <c r="H11" s="148" t="s">
        <v>71</v>
      </c>
      <c r="I11" s="148" t="s">
        <v>71</v>
      </c>
      <c r="J11" s="148" t="s">
        <v>71</v>
      </c>
      <c r="K11" s="148" t="s">
        <v>71</v>
      </c>
      <c r="L11" s="148" t="s">
        <v>71</v>
      </c>
      <c r="M11" s="148" t="s">
        <v>71</v>
      </c>
      <c r="N11" s="148" t="s">
        <v>71</v>
      </c>
      <c r="O11" s="148" t="s">
        <v>71</v>
      </c>
      <c r="P11" s="148" t="s">
        <v>71</v>
      </c>
      <c r="Q11" s="148" t="s">
        <v>71</v>
      </c>
      <c r="R11" s="148" t="s">
        <v>71</v>
      </c>
      <c r="S11" s="148" t="s">
        <v>71</v>
      </c>
      <c r="T11" s="148" t="s">
        <v>71</v>
      </c>
      <c r="U11" s="148" t="s">
        <v>71</v>
      </c>
      <c r="V11" s="148" t="s">
        <v>71</v>
      </c>
      <c r="W11" s="148" t="s">
        <v>71</v>
      </c>
      <c r="X11" s="148" t="s">
        <v>71</v>
      </c>
      <c r="Y11" s="148" t="s">
        <v>71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7"/>
    </row>
    <row r="12" spans="1:41" ht="14.25" customHeight="1" x14ac:dyDescent="0.2">
      <c r="A12" s="149"/>
      <c r="B12" s="12" t="s">
        <v>466</v>
      </c>
      <c r="C12" s="148" t="s">
        <v>72</v>
      </c>
      <c r="D12" s="148" t="s">
        <v>71</v>
      </c>
      <c r="E12" s="148" t="s">
        <v>71</v>
      </c>
      <c r="F12" s="148" t="s">
        <v>71</v>
      </c>
      <c r="G12" s="148" t="s">
        <v>71</v>
      </c>
      <c r="H12" s="14" t="s">
        <v>404</v>
      </c>
      <c r="I12" s="14" t="s">
        <v>74</v>
      </c>
      <c r="J12" s="14" t="s">
        <v>75</v>
      </c>
      <c r="K12" s="148" t="s">
        <v>71</v>
      </c>
      <c r="L12" s="148" t="s">
        <v>71</v>
      </c>
      <c r="M12" s="50">
        <f>SUMIFS(M18:M1218,I18:I1218,"1810000000",B18:B1218,B12)+SUMIFS(M18:M1218,I18:I1218,"1820000000",B18:B1218,B12)+SUMIFS(M18:M1218,I18:I1218,"1830000000",B18:B1218,B12)+SUMIFS(M18:M1218,I18:I1218,"1840000000",B18:B1218,B12)</f>
        <v>376443.9</v>
      </c>
      <c r="N12" s="50">
        <f>SUMIFS(N18:N1218,I18:I1218,"1810000000",B18:B1218,B12)+SUMIFS(N18:N1218,I18:I1218,"1820000000",B18:B1218,B12)+SUMIFS(N18:N1218,I18:I1218,"1830000000",B18:B1218,B12)+SUMIFS(N18:N1218,I18:I1218,"1840000000",B18:B1218,B12)</f>
        <v>338703.2</v>
      </c>
      <c r="O12" s="50">
        <f>SUMIFS(O18:O1218,I18:I1218,"1810000000",B18:B1218,B12)+SUMIFS(O18:O1218,I18:I1218,"1820000000",B18:B1218,B12)+SUMIFS(O18:O1218,I18:I1218,"1830000000",B18:B1218,B12)+SUMIFS(O18:O1218,I18:I1218,"1840000000",B18:B1218,B12)</f>
        <v>295526.2</v>
      </c>
      <c r="P12" s="50">
        <v>345838.6</v>
      </c>
      <c r="Q12" s="50">
        <f>SUMIFS(Q18:Q1218,I18:I1218,"1810000000",B18:B1218,B12)+SUMIFS(Q18:Q1218,I18:I1218,"1820000000",B18:B1218,B12)+SUMIFS(Q18:Q1218,I18:I1218,"1830000000",B18:B1218,B12)+SUMIFS(Q18:Q1218,I18:I1218,"1840000000",B18:B1218,B12)</f>
        <v>389718.9</v>
      </c>
      <c r="R12" s="50">
        <f>SUMIFS(R18:R1218,I18:I1218,"1810000000",B18:B1218,B12)+SUMIFS(R18:R1218,I18:I1218,"1820000000",B18:B1218,B12)+SUMIFS(R18:R1218,I18:I1218,"1830000000",B18:B1218,B12)+SUMIFS(R18:R1218,I18:I1218,"1840000000",B18:B1218,B12)</f>
        <v>472138.69000000006</v>
      </c>
      <c r="S12" s="50">
        <f>SUMIFS(S18:S1218,I18:I1218,"1810000000",B18:B1218,B12)+SUMIFS(S18:S1218,I18:I1218,"1820000000",B18:B1218,B12)+SUMIFS(S18:S1218,I18:I1218,"1830000000",B18:B1218,B12)+SUMIFS(S18:S1218,I18:I1218,"1840000000",B18:B1218,B12)</f>
        <v>571668.19999999995</v>
      </c>
      <c r="T12" s="50">
        <f>SUMIFS(T18:T1218,I18:I1218,"1810000000",B18:B1218,B12)+SUMIFS(T18:T1218,I18:I1218,"1820000000",B18:B1218,B12)+SUMIFS(T18:T1218,I18:I1218,"1830000000",B18:B1218,B12)+SUMIFS(T18:T1218,I18:I1218,"1840000000",B18:B1218,B12)</f>
        <v>694150.96299999999</v>
      </c>
      <c r="U12" s="50">
        <f>SUMIFS(U18:U1218,I18:I1218,"1810000000",B18:B1218,B12)+SUMIFS(U18:U1218,I18:I1218,"1820000000",B18:B1218,B12)+SUMIFS(U18:U1218,I18:I1218,"1830000000",B18:B1218,B12)+SUMIFS(U18:U1218,I18:I1218,"1840000000",B18:B1218,B12)</f>
        <v>661859.4</v>
      </c>
      <c r="V12" s="50">
        <f>SUMIFS(V18:V1218,I18:I1218,"1810000000",B18:B1218,B12)+SUMIFS(V18:V1218,I18:I1218,"1820000000",B18:B1218,B12)+SUMIFS(V18:V1218,I18:I1218,"1830000000",B18:B1218,B12)+SUMIFS(V18:V1218,I18:I1218,"1840000000",B18:B1218,B12)</f>
        <v>543894.60000000009</v>
      </c>
      <c r="W12" s="50">
        <f>SUMIFS(W18:W1218,I18:I1218,"1810000000",B18:B1218,B12)+SUMIFS(W18:W1218,I18:I1218,"1820000000",B18:B1218,B12)+SUMIFS(W18:W1218,I18:I1218,"1830000000",B18:B1218,B12)+SUMIFS(W18:W1218,I18:I1218,"1840000000",B18:B1218,B12)</f>
        <v>420454.82</v>
      </c>
      <c r="X12" s="50">
        <f>SUMIFS(X18:X1218,I18:I1218,"1810000000",B18:B1218,B12)+SUMIFS(X18:X1218,I18:I1218,"1820000000",B18:B1218,B12)+SUMIFS(X18:X1218,I18:I1218,"1830000000",B18:B1218,B12)+SUMIFS(X18:X1218,I18:I1218,"1840000000",B18:B1218,B12)</f>
        <v>532065.80000000005</v>
      </c>
      <c r="Y12" s="36">
        <f>SUM(M12:X12)</f>
        <v>5642463.2729999991</v>
      </c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7"/>
    </row>
    <row r="13" spans="1:41" ht="14.25" customHeight="1" x14ac:dyDescent="0.2">
      <c r="A13" s="149"/>
      <c r="B13" s="12" t="s">
        <v>411</v>
      </c>
      <c r="C13" s="148" t="s">
        <v>72</v>
      </c>
      <c r="D13" s="148" t="s">
        <v>71</v>
      </c>
      <c r="E13" s="148" t="s">
        <v>71</v>
      </c>
      <c r="F13" s="148" t="s">
        <v>71</v>
      </c>
      <c r="G13" s="148" t="s">
        <v>71</v>
      </c>
      <c r="H13" s="14" t="s">
        <v>404</v>
      </c>
      <c r="I13" s="14" t="s">
        <v>74</v>
      </c>
      <c r="J13" s="14" t="s">
        <v>75</v>
      </c>
      <c r="K13" s="148" t="s">
        <v>71</v>
      </c>
      <c r="L13" s="148" t="s">
        <v>71</v>
      </c>
      <c r="M13" s="50">
        <f>SUMIFS(M18:M1218,I18:I1218,"1810000000",B18:B1218,B13)+SUMIFS(M18:M1218,I18:I1218,"1820000000",B18:B1218,B13)+SUMIFS(M18:M1218,I18:I1218,"1830000000",B18:B1218,B13)+SUMIFS(M18:M1218,I18:I1218,"1840000000",B18:B1218,B13)</f>
        <v>7480.9</v>
      </c>
      <c r="N13" s="50">
        <f>SUMIFS(N18:N1218,I18:I1218,"1810000000",B18:B1218,B13)+SUMIFS(N18:N1218,I18:I1218,"1820000000",B18:B1218,B13)+SUMIFS(N18:N1218,I18:I1218,"1830000000",B18:B1218,B13)+SUMIFS(N18:N1218,I18:I1218,"1840000000",B18:B1218,B13)</f>
        <v>8974.9429999999993</v>
      </c>
      <c r="O13" s="50">
        <f>SUMIFS(O18:O1218,I18:I1218,"1810000000",B18:B1218,B13)+SUMIFS(O18:O1218,I18:I1218,"1820000000",B18:B1218,B13)+SUMIFS(O18:O1218,I18:I1218,"1830000000",B18:B1218,B13)+SUMIFS(O18:O1218,I18:I1218,"1840000000",B18:B1218,B13)</f>
        <v>32090.6</v>
      </c>
      <c r="P13" s="50">
        <f>SUMIFS(P18:P1218,I18:I1218,"1810000000",B18:B1218,B13)+SUMIFS(P18:P1218,I18:I1218,"1820000000",B18:B1218,B13)+SUMIFS(P18:P1218,I18:I1218,"1830000000",B18:B1218,B13)+SUMIFS(P18:P1218,I18:I1218,"1840000000",B18:B1218,B13)</f>
        <v>0</v>
      </c>
      <c r="Q13" s="50">
        <f>SUMIFS(Q18:Q1218,I18:I1218,"1810000000",B18:B1218,B13)+SUMIFS(Q18:Q1218,I18:I1218,"1820000000",B18:B1218,B13)+SUMIFS(Q18:Q1218,I18:I1218,"1830000000",B18:B1218,B13)+SUMIFS(Q18:Q1218,I18:I1218,"1840000000",B18:B1218,B13)</f>
        <v>23164.2</v>
      </c>
      <c r="R13" s="50">
        <f>SUMIFS(R18:R1218,I18:I1218,"1810000000",B18:B1218,B13)+SUMIFS(R18:R1218,I18:I1218,"1820000000",B18:B1218,B13)+SUMIFS(R18:R1218,I18:I1218,"1830000000",B18:B1218,B13)+SUMIFS(R18:R1218,I18:I1218,"1840000000",B18:B1218,B13)</f>
        <v>383588</v>
      </c>
      <c r="S13" s="50">
        <f>SUMIFS(S18:S1218,I18:I1218,"1810000000",B18:B1218,B13)+SUMIFS(S18:S1218,I18:I1218,"1820000000",B18:B1218,B13)+SUMIFS(S18:S1218,I18:I1218,"1830000000",B18:B1218,B13)+SUMIFS(S18:S1218,I18:I1218,"1840000000",B18:B1218,B13)</f>
        <v>337533.3</v>
      </c>
      <c r="T13" s="50">
        <f>SUMIFS(T18:T1218,I18:I1218,"1810000000",B18:B1218,B13)+SUMIFS(T18:T1218,I18:I1218,"1820000000",B18:B1218,B13)+SUMIFS(T18:T1218,I18:I1218,"1830000000",B18:B1218,B13)+SUMIFS(T18:T1218,I18:I1218,"1840000000",B18:B1218,B13)</f>
        <v>353783.2</v>
      </c>
      <c r="U13" s="50">
        <f>SUMIFS(U18:U1218,I18:I1218,"1810000000",B18:B1218,B13)+SUMIFS(U18:U1218,I18:I1218,"1820000000",B18:B1218,B13)+SUMIFS(U18:U1218,I18:I1218,"1830000000",B18:B1218,B13)+SUMIFS(U18:U1218,I18:I1218,"1840000000",B18:B1218,B13)</f>
        <v>174024.2</v>
      </c>
      <c r="V13" s="50">
        <f>SUMIFS(V18:V1218,I18:I1218,"1810000000",B18:B1218,B13)+SUMIFS(V18:V1218,I18:I1218,"1820000000",B18:B1218,B13)+SUMIFS(V18:V1218,I18:I1218,"1830000000",B18:B1218,B13)+SUMIFS(V18:V1218,I18:I1218,"1840000000",B18:B1218,B13)</f>
        <v>367200</v>
      </c>
      <c r="W13" s="50">
        <f>SUMIFS(W18:W1218,I18:I1218,"1810000000",B18:B1218,B13)+SUMIFS(W18:W1218,I18:I1218,"1820000000",B18:B1218,B13)+SUMIFS(W18:W1218,I18:I1218,"1830000000",B18:B1218,B13)+SUMIFS(W18:W1218,I18:I1218,"1840000000",B18:B1218,B13)</f>
        <v>121593.4</v>
      </c>
      <c r="X13" s="50">
        <f>SUMIFS(X18:X1218,I18:I1218,"1810000000",B18:B1218,B13)+SUMIFS(X18:X1218,I18:I1218,"1820000000",B18:B1218,B13)+SUMIFS(X18:X1218,I18:I1218,"1830000000",B18:B1218,B13)+SUMIFS(X18:X1218,I18:I1218,"1840000000",B18:B1218,B13)</f>
        <v>130950</v>
      </c>
      <c r="Y13" s="36">
        <f>SUM(M13:X13)</f>
        <v>1940382.7429999998</v>
      </c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7"/>
    </row>
    <row r="14" spans="1:41" ht="14.25" customHeight="1" x14ac:dyDescent="0.2">
      <c r="A14" s="149"/>
      <c r="B14" s="12" t="s">
        <v>464</v>
      </c>
      <c r="C14" s="148" t="s">
        <v>72</v>
      </c>
      <c r="D14" s="148" t="s">
        <v>71</v>
      </c>
      <c r="E14" s="148" t="s">
        <v>71</v>
      </c>
      <c r="F14" s="148" t="s">
        <v>71</v>
      </c>
      <c r="G14" s="148" t="s">
        <v>71</v>
      </c>
      <c r="H14" s="14" t="s">
        <v>404</v>
      </c>
      <c r="I14" s="14" t="s">
        <v>74</v>
      </c>
      <c r="J14" s="14" t="s">
        <v>75</v>
      </c>
      <c r="K14" s="148" t="s">
        <v>71</v>
      </c>
      <c r="L14" s="148" t="s">
        <v>71</v>
      </c>
      <c r="M14" s="50">
        <v>0</v>
      </c>
      <c r="N14" s="50">
        <v>0</v>
      </c>
      <c r="O14" s="50">
        <v>0</v>
      </c>
      <c r="P14" s="50">
        <f>P24+P144+P421</f>
        <v>0</v>
      </c>
      <c r="Q14" s="50">
        <f t="shared" ref="Q14:X15" si="1">Q24+Q144+Q421+Q457</f>
        <v>0</v>
      </c>
      <c r="R14" s="50">
        <f t="shared" si="1"/>
        <v>0</v>
      </c>
      <c r="S14" s="50">
        <f t="shared" si="1"/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0">
        <f t="shared" si="1"/>
        <v>0</v>
      </c>
      <c r="X14" s="50">
        <f t="shared" si="1"/>
        <v>0</v>
      </c>
      <c r="Y14" s="50">
        <f>SUM(M14:X14)</f>
        <v>0</v>
      </c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7"/>
    </row>
    <row r="15" spans="1:41" ht="14.25" customHeight="1" x14ac:dyDescent="0.2">
      <c r="A15" s="149"/>
      <c r="B15" s="12" t="s">
        <v>465</v>
      </c>
      <c r="C15" s="148" t="s">
        <v>72</v>
      </c>
      <c r="D15" s="148" t="s">
        <v>71</v>
      </c>
      <c r="E15" s="148" t="s">
        <v>71</v>
      </c>
      <c r="F15" s="148" t="s">
        <v>71</v>
      </c>
      <c r="G15" s="148" t="s">
        <v>71</v>
      </c>
      <c r="H15" s="14" t="s">
        <v>404</v>
      </c>
      <c r="I15" s="14" t="s">
        <v>74</v>
      </c>
      <c r="J15" s="14" t="s">
        <v>75</v>
      </c>
      <c r="K15" s="148" t="s">
        <v>71</v>
      </c>
      <c r="L15" s="148" t="s">
        <v>71</v>
      </c>
      <c r="M15" s="50">
        <v>0</v>
      </c>
      <c r="N15" s="50">
        <v>0</v>
      </c>
      <c r="O15" s="50">
        <v>0</v>
      </c>
      <c r="P15" s="50">
        <f>P25+P145+P422</f>
        <v>0</v>
      </c>
      <c r="Q15" s="50">
        <f t="shared" si="1"/>
        <v>0</v>
      </c>
      <c r="R15" s="50">
        <f t="shared" si="1"/>
        <v>0</v>
      </c>
      <c r="S15" s="50">
        <f t="shared" si="1"/>
        <v>0</v>
      </c>
      <c r="T15" s="50">
        <f t="shared" si="1"/>
        <v>0</v>
      </c>
      <c r="U15" s="50">
        <f t="shared" si="1"/>
        <v>0</v>
      </c>
      <c r="V15" s="50">
        <f t="shared" si="1"/>
        <v>0</v>
      </c>
      <c r="W15" s="50">
        <f t="shared" si="1"/>
        <v>0</v>
      </c>
      <c r="X15" s="50">
        <f t="shared" si="1"/>
        <v>0</v>
      </c>
      <c r="Y15" s="50">
        <f>SUM(M15:X15)</f>
        <v>0</v>
      </c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7"/>
    </row>
    <row r="16" spans="1:41" ht="215.25" customHeight="1" x14ac:dyDescent="0.2">
      <c r="A16" s="142" t="s">
        <v>77</v>
      </c>
      <c r="B16" s="7" t="s">
        <v>541</v>
      </c>
      <c r="C16" s="146" t="s">
        <v>78</v>
      </c>
      <c r="D16" s="146" t="s">
        <v>71</v>
      </c>
      <c r="E16" s="79" t="s">
        <v>554</v>
      </c>
      <c r="F16" s="146" t="s">
        <v>71</v>
      </c>
      <c r="G16" s="146" t="s">
        <v>71</v>
      </c>
      <c r="H16" s="146" t="s">
        <v>71</v>
      </c>
      <c r="I16" s="146" t="s">
        <v>71</v>
      </c>
      <c r="J16" s="9" t="s">
        <v>71</v>
      </c>
      <c r="K16" s="142" t="s">
        <v>71</v>
      </c>
      <c r="L16" s="142" t="s">
        <v>71</v>
      </c>
      <c r="M16" s="146">
        <v>40.1</v>
      </c>
      <c r="N16" s="146">
        <v>38.4</v>
      </c>
      <c r="O16" s="22">
        <v>36</v>
      </c>
      <c r="P16" s="22">
        <v>36.5</v>
      </c>
      <c r="Q16" s="22">
        <v>36.5</v>
      </c>
      <c r="R16" s="22">
        <v>40</v>
      </c>
      <c r="S16" s="22">
        <v>39.299999999999997</v>
      </c>
      <c r="T16" s="22">
        <v>40.299999999999997</v>
      </c>
      <c r="U16" s="22">
        <v>49</v>
      </c>
      <c r="V16" s="22">
        <v>54</v>
      </c>
      <c r="W16" s="22">
        <v>62.1</v>
      </c>
      <c r="X16" s="22">
        <v>62.2</v>
      </c>
      <c r="Y16" s="10" t="s">
        <v>71</v>
      </c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7"/>
    </row>
    <row r="17" spans="1:41" ht="283.5" customHeight="1" x14ac:dyDescent="0.2">
      <c r="A17" s="142" t="s">
        <v>79</v>
      </c>
      <c r="B17" s="7" t="s">
        <v>606</v>
      </c>
      <c r="C17" s="146" t="s">
        <v>78</v>
      </c>
      <c r="D17" s="146" t="s">
        <v>71</v>
      </c>
      <c r="E17" s="21" t="s">
        <v>607</v>
      </c>
      <c r="F17" s="146" t="s">
        <v>71</v>
      </c>
      <c r="G17" s="146" t="s">
        <v>71</v>
      </c>
      <c r="H17" s="146" t="s">
        <v>71</v>
      </c>
      <c r="I17" s="146" t="s">
        <v>71</v>
      </c>
      <c r="J17" s="9" t="s">
        <v>71</v>
      </c>
      <c r="K17" s="142" t="s">
        <v>71</v>
      </c>
      <c r="L17" s="142" t="s">
        <v>71</v>
      </c>
      <c r="M17" s="22">
        <v>24</v>
      </c>
      <c r="N17" s="146">
        <v>27.2</v>
      </c>
      <c r="O17" s="22">
        <v>28.3</v>
      </c>
      <c r="P17" s="22">
        <v>30</v>
      </c>
      <c r="Q17" s="22">
        <v>31.2</v>
      </c>
      <c r="R17" s="22">
        <v>35.299999999999997</v>
      </c>
      <c r="S17" s="22">
        <v>33.799999999999997</v>
      </c>
      <c r="T17" s="22">
        <v>41.3</v>
      </c>
      <c r="U17" s="22">
        <v>46</v>
      </c>
      <c r="V17" s="22">
        <v>50.8</v>
      </c>
      <c r="W17" s="22">
        <v>55.5</v>
      </c>
      <c r="X17" s="22">
        <v>55.6</v>
      </c>
      <c r="Y17" s="10" t="s">
        <v>71</v>
      </c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7"/>
    </row>
    <row r="18" spans="1:41" ht="45.75" customHeight="1" x14ac:dyDescent="0.2">
      <c r="A18" s="142"/>
      <c r="B18" s="11" t="s">
        <v>327</v>
      </c>
      <c r="C18" s="146" t="s">
        <v>71</v>
      </c>
      <c r="D18" s="146" t="s">
        <v>71</v>
      </c>
      <c r="E18" s="146" t="s">
        <v>71</v>
      </c>
      <c r="F18" s="146" t="s">
        <v>71</v>
      </c>
      <c r="G18" s="146" t="s">
        <v>71</v>
      </c>
      <c r="H18" s="146" t="s">
        <v>71</v>
      </c>
      <c r="I18" s="146" t="s">
        <v>71</v>
      </c>
      <c r="J18" s="9" t="s">
        <v>71</v>
      </c>
      <c r="K18" s="142" t="s">
        <v>71</v>
      </c>
      <c r="L18" s="142" t="s">
        <v>71</v>
      </c>
      <c r="M18" s="146" t="s">
        <v>71</v>
      </c>
      <c r="N18" s="146" t="s">
        <v>71</v>
      </c>
      <c r="O18" s="146" t="s">
        <v>71</v>
      </c>
      <c r="P18" s="146" t="s">
        <v>71</v>
      </c>
      <c r="Q18" s="146" t="s">
        <v>71</v>
      </c>
      <c r="R18" s="146" t="s">
        <v>71</v>
      </c>
      <c r="S18" s="146" t="s">
        <v>71</v>
      </c>
      <c r="T18" s="146" t="s">
        <v>71</v>
      </c>
      <c r="U18" s="146" t="s">
        <v>71</v>
      </c>
      <c r="V18" s="146" t="s">
        <v>71</v>
      </c>
      <c r="W18" s="146" t="s">
        <v>71</v>
      </c>
      <c r="X18" s="146" t="s">
        <v>71</v>
      </c>
      <c r="Y18" s="10" t="s">
        <v>71</v>
      </c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7"/>
    </row>
    <row r="19" spans="1:41" ht="26.25" customHeight="1" x14ac:dyDescent="0.2">
      <c r="A19" s="149">
        <v>1</v>
      </c>
      <c r="B19" s="12" t="s">
        <v>224</v>
      </c>
      <c r="C19" s="146" t="s">
        <v>71</v>
      </c>
      <c r="D19" s="13">
        <f>D31</f>
        <v>1</v>
      </c>
      <c r="E19" s="146" t="s">
        <v>71</v>
      </c>
      <c r="F19" s="146" t="s">
        <v>71</v>
      </c>
      <c r="G19" s="146" t="s">
        <v>71</v>
      </c>
      <c r="H19" s="146" t="s">
        <v>71</v>
      </c>
      <c r="I19" s="146" t="s">
        <v>71</v>
      </c>
      <c r="J19" s="9" t="s">
        <v>71</v>
      </c>
      <c r="K19" s="142" t="s">
        <v>71</v>
      </c>
      <c r="L19" s="142" t="s">
        <v>71</v>
      </c>
      <c r="M19" s="146" t="s">
        <v>71</v>
      </c>
      <c r="N19" s="146" t="s">
        <v>71</v>
      </c>
      <c r="O19" s="146" t="s">
        <v>71</v>
      </c>
      <c r="P19" s="146" t="s">
        <v>71</v>
      </c>
      <c r="Q19" s="146" t="s">
        <v>71</v>
      </c>
      <c r="R19" s="146" t="s">
        <v>71</v>
      </c>
      <c r="S19" s="146" t="s">
        <v>71</v>
      </c>
      <c r="T19" s="146" t="s">
        <v>71</v>
      </c>
      <c r="U19" s="146" t="s">
        <v>71</v>
      </c>
      <c r="V19" s="146" t="s">
        <v>71</v>
      </c>
      <c r="W19" s="146" t="s">
        <v>71</v>
      </c>
      <c r="X19" s="146" t="s">
        <v>71</v>
      </c>
      <c r="Y19" s="10" t="s">
        <v>71</v>
      </c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7"/>
    </row>
    <row r="20" spans="1:41" ht="15.75" customHeight="1" x14ac:dyDescent="0.2">
      <c r="A20" s="149"/>
      <c r="B20" s="12" t="s">
        <v>157</v>
      </c>
      <c r="C20" s="148" t="s">
        <v>72</v>
      </c>
      <c r="D20" s="148" t="s">
        <v>71</v>
      </c>
      <c r="E20" s="148" t="s">
        <v>71</v>
      </c>
      <c r="F20" s="148" t="s">
        <v>71</v>
      </c>
      <c r="G20" s="148" t="s">
        <v>71</v>
      </c>
      <c r="H20" s="14" t="s">
        <v>404</v>
      </c>
      <c r="I20" s="14" t="s">
        <v>153</v>
      </c>
      <c r="J20" s="15" t="s">
        <v>71</v>
      </c>
      <c r="K20" s="14" t="s">
        <v>71</v>
      </c>
      <c r="L20" s="14" t="s">
        <v>71</v>
      </c>
      <c r="M20" s="50">
        <f t="shared" ref="M20:R20" si="2">M22+M23+M24+M25</f>
        <v>5954.9</v>
      </c>
      <c r="N20" s="50">
        <f t="shared" si="2"/>
        <v>8343.2999999999993</v>
      </c>
      <c r="O20" s="50">
        <f t="shared" si="2"/>
        <v>6403.7</v>
      </c>
      <c r="P20" s="50">
        <f t="shared" si="2"/>
        <v>5722.7</v>
      </c>
      <c r="Q20" s="50">
        <f t="shared" si="2"/>
        <v>10599</v>
      </c>
      <c r="R20" s="50">
        <f t="shared" si="2"/>
        <v>29527.7</v>
      </c>
      <c r="S20" s="50">
        <f t="shared" ref="S20:X20" si="3">S22+S23+S24+S25</f>
        <v>30787.5</v>
      </c>
      <c r="T20" s="50">
        <f t="shared" si="3"/>
        <v>36444.300000000003</v>
      </c>
      <c r="U20" s="50">
        <f t="shared" si="3"/>
        <v>40000</v>
      </c>
      <c r="V20" s="50">
        <f t="shared" si="3"/>
        <v>15000</v>
      </c>
      <c r="W20" s="50">
        <f t="shared" si="3"/>
        <v>15000</v>
      </c>
      <c r="X20" s="50">
        <f t="shared" si="3"/>
        <v>15000</v>
      </c>
      <c r="Y20" s="50">
        <f>SUM(M20:X20)</f>
        <v>218783.1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7"/>
    </row>
    <row r="21" spans="1:41" ht="16.5" customHeight="1" x14ac:dyDescent="0.2">
      <c r="A21" s="149"/>
      <c r="B21" s="12" t="s">
        <v>76</v>
      </c>
      <c r="C21" s="148" t="s">
        <v>71</v>
      </c>
      <c r="D21" s="148" t="s">
        <v>71</v>
      </c>
      <c r="E21" s="148" t="s">
        <v>71</v>
      </c>
      <c r="F21" s="148" t="s">
        <v>71</v>
      </c>
      <c r="G21" s="148" t="s">
        <v>71</v>
      </c>
      <c r="H21" s="148" t="s">
        <v>71</v>
      </c>
      <c r="I21" s="148" t="s">
        <v>71</v>
      </c>
      <c r="J21" s="15" t="s">
        <v>71</v>
      </c>
      <c r="K21" s="14" t="s">
        <v>71</v>
      </c>
      <c r="L21" s="14" t="s">
        <v>71</v>
      </c>
      <c r="M21" s="148" t="s">
        <v>71</v>
      </c>
      <c r="N21" s="148" t="s">
        <v>71</v>
      </c>
      <c r="O21" s="148" t="s">
        <v>71</v>
      </c>
      <c r="P21" s="148" t="s">
        <v>71</v>
      </c>
      <c r="Q21" s="148" t="s">
        <v>71</v>
      </c>
      <c r="R21" s="148" t="s">
        <v>71</v>
      </c>
      <c r="S21" s="148" t="s">
        <v>71</v>
      </c>
      <c r="T21" s="148" t="s">
        <v>71</v>
      </c>
      <c r="U21" s="148" t="s">
        <v>71</v>
      </c>
      <c r="V21" s="148" t="s">
        <v>71</v>
      </c>
      <c r="W21" s="148" t="s">
        <v>71</v>
      </c>
      <c r="X21" s="148" t="s">
        <v>71</v>
      </c>
      <c r="Y21" s="23" t="s">
        <v>71</v>
      </c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7"/>
    </row>
    <row r="22" spans="1:41" ht="16.5" customHeight="1" x14ac:dyDescent="0.2">
      <c r="A22" s="149"/>
      <c r="B22" s="12" t="s">
        <v>466</v>
      </c>
      <c r="C22" s="148" t="s">
        <v>72</v>
      </c>
      <c r="D22" s="148" t="s">
        <v>71</v>
      </c>
      <c r="E22" s="148" t="s">
        <v>71</v>
      </c>
      <c r="F22" s="148" t="s">
        <v>71</v>
      </c>
      <c r="G22" s="148" t="s">
        <v>71</v>
      </c>
      <c r="H22" s="14" t="s">
        <v>404</v>
      </c>
      <c r="I22" s="14" t="s">
        <v>153</v>
      </c>
      <c r="J22" s="15" t="s">
        <v>71</v>
      </c>
      <c r="K22" s="14" t="s">
        <v>71</v>
      </c>
      <c r="L22" s="14" t="s">
        <v>71</v>
      </c>
      <c r="M22" s="50">
        <v>5954.9</v>
      </c>
      <c r="N22" s="50">
        <v>6066.8</v>
      </c>
      <c r="O22" s="50">
        <v>4582.5</v>
      </c>
      <c r="P22" s="50">
        <v>5722.7</v>
      </c>
      <c r="Q22" s="50">
        <f>SUMIFS(Q31:Q1222,I31:I1222,"1810100000",H31:H1222,"0000000",B31:B1222,B22)+SUMIFS(Q31:Q1222,I31:I1222,"181Р500000",H31:H1222,"0000000",B31:B1222,B22)</f>
        <v>10599</v>
      </c>
      <c r="R22" s="50">
        <f>SUMIFS(R31:R1222,I31:I1222,"1810100000",H31:H1222,"0000000",B31:B1222,B22)+SUMIFS(R31:R1222,I31:I1222,"181Р500000",H31:H1222,"0000000",B31:B1222,B22)</f>
        <v>13794.5</v>
      </c>
      <c r="S22" s="50">
        <f>SUMIFS(S31:S1222,I31:I1222,"1810100000",H31:H1222,"0000000",B31:B1222,B22)+SUMIFS(S31:S1222,I31:I1222,"181Р500000",H31:H1222,"0000000",B31:B1222,B22)</f>
        <v>11121.7</v>
      </c>
      <c r="T22" s="50">
        <f>SUMIFS(T31:T1222,I31:I1222,"1810100000",H31:H1222,"0000000",B31:B1222,B22)+SUMIFS(T31:T1222,I31:I1222,"181Р500000",H31:H1222,"0000000",B31:B1222,B22)</f>
        <v>17733.300000000003</v>
      </c>
      <c r="U22" s="50">
        <f>SUMIFS(U31:U1222,I31:I1222,"1810100000",H31:H1222,"0000000",B31:B1222,B22)+SUMIFS(U31:U1222,I31:I1222,"181Р500000",H31:H1222,"0000000",B31:B1222,B22)</f>
        <v>40000</v>
      </c>
      <c r="V22" s="50">
        <f>SUMIFS(V31:V1222,I31:I1222,"1810100000",H31:H1222,"0000000",B31:B1222,B22)+SUMIFS(V30:V1221,I31:I1222,"181Р500000",H31:H1222,"0000000",B31:B1222,B22)</f>
        <v>15000</v>
      </c>
      <c r="W22" s="50">
        <f>SUMIFS(W31:W1222,I31:I1222,"1810100000",H31:H1222,"0000000",B31:B1222,B22)+SUMIFS(W31:W1222,I31:I1222,"181Р500000",H31:H1222,"0000000",B31:B1222,B22)</f>
        <v>15000</v>
      </c>
      <c r="X22" s="50">
        <f>SUMIFS(X31:X1222,I31:I1222,"1810100000",H31:H1222,"0000000",B31:B1222,B22)+SUMIFS(X31:X1222,I31:I1222,"181Р500000",H31:H1222,"0000000",B31:B1222,B22)</f>
        <v>15000</v>
      </c>
      <c r="Y22" s="50">
        <f>SUM(M22:X22)</f>
        <v>160575.40000000002</v>
      </c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7"/>
    </row>
    <row r="23" spans="1:41" ht="16.5" customHeight="1" x14ac:dyDescent="0.2">
      <c r="A23" s="149"/>
      <c r="B23" s="12" t="s">
        <v>411</v>
      </c>
      <c r="C23" s="148" t="s">
        <v>72</v>
      </c>
      <c r="D23" s="148" t="s">
        <v>71</v>
      </c>
      <c r="E23" s="148" t="s">
        <v>71</v>
      </c>
      <c r="F23" s="148" t="s">
        <v>71</v>
      </c>
      <c r="G23" s="148" t="s">
        <v>71</v>
      </c>
      <c r="H23" s="14" t="s">
        <v>404</v>
      </c>
      <c r="I23" s="14" t="s">
        <v>153</v>
      </c>
      <c r="J23" s="15" t="s">
        <v>71</v>
      </c>
      <c r="K23" s="14" t="s">
        <v>71</v>
      </c>
      <c r="L23" s="14" t="s">
        <v>71</v>
      </c>
      <c r="M23" s="50">
        <f>SUMIFS(M31:M1222,I31:I1222,"1810100000",H31:H1222,"0000000",B31:B1222,B23)+SUMIFS(M31:M1222,I31:I1222,"181Р500000",H31:H1222,"0000000",B31:B1222,B23)</f>
        <v>0</v>
      </c>
      <c r="N23" s="50">
        <v>2276.5</v>
      </c>
      <c r="O23" s="50">
        <v>1821.2</v>
      </c>
      <c r="P23" s="50">
        <f>SUMIFS(P31:P1222,I31:I1222,"1810100000",H31:H1222,"0000000",B31:B1222,B23)+SUMIFS(P31:P1222,I31:I1222,"181Р500000",H31:H1222,"0000000",B31:B1222,B23)</f>
        <v>0</v>
      </c>
      <c r="Q23" s="50">
        <f>SUMIFS(Q31:Q1222,I31:I1222,"1810100000",H31:H1222,"0000000",B31:B1222,B23)+SUMIFS(Q31:Q1222,I31:I1222,"181Р500000",H31:H1222,"0000000",B31:B1222,B23)</f>
        <v>0</v>
      </c>
      <c r="R23" s="50">
        <f>SUMIFS(R31:R1222,I31:I1222,"1810100000",H31:H1222,"0000000",B31:B1222,B23)+SUMIFS(R31:R1222,I31:I1222,"181Р500000",H31:H1222,"0000000",B31:B1222,B23)</f>
        <v>15733.2</v>
      </c>
      <c r="S23" s="50">
        <f>SUMIFS(S31:S1222,I31:I1222,"1810100000",H31:H1222,"0000000",B31:B1222,B23)+SUMIFS(S31:S1222,I31:I1222,"181Р500000",H31:H1222,"0000000",B31:B1222,B23)</f>
        <v>19665.8</v>
      </c>
      <c r="T23" s="50">
        <f>SUMIFS(T31:T1222,I31:I1222,"1810100000",H31:H1222,"0000000",B31:B1222,B23)+SUMIFS(T31:T1222,I31:I1222,"181Р500000",H31:H1222,"0000000",B31:B1222,B23)</f>
        <v>18711</v>
      </c>
      <c r="U23" s="50">
        <f>SUMIFS(U31:U1222,I31:I1222,"1810100000",H31:H1222,"0000000",B31:B1222,B23)+SUMIFS(U31:U1222,I31:I1222,"181Р500000",H31:H1222,"0000000",B31:B1222,B23)</f>
        <v>0</v>
      </c>
      <c r="V23" s="50">
        <f>SUMIFS(V31:V1222,I31:I1222,"1810100000",H31:H1222,"0000000",B31:B1222,B23)+SUMIFS(V31:V1222,I31:I1222,"181Р500000",H31:H1222,"0000000",B31:B1222,B23)</f>
        <v>0</v>
      </c>
      <c r="W23" s="50">
        <f>SUMIFS(W31:W1222,I31:I1222,"1810100000",H31:H1222,"0000000",B31:B1222,B23)+SUMIFS(W31:W1222,I31:I1222,"181Р500000",H31:H1222,"0000000",B31:B1222,B23)</f>
        <v>0</v>
      </c>
      <c r="X23" s="50">
        <f>SUMIFS(X31:X1222,I31:I1222,"1810100000",H31:H1222,"0000000",B31:B1222,B23)+SUMIFS(X31:X1222,I31:I1222,"181Р500000",H31:H1222,"0000000",B31:B1222,B23)</f>
        <v>0</v>
      </c>
      <c r="Y23" s="50">
        <f>SUM(M23:X23)</f>
        <v>58207.7</v>
      </c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7"/>
    </row>
    <row r="24" spans="1:41" ht="16.5" customHeight="1" x14ac:dyDescent="0.2">
      <c r="A24" s="149"/>
      <c r="B24" s="12" t="s">
        <v>464</v>
      </c>
      <c r="C24" s="148" t="s">
        <v>72</v>
      </c>
      <c r="D24" s="148" t="s">
        <v>71</v>
      </c>
      <c r="E24" s="148" t="s">
        <v>71</v>
      </c>
      <c r="F24" s="148" t="s">
        <v>71</v>
      </c>
      <c r="G24" s="148" t="s">
        <v>71</v>
      </c>
      <c r="H24" s="14" t="s">
        <v>404</v>
      </c>
      <c r="I24" s="14" t="s">
        <v>153</v>
      </c>
      <c r="J24" s="94" t="s">
        <v>71</v>
      </c>
      <c r="K24" s="14" t="s">
        <v>71</v>
      </c>
      <c r="L24" s="14" t="s">
        <v>71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f>SUM(M24:X24)</f>
        <v>0</v>
      </c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7"/>
    </row>
    <row r="25" spans="1:41" ht="16.5" customHeight="1" x14ac:dyDescent="0.2">
      <c r="A25" s="149"/>
      <c r="B25" s="12" t="s">
        <v>465</v>
      </c>
      <c r="C25" s="148" t="s">
        <v>72</v>
      </c>
      <c r="D25" s="148" t="s">
        <v>71</v>
      </c>
      <c r="E25" s="148" t="s">
        <v>71</v>
      </c>
      <c r="F25" s="148" t="s">
        <v>71</v>
      </c>
      <c r="G25" s="148" t="s">
        <v>71</v>
      </c>
      <c r="H25" s="14" t="s">
        <v>404</v>
      </c>
      <c r="I25" s="14" t="s">
        <v>153</v>
      </c>
      <c r="J25" s="15" t="s">
        <v>71</v>
      </c>
      <c r="K25" s="14" t="s">
        <v>71</v>
      </c>
      <c r="L25" s="14" t="s">
        <v>71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f>SUM(M25:X25)</f>
        <v>0</v>
      </c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7"/>
    </row>
    <row r="26" spans="1:41" ht="48" customHeight="1" x14ac:dyDescent="0.2">
      <c r="A26" s="142" t="s">
        <v>81</v>
      </c>
      <c r="B26" s="7" t="s">
        <v>225</v>
      </c>
      <c r="C26" s="147" t="s">
        <v>83</v>
      </c>
      <c r="D26" s="146" t="s">
        <v>71</v>
      </c>
      <c r="E26" s="8" t="s">
        <v>99</v>
      </c>
      <c r="F26" s="146" t="s">
        <v>71</v>
      </c>
      <c r="G26" s="146" t="s">
        <v>71</v>
      </c>
      <c r="H26" s="146" t="s">
        <v>71</v>
      </c>
      <c r="I26" s="146" t="s">
        <v>71</v>
      </c>
      <c r="J26" s="9" t="s">
        <v>71</v>
      </c>
      <c r="K26" s="142" t="s">
        <v>71</v>
      </c>
      <c r="L26" s="142" t="s">
        <v>71</v>
      </c>
      <c r="M26" s="146" t="s">
        <v>71</v>
      </c>
      <c r="N26" s="146" t="s">
        <v>71</v>
      </c>
      <c r="O26" s="146" t="s">
        <v>71</v>
      </c>
      <c r="P26" s="146" t="s">
        <v>71</v>
      </c>
      <c r="Q26" s="146">
        <v>32</v>
      </c>
      <c r="R26" s="146">
        <v>32</v>
      </c>
      <c r="S26" s="146">
        <v>32</v>
      </c>
      <c r="T26" s="146">
        <v>32</v>
      </c>
      <c r="U26" s="146">
        <v>32</v>
      </c>
      <c r="V26" s="146">
        <v>32</v>
      </c>
      <c r="W26" s="146">
        <v>32</v>
      </c>
      <c r="X26" s="146">
        <v>32</v>
      </c>
      <c r="Y26" s="20">
        <f>SUM(Q26:X26)</f>
        <v>256</v>
      </c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7"/>
    </row>
    <row r="27" spans="1:41" ht="48" customHeight="1" x14ac:dyDescent="0.2">
      <c r="A27" s="142" t="s">
        <v>175</v>
      </c>
      <c r="B27" s="7" t="s">
        <v>697</v>
      </c>
      <c r="C27" s="147" t="s">
        <v>78</v>
      </c>
      <c r="D27" s="146" t="s">
        <v>71</v>
      </c>
      <c r="E27" s="21" t="s">
        <v>371</v>
      </c>
      <c r="F27" s="146" t="s">
        <v>71</v>
      </c>
      <c r="G27" s="146" t="s">
        <v>71</v>
      </c>
      <c r="H27" s="146" t="s">
        <v>71</v>
      </c>
      <c r="I27" s="146" t="s">
        <v>71</v>
      </c>
      <c r="J27" s="9" t="s">
        <v>71</v>
      </c>
      <c r="K27" s="142" t="s">
        <v>71</v>
      </c>
      <c r="L27" s="142" t="s">
        <v>71</v>
      </c>
      <c r="M27" s="146" t="s">
        <v>71</v>
      </c>
      <c r="N27" s="146" t="s">
        <v>71</v>
      </c>
      <c r="O27" s="146" t="s">
        <v>71</v>
      </c>
      <c r="P27" s="146" t="s">
        <v>71</v>
      </c>
      <c r="Q27" s="146" t="s">
        <v>71</v>
      </c>
      <c r="R27" s="146" t="s">
        <v>71</v>
      </c>
      <c r="S27" s="146" t="s">
        <v>71</v>
      </c>
      <c r="T27" s="146" t="s">
        <v>71</v>
      </c>
      <c r="U27" s="146" t="s">
        <v>71</v>
      </c>
      <c r="V27" s="22">
        <v>36.6</v>
      </c>
      <c r="W27" s="22">
        <v>41.8</v>
      </c>
      <c r="X27" s="22">
        <v>47</v>
      </c>
      <c r="Y27" s="20" t="s">
        <v>71</v>
      </c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7"/>
    </row>
    <row r="28" spans="1:41" ht="219.75" customHeight="1" x14ac:dyDescent="0.2">
      <c r="A28" s="142" t="s">
        <v>367</v>
      </c>
      <c r="B28" s="7" t="s">
        <v>226</v>
      </c>
      <c r="C28" s="147" t="s">
        <v>78</v>
      </c>
      <c r="D28" s="146" t="s">
        <v>71</v>
      </c>
      <c r="E28" s="21" t="s">
        <v>371</v>
      </c>
      <c r="F28" s="146" t="s">
        <v>71</v>
      </c>
      <c r="G28" s="146" t="s">
        <v>71</v>
      </c>
      <c r="H28" s="146" t="s">
        <v>71</v>
      </c>
      <c r="I28" s="146" t="s">
        <v>71</v>
      </c>
      <c r="J28" s="9" t="s">
        <v>71</v>
      </c>
      <c r="K28" s="142" t="s">
        <v>71</v>
      </c>
      <c r="L28" s="142" t="s">
        <v>71</v>
      </c>
      <c r="M28" s="146" t="s">
        <v>71</v>
      </c>
      <c r="N28" s="146" t="s">
        <v>71</v>
      </c>
      <c r="O28" s="146" t="s">
        <v>71</v>
      </c>
      <c r="P28" s="146" t="s">
        <v>71</v>
      </c>
      <c r="Q28" s="22">
        <v>66</v>
      </c>
      <c r="R28" s="146">
        <v>68.5</v>
      </c>
      <c r="S28" s="22">
        <v>71</v>
      </c>
      <c r="T28" s="22">
        <v>74</v>
      </c>
      <c r="U28" s="22">
        <v>78</v>
      </c>
      <c r="V28" s="22">
        <v>87.3</v>
      </c>
      <c r="W28" s="22">
        <v>87.3</v>
      </c>
      <c r="X28" s="22">
        <v>87.3</v>
      </c>
      <c r="Y28" s="20" t="s">
        <v>71</v>
      </c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7"/>
    </row>
    <row r="29" spans="1:41" ht="244.5" customHeight="1" x14ac:dyDescent="0.2">
      <c r="A29" s="142" t="s">
        <v>695</v>
      </c>
      <c r="B29" s="7" t="s">
        <v>227</v>
      </c>
      <c r="C29" s="147" t="s">
        <v>78</v>
      </c>
      <c r="D29" s="146" t="s">
        <v>71</v>
      </c>
      <c r="E29" s="21" t="s">
        <v>444</v>
      </c>
      <c r="F29" s="146" t="s">
        <v>71</v>
      </c>
      <c r="G29" s="146" t="s">
        <v>71</v>
      </c>
      <c r="H29" s="146" t="s">
        <v>71</v>
      </c>
      <c r="I29" s="146" t="s">
        <v>71</v>
      </c>
      <c r="J29" s="9" t="s">
        <v>71</v>
      </c>
      <c r="K29" s="142" t="s">
        <v>71</v>
      </c>
      <c r="L29" s="142" t="s">
        <v>71</v>
      </c>
      <c r="M29" s="146" t="s">
        <v>71</v>
      </c>
      <c r="N29" s="146" t="s">
        <v>71</v>
      </c>
      <c r="O29" s="146" t="s">
        <v>71</v>
      </c>
      <c r="P29" s="146" t="s">
        <v>71</v>
      </c>
      <c r="Q29" s="146">
        <v>13.5</v>
      </c>
      <c r="R29" s="146">
        <v>17.5</v>
      </c>
      <c r="S29" s="146">
        <v>22.5</v>
      </c>
      <c r="T29" s="146">
        <v>27.5</v>
      </c>
      <c r="U29" s="146">
        <v>32.5</v>
      </c>
      <c r="V29" s="146">
        <v>45.9</v>
      </c>
      <c r="W29" s="146">
        <v>52.5</v>
      </c>
      <c r="X29" s="22">
        <v>55.5</v>
      </c>
      <c r="Y29" s="20" t="s">
        <v>71</v>
      </c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7"/>
    </row>
    <row r="30" spans="1:41" ht="254.25" customHeight="1" x14ac:dyDescent="0.2">
      <c r="A30" s="142" t="s">
        <v>696</v>
      </c>
      <c r="B30" s="7" t="s">
        <v>228</v>
      </c>
      <c r="C30" s="147" t="s">
        <v>78</v>
      </c>
      <c r="D30" s="146" t="s">
        <v>71</v>
      </c>
      <c r="E30" s="21" t="s">
        <v>467</v>
      </c>
      <c r="F30" s="146" t="s">
        <v>71</v>
      </c>
      <c r="G30" s="146" t="s">
        <v>71</v>
      </c>
      <c r="H30" s="146" t="s">
        <v>71</v>
      </c>
      <c r="I30" s="146" t="s">
        <v>71</v>
      </c>
      <c r="J30" s="9" t="s">
        <v>71</v>
      </c>
      <c r="K30" s="142" t="s">
        <v>71</v>
      </c>
      <c r="L30" s="142" t="s">
        <v>71</v>
      </c>
      <c r="M30" s="146" t="s">
        <v>71</v>
      </c>
      <c r="N30" s="146" t="s">
        <v>71</v>
      </c>
      <c r="O30" s="146" t="s">
        <v>71</v>
      </c>
      <c r="P30" s="146" t="s">
        <v>71</v>
      </c>
      <c r="Q30" s="22">
        <v>2</v>
      </c>
      <c r="R30" s="22">
        <v>3.5</v>
      </c>
      <c r="S30" s="22">
        <v>5</v>
      </c>
      <c r="T30" s="22">
        <v>6.5</v>
      </c>
      <c r="U30" s="22">
        <v>8</v>
      </c>
      <c r="V30" s="22">
        <v>18.2</v>
      </c>
      <c r="W30" s="22">
        <v>22.5</v>
      </c>
      <c r="X30" s="22">
        <v>26.4</v>
      </c>
      <c r="Y30" s="20" t="s">
        <v>71</v>
      </c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7"/>
    </row>
    <row r="31" spans="1:41" ht="38.25" x14ac:dyDescent="0.2">
      <c r="A31" s="149" t="s">
        <v>164</v>
      </c>
      <c r="B31" s="12" t="s">
        <v>229</v>
      </c>
      <c r="C31" s="146" t="s">
        <v>71</v>
      </c>
      <c r="D31" s="146">
        <v>1</v>
      </c>
      <c r="E31" s="146" t="s">
        <v>71</v>
      </c>
      <c r="F31" s="20" t="s">
        <v>615</v>
      </c>
      <c r="G31" s="80" t="s">
        <v>82</v>
      </c>
      <c r="H31" s="146" t="s">
        <v>71</v>
      </c>
      <c r="I31" s="146" t="s">
        <v>71</v>
      </c>
      <c r="J31" s="9" t="s">
        <v>71</v>
      </c>
      <c r="K31" s="142" t="s">
        <v>71</v>
      </c>
      <c r="L31" s="142" t="s">
        <v>71</v>
      </c>
      <c r="M31" s="146" t="s">
        <v>71</v>
      </c>
      <c r="N31" s="146" t="s">
        <v>71</v>
      </c>
      <c r="O31" s="146" t="s">
        <v>71</v>
      </c>
      <c r="P31" s="146" t="s">
        <v>71</v>
      </c>
      <c r="Q31" s="146" t="s">
        <v>71</v>
      </c>
      <c r="R31" s="146" t="s">
        <v>71</v>
      </c>
      <c r="S31" s="49" t="s">
        <v>71</v>
      </c>
      <c r="T31" s="146" t="s">
        <v>71</v>
      </c>
      <c r="U31" s="146" t="s">
        <v>71</v>
      </c>
      <c r="V31" s="146" t="s">
        <v>71</v>
      </c>
      <c r="W31" s="146" t="s">
        <v>71</v>
      </c>
      <c r="X31" s="146" t="s">
        <v>71</v>
      </c>
      <c r="Y31" s="10" t="s">
        <v>71</v>
      </c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7"/>
    </row>
    <row r="32" spans="1:41" ht="15" customHeight="1" x14ac:dyDescent="0.2">
      <c r="A32" s="149"/>
      <c r="B32" s="12" t="s">
        <v>157</v>
      </c>
      <c r="C32" s="148" t="s">
        <v>72</v>
      </c>
      <c r="D32" s="148" t="s">
        <v>71</v>
      </c>
      <c r="E32" s="148" t="s">
        <v>71</v>
      </c>
      <c r="F32" s="148" t="s">
        <v>71</v>
      </c>
      <c r="G32" s="148" t="s">
        <v>71</v>
      </c>
      <c r="H32" s="14" t="s">
        <v>404</v>
      </c>
      <c r="I32" s="148">
        <v>1810100000</v>
      </c>
      <c r="J32" s="15" t="s">
        <v>75</v>
      </c>
      <c r="K32" s="14" t="s">
        <v>71</v>
      </c>
      <c r="L32" s="14" t="s">
        <v>71</v>
      </c>
      <c r="M32" s="50">
        <f t="shared" ref="M32:W32" si="4">SUM(M33:M35)</f>
        <v>5954.9</v>
      </c>
      <c r="N32" s="50">
        <f t="shared" si="4"/>
        <v>8343.2999999999993</v>
      </c>
      <c r="O32" s="50">
        <f t="shared" si="4"/>
        <v>6403.7</v>
      </c>
      <c r="P32" s="50">
        <f t="shared" si="4"/>
        <v>5722.7</v>
      </c>
      <c r="Q32" s="50">
        <f t="shared" si="4"/>
        <v>10599</v>
      </c>
      <c r="R32" s="50">
        <f t="shared" si="4"/>
        <v>15892.1</v>
      </c>
      <c r="S32" s="50">
        <f t="shared" si="4"/>
        <v>30787.5</v>
      </c>
      <c r="T32" s="50">
        <f t="shared" si="4"/>
        <v>36444.300000000003</v>
      </c>
      <c r="U32" s="50">
        <f t="shared" si="4"/>
        <v>40000</v>
      </c>
      <c r="V32" s="50">
        <f t="shared" si="4"/>
        <v>15000</v>
      </c>
      <c r="W32" s="50">
        <f t="shared" si="4"/>
        <v>15000</v>
      </c>
      <c r="X32" s="50">
        <f>SUM(X33:X35)</f>
        <v>15000</v>
      </c>
      <c r="Y32" s="36">
        <f>SUM(M32:X32)</f>
        <v>205147.5</v>
      </c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7"/>
    </row>
    <row r="33" spans="1:41" ht="15" customHeight="1" x14ac:dyDescent="0.2">
      <c r="A33" s="149"/>
      <c r="B33" s="12" t="s">
        <v>76</v>
      </c>
      <c r="C33" s="148" t="s">
        <v>71</v>
      </c>
      <c r="D33" s="148" t="s">
        <v>71</v>
      </c>
      <c r="E33" s="148" t="s">
        <v>71</v>
      </c>
      <c r="F33" s="148" t="s">
        <v>71</v>
      </c>
      <c r="G33" s="148" t="s">
        <v>71</v>
      </c>
      <c r="H33" s="148" t="s">
        <v>71</v>
      </c>
      <c r="I33" s="148" t="s">
        <v>71</v>
      </c>
      <c r="J33" s="15" t="s">
        <v>71</v>
      </c>
      <c r="K33" s="14" t="s">
        <v>71</v>
      </c>
      <c r="L33" s="14" t="s">
        <v>71</v>
      </c>
      <c r="M33" s="148" t="s">
        <v>71</v>
      </c>
      <c r="N33" s="148" t="s">
        <v>71</v>
      </c>
      <c r="O33" s="148" t="s">
        <v>71</v>
      </c>
      <c r="P33" s="148" t="s">
        <v>71</v>
      </c>
      <c r="Q33" s="148" t="s">
        <v>71</v>
      </c>
      <c r="R33" s="148" t="s">
        <v>71</v>
      </c>
      <c r="S33" s="148" t="s">
        <v>71</v>
      </c>
      <c r="T33" s="148" t="s">
        <v>71</v>
      </c>
      <c r="U33" s="148" t="s">
        <v>71</v>
      </c>
      <c r="V33" s="148" t="s">
        <v>71</v>
      </c>
      <c r="W33" s="148" t="s">
        <v>71</v>
      </c>
      <c r="X33" s="148" t="s">
        <v>71</v>
      </c>
      <c r="Y33" s="36" t="s">
        <v>71</v>
      </c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7"/>
    </row>
    <row r="34" spans="1:41" ht="15" customHeight="1" x14ac:dyDescent="0.2">
      <c r="A34" s="149"/>
      <c r="B34" s="12" t="s">
        <v>466</v>
      </c>
      <c r="C34" s="148" t="s">
        <v>72</v>
      </c>
      <c r="D34" s="148" t="s">
        <v>71</v>
      </c>
      <c r="E34" s="148" t="s">
        <v>71</v>
      </c>
      <c r="F34" s="148" t="s">
        <v>71</v>
      </c>
      <c r="G34" s="148" t="s">
        <v>71</v>
      </c>
      <c r="H34" s="14" t="s">
        <v>404</v>
      </c>
      <c r="I34" s="148">
        <v>1810100000</v>
      </c>
      <c r="J34" s="15" t="s">
        <v>75</v>
      </c>
      <c r="K34" s="14" t="s">
        <v>71</v>
      </c>
      <c r="L34" s="14" t="s">
        <v>71</v>
      </c>
      <c r="M34" s="50">
        <f>SUMIFS(M41:M1225,B41:B1225,"финансирование за счет краевого бюджета",I41:I1225,"1810100000")</f>
        <v>5954.9</v>
      </c>
      <c r="N34" s="50">
        <f>SUMIFS(N41:N1225,B41:B1225,"финансирование за счет краевого бюджета",I41:I1225,"1810100000")</f>
        <v>6066.8</v>
      </c>
      <c r="O34" s="50">
        <f>SUMIFS(O41:O1225,B41:B1225,"финансирование за счет краевого бюджета",I41:I1225,"1810100000")</f>
        <v>4582.5</v>
      </c>
      <c r="P34" s="50">
        <f>SUMIFS(P41:P1225,B41:B1225,"финансирование за счет краевого бюджета",I41:I1225,"1810100000")</f>
        <v>5722.7</v>
      </c>
      <c r="Q34" s="50">
        <f>SUMIFS(Q41:Q1225,B41:B1225,"финансирование за счет краевого бюджета",I41:I1225,"1810100000")</f>
        <v>10599</v>
      </c>
      <c r="R34" s="50">
        <f>SUMIFS(R41:R1225,B41:B1225,"финансирование за счет краевого бюджета",I41:I1225,"1810100000")</f>
        <v>158.9</v>
      </c>
      <c r="S34" s="50">
        <f>SUMIFS(S41:S1225,B41:B1225,"финансирование за счет краевого бюджета",I41:I1225,"1810100000")</f>
        <v>11121.7</v>
      </c>
      <c r="T34" s="50">
        <f>SUMIFS(T41:T1225,B41:B1225,"финансирование за счет краевого бюджета",I41:I1225,"1810100000")</f>
        <v>17733.300000000003</v>
      </c>
      <c r="U34" s="50">
        <f>SUMIFS(U41:U1225,B41:B1225,"финансирование за счет краевого бюджета",I41:I1225,"1810100000")</f>
        <v>40000</v>
      </c>
      <c r="V34" s="50">
        <f>SUMIFS(V41:V1225,B41:B1225,"финансирование за счет краевого бюджета",I41:I1225,"1810100000")</f>
        <v>15000</v>
      </c>
      <c r="W34" s="50">
        <f>SUMIFS(W41:W1225,B41:B1225,"финансирование за счет краевого бюджета",I41:I1225,"1810100000")</f>
        <v>15000</v>
      </c>
      <c r="X34" s="50">
        <f>SUMIFS(X41:X1225,B41:B1225,"финансирование за счет краевого бюджета",I41:I1225,"1810100000")</f>
        <v>15000</v>
      </c>
      <c r="Y34" s="36">
        <f>SUM(M34:X34)</f>
        <v>146939.79999999999</v>
      </c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7"/>
    </row>
    <row r="35" spans="1:41" ht="15" customHeight="1" x14ac:dyDescent="0.2">
      <c r="A35" s="149"/>
      <c r="B35" s="12" t="s">
        <v>411</v>
      </c>
      <c r="C35" s="148" t="s">
        <v>72</v>
      </c>
      <c r="D35" s="148" t="s">
        <v>71</v>
      </c>
      <c r="E35" s="148" t="s">
        <v>71</v>
      </c>
      <c r="F35" s="148" t="s">
        <v>71</v>
      </c>
      <c r="G35" s="148" t="s">
        <v>71</v>
      </c>
      <c r="H35" s="14" t="s">
        <v>404</v>
      </c>
      <c r="I35" s="148">
        <v>1810100000</v>
      </c>
      <c r="J35" s="15" t="s">
        <v>75</v>
      </c>
      <c r="K35" s="14" t="s">
        <v>71</v>
      </c>
      <c r="L35" s="14" t="s">
        <v>71</v>
      </c>
      <c r="M35" s="50">
        <f>SUMIFS(M41:M1225,B41:B1225,"финансирование за счет федерального бюджета",I41:I1225,"1810100000")</f>
        <v>0</v>
      </c>
      <c r="N35" s="50">
        <f>SUMIFS(N41:N1225,B41:B1225,"финансирование за счет федерального бюджета",I41:I1225,"1810100000")</f>
        <v>2276.5</v>
      </c>
      <c r="O35" s="50">
        <f>SUMIFS(O41:O1225,B41:B1225,"финансирование за счет федерального бюджета",I41:I1225,"1810100000")</f>
        <v>1821.2</v>
      </c>
      <c r="P35" s="50">
        <f>SUMIFS(P41:P1225,B41:B1225,"финансирование за счет федерального бюджета",I41:I1225,"1810100000")</f>
        <v>0</v>
      </c>
      <c r="Q35" s="50">
        <f>SUMIFS(Q41:Q1225,B41:B1225,"финансирование за счет федерального бюджета",I41:I1225,"1810100000")</f>
        <v>0</v>
      </c>
      <c r="R35" s="50">
        <f>SUMIFS(R41:R1225,B41:B1225,"финансирование за счет федерального бюджета",I41:I1225,"1810100000")</f>
        <v>15733.2</v>
      </c>
      <c r="S35" s="50">
        <f>SUMIFS(S41:S1225,B41:B1225,"финансирование за счет федерального бюджета",I41:I1225,"1810100000")</f>
        <v>19665.8</v>
      </c>
      <c r="T35" s="50">
        <f>SUMIFS(T41:T1225,B41:B1225,"финансирование за счет федерального бюджета",I41:I1225,"1810100000")</f>
        <v>18711</v>
      </c>
      <c r="U35" s="50">
        <f>SUMIFS(U41:U1225,B41:B1225,"финансирование за счет федерального бюджета",I41:I1225,"1810100000")</f>
        <v>0</v>
      </c>
      <c r="V35" s="50">
        <f>SUMIFS(V41:V1225,B41:B1225,"финансирование за счет федерального бюджета",I41:I1225,"1810100000")</f>
        <v>0</v>
      </c>
      <c r="W35" s="50">
        <f>SUMIFS(W41:W1225,B41:B1225,"финансирование за счет федерального бюджета",I41:I1225,"1810100000")</f>
        <v>0</v>
      </c>
      <c r="X35" s="50">
        <f>SUMIFS(X41:X1225,B41:B1225,"финансирование за счет федерального бюджета",I41:I1225,"1810100000")</f>
        <v>0</v>
      </c>
      <c r="Y35" s="36">
        <f>SUM(M35:X35)</f>
        <v>58207.7</v>
      </c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7"/>
    </row>
    <row r="36" spans="1:41" ht="15" customHeight="1" x14ac:dyDescent="0.2">
      <c r="A36" s="149"/>
      <c r="B36" s="12" t="s">
        <v>464</v>
      </c>
      <c r="C36" s="148" t="s">
        <v>72</v>
      </c>
      <c r="D36" s="148" t="s">
        <v>71</v>
      </c>
      <c r="E36" s="148" t="s">
        <v>71</v>
      </c>
      <c r="F36" s="148" t="s">
        <v>71</v>
      </c>
      <c r="G36" s="148" t="s">
        <v>71</v>
      </c>
      <c r="H36" s="148" t="s">
        <v>71</v>
      </c>
      <c r="I36" s="148" t="s">
        <v>71</v>
      </c>
      <c r="J36" s="148" t="s">
        <v>71</v>
      </c>
      <c r="K36" s="14" t="s">
        <v>71</v>
      </c>
      <c r="L36" s="14" t="s">
        <v>71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36">
        <f>SUM(M36:X36)</f>
        <v>0</v>
      </c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7"/>
    </row>
    <row r="37" spans="1:41" ht="15" customHeight="1" x14ac:dyDescent="0.2">
      <c r="A37" s="149"/>
      <c r="B37" s="12" t="s">
        <v>465</v>
      </c>
      <c r="C37" s="148" t="s">
        <v>72</v>
      </c>
      <c r="D37" s="148" t="s">
        <v>71</v>
      </c>
      <c r="E37" s="148" t="s">
        <v>71</v>
      </c>
      <c r="F37" s="148" t="s">
        <v>71</v>
      </c>
      <c r="G37" s="148" t="s">
        <v>71</v>
      </c>
      <c r="H37" s="148" t="s">
        <v>71</v>
      </c>
      <c r="I37" s="148" t="s">
        <v>71</v>
      </c>
      <c r="J37" s="148" t="s">
        <v>71</v>
      </c>
      <c r="K37" s="14" t="s">
        <v>71</v>
      </c>
      <c r="L37" s="14" t="s">
        <v>71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36">
        <f>SUM(M37:X37)</f>
        <v>0</v>
      </c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7"/>
    </row>
    <row r="38" spans="1:41" ht="98.25" customHeight="1" x14ac:dyDescent="0.2">
      <c r="A38" s="142" t="s">
        <v>165</v>
      </c>
      <c r="B38" s="7" t="s">
        <v>230</v>
      </c>
      <c r="C38" s="146" t="s">
        <v>78</v>
      </c>
      <c r="D38" s="146" t="s">
        <v>71</v>
      </c>
      <c r="E38" s="21" t="s">
        <v>468</v>
      </c>
      <c r="F38" s="22" t="s">
        <v>85</v>
      </c>
      <c r="G38" s="22" t="s">
        <v>85</v>
      </c>
      <c r="H38" s="22" t="s">
        <v>85</v>
      </c>
      <c r="I38" s="22" t="s">
        <v>85</v>
      </c>
      <c r="J38" s="9" t="s">
        <v>85</v>
      </c>
      <c r="K38" s="22" t="s">
        <v>85</v>
      </c>
      <c r="L38" s="22" t="s">
        <v>85</v>
      </c>
      <c r="M38" s="22">
        <v>65</v>
      </c>
      <c r="N38" s="22">
        <v>70</v>
      </c>
      <c r="O38" s="22">
        <v>72</v>
      </c>
      <c r="P38" s="22">
        <v>74</v>
      </c>
      <c r="Q38" s="22">
        <v>77</v>
      </c>
      <c r="R38" s="22">
        <v>80</v>
      </c>
      <c r="S38" s="22">
        <v>85</v>
      </c>
      <c r="T38" s="22">
        <v>85</v>
      </c>
      <c r="U38" s="22">
        <v>90</v>
      </c>
      <c r="V38" s="22">
        <v>90</v>
      </c>
      <c r="W38" s="22">
        <v>93</v>
      </c>
      <c r="X38" s="22">
        <v>93</v>
      </c>
      <c r="Y38" s="22" t="s">
        <v>71</v>
      </c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7"/>
    </row>
    <row r="39" spans="1:41" ht="131.25" customHeight="1" x14ac:dyDescent="0.2">
      <c r="A39" s="142" t="s">
        <v>365</v>
      </c>
      <c r="B39" s="7" t="s">
        <v>366</v>
      </c>
      <c r="C39" s="146" t="s">
        <v>78</v>
      </c>
      <c r="D39" s="146" t="s">
        <v>71</v>
      </c>
      <c r="E39" s="21" t="s">
        <v>469</v>
      </c>
      <c r="F39" s="146" t="s">
        <v>71</v>
      </c>
      <c r="G39" s="146" t="s">
        <v>71</v>
      </c>
      <c r="H39" s="146" t="s">
        <v>71</v>
      </c>
      <c r="I39" s="146" t="s">
        <v>71</v>
      </c>
      <c r="J39" s="9" t="s">
        <v>71</v>
      </c>
      <c r="K39" s="142" t="s">
        <v>71</v>
      </c>
      <c r="L39" s="142" t="s">
        <v>71</v>
      </c>
      <c r="M39" s="146">
        <v>13.5</v>
      </c>
      <c r="N39" s="146">
        <v>15.8</v>
      </c>
      <c r="O39" s="146">
        <v>16.5</v>
      </c>
      <c r="P39" s="146">
        <v>18.5</v>
      </c>
      <c r="Q39" s="22">
        <v>18</v>
      </c>
      <c r="R39" s="146">
        <v>18.600000000000001</v>
      </c>
      <c r="S39" s="22">
        <v>19</v>
      </c>
      <c r="T39" s="22">
        <v>0</v>
      </c>
      <c r="U39" s="10">
        <v>0</v>
      </c>
      <c r="V39" s="146">
        <v>0</v>
      </c>
      <c r="W39" s="146">
        <v>0</v>
      </c>
      <c r="X39" s="146">
        <v>0</v>
      </c>
      <c r="Y39" s="146" t="s">
        <v>71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7"/>
    </row>
    <row r="40" spans="1:41" ht="36" x14ac:dyDescent="0.2">
      <c r="A40" s="149" t="s">
        <v>166</v>
      </c>
      <c r="B40" s="12" t="s">
        <v>231</v>
      </c>
      <c r="C40" s="146" t="s">
        <v>71</v>
      </c>
      <c r="D40" s="146" t="s">
        <v>71</v>
      </c>
      <c r="E40" s="146" t="s">
        <v>71</v>
      </c>
      <c r="F40" s="146" t="s">
        <v>615</v>
      </c>
      <c r="G40" s="8" t="s">
        <v>82</v>
      </c>
      <c r="H40" s="146" t="s">
        <v>71</v>
      </c>
      <c r="I40" s="146" t="s">
        <v>71</v>
      </c>
      <c r="J40" s="146" t="s">
        <v>71</v>
      </c>
      <c r="K40" s="146" t="s">
        <v>71</v>
      </c>
      <c r="L40" s="146" t="s">
        <v>71</v>
      </c>
      <c r="M40" s="146" t="s">
        <v>71</v>
      </c>
      <c r="N40" s="146" t="s">
        <v>71</v>
      </c>
      <c r="O40" s="146" t="s">
        <v>71</v>
      </c>
      <c r="P40" s="146" t="s">
        <v>71</v>
      </c>
      <c r="Q40" s="146" t="s">
        <v>71</v>
      </c>
      <c r="R40" s="146" t="s">
        <v>71</v>
      </c>
      <c r="S40" s="146" t="s">
        <v>71</v>
      </c>
      <c r="T40" s="146" t="s">
        <v>71</v>
      </c>
      <c r="U40" s="146" t="s">
        <v>71</v>
      </c>
      <c r="V40" s="146" t="s">
        <v>71</v>
      </c>
      <c r="W40" s="146" t="s">
        <v>71</v>
      </c>
      <c r="X40" s="146" t="s">
        <v>71</v>
      </c>
      <c r="Y40" s="146" t="s">
        <v>71</v>
      </c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7"/>
    </row>
    <row r="41" spans="1:41" x14ac:dyDescent="0.2">
      <c r="A41" s="149"/>
      <c r="B41" s="12" t="s">
        <v>157</v>
      </c>
      <c r="C41" s="148" t="s">
        <v>72</v>
      </c>
      <c r="D41" s="148" t="s">
        <v>71</v>
      </c>
      <c r="E41" s="148" t="s">
        <v>71</v>
      </c>
      <c r="F41" s="148" t="s">
        <v>71</v>
      </c>
      <c r="G41" s="24" t="s">
        <v>71</v>
      </c>
      <c r="H41" s="15" t="s">
        <v>73</v>
      </c>
      <c r="I41" s="15">
        <v>1810100000</v>
      </c>
      <c r="J41" s="15" t="s">
        <v>75</v>
      </c>
      <c r="K41" s="14" t="s">
        <v>71</v>
      </c>
      <c r="L41" s="14" t="s">
        <v>71</v>
      </c>
      <c r="M41" s="23">
        <f t="shared" ref="M41:R41" si="5">M43+M44</f>
        <v>5954.9</v>
      </c>
      <c r="N41" s="23">
        <f>N43+N44</f>
        <v>8343.2999999999993</v>
      </c>
      <c r="O41" s="23">
        <f t="shared" si="5"/>
        <v>6403.7</v>
      </c>
      <c r="P41" s="23">
        <f t="shared" si="5"/>
        <v>4352.7</v>
      </c>
      <c r="Q41" s="23">
        <f t="shared" si="5"/>
        <v>10599</v>
      </c>
      <c r="R41" s="23">
        <f t="shared" si="5"/>
        <v>0</v>
      </c>
      <c r="S41" s="23">
        <f t="shared" ref="S41:X41" si="6">S43+S44</f>
        <v>5447</v>
      </c>
      <c r="T41" s="23">
        <f t="shared" si="6"/>
        <v>17544.300000000003</v>
      </c>
      <c r="U41" s="23">
        <f t="shared" si="6"/>
        <v>40000</v>
      </c>
      <c r="V41" s="23">
        <f t="shared" si="6"/>
        <v>15000</v>
      </c>
      <c r="W41" s="23">
        <f t="shared" si="6"/>
        <v>15000</v>
      </c>
      <c r="X41" s="23">
        <f t="shared" si="6"/>
        <v>15000</v>
      </c>
      <c r="Y41" s="23">
        <f>SUM(M41:X41)</f>
        <v>143644.9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7"/>
    </row>
    <row r="42" spans="1:41" x14ac:dyDescent="0.2">
      <c r="A42" s="149"/>
      <c r="B42" s="12" t="s">
        <v>76</v>
      </c>
      <c r="C42" s="24" t="s">
        <v>71</v>
      </c>
      <c r="D42" s="24" t="s">
        <v>71</v>
      </c>
      <c r="E42" s="24" t="s">
        <v>71</v>
      </c>
      <c r="F42" s="24" t="s">
        <v>71</v>
      </c>
      <c r="G42" s="24" t="s">
        <v>71</v>
      </c>
      <c r="H42" s="24" t="s">
        <v>71</v>
      </c>
      <c r="I42" s="24" t="s">
        <v>71</v>
      </c>
      <c r="J42" s="24" t="s">
        <v>71</v>
      </c>
      <c r="K42" s="24" t="s">
        <v>71</v>
      </c>
      <c r="L42" s="24" t="s">
        <v>71</v>
      </c>
      <c r="M42" s="24" t="s">
        <v>71</v>
      </c>
      <c r="N42" s="24" t="s">
        <v>71</v>
      </c>
      <c r="O42" s="24" t="s">
        <v>71</v>
      </c>
      <c r="P42" s="24" t="s">
        <v>71</v>
      </c>
      <c r="Q42" s="24" t="s">
        <v>71</v>
      </c>
      <c r="R42" s="24" t="s">
        <v>71</v>
      </c>
      <c r="S42" s="24" t="s">
        <v>71</v>
      </c>
      <c r="T42" s="24" t="s">
        <v>71</v>
      </c>
      <c r="U42" s="24" t="s">
        <v>71</v>
      </c>
      <c r="V42" s="24" t="s">
        <v>71</v>
      </c>
      <c r="W42" s="24" t="s">
        <v>71</v>
      </c>
      <c r="X42" s="24" t="s">
        <v>71</v>
      </c>
      <c r="Y42" s="24" t="s">
        <v>71</v>
      </c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7"/>
    </row>
    <row r="43" spans="1:41" x14ac:dyDescent="0.2">
      <c r="A43" s="149"/>
      <c r="B43" s="12" t="s">
        <v>159</v>
      </c>
      <c r="C43" s="148" t="s">
        <v>72</v>
      </c>
      <c r="D43" s="148" t="s">
        <v>71</v>
      </c>
      <c r="E43" s="148" t="s">
        <v>71</v>
      </c>
      <c r="F43" s="148" t="s">
        <v>71</v>
      </c>
      <c r="G43" s="24" t="s">
        <v>71</v>
      </c>
      <c r="H43" s="15" t="s">
        <v>73</v>
      </c>
      <c r="I43" s="15">
        <v>1810100000</v>
      </c>
      <c r="J43" s="15" t="s">
        <v>75</v>
      </c>
      <c r="K43" s="14" t="s">
        <v>71</v>
      </c>
      <c r="L43" s="14" t="s">
        <v>71</v>
      </c>
      <c r="M43" s="23">
        <f>SUMIFS(M46:M50,B46:B50,B43)</f>
        <v>0</v>
      </c>
      <c r="N43" s="23">
        <f>SUMIFS(N46:N50,B46:B50,B43)</f>
        <v>2276.5</v>
      </c>
      <c r="O43" s="23">
        <f>SUMIFS(O46:O50,B46:B50,B43)</f>
        <v>1821.2</v>
      </c>
      <c r="P43" s="23">
        <f>SUMIFS(P46:P50,B46:B50,B43)</f>
        <v>0</v>
      </c>
      <c r="Q43" s="23">
        <f>SUMIFS(Q46:Q50,B46:B50,B43)</f>
        <v>0</v>
      </c>
      <c r="R43" s="23">
        <f>SUMIFS(R46:R50,B46:B50,B43)</f>
        <v>0</v>
      </c>
      <c r="S43" s="23">
        <f>SUMIFS(S46:S50,B46:B50,B43)</f>
        <v>0</v>
      </c>
      <c r="T43" s="23">
        <f>SUMIFS(T46:T50,B46:B50,B43)</f>
        <v>0</v>
      </c>
      <c r="U43" s="23">
        <f>SUMIFS(U46:U50,B46:B50,B43)</f>
        <v>0</v>
      </c>
      <c r="V43" s="23">
        <f>SUMIFS(V46:V50,B46:B50,B43)</f>
        <v>0</v>
      </c>
      <c r="W43" s="23">
        <f>SUMIFS(W46:W50,B46:B50,B43)</f>
        <v>0</v>
      </c>
      <c r="X43" s="23">
        <f>SUMIFS(X46:X50,C46:C50,B43)</f>
        <v>0</v>
      </c>
      <c r="Y43" s="23">
        <f>SUM(M43:X43)</f>
        <v>4097.7</v>
      </c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7"/>
    </row>
    <row r="44" spans="1:41" x14ac:dyDescent="0.2">
      <c r="A44" s="149"/>
      <c r="B44" s="12" t="s">
        <v>158</v>
      </c>
      <c r="C44" s="148" t="s">
        <v>72</v>
      </c>
      <c r="D44" s="148" t="s">
        <v>71</v>
      </c>
      <c r="E44" s="148" t="s">
        <v>71</v>
      </c>
      <c r="F44" s="148" t="s">
        <v>71</v>
      </c>
      <c r="G44" s="24" t="s">
        <v>71</v>
      </c>
      <c r="H44" s="15" t="s">
        <v>73</v>
      </c>
      <c r="I44" s="15">
        <v>1810100000</v>
      </c>
      <c r="J44" s="15" t="s">
        <v>75</v>
      </c>
      <c r="K44" s="14" t="s">
        <v>71</v>
      </c>
      <c r="L44" s="14" t="s">
        <v>71</v>
      </c>
      <c r="M44" s="23">
        <f>SUMIFS(M46:M50,B46:B50,B44)</f>
        <v>5954.9</v>
      </c>
      <c r="N44" s="23">
        <f>SUMIFS(N46:N50,B46:B50,B44)</f>
        <v>6066.8</v>
      </c>
      <c r="O44" s="23">
        <f>SUMIFS(O46:O50,B46:B50,B44)</f>
        <v>4582.5</v>
      </c>
      <c r="P44" s="23">
        <f>SUMIFS(P46:P50,B46:B50,B44)</f>
        <v>4352.7</v>
      </c>
      <c r="Q44" s="23">
        <f>SUMIFS(Q46:Q50,B46:B50,B44)</f>
        <v>10599</v>
      </c>
      <c r="R44" s="23">
        <f>SUMIFS(R46:R50,B46:B50,B44)</f>
        <v>0</v>
      </c>
      <c r="S44" s="23">
        <f>SUMIFS(S46:S50,B46:B50,B44)</f>
        <v>5447</v>
      </c>
      <c r="T44" s="23">
        <f>SUMIFS(T46:T50,B46:B50,B44)</f>
        <v>17544.300000000003</v>
      </c>
      <c r="U44" s="23">
        <f>SUMIFS(U46:U50,B46:B50,B44)</f>
        <v>40000</v>
      </c>
      <c r="V44" s="23">
        <f>SUMIFS(V46:V50,B46:B50,B44)</f>
        <v>15000</v>
      </c>
      <c r="W44" s="23">
        <f>SUMIFS(W46:W50,B46:B50,B44)</f>
        <v>15000</v>
      </c>
      <c r="X44" s="23">
        <f>SUMIFS(X46:X50,B46:B50,B44)</f>
        <v>15000</v>
      </c>
      <c r="Y44" s="23">
        <f>SUM(M44:X44)</f>
        <v>139547.20000000001</v>
      </c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7"/>
    </row>
    <row r="45" spans="1:41" x14ac:dyDescent="0.2">
      <c r="A45" s="149"/>
      <c r="B45" s="11"/>
      <c r="C45" s="20" t="s">
        <v>71</v>
      </c>
      <c r="D45" s="20" t="s">
        <v>71</v>
      </c>
      <c r="E45" s="20" t="s">
        <v>71</v>
      </c>
      <c r="F45" s="20" t="s">
        <v>71</v>
      </c>
      <c r="G45" s="24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0" t="s">
        <v>71</v>
      </c>
      <c r="P45" s="20" t="s">
        <v>71</v>
      </c>
      <c r="Q45" s="20" t="s">
        <v>71</v>
      </c>
      <c r="R45" s="20" t="s">
        <v>71</v>
      </c>
      <c r="S45" s="20" t="s">
        <v>71</v>
      </c>
      <c r="T45" s="20" t="s">
        <v>71</v>
      </c>
      <c r="U45" s="20" t="s">
        <v>71</v>
      </c>
      <c r="V45" s="20" t="s">
        <v>71</v>
      </c>
      <c r="W45" s="20" t="s">
        <v>71</v>
      </c>
      <c r="X45" s="20" t="s">
        <v>71</v>
      </c>
      <c r="Y45" s="20" t="s">
        <v>71</v>
      </c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7"/>
    </row>
    <row r="46" spans="1:41" x14ac:dyDescent="0.2">
      <c r="A46" s="149"/>
      <c r="B46" s="11" t="s">
        <v>158</v>
      </c>
      <c r="C46" s="146" t="s">
        <v>72</v>
      </c>
      <c r="D46" s="146" t="s">
        <v>71</v>
      </c>
      <c r="E46" s="146" t="s">
        <v>71</v>
      </c>
      <c r="F46" s="146" t="s">
        <v>71</v>
      </c>
      <c r="G46" s="24" t="s">
        <v>71</v>
      </c>
      <c r="H46" s="14" t="s">
        <v>80</v>
      </c>
      <c r="I46" s="146">
        <v>1810103512</v>
      </c>
      <c r="J46" s="9">
        <v>240</v>
      </c>
      <c r="K46" s="142" t="s">
        <v>71</v>
      </c>
      <c r="L46" s="142" t="s">
        <v>71</v>
      </c>
      <c r="M46" s="27">
        <v>5954.9</v>
      </c>
      <c r="N46" s="27">
        <v>6066.8</v>
      </c>
      <c r="O46" s="27">
        <v>4486.7</v>
      </c>
      <c r="P46" s="27">
        <f>1050+1486.2+121</f>
        <v>2657.2</v>
      </c>
      <c r="Q46" s="27">
        <v>6475</v>
      </c>
      <c r="R46" s="27">
        <v>0</v>
      </c>
      <c r="S46" s="27">
        <v>2597</v>
      </c>
      <c r="T46" s="27">
        <v>42.5</v>
      </c>
      <c r="U46" s="27">
        <v>25000</v>
      </c>
      <c r="V46" s="27">
        <v>0</v>
      </c>
      <c r="W46" s="27">
        <v>0</v>
      </c>
      <c r="X46" s="27">
        <v>0</v>
      </c>
      <c r="Y46" s="28">
        <f>SUM(M46:X46)</f>
        <v>53280.100000000006</v>
      </c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7"/>
    </row>
    <row r="47" spans="1:41" x14ac:dyDescent="0.2">
      <c r="A47" s="149"/>
      <c r="B47" s="11" t="s">
        <v>158</v>
      </c>
      <c r="C47" s="146" t="s">
        <v>72</v>
      </c>
      <c r="D47" s="146" t="s">
        <v>71</v>
      </c>
      <c r="E47" s="146" t="s">
        <v>71</v>
      </c>
      <c r="F47" s="146" t="s">
        <v>71</v>
      </c>
      <c r="G47" s="24" t="s">
        <v>71</v>
      </c>
      <c r="H47" s="14" t="s">
        <v>80</v>
      </c>
      <c r="I47" s="146">
        <v>1810103512</v>
      </c>
      <c r="J47" s="9">
        <v>610</v>
      </c>
      <c r="K47" s="142" t="s">
        <v>71</v>
      </c>
      <c r="L47" s="142" t="s">
        <v>71</v>
      </c>
      <c r="M47" s="27">
        <v>0</v>
      </c>
      <c r="N47" s="27">
        <v>0</v>
      </c>
      <c r="O47" s="27">
        <v>0</v>
      </c>
      <c r="P47" s="27">
        <v>1695.5</v>
      </c>
      <c r="Q47" s="27">
        <v>3124</v>
      </c>
      <c r="R47" s="27">
        <f>1579-1579</f>
        <v>0</v>
      </c>
      <c r="S47" s="27">
        <v>2850</v>
      </c>
      <c r="T47" s="27">
        <v>7999.6</v>
      </c>
      <c r="U47" s="27">
        <v>5990</v>
      </c>
      <c r="V47" s="27">
        <v>5000</v>
      </c>
      <c r="W47" s="27">
        <v>5000</v>
      </c>
      <c r="X47" s="27">
        <v>5000</v>
      </c>
      <c r="Y47" s="28">
        <f>SUM(M47:X47)</f>
        <v>36659.1</v>
      </c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7"/>
    </row>
    <row r="48" spans="1:41" x14ac:dyDescent="0.2">
      <c r="A48" s="149"/>
      <c r="B48" s="11" t="s">
        <v>158</v>
      </c>
      <c r="C48" s="146" t="s">
        <v>72</v>
      </c>
      <c r="D48" s="146" t="s">
        <v>71</v>
      </c>
      <c r="E48" s="146" t="s">
        <v>71</v>
      </c>
      <c r="F48" s="146" t="s">
        <v>71</v>
      </c>
      <c r="G48" s="24" t="s">
        <v>71</v>
      </c>
      <c r="H48" s="14" t="s">
        <v>80</v>
      </c>
      <c r="I48" s="146">
        <v>1810103512</v>
      </c>
      <c r="J48" s="9">
        <v>630</v>
      </c>
      <c r="K48" s="142" t="s">
        <v>71</v>
      </c>
      <c r="L48" s="142" t="s">
        <v>71</v>
      </c>
      <c r="M48" s="27">
        <v>0</v>
      </c>
      <c r="N48" s="27">
        <v>0</v>
      </c>
      <c r="O48" s="27">
        <v>0</v>
      </c>
      <c r="P48" s="27">
        <v>0</v>
      </c>
      <c r="Q48" s="27">
        <v>1000</v>
      </c>
      <c r="R48" s="27">
        <v>0</v>
      </c>
      <c r="S48" s="27">
        <v>0</v>
      </c>
      <c r="T48" s="27">
        <v>9502.2000000000007</v>
      </c>
      <c r="U48" s="27">
        <v>9010</v>
      </c>
      <c r="V48" s="27">
        <v>10000</v>
      </c>
      <c r="W48" s="27">
        <v>10000</v>
      </c>
      <c r="X48" s="27">
        <v>10000</v>
      </c>
      <c r="Y48" s="28">
        <f>SUM(M48:X48)</f>
        <v>49512.2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7"/>
    </row>
    <row r="49" spans="1:41" x14ac:dyDescent="0.2">
      <c r="A49" s="149"/>
      <c r="B49" s="11" t="s">
        <v>159</v>
      </c>
      <c r="C49" s="146" t="s">
        <v>72</v>
      </c>
      <c r="D49" s="146" t="s">
        <v>71</v>
      </c>
      <c r="E49" s="146" t="s">
        <v>71</v>
      </c>
      <c r="F49" s="146" t="s">
        <v>71</v>
      </c>
      <c r="G49" s="24" t="s">
        <v>71</v>
      </c>
      <c r="H49" s="14" t="s">
        <v>80</v>
      </c>
      <c r="I49" s="146">
        <v>1810151270</v>
      </c>
      <c r="J49" s="9">
        <v>240</v>
      </c>
      <c r="K49" s="142" t="s">
        <v>71</v>
      </c>
      <c r="L49" s="142" t="s">
        <v>71</v>
      </c>
      <c r="M49" s="27">
        <v>0</v>
      </c>
      <c r="N49" s="27">
        <v>2276.5</v>
      </c>
      <c r="O49" s="27">
        <v>1821.2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8">
        <f>SUM(M49:X49)</f>
        <v>4097.7</v>
      </c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7"/>
    </row>
    <row r="50" spans="1:41" x14ac:dyDescent="0.2">
      <c r="A50" s="149"/>
      <c r="B50" s="11" t="s">
        <v>158</v>
      </c>
      <c r="C50" s="146" t="s">
        <v>72</v>
      </c>
      <c r="D50" s="146" t="s">
        <v>71</v>
      </c>
      <c r="E50" s="146" t="s">
        <v>71</v>
      </c>
      <c r="F50" s="146" t="s">
        <v>71</v>
      </c>
      <c r="G50" s="24" t="s">
        <v>71</v>
      </c>
      <c r="H50" s="14" t="s">
        <v>80</v>
      </c>
      <c r="I50" s="146" t="s">
        <v>106</v>
      </c>
      <c r="J50" s="9">
        <v>240</v>
      </c>
      <c r="K50" s="142" t="s">
        <v>71</v>
      </c>
      <c r="L50" s="142" t="s">
        <v>71</v>
      </c>
      <c r="M50" s="27">
        <v>0</v>
      </c>
      <c r="N50" s="27">
        <v>0</v>
      </c>
      <c r="O50" s="27">
        <v>95.8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8">
        <f>SUM(M50:X50)</f>
        <v>95.8</v>
      </c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7"/>
    </row>
    <row r="51" spans="1:41" ht="199.5" customHeight="1" x14ac:dyDescent="0.2">
      <c r="A51" s="142" t="s">
        <v>167</v>
      </c>
      <c r="B51" s="7" t="s">
        <v>488</v>
      </c>
      <c r="C51" s="146" t="s">
        <v>78</v>
      </c>
      <c r="D51" s="146" t="s">
        <v>71</v>
      </c>
      <c r="E51" s="21" t="s">
        <v>470</v>
      </c>
      <c r="F51" s="142" t="s">
        <v>71</v>
      </c>
      <c r="G51" s="142" t="s">
        <v>71</v>
      </c>
      <c r="H51" s="142" t="s">
        <v>71</v>
      </c>
      <c r="I51" s="142" t="s">
        <v>71</v>
      </c>
      <c r="J51" s="142" t="s">
        <v>71</v>
      </c>
      <c r="K51" s="142" t="s">
        <v>71</v>
      </c>
      <c r="L51" s="142" t="s">
        <v>71</v>
      </c>
      <c r="M51" s="146">
        <v>6.7</v>
      </c>
      <c r="N51" s="146">
        <v>7.2</v>
      </c>
      <c r="O51" s="146">
        <v>7.3</v>
      </c>
      <c r="P51" s="146">
        <v>8.5</v>
      </c>
      <c r="Q51" s="22">
        <v>11.8</v>
      </c>
      <c r="R51" s="22">
        <v>12.9</v>
      </c>
      <c r="S51" s="95">
        <v>17.100000000000001</v>
      </c>
      <c r="T51" s="22" t="s">
        <v>71</v>
      </c>
      <c r="U51" s="22" t="s">
        <v>71</v>
      </c>
      <c r="V51" s="22" t="s">
        <v>71</v>
      </c>
      <c r="W51" s="22" t="s">
        <v>71</v>
      </c>
      <c r="X51" s="22" t="s">
        <v>71</v>
      </c>
      <c r="Y51" s="22" t="s">
        <v>71</v>
      </c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7"/>
    </row>
    <row r="52" spans="1:41" ht="199.5" customHeight="1" x14ac:dyDescent="0.2">
      <c r="A52" s="142" t="s">
        <v>168</v>
      </c>
      <c r="B52" s="7" t="s">
        <v>691</v>
      </c>
      <c r="C52" s="146" t="s">
        <v>78</v>
      </c>
      <c r="D52" s="146" t="s">
        <v>71</v>
      </c>
      <c r="E52" s="21" t="s">
        <v>470</v>
      </c>
      <c r="F52" s="142" t="s">
        <v>71</v>
      </c>
      <c r="G52" s="142" t="s">
        <v>71</v>
      </c>
      <c r="H52" s="142" t="s">
        <v>71</v>
      </c>
      <c r="I52" s="142" t="s">
        <v>71</v>
      </c>
      <c r="J52" s="142" t="s">
        <v>71</v>
      </c>
      <c r="K52" s="142" t="s">
        <v>71</v>
      </c>
      <c r="L52" s="142" t="s">
        <v>71</v>
      </c>
      <c r="M52" s="22" t="s">
        <v>71</v>
      </c>
      <c r="N52" s="22" t="s">
        <v>71</v>
      </c>
      <c r="O52" s="22" t="s">
        <v>71</v>
      </c>
      <c r="P52" s="22" t="s">
        <v>71</v>
      </c>
      <c r="Q52" s="22" t="s">
        <v>71</v>
      </c>
      <c r="R52" s="22" t="s">
        <v>71</v>
      </c>
      <c r="S52" s="22" t="s">
        <v>71</v>
      </c>
      <c r="T52" s="22" t="s">
        <v>71</v>
      </c>
      <c r="U52" s="22" t="s">
        <v>71</v>
      </c>
      <c r="V52" s="22">
        <v>18.600000000000001</v>
      </c>
      <c r="W52" s="22">
        <v>19.100000000000001</v>
      </c>
      <c r="X52" s="22">
        <v>20.6</v>
      </c>
      <c r="Y52" s="22" t="s">
        <v>71</v>
      </c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7"/>
    </row>
    <row r="53" spans="1:41" ht="140.25" customHeight="1" x14ac:dyDescent="0.2">
      <c r="A53" s="142" t="s">
        <v>177</v>
      </c>
      <c r="B53" s="7" t="s">
        <v>232</v>
      </c>
      <c r="C53" s="146" t="s">
        <v>78</v>
      </c>
      <c r="D53" s="146" t="s">
        <v>71</v>
      </c>
      <c r="E53" s="21" t="s">
        <v>471</v>
      </c>
      <c r="F53" s="146" t="s">
        <v>71</v>
      </c>
      <c r="G53" s="146" t="s">
        <v>71</v>
      </c>
      <c r="H53" s="146" t="s">
        <v>71</v>
      </c>
      <c r="I53" s="146" t="s">
        <v>71</v>
      </c>
      <c r="J53" s="9" t="s">
        <v>71</v>
      </c>
      <c r="K53" s="142" t="s">
        <v>71</v>
      </c>
      <c r="L53" s="142" t="s">
        <v>71</v>
      </c>
      <c r="M53" s="146" t="s">
        <v>71</v>
      </c>
      <c r="N53" s="146" t="s">
        <v>71</v>
      </c>
      <c r="O53" s="146" t="s">
        <v>71</v>
      </c>
      <c r="P53" s="146" t="s">
        <v>71</v>
      </c>
      <c r="Q53" s="22">
        <v>22.6</v>
      </c>
      <c r="R53" s="22">
        <v>22.7</v>
      </c>
      <c r="S53" s="22">
        <v>23</v>
      </c>
      <c r="T53" s="22">
        <v>23.5</v>
      </c>
      <c r="U53" s="22">
        <v>23.8</v>
      </c>
      <c r="V53" s="146" t="s">
        <v>71</v>
      </c>
      <c r="W53" s="146" t="s">
        <v>71</v>
      </c>
      <c r="X53" s="146" t="s">
        <v>71</v>
      </c>
      <c r="Y53" s="10" t="s">
        <v>71</v>
      </c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7"/>
    </row>
    <row r="54" spans="1:41" ht="140.25" customHeight="1" x14ac:dyDescent="0.2">
      <c r="A54" s="142" t="s">
        <v>692</v>
      </c>
      <c r="B54" s="7" t="s">
        <v>694</v>
      </c>
      <c r="C54" s="146" t="s">
        <v>78</v>
      </c>
      <c r="D54" s="146" t="s">
        <v>71</v>
      </c>
      <c r="E54" s="21" t="s">
        <v>471</v>
      </c>
      <c r="F54" s="146" t="s">
        <v>71</v>
      </c>
      <c r="G54" s="146" t="s">
        <v>71</v>
      </c>
      <c r="H54" s="146" t="s">
        <v>71</v>
      </c>
      <c r="I54" s="146" t="s">
        <v>71</v>
      </c>
      <c r="J54" s="9" t="s">
        <v>71</v>
      </c>
      <c r="K54" s="142" t="s">
        <v>71</v>
      </c>
      <c r="L54" s="142" t="s">
        <v>71</v>
      </c>
      <c r="M54" s="146" t="s">
        <v>71</v>
      </c>
      <c r="N54" s="146" t="s">
        <v>71</v>
      </c>
      <c r="O54" s="146" t="s">
        <v>71</v>
      </c>
      <c r="P54" s="146" t="s">
        <v>71</v>
      </c>
      <c r="Q54" s="146" t="s">
        <v>71</v>
      </c>
      <c r="R54" s="146" t="s">
        <v>71</v>
      </c>
      <c r="S54" s="146" t="s">
        <v>71</v>
      </c>
      <c r="T54" s="146" t="s">
        <v>71</v>
      </c>
      <c r="U54" s="146" t="s">
        <v>71</v>
      </c>
      <c r="V54" s="146">
        <v>40.9</v>
      </c>
      <c r="W54" s="22">
        <v>46</v>
      </c>
      <c r="X54" s="22">
        <v>48.3</v>
      </c>
      <c r="Y54" s="10" t="s">
        <v>71</v>
      </c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7"/>
    </row>
    <row r="55" spans="1:41" ht="60.75" customHeight="1" x14ac:dyDescent="0.2">
      <c r="A55" s="142" t="s">
        <v>693</v>
      </c>
      <c r="B55" s="7" t="s">
        <v>233</v>
      </c>
      <c r="C55" s="146" t="s">
        <v>83</v>
      </c>
      <c r="D55" s="146" t="s">
        <v>71</v>
      </c>
      <c r="E55" s="8" t="s">
        <v>176</v>
      </c>
      <c r="F55" s="146" t="s">
        <v>71</v>
      </c>
      <c r="G55" s="146" t="s">
        <v>71</v>
      </c>
      <c r="H55" s="146" t="s">
        <v>71</v>
      </c>
      <c r="I55" s="146" t="s">
        <v>71</v>
      </c>
      <c r="J55" s="9" t="s">
        <v>71</v>
      </c>
      <c r="K55" s="142" t="s">
        <v>71</v>
      </c>
      <c r="L55" s="142" t="s">
        <v>71</v>
      </c>
      <c r="M55" s="146">
        <v>70</v>
      </c>
      <c r="N55" s="146">
        <v>80</v>
      </c>
      <c r="O55" s="146">
        <v>90</v>
      </c>
      <c r="P55" s="146">
        <v>100</v>
      </c>
      <c r="Q55" s="146">
        <v>110</v>
      </c>
      <c r="R55" s="146">
        <v>115</v>
      </c>
      <c r="S55" s="146">
        <v>120</v>
      </c>
      <c r="T55" s="146">
        <v>125</v>
      </c>
      <c r="U55" s="146">
        <v>130</v>
      </c>
      <c r="V55" s="146">
        <v>135</v>
      </c>
      <c r="W55" s="146">
        <v>140</v>
      </c>
      <c r="X55" s="146">
        <v>140</v>
      </c>
      <c r="Y55" s="20">
        <f>SUM(M55:X55)</f>
        <v>1355</v>
      </c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7"/>
    </row>
    <row r="56" spans="1:41" ht="58.5" customHeight="1" x14ac:dyDescent="0.2">
      <c r="A56" s="149" t="s">
        <v>169</v>
      </c>
      <c r="B56" s="12" t="s">
        <v>489</v>
      </c>
      <c r="C56" s="146" t="s">
        <v>71</v>
      </c>
      <c r="D56" s="146" t="s">
        <v>71</v>
      </c>
      <c r="E56" s="146" t="s">
        <v>71</v>
      </c>
      <c r="F56" s="146" t="s">
        <v>615</v>
      </c>
      <c r="G56" s="8" t="s">
        <v>82</v>
      </c>
      <c r="H56" s="146" t="s">
        <v>71</v>
      </c>
      <c r="I56" s="146" t="s">
        <v>71</v>
      </c>
      <c r="J56" s="9" t="s">
        <v>71</v>
      </c>
      <c r="K56" s="142" t="s">
        <v>71</v>
      </c>
      <c r="L56" s="142" t="s">
        <v>71</v>
      </c>
      <c r="M56" s="146" t="s">
        <v>71</v>
      </c>
      <c r="N56" s="146" t="s">
        <v>71</v>
      </c>
      <c r="O56" s="146" t="s">
        <v>71</v>
      </c>
      <c r="P56" s="146" t="s">
        <v>71</v>
      </c>
      <c r="Q56" s="146" t="s">
        <v>71</v>
      </c>
      <c r="R56" s="146" t="s">
        <v>71</v>
      </c>
      <c r="S56" s="146" t="s">
        <v>71</v>
      </c>
      <c r="T56" s="146" t="s">
        <v>71</v>
      </c>
      <c r="U56" s="146" t="s">
        <v>71</v>
      </c>
      <c r="V56" s="146" t="s">
        <v>71</v>
      </c>
      <c r="W56" s="146" t="s">
        <v>71</v>
      </c>
      <c r="X56" s="146" t="s">
        <v>71</v>
      </c>
      <c r="Y56" s="10" t="s">
        <v>71</v>
      </c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7"/>
    </row>
    <row r="57" spans="1:41" x14ac:dyDescent="0.2">
      <c r="A57" s="149"/>
      <c r="B57" s="12" t="s">
        <v>157</v>
      </c>
      <c r="C57" s="148" t="s">
        <v>72</v>
      </c>
      <c r="D57" s="148" t="s">
        <v>71</v>
      </c>
      <c r="E57" s="148" t="s">
        <v>71</v>
      </c>
      <c r="F57" s="148" t="s">
        <v>71</v>
      </c>
      <c r="G57" s="148" t="s">
        <v>71</v>
      </c>
      <c r="H57" s="15" t="s">
        <v>73</v>
      </c>
      <c r="I57" s="15">
        <v>1810100000</v>
      </c>
      <c r="J57" s="15" t="s">
        <v>75</v>
      </c>
      <c r="K57" s="24" t="s">
        <v>71</v>
      </c>
      <c r="L57" s="24" t="s">
        <v>71</v>
      </c>
      <c r="M57" s="23">
        <f t="shared" ref="M57:R57" si="7">M59+M60</f>
        <v>0</v>
      </c>
      <c r="N57" s="23">
        <f t="shared" si="7"/>
        <v>0</v>
      </c>
      <c r="O57" s="23">
        <f t="shared" si="7"/>
        <v>0</v>
      </c>
      <c r="P57" s="23">
        <f t="shared" si="7"/>
        <v>860</v>
      </c>
      <c r="Q57" s="23">
        <f t="shared" si="7"/>
        <v>0</v>
      </c>
      <c r="R57" s="23">
        <f t="shared" si="7"/>
        <v>0</v>
      </c>
      <c r="S57" s="23">
        <f t="shared" ref="S57:X57" si="8">S59+S60</f>
        <v>0</v>
      </c>
      <c r="T57" s="23">
        <f t="shared" si="8"/>
        <v>0</v>
      </c>
      <c r="U57" s="23">
        <f t="shared" si="8"/>
        <v>0</v>
      </c>
      <c r="V57" s="23">
        <f t="shared" si="8"/>
        <v>0</v>
      </c>
      <c r="W57" s="23">
        <f t="shared" si="8"/>
        <v>0</v>
      </c>
      <c r="X57" s="23">
        <f t="shared" si="8"/>
        <v>0</v>
      </c>
      <c r="Y57" s="23">
        <f>SUM(M57:X57)</f>
        <v>860</v>
      </c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7"/>
    </row>
    <row r="58" spans="1:41" x14ac:dyDescent="0.2">
      <c r="A58" s="149"/>
      <c r="B58" s="12" t="s">
        <v>76</v>
      </c>
      <c r="C58" s="24" t="s">
        <v>71</v>
      </c>
      <c r="D58" s="24" t="s">
        <v>71</v>
      </c>
      <c r="E58" s="24" t="s">
        <v>71</v>
      </c>
      <c r="F58" s="24" t="s">
        <v>71</v>
      </c>
      <c r="G58" s="24" t="s">
        <v>71</v>
      </c>
      <c r="H58" s="24" t="s">
        <v>71</v>
      </c>
      <c r="I58" s="24" t="s">
        <v>71</v>
      </c>
      <c r="J58" s="24" t="s">
        <v>71</v>
      </c>
      <c r="K58" s="24" t="s">
        <v>71</v>
      </c>
      <c r="L58" s="24" t="s">
        <v>71</v>
      </c>
      <c r="M58" s="24" t="s">
        <v>71</v>
      </c>
      <c r="N58" s="24" t="s">
        <v>71</v>
      </c>
      <c r="O58" s="24" t="s">
        <v>71</v>
      </c>
      <c r="P58" s="24" t="s">
        <v>71</v>
      </c>
      <c r="Q58" s="24" t="s">
        <v>71</v>
      </c>
      <c r="R58" s="24" t="s">
        <v>71</v>
      </c>
      <c r="S58" s="24" t="s">
        <v>71</v>
      </c>
      <c r="T58" s="24" t="s">
        <v>71</v>
      </c>
      <c r="U58" s="24" t="s">
        <v>71</v>
      </c>
      <c r="V58" s="24" t="s">
        <v>71</v>
      </c>
      <c r="W58" s="24" t="s">
        <v>71</v>
      </c>
      <c r="X58" s="24" t="s">
        <v>71</v>
      </c>
      <c r="Y58" s="24" t="s">
        <v>71</v>
      </c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7"/>
    </row>
    <row r="59" spans="1:41" x14ac:dyDescent="0.2">
      <c r="A59" s="149"/>
      <c r="B59" s="12" t="s">
        <v>159</v>
      </c>
      <c r="C59" s="148" t="s">
        <v>72</v>
      </c>
      <c r="D59" s="148" t="s">
        <v>71</v>
      </c>
      <c r="E59" s="148" t="s">
        <v>71</v>
      </c>
      <c r="F59" s="148" t="s">
        <v>71</v>
      </c>
      <c r="G59" s="148" t="s">
        <v>71</v>
      </c>
      <c r="H59" s="15" t="s">
        <v>73</v>
      </c>
      <c r="I59" s="15">
        <v>1810100000</v>
      </c>
      <c r="J59" s="15" t="s">
        <v>75</v>
      </c>
      <c r="K59" s="24" t="s">
        <v>71</v>
      </c>
      <c r="L59" s="24" t="s">
        <v>71</v>
      </c>
      <c r="M59" s="23">
        <f>SUMIFS(M61:M64,B61:B64,B59)</f>
        <v>0</v>
      </c>
      <c r="N59" s="23">
        <f>SUMIFS(N61:N64,B61:B64,B59)</f>
        <v>0</v>
      </c>
      <c r="O59" s="23">
        <f>SUMIFS(O61:O64,B61:B64,B59)</f>
        <v>0</v>
      </c>
      <c r="P59" s="23">
        <f>SUMIFS(P61:P64,B61:B64,B59)</f>
        <v>0</v>
      </c>
      <c r="Q59" s="23">
        <f>SUMIFS(Q61:Q64,B61:B64,B59)</f>
        <v>0</v>
      </c>
      <c r="R59" s="23">
        <f>SUMIFS(R61:R64,B61:B64,B59)</f>
        <v>0</v>
      </c>
      <c r="S59" s="23">
        <f>SUMIFS(S61:S64,B61:B64,B59)</f>
        <v>0</v>
      </c>
      <c r="T59" s="23">
        <f>SUMIFS(T61:T64,B61:B64,B59)</f>
        <v>0</v>
      </c>
      <c r="U59" s="23">
        <f>SUMIFS(U61:U64,B61:B64,B59)</f>
        <v>0</v>
      </c>
      <c r="V59" s="23">
        <f>SUMIFS(V61:V64,B61:B64,B59)</f>
        <v>0</v>
      </c>
      <c r="W59" s="23">
        <f>SUMIFS(W61:W64,B61:B64,B59)</f>
        <v>0</v>
      </c>
      <c r="X59" s="23">
        <f>SUMIFS(X61:X64,B61:B64,B59)</f>
        <v>0</v>
      </c>
      <c r="Y59" s="23">
        <f>SUM(M59:X59)</f>
        <v>0</v>
      </c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7"/>
    </row>
    <row r="60" spans="1:41" x14ac:dyDescent="0.2">
      <c r="A60" s="149"/>
      <c r="B60" s="12" t="s">
        <v>158</v>
      </c>
      <c r="C60" s="148" t="s">
        <v>72</v>
      </c>
      <c r="D60" s="148" t="s">
        <v>71</v>
      </c>
      <c r="E60" s="148" t="s">
        <v>71</v>
      </c>
      <c r="F60" s="148" t="s">
        <v>71</v>
      </c>
      <c r="G60" s="148" t="s">
        <v>71</v>
      </c>
      <c r="H60" s="15" t="s">
        <v>73</v>
      </c>
      <c r="I60" s="15">
        <v>1810100000</v>
      </c>
      <c r="J60" s="15" t="s">
        <v>75</v>
      </c>
      <c r="K60" s="24" t="s">
        <v>71</v>
      </c>
      <c r="L60" s="24" t="s">
        <v>71</v>
      </c>
      <c r="M60" s="23">
        <f>SUMIFS(M62:M64,B62:B64,B60)</f>
        <v>0</v>
      </c>
      <c r="N60" s="23">
        <f>SUMIFS(N62:N64,B62:B64,B60)</f>
        <v>0</v>
      </c>
      <c r="O60" s="23">
        <f>SUMIFS(O62:O64,B62:B64,B60)</f>
        <v>0</v>
      </c>
      <c r="P60" s="23">
        <f>SUMIFS(P62:P64,B62:B64,B60)</f>
        <v>860</v>
      </c>
      <c r="Q60" s="23">
        <f>SUMIFS(Q62:Q64,B62:B64,B60)</f>
        <v>0</v>
      </c>
      <c r="R60" s="23">
        <f>SUMIFS(R62:R64,B62:B64,B60)</f>
        <v>0</v>
      </c>
      <c r="S60" s="23">
        <f>SUMIFS(S62:S64,B62:B64,B60)</f>
        <v>0</v>
      </c>
      <c r="T60" s="23">
        <f>SUMIFS(T62:T64,B62:B64,B60)</f>
        <v>0</v>
      </c>
      <c r="U60" s="23">
        <f>SUMIFS(U62:U64,B62:B64,B60)</f>
        <v>0</v>
      </c>
      <c r="V60" s="23">
        <f>SUMIFS(V62:V64,B62:B64,B60)</f>
        <v>0</v>
      </c>
      <c r="W60" s="23">
        <f>SUMIFS(W62:W64,B62:B64,B60)</f>
        <v>0</v>
      </c>
      <c r="X60" s="23">
        <f>SUMIFS(X62:X64,B62:B64,B60)</f>
        <v>0</v>
      </c>
      <c r="Y60" s="23">
        <f>SUM(M60:X60)</f>
        <v>860</v>
      </c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7"/>
    </row>
    <row r="61" spans="1:41" x14ac:dyDescent="0.2">
      <c r="A61" s="149"/>
      <c r="B61" s="11"/>
      <c r="C61" s="20" t="s">
        <v>71</v>
      </c>
      <c r="D61" s="20" t="s">
        <v>71</v>
      </c>
      <c r="E61" s="20" t="s">
        <v>71</v>
      </c>
      <c r="F61" s="20" t="s">
        <v>71</v>
      </c>
      <c r="G61" s="20" t="s">
        <v>71</v>
      </c>
      <c r="H61" s="20" t="s">
        <v>71</v>
      </c>
      <c r="I61" s="20" t="s">
        <v>71</v>
      </c>
      <c r="J61" s="20" t="s">
        <v>71</v>
      </c>
      <c r="K61" s="20" t="s">
        <v>71</v>
      </c>
      <c r="L61" s="20" t="s">
        <v>71</v>
      </c>
      <c r="M61" s="20" t="s">
        <v>71</v>
      </c>
      <c r="N61" s="20" t="s">
        <v>71</v>
      </c>
      <c r="O61" s="20" t="s">
        <v>71</v>
      </c>
      <c r="P61" s="20" t="s">
        <v>71</v>
      </c>
      <c r="Q61" s="20" t="s">
        <v>71</v>
      </c>
      <c r="R61" s="20" t="s">
        <v>71</v>
      </c>
      <c r="S61" s="20" t="s">
        <v>71</v>
      </c>
      <c r="T61" s="20" t="s">
        <v>71</v>
      </c>
      <c r="U61" s="20" t="s">
        <v>71</v>
      </c>
      <c r="V61" s="20" t="s">
        <v>71</v>
      </c>
      <c r="W61" s="20" t="s">
        <v>71</v>
      </c>
      <c r="X61" s="20" t="s">
        <v>71</v>
      </c>
      <c r="Y61" s="20" t="s">
        <v>71</v>
      </c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7"/>
    </row>
    <row r="62" spans="1:41" x14ac:dyDescent="0.2">
      <c r="A62" s="149"/>
      <c r="B62" s="11" t="s">
        <v>158</v>
      </c>
      <c r="C62" s="146" t="s">
        <v>72</v>
      </c>
      <c r="D62" s="146" t="s">
        <v>71</v>
      </c>
      <c r="E62" s="146" t="s">
        <v>71</v>
      </c>
      <c r="F62" s="146" t="s">
        <v>71</v>
      </c>
      <c r="G62" s="146" t="s">
        <v>71</v>
      </c>
      <c r="H62" s="14" t="s">
        <v>80</v>
      </c>
      <c r="I62" s="146">
        <v>1810103512</v>
      </c>
      <c r="J62" s="9" t="s">
        <v>110</v>
      </c>
      <c r="K62" s="142" t="s">
        <v>71</v>
      </c>
      <c r="L62" s="142" t="s">
        <v>71</v>
      </c>
      <c r="M62" s="28">
        <v>0</v>
      </c>
      <c r="N62" s="27">
        <v>0</v>
      </c>
      <c r="O62" s="27">
        <v>0</v>
      </c>
      <c r="P62" s="27">
        <v>860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f>SUM(M62:X62)</f>
        <v>860</v>
      </c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7"/>
    </row>
    <row r="63" spans="1:41" x14ac:dyDescent="0.2">
      <c r="A63" s="149"/>
      <c r="B63" s="11" t="s">
        <v>159</v>
      </c>
      <c r="C63" s="146" t="s">
        <v>72</v>
      </c>
      <c r="D63" s="146" t="s">
        <v>71</v>
      </c>
      <c r="E63" s="146" t="s">
        <v>71</v>
      </c>
      <c r="F63" s="146" t="s">
        <v>71</v>
      </c>
      <c r="G63" s="146" t="s">
        <v>71</v>
      </c>
      <c r="H63" s="14" t="s">
        <v>80</v>
      </c>
      <c r="I63" s="146">
        <v>1810151270</v>
      </c>
      <c r="J63" s="9" t="s">
        <v>110</v>
      </c>
      <c r="K63" s="142" t="s">
        <v>71</v>
      </c>
      <c r="L63" s="142" t="s">
        <v>71</v>
      </c>
      <c r="M63" s="28">
        <v>0</v>
      </c>
      <c r="N63" s="27">
        <v>0</v>
      </c>
      <c r="O63" s="27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SUM(M63:X63)</f>
        <v>0</v>
      </c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7"/>
    </row>
    <row r="64" spans="1:41" x14ac:dyDescent="0.2">
      <c r="A64" s="149"/>
      <c r="B64" s="11" t="s">
        <v>158</v>
      </c>
      <c r="C64" s="146" t="s">
        <v>72</v>
      </c>
      <c r="D64" s="146" t="s">
        <v>71</v>
      </c>
      <c r="E64" s="146" t="s">
        <v>71</v>
      </c>
      <c r="F64" s="146" t="s">
        <v>71</v>
      </c>
      <c r="G64" s="146" t="s">
        <v>71</v>
      </c>
      <c r="H64" s="14" t="s">
        <v>80</v>
      </c>
      <c r="I64" s="146" t="s">
        <v>106</v>
      </c>
      <c r="J64" s="9" t="s">
        <v>110</v>
      </c>
      <c r="K64" s="142" t="s">
        <v>71</v>
      </c>
      <c r="L64" s="142" t="s">
        <v>71</v>
      </c>
      <c r="M64" s="28">
        <v>0</v>
      </c>
      <c r="N64" s="28">
        <v>0</v>
      </c>
      <c r="O64" s="27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f>SUM(M64:X64)</f>
        <v>0</v>
      </c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7"/>
    </row>
    <row r="65" spans="1:41" ht="135" customHeight="1" x14ac:dyDescent="0.2">
      <c r="A65" s="142" t="s">
        <v>170</v>
      </c>
      <c r="B65" s="7" t="s">
        <v>282</v>
      </c>
      <c r="C65" s="146" t="s">
        <v>78</v>
      </c>
      <c r="D65" s="146" t="s">
        <v>71</v>
      </c>
      <c r="E65" s="21" t="s">
        <v>555</v>
      </c>
      <c r="F65" s="146" t="s">
        <v>71</v>
      </c>
      <c r="G65" s="146" t="s">
        <v>71</v>
      </c>
      <c r="H65" s="146" t="s">
        <v>71</v>
      </c>
      <c r="I65" s="146" t="s">
        <v>71</v>
      </c>
      <c r="J65" s="146" t="s">
        <v>71</v>
      </c>
      <c r="K65" s="142" t="s">
        <v>71</v>
      </c>
      <c r="L65" s="142" t="s">
        <v>71</v>
      </c>
      <c r="M65" s="142" t="s">
        <v>71</v>
      </c>
      <c r="N65" s="142" t="s">
        <v>71</v>
      </c>
      <c r="O65" s="142" t="s">
        <v>71</v>
      </c>
      <c r="P65" s="22">
        <v>31</v>
      </c>
      <c r="Q65" s="22">
        <v>71.2</v>
      </c>
      <c r="R65" s="22">
        <v>72</v>
      </c>
      <c r="S65" s="22">
        <v>73</v>
      </c>
      <c r="T65" s="22">
        <v>74</v>
      </c>
      <c r="U65" s="22">
        <v>75</v>
      </c>
      <c r="V65" s="22">
        <v>76</v>
      </c>
      <c r="W65" s="22">
        <v>77</v>
      </c>
      <c r="X65" s="22">
        <v>77</v>
      </c>
      <c r="Y65" s="146" t="s">
        <v>71</v>
      </c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7"/>
    </row>
    <row r="66" spans="1:41" ht="130.5" customHeight="1" x14ac:dyDescent="0.2">
      <c r="A66" s="142"/>
      <c r="B66" s="7" t="s">
        <v>162</v>
      </c>
      <c r="C66" s="146" t="s">
        <v>78</v>
      </c>
      <c r="D66" s="146" t="s">
        <v>71</v>
      </c>
      <c r="E66" s="21" t="s">
        <v>556</v>
      </c>
      <c r="F66" s="146" t="s">
        <v>71</v>
      </c>
      <c r="G66" s="146" t="s">
        <v>71</v>
      </c>
      <c r="H66" s="146" t="s">
        <v>71</v>
      </c>
      <c r="I66" s="146" t="s">
        <v>71</v>
      </c>
      <c r="J66" s="146" t="s">
        <v>71</v>
      </c>
      <c r="K66" s="142" t="s">
        <v>71</v>
      </c>
      <c r="L66" s="142" t="s">
        <v>71</v>
      </c>
      <c r="M66" s="142" t="s">
        <v>71</v>
      </c>
      <c r="N66" s="142" t="s">
        <v>71</v>
      </c>
      <c r="O66" s="142" t="s">
        <v>71</v>
      </c>
      <c r="P66" s="142" t="s">
        <v>71</v>
      </c>
      <c r="Q66" s="22">
        <v>71.3</v>
      </c>
      <c r="R66" s="22">
        <v>71.5</v>
      </c>
      <c r="S66" s="22">
        <v>72</v>
      </c>
      <c r="T66" s="22">
        <v>72.5</v>
      </c>
      <c r="U66" s="22">
        <v>73</v>
      </c>
      <c r="V66" s="22">
        <v>73.5</v>
      </c>
      <c r="W66" s="22">
        <v>74</v>
      </c>
      <c r="X66" s="22">
        <v>74</v>
      </c>
      <c r="Y66" s="146" t="s">
        <v>71</v>
      </c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7"/>
    </row>
    <row r="67" spans="1:41" ht="40.5" customHeight="1" x14ac:dyDescent="0.2">
      <c r="A67" s="149" t="s">
        <v>171</v>
      </c>
      <c r="B67" s="12" t="s">
        <v>234</v>
      </c>
      <c r="C67" s="146" t="s">
        <v>71</v>
      </c>
      <c r="D67" s="146" t="s">
        <v>71</v>
      </c>
      <c r="E67" s="146" t="s">
        <v>71</v>
      </c>
      <c r="F67" s="146" t="s">
        <v>615</v>
      </c>
      <c r="G67" s="8" t="s">
        <v>82</v>
      </c>
      <c r="H67" s="146" t="s">
        <v>71</v>
      </c>
      <c r="I67" s="146" t="s">
        <v>71</v>
      </c>
      <c r="J67" s="146" t="s">
        <v>71</v>
      </c>
      <c r="K67" s="146" t="s">
        <v>71</v>
      </c>
      <c r="L67" s="146" t="s">
        <v>71</v>
      </c>
      <c r="M67" s="146" t="s">
        <v>71</v>
      </c>
      <c r="N67" s="146" t="s">
        <v>71</v>
      </c>
      <c r="O67" s="146" t="s">
        <v>71</v>
      </c>
      <c r="P67" s="146" t="s">
        <v>71</v>
      </c>
      <c r="Q67" s="146" t="s">
        <v>71</v>
      </c>
      <c r="R67" s="146" t="s">
        <v>71</v>
      </c>
      <c r="S67" s="146" t="s">
        <v>71</v>
      </c>
      <c r="T67" s="146" t="s">
        <v>71</v>
      </c>
      <c r="U67" s="146" t="s">
        <v>71</v>
      </c>
      <c r="V67" s="146" t="s">
        <v>71</v>
      </c>
      <c r="W67" s="146" t="s">
        <v>71</v>
      </c>
      <c r="X67" s="146" t="s">
        <v>71</v>
      </c>
      <c r="Y67" s="146" t="s">
        <v>71</v>
      </c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7"/>
    </row>
    <row r="68" spans="1:41" x14ac:dyDescent="0.2">
      <c r="A68" s="149"/>
      <c r="B68" s="12" t="s">
        <v>157</v>
      </c>
      <c r="C68" s="148" t="s">
        <v>72</v>
      </c>
      <c r="D68" s="148" t="s">
        <v>71</v>
      </c>
      <c r="E68" s="148" t="s">
        <v>71</v>
      </c>
      <c r="F68" s="148" t="s">
        <v>71</v>
      </c>
      <c r="G68" s="148" t="s">
        <v>71</v>
      </c>
      <c r="H68" s="15" t="s">
        <v>73</v>
      </c>
      <c r="I68" s="15">
        <v>1810100000</v>
      </c>
      <c r="J68" s="15" t="s">
        <v>75</v>
      </c>
      <c r="K68" s="14" t="s">
        <v>71</v>
      </c>
      <c r="L68" s="14" t="s">
        <v>71</v>
      </c>
      <c r="M68" s="23">
        <f t="shared" ref="M68:W68" si="9">M70+M71</f>
        <v>0</v>
      </c>
      <c r="N68" s="23">
        <f t="shared" si="9"/>
        <v>0</v>
      </c>
      <c r="O68" s="23">
        <f t="shared" si="9"/>
        <v>0</v>
      </c>
      <c r="P68" s="23">
        <f t="shared" si="9"/>
        <v>0</v>
      </c>
      <c r="Q68" s="23">
        <f t="shared" si="9"/>
        <v>0</v>
      </c>
      <c r="R68" s="23">
        <f t="shared" si="9"/>
        <v>0</v>
      </c>
      <c r="S68" s="23">
        <f t="shared" si="9"/>
        <v>0</v>
      </c>
      <c r="T68" s="23">
        <f t="shared" si="9"/>
        <v>0</v>
      </c>
      <c r="U68" s="23">
        <f t="shared" si="9"/>
        <v>0</v>
      </c>
      <c r="V68" s="23">
        <f t="shared" si="9"/>
        <v>0</v>
      </c>
      <c r="W68" s="23">
        <f t="shared" si="9"/>
        <v>0</v>
      </c>
      <c r="X68" s="23">
        <f>X70+X71</f>
        <v>0</v>
      </c>
      <c r="Y68" s="23">
        <f>SUM(M68:X68)</f>
        <v>0</v>
      </c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7"/>
    </row>
    <row r="69" spans="1:41" x14ac:dyDescent="0.2">
      <c r="A69" s="149"/>
      <c r="B69" s="12" t="s">
        <v>76</v>
      </c>
      <c r="C69" s="24" t="s">
        <v>71</v>
      </c>
      <c r="D69" s="24" t="s">
        <v>71</v>
      </c>
      <c r="E69" s="24" t="s">
        <v>71</v>
      </c>
      <c r="F69" s="24" t="s">
        <v>71</v>
      </c>
      <c r="G69" s="24" t="s">
        <v>71</v>
      </c>
      <c r="H69" s="24" t="s">
        <v>71</v>
      </c>
      <c r="I69" s="24" t="s">
        <v>71</v>
      </c>
      <c r="J69" s="24" t="s">
        <v>71</v>
      </c>
      <c r="K69" s="14" t="s">
        <v>71</v>
      </c>
      <c r="L69" s="14" t="s">
        <v>71</v>
      </c>
      <c r="M69" s="14" t="s">
        <v>71</v>
      </c>
      <c r="N69" s="14" t="s">
        <v>71</v>
      </c>
      <c r="O69" s="14" t="s">
        <v>71</v>
      </c>
      <c r="P69" s="14" t="s">
        <v>71</v>
      </c>
      <c r="Q69" s="14" t="s">
        <v>71</v>
      </c>
      <c r="R69" s="14" t="s">
        <v>71</v>
      </c>
      <c r="S69" s="24" t="s">
        <v>71</v>
      </c>
      <c r="T69" s="24" t="s">
        <v>71</v>
      </c>
      <c r="U69" s="24" t="s">
        <v>71</v>
      </c>
      <c r="V69" s="24" t="s">
        <v>71</v>
      </c>
      <c r="W69" s="24" t="s">
        <v>71</v>
      </c>
      <c r="X69" s="24" t="s">
        <v>71</v>
      </c>
      <c r="Y69" s="24" t="s">
        <v>71</v>
      </c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7"/>
    </row>
    <row r="70" spans="1:41" x14ac:dyDescent="0.2">
      <c r="A70" s="149"/>
      <c r="B70" s="12" t="s">
        <v>159</v>
      </c>
      <c r="C70" s="148" t="s">
        <v>72</v>
      </c>
      <c r="D70" s="148" t="s">
        <v>71</v>
      </c>
      <c r="E70" s="148" t="s">
        <v>71</v>
      </c>
      <c r="F70" s="148" t="s">
        <v>71</v>
      </c>
      <c r="G70" s="148" t="s">
        <v>71</v>
      </c>
      <c r="H70" s="15" t="s">
        <v>73</v>
      </c>
      <c r="I70" s="15">
        <v>1810100000</v>
      </c>
      <c r="J70" s="15" t="s">
        <v>75</v>
      </c>
      <c r="K70" s="14" t="s">
        <v>71</v>
      </c>
      <c r="L70" s="14" t="s">
        <v>71</v>
      </c>
      <c r="M70" s="23">
        <f>SUMIFS(M73:M75,B73:B75,B70)</f>
        <v>0</v>
      </c>
      <c r="N70" s="23">
        <f>SUMIFS(N73:N75,B73:B75,B70)</f>
        <v>0</v>
      </c>
      <c r="O70" s="23">
        <f>SUMIFS(O73:O75,B73:B75,B70)</f>
        <v>0</v>
      </c>
      <c r="P70" s="23">
        <f>SUMIFS(P73:P75,B73:B75,B70)</f>
        <v>0</v>
      </c>
      <c r="Q70" s="23">
        <f>SUMIFS(Q73:Q75,B73:B75,B70)</f>
        <v>0</v>
      </c>
      <c r="R70" s="23">
        <f>SUMIFS(R73:R75,B73:B75,B70)</f>
        <v>0</v>
      </c>
      <c r="S70" s="23">
        <f>SUMIFS(S73:S75,B73:B75,B70)</f>
        <v>0</v>
      </c>
      <c r="T70" s="23">
        <f>SUMIFS(T73:T75,B73:B75,B70)</f>
        <v>0</v>
      </c>
      <c r="U70" s="23">
        <f>SUMIFS(U73:U75,B73:B75,B70)</f>
        <v>0</v>
      </c>
      <c r="V70" s="23">
        <f>SUMIFS(V73:V75,B73:B75,B70)</f>
        <v>0</v>
      </c>
      <c r="W70" s="23">
        <f>SUMIFS(W73:W75,B73:B75,B70)</f>
        <v>0</v>
      </c>
      <c r="X70" s="23">
        <f>SUMIFS(X73:X75,B73:B75,B70)</f>
        <v>0</v>
      </c>
      <c r="Y70" s="23">
        <f>SUM(M70:X70)</f>
        <v>0</v>
      </c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7"/>
    </row>
    <row r="71" spans="1:41" x14ac:dyDescent="0.2">
      <c r="A71" s="149"/>
      <c r="B71" s="12" t="s">
        <v>158</v>
      </c>
      <c r="C71" s="148" t="s">
        <v>72</v>
      </c>
      <c r="D71" s="148" t="s">
        <v>71</v>
      </c>
      <c r="E71" s="148" t="s">
        <v>71</v>
      </c>
      <c r="F71" s="148" t="s">
        <v>71</v>
      </c>
      <c r="G71" s="148" t="s">
        <v>71</v>
      </c>
      <c r="H71" s="15" t="s">
        <v>73</v>
      </c>
      <c r="I71" s="15">
        <v>1810100000</v>
      </c>
      <c r="J71" s="15" t="s">
        <v>75</v>
      </c>
      <c r="K71" s="14" t="s">
        <v>71</v>
      </c>
      <c r="L71" s="14" t="s">
        <v>71</v>
      </c>
      <c r="M71" s="23">
        <f>SUMIFS(M73:M75,B73:B75,B71)</f>
        <v>0</v>
      </c>
      <c r="N71" s="23">
        <f>SUMIFS(N73:N75,B73:B75,B71)</f>
        <v>0</v>
      </c>
      <c r="O71" s="23">
        <f>SUMIFS(O73:O75,B73:B75,B71)</f>
        <v>0</v>
      </c>
      <c r="P71" s="23">
        <f>SUMIFS(P73:P75,B73:B75,B71)</f>
        <v>0</v>
      </c>
      <c r="Q71" s="23">
        <f>SUMIFS(Q73:Q75,B73:B75,B71)</f>
        <v>0</v>
      </c>
      <c r="R71" s="23">
        <f>SUMIFS(R73:R75,B73:B75,B71)</f>
        <v>0</v>
      </c>
      <c r="S71" s="23">
        <f>SUMIFS(S73:S75,B73:B75,B71)</f>
        <v>0</v>
      </c>
      <c r="T71" s="23">
        <f>SUMIFS(T73:T75,B73:B75,B71)</f>
        <v>0</v>
      </c>
      <c r="U71" s="23">
        <f>SUMIFS(U73:U75,B73:B75,B71)</f>
        <v>0</v>
      </c>
      <c r="V71" s="23">
        <f>SUMIFS(V73:V75,B73:B75,B71)</f>
        <v>0</v>
      </c>
      <c r="W71" s="23">
        <f>SUMIFS(W73:W75,B73:B75,B71)</f>
        <v>0</v>
      </c>
      <c r="X71" s="23">
        <f>SUMIFS(X73:X75,B73:B75,B71)</f>
        <v>0</v>
      </c>
      <c r="Y71" s="23">
        <f>SUM(M71:X71)</f>
        <v>0</v>
      </c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7"/>
    </row>
    <row r="72" spans="1:41" x14ac:dyDescent="0.2">
      <c r="A72" s="149"/>
      <c r="B72" s="12"/>
      <c r="C72" s="14" t="s">
        <v>71</v>
      </c>
      <c r="D72" s="14" t="s">
        <v>71</v>
      </c>
      <c r="E72" s="14" t="s">
        <v>71</v>
      </c>
      <c r="F72" s="14" t="s">
        <v>71</v>
      </c>
      <c r="G72" s="14" t="s">
        <v>71</v>
      </c>
      <c r="H72" s="14" t="s">
        <v>71</v>
      </c>
      <c r="I72" s="14" t="s">
        <v>71</v>
      </c>
      <c r="J72" s="14" t="s">
        <v>71</v>
      </c>
      <c r="K72" s="14" t="s">
        <v>71</v>
      </c>
      <c r="L72" s="14" t="s">
        <v>71</v>
      </c>
      <c r="M72" s="14" t="s">
        <v>71</v>
      </c>
      <c r="N72" s="14" t="s">
        <v>71</v>
      </c>
      <c r="O72" s="14" t="s">
        <v>71</v>
      </c>
      <c r="P72" s="14" t="s">
        <v>71</v>
      </c>
      <c r="Q72" s="14" t="s">
        <v>71</v>
      </c>
      <c r="R72" s="14" t="s">
        <v>71</v>
      </c>
      <c r="S72" s="14" t="s">
        <v>71</v>
      </c>
      <c r="T72" s="14" t="s">
        <v>71</v>
      </c>
      <c r="U72" s="14" t="s">
        <v>71</v>
      </c>
      <c r="V72" s="14" t="s">
        <v>71</v>
      </c>
      <c r="W72" s="14" t="s">
        <v>71</v>
      </c>
      <c r="X72" s="14" t="s">
        <v>71</v>
      </c>
      <c r="Y72" s="14" t="s">
        <v>71</v>
      </c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7"/>
    </row>
    <row r="73" spans="1:41" x14ac:dyDescent="0.2">
      <c r="A73" s="149"/>
      <c r="B73" s="11" t="s">
        <v>158</v>
      </c>
      <c r="C73" s="146" t="s">
        <v>72</v>
      </c>
      <c r="D73" s="146" t="s">
        <v>71</v>
      </c>
      <c r="E73" s="146" t="s">
        <v>71</v>
      </c>
      <c r="F73" s="146" t="s">
        <v>71</v>
      </c>
      <c r="G73" s="146" t="s">
        <v>71</v>
      </c>
      <c r="H73" s="14" t="s">
        <v>80</v>
      </c>
      <c r="I73" s="146">
        <v>1810103512</v>
      </c>
      <c r="J73" s="9" t="s">
        <v>110</v>
      </c>
      <c r="K73" s="142" t="s">
        <v>71</v>
      </c>
      <c r="L73" s="142" t="s">
        <v>71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8">
        <f>SUM(M73:X73)</f>
        <v>0</v>
      </c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7"/>
    </row>
    <row r="74" spans="1:41" x14ac:dyDescent="0.2">
      <c r="A74" s="149"/>
      <c r="B74" s="11" t="s">
        <v>159</v>
      </c>
      <c r="C74" s="146" t="s">
        <v>72</v>
      </c>
      <c r="D74" s="146" t="s">
        <v>71</v>
      </c>
      <c r="E74" s="146" t="s">
        <v>71</v>
      </c>
      <c r="F74" s="146" t="s">
        <v>71</v>
      </c>
      <c r="G74" s="146" t="s">
        <v>71</v>
      </c>
      <c r="H74" s="14" t="s">
        <v>80</v>
      </c>
      <c r="I74" s="146">
        <v>1810151270</v>
      </c>
      <c r="J74" s="9" t="s">
        <v>110</v>
      </c>
      <c r="K74" s="142" t="s">
        <v>71</v>
      </c>
      <c r="L74" s="142" t="s">
        <v>71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8">
        <f>SUM(M74:X74)</f>
        <v>0</v>
      </c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7"/>
    </row>
    <row r="75" spans="1:41" x14ac:dyDescent="0.2">
      <c r="A75" s="149"/>
      <c r="B75" s="11" t="s">
        <v>158</v>
      </c>
      <c r="C75" s="146" t="s">
        <v>72</v>
      </c>
      <c r="D75" s="146" t="s">
        <v>71</v>
      </c>
      <c r="E75" s="146" t="s">
        <v>71</v>
      </c>
      <c r="F75" s="146" t="s">
        <v>71</v>
      </c>
      <c r="G75" s="146" t="s">
        <v>71</v>
      </c>
      <c r="H75" s="14" t="s">
        <v>80</v>
      </c>
      <c r="I75" s="146" t="s">
        <v>106</v>
      </c>
      <c r="J75" s="9" t="s">
        <v>110</v>
      </c>
      <c r="K75" s="142" t="s">
        <v>71</v>
      </c>
      <c r="L75" s="142" t="s">
        <v>71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8">
        <f>SUM(M75:X75)</f>
        <v>0</v>
      </c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7"/>
    </row>
    <row r="76" spans="1:41" ht="111" customHeight="1" x14ac:dyDescent="0.2">
      <c r="A76" s="142" t="s">
        <v>172</v>
      </c>
      <c r="B76" s="7" t="s">
        <v>490</v>
      </c>
      <c r="C76" s="146" t="s">
        <v>78</v>
      </c>
      <c r="D76" s="146" t="s">
        <v>71</v>
      </c>
      <c r="E76" s="21" t="s">
        <v>472</v>
      </c>
      <c r="F76" s="146" t="s">
        <v>71</v>
      </c>
      <c r="G76" s="146" t="s">
        <v>71</v>
      </c>
      <c r="H76" s="146" t="s">
        <v>71</v>
      </c>
      <c r="I76" s="146" t="s">
        <v>71</v>
      </c>
      <c r="J76" s="9" t="s">
        <v>71</v>
      </c>
      <c r="K76" s="142" t="s">
        <v>71</v>
      </c>
      <c r="L76" s="142" t="s">
        <v>71</v>
      </c>
      <c r="M76" s="146">
        <v>55.2</v>
      </c>
      <c r="N76" s="22">
        <v>60</v>
      </c>
      <c r="O76" s="22">
        <v>79.7</v>
      </c>
      <c r="P76" s="22">
        <v>68</v>
      </c>
      <c r="Q76" s="22">
        <v>70</v>
      </c>
      <c r="R76" s="22" t="s">
        <v>71</v>
      </c>
      <c r="S76" s="22" t="s">
        <v>71</v>
      </c>
      <c r="T76" s="22" t="s">
        <v>71</v>
      </c>
      <c r="U76" s="22" t="s">
        <v>71</v>
      </c>
      <c r="V76" s="22" t="s">
        <v>71</v>
      </c>
      <c r="W76" s="22" t="s">
        <v>71</v>
      </c>
      <c r="X76" s="22" t="s">
        <v>71</v>
      </c>
      <c r="Y76" s="146" t="s">
        <v>71</v>
      </c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7"/>
    </row>
    <row r="77" spans="1:41" ht="63" customHeight="1" x14ac:dyDescent="0.2">
      <c r="A77" s="150" t="s">
        <v>14</v>
      </c>
      <c r="B77" s="12" t="s">
        <v>292</v>
      </c>
      <c r="C77" s="146" t="s">
        <v>71</v>
      </c>
      <c r="D77" s="146" t="s">
        <v>71</v>
      </c>
      <c r="E77" s="146" t="s">
        <v>71</v>
      </c>
      <c r="F77" s="146" t="s">
        <v>182</v>
      </c>
      <c r="G77" s="8" t="s">
        <v>82</v>
      </c>
      <c r="H77" s="146" t="s">
        <v>71</v>
      </c>
      <c r="I77" s="146" t="s">
        <v>71</v>
      </c>
      <c r="J77" s="9" t="s">
        <v>71</v>
      </c>
      <c r="K77" s="142" t="s">
        <v>71</v>
      </c>
      <c r="L77" s="142" t="s">
        <v>71</v>
      </c>
      <c r="M77" s="146" t="s">
        <v>71</v>
      </c>
      <c r="N77" s="146" t="s">
        <v>71</v>
      </c>
      <c r="O77" s="146" t="s">
        <v>71</v>
      </c>
      <c r="P77" s="146" t="s">
        <v>71</v>
      </c>
      <c r="Q77" s="146" t="s">
        <v>71</v>
      </c>
      <c r="R77" s="146" t="s">
        <v>71</v>
      </c>
      <c r="S77" s="146" t="s">
        <v>71</v>
      </c>
      <c r="T77" s="146" t="s">
        <v>71</v>
      </c>
      <c r="U77" s="146" t="s">
        <v>71</v>
      </c>
      <c r="V77" s="146" t="s">
        <v>71</v>
      </c>
      <c r="W77" s="146" t="s">
        <v>71</v>
      </c>
      <c r="X77" s="146" t="s">
        <v>71</v>
      </c>
      <c r="Y77" s="146" t="s">
        <v>71</v>
      </c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7"/>
    </row>
    <row r="78" spans="1:41" x14ac:dyDescent="0.2">
      <c r="A78" s="152"/>
      <c r="B78" s="12" t="s">
        <v>157</v>
      </c>
      <c r="C78" s="148" t="s">
        <v>72</v>
      </c>
      <c r="D78" s="148" t="s">
        <v>71</v>
      </c>
      <c r="E78" s="148" t="s">
        <v>71</v>
      </c>
      <c r="F78" s="148" t="s">
        <v>71</v>
      </c>
      <c r="G78" s="14" t="s">
        <v>71</v>
      </c>
      <c r="H78" s="15" t="s">
        <v>73</v>
      </c>
      <c r="I78" s="15">
        <v>1810100000</v>
      </c>
      <c r="J78" s="15" t="s">
        <v>75</v>
      </c>
      <c r="K78" s="14" t="s">
        <v>71</v>
      </c>
      <c r="L78" s="14" t="s">
        <v>71</v>
      </c>
      <c r="M78" s="23">
        <f t="shared" ref="M78:R78" si="10">M80+M81</f>
        <v>0</v>
      </c>
      <c r="N78" s="23">
        <f t="shared" si="10"/>
        <v>0</v>
      </c>
      <c r="O78" s="23">
        <f t="shared" si="10"/>
        <v>0</v>
      </c>
      <c r="P78" s="23">
        <f t="shared" si="10"/>
        <v>0</v>
      </c>
      <c r="Q78" s="23">
        <f t="shared" si="10"/>
        <v>0</v>
      </c>
      <c r="R78" s="23">
        <f t="shared" si="10"/>
        <v>15892.1</v>
      </c>
      <c r="S78" s="96">
        <f t="shared" ref="S78:X78" si="11">S80+S81</f>
        <v>19840.5</v>
      </c>
      <c r="T78" s="23">
        <f t="shared" si="11"/>
        <v>18900</v>
      </c>
      <c r="U78" s="23">
        <f t="shared" si="11"/>
        <v>0</v>
      </c>
      <c r="V78" s="23">
        <f t="shared" si="11"/>
        <v>0</v>
      </c>
      <c r="W78" s="23">
        <f t="shared" si="11"/>
        <v>0</v>
      </c>
      <c r="X78" s="23">
        <f t="shared" si="11"/>
        <v>0</v>
      </c>
      <c r="Y78" s="23">
        <f>SUM(M78:X78)</f>
        <v>54632.6</v>
      </c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7"/>
    </row>
    <row r="79" spans="1:41" x14ac:dyDescent="0.2">
      <c r="A79" s="152"/>
      <c r="B79" s="12" t="s">
        <v>76</v>
      </c>
      <c r="C79" s="24" t="s">
        <v>71</v>
      </c>
      <c r="D79" s="24" t="s">
        <v>71</v>
      </c>
      <c r="E79" s="24" t="s">
        <v>71</v>
      </c>
      <c r="F79" s="24" t="s">
        <v>71</v>
      </c>
      <c r="G79" s="14" t="s">
        <v>71</v>
      </c>
      <c r="H79" s="24" t="s">
        <v>71</v>
      </c>
      <c r="I79" s="24" t="s">
        <v>71</v>
      </c>
      <c r="J79" s="24" t="s">
        <v>71</v>
      </c>
      <c r="K79" s="14" t="s">
        <v>71</v>
      </c>
      <c r="L79" s="14" t="s">
        <v>71</v>
      </c>
      <c r="M79" s="14" t="s">
        <v>71</v>
      </c>
      <c r="N79" s="14" t="s">
        <v>71</v>
      </c>
      <c r="O79" s="14" t="s">
        <v>71</v>
      </c>
      <c r="P79" s="14" t="s">
        <v>71</v>
      </c>
      <c r="Q79" s="14" t="s">
        <v>71</v>
      </c>
      <c r="R79" s="14" t="s">
        <v>71</v>
      </c>
      <c r="S79" s="24" t="s">
        <v>71</v>
      </c>
      <c r="T79" s="24" t="s">
        <v>71</v>
      </c>
      <c r="U79" s="24" t="s">
        <v>71</v>
      </c>
      <c r="V79" s="24" t="s">
        <v>71</v>
      </c>
      <c r="W79" s="24" t="s">
        <v>71</v>
      </c>
      <c r="X79" s="24" t="s">
        <v>71</v>
      </c>
      <c r="Y79" s="24" t="s">
        <v>71</v>
      </c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7"/>
    </row>
    <row r="80" spans="1:41" x14ac:dyDescent="0.2">
      <c r="A80" s="152"/>
      <c r="B80" s="12" t="s">
        <v>159</v>
      </c>
      <c r="C80" s="148" t="s">
        <v>72</v>
      </c>
      <c r="D80" s="148" t="s">
        <v>71</v>
      </c>
      <c r="E80" s="148" t="s">
        <v>71</v>
      </c>
      <c r="F80" s="148" t="s">
        <v>71</v>
      </c>
      <c r="G80" s="14" t="s">
        <v>71</v>
      </c>
      <c r="H80" s="15" t="s">
        <v>73</v>
      </c>
      <c r="I80" s="15">
        <v>1810100000</v>
      </c>
      <c r="J80" s="15" t="s">
        <v>75</v>
      </c>
      <c r="K80" s="14" t="s">
        <v>71</v>
      </c>
      <c r="L80" s="14" t="s">
        <v>71</v>
      </c>
      <c r="M80" s="23">
        <f>SUMIFS(M83:M84,B83:B84,B80)</f>
        <v>0</v>
      </c>
      <c r="N80" s="23">
        <f>SUMIFS(N83:N84,B83:B84,B80)</f>
        <v>0</v>
      </c>
      <c r="O80" s="23">
        <f>SUMIFS(O83:O84,B83:B84,B80)</f>
        <v>0</v>
      </c>
      <c r="P80" s="23">
        <f>SUMIFS(P83:P84,B83:B84,B80)</f>
        <v>0</v>
      </c>
      <c r="Q80" s="23">
        <f>SUMIFS(Q83:Q84,B83:B84,B80)</f>
        <v>0</v>
      </c>
      <c r="R80" s="23">
        <f>SUMIFS(R83:R84,B83:B84,B80)</f>
        <v>15733.2</v>
      </c>
      <c r="S80" s="23">
        <f>SUMIFS(S83:S84,B83:B84,B80)</f>
        <v>19665.8</v>
      </c>
      <c r="T80" s="23">
        <f>SUMIFS(T83:T86,B83:B86,B80)</f>
        <v>18711</v>
      </c>
      <c r="U80" s="23">
        <f>SUMIFS(U83:U84,B83:B84,B80)</f>
        <v>0</v>
      </c>
      <c r="V80" s="23">
        <f>SUMIFS(V83:V84,B83:B84,B80)</f>
        <v>0</v>
      </c>
      <c r="W80" s="23">
        <f>SUMIFS(W83:W84,B83:B84,B80)</f>
        <v>0</v>
      </c>
      <c r="X80" s="23">
        <f>SUMIFS(X83:X84,B83:B84,B80)</f>
        <v>0</v>
      </c>
      <c r="Y80" s="23">
        <f>SUM(M80:X80)</f>
        <v>54110</v>
      </c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7"/>
    </row>
    <row r="81" spans="1:41" x14ac:dyDescent="0.2">
      <c r="A81" s="152"/>
      <c r="B81" s="12" t="s">
        <v>158</v>
      </c>
      <c r="C81" s="148" t="s">
        <v>72</v>
      </c>
      <c r="D81" s="148" t="s">
        <v>71</v>
      </c>
      <c r="E81" s="148" t="s">
        <v>71</v>
      </c>
      <c r="F81" s="148" t="s">
        <v>71</v>
      </c>
      <c r="G81" s="14" t="s">
        <v>71</v>
      </c>
      <c r="H81" s="15" t="s">
        <v>73</v>
      </c>
      <c r="I81" s="15">
        <v>1810100000</v>
      </c>
      <c r="J81" s="15" t="s">
        <v>75</v>
      </c>
      <c r="K81" s="14" t="s">
        <v>71</v>
      </c>
      <c r="L81" s="14" t="s">
        <v>71</v>
      </c>
      <c r="M81" s="23">
        <f>SUMIFS(M83:M84,B83:B84,B81)</f>
        <v>0</v>
      </c>
      <c r="N81" s="23">
        <f>SUMIFS(N83:N84,B83:B84,B81)</f>
        <v>0</v>
      </c>
      <c r="O81" s="23">
        <f>SUMIFS(O83:O84,B83:B84,B81)</f>
        <v>0</v>
      </c>
      <c r="P81" s="23">
        <f>SUMIFS(P83:P84,B83:B84,B81)</f>
        <v>0</v>
      </c>
      <c r="Q81" s="23">
        <f>SUMIFS(Q83:Q84,B83:B84,B81)</f>
        <v>0</v>
      </c>
      <c r="R81" s="23">
        <f>SUMIFS(R83:R84,B83:B84,B81)</f>
        <v>158.9</v>
      </c>
      <c r="S81" s="23">
        <f>SUMIFS(S83:S84,B83:B84,B81)</f>
        <v>174.7</v>
      </c>
      <c r="T81" s="23">
        <f>SUMIFS(T83:T86,B83:B86,B81)</f>
        <v>189</v>
      </c>
      <c r="U81" s="23">
        <f>SUMIFS(U83:U84,B83:B84,B81)</f>
        <v>0</v>
      </c>
      <c r="V81" s="23">
        <f>SUMIFS(V83:V84,B83:B84,B81)</f>
        <v>0</v>
      </c>
      <c r="W81" s="23">
        <f>SUMIFS(W83:W84,B83:B84,B81)</f>
        <v>0</v>
      </c>
      <c r="X81" s="23">
        <f>SUMIFS(X83:X84,B83:B84,B81)</f>
        <v>0</v>
      </c>
      <c r="Y81" s="23">
        <f>SUM(M81:X81)</f>
        <v>522.6</v>
      </c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7"/>
    </row>
    <row r="82" spans="1:41" x14ac:dyDescent="0.2">
      <c r="A82" s="152"/>
      <c r="B82" s="12"/>
      <c r="C82" s="148"/>
      <c r="D82" s="148"/>
      <c r="E82" s="148"/>
      <c r="F82" s="148"/>
      <c r="G82" s="14" t="s">
        <v>71</v>
      </c>
      <c r="H82" s="14" t="s">
        <v>71</v>
      </c>
      <c r="I82" s="14" t="s">
        <v>71</v>
      </c>
      <c r="J82" s="14" t="s">
        <v>71</v>
      </c>
      <c r="K82" s="14" t="s">
        <v>71</v>
      </c>
      <c r="L82" s="14" t="s">
        <v>71</v>
      </c>
      <c r="M82" s="14" t="s">
        <v>71</v>
      </c>
      <c r="N82" s="14" t="s">
        <v>71</v>
      </c>
      <c r="O82" s="14" t="s">
        <v>71</v>
      </c>
      <c r="P82" s="14" t="s">
        <v>71</v>
      </c>
      <c r="Q82" s="14" t="s">
        <v>71</v>
      </c>
      <c r="R82" s="14" t="s">
        <v>71</v>
      </c>
      <c r="S82" s="14" t="s">
        <v>71</v>
      </c>
      <c r="T82" s="14" t="s">
        <v>71</v>
      </c>
      <c r="U82" s="14" t="s">
        <v>71</v>
      </c>
      <c r="V82" s="14" t="s">
        <v>71</v>
      </c>
      <c r="W82" s="14" t="s">
        <v>71</v>
      </c>
      <c r="X82" s="14" t="s">
        <v>71</v>
      </c>
      <c r="Y82" s="14" t="s">
        <v>71</v>
      </c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7"/>
    </row>
    <row r="83" spans="1:41" x14ac:dyDescent="0.2">
      <c r="A83" s="152"/>
      <c r="B83" s="11" t="s">
        <v>159</v>
      </c>
      <c r="C83" s="146" t="s">
        <v>72</v>
      </c>
      <c r="D83" s="146" t="s">
        <v>71</v>
      </c>
      <c r="E83" s="146" t="s">
        <v>71</v>
      </c>
      <c r="F83" s="146" t="s">
        <v>71</v>
      </c>
      <c r="G83" s="146" t="s">
        <v>71</v>
      </c>
      <c r="H83" s="14" t="s">
        <v>80</v>
      </c>
      <c r="I83" s="97" t="s">
        <v>278</v>
      </c>
      <c r="J83" s="9" t="s">
        <v>110</v>
      </c>
      <c r="K83" s="142" t="s">
        <v>71</v>
      </c>
      <c r="L83" s="142" t="s">
        <v>71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15733.2</v>
      </c>
      <c r="S83" s="27">
        <v>19665.8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8">
        <f>SUM(M83:X83)</f>
        <v>35399</v>
      </c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7"/>
    </row>
    <row r="84" spans="1:41" s="115" customFormat="1" x14ac:dyDescent="0.2">
      <c r="A84" s="152"/>
      <c r="B84" s="11" t="s">
        <v>158</v>
      </c>
      <c r="C84" s="146" t="s">
        <v>72</v>
      </c>
      <c r="D84" s="146" t="s">
        <v>71</v>
      </c>
      <c r="E84" s="146" t="s">
        <v>71</v>
      </c>
      <c r="F84" s="146" t="s">
        <v>71</v>
      </c>
      <c r="G84" s="146" t="s">
        <v>71</v>
      </c>
      <c r="H84" s="14" t="s">
        <v>80</v>
      </c>
      <c r="I84" s="146" t="s">
        <v>19</v>
      </c>
      <c r="J84" s="9" t="s">
        <v>110</v>
      </c>
      <c r="K84" s="142" t="s">
        <v>71</v>
      </c>
      <c r="L84" s="142" t="s">
        <v>71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158.9</v>
      </c>
      <c r="S84" s="27">
        <v>174.7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8">
        <f>SUM(M84:X84)</f>
        <v>333.6</v>
      </c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4"/>
    </row>
    <row r="85" spans="1:41" s="115" customFormat="1" x14ac:dyDescent="0.2">
      <c r="A85" s="152"/>
      <c r="B85" s="11" t="s">
        <v>159</v>
      </c>
      <c r="C85" s="146" t="s">
        <v>72</v>
      </c>
      <c r="D85" s="146" t="s">
        <v>71</v>
      </c>
      <c r="E85" s="146" t="s">
        <v>71</v>
      </c>
      <c r="F85" s="146" t="s">
        <v>71</v>
      </c>
      <c r="G85" s="146" t="s">
        <v>71</v>
      </c>
      <c r="H85" s="14" t="s">
        <v>80</v>
      </c>
      <c r="I85" s="97">
        <v>1810155050</v>
      </c>
      <c r="J85" s="9" t="s">
        <v>110</v>
      </c>
      <c r="K85" s="142" t="s">
        <v>71</v>
      </c>
      <c r="L85" s="142" t="s">
        <v>71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18711</v>
      </c>
      <c r="U85" s="27">
        <v>0</v>
      </c>
      <c r="V85" s="27">
        <v>0</v>
      </c>
      <c r="W85" s="27">
        <v>0</v>
      </c>
      <c r="X85" s="27">
        <v>0</v>
      </c>
      <c r="Y85" s="28">
        <f>SUM(M85:X85)</f>
        <v>18711</v>
      </c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4"/>
    </row>
    <row r="86" spans="1:41" s="115" customFormat="1" x14ac:dyDescent="0.2">
      <c r="A86" s="153"/>
      <c r="B86" s="11" t="s">
        <v>158</v>
      </c>
      <c r="C86" s="146" t="s">
        <v>72</v>
      </c>
      <c r="D86" s="146" t="s">
        <v>71</v>
      </c>
      <c r="E86" s="146" t="s">
        <v>71</v>
      </c>
      <c r="F86" s="146" t="s">
        <v>71</v>
      </c>
      <c r="G86" s="146" t="s">
        <v>71</v>
      </c>
      <c r="H86" s="14" t="s">
        <v>80</v>
      </c>
      <c r="I86" s="146" t="s">
        <v>519</v>
      </c>
      <c r="J86" s="9" t="s">
        <v>110</v>
      </c>
      <c r="K86" s="142" t="s">
        <v>71</v>
      </c>
      <c r="L86" s="142" t="s">
        <v>71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189</v>
      </c>
      <c r="U86" s="27">
        <v>0</v>
      </c>
      <c r="V86" s="27">
        <v>0</v>
      </c>
      <c r="W86" s="27">
        <v>0</v>
      </c>
      <c r="X86" s="27">
        <v>0</v>
      </c>
      <c r="Y86" s="28">
        <f>SUM(M86:X86)</f>
        <v>189</v>
      </c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4"/>
    </row>
    <row r="87" spans="1:41" ht="28.5" customHeight="1" x14ac:dyDescent="0.2">
      <c r="A87" s="142" t="s">
        <v>15</v>
      </c>
      <c r="B87" s="99" t="s">
        <v>32</v>
      </c>
      <c r="C87" s="146" t="s">
        <v>83</v>
      </c>
      <c r="D87" s="146" t="s">
        <v>71</v>
      </c>
      <c r="E87" s="8" t="s">
        <v>99</v>
      </c>
      <c r="F87" s="146" t="s">
        <v>71</v>
      </c>
      <c r="G87" s="146" t="s">
        <v>71</v>
      </c>
      <c r="H87" s="146" t="s">
        <v>71</v>
      </c>
      <c r="I87" s="146" t="s">
        <v>71</v>
      </c>
      <c r="J87" s="146" t="s">
        <v>71</v>
      </c>
      <c r="K87" s="146" t="s">
        <v>71</v>
      </c>
      <c r="L87" s="146" t="s">
        <v>71</v>
      </c>
      <c r="M87" s="146" t="s">
        <v>71</v>
      </c>
      <c r="N87" s="146" t="s">
        <v>71</v>
      </c>
      <c r="O87" s="146" t="s">
        <v>71</v>
      </c>
      <c r="P87" s="146" t="s">
        <v>71</v>
      </c>
      <c r="Q87" s="146" t="s">
        <v>71</v>
      </c>
      <c r="R87" s="22">
        <v>34</v>
      </c>
      <c r="S87" s="22">
        <v>41</v>
      </c>
      <c r="T87" s="22">
        <v>32</v>
      </c>
      <c r="U87" s="146" t="s">
        <v>71</v>
      </c>
      <c r="V87" s="146" t="s">
        <v>71</v>
      </c>
      <c r="W87" s="146" t="s">
        <v>71</v>
      </c>
      <c r="X87" s="146" t="s">
        <v>71</v>
      </c>
      <c r="Y87" s="146" t="s">
        <v>71</v>
      </c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7"/>
    </row>
    <row r="88" spans="1:41" ht="59.25" customHeight="1" x14ac:dyDescent="0.2">
      <c r="A88" s="149" t="s">
        <v>395</v>
      </c>
      <c r="B88" s="12" t="s">
        <v>394</v>
      </c>
      <c r="C88" s="146" t="s">
        <v>71</v>
      </c>
      <c r="D88" s="146" t="s">
        <v>71</v>
      </c>
      <c r="E88" s="146" t="s">
        <v>71</v>
      </c>
      <c r="F88" s="20" t="s">
        <v>615</v>
      </c>
      <c r="G88" s="8" t="s">
        <v>82</v>
      </c>
      <c r="H88" s="146" t="s">
        <v>71</v>
      </c>
      <c r="I88" s="146" t="s">
        <v>71</v>
      </c>
      <c r="J88" s="146" t="s">
        <v>71</v>
      </c>
      <c r="K88" s="146" t="s">
        <v>71</v>
      </c>
      <c r="L88" s="146" t="s">
        <v>71</v>
      </c>
      <c r="M88" s="146" t="s">
        <v>71</v>
      </c>
      <c r="N88" s="146" t="s">
        <v>71</v>
      </c>
      <c r="O88" s="146" t="s">
        <v>71</v>
      </c>
      <c r="P88" s="146" t="s">
        <v>71</v>
      </c>
      <c r="Q88" s="146" t="s">
        <v>71</v>
      </c>
      <c r="R88" s="146" t="s">
        <v>71</v>
      </c>
      <c r="S88" s="146" t="s">
        <v>71</v>
      </c>
      <c r="T88" s="146" t="s">
        <v>71</v>
      </c>
      <c r="U88" s="146" t="s">
        <v>71</v>
      </c>
      <c r="V88" s="146" t="s">
        <v>71</v>
      </c>
      <c r="W88" s="146" t="s">
        <v>71</v>
      </c>
      <c r="X88" s="146" t="s">
        <v>71</v>
      </c>
      <c r="Y88" s="146" t="s">
        <v>71</v>
      </c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7"/>
    </row>
    <row r="89" spans="1:41" x14ac:dyDescent="0.2">
      <c r="A89" s="149"/>
      <c r="B89" s="12" t="s">
        <v>157</v>
      </c>
      <c r="C89" s="148" t="s">
        <v>72</v>
      </c>
      <c r="D89" s="148" t="s">
        <v>71</v>
      </c>
      <c r="E89" s="148" t="s">
        <v>71</v>
      </c>
      <c r="F89" s="148" t="s">
        <v>71</v>
      </c>
      <c r="G89" s="148" t="s">
        <v>71</v>
      </c>
      <c r="H89" s="15" t="s">
        <v>73</v>
      </c>
      <c r="I89" s="15">
        <v>1810100000</v>
      </c>
      <c r="J89" s="15" t="s">
        <v>75</v>
      </c>
      <c r="K89" s="14" t="s">
        <v>71</v>
      </c>
      <c r="L89" s="14" t="s">
        <v>71</v>
      </c>
      <c r="M89" s="50">
        <f t="shared" ref="M89:W89" si="12">SUM(M94:M95)</f>
        <v>0</v>
      </c>
      <c r="N89" s="50">
        <f t="shared" si="12"/>
        <v>0</v>
      </c>
      <c r="O89" s="50">
        <f t="shared" si="12"/>
        <v>0</v>
      </c>
      <c r="P89" s="50">
        <f t="shared" si="12"/>
        <v>0</v>
      </c>
      <c r="Q89" s="50">
        <f t="shared" si="12"/>
        <v>0</v>
      </c>
      <c r="R89" s="50">
        <f t="shared" si="12"/>
        <v>0</v>
      </c>
      <c r="S89" s="50">
        <f t="shared" si="12"/>
        <v>0</v>
      </c>
      <c r="T89" s="50">
        <f t="shared" si="12"/>
        <v>0</v>
      </c>
      <c r="U89" s="50">
        <f t="shared" si="12"/>
        <v>0</v>
      </c>
      <c r="V89" s="50">
        <f t="shared" si="12"/>
        <v>0</v>
      </c>
      <c r="W89" s="50">
        <f t="shared" si="12"/>
        <v>0</v>
      </c>
      <c r="X89" s="50">
        <f>SUM(X94:X95)</f>
        <v>0</v>
      </c>
      <c r="Y89" s="36">
        <f>SUM(P89:X89)</f>
        <v>0</v>
      </c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7"/>
    </row>
    <row r="90" spans="1:41" x14ac:dyDescent="0.2">
      <c r="A90" s="149"/>
      <c r="B90" s="12" t="s">
        <v>76</v>
      </c>
      <c r="C90" s="24" t="s">
        <v>71</v>
      </c>
      <c r="D90" s="24" t="s">
        <v>71</v>
      </c>
      <c r="E90" s="24" t="s">
        <v>71</v>
      </c>
      <c r="F90" s="24" t="s">
        <v>71</v>
      </c>
      <c r="G90" s="24" t="s">
        <v>71</v>
      </c>
      <c r="H90" s="24" t="s">
        <v>71</v>
      </c>
      <c r="I90" s="24" t="s">
        <v>71</v>
      </c>
      <c r="J90" s="24" t="s">
        <v>71</v>
      </c>
      <c r="K90" s="14" t="s">
        <v>71</v>
      </c>
      <c r="L90" s="14" t="s">
        <v>71</v>
      </c>
      <c r="M90" s="148" t="s">
        <v>71</v>
      </c>
      <c r="N90" s="148" t="s">
        <v>71</v>
      </c>
      <c r="O90" s="148" t="s">
        <v>71</v>
      </c>
      <c r="P90" s="148" t="s">
        <v>71</v>
      </c>
      <c r="Q90" s="148" t="s">
        <v>71</v>
      </c>
      <c r="R90" s="148" t="s">
        <v>71</v>
      </c>
      <c r="S90" s="24" t="s">
        <v>71</v>
      </c>
      <c r="T90" s="24" t="s">
        <v>71</v>
      </c>
      <c r="U90" s="24" t="s">
        <v>71</v>
      </c>
      <c r="V90" s="24" t="s">
        <v>71</v>
      </c>
      <c r="W90" s="24" t="s">
        <v>71</v>
      </c>
      <c r="X90" s="24" t="s">
        <v>71</v>
      </c>
      <c r="Y90" s="24" t="s">
        <v>71</v>
      </c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7"/>
    </row>
    <row r="91" spans="1:41" x14ac:dyDescent="0.2">
      <c r="A91" s="149"/>
      <c r="B91" s="12" t="s">
        <v>159</v>
      </c>
      <c r="C91" s="148" t="s">
        <v>72</v>
      </c>
      <c r="D91" s="148" t="s">
        <v>71</v>
      </c>
      <c r="E91" s="148" t="s">
        <v>71</v>
      </c>
      <c r="F91" s="148" t="s">
        <v>71</v>
      </c>
      <c r="G91" s="148" t="s">
        <v>71</v>
      </c>
      <c r="H91" s="15" t="s">
        <v>73</v>
      </c>
      <c r="I91" s="15">
        <v>1810100000</v>
      </c>
      <c r="J91" s="15" t="s">
        <v>75</v>
      </c>
      <c r="K91" s="14" t="s">
        <v>71</v>
      </c>
      <c r="L91" s="14" t="s">
        <v>71</v>
      </c>
      <c r="M91" s="23">
        <f>SUMIFS(M94:M95,B94:B95,B91)</f>
        <v>0</v>
      </c>
      <c r="N91" s="23">
        <f>SUMIFS(N94:N95,B94:B95,B91)</f>
        <v>0</v>
      </c>
      <c r="O91" s="23">
        <f>SUMIFS(O94:O95,B94:B95,B91)</f>
        <v>0</v>
      </c>
      <c r="P91" s="23">
        <f>SUMIFS(P94:P95,B94:B95,B91)</f>
        <v>0</v>
      </c>
      <c r="Q91" s="23">
        <f>SUMIFS(Q94:Q95,B94:B95,B91)</f>
        <v>0</v>
      </c>
      <c r="R91" s="23">
        <f>SUMIFS(R94:R95,B94:B95,B91)</f>
        <v>0</v>
      </c>
      <c r="S91" s="23">
        <f>SUMIFS(S94:S95,B94:B95,B91)</f>
        <v>0</v>
      </c>
      <c r="T91" s="23">
        <f>SUMIFS(T94:T95,B94:B95,B91)</f>
        <v>0</v>
      </c>
      <c r="U91" s="23">
        <f>SUMIFS(U94:U95,B94:B95,B91)</f>
        <v>0</v>
      </c>
      <c r="V91" s="23">
        <f>SUMIFS(V94:V95,B94:B95,B91)</f>
        <v>0</v>
      </c>
      <c r="W91" s="23">
        <f>SUMIFS(W94:W95,B94:B95,B91)</f>
        <v>0</v>
      </c>
      <c r="X91" s="23">
        <f>SUMIFS(X94:X95,B94:B95,B91)</f>
        <v>0</v>
      </c>
      <c r="Y91" s="23">
        <f>SUM(M91:X91)</f>
        <v>0</v>
      </c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7"/>
    </row>
    <row r="92" spans="1:41" x14ac:dyDescent="0.2">
      <c r="A92" s="149"/>
      <c r="B92" s="12" t="s">
        <v>158</v>
      </c>
      <c r="C92" s="148" t="s">
        <v>72</v>
      </c>
      <c r="D92" s="148" t="s">
        <v>71</v>
      </c>
      <c r="E92" s="148" t="s">
        <v>71</v>
      </c>
      <c r="F92" s="148" t="s">
        <v>71</v>
      </c>
      <c r="G92" s="148" t="s">
        <v>71</v>
      </c>
      <c r="H92" s="15" t="s">
        <v>73</v>
      </c>
      <c r="I92" s="15">
        <v>1810100000</v>
      </c>
      <c r="J92" s="15" t="s">
        <v>75</v>
      </c>
      <c r="K92" s="14" t="s">
        <v>71</v>
      </c>
      <c r="L92" s="14" t="s">
        <v>71</v>
      </c>
      <c r="M92" s="23">
        <f>SUMIFS(M94:M95,B94:B95,B92)</f>
        <v>0</v>
      </c>
      <c r="N92" s="23">
        <f>SUMIFS(N94:N95,B94:B95,B92)</f>
        <v>0</v>
      </c>
      <c r="O92" s="23">
        <f>SUMIFS(O94:O95,B94:B95,B92)</f>
        <v>0</v>
      </c>
      <c r="P92" s="23">
        <f>SUMIFS(P94:P95,B94:B95,B92)</f>
        <v>0</v>
      </c>
      <c r="Q92" s="23">
        <f>SUMIFS(Q94:Q95,B94:B95,B92)</f>
        <v>0</v>
      </c>
      <c r="R92" s="23">
        <f>SUMIFS(R94:R95,B94:B95,B92)</f>
        <v>0</v>
      </c>
      <c r="S92" s="23">
        <f>SUMIFS(S94:S95,B94:B95,B92)</f>
        <v>0</v>
      </c>
      <c r="T92" s="23">
        <f>SUMIFS(T94:T95,B94:B95,B92)</f>
        <v>0</v>
      </c>
      <c r="U92" s="23">
        <f>SUMIFS(U94:U95,B94:B95,B92)</f>
        <v>0</v>
      </c>
      <c r="V92" s="23">
        <f>SUMIFS(V94:V95,B94:B95,B92)</f>
        <v>0</v>
      </c>
      <c r="W92" s="23">
        <f>SUMIFS(W94:W95,B94:B95,B92)</f>
        <v>0</v>
      </c>
      <c r="X92" s="23">
        <f>SUMIFS(X94:X95,B94:B95,B92)</f>
        <v>0</v>
      </c>
      <c r="Y92" s="23">
        <f>SUM(M92:X92)</f>
        <v>0</v>
      </c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7"/>
    </row>
    <row r="93" spans="1:41" x14ac:dyDescent="0.2">
      <c r="A93" s="149"/>
      <c r="B93" s="12"/>
      <c r="C93" s="24" t="s">
        <v>71</v>
      </c>
      <c r="D93" s="24" t="s">
        <v>71</v>
      </c>
      <c r="E93" s="24" t="s">
        <v>71</v>
      </c>
      <c r="F93" s="24" t="s">
        <v>71</v>
      </c>
      <c r="G93" s="14" t="s">
        <v>71</v>
      </c>
      <c r="H93" s="14" t="s">
        <v>71</v>
      </c>
      <c r="I93" s="14" t="s">
        <v>71</v>
      </c>
      <c r="J93" s="14" t="s">
        <v>71</v>
      </c>
      <c r="K93" s="14" t="s">
        <v>71</v>
      </c>
      <c r="L93" s="14" t="s">
        <v>71</v>
      </c>
      <c r="M93" s="14" t="s">
        <v>71</v>
      </c>
      <c r="N93" s="14" t="s">
        <v>71</v>
      </c>
      <c r="O93" s="14" t="s">
        <v>71</v>
      </c>
      <c r="P93" s="14" t="s">
        <v>71</v>
      </c>
      <c r="Q93" s="14" t="s">
        <v>71</v>
      </c>
      <c r="R93" s="14" t="s">
        <v>71</v>
      </c>
      <c r="S93" s="14" t="s">
        <v>71</v>
      </c>
      <c r="T93" s="14" t="s">
        <v>71</v>
      </c>
      <c r="U93" s="14" t="s">
        <v>71</v>
      </c>
      <c r="V93" s="14" t="s">
        <v>71</v>
      </c>
      <c r="W93" s="14" t="s">
        <v>71</v>
      </c>
      <c r="X93" s="14" t="s">
        <v>71</v>
      </c>
      <c r="Y93" s="14" t="s">
        <v>71</v>
      </c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7"/>
    </row>
    <row r="94" spans="1:41" x14ac:dyDescent="0.2">
      <c r="A94" s="149"/>
      <c r="B94" s="11" t="s">
        <v>158</v>
      </c>
      <c r="C94" s="146" t="s">
        <v>72</v>
      </c>
      <c r="D94" s="146" t="s">
        <v>71</v>
      </c>
      <c r="E94" s="146" t="s">
        <v>71</v>
      </c>
      <c r="F94" s="146" t="s">
        <v>71</v>
      </c>
      <c r="G94" s="146" t="s">
        <v>71</v>
      </c>
      <c r="H94" s="14" t="s">
        <v>80</v>
      </c>
      <c r="I94" s="146">
        <v>1810103512</v>
      </c>
      <c r="J94" s="9">
        <v>630</v>
      </c>
      <c r="K94" s="142" t="s">
        <v>71</v>
      </c>
      <c r="L94" s="142" t="s">
        <v>71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8">
        <f>SUM(P94:X94)</f>
        <v>0</v>
      </c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7"/>
    </row>
    <row r="95" spans="1:41" x14ac:dyDescent="0.2">
      <c r="A95" s="149"/>
      <c r="B95" s="11" t="s">
        <v>159</v>
      </c>
      <c r="C95" s="146" t="s">
        <v>72</v>
      </c>
      <c r="D95" s="146" t="s">
        <v>71</v>
      </c>
      <c r="E95" s="146" t="s">
        <v>71</v>
      </c>
      <c r="F95" s="146" t="s">
        <v>71</v>
      </c>
      <c r="G95" s="146" t="s">
        <v>71</v>
      </c>
      <c r="H95" s="14" t="s">
        <v>80</v>
      </c>
      <c r="I95" s="146">
        <v>1810103512</v>
      </c>
      <c r="J95" s="9">
        <v>630</v>
      </c>
      <c r="K95" s="142" t="s">
        <v>71</v>
      </c>
      <c r="L95" s="142" t="s">
        <v>71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8">
        <f>SUM(P95:X95)</f>
        <v>0</v>
      </c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7"/>
    </row>
    <row r="96" spans="1:41" ht="156" customHeight="1" x14ac:dyDescent="0.2">
      <c r="A96" s="142" t="s">
        <v>396</v>
      </c>
      <c r="B96" s="7" t="s">
        <v>163</v>
      </c>
      <c r="C96" s="146" t="s">
        <v>78</v>
      </c>
      <c r="D96" s="146" t="s">
        <v>71</v>
      </c>
      <c r="E96" s="21" t="s">
        <v>445</v>
      </c>
      <c r="F96" s="146" t="s">
        <v>71</v>
      </c>
      <c r="G96" s="146" t="s">
        <v>71</v>
      </c>
      <c r="H96" s="146" t="s">
        <v>71</v>
      </c>
      <c r="I96" s="146" t="s">
        <v>71</v>
      </c>
      <c r="J96" s="9" t="s">
        <v>71</v>
      </c>
      <c r="K96" s="142" t="s">
        <v>71</v>
      </c>
      <c r="L96" s="142" t="s">
        <v>71</v>
      </c>
      <c r="M96" s="47" t="s">
        <v>71</v>
      </c>
      <c r="N96" s="146" t="s">
        <v>71</v>
      </c>
      <c r="O96" s="146" t="s">
        <v>71</v>
      </c>
      <c r="P96" s="146" t="s">
        <v>71</v>
      </c>
      <c r="Q96" s="146">
        <v>2.5</v>
      </c>
      <c r="R96" s="22">
        <v>3</v>
      </c>
      <c r="S96" s="22">
        <v>3.1</v>
      </c>
      <c r="T96" s="22">
        <v>3.2</v>
      </c>
      <c r="U96" s="22">
        <v>3.3</v>
      </c>
      <c r="V96" s="22">
        <v>3.4</v>
      </c>
      <c r="W96" s="22">
        <v>3.5</v>
      </c>
      <c r="X96" s="22">
        <v>3.5</v>
      </c>
      <c r="Y96" s="146" t="s">
        <v>71</v>
      </c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7"/>
    </row>
    <row r="97" spans="1:41" s="118" customFormat="1" ht="63" customHeight="1" x14ac:dyDescent="0.2">
      <c r="A97" s="149" t="s">
        <v>398</v>
      </c>
      <c r="B97" s="12" t="s">
        <v>397</v>
      </c>
      <c r="C97" s="146" t="s">
        <v>71</v>
      </c>
      <c r="D97" s="146" t="s">
        <v>71</v>
      </c>
      <c r="E97" s="146" t="s">
        <v>71</v>
      </c>
      <c r="F97" s="20" t="s">
        <v>615</v>
      </c>
      <c r="G97" s="8" t="s">
        <v>82</v>
      </c>
      <c r="H97" s="146" t="s">
        <v>71</v>
      </c>
      <c r="I97" s="146" t="s">
        <v>71</v>
      </c>
      <c r="J97" s="146" t="s">
        <v>71</v>
      </c>
      <c r="K97" s="146" t="s">
        <v>71</v>
      </c>
      <c r="L97" s="146" t="s">
        <v>71</v>
      </c>
      <c r="M97" s="146" t="s">
        <v>71</v>
      </c>
      <c r="N97" s="146" t="s">
        <v>71</v>
      </c>
      <c r="O97" s="146" t="s">
        <v>71</v>
      </c>
      <c r="P97" s="146" t="s">
        <v>71</v>
      </c>
      <c r="Q97" s="146" t="s">
        <v>71</v>
      </c>
      <c r="R97" s="146" t="s">
        <v>71</v>
      </c>
      <c r="S97" s="146" t="s">
        <v>71</v>
      </c>
      <c r="T97" s="146" t="s">
        <v>71</v>
      </c>
      <c r="U97" s="146" t="s">
        <v>71</v>
      </c>
      <c r="V97" s="146" t="s">
        <v>71</v>
      </c>
      <c r="W97" s="146" t="s">
        <v>71</v>
      </c>
      <c r="X97" s="146" t="s">
        <v>71</v>
      </c>
      <c r="Y97" s="146" t="s">
        <v>71</v>
      </c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7"/>
    </row>
    <row r="98" spans="1:41" s="118" customFormat="1" x14ac:dyDescent="0.2">
      <c r="A98" s="149"/>
      <c r="B98" s="11"/>
      <c r="C98" s="146"/>
      <c r="D98" s="146"/>
      <c r="E98" s="146"/>
      <c r="F98" s="20"/>
      <c r="G98" s="8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7"/>
    </row>
    <row r="99" spans="1:41" s="118" customFormat="1" x14ac:dyDescent="0.2">
      <c r="A99" s="149"/>
      <c r="B99" s="12" t="s">
        <v>157</v>
      </c>
      <c r="C99" s="148" t="s">
        <v>72</v>
      </c>
      <c r="D99" s="148" t="s">
        <v>71</v>
      </c>
      <c r="E99" s="148" t="s">
        <v>71</v>
      </c>
      <c r="F99" s="148" t="s">
        <v>71</v>
      </c>
      <c r="G99" s="148" t="s">
        <v>71</v>
      </c>
      <c r="H99" s="15" t="s">
        <v>73</v>
      </c>
      <c r="I99" s="15">
        <v>1810100000</v>
      </c>
      <c r="J99" s="15" t="s">
        <v>75</v>
      </c>
      <c r="K99" s="14" t="s">
        <v>71</v>
      </c>
      <c r="L99" s="14" t="s">
        <v>71</v>
      </c>
      <c r="M99" s="50">
        <f t="shared" ref="M99:W99" si="13">SUM(M104:M105)</f>
        <v>0</v>
      </c>
      <c r="N99" s="50">
        <f t="shared" si="13"/>
        <v>0</v>
      </c>
      <c r="O99" s="50">
        <f t="shared" si="13"/>
        <v>0</v>
      </c>
      <c r="P99" s="50">
        <f t="shared" si="13"/>
        <v>510</v>
      </c>
      <c r="Q99" s="50">
        <f t="shared" si="13"/>
        <v>0</v>
      </c>
      <c r="R99" s="50">
        <f t="shared" si="13"/>
        <v>0</v>
      </c>
      <c r="S99" s="50">
        <f t="shared" si="13"/>
        <v>5500</v>
      </c>
      <c r="T99" s="50">
        <f t="shared" si="13"/>
        <v>0</v>
      </c>
      <c r="U99" s="50">
        <f t="shared" si="13"/>
        <v>0</v>
      </c>
      <c r="V99" s="50">
        <f t="shared" si="13"/>
        <v>0</v>
      </c>
      <c r="W99" s="50">
        <f t="shared" si="13"/>
        <v>0</v>
      </c>
      <c r="X99" s="50">
        <f>SUM(X104:X105)</f>
        <v>0</v>
      </c>
      <c r="Y99" s="36">
        <f>SUM(P99:X99)</f>
        <v>6010</v>
      </c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7"/>
    </row>
    <row r="100" spans="1:41" s="118" customFormat="1" x14ac:dyDescent="0.2">
      <c r="A100" s="149"/>
      <c r="B100" s="12" t="s">
        <v>76</v>
      </c>
      <c r="C100" s="24" t="s">
        <v>71</v>
      </c>
      <c r="D100" s="24" t="s">
        <v>71</v>
      </c>
      <c r="E100" s="24" t="s">
        <v>71</v>
      </c>
      <c r="F100" s="24" t="s">
        <v>71</v>
      </c>
      <c r="G100" s="24" t="s">
        <v>71</v>
      </c>
      <c r="H100" s="24" t="s">
        <v>71</v>
      </c>
      <c r="I100" s="24" t="s">
        <v>71</v>
      </c>
      <c r="J100" s="24" t="s">
        <v>71</v>
      </c>
      <c r="K100" s="14" t="s">
        <v>71</v>
      </c>
      <c r="L100" s="14" t="s">
        <v>71</v>
      </c>
      <c r="M100" s="148" t="s">
        <v>71</v>
      </c>
      <c r="N100" s="148" t="s">
        <v>71</v>
      </c>
      <c r="O100" s="148" t="s">
        <v>71</v>
      </c>
      <c r="P100" s="148" t="s">
        <v>71</v>
      </c>
      <c r="Q100" s="148" t="s">
        <v>71</v>
      </c>
      <c r="R100" s="148" t="s">
        <v>71</v>
      </c>
      <c r="S100" s="24" t="s">
        <v>71</v>
      </c>
      <c r="T100" s="24" t="s">
        <v>71</v>
      </c>
      <c r="U100" s="24" t="s">
        <v>71</v>
      </c>
      <c r="V100" s="24" t="s">
        <v>71</v>
      </c>
      <c r="W100" s="24" t="s">
        <v>71</v>
      </c>
      <c r="X100" s="24" t="s">
        <v>71</v>
      </c>
      <c r="Y100" s="24" t="s">
        <v>71</v>
      </c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7"/>
    </row>
    <row r="101" spans="1:41" s="118" customFormat="1" x14ac:dyDescent="0.2">
      <c r="A101" s="149"/>
      <c r="B101" s="12" t="s">
        <v>159</v>
      </c>
      <c r="C101" s="148" t="s">
        <v>72</v>
      </c>
      <c r="D101" s="148" t="s">
        <v>71</v>
      </c>
      <c r="E101" s="148" t="s">
        <v>71</v>
      </c>
      <c r="F101" s="148" t="s">
        <v>71</v>
      </c>
      <c r="G101" s="148" t="s">
        <v>71</v>
      </c>
      <c r="H101" s="15" t="s">
        <v>73</v>
      </c>
      <c r="I101" s="15">
        <v>1810100000</v>
      </c>
      <c r="J101" s="15" t="s">
        <v>75</v>
      </c>
      <c r="K101" s="14" t="s">
        <v>71</v>
      </c>
      <c r="L101" s="14" t="s">
        <v>71</v>
      </c>
      <c r="M101" s="23">
        <f>SUMIFS(M104:M105,B104:B105,B101)</f>
        <v>0</v>
      </c>
      <c r="N101" s="23">
        <f>SUMIFS(N104:N105,B104:B105,B101)</f>
        <v>0</v>
      </c>
      <c r="O101" s="23">
        <f>SUMIFS(O104:O105,B104:B105,B101)</f>
        <v>0</v>
      </c>
      <c r="P101" s="23">
        <f>SUMIFS(P104:P105,B104:B105,B101)</f>
        <v>0</v>
      </c>
      <c r="Q101" s="23">
        <f>SUMIFS(Q104:Q105,B104:B105,B101)</f>
        <v>0</v>
      </c>
      <c r="R101" s="23">
        <f>SUMIFS(R104:R105,B104:B105,B101)</f>
        <v>0</v>
      </c>
      <c r="S101" s="23">
        <f>SUMIFS(S104:S105,B104:B105,B101)</f>
        <v>0</v>
      </c>
      <c r="T101" s="23">
        <f>SUMIFS(T104:T105,B104:B105,B101)</f>
        <v>0</v>
      </c>
      <c r="U101" s="23">
        <f>SUMIFS(U104:U105,B104:B105,B101)</f>
        <v>0</v>
      </c>
      <c r="V101" s="23">
        <f>SUMIFS(V104:V105,B104:B105,B101)</f>
        <v>0</v>
      </c>
      <c r="W101" s="23">
        <f>SUMIFS(W104:W105,B104:B105,B101)</f>
        <v>0</v>
      </c>
      <c r="X101" s="23">
        <f>SUMIFS(X104:X105,B104:B105,B101)</f>
        <v>0</v>
      </c>
      <c r="Y101" s="23">
        <f>SUM(M101:X101)</f>
        <v>0</v>
      </c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7"/>
    </row>
    <row r="102" spans="1:41" s="118" customFormat="1" x14ac:dyDescent="0.2">
      <c r="A102" s="149"/>
      <c r="B102" s="12" t="s">
        <v>158</v>
      </c>
      <c r="C102" s="148" t="s">
        <v>72</v>
      </c>
      <c r="D102" s="148" t="s">
        <v>71</v>
      </c>
      <c r="E102" s="148" t="s">
        <v>71</v>
      </c>
      <c r="F102" s="148" t="s">
        <v>71</v>
      </c>
      <c r="G102" s="148" t="s">
        <v>71</v>
      </c>
      <c r="H102" s="15" t="s">
        <v>73</v>
      </c>
      <c r="I102" s="15">
        <v>1810100000</v>
      </c>
      <c r="J102" s="15" t="s">
        <v>75</v>
      </c>
      <c r="K102" s="14" t="s">
        <v>71</v>
      </c>
      <c r="L102" s="14" t="s">
        <v>71</v>
      </c>
      <c r="M102" s="23">
        <f>SUMIFS(M104:M105,B104:B105,B102)</f>
        <v>0</v>
      </c>
      <c r="N102" s="23">
        <f>SUMIFS(N104:N105,B104:B105,B102)</f>
        <v>0</v>
      </c>
      <c r="O102" s="23">
        <f>SUMIFS(O104:O105,B104:B105,B102)</f>
        <v>0</v>
      </c>
      <c r="P102" s="23">
        <f>SUMIFS(P104:P105,B104:B105,B102)</f>
        <v>510</v>
      </c>
      <c r="Q102" s="23">
        <f>SUMIFS(Q104:Q105,B104:B105,B102)</f>
        <v>0</v>
      </c>
      <c r="R102" s="23">
        <f>SUMIFS(R104:R105,B104:B105,B102)</f>
        <v>0</v>
      </c>
      <c r="S102" s="23">
        <f>SUMIFS(S104:S105,B104:B105,B102)</f>
        <v>5500</v>
      </c>
      <c r="T102" s="23">
        <f>SUMIFS(T104:T105,B104:B105,B102)</f>
        <v>0</v>
      </c>
      <c r="U102" s="23">
        <f>SUMIFS(U104:U105,B104:B105,B102)</f>
        <v>0</v>
      </c>
      <c r="V102" s="23">
        <f>SUMIFS(V104:V105,B104:B105,B102)</f>
        <v>0</v>
      </c>
      <c r="W102" s="23">
        <f>SUMIFS(W104:W105,B104:B105,B102)</f>
        <v>0</v>
      </c>
      <c r="X102" s="23">
        <f>SUMIFS(X104:X105,B104:B105,B102)</f>
        <v>0</v>
      </c>
      <c r="Y102" s="23">
        <f>SUM(M102:X102)</f>
        <v>6010</v>
      </c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7"/>
    </row>
    <row r="103" spans="1:41" s="118" customFormat="1" x14ac:dyDescent="0.2">
      <c r="A103" s="149"/>
      <c r="B103" s="11"/>
      <c r="C103" s="20" t="s">
        <v>71</v>
      </c>
      <c r="D103" s="20" t="s">
        <v>71</v>
      </c>
      <c r="E103" s="20" t="s">
        <v>71</v>
      </c>
      <c r="F103" s="20" t="s">
        <v>71</v>
      </c>
      <c r="G103" s="142" t="s">
        <v>71</v>
      </c>
      <c r="H103" s="142" t="s">
        <v>71</v>
      </c>
      <c r="I103" s="142" t="s">
        <v>71</v>
      </c>
      <c r="J103" s="142" t="s">
        <v>71</v>
      </c>
      <c r="K103" s="142" t="s">
        <v>71</v>
      </c>
      <c r="L103" s="142" t="s">
        <v>71</v>
      </c>
      <c r="M103" s="142" t="s">
        <v>71</v>
      </c>
      <c r="N103" s="142" t="s">
        <v>71</v>
      </c>
      <c r="O103" s="142" t="s">
        <v>71</v>
      </c>
      <c r="P103" s="142" t="s">
        <v>71</v>
      </c>
      <c r="Q103" s="142" t="s">
        <v>71</v>
      </c>
      <c r="R103" s="142" t="s">
        <v>71</v>
      </c>
      <c r="S103" s="142" t="s">
        <v>71</v>
      </c>
      <c r="T103" s="142" t="s">
        <v>71</v>
      </c>
      <c r="U103" s="142" t="s">
        <v>71</v>
      </c>
      <c r="V103" s="142" t="s">
        <v>71</v>
      </c>
      <c r="W103" s="142" t="s">
        <v>71</v>
      </c>
      <c r="X103" s="142" t="s">
        <v>71</v>
      </c>
      <c r="Y103" s="142" t="s">
        <v>71</v>
      </c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7"/>
    </row>
    <row r="104" spans="1:41" s="118" customFormat="1" x14ac:dyDescent="0.2">
      <c r="A104" s="149"/>
      <c r="B104" s="11" t="s">
        <v>158</v>
      </c>
      <c r="C104" s="146" t="s">
        <v>72</v>
      </c>
      <c r="D104" s="146" t="s">
        <v>71</v>
      </c>
      <c r="E104" s="146" t="s">
        <v>71</v>
      </c>
      <c r="F104" s="146" t="s">
        <v>71</v>
      </c>
      <c r="G104" s="146" t="s">
        <v>71</v>
      </c>
      <c r="H104" s="14" t="s">
        <v>80</v>
      </c>
      <c r="I104" s="146">
        <v>1810103512</v>
      </c>
      <c r="J104" s="9">
        <v>630</v>
      </c>
      <c r="K104" s="142" t="s">
        <v>71</v>
      </c>
      <c r="L104" s="142" t="s">
        <v>71</v>
      </c>
      <c r="M104" s="27">
        <v>0</v>
      </c>
      <c r="N104" s="27">
        <v>0</v>
      </c>
      <c r="O104" s="27">
        <v>0</v>
      </c>
      <c r="P104" s="27">
        <v>510</v>
      </c>
      <c r="Q104" s="27">
        <v>0</v>
      </c>
      <c r="R104" s="27">
        <v>0</v>
      </c>
      <c r="S104" s="27">
        <v>5500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8">
        <f>SUM(P104:X104)</f>
        <v>6010</v>
      </c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7"/>
    </row>
    <row r="105" spans="1:41" s="118" customFormat="1" x14ac:dyDescent="0.2">
      <c r="A105" s="149"/>
      <c r="B105" s="11" t="s">
        <v>159</v>
      </c>
      <c r="C105" s="146" t="s">
        <v>72</v>
      </c>
      <c r="D105" s="146" t="s">
        <v>71</v>
      </c>
      <c r="E105" s="146" t="s">
        <v>71</v>
      </c>
      <c r="F105" s="146" t="s">
        <v>71</v>
      </c>
      <c r="G105" s="146" t="s">
        <v>71</v>
      </c>
      <c r="H105" s="14" t="s">
        <v>80</v>
      </c>
      <c r="I105" s="146">
        <v>1810103512</v>
      </c>
      <c r="J105" s="9">
        <v>630</v>
      </c>
      <c r="K105" s="142" t="s">
        <v>71</v>
      </c>
      <c r="L105" s="142" t="s">
        <v>71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8">
        <f>SUM(P105:X105)</f>
        <v>0</v>
      </c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7"/>
    </row>
    <row r="106" spans="1:41" ht="47.25" customHeight="1" x14ac:dyDescent="0.2">
      <c r="A106" s="142" t="s">
        <v>399</v>
      </c>
      <c r="B106" s="7" t="s">
        <v>155</v>
      </c>
      <c r="C106" s="146" t="s">
        <v>83</v>
      </c>
      <c r="D106" s="146" t="s">
        <v>71</v>
      </c>
      <c r="E106" s="8" t="s">
        <v>99</v>
      </c>
      <c r="F106" s="146" t="s">
        <v>71</v>
      </c>
      <c r="G106" s="146" t="s">
        <v>71</v>
      </c>
      <c r="H106" s="146" t="s">
        <v>71</v>
      </c>
      <c r="I106" s="146" t="s">
        <v>71</v>
      </c>
      <c r="J106" s="146" t="s">
        <v>71</v>
      </c>
      <c r="K106" s="142" t="s">
        <v>71</v>
      </c>
      <c r="L106" s="142" t="s">
        <v>71</v>
      </c>
      <c r="M106" s="142" t="s">
        <v>71</v>
      </c>
      <c r="N106" s="142" t="s">
        <v>71</v>
      </c>
      <c r="O106" s="142" t="s">
        <v>71</v>
      </c>
      <c r="P106" s="146">
        <v>6</v>
      </c>
      <c r="Q106" s="146">
        <v>6</v>
      </c>
      <c r="R106" s="146">
        <v>7</v>
      </c>
      <c r="S106" s="146">
        <v>10</v>
      </c>
      <c r="T106" s="146">
        <v>12</v>
      </c>
      <c r="U106" s="146">
        <v>15</v>
      </c>
      <c r="V106" s="146">
        <v>17</v>
      </c>
      <c r="W106" s="146">
        <v>20</v>
      </c>
      <c r="X106" s="146">
        <v>20</v>
      </c>
      <c r="Y106" s="28">
        <f>SUM(P106:X106)</f>
        <v>113</v>
      </c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7"/>
    </row>
    <row r="107" spans="1:41" ht="63.75" customHeight="1" x14ac:dyDescent="0.2">
      <c r="A107" s="149" t="s">
        <v>527</v>
      </c>
      <c r="B107" s="12" t="s">
        <v>523</v>
      </c>
      <c r="C107" s="146" t="s">
        <v>71</v>
      </c>
      <c r="D107" s="146" t="s">
        <v>71</v>
      </c>
      <c r="E107" s="146" t="s">
        <v>71</v>
      </c>
      <c r="F107" s="20" t="s">
        <v>615</v>
      </c>
      <c r="G107" s="8" t="s">
        <v>82</v>
      </c>
      <c r="H107" s="146" t="s">
        <v>71</v>
      </c>
      <c r="I107" s="146" t="s">
        <v>71</v>
      </c>
      <c r="J107" s="146" t="s">
        <v>71</v>
      </c>
      <c r="K107" s="146" t="s">
        <v>71</v>
      </c>
      <c r="L107" s="146" t="s">
        <v>71</v>
      </c>
      <c r="M107" s="146" t="s">
        <v>71</v>
      </c>
      <c r="N107" s="146" t="s">
        <v>71</v>
      </c>
      <c r="O107" s="146" t="s">
        <v>71</v>
      </c>
      <c r="P107" s="146" t="s">
        <v>71</v>
      </c>
      <c r="Q107" s="146" t="s">
        <v>71</v>
      </c>
      <c r="R107" s="146" t="s">
        <v>71</v>
      </c>
      <c r="S107" s="146" t="s">
        <v>71</v>
      </c>
      <c r="T107" s="146" t="s">
        <v>71</v>
      </c>
      <c r="U107" s="146" t="s">
        <v>71</v>
      </c>
      <c r="V107" s="146" t="s">
        <v>71</v>
      </c>
      <c r="W107" s="146" t="s">
        <v>71</v>
      </c>
      <c r="X107" s="146" t="s">
        <v>71</v>
      </c>
      <c r="Y107" s="146" t="s">
        <v>71</v>
      </c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7"/>
    </row>
    <row r="108" spans="1:41" x14ac:dyDescent="0.2">
      <c r="A108" s="149"/>
      <c r="B108" s="12" t="s">
        <v>157</v>
      </c>
      <c r="C108" s="148" t="s">
        <v>72</v>
      </c>
      <c r="D108" s="148" t="s">
        <v>71</v>
      </c>
      <c r="E108" s="148" t="s">
        <v>71</v>
      </c>
      <c r="F108" s="148" t="s">
        <v>71</v>
      </c>
      <c r="G108" s="148" t="s">
        <v>71</v>
      </c>
      <c r="H108" s="15" t="s">
        <v>73</v>
      </c>
      <c r="I108" s="15">
        <v>1810100000</v>
      </c>
      <c r="J108" s="15" t="s">
        <v>75</v>
      </c>
      <c r="K108" s="14" t="s">
        <v>71</v>
      </c>
      <c r="L108" s="14" t="s">
        <v>71</v>
      </c>
      <c r="M108" s="50">
        <f t="shared" ref="M108:W108" si="14">SUM(M113:M114)</f>
        <v>0</v>
      </c>
      <c r="N108" s="50">
        <f t="shared" si="14"/>
        <v>0</v>
      </c>
      <c r="O108" s="50">
        <f t="shared" si="14"/>
        <v>0</v>
      </c>
      <c r="P108" s="50">
        <f t="shared" si="14"/>
        <v>0</v>
      </c>
      <c r="Q108" s="50">
        <f t="shared" si="14"/>
        <v>0</v>
      </c>
      <c r="R108" s="50">
        <f t="shared" si="14"/>
        <v>0</v>
      </c>
      <c r="S108" s="50">
        <f t="shared" si="14"/>
        <v>0</v>
      </c>
      <c r="T108" s="50">
        <f t="shared" si="14"/>
        <v>0</v>
      </c>
      <c r="U108" s="50">
        <f t="shared" si="14"/>
        <v>0</v>
      </c>
      <c r="V108" s="50">
        <f t="shared" si="14"/>
        <v>0</v>
      </c>
      <c r="W108" s="50">
        <f t="shared" si="14"/>
        <v>0</v>
      </c>
      <c r="X108" s="50">
        <f>SUM(X113:X114)</f>
        <v>0</v>
      </c>
      <c r="Y108" s="36">
        <f>SUM(P108:X108)</f>
        <v>0</v>
      </c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7"/>
    </row>
    <row r="109" spans="1:41" x14ac:dyDescent="0.2">
      <c r="A109" s="149"/>
      <c r="B109" s="12" t="s">
        <v>76</v>
      </c>
      <c r="C109" s="24" t="s">
        <v>71</v>
      </c>
      <c r="D109" s="24" t="s">
        <v>71</v>
      </c>
      <c r="E109" s="24" t="s">
        <v>71</v>
      </c>
      <c r="F109" s="24" t="s">
        <v>71</v>
      </c>
      <c r="G109" s="24" t="s">
        <v>71</v>
      </c>
      <c r="H109" s="24" t="s">
        <v>71</v>
      </c>
      <c r="I109" s="24" t="s">
        <v>71</v>
      </c>
      <c r="J109" s="24" t="s">
        <v>71</v>
      </c>
      <c r="K109" s="14" t="s">
        <v>71</v>
      </c>
      <c r="L109" s="14" t="s">
        <v>71</v>
      </c>
      <c r="M109" s="148" t="s">
        <v>71</v>
      </c>
      <c r="N109" s="148" t="s">
        <v>71</v>
      </c>
      <c r="O109" s="148" t="s">
        <v>71</v>
      </c>
      <c r="P109" s="148" t="s">
        <v>71</v>
      </c>
      <c r="Q109" s="148" t="s">
        <v>71</v>
      </c>
      <c r="R109" s="148" t="s">
        <v>71</v>
      </c>
      <c r="S109" s="24" t="s">
        <v>71</v>
      </c>
      <c r="T109" s="24" t="s">
        <v>71</v>
      </c>
      <c r="U109" s="24" t="s">
        <v>71</v>
      </c>
      <c r="V109" s="24" t="s">
        <v>71</v>
      </c>
      <c r="W109" s="24" t="s">
        <v>71</v>
      </c>
      <c r="X109" s="24" t="s">
        <v>71</v>
      </c>
      <c r="Y109" s="24" t="s">
        <v>71</v>
      </c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7"/>
    </row>
    <row r="110" spans="1:41" x14ac:dyDescent="0.2">
      <c r="A110" s="149"/>
      <c r="B110" s="12" t="s">
        <v>159</v>
      </c>
      <c r="C110" s="148" t="s">
        <v>72</v>
      </c>
      <c r="D110" s="148" t="s">
        <v>71</v>
      </c>
      <c r="E110" s="148" t="s">
        <v>71</v>
      </c>
      <c r="F110" s="148" t="s">
        <v>71</v>
      </c>
      <c r="G110" s="148" t="s">
        <v>71</v>
      </c>
      <c r="H110" s="15" t="s">
        <v>73</v>
      </c>
      <c r="I110" s="15">
        <v>1810100000</v>
      </c>
      <c r="J110" s="15" t="s">
        <v>75</v>
      </c>
      <c r="K110" s="14" t="s">
        <v>71</v>
      </c>
      <c r="L110" s="14" t="s">
        <v>71</v>
      </c>
      <c r="M110" s="23">
        <f>SUMIFS(M113:M114,B113:B114,B110)</f>
        <v>0</v>
      </c>
      <c r="N110" s="23">
        <f>SUMIFS(N113:N114,B113:B114,B110)</f>
        <v>0</v>
      </c>
      <c r="O110" s="23">
        <f>SUMIFS(O113:O114,B113:B114,B110)</f>
        <v>0</v>
      </c>
      <c r="P110" s="23">
        <f>SUMIFS(P113:P114,B113:B114,B110)</f>
        <v>0</v>
      </c>
      <c r="Q110" s="23">
        <f>SUMIFS(Q113:Q114,B113:B114,B110)</f>
        <v>0</v>
      </c>
      <c r="R110" s="23">
        <f>SUMIFS(R113:R114,B113:B114,B110)</f>
        <v>0</v>
      </c>
      <c r="S110" s="23">
        <f>SUMIFS(S113:S114,B113:B114,B110)</f>
        <v>0</v>
      </c>
      <c r="T110" s="23">
        <f>SUMIFS(T113:T114,B113:B114,B110)</f>
        <v>0</v>
      </c>
      <c r="U110" s="23">
        <f>SUMIFS(U113:U114,B113:B114,B110)</f>
        <v>0</v>
      </c>
      <c r="V110" s="23">
        <f>SUMIFS(V113:V114,B113:B114,B110)</f>
        <v>0</v>
      </c>
      <c r="W110" s="23">
        <f>SUMIFS(W113:W114,B113:B114,B110)</f>
        <v>0</v>
      </c>
      <c r="X110" s="23">
        <f>SUMIFS(X113:X114,B113:B114,B110)</f>
        <v>0</v>
      </c>
      <c r="Y110" s="23">
        <f>SUM(M110:X110)</f>
        <v>0</v>
      </c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7"/>
    </row>
    <row r="111" spans="1:41" x14ac:dyDescent="0.2">
      <c r="A111" s="149"/>
      <c r="B111" s="12" t="s">
        <v>158</v>
      </c>
      <c r="C111" s="148" t="s">
        <v>72</v>
      </c>
      <c r="D111" s="148" t="s">
        <v>71</v>
      </c>
      <c r="E111" s="148" t="s">
        <v>71</v>
      </c>
      <c r="F111" s="148" t="s">
        <v>71</v>
      </c>
      <c r="G111" s="148" t="s">
        <v>71</v>
      </c>
      <c r="H111" s="15" t="s">
        <v>73</v>
      </c>
      <c r="I111" s="15">
        <v>1810100000</v>
      </c>
      <c r="J111" s="15" t="s">
        <v>75</v>
      </c>
      <c r="K111" s="14" t="s">
        <v>71</v>
      </c>
      <c r="L111" s="14" t="s">
        <v>71</v>
      </c>
      <c r="M111" s="23">
        <f>SUMIFS(M113:M114,B113:B114,B111)</f>
        <v>0</v>
      </c>
      <c r="N111" s="23">
        <f>SUMIFS(N113:N114,B113:B114,B111)</f>
        <v>0</v>
      </c>
      <c r="O111" s="23">
        <f>SUMIFS(O113:O114,B113:B114,B111)</f>
        <v>0</v>
      </c>
      <c r="P111" s="23">
        <f>SUMIFS(P113:P114,B113:B114,B111)</f>
        <v>0</v>
      </c>
      <c r="Q111" s="23">
        <f>SUMIFS(Q113:Q114,B113:B114,B111)</f>
        <v>0</v>
      </c>
      <c r="R111" s="23">
        <f>SUMIFS(R113:R114,B113:B114,B111)</f>
        <v>0</v>
      </c>
      <c r="S111" s="23">
        <f>SUMIFS(S113:S114,B113:B114,B111)</f>
        <v>0</v>
      </c>
      <c r="T111" s="23">
        <f>SUMIFS(T113:T114,B113:B114,B111)</f>
        <v>0</v>
      </c>
      <c r="U111" s="23">
        <f>SUMIFS(U113:U114,B113:B114,B111)</f>
        <v>0</v>
      </c>
      <c r="V111" s="23">
        <f>SUMIFS(V113:V114,B113:B114,B111)</f>
        <v>0</v>
      </c>
      <c r="W111" s="23">
        <f>SUMIFS(W113:W114,B113:B114,B111)</f>
        <v>0</v>
      </c>
      <c r="X111" s="23">
        <f>SUMIFS(X113:X114,B113:B114,B111)</f>
        <v>0</v>
      </c>
      <c r="Y111" s="23">
        <f>SUM(M111:X111)</f>
        <v>0</v>
      </c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7"/>
    </row>
    <row r="112" spans="1:41" x14ac:dyDescent="0.2">
      <c r="A112" s="142"/>
      <c r="B112" s="11"/>
      <c r="C112" s="20" t="s">
        <v>71</v>
      </c>
      <c r="D112" s="20" t="s">
        <v>71</v>
      </c>
      <c r="E112" s="20" t="s">
        <v>71</v>
      </c>
      <c r="F112" s="20" t="s">
        <v>71</v>
      </c>
      <c r="G112" s="142" t="s">
        <v>71</v>
      </c>
      <c r="H112" s="142" t="s">
        <v>71</v>
      </c>
      <c r="I112" s="142" t="s">
        <v>71</v>
      </c>
      <c r="J112" s="142" t="s">
        <v>71</v>
      </c>
      <c r="K112" s="142" t="s">
        <v>71</v>
      </c>
      <c r="L112" s="142" t="s">
        <v>71</v>
      </c>
      <c r="M112" s="142" t="s">
        <v>71</v>
      </c>
      <c r="N112" s="142" t="s">
        <v>71</v>
      </c>
      <c r="O112" s="142" t="s">
        <v>71</v>
      </c>
      <c r="P112" s="142" t="s">
        <v>71</v>
      </c>
      <c r="Q112" s="142" t="s">
        <v>71</v>
      </c>
      <c r="R112" s="142" t="s">
        <v>71</v>
      </c>
      <c r="S112" s="142" t="s">
        <v>71</v>
      </c>
      <c r="T112" s="142" t="s">
        <v>71</v>
      </c>
      <c r="U112" s="142" t="s">
        <v>71</v>
      </c>
      <c r="V112" s="142" t="s">
        <v>71</v>
      </c>
      <c r="W112" s="142" t="s">
        <v>71</v>
      </c>
      <c r="X112" s="142" t="s">
        <v>71</v>
      </c>
      <c r="Y112" s="142" t="s">
        <v>71</v>
      </c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7"/>
    </row>
    <row r="113" spans="1:41" x14ac:dyDescent="0.2">
      <c r="A113" s="142"/>
      <c r="B113" s="11" t="s">
        <v>158</v>
      </c>
      <c r="C113" s="146" t="s">
        <v>72</v>
      </c>
      <c r="D113" s="146" t="s">
        <v>71</v>
      </c>
      <c r="E113" s="146" t="s">
        <v>71</v>
      </c>
      <c r="F113" s="146" t="s">
        <v>71</v>
      </c>
      <c r="G113" s="146" t="s">
        <v>71</v>
      </c>
      <c r="H113" s="14" t="s">
        <v>80</v>
      </c>
      <c r="I113" s="146">
        <v>1810103512</v>
      </c>
      <c r="J113" s="9">
        <v>630</v>
      </c>
      <c r="K113" s="142" t="s">
        <v>71</v>
      </c>
      <c r="L113" s="142" t="s">
        <v>71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8">
        <f>SUM(P113:X113)</f>
        <v>0</v>
      </c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7"/>
    </row>
    <row r="114" spans="1:41" x14ac:dyDescent="0.2">
      <c r="A114" s="142"/>
      <c r="B114" s="11" t="s">
        <v>159</v>
      </c>
      <c r="C114" s="146" t="s">
        <v>72</v>
      </c>
      <c r="D114" s="146" t="s">
        <v>71</v>
      </c>
      <c r="E114" s="146" t="s">
        <v>71</v>
      </c>
      <c r="F114" s="146" t="s">
        <v>71</v>
      </c>
      <c r="G114" s="146" t="s">
        <v>71</v>
      </c>
      <c r="H114" s="14" t="s">
        <v>80</v>
      </c>
      <c r="I114" s="146">
        <v>1810103512</v>
      </c>
      <c r="J114" s="9">
        <v>630</v>
      </c>
      <c r="K114" s="142" t="s">
        <v>71</v>
      </c>
      <c r="L114" s="142" t="s">
        <v>71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8">
        <f>SUM(P114:X114)</f>
        <v>0</v>
      </c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7"/>
    </row>
    <row r="115" spans="1:41" ht="25.5" x14ac:dyDescent="0.2">
      <c r="A115" s="142" t="s">
        <v>528</v>
      </c>
      <c r="B115" s="7" t="s">
        <v>524</v>
      </c>
      <c r="C115" s="146" t="s">
        <v>84</v>
      </c>
      <c r="D115" s="146" t="s">
        <v>71</v>
      </c>
      <c r="E115" s="8" t="s">
        <v>99</v>
      </c>
      <c r="F115" s="146" t="s">
        <v>71</v>
      </c>
      <c r="G115" s="146" t="s">
        <v>71</v>
      </c>
      <c r="H115" s="146" t="s">
        <v>71</v>
      </c>
      <c r="I115" s="146" t="s">
        <v>71</v>
      </c>
      <c r="J115" s="146" t="s">
        <v>71</v>
      </c>
      <c r="K115" s="142" t="s">
        <v>71</v>
      </c>
      <c r="L115" s="142" t="s">
        <v>71</v>
      </c>
      <c r="M115" s="142" t="s">
        <v>71</v>
      </c>
      <c r="N115" s="142" t="s">
        <v>71</v>
      </c>
      <c r="O115" s="142" t="s">
        <v>71</v>
      </c>
      <c r="P115" s="146" t="s">
        <v>71</v>
      </c>
      <c r="Q115" s="146" t="s">
        <v>71</v>
      </c>
      <c r="R115" s="146" t="s">
        <v>71</v>
      </c>
      <c r="S115" s="146" t="s">
        <v>71</v>
      </c>
      <c r="T115" s="146">
        <v>1000</v>
      </c>
      <c r="U115" s="146" t="s">
        <v>71</v>
      </c>
      <c r="V115" s="146" t="s">
        <v>71</v>
      </c>
      <c r="W115" s="146" t="s">
        <v>71</v>
      </c>
      <c r="X115" s="146" t="s">
        <v>71</v>
      </c>
      <c r="Y115" s="28">
        <f>SUM(P115:X115)</f>
        <v>1000</v>
      </c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7"/>
    </row>
    <row r="116" spans="1:41" ht="63.75" x14ac:dyDescent="0.2">
      <c r="A116" s="149" t="s">
        <v>529</v>
      </c>
      <c r="B116" s="12" t="s">
        <v>525</v>
      </c>
      <c r="C116" s="146" t="s">
        <v>71</v>
      </c>
      <c r="D116" s="146" t="s">
        <v>71</v>
      </c>
      <c r="E116" s="146" t="s">
        <v>71</v>
      </c>
      <c r="F116" s="20" t="s">
        <v>615</v>
      </c>
      <c r="G116" s="8" t="s">
        <v>82</v>
      </c>
      <c r="H116" s="146" t="s">
        <v>71</v>
      </c>
      <c r="I116" s="146" t="s">
        <v>71</v>
      </c>
      <c r="J116" s="146" t="s">
        <v>71</v>
      </c>
      <c r="K116" s="146" t="s">
        <v>71</v>
      </c>
      <c r="L116" s="146" t="s">
        <v>71</v>
      </c>
      <c r="M116" s="146" t="s">
        <v>71</v>
      </c>
      <c r="N116" s="146" t="s">
        <v>71</v>
      </c>
      <c r="O116" s="146" t="s">
        <v>71</v>
      </c>
      <c r="P116" s="146" t="s">
        <v>71</v>
      </c>
      <c r="Q116" s="146" t="s">
        <v>71</v>
      </c>
      <c r="R116" s="146" t="s">
        <v>71</v>
      </c>
      <c r="S116" s="146" t="s">
        <v>71</v>
      </c>
      <c r="T116" s="146" t="s">
        <v>71</v>
      </c>
      <c r="U116" s="146" t="s">
        <v>71</v>
      </c>
      <c r="V116" s="146" t="s">
        <v>71</v>
      </c>
      <c r="W116" s="146" t="s">
        <v>71</v>
      </c>
      <c r="X116" s="146" t="s">
        <v>71</v>
      </c>
      <c r="Y116" s="146" t="s">
        <v>71</v>
      </c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7"/>
    </row>
    <row r="117" spans="1:41" x14ac:dyDescent="0.2">
      <c r="A117" s="149"/>
      <c r="B117" s="12" t="s">
        <v>157</v>
      </c>
      <c r="C117" s="148" t="s">
        <v>72</v>
      </c>
      <c r="D117" s="148" t="s">
        <v>71</v>
      </c>
      <c r="E117" s="148" t="s">
        <v>71</v>
      </c>
      <c r="F117" s="148" t="s">
        <v>71</v>
      </c>
      <c r="G117" s="148" t="s">
        <v>71</v>
      </c>
      <c r="H117" s="15" t="s">
        <v>73</v>
      </c>
      <c r="I117" s="15">
        <v>1810100000</v>
      </c>
      <c r="J117" s="15" t="s">
        <v>75</v>
      </c>
      <c r="K117" s="14" t="s">
        <v>71</v>
      </c>
      <c r="L117" s="14" t="s">
        <v>71</v>
      </c>
      <c r="M117" s="50" t="s">
        <v>71</v>
      </c>
      <c r="N117" s="50" t="s">
        <v>71</v>
      </c>
      <c r="O117" s="50" t="s">
        <v>71</v>
      </c>
      <c r="P117" s="50" t="s">
        <v>71</v>
      </c>
      <c r="Q117" s="50" t="s">
        <v>71</v>
      </c>
      <c r="R117" s="50" t="s">
        <v>71</v>
      </c>
      <c r="S117" s="50" t="s">
        <v>71</v>
      </c>
      <c r="T117" s="50" t="s">
        <v>71</v>
      </c>
      <c r="U117" s="50" t="s">
        <v>71</v>
      </c>
      <c r="V117" s="50" t="s">
        <v>71</v>
      </c>
      <c r="W117" s="50" t="s">
        <v>71</v>
      </c>
      <c r="X117" s="50" t="s">
        <v>71</v>
      </c>
      <c r="Y117" s="50" t="s">
        <v>71</v>
      </c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7"/>
    </row>
    <row r="118" spans="1:41" x14ac:dyDescent="0.2">
      <c r="A118" s="149"/>
      <c r="B118" s="12" t="s">
        <v>76</v>
      </c>
      <c r="C118" s="24" t="s">
        <v>71</v>
      </c>
      <c r="D118" s="24" t="s">
        <v>71</v>
      </c>
      <c r="E118" s="24" t="s">
        <v>71</v>
      </c>
      <c r="F118" s="24" t="s">
        <v>71</v>
      </c>
      <c r="G118" s="24" t="s">
        <v>71</v>
      </c>
      <c r="H118" s="24" t="s">
        <v>71</v>
      </c>
      <c r="I118" s="24" t="s">
        <v>71</v>
      </c>
      <c r="J118" s="24" t="s">
        <v>71</v>
      </c>
      <c r="K118" s="14" t="s">
        <v>71</v>
      </c>
      <c r="L118" s="14" t="s">
        <v>71</v>
      </c>
      <c r="M118" s="148" t="s">
        <v>71</v>
      </c>
      <c r="N118" s="148" t="s">
        <v>71</v>
      </c>
      <c r="O118" s="148" t="s">
        <v>71</v>
      </c>
      <c r="P118" s="148" t="s">
        <v>71</v>
      </c>
      <c r="Q118" s="148" t="s">
        <v>71</v>
      </c>
      <c r="R118" s="148" t="s">
        <v>71</v>
      </c>
      <c r="S118" s="24" t="s">
        <v>71</v>
      </c>
      <c r="T118" s="24" t="s">
        <v>71</v>
      </c>
      <c r="U118" s="24" t="s">
        <v>71</v>
      </c>
      <c r="V118" s="24" t="s">
        <v>71</v>
      </c>
      <c r="W118" s="24" t="s">
        <v>71</v>
      </c>
      <c r="X118" s="24" t="s">
        <v>71</v>
      </c>
      <c r="Y118" s="24" t="s">
        <v>71</v>
      </c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7"/>
    </row>
    <row r="119" spans="1:41" x14ac:dyDescent="0.2">
      <c r="A119" s="149"/>
      <c r="B119" s="12" t="s">
        <v>159</v>
      </c>
      <c r="C119" s="148" t="s">
        <v>72</v>
      </c>
      <c r="D119" s="148" t="s">
        <v>71</v>
      </c>
      <c r="E119" s="148" t="s">
        <v>71</v>
      </c>
      <c r="F119" s="148" t="s">
        <v>71</v>
      </c>
      <c r="G119" s="148" t="s">
        <v>71</v>
      </c>
      <c r="H119" s="15" t="s">
        <v>73</v>
      </c>
      <c r="I119" s="15">
        <v>1810100000</v>
      </c>
      <c r="J119" s="15" t="s">
        <v>75</v>
      </c>
      <c r="K119" s="14" t="s">
        <v>71</v>
      </c>
      <c r="L119" s="14" t="s">
        <v>71</v>
      </c>
      <c r="M119" s="23" t="s">
        <v>71</v>
      </c>
      <c r="N119" s="23" t="s">
        <v>71</v>
      </c>
      <c r="O119" s="23" t="s">
        <v>71</v>
      </c>
      <c r="P119" s="23" t="s">
        <v>71</v>
      </c>
      <c r="Q119" s="23" t="s">
        <v>71</v>
      </c>
      <c r="R119" s="23" t="s">
        <v>71</v>
      </c>
      <c r="S119" s="23" t="s">
        <v>71</v>
      </c>
      <c r="T119" s="23" t="s">
        <v>71</v>
      </c>
      <c r="U119" s="23" t="s">
        <v>71</v>
      </c>
      <c r="V119" s="23" t="s">
        <v>71</v>
      </c>
      <c r="W119" s="23" t="s">
        <v>71</v>
      </c>
      <c r="X119" s="23" t="s">
        <v>71</v>
      </c>
      <c r="Y119" s="23" t="s">
        <v>71</v>
      </c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7"/>
    </row>
    <row r="120" spans="1:41" x14ac:dyDescent="0.2">
      <c r="A120" s="149"/>
      <c r="B120" s="12" t="s">
        <v>158</v>
      </c>
      <c r="C120" s="148" t="s">
        <v>72</v>
      </c>
      <c r="D120" s="148" t="s">
        <v>71</v>
      </c>
      <c r="E120" s="148" t="s">
        <v>71</v>
      </c>
      <c r="F120" s="148" t="s">
        <v>71</v>
      </c>
      <c r="G120" s="148" t="s">
        <v>71</v>
      </c>
      <c r="H120" s="15" t="s">
        <v>73</v>
      </c>
      <c r="I120" s="15">
        <v>1810100000</v>
      </c>
      <c r="J120" s="15" t="s">
        <v>75</v>
      </c>
      <c r="K120" s="14" t="s">
        <v>71</v>
      </c>
      <c r="L120" s="14" t="s">
        <v>71</v>
      </c>
      <c r="M120" s="23" t="s">
        <v>71</v>
      </c>
      <c r="N120" s="23" t="s">
        <v>71</v>
      </c>
      <c r="O120" s="23" t="s">
        <v>71</v>
      </c>
      <c r="P120" s="23" t="s">
        <v>71</v>
      </c>
      <c r="Q120" s="23" t="s">
        <v>71</v>
      </c>
      <c r="R120" s="23" t="s">
        <v>71</v>
      </c>
      <c r="S120" s="23" t="s">
        <v>71</v>
      </c>
      <c r="T120" s="23" t="s">
        <v>71</v>
      </c>
      <c r="U120" s="23" t="s">
        <v>71</v>
      </c>
      <c r="V120" s="23" t="s">
        <v>71</v>
      </c>
      <c r="W120" s="23" t="s">
        <v>71</v>
      </c>
      <c r="X120" s="23" t="s">
        <v>71</v>
      </c>
      <c r="Y120" s="23" t="s">
        <v>71</v>
      </c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7"/>
    </row>
    <row r="121" spans="1:41" ht="25.5" x14ac:dyDescent="0.2">
      <c r="A121" s="142" t="s">
        <v>530</v>
      </c>
      <c r="B121" s="7" t="s">
        <v>526</v>
      </c>
      <c r="C121" s="146" t="s">
        <v>84</v>
      </c>
      <c r="D121" s="146" t="s">
        <v>71</v>
      </c>
      <c r="E121" s="8" t="s">
        <v>99</v>
      </c>
      <c r="F121" s="146" t="s">
        <v>71</v>
      </c>
      <c r="G121" s="146" t="s">
        <v>71</v>
      </c>
      <c r="H121" s="146" t="s">
        <v>71</v>
      </c>
      <c r="I121" s="146" t="s">
        <v>71</v>
      </c>
      <c r="J121" s="146" t="s">
        <v>71</v>
      </c>
      <c r="K121" s="142" t="s">
        <v>71</v>
      </c>
      <c r="L121" s="142" t="s">
        <v>71</v>
      </c>
      <c r="M121" s="142" t="s">
        <v>71</v>
      </c>
      <c r="N121" s="142" t="s">
        <v>71</v>
      </c>
      <c r="O121" s="142" t="s">
        <v>71</v>
      </c>
      <c r="P121" s="146" t="s">
        <v>71</v>
      </c>
      <c r="Q121" s="146" t="s">
        <v>71</v>
      </c>
      <c r="R121" s="146" t="s">
        <v>71</v>
      </c>
      <c r="S121" s="146" t="s">
        <v>71</v>
      </c>
      <c r="T121" s="146">
        <v>300</v>
      </c>
      <c r="U121" s="146" t="s">
        <v>71</v>
      </c>
      <c r="V121" s="146" t="s">
        <v>71</v>
      </c>
      <c r="W121" s="146" t="s">
        <v>71</v>
      </c>
      <c r="X121" s="146" t="s">
        <v>71</v>
      </c>
      <c r="Y121" s="44">
        <f>SUM(P121:X121)</f>
        <v>300</v>
      </c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7"/>
    </row>
    <row r="122" spans="1:41" ht="83.25" customHeight="1" x14ac:dyDescent="0.2">
      <c r="A122" s="142" t="s">
        <v>401</v>
      </c>
      <c r="B122" s="12" t="s">
        <v>400</v>
      </c>
      <c r="C122" s="146" t="s">
        <v>71</v>
      </c>
      <c r="D122" s="146" t="s">
        <v>71</v>
      </c>
      <c r="E122" s="146" t="s">
        <v>71</v>
      </c>
      <c r="F122" s="20" t="s">
        <v>616</v>
      </c>
      <c r="G122" s="8" t="s">
        <v>82</v>
      </c>
      <c r="H122" s="146" t="s">
        <v>71</v>
      </c>
      <c r="I122" s="146" t="s">
        <v>71</v>
      </c>
      <c r="J122" s="146" t="s">
        <v>71</v>
      </c>
      <c r="K122" s="146" t="s">
        <v>71</v>
      </c>
      <c r="L122" s="146" t="s">
        <v>71</v>
      </c>
      <c r="M122" s="146" t="s">
        <v>71</v>
      </c>
      <c r="N122" s="146" t="s">
        <v>71</v>
      </c>
      <c r="O122" s="146" t="s">
        <v>71</v>
      </c>
      <c r="P122" s="146" t="s">
        <v>71</v>
      </c>
      <c r="Q122" s="146" t="s">
        <v>71</v>
      </c>
      <c r="R122" s="146" t="s">
        <v>71</v>
      </c>
      <c r="S122" s="146" t="s">
        <v>71</v>
      </c>
      <c r="T122" s="146" t="s">
        <v>71</v>
      </c>
      <c r="U122" s="146" t="s">
        <v>71</v>
      </c>
      <c r="V122" s="146" t="s">
        <v>71</v>
      </c>
      <c r="W122" s="146" t="s">
        <v>71</v>
      </c>
      <c r="X122" s="146" t="s">
        <v>71</v>
      </c>
      <c r="Y122" s="146" t="s">
        <v>71</v>
      </c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7"/>
    </row>
    <row r="123" spans="1:41" x14ac:dyDescent="0.2">
      <c r="A123" s="142"/>
      <c r="B123" s="12" t="s">
        <v>157</v>
      </c>
      <c r="C123" s="148" t="s">
        <v>72</v>
      </c>
      <c r="D123" s="148" t="s">
        <v>71</v>
      </c>
      <c r="E123" s="148" t="s">
        <v>71</v>
      </c>
      <c r="F123" s="148" t="s">
        <v>71</v>
      </c>
      <c r="G123" s="148" t="s">
        <v>71</v>
      </c>
      <c r="H123" s="14" t="s">
        <v>404</v>
      </c>
      <c r="I123" s="148" t="s">
        <v>405</v>
      </c>
      <c r="J123" s="15" t="s">
        <v>75</v>
      </c>
      <c r="K123" s="14" t="s">
        <v>71</v>
      </c>
      <c r="L123" s="14" t="s">
        <v>71</v>
      </c>
      <c r="M123" s="23">
        <f t="shared" ref="M123:R123" si="15">M125+M126</f>
        <v>0</v>
      </c>
      <c r="N123" s="23">
        <f t="shared" si="15"/>
        <v>0</v>
      </c>
      <c r="O123" s="23">
        <f t="shared" si="15"/>
        <v>0</v>
      </c>
      <c r="P123" s="23">
        <f t="shared" si="15"/>
        <v>0</v>
      </c>
      <c r="Q123" s="23">
        <f t="shared" si="15"/>
        <v>0</v>
      </c>
      <c r="R123" s="23">
        <f t="shared" si="15"/>
        <v>13635.6</v>
      </c>
      <c r="S123" s="23">
        <f t="shared" ref="S123:X123" si="16">S125+S126</f>
        <v>0</v>
      </c>
      <c r="T123" s="23">
        <f t="shared" si="16"/>
        <v>0</v>
      </c>
      <c r="U123" s="23">
        <f t="shared" si="16"/>
        <v>0</v>
      </c>
      <c r="V123" s="23">
        <f t="shared" si="16"/>
        <v>0</v>
      </c>
      <c r="W123" s="23">
        <f t="shared" si="16"/>
        <v>0</v>
      </c>
      <c r="X123" s="23">
        <f t="shared" si="16"/>
        <v>0</v>
      </c>
      <c r="Y123" s="23">
        <f>SUM(M123:X123)</f>
        <v>13635.6</v>
      </c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7"/>
    </row>
    <row r="124" spans="1:41" x14ac:dyDescent="0.2">
      <c r="A124" s="142"/>
      <c r="B124" s="12" t="s">
        <v>76</v>
      </c>
      <c r="C124" s="24" t="s">
        <v>71</v>
      </c>
      <c r="D124" s="24" t="s">
        <v>71</v>
      </c>
      <c r="E124" s="24" t="s">
        <v>71</v>
      </c>
      <c r="F124" s="24" t="s">
        <v>71</v>
      </c>
      <c r="G124" s="24" t="s">
        <v>71</v>
      </c>
      <c r="H124" s="24" t="s">
        <v>71</v>
      </c>
      <c r="I124" s="24" t="s">
        <v>71</v>
      </c>
      <c r="J124" s="24" t="s">
        <v>71</v>
      </c>
      <c r="K124" s="14" t="s">
        <v>71</v>
      </c>
      <c r="L124" s="14" t="s">
        <v>71</v>
      </c>
      <c r="M124" s="14" t="s">
        <v>71</v>
      </c>
      <c r="N124" s="14" t="s">
        <v>71</v>
      </c>
      <c r="O124" s="14" t="s">
        <v>71</v>
      </c>
      <c r="P124" s="14" t="s">
        <v>71</v>
      </c>
      <c r="Q124" s="14" t="s">
        <v>71</v>
      </c>
      <c r="R124" s="14" t="s">
        <v>71</v>
      </c>
      <c r="S124" s="24" t="s">
        <v>71</v>
      </c>
      <c r="T124" s="24" t="s">
        <v>71</v>
      </c>
      <c r="U124" s="24" t="s">
        <v>71</v>
      </c>
      <c r="V124" s="24" t="s">
        <v>71</v>
      </c>
      <c r="W124" s="24" t="s">
        <v>71</v>
      </c>
      <c r="X124" s="24" t="s">
        <v>71</v>
      </c>
      <c r="Y124" s="24" t="s">
        <v>71</v>
      </c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7"/>
    </row>
    <row r="125" spans="1:41" x14ac:dyDescent="0.2">
      <c r="A125" s="142"/>
      <c r="B125" s="12" t="s">
        <v>466</v>
      </c>
      <c r="C125" s="148" t="s">
        <v>72</v>
      </c>
      <c r="D125" s="148" t="s">
        <v>71</v>
      </c>
      <c r="E125" s="148" t="s">
        <v>71</v>
      </c>
      <c r="F125" s="148" t="s">
        <v>71</v>
      </c>
      <c r="G125" s="148" t="s">
        <v>71</v>
      </c>
      <c r="H125" s="14" t="s">
        <v>404</v>
      </c>
      <c r="I125" s="148" t="s">
        <v>405</v>
      </c>
      <c r="J125" s="15" t="s">
        <v>75</v>
      </c>
      <c r="K125" s="14" t="s">
        <v>71</v>
      </c>
      <c r="L125" s="14" t="s">
        <v>71</v>
      </c>
      <c r="M125" s="23">
        <f>SUMIFS(M127:M1222,I127:I1222,"181Р500000",B127:B1222,"финансирование за счет краевого бюджета")</f>
        <v>0</v>
      </c>
      <c r="N125" s="23">
        <f>SUMIFS(N127:N1222,I127:I1222,"181Р500000",B127:B1222,"финансирование за счет краевого бюджета")</f>
        <v>0</v>
      </c>
      <c r="O125" s="23">
        <f>SUMIFS(O127:O1222,I127:I1222,"181Р500000",B127:B1222,"финансирование за счет краевого бюджета")</f>
        <v>0</v>
      </c>
      <c r="P125" s="23">
        <f>SUMIFS(P127:P1222,I127:I1222,"181Р500000",B127:B1222,"финансирование за счет краевого бюджета")</f>
        <v>0</v>
      </c>
      <c r="Q125" s="23">
        <f>SUMIFS(Q127:Q1222,I127:I1222,"181Р500000",B127:B1222,"финансирование за счет краевого бюджета")</f>
        <v>0</v>
      </c>
      <c r="R125" s="23">
        <f>SUMIFS(R127:R1222,I127:I1222,"181Р500000",B127:B1222,"финансирование за счет краевого бюджета")</f>
        <v>13635.6</v>
      </c>
      <c r="S125" s="23">
        <f>SUMIFS(S127:S1222,I127:I1222,"181Р500000",B127:B1222,"финансирование за счет краевого бюджета")</f>
        <v>0</v>
      </c>
      <c r="T125" s="23">
        <f>SUMIFS(T127:T1222,I127:I1222,"181Р500000",B127:B1222,"финансирование за счет краевого бюджета")</f>
        <v>0</v>
      </c>
      <c r="U125" s="23">
        <f>SUMIFS(U127:U1222,I127:I1222,"181Р500000",B127:B1222,"финансирование за счет краевого бюджета")</f>
        <v>0</v>
      </c>
      <c r="V125" s="23">
        <f>SUMIFS(V127:V1222,I127:I1222,"181Р500000",B127:B1222,"финансирование за счет краевого бюджета")</f>
        <v>0</v>
      </c>
      <c r="W125" s="23">
        <f>SUMIFS(W127:W1222,I127:I1222,"181Р500000",B127:B1222,"финансирование за счет краевого бюджета")</f>
        <v>0</v>
      </c>
      <c r="X125" s="23">
        <f>SUMIFS(X127:X1222,I127:I1222,"181Р500000",B127:B1222,"финансирование за счет краевого бюджета")</f>
        <v>0</v>
      </c>
      <c r="Y125" s="23">
        <f>SUM(M125:X125)</f>
        <v>13635.6</v>
      </c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7"/>
    </row>
    <row r="126" spans="1:41" x14ac:dyDescent="0.2">
      <c r="A126" s="142"/>
      <c r="B126" s="12" t="s">
        <v>411</v>
      </c>
      <c r="C126" s="148" t="s">
        <v>72</v>
      </c>
      <c r="D126" s="148" t="s">
        <v>71</v>
      </c>
      <c r="E126" s="148" t="s">
        <v>71</v>
      </c>
      <c r="F126" s="148" t="s">
        <v>71</v>
      </c>
      <c r="G126" s="148" t="s">
        <v>71</v>
      </c>
      <c r="H126" s="14" t="s">
        <v>404</v>
      </c>
      <c r="I126" s="148" t="s">
        <v>405</v>
      </c>
      <c r="J126" s="15" t="s">
        <v>75</v>
      </c>
      <c r="K126" s="14" t="s">
        <v>71</v>
      </c>
      <c r="L126" s="14" t="s">
        <v>71</v>
      </c>
      <c r="M126" s="23">
        <f>SUMIFS(M127:M1222,I127:I1222,"181Р500000",B127:B1222,"финансирование за счет федерального бюджета")</f>
        <v>0</v>
      </c>
      <c r="N126" s="23">
        <f>SUMIFS(N127:N1222,I127:I1222,"181Р500000",B127:B1222,"финансирование за счет федерального бюджета")</f>
        <v>0</v>
      </c>
      <c r="O126" s="23">
        <f>SUMIFS(O127:O1222,I127:I1222,"181Р500000",B127:B1222,"финансирование за счет федерального бюджета")</f>
        <v>0</v>
      </c>
      <c r="P126" s="23">
        <f>SUMIFS(P127:P1222,I127:I1222,"181Р500000",B127:B1222,"финансирование за счет федерального бюджета")</f>
        <v>0</v>
      </c>
      <c r="Q126" s="23">
        <f>SUMIFS(Q127:Q1222,I127:I1222,"181Р500000",B127:B1222,"финансирование за счет федерального бюджета")</f>
        <v>0</v>
      </c>
      <c r="R126" s="23">
        <f>SUMIFS(R127:R1222,I127:I1222,"181Р500000",B127:B1222,"финансирование за счет федерального бюджета")</f>
        <v>0</v>
      </c>
      <c r="S126" s="23">
        <f>SUMIFS(S127:S1222,I127:I1222,"181Р500000",B127:B1222,"финансирование за счет федерального бюджета")</f>
        <v>0</v>
      </c>
      <c r="T126" s="23">
        <f>SUMIFS(T127:T1222,I127:I1222,"181Р500000",B127:B1222,"финансирование за счет федерального бюджета")</f>
        <v>0</v>
      </c>
      <c r="U126" s="23">
        <f>SUMIFS(U127:U1222,I127:I1222,"181Р500000",B127:B1222,"финансирование за счет федерального бюджета")</f>
        <v>0</v>
      </c>
      <c r="V126" s="23">
        <f>SUMIFS(V127:V1222,I127:I1222,"181Р500000",B127:B1222,"финансирование за счет федерального бюджета")</f>
        <v>0</v>
      </c>
      <c r="W126" s="23">
        <f>SUMIFS(W127:W1222,I127:I1222,"181Р500000",B127:B1222,"финансирование за счет федерального бюджета")</f>
        <v>0</v>
      </c>
      <c r="X126" s="23">
        <f>SUMIFS(X127:X1222,I127:I1222,"181Р500000",B127:B1222,"финансирование за счет федерального бюджета")</f>
        <v>0</v>
      </c>
      <c r="Y126" s="23">
        <f>SUM(M126:X126)</f>
        <v>0</v>
      </c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7"/>
    </row>
    <row r="127" spans="1:41" x14ac:dyDescent="0.2">
      <c r="A127" s="142"/>
      <c r="B127" s="12"/>
      <c r="C127" s="24" t="s">
        <v>71</v>
      </c>
      <c r="D127" s="24" t="s">
        <v>71</v>
      </c>
      <c r="E127" s="24" t="s">
        <v>71</v>
      </c>
      <c r="F127" s="24" t="s">
        <v>71</v>
      </c>
      <c r="G127" s="14" t="s">
        <v>71</v>
      </c>
      <c r="H127" s="14" t="s">
        <v>71</v>
      </c>
      <c r="I127" s="14" t="s">
        <v>71</v>
      </c>
      <c r="J127" s="14" t="s">
        <v>71</v>
      </c>
      <c r="K127" s="14" t="s">
        <v>71</v>
      </c>
      <c r="L127" s="14" t="s">
        <v>71</v>
      </c>
      <c r="M127" s="14" t="s">
        <v>71</v>
      </c>
      <c r="N127" s="14" t="s">
        <v>71</v>
      </c>
      <c r="O127" s="14" t="s">
        <v>71</v>
      </c>
      <c r="P127" s="14" t="s">
        <v>71</v>
      </c>
      <c r="Q127" s="14" t="s">
        <v>71</v>
      </c>
      <c r="R127" s="14" t="s">
        <v>71</v>
      </c>
      <c r="S127" s="14" t="s">
        <v>71</v>
      </c>
      <c r="T127" s="14" t="s">
        <v>71</v>
      </c>
      <c r="U127" s="14" t="s">
        <v>71</v>
      </c>
      <c r="V127" s="14" t="s">
        <v>71</v>
      </c>
      <c r="W127" s="14" t="s">
        <v>71</v>
      </c>
      <c r="X127" s="14" t="s">
        <v>71</v>
      </c>
      <c r="Y127" s="14" t="s">
        <v>71</v>
      </c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7"/>
    </row>
    <row r="128" spans="1:41" x14ac:dyDescent="0.2">
      <c r="A128" s="142"/>
      <c r="B128" s="12" t="s">
        <v>157</v>
      </c>
      <c r="C128" s="148" t="s">
        <v>72</v>
      </c>
      <c r="D128" s="148" t="s">
        <v>71</v>
      </c>
      <c r="E128" s="148" t="s">
        <v>71</v>
      </c>
      <c r="F128" s="148" t="s">
        <v>71</v>
      </c>
      <c r="G128" s="148" t="s">
        <v>71</v>
      </c>
      <c r="H128" s="14" t="s">
        <v>73</v>
      </c>
      <c r="I128" s="148" t="s">
        <v>405</v>
      </c>
      <c r="J128" s="15" t="s">
        <v>75</v>
      </c>
      <c r="K128" s="14" t="s">
        <v>71</v>
      </c>
      <c r="L128" s="14" t="s">
        <v>71</v>
      </c>
      <c r="M128" s="98">
        <f t="shared" ref="M128:R128" si="17">SUM(M133:M135)</f>
        <v>0</v>
      </c>
      <c r="N128" s="98">
        <f t="shared" si="17"/>
        <v>0</v>
      </c>
      <c r="O128" s="98">
        <f t="shared" si="17"/>
        <v>0</v>
      </c>
      <c r="P128" s="98">
        <f t="shared" si="17"/>
        <v>0</v>
      </c>
      <c r="Q128" s="98">
        <f t="shared" si="17"/>
        <v>0</v>
      </c>
      <c r="R128" s="98">
        <f t="shared" si="17"/>
        <v>13635.6</v>
      </c>
      <c r="S128" s="50">
        <f t="shared" ref="S128:X128" si="18">S130+S131</f>
        <v>0</v>
      </c>
      <c r="T128" s="50">
        <f t="shared" si="18"/>
        <v>0</v>
      </c>
      <c r="U128" s="50">
        <f t="shared" si="18"/>
        <v>0</v>
      </c>
      <c r="V128" s="50">
        <f t="shared" si="18"/>
        <v>0</v>
      </c>
      <c r="W128" s="50">
        <f t="shared" si="18"/>
        <v>0</v>
      </c>
      <c r="X128" s="50">
        <f t="shared" si="18"/>
        <v>0</v>
      </c>
      <c r="Y128" s="36">
        <f>SUM(P128:X128)</f>
        <v>13635.6</v>
      </c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7"/>
    </row>
    <row r="129" spans="1:41" x14ac:dyDescent="0.2">
      <c r="A129" s="142"/>
      <c r="B129" s="12" t="s">
        <v>76</v>
      </c>
      <c r="C129" s="24" t="s">
        <v>71</v>
      </c>
      <c r="D129" s="24" t="s">
        <v>71</v>
      </c>
      <c r="E129" s="24" t="s">
        <v>71</v>
      </c>
      <c r="F129" s="24" t="s">
        <v>71</v>
      </c>
      <c r="G129" s="24" t="s">
        <v>71</v>
      </c>
      <c r="H129" s="24" t="s">
        <v>71</v>
      </c>
      <c r="I129" s="24" t="s">
        <v>71</v>
      </c>
      <c r="J129" s="24" t="s">
        <v>71</v>
      </c>
      <c r="K129" s="14"/>
      <c r="L129" s="14"/>
      <c r="M129" s="98"/>
      <c r="N129" s="98"/>
      <c r="O129" s="98"/>
      <c r="P129" s="98"/>
      <c r="Q129" s="98"/>
      <c r="R129" s="98"/>
      <c r="S129" s="24" t="s">
        <v>71</v>
      </c>
      <c r="T129" s="24" t="s">
        <v>71</v>
      </c>
      <c r="U129" s="24" t="s">
        <v>71</v>
      </c>
      <c r="V129" s="24" t="s">
        <v>71</v>
      </c>
      <c r="W129" s="24" t="s">
        <v>71</v>
      </c>
      <c r="X129" s="24" t="s">
        <v>71</v>
      </c>
      <c r="Y129" s="24" t="s">
        <v>71</v>
      </c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7"/>
    </row>
    <row r="130" spans="1:41" x14ac:dyDescent="0.2">
      <c r="A130" s="142"/>
      <c r="B130" s="12" t="s">
        <v>158</v>
      </c>
      <c r="C130" s="148" t="s">
        <v>72</v>
      </c>
      <c r="D130" s="148" t="s">
        <v>71</v>
      </c>
      <c r="E130" s="148" t="s">
        <v>71</v>
      </c>
      <c r="F130" s="148" t="s">
        <v>71</v>
      </c>
      <c r="G130" s="148" t="s">
        <v>71</v>
      </c>
      <c r="H130" s="14" t="s">
        <v>73</v>
      </c>
      <c r="I130" s="148" t="s">
        <v>405</v>
      </c>
      <c r="J130" s="15" t="s">
        <v>75</v>
      </c>
      <c r="K130" s="14" t="s">
        <v>71</v>
      </c>
      <c r="L130" s="14" t="s">
        <v>71</v>
      </c>
      <c r="M130" s="50">
        <f>SUMIFS(M133:M135,B133:B135,B130)</f>
        <v>0</v>
      </c>
      <c r="N130" s="50">
        <f>SUMIFS(N133:N135,B133:B135,B130)</f>
        <v>0</v>
      </c>
      <c r="O130" s="50">
        <f>SUMIFS(O133:O135,B133:B135,B130)</f>
        <v>0</v>
      </c>
      <c r="P130" s="50">
        <f>SUMIFS(P133:P135,B133:B135,B130)</f>
        <v>0</v>
      </c>
      <c r="Q130" s="50">
        <f>SUMIFS(Q133:Q135,B133:B135,B130)</f>
        <v>0</v>
      </c>
      <c r="R130" s="50">
        <f>SUMIFS(R133:R135,B133:B135,B130)</f>
        <v>13635.6</v>
      </c>
      <c r="S130" s="23">
        <f>SUMIFS(S133:S135,B133:B135,B130)</f>
        <v>0</v>
      </c>
      <c r="T130" s="50">
        <f>SUMIFS(T133:T135,B133:B135,B130)</f>
        <v>0</v>
      </c>
      <c r="U130" s="50">
        <f>SUMIFS(U133:U135,B133:B135,B130)</f>
        <v>0</v>
      </c>
      <c r="V130" s="50">
        <f>SUMIFS(V133:V135,B133:B135,B130)</f>
        <v>0</v>
      </c>
      <c r="W130" s="50">
        <f>SUMIFS(W133:W135,B133:B135,B130)</f>
        <v>0</v>
      </c>
      <c r="X130" s="50">
        <f>SUMIFS(X133:X135,B133:B135,B130)</f>
        <v>0</v>
      </c>
      <c r="Y130" s="36">
        <f>SUM(M130:X130)</f>
        <v>13635.6</v>
      </c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7"/>
    </row>
    <row r="131" spans="1:41" x14ac:dyDescent="0.2">
      <c r="A131" s="142"/>
      <c r="B131" s="12" t="s">
        <v>159</v>
      </c>
      <c r="C131" s="148" t="s">
        <v>72</v>
      </c>
      <c r="D131" s="148" t="s">
        <v>71</v>
      </c>
      <c r="E131" s="148" t="s">
        <v>71</v>
      </c>
      <c r="F131" s="148" t="s">
        <v>71</v>
      </c>
      <c r="G131" s="148" t="s">
        <v>71</v>
      </c>
      <c r="H131" s="14" t="s">
        <v>73</v>
      </c>
      <c r="I131" s="148" t="s">
        <v>405</v>
      </c>
      <c r="J131" s="15" t="s">
        <v>75</v>
      </c>
      <c r="K131" s="14" t="s">
        <v>71</v>
      </c>
      <c r="L131" s="14" t="s">
        <v>71</v>
      </c>
      <c r="M131" s="50">
        <f>SUMIFS(M133:M135,B133:B135,B131)</f>
        <v>0</v>
      </c>
      <c r="N131" s="50">
        <f>SUMIFS(N133:N135,B133:B135,B131)</f>
        <v>0</v>
      </c>
      <c r="O131" s="50">
        <f>SUMIFS(O133:O135,B133:B135,B131)</f>
        <v>0</v>
      </c>
      <c r="P131" s="50">
        <f>SUMIFS(P133:P135,B133:B135,B131)</f>
        <v>0</v>
      </c>
      <c r="Q131" s="50">
        <f>SUMIFS(Q133:Q135,B133:B135,B131)</f>
        <v>0</v>
      </c>
      <c r="R131" s="50">
        <f>SUMIFS(R133:R135,B133:B135,B131)</f>
        <v>0</v>
      </c>
      <c r="S131" s="23">
        <f>SUMIFS(S133:S135,B133:B135,B131)</f>
        <v>0</v>
      </c>
      <c r="T131" s="50">
        <f>SUMIFS(T133:T135,B133:B135,B131)</f>
        <v>0</v>
      </c>
      <c r="U131" s="50">
        <f>SUMIFS(U133:U135,B133:B135,B131)</f>
        <v>0</v>
      </c>
      <c r="V131" s="50">
        <f>SUMIFS(V133:V135,B133:B135,B131)</f>
        <v>0</v>
      </c>
      <c r="W131" s="50">
        <f>SUMIFS(W133:W135,B133:B135,B131)</f>
        <v>0</v>
      </c>
      <c r="X131" s="50">
        <f>SUMIFS(X133:X135,B133:B135,B131)</f>
        <v>0</v>
      </c>
      <c r="Y131" s="36">
        <f>SUM(M131:X131)</f>
        <v>0</v>
      </c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7"/>
    </row>
    <row r="132" spans="1:41" x14ac:dyDescent="0.2">
      <c r="A132" s="142"/>
      <c r="B132" s="11"/>
      <c r="C132" s="20" t="s">
        <v>71</v>
      </c>
      <c r="D132" s="20" t="s">
        <v>71</v>
      </c>
      <c r="E132" s="20" t="s">
        <v>71</v>
      </c>
      <c r="F132" s="20" t="s">
        <v>71</v>
      </c>
      <c r="G132" s="142" t="s">
        <v>71</v>
      </c>
      <c r="H132" s="142" t="s">
        <v>71</v>
      </c>
      <c r="I132" s="142" t="s">
        <v>71</v>
      </c>
      <c r="J132" s="142" t="s">
        <v>71</v>
      </c>
      <c r="K132" s="142" t="s">
        <v>71</v>
      </c>
      <c r="L132" s="142" t="s">
        <v>71</v>
      </c>
      <c r="M132" s="142" t="s">
        <v>71</v>
      </c>
      <c r="N132" s="142" t="s">
        <v>71</v>
      </c>
      <c r="O132" s="142" t="s">
        <v>71</v>
      </c>
      <c r="P132" s="142" t="s">
        <v>71</v>
      </c>
      <c r="Q132" s="142" t="s">
        <v>71</v>
      </c>
      <c r="R132" s="142" t="s">
        <v>71</v>
      </c>
      <c r="S132" s="142" t="s">
        <v>71</v>
      </c>
      <c r="T132" s="142" t="s">
        <v>71</v>
      </c>
      <c r="U132" s="142" t="s">
        <v>71</v>
      </c>
      <c r="V132" s="142" t="s">
        <v>71</v>
      </c>
      <c r="W132" s="142" t="s">
        <v>71</v>
      </c>
      <c r="X132" s="142" t="s">
        <v>71</v>
      </c>
      <c r="Y132" s="142" t="s">
        <v>71</v>
      </c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7"/>
    </row>
    <row r="133" spans="1:41" x14ac:dyDescent="0.2">
      <c r="A133" s="142"/>
      <c r="B133" s="11" t="s">
        <v>158</v>
      </c>
      <c r="C133" s="146" t="s">
        <v>72</v>
      </c>
      <c r="D133" s="146" t="s">
        <v>71</v>
      </c>
      <c r="E133" s="146" t="s">
        <v>71</v>
      </c>
      <c r="F133" s="146" t="s">
        <v>71</v>
      </c>
      <c r="G133" s="146" t="s">
        <v>71</v>
      </c>
      <c r="H133" s="9" t="s">
        <v>80</v>
      </c>
      <c r="I133" s="146" t="s">
        <v>274</v>
      </c>
      <c r="J133" s="9" t="s">
        <v>110</v>
      </c>
      <c r="K133" s="142" t="s">
        <v>71</v>
      </c>
      <c r="L133" s="142" t="s">
        <v>71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f>3350</f>
        <v>3350</v>
      </c>
      <c r="S133" s="10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8">
        <f>SUM(P133:X133)</f>
        <v>3350</v>
      </c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7"/>
    </row>
    <row r="134" spans="1:41" x14ac:dyDescent="0.2">
      <c r="A134" s="142"/>
      <c r="B134" s="11" t="s">
        <v>158</v>
      </c>
      <c r="C134" s="146" t="s">
        <v>72</v>
      </c>
      <c r="D134" s="146" t="s">
        <v>71</v>
      </c>
      <c r="E134" s="146" t="s">
        <v>71</v>
      </c>
      <c r="F134" s="146" t="s">
        <v>71</v>
      </c>
      <c r="G134" s="146" t="s">
        <v>71</v>
      </c>
      <c r="H134" s="9" t="s">
        <v>80</v>
      </c>
      <c r="I134" s="146" t="s">
        <v>274</v>
      </c>
      <c r="J134" s="9" t="s">
        <v>195</v>
      </c>
      <c r="K134" s="142" t="s">
        <v>71</v>
      </c>
      <c r="L134" s="142" t="s">
        <v>71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f>1163-1163+5377.6</f>
        <v>5377.6</v>
      </c>
      <c r="S134" s="10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8">
        <f>SUM(P134:X134)</f>
        <v>5377.6</v>
      </c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7"/>
    </row>
    <row r="135" spans="1:41" x14ac:dyDescent="0.2">
      <c r="A135" s="142"/>
      <c r="B135" s="11" t="s">
        <v>158</v>
      </c>
      <c r="C135" s="146" t="s">
        <v>72</v>
      </c>
      <c r="D135" s="146" t="s">
        <v>71</v>
      </c>
      <c r="E135" s="146" t="s">
        <v>71</v>
      </c>
      <c r="F135" s="146" t="s">
        <v>71</v>
      </c>
      <c r="G135" s="146" t="s">
        <v>71</v>
      </c>
      <c r="H135" s="9" t="s">
        <v>80</v>
      </c>
      <c r="I135" s="146" t="s">
        <v>274</v>
      </c>
      <c r="J135" s="9" t="s">
        <v>412</v>
      </c>
      <c r="K135" s="142" t="s">
        <v>71</v>
      </c>
      <c r="L135" s="142" t="s">
        <v>71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f>4908</f>
        <v>4908</v>
      </c>
      <c r="S135" s="10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8">
        <f>SUM(P135:X135)</f>
        <v>4908</v>
      </c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7"/>
    </row>
    <row r="136" spans="1:41" x14ac:dyDescent="0.2">
      <c r="A136" s="142"/>
      <c r="B136" s="11"/>
      <c r="C136" s="146"/>
      <c r="D136" s="146"/>
      <c r="E136" s="146"/>
      <c r="F136" s="146"/>
      <c r="G136" s="146"/>
      <c r="H136" s="9"/>
      <c r="I136" s="146"/>
      <c r="J136" s="9"/>
      <c r="K136" s="142"/>
      <c r="L136" s="142"/>
      <c r="M136" s="146"/>
      <c r="N136" s="146"/>
      <c r="O136" s="146"/>
      <c r="P136" s="146"/>
      <c r="Q136" s="146"/>
      <c r="R136" s="62"/>
      <c r="S136" s="22"/>
      <c r="T136" s="49"/>
      <c r="U136" s="49"/>
      <c r="V136" s="49"/>
      <c r="W136" s="49"/>
      <c r="X136" s="49"/>
      <c r="Y136" s="28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7"/>
    </row>
    <row r="137" spans="1:41" ht="43.5" customHeight="1" x14ac:dyDescent="0.2">
      <c r="A137" s="142" t="s">
        <v>173</v>
      </c>
      <c r="B137" s="99" t="s">
        <v>284</v>
      </c>
      <c r="C137" s="146" t="s">
        <v>83</v>
      </c>
      <c r="D137" s="146" t="s">
        <v>71</v>
      </c>
      <c r="E137" s="8" t="s">
        <v>99</v>
      </c>
      <c r="F137" s="146" t="s">
        <v>71</v>
      </c>
      <c r="G137" s="8" t="s">
        <v>71</v>
      </c>
      <c r="H137" s="146" t="s">
        <v>71</v>
      </c>
      <c r="I137" s="146" t="s">
        <v>71</v>
      </c>
      <c r="J137" s="9" t="s">
        <v>71</v>
      </c>
      <c r="K137" s="146" t="s">
        <v>71</v>
      </c>
      <c r="L137" s="146" t="s">
        <v>71</v>
      </c>
      <c r="M137" s="146" t="s">
        <v>71</v>
      </c>
      <c r="N137" s="146" t="s">
        <v>71</v>
      </c>
      <c r="O137" s="146" t="s">
        <v>71</v>
      </c>
      <c r="P137" s="146" t="s">
        <v>71</v>
      </c>
      <c r="Q137" s="146" t="s">
        <v>71</v>
      </c>
      <c r="R137" s="146">
        <v>28</v>
      </c>
      <c r="S137" s="146">
        <v>28</v>
      </c>
      <c r="T137" s="146">
        <v>28</v>
      </c>
      <c r="U137" s="146">
        <v>28</v>
      </c>
      <c r="V137" s="146">
        <v>28</v>
      </c>
      <c r="W137" s="146">
        <v>28</v>
      </c>
      <c r="X137" s="146">
        <v>28</v>
      </c>
      <c r="Y137" s="10">
        <f>SUM(R137:X137)</f>
        <v>196</v>
      </c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7"/>
    </row>
    <row r="138" spans="1:41" ht="54.75" customHeight="1" x14ac:dyDescent="0.2">
      <c r="A138" s="149">
        <v>2</v>
      </c>
      <c r="B138" s="100" t="s">
        <v>446</v>
      </c>
      <c r="C138" s="146" t="s">
        <v>71</v>
      </c>
      <c r="D138" s="146" t="s">
        <v>71</v>
      </c>
      <c r="E138" s="146" t="s">
        <v>71</v>
      </c>
      <c r="F138" s="146" t="s">
        <v>71</v>
      </c>
      <c r="G138" s="146" t="s">
        <v>71</v>
      </c>
      <c r="H138" s="146" t="s">
        <v>71</v>
      </c>
      <c r="I138" s="146" t="s">
        <v>71</v>
      </c>
      <c r="J138" s="9" t="s">
        <v>71</v>
      </c>
      <c r="K138" s="142" t="s">
        <v>71</v>
      </c>
      <c r="L138" s="142" t="s">
        <v>71</v>
      </c>
      <c r="M138" s="146" t="s">
        <v>71</v>
      </c>
      <c r="N138" s="146" t="s">
        <v>71</v>
      </c>
      <c r="O138" s="146" t="s">
        <v>71</v>
      </c>
      <c r="P138" s="146" t="s">
        <v>71</v>
      </c>
      <c r="Q138" s="146" t="s">
        <v>71</v>
      </c>
      <c r="R138" s="146" t="s">
        <v>71</v>
      </c>
      <c r="S138" s="146" t="s">
        <v>71</v>
      </c>
      <c r="T138" s="146" t="s">
        <v>71</v>
      </c>
      <c r="U138" s="146" t="s">
        <v>71</v>
      </c>
      <c r="V138" s="146" t="s">
        <v>71</v>
      </c>
      <c r="W138" s="146" t="s">
        <v>71</v>
      </c>
      <c r="X138" s="146" t="s">
        <v>71</v>
      </c>
      <c r="Y138" s="10" t="s">
        <v>71</v>
      </c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7"/>
    </row>
    <row r="139" spans="1:41" s="121" customFormat="1" ht="25.5" x14ac:dyDescent="0.2">
      <c r="A139" s="149"/>
      <c r="B139" s="12" t="s">
        <v>279</v>
      </c>
      <c r="C139" s="146" t="s">
        <v>71</v>
      </c>
      <c r="D139" s="13">
        <v>1</v>
      </c>
      <c r="E139" s="146" t="s">
        <v>71</v>
      </c>
      <c r="F139" s="146" t="s">
        <v>71</v>
      </c>
      <c r="G139" s="146" t="s">
        <v>71</v>
      </c>
      <c r="H139" s="146" t="s">
        <v>71</v>
      </c>
      <c r="I139" s="146" t="s">
        <v>71</v>
      </c>
      <c r="J139" s="9" t="s">
        <v>71</v>
      </c>
      <c r="K139" s="146" t="s">
        <v>71</v>
      </c>
      <c r="L139" s="146" t="s">
        <v>71</v>
      </c>
      <c r="M139" s="146" t="s">
        <v>71</v>
      </c>
      <c r="N139" s="146" t="s">
        <v>71</v>
      </c>
      <c r="O139" s="146" t="s">
        <v>71</v>
      </c>
      <c r="P139" s="146" t="s">
        <v>71</v>
      </c>
      <c r="Q139" s="146" t="s">
        <v>71</v>
      </c>
      <c r="R139" s="146" t="s">
        <v>71</v>
      </c>
      <c r="S139" s="146" t="s">
        <v>71</v>
      </c>
      <c r="T139" s="146" t="s">
        <v>71</v>
      </c>
      <c r="U139" s="146" t="s">
        <v>71</v>
      </c>
      <c r="V139" s="146" t="s">
        <v>71</v>
      </c>
      <c r="W139" s="146" t="s">
        <v>71</v>
      </c>
      <c r="X139" s="146" t="s">
        <v>71</v>
      </c>
      <c r="Y139" s="146" t="s">
        <v>71</v>
      </c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20"/>
    </row>
    <row r="140" spans="1:41" x14ac:dyDescent="0.2">
      <c r="A140" s="149"/>
      <c r="B140" s="12" t="s">
        <v>157</v>
      </c>
      <c r="C140" s="148" t="s">
        <v>72</v>
      </c>
      <c r="D140" s="148" t="s">
        <v>71</v>
      </c>
      <c r="E140" s="148" t="s">
        <v>71</v>
      </c>
      <c r="F140" s="148" t="s">
        <v>71</v>
      </c>
      <c r="G140" s="148" t="s">
        <v>71</v>
      </c>
      <c r="H140" s="14" t="s">
        <v>404</v>
      </c>
      <c r="I140" s="14" t="s">
        <v>329</v>
      </c>
      <c r="J140" s="15" t="s">
        <v>71</v>
      </c>
      <c r="K140" s="14" t="s">
        <v>71</v>
      </c>
      <c r="L140" s="14" t="s">
        <v>71</v>
      </c>
      <c r="M140" s="16">
        <f t="shared" ref="M140:R140" si="19">SUM(M142:M145)</f>
        <v>359856.7</v>
      </c>
      <c r="N140" s="16">
        <f t="shared" si="19"/>
        <v>320181.64300000004</v>
      </c>
      <c r="O140" s="16">
        <f t="shared" si="19"/>
        <v>270981.5</v>
      </c>
      <c r="P140" s="16">
        <f t="shared" si="19"/>
        <v>299548.39299999998</v>
      </c>
      <c r="Q140" s="16">
        <f t="shared" si="19"/>
        <v>339249</v>
      </c>
      <c r="R140" s="16">
        <f t="shared" si="19"/>
        <v>408873.59</v>
      </c>
      <c r="S140" s="16">
        <f t="shared" ref="S140:X140" si="20">SUM(S142:S145)</f>
        <v>427476.5</v>
      </c>
      <c r="T140" s="16">
        <f t="shared" si="20"/>
        <v>482995.4</v>
      </c>
      <c r="U140" s="16">
        <f t="shared" si="20"/>
        <v>512893.8</v>
      </c>
      <c r="V140" s="16">
        <f t="shared" si="20"/>
        <v>504248.2</v>
      </c>
      <c r="W140" s="16">
        <f t="shared" si="20"/>
        <v>386713.4</v>
      </c>
      <c r="X140" s="16">
        <f t="shared" si="20"/>
        <v>481677</v>
      </c>
      <c r="Y140" s="17">
        <f>SUM(M140:X140)</f>
        <v>4794695.1260000002</v>
      </c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7"/>
    </row>
    <row r="141" spans="1:41" x14ac:dyDescent="0.2">
      <c r="A141" s="149"/>
      <c r="B141" s="12" t="s">
        <v>76</v>
      </c>
      <c r="C141" s="148" t="s">
        <v>71</v>
      </c>
      <c r="D141" s="148" t="s">
        <v>71</v>
      </c>
      <c r="E141" s="148" t="s">
        <v>71</v>
      </c>
      <c r="F141" s="148" t="s">
        <v>71</v>
      </c>
      <c r="G141" s="148" t="s">
        <v>71</v>
      </c>
      <c r="H141" s="148" t="s">
        <v>71</v>
      </c>
      <c r="I141" s="148" t="s">
        <v>71</v>
      </c>
      <c r="J141" s="15" t="s">
        <v>71</v>
      </c>
      <c r="K141" s="14" t="s">
        <v>71</v>
      </c>
      <c r="L141" s="14" t="s">
        <v>71</v>
      </c>
      <c r="M141" s="18" t="s">
        <v>71</v>
      </c>
      <c r="N141" s="18" t="s">
        <v>71</v>
      </c>
      <c r="O141" s="18" t="s">
        <v>71</v>
      </c>
      <c r="P141" s="18" t="s">
        <v>71</v>
      </c>
      <c r="Q141" s="18" t="s">
        <v>71</v>
      </c>
      <c r="R141" s="18" t="s">
        <v>71</v>
      </c>
      <c r="S141" s="18" t="s">
        <v>71</v>
      </c>
      <c r="T141" s="18" t="s">
        <v>71</v>
      </c>
      <c r="U141" s="18" t="s">
        <v>71</v>
      </c>
      <c r="V141" s="18" t="s">
        <v>71</v>
      </c>
      <c r="W141" s="18" t="s">
        <v>71</v>
      </c>
      <c r="X141" s="18" t="s">
        <v>71</v>
      </c>
      <c r="Y141" s="19" t="s">
        <v>71</v>
      </c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7"/>
    </row>
    <row r="142" spans="1:41" x14ac:dyDescent="0.2">
      <c r="A142" s="149"/>
      <c r="B142" s="12" t="s">
        <v>466</v>
      </c>
      <c r="C142" s="148" t="s">
        <v>72</v>
      </c>
      <c r="D142" s="148" t="s">
        <v>71</v>
      </c>
      <c r="E142" s="148" t="s">
        <v>71</v>
      </c>
      <c r="F142" s="148" t="s">
        <v>71</v>
      </c>
      <c r="G142" s="148" t="s">
        <v>71</v>
      </c>
      <c r="H142" s="14" t="s">
        <v>404</v>
      </c>
      <c r="I142" s="14" t="s">
        <v>329</v>
      </c>
      <c r="J142" s="15" t="s">
        <v>71</v>
      </c>
      <c r="K142" s="14" t="s">
        <v>71</v>
      </c>
      <c r="L142" s="14" t="s">
        <v>71</v>
      </c>
      <c r="M142" s="16">
        <v>352375.8</v>
      </c>
      <c r="N142" s="16">
        <v>313483.2</v>
      </c>
      <c r="O142" s="16">
        <v>264841.09999999998</v>
      </c>
      <c r="P142" s="16">
        <f>SUMIFS(P152:P1215,I152:I1215,"1820100000",B152:B1215,B142)+SUMIFS(P152:P1215,I152:I1215,"1820200000",B152:B1215,B142)+SUMIFS(P152:P1215,I152:I1215,"1820300000",B152:B1215,B142)+SUMIFS(P152:P1215,I152:I1215,"182Р500000",B152:B1215,B142)</f>
        <v>299548.39299999998</v>
      </c>
      <c r="Q142" s="16">
        <f>SUMIFS(Q152:Q1215,I152:I1215,"1820100000",B152:B1215,B142)+SUMIFS(Q152:Q1215,I152:I1215,"1820200000",B152:B1215,B142)+SUMIFS(Q152:Q1215,I152:I1215,"1820300000",B152:B1215,B142)+SUMIFS(Q152:Q1215,I152:I1215,"182Р500000",B152:B1215,B142)</f>
        <v>339249</v>
      </c>
      <c r="R142" s="16">
        <f>SUMIFS(R152:R1215,I152:I1215,"1820100000",B152:B1215,B142)+SUMIFS(R152:R1215,I152:I1215,"1820200000",B152:B1215,B142)+SUMIFS(R152:R1215,I152:I1215,"1820300000",B152:B1215,B142)+SUMIFS(R152:R1215,I152:I1215,"182Р500000",B152:B1215,B142)</f>
        <v>401952.59</v>
      </c>
      <c r="S142" s="16">
        <f>SUMIFS(S152:S1215,I152:I1215,"1820100000",B152:B1215,B142)+SUMIFS(S152:S1215,I152:I1215,"1820200000",B152:B1215,B142)+SUMIFS(S152:S1215,I152:I1215,"1820300000",B152:B1215,B142)+SUMIFS(S152:S1215,I152:I1215,"182Р500000",B152:B1215,B142)</f>
        <v>419690</v>
      </c>
      <c r="T142" s="16">
        <f>SUMIFS(T152:T1215,I152:I1215,"1820100000",B152:B1215,B142)+SUMIFS(T152:T1215,I152:I1215,"1820200000",B152:B1215,B142)+SUMIFS(T152:T1215,I152:I1215,"1820300000",B152:B1215,B142)+SUMIFS(T152:T1215,I152:I1215,"182Р500000",B152:B1215,B142)</f>
        <v>477307.2</v>
      </c>
      <c r="U142" s="16">
        <f>SUMIFS(U152:U1215,I152:I1215,"1820100000",B152:B1215,B142)+SUMIFS(U152:U1215,I152:I1215,"1820200000",B152:B1215,B142)+SUMIFS(U152:U1215,I152:I1215,"1820300000",B152:B1215,B142)+SUMIFS(U152:U1215,I152:I1215,"182Р500000",B152:B1215,B142)</f>
        <v>506816.8</v>
      </c>
      <c r="V142" s="16">
        <f>SUMIFS(V152:V1215,I152:I1215,"1820100000",B152:B1215,B142)+SUMIFS(V152:V1215,I152:I1215,"1820200000",B152:B1215,B142)+SUMIFS(V152:V1215,I152:I1215,"1820300000",B152:B1215,B142)+SUMIFS(V152:V1215,I152:I1215,"182Р500000",B152:B1215,B142)</f>
        <v>499465.4</v>
      </c>
      <c r="W142" s="16">
        <f>SUMIFS(W152:W1215,I152:I1215,"1820100000",B152:B1215,B142)+SUMIFS(W152:W1215,I152:I1215,"1820200000",B152:B1215,B142)+SUMIFS(W152:W1215,I152:I1215,"1820300000",B152:B1215,B142)+SUMIFS(W152:W1215,I152:I1215,"182Р500000",B152:B1215,B142)</f>
        <v>381755</v>
      </c>
      <c r="X142" s="16">
        <f>SUMIFS(X152:X1215,I152:I1215,"1820100000",B152:B1215,B142)+SUMIFS(X152:X1215,I152:I1215,"1820200000",B152:B1215,B142)+SUMIFS(X152:X1215,I152:I1215,"1820300000",B152:B1215,B142)+SUMIFS(X152:X1215,I152:I1215,"182Р500000",B152:B1215,B142)</f>
        <v>480727</v>
      </c>
      <c r="Y142" s="17">
        <f>SUM(M142:X142)</f>
        <v>4737211.483</v>
      </c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7"/>
    </row>
    <row r="143" spans="1:41" x14ac:dyDescent="0.2">
      <c r="A143" s="149"/>
      <c r="B143" s="12" t="s">
        <v>411</v>
      </c>
      <c r="C143" s="148" t="s">
        <v>72</v>
      </c>
      <c r="D143" s="148" t="s">
        <v>71</v>
      </c>
      <c r="E143" s="148" t="s">
        <v>71</v>
      </c>
      <c r="F143" s="148" t="s">
        <v>71</v>
      </c>
      <c r="G143" s="148" t="s">
        <v>71</v>
      </c>
      <c r="H143" s="14" t="s">
        <v>404</v>
      </c>
      <c r="I143" s="14" t="s">
        <v>329</v>
      </c>
      <c r="J143" s="15" t="s">
        <v>71</v>
      </c>
      <c r="K143" s="14" t="s">
        <v>71</v>
      </c>
      <c r="L143" s="14" t="s">
        <v>71</v>
      </c>
      <c r="M143" s="16">
        <f>SUMIFS(M152:M1215,I152:I1215,"1820100000",B152:B1215,B143)+SUMIFS(M152:M1215,I152:I1215,"1820200000",B152:B1215,B143)+SUMIFS(M152:M1215,I152:I1215,"1820300000",B152:B1215,B143)+SUMIFS(M152:M1215,I152:I1215,"182Р500000",B152:B1215,B143)</f>
        <v>7480.9</v>
      </c>
      <c r="N143" s="16">
        <f>SUMIFS(N152:N1215,I152:I1215,"1820100000",B152:B1215,B143)+SUMIFS(N152:N1215,I152:I1215,"1820200000",B152:B1215,B143)+SUMIFS(N152:N1215,I152:I1215,"1820300000",B152:B1215,B143)+SUMIFS(N152:N1215,I152:I1215,"182Р500000",B152:B1215,B143)</f>
        <v>6698.4430000000002</v>
      </c>
      <c r="O143" s="16">
        <f>SUMIFS(O152:O1215,I152:I1215,"1820100000",B152:B1215,B143)+SUMIFS(O152:O1215,I152:I1215,"1820200000",B152:B1215,B143)+SUMIFS(O152:O1215,I152:I1215,"1820300000",B152:B1215,B143)+SUMIFS(O152:O1215,I152:I1215,"182Р500000",B152:B1215,B143)</f>
        <v>6140.4</v>
      </c>
      <c r="P143" s="16">
        <f>SUMIFS(P152:P1215,I152:I1215,"1820100000",B152:B1215,B143)+SUMIFS(P152:P1215,I152:I1215,"1820200000",B152:B1215,B143)+SUMIFS(P152:P1215,I152:I1215,"1820300000",B152:B1215,B143)+SUMIFS(P152:P1215,I152:I1215,"182Р500000",B152:B1215,B143)</f>
        <v>0</v>
      </c>
      <c r="Q143" s="16">
        <f>SUMIFS(Q152:Q1215,I152:I1215,"1820100000",B152:B1215,B143)+SUMIFS(Q152:Q1215,I152:I1215,"1820200000",B152:B1215,B143)+SUMIFS(Q152:Q1215,I152:I1215,"1820300000",B152:B1215,B143)+SUMIFS(Q152:Q1215,I152:I1215,"182Р500000",B152:B1215,B143)</f>
        <v>0</v>
      </c>
      <c r="R143" s="16">
        <f>SUMIFS(R152:R1215,I152:I1215,"1820100000",B152:B1215,B143)+SUMIFS(R152:R1215,I152:I1215,"1820200000",B152:B1215,B143)+SUMIFS(R152:R1215,I152:I1215,"1820300000",B152:B1215,B143)+SUMIFS(R152:R1215,I152:I1215,"182Р500000",B152:B1215,B143)</f>
        <v>6921</v>
      </c>
      <c r="S143" s="16">
        <f>SUMIFS(S152:S1215,I152:I1215,"1820100000",B152:B1215,B143)+SUMIFS(S152:S1215,I152:I1215,"1820200000",B152:B1215,B143)+SUMIFS(S152:S1215,I152:I1215,"1820300000",B152:B1215,B143)+SUMIFS(S152:S1215,I152:I1215,"182Р500000",B152:B1215,B143)</f>
        <v>7786.5</v>
      </c>
      <c r="T143" s="16">
        <f>SUMIFS(T152:T1215,I152:I1215,"1820100000",B152:B1215,B143)+SUMIFS(T152:T1215,I152:I1215,"1820200000",B152:B1215,B143)+SUMIFS(T152:T1215,I152:I1215,"1820300000",B152:B1215,B143)+SUMIFS(T152:T1215,I152:I1215,"182Р500000",B152:B1215,B143)</f>
        <v>5688.2</v>
      </c>
      <c r="U143" s="16">
        <f>SUMIFS(U152:U1215,I152:I1215,"1820100000",B152:B1215,B143)+SUMIFS(U152:U1215,I152:I1215,"1820200000",B152:B1215,B143)+SUMIFS(U152:U1215,I152:I1215,"1820300000",B152:B1215,B143)+SUMIFS(U152:U1215,I152:I1215,"182Р500000",B152:B1215,B143)</f>
        <v>6077</v>
      </c>
      <c r="V143" s="16">
        <f>SUMIFS(V152:V1215,I152:I1215,"1820100000",B152:B1215,B143)+SUMIFS(V152:V1215,I152:I1215,"1820200000",B152:B1215,B143)+SUMIFS(V152:V1215,I152:I1215,"1820300000",B152:B1215,B143)+SUMIFS(V152:V1215,I152:I1215,"182Р500000",B152:B1215,B143)</f>
        <v>4782.8</v>
      </c>
      <c r="W143" s="16">
        <f>SUMIFS(W152:W1215,I152:I1215,"1820100000",B152:B1215,B143)+SUMIFS(W152:W1215,I152:I1215,"1820200000",B152:B1215,B143)+SUMIFS(W152:W1215,I152:I1215,"1820300000",B152:B1215,B143)+SUMIFS(W152:W1215,I152:I1215,"182Р500000",B152:B1215,B143)</f>
        <v>4958.3999999999996</v>
      </c>
      <c r="X143" s="16">
        <f>SUMIFS(X152:X1215,I152:I1215,"1820100000",B152:B1215,B143)+SUMIFS(X152:X1215,I152:I1215,"1820200000",B152:B1215,B143)+SUMIFS(X152:X1215,I152:I1215,"1820300000",B152:B1215,B143)+SUMIFS(X152:X1215,I152:I1215,"182Р500000",B152:B1215,B143)</f>
        <v>950</v>
      </c>
      <c r="Y143" s="17">
        <f>SUM(M143:X143)</f>
        <v>57483.643000000004</v>
      </c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7"/>
    </row>
    <row r="144" spans="1:41" x14ac:dyDescent="0.2">
      <c r="A144" s="149"/>
      <c r="B144" s="12" t="s">
        <v>464</v>
      </c>
      <c r="C144" s="148" t="s">
        <v>72</v>
      </c>
      <c r="D144" s="148" t="s">
        <v>71</v>
      </c>
      <c r="E144" s="148" t="s">
        <v>71</v>
      </c>
      <c r="F144" s="148" t="s">
        <v>71</v>
      </c>
      <c r="G144" s="148" t="s">
        <v>71</v>
      </c>
      <c r="H144" s="14" t="s">
        <v>404</v>
      </c>
      <c r="I144" s="14" t="s">
        <v>329</v>
      </c>
      <c r="J144" s="15" t="s">
        <v>71</v>
      </c>
      <c r="K144" s="14" t="s">
        <v>71</v>
      </c>
      <c r="L144" s="14" t="s">
        <v>71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7">
        <f>SUM(M144:X144)</f>
        <v>0</v>
      </c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7"/>
    </row>
    <row r="145" spans="1:41" x14ac:dyDescent="0.2">
      <c r="A145" s="149"/>
      <c r="B145" s="12" t="s">
        <v>465</v>
      </c>
      <c r="C145" s="148" t="s">
        <v>72</v>
      </c>
      <c r="D145" s="148" t="s">
        <v>71</v>
      </c>
      <c r="E145" s="148" t="s">
        <v>71</v>
      </c>
      <c r="F145" s="148" t="s">
        <v>71</v>
      </c>
      <c r="G145" s="148" t="s">
        <v>71</v>
      </c>
      <c r="H145" s="14" t="s">
        <v>404</v>
      </c>
      <c r="I145" s="14" t="s">
        <v>329</v>
      </c>
      <c r="J145" s="15" t="s">
        <v>71</v>
      </c>
      <c r="K145" s="14" t="s">
        <v>71</v>
      </c>
      <c r="L145" s="14" t="s">
        <v>71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7">
        <f>SUM(M145:X145)</f>
        <v>0</v>
      </c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7"/>
    </row>
    <row r="146" spans="1:41" ht="48" customHeight="1" x14ac:dyDescent="0.2">
      <c r="A146" s="142" t="s">
        <v>87</v>
      </c>
      <c r="B146" s="7" t="s">
        <v>283</v>
      </c>
      <c r="C146" s="146" t="s">
        <v>84</v>
      </c>
      <c r="D146" s="146" t="s">
        <v>71</v>
      </c>
      <c r="E146" s="8" t="s">
        <v>112</v>
      </c>
      <c r="F146" s="146" t="s">
        <v>71</v>
      </c>
      <c r="G146" s="146" t="s">
        <v>71</v>
      </c>
      <c r="H146" s="146" t="s">
        <v>71</v>
      </c>
      <c r="I146" s="146" t="s">
        <v>71</v>
      </c>
      <c r="J146" s="9" t="s">
        <v>71</v>
      </c>
      <c r="K146" s="142" t="s">
        <v>71</v>
      </c>
      <c r="L146" s="142" t="s">
        <v>71</v>
      </c>
      <c r="M146" s="146">
        <v>30</v>
      </c>
      <c r="N146" s="146">
        <v>30</v>
      </c>
      <c r="O146" s="146">
        <v>24</v>
      </c>
      <c r="P146" s="146">
        <v>23</v>
      </c>
      <c r="Q146" s="146">
        <v>40</v>
      </c>
      <c r="R146" s="146">
        <v>20</v>
      </c>
      <c r="S146" s="146">
        <v>20</v>
      </c>
      <c r="T146" s="146">
        <v>20</v>
      </c>
      <c r="U146" s="146">
        <v>20</v>
      </c>
      <c r="V146" s="146">
        <v>20</v>
      </c>
      <c r="W146" s="146">
        <v>20</v>
      </c>
      <c r="X146" s="146">
        <v>20</v>
      </c>
      <c r="Y146" s="20">
        <f>SUM(M146:X146)</f>
        <v>287</v>
      </c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7"/>
    </row>
    <row r="147" spans="1:41" ht="149.25" customHeight="1" x14ac:dyDescent="0.2">
      <c r="A147" s="142" t="s">
        <v>88</v>
      </c>
      <c r="B147" s="7" t="s">
        <v>491</v>
      </c>
      <c r="C147" s="146" t="s">
        <v>78</v>
      </c>
      <c r="D147" s="146" t="s">
        <v>71</v>
      </c>
      <c r="E147" s="8" t="s">
        <v>473</v>
      </c>
      <c r="F147" s="146" t="s">
        <v>71</v>
      </c>
      <c r="G147" s="146" t="s">
        <v>71</v>
      </c>
      <c r="H147" s="146" t="s">
        <v>71</v>
      </c>
      <c r="I147" s="146" t="s">
        <v>71</v>
      </c>
      <c r="J147" s="9" t="s">
        <v>71</v>
      </c>
      <c r="K147" s="142" t="s">
        <v>71</v>
      </c>
      <c r="L147" s="142" t="s">
        <v>71</v>
      </c>
      <c r="M147" s="146">
        <v>100</v>
      </c>
      <c r="N147" s="146">
        <v>100</v>
      </c>
      <c r="O147" s="146">
        <v>80</v>
      </c>
      <c r="P147" s="146">
        <v>81</v>
      </c>
      <c r="Q147" s="146">
        <v>82</v>
      </c>
      <c r="R147" s="146">
        <v>83</v>
      </c>
      <c r="S147" s="146">
        <v>85</v>
      </c>
      <c r="T147" s="146">
        <v>85</v>
      </c>
      <c r="U147" s="146">
        <v>85</v>
      </c>
      <c r="V147" s="146">
        <v>85</v>
      </c>
      <c r="W147" s="146">
        <v>85</v>
      </c>
      <c r="X147" s="146">
        <v>86</v>
      </c>
      <c r="Y147" s="10" t="s">
        <v>71</v>
      </c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7"/>
    </row>
    <row r="148" spans="1:41" ht="111" customHeight="1" x14ac:dyDescent="0.2">
      <c r="A148" s="142" t="s">
        <v>145</v>
      </c>
      <c r="B148" s="7" t="s">
        <v>492</v>
      </c>
      <c r="C148" s="146" t="s">
        <v>78</v>
      </c>
      <c r="D148" s="146" t="s">
        <v>71</v>
      </c>
      <c r="E148" s="8" t="s">
        <v>474</v>
      </c>
      <c r="F148" s="146" t="s">
        <v>71</v>
      </c>
      <c r="G148" s="146" t="s">
        <v>71</v>
      </c>
      <c r="H148" s="146" t="s">
        <v>71</v>
      </c>
      <c r="I148" s="146" t="s">
        <v>71</v>
      </c>
      <c r="J148" s="9" t="s">
        <v>71</v>
      </c>
      <c r="K148" s="142" t="s">
        <v>71</v>
      </c>
      <c r="L148" s="142" t="s">
        <v>71</v>
      </c>
      <c r="M148" s="146" t="s">
        <v>71</v>
      </c>
      <c r="N148" s="146" t="s">
        <v>71</v>
      </c>
      <c r="O148" s="146">
        <v>16</v>
      </c>
      <c r="P148" s="146">
        <v>17</v>
      </c>
      <c r="Q148" s="146">
        <v>18</v>
      </c>
      <c r="R148" s="146">
        <v>19</v>
      </c>
      <c r="S148" s="146">
        <v>19.5</v>
      </c>
      <c r="T148" s="146" t="s">
        <v>71</v>
      </c>
      <c r="U148" s="146" t="s">
        <v>71</v>
      </c>
      <c r="V148" s="146" t="s">
        <v>71</v>
      </c>
      <c r="W148" s="146" t="s">
        <v>71</v>
      </c>
      <c r="X148" s="146" t="s">
        <v>71</v>
      </c>
      <c r="Y148" s="146" t="s">
        <v>71</v>
      </c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7"/>
    </row>
    <row r="149" spans="1:41" ht="79.5" customHeight="1" x14ac:dyDescent="0.2">
      <c r="A149" s="142" t="s">
        <v>146</v>
      </c>
      <c r="B149" s="7" t="s">
        <v>235</v>
      </c>
      <c r="C149" s="146" t="s">
        <v>84</v>
      </c>
      <c r="D149" s="146" t="s">
        <v>71</v>
      </c>
      <c r="E149" s="8" t="s">
        <v>475</v>
      </c>
      <c r="F149" s="146" t="s">
        <v>71</v>
      </c>
      <c r="G149" s="146" t="s">
        <v>71</v>
      </c>
      <c r="H149" s="146" t="s">
        <v>71</v>
      </c>
      <c r="I149" s="146" t="s">
        <v>71</v>
      </c>
      <c r="J149" s="9" t="s">
        <v>71</v>
      </c>
      <c r="K149" s="142" t="s">
        <v>71</v>
      </c>
      <c r="L149" s="142" t="s">
        <v>71</v>
      </c>
      <c r="M149" s="146" t="s">
        <v>71</v>
      </c>
      <c r="N149" s="146" t="s">
        <v>71</v>
      </c>
      <c r="O149" s="146">
        <v>500</v>
      </c>
      <c r="P149" s="146">
        <v>505</v>
      </c>
      <c r="Q149" s="146">
        <v>510</v>
      </c>
      <c r="R149" s="146">
        <v>515</v>
      </c>
      <c r="S149" s="146">
        <v>517</v>
      </c>
      <c r="T149" s="146" t="s">
        <v>71</v>
      </c>
      <c r="U149" s="146" t="s">
        <v>71</v>
      </c>
      <c r="V149" s="146" t="s">
        <v>71</v>
      </c>
      <c r="W149" s="146" t="s">
        <v>71</v>
      </c>
      <c r="X149" s="146" t="s">
        <v>71</v>
      </c>
      <c r="Y149" s="146" t="s">
        <v>71</v>
      </c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7"/>
    </row>
    <row r="150" spans="1:41" ht="181.5" customHeight="1" x14ac:dyDescent="0.2">
      <c r="A150" s="142" t="s">
        <v>178</v>
      </c>
      <c r="B150" s="7" t="s">
        <v>493</v>
      </c>
      <c r="C150" s="146" t="s">
        <v>78</v>
      </c>
      <c r="D150" s="146" t="s">
        <v>71</v>
      </c>
      <c r="E150" s="21" t="s">
        <v>557</v>
      </c>
      <c r="F150" s="146" t="s">
        <v>71</v>
      </c>
      <c r="G150" s="146" t="s">
        <v>71</v>
      </c>
      <c r="H150" s="146" t="s">
        <v>71</v>
      </c>
      <c r="I150" s="146" t="s">
        <v>71</v>
      </c>
      <c r="J150" s="9" t="s">
        <v>71</v>
      </c>
      <c r="K150" s="142" t="s">
        <v>71</v>
      </c>
      <c r="L150" s="142" t="s">
        <v>71</v>
      </c>
      <c r="M150" s="146" t="s">
        <v>71</v>
      </c>
      <c r="N150" s="146" t="s">
        <v>71</v>
      </c>
      <c r="O150" s="146">
        <v>47</v>
      </c>
      <c r="P150" s="146">
        <v>35</v>
      </c>
      <c r="Q150" s="146">
        <v>90</v>
      </c>
      <c r="R150" s="146">
        <v>95</v>
      </c>
      <c r="S150" s="146">
        <v>96</v>
      </c>
      <c r="T150" s="146" t="s">
        <v>71</v>
      </c>
      <c r="U150" s="146" t="s">
        <v>71</v>
      </c>
      <c r="V150" s="146" t="s">
        <v>71</v>
      </c>
      <c r="W150" s="146" t="s">
        <v>71</v>
      </c>
      <c r="X150" s="146" t="s">
        <v>71</v>
      </c>
      <c r="Y150" s="146" t="s">
        <v>71</v>
      </c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7"/>
    </row>
    <row r="151" spans="1:41" ht="211.5" customHeight="1" x14ac:dyDescent="0.2">
      <c r="A151" s="142" t="s">
        <v>151</v>
      </c>
      <c r="B151" s="7" t="s">
        <v>494</v>
      </c>
      <c r="C151" s="146" t="s">
        <v>78</v>
      </c>
      <c r="D151" s="146" t="s">
        <v>71</v>
      </c>
      <c r="E151" s="21" t="s">
        <v>558</v>
      </c>
      <c r="F151" s="146" t="s">
        <v>71</v>
      </c>
      <c r="G151" s="146" t="s">
        <v>71</v>
      </c>
      <c r="H151" s="146" t="s">
        <v>71</v>
      </c>
      <c r="I151" s="146" t="s">
        <v>71</v>
      </c>
      <c r="J151" s="9" t="s">
        <v>71</v>
      </c>
      <c r="K151" s="142" t="s">
        <v>71</v>
      </c>
      <c r="L151" s="142" t="s">
        <v>71</v>
      </c>
      <c r="M151" s="146" t="s">
        <v>71</v>
      </c>
      <c r="N151" s="146" t="s">
        <v>71</v>
      </c>
      <c r="O151" s="146">
        <v>33.9</v>
      </c>
      <c r="P151" s="22">
        <v>23</v>
      </c>
      <c r="Q151" s="22">
        <v>37</v>
      </c>
      <c r="R151" s="146">
        <v>37.5</v>
      </c>
      <c r="S151" s="22">
        <v>38</v>
      </c>
      <c r="T151" s="146" t="s">
        <v>71</v>
      </c>
      <c r="U151" s="146" t="s">
        <v>71</v>
      </c>
      <c r="V151" s="146" t="s">
        <v>71</v>
      </c>
      <c r="W151" s="146" t="s">
        <v>71</v>
      </c>
      <c r="X151" s="146" t="s">
        <v>71</v>
      </c>
      <c r="Y151" s="146" t="s">
        <v>71</v>
      </c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7"/>
    </row>
    <row r="152" spans="1:41" ht="72" x14ac:dyDescent="0.2">
      <c r="A152" s="149" t="s">
        <v>115</v>
      </c>
      <c r="B152" s="12" t="s">
        <v>280</v>
      </c>
      <c r="C152" s="146" t="s">
        <v>71</v>
      </c>
      <c r="D152" s="146">
        <v>0.3</v>
      </c>
      <c r="E152" s="146" t="s">
        <v>71</v>
      </c>
      <c r="F152" s="20" t="s">
        <v>615</v>
      </c>
      <c r="G152" s="8" t="s">
        <v>374</v>
      </c>
      <c r="H152" s="146" t="s">
        <v>71</v>
      </c>
      <c r="I152" s="146" t="s">
        <v>71</v>
      </c>
      <c r="J152" s="9" t="s">
        <v>71</v>
      </c>
      <c r="K152" s="142" t="s">
        <v>71</v>
      </c>
      <c r="L152" s="142" t="s">
        <v>71</v>
      </c>
      <c r="M152" s="146" t="s">
        <v>71</v>
      </c>
      <c r="N152" s="146" t="s">
        <v>71</v>
      </c>
      <c r="O152" s="146" t="s">
        <v>71</v>
      </c>
      <c r="P152" s="146" t="s">
        <v>71</v>
      </c>
      <c r="Q152" s="146" t="s">
        <v>71</v>
      </c>
      <c r="R152" s="146" t="s">
        <v>71</v>
      </c>
      <c r="S152" s="146" t="s">
        <v>71</v>
      </c>
      <c r="T152" s="146" t="s">
        <v>71</v>
      </c>
      <c r="U152" s="146" t="s">
        <v>71</v>
      </c>
      <c r="V152" s="146" t="s">
        <v>71</v>
      </c>
      <c r="W152" s="146" t="s">
        <v>71</v>
      </c>
      <c r="X152" s="146" t="s">
        <v>71</v>
      </c>
      <c r="Y152" s="146" t="s">
        <v>71</v>
      </c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7"/>
    </row>
    <row r="153" spans="1:41" x14ac:dyDescent="0.2">
      <c r="A153" s="149"/>
      <c r="B153" s="12" t="s">
        <v>157</v>
      </c>
      <c r="C153" s="148" t="s">
        <v>72</v>
      </c>
      <c r="D153" s="148" t="s">
        <v>71</v>
      </c>
      <c r="E153" s="148" t="s">
        <v>71</v>
      </c>
      <c r="F153" s="148" t="s">
        <v>71</v>
      </c>
      <c r="G153" s="148" t="s">
        <v>71</v>
      </c>
      <c r="H153" s="14" t="s">
        <v>404</v>
      </c>
      <c r="I153" s="148">
        <v>1820100000</v>
      </c>
      <c r="J153" s="15" t="s">
        <v>75</v>
      </c>
      <c r="K153" s="14" t="s">
        <v>71</v>
      </c>
      <c r="L153" s="14" t="s">
        <v>71</v>
      </c>
      <c r="M153" s="23">
        <f t="shared" ref="M153:R153" si="21">M155+M156</f>
        <v>316401.10000000003</v>
      </c>
      <c r="N153" s="23">
        <f t="shared" si="21"/>
        <v>283800.93</v>
      </c>
      <c r="O153" s="23">
        <f t="shared" si="21"/>
        <v>248531.1</v>
      </c>
      <c r="P153" s="23">
        <f t="shared" si="21"/>
        <v>270361.98499999999</v>
      </c>
      <c r="Q153" s="23">
        <f t="shared" si="21"/>
        <v>309009.59999999998</v>
      </c>
      <c r="R153" s="23">
        <f t="shared" si="21"/>
        <v>354800.4</v>
      </c>
      <c r="S153" s="23">
        <f t="shared" ref="S153:X153" si="22">S155+S156</f>
        <v>360286.80000000005</v>
      </c>
      <c r="T153" s="23">
        <f t="shared" si="22"/>
        <v>385121.80000000005</v>
      </c>
      <c r="U153" s="23">
        <f t="shared" si="22"/>
        <v>395366.69999999995</v>
      </c>
      <c r="V153" s="23">
        <f t="shared" si="22"/>
        <v>396312.2</v>
      </c>
      <c r="W153" s="23">
        <f t="shared" si="22"/>
        <v>360008.7</v>
      </c>
      <c r="X153" s="23">
        <f t="shared" si="22"/>
        <v>394004.5</v>
      </c>
      <c r="Y153" s="23">
        <f>SUM(M153:X153)</f>
        <v>4074005.8150000004</v>
      </c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7"/>
    </row>
    <row r="154" spans="1:41" x14ac:dyDescent="0.2">
      <c r="A154" s="149"/>
      <c r="B154" s="12" t="s">
        <v>76</v>
      </c>
      <c r="C154" s="24" t="s">
        <v>71</v>
      </c>
      <c r="D154" s="24" t="s">
        <v>71</v>
      </c>
      <c r="E154" s="24" t="s">
        <v>71</v>
      </c>
      <c r="F154" s="24" t="s">
        <v>71</v>
      </c>
      <c r="G154" s="24" t="s">
        <v>71</v>
      </c>
      <c r="H154" s="24" t="s">
        <v>71</v>
      </c>
      <c r="I154" s="24" t="s">
        <v>71</v>
      </c>
      <c r="J154" s="24" t="s">
        <v>71</v>
      </c>
      <c r="K154" s="14" t="s">
        <v>71</v>
      </c>
      <c r="L154" s="14" t="s">
        <v>71</v>
      </c>
      <c r="M154" s="14" t="s">
        <v>71</v>
      </c>
      <c r="N154" s="14" t="s">
        <v>71</v>
      </c>
      <c r="O154" s="14" t="s">
        <v>71</v>
      </c>
      <c r="P154" s="14" t="s">
        <v>71</v>
      </c>
      <c r="Q154" s="14" t="s">
        <v>71</v>
      </c>
      <c r="R154" s="14" t="s">
        <v>71</v>
      </c>
      <c r="S154" s="24" t="s">
        <v>71</v>
      </c>
      <c r="T154" s="24" t="s">
        <v>71</v>
      </c>
      <c r="U154" s="24" t="s">
        <v>71</v>
      </c>
      <c r="V154" s="24" t="s">
        <v>71</v>
      </c>
      <c r="W154" s="24" t="s">
        <v>71</v>
      </c>
      <c r="X154" s="24" t="s">
        <v>71</v>
      </c>
      <c r="Y154" s="24" t="s">
        <v>71</v>
      </c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7"/>
    </row>
    <row r="155" spans="1:41" x14ac:dyDescent="0.2">
      <c r="A155" s="149"/>
      <c r="B155" s="12" t="s">
        <v>466</v>
      </c>
      <c r="C155" s="148" t="s">
        <v>72</v>
      </c>
      <c r="D155" s="148" t="s">
        <v>71</v>
      </c>
      <c r="E155" s="148" t="s">
        <v>71</v>
      </c>
      <c r="F155" s="148" t="s">
        <v>71</v>
      </c>
      <c r="G155" s="148" t="s">
        <v>71</v>
      </c>
      <c r="H155" s="14" t="s">
        <v>404</v>
      </c>
      <c r="I155" s="148">
        <v>1820100000</v>
      </c>
      <c r="J155" s="15" t="s">
        <v>75</v>
      </c>
      <c r="K155" s="14" t="s">
        <v>71</v>
      </c>
      <c r="L155" s="14" t="s">
        <v>71</v>
      </c>
      <c r="M155" s="23">
        <f>SUMIFS(M157:M1215,I157:I1215,"1820100000",B157:B1215,"финансирование за счет краевого бюджета")</f>
        <v>316401.10000000003</v>
      </c>
      <c r="N155" s="23">
        <f>SUMIFS(N157:N1215,I157:I1215,"1820100000",B157:B1215,"финансирование за счет краевого бюджета")</f>
        <v>283800.93</v>
      </c>
      <c r="O155" s="23">
        <f>SUMIFS(O157:O1215,I157:I1215,"1820100000",B157:B1215,"финансирование за счет краевого бюджета")</f>
        <v>248531.1</v>
      </c>
      <c r="P155" s="23">
        <f>SUMIFS(P157:P1215,I157:I1215,"1820100000",B157:B1215,"финансирование за счет краевого бюджета")</f>
        <v>270361.98499999999</v>
      </c>
      <c r="Q155" s="23">
        <f>SUMIFS(Q157:Q1215,I157:I1215,"1820100000",B157:B1215,"финансирование за счет краевого бюджета")</f>
        <v>309009.59999999998</v>
      </c>
      <c r="R155" s="23">
        <f>SUMIFS(R157:R1215,I157:I1215,"1820100000",B157:B1215,"финансирование за счет краевого бюджета")</f>
        <v>354800.4</v>
      </c>
      <c r="S155" s="23">
        <f>SUMIFS(S157:S1215,I157:I1215,"1820100000",B157:B1215,"финансирование за счет краевого бюджета")</f>
        <v>360286.80000000005</v>
      </c>
      <c r="T155" s="23">
        <f>T162+T169+T170+T195+T220</f>
        <v>384887.4</v>
      </c>
      <c r="U155" s="23">
        <f>SUMIFS(U157:U1215,I157:I1215,"1820100000",B157:B1215,"финансирование за счет краевого бюджета")</f>
        <v>394663.6</v>
      </c>
      <c r="V155" s="23">
        <f>SUMIFS(V157:V1215,I157:I1215,"1820100000",B157:B1215,"финансирование за счет краевого бюджета")</f>
        <v>395362.2</v>
      </c>
      <c r="W155" s="23">
        <f>SUMIFS(W157:W1215,I157:I1215,"1820100000",B157:B1215,"финансирование за счет краевого бюджета")</f>
        <v>359058.7</v>
      </c>
      <c r="X155" s="23">
        <f>SUMIFS(X157:X1215,I157:I1215,"1820100000",B157:B1215,"финансирование за счет краевого бюджета")</f>
        <v>393054.5</v>
      </c>
      <c r="Y155" s="23">
        <f>SUM(M155:X155)</f>
        <v>4070218.3150000004</v>
      </c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7"/>
    </row>
    <row r="156" spans="1:41" x14ac:dyDescent="0.2">
      <c r="A156" s="149"/>
      <c r="B156" s="12" t="s">
        <v>411</v>
      </c>
      <c r="C156" s="148" t="s">
        <v>72</v>
      </c>
      <c r="D156" s="148" t="s">
        <v>71</v>
      </c>
      <c r="E156" s="148" t="s">
        <v>71</v>
      </c>
      <c r="F156" s="148" t="s">
        <v>71</v>
      </c>
      <c r="G156" s="148" t="s">
        <v>71</v>
      </c>
      <c r="H156" s="14" t="s">
        <v>404</v>
      </c>
      <c r="I156" s="148">
        <v>1820100000</v>
      </c>
      <c r="J156" s="15" t="s">
        <v>75</v>
      </c>
      <c r="K156" s="14" t="s">
        <v>71</v>
      </c>
      <c r="L156" s="14" t="s">
        <v>71</v>
      </c>
      <c r="M156" s="23">
        <f>SUMIFS(M157:M1215,I157:I1215,"1820100000",B157:B1215,"финансирование за счет федерального бюджета")</f>
        <v>0</v>
      </c>
      <c r="N156" s="23">
        <f>SUMIFS(N157:N1215,I157:I1215,"1820100000",B157:B1215,"финансирование за счет федерального бюджета")</f>
        <v>0</v>
      </c>
      <c r="O156" s="23">
        <f>SUMIFS(O157:O1215,I157:I1215,"1820100000",B157:B1215,"финансирование за счет федерального бюджета")</f>
        <v>0</v>
      </c>
      <c r="P156" s="23">
        <f>SUMIFS(P157:P1215,I157:I1215,"1820100000",B157:B1215,"финансирование за счет федерального бюджета")</f>
        <v>0</v>
      </c>
      <c r="Q156" s="23">
        <f>SUMIFS(Q157:Q1215,I157:I1215,"1820100000",B157:B1215,"финансирование за счет федерального бюджета")</f>
        <v>0</v>
      </c>
      <c r="R156" s="23">
        <f>SUMIFS(R157:R1215,I157:I1215,"1820100000",B157:B1215,"финансирование за счет федерального бюджета")</f>
        <v>0</v>
      </c>
      <c r="S156" s="23">
        <f>SUMIFS(S157:S1215,I157:I1215,"1820100000",B157:B1215,"финансирование за счет федерального бюджета")</f>
        <v>0</v>
      </c>
      <c r="T156" s="23">
        <f>SUMIFS(T157:T1215,I157:I1215,"1820100000",B157:B1215,"финансирование за счет федерального бюджета")</f>
        <v>234.4</v>
      </c>
      <c r="U156" s="23">
        <f>SUMIFS(U157:U1215,I157:I1215,"1820100000",B157:B1215,"финансирование за счет федерального бюджета")</f>
        <v>703.1</v>
      </c>
      <c r="V156" s="23">
        <f>SUMIFS(V157:V1215,I157:I1215,"1820100000",B157:B1215,"финансирование за счет федерального бюджета")</f>
        <v>950</v>
      </c>
      <c r="W156" s="23">
        <f>SUMIFS(W157:W1215,I157:I1215,"1820100000",B157:B1215,"финансирование за счет федерального бюджета")</f>
        <v>950</v>
      </c>
      <c r="X156" s="23">
        <f>SUMIFS(X157:X1215,I157:I1215,"1820100000",B157:B1215,"финансирование за счет федерального бюджета")</f>
        <v>950</v>
      </c>
      <c r="Y156" s="23">
        <f>SUM(M156:X156)</f>
        <v>3787.5</v>
      </c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7"/>
    </row>
    <row r="157" spans="1:41" ht="54" customHeight="1" x14ac:dyDescent="0.2">
      <c r="A157" s="142" t="s">
        <v>209</v>
      </c>
      <c r="B157" s="99" t="s">
        <v>236</v>
      </c>
      <c r="C157" s="146" t="s">
        <v>83</v>
      </c>
      <c r="D157" s="20" t="s">
        <v>71</v>
      </c>
      <c r="E157" s="8" t="s">
        <v>99</v>
      </c>
      <c r="F157" s="146" t="s">
        <v>71</v>
      </c>
      <c r="G157" s="146" t="s">
        <v>71</v>
      </c>
      <c r="H157" s="146" t="s">
        <v>86</v>
      </c>
      <c r="I157" s="146" t="s">
        <v>71</v>
      </c>
      <c r="J157" s="9" t="s">
        <v>71</v>
      </c>
      <c r="K157" s="142" t="s">
        <v>71</v>
      </c>
      <c r="L157" s="142" t="s">
        <v>71</v>
      </c>
      <c r="M157" s="25">
        <v>9</v>
      </c>
      <c r="N157" s="25">
        <v>9</v>
      </c>
      <c r="O157" s="25">
        <v>9</v>
      </c>
      <c r="P157" s="25">
        <v>9</v>
      </c>
      <c r="Q157" s="25">
        <v>9</v>
      </c>
      <c r="R157" s="25">
        <v>9</v>
      </c>
      <c r="S157" s="25">
        <v>9</v>
      </c>
      <c r="T157" s="25">
        <v>9</v>
      </c>
      <c r="U157" s="25">
        <v>9</v>
      </c>
      <c r="V157" s="25">
        <v>9</v>
      </c>
      <c r="W157" s="25">
        <v>9</v>
      </c>
      <c r="X157" s="25">
        <v>9</v>
      </c>
      <c r="Y157" s="146" t="s">
        <v>71</v>
      </c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7"/>
    </row>
    <row r="158" spans="1:41" ht="55.5" customHeight="1" x14ac:dyDescent="0.2">
      <c r="A158" s="149" t="s">
        <v>116</v>
      </c>
      <c r="B158" s="12" t="s">
        <v>237</v>
      </c>
      <c r="C158" s="146" t="s">
        <v>71</v>
      </c>
      <c r="D158" s="20" t="s">
        <v>71</v>
      </c>
      <c r="E158" s="146" t="s">
        <v>71</v>
      </c>
      <c r="F158" s="20" t="s">
        <v>295</v>
      </c>
      <c r="G158" s="8" t="s">
        <v>82</v>
      </c>
      <c r="H158" s="146" t="s">
        <v>71</v>
      </c>
      <c r="I158" s="146" t="s">
        <v>71</v>
      </c>
      <c r="J158" s="9" t="s">
        <v>71</v>
      </c>
      <c r="K158" s="142" t="s">
        <v>71</v>
      </c>
      <c r="L158" s="142" t="s">
        <v>71</v>
      </c>
      <c r="M158" s="146" t="s">
        <v>71</v>
      </c>
      <c r="N158" s="146" t="s">
        <v>71</v>
      </c>
      <c r="O158" s="142" t="s">
        <v>71</v>
      </c>
      <c r="P158" s="142" t="s">
        <v>71</v>
      </c>
      <c r="Q158" s="142" t="s">
        <v>71</v>
      </c>
      <c r="R158" s="142" t="s">
        <v>71</v>
      </c>
      <c r="S158" s="146" t="s">
        <v>71</v>
      </c>
      <c r="T158" s="146" t="s">
        <v>71</v>
      </c>
      <c r="U158" s="146" t="s">
        <v>71</v>
      </c>
      <c r="V158" s="146" t="s">
        <v>71</v>
      </c>
      <c r="W158" s="146" t="s">
        <v>71</v>
      </c>
      <c r="X158" s="146" t="s">
        <v>71</v>
      </c>
      <c r="Y158" s="146" t="s">
        <v>71</v>
      </c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7"/>
    </row>
    <row r="159" spans="1:41" x14ac:dyDescent="0.2">
      <c r="A159" s="149"/>
      <c r="B159" s="12" t="s">
        <v>157</v>
      </c>
      <c r="C159" s="148" t="s">
        <v>72</v>
      </c>
      <c r="D159" s="148" t="s">
        <v>71</v>
      </c>
      <c r="E159" s="148" t="s">
        <v>71</v>
      </c>
      <c r="F159" s="24" t="s">
        <v>71</v>
      </c>
      <c r="G159" s="148" t="s">
        <v>71</v>
      </c>
      <c r="H159" s="15" t="s">
        <v>73</v>
      </c>
      <c r="I159" s="15">
        <v>1820100000</v>
      </c>
      <c r="J159" s="15" t="s">
        <v>75</v>
      </c>
      <c r="K159" s="14" t="s">
        <v>71</v>
      </c>
      <c r="L159" s="14" t="s">
        <v>71</v>
      </c>
      <c r="M159" s="23">
        <f t="shared" ref="M159:R159" si="23">M161+M162</f>
        <v>191636.5</v>
      </c>
      <c r="N159" s="23">
        <f t="shared" si="23"/>
        <v>164093.62999999998</v>
      </c>
      <c r="O159" s="23">
        <f t="shared" si="23"/>
        <v>72497</v>
      </c>
      <c r="P159" s="23">
        <f>P161+P162</f>
        <v>0</v>
      </c>
      <c r="Q159" s="23">
        <f t="shared" si="23"/>
        <v>0</v>
      </c>
      <c r="R159" s="23">
        <f t="shared" si="23"/>
        <v>0</v>
      </c>
      <c r="S159" s="23">
        <f t="shared" ref="S159:X159" si="24">S161+S162</f>
        <v>0</v>
      </c>
      <c r="T159" s="23">
        <f t="shared" si="24"/>
        <v>0</v>
      </c>
      <c r="U159" s="23">
        <f t="shared" si="24"/>
        <v>0</v>
      </c>
      <c r="V159" s="23">
        <f t="shared" si="24"/>
        <v>0</v>
      </c>
      <c r="W159" s="23">
        <f t="shared" si="24"/>
        <v>0</v>
      </c>
      <c r="X159" s="23">
        <f t="shared" si="24"/>
        <v>0</v>
      </c>
      <c r="Y159" s="23">
        <f>SUM(M159:X159)</f>
        <v>428227.13</v>
      </c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7"/>
    </row>
    <row r="160" spans="1:41" x14ac:dyDescent="0.2">
      <c r="A160" s="149"/>
      <c r="B160" s="12" t="s">
        <v>76</v>
      </c>
      <c r="C160" s="24" t="s">
        <v>71</v>
      </c>
      <c r="D160" s="24" t="s">
        <v>71</v>
      </c>
      <c r="E160" s="24" t="s">
        <v>71</v>
      </c>
      <c r="F160" s="24" t="s">
        <v>71</v>
      </c>
      <c r="G160" s="24" t="s">
        <v>71</v>
      </c>
      <c r="H160" s="24" t="s">
        <v>71</v>
      </c>
      <c r="I160" s="24" t="s">
        <v>71</v>
      </c>
      <c r="J160" s="24" t="s">
        <v>71</v>
      </c>
      <c r="K160" s="14" t="s">
        <v>71</v>
      </c>
      <c r="L160" s="14" t="s">
        <v>71</v>
      </c>
      <c r="M160" s="14" t="s">
        <v>71</v>
      </c>
      <c r="N160" s="14" t="s">
        <v>71</v>
      </c>
      <c r="O160" s="14" t="s">
        <v>71</v>
      </c>
      <c r="P160" s="14" t="s">
        <v>71</v>
      </c>
      <c r="Q160" s="14" t="s">
        <v>71</v>
      </c>
      <c r="R160" s="14" t="s">
        <v>71</v>
      </c>
      <c r="S160" s="24" t="s">
        <v>71</v>
      </c>
      <c r="T160" s="24" t="s">
        <v>71</v>
      </c>
      <c r="U160" s="24" t="s">
        <v>71</v>
      </c>
      <c r="V160" s="24" t="s">
        <v>71</v>
      </c>
      <c r="W160" s="24" t="s">
        <v>71</v>
      </c>
      <c r="X160" s="24" t="s">
        <v>71</v>
      </c>
      <c r="Y160" s="24" t="s">
        <v>71</v>
      </c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7"/>
    </row>
    <row r="161" spans="1:41" x14ac:dyDescent="0.2">
      <c r="A161" s="149"/>
      <c r="B161" s="12" t="s">
        <v>159</v>
      </c>
      <c r="C161" s="148" t="s">
        <v>72</v>
      </c>
      <c r="D161" s="148" t="s">
        <v>71</v>
      </c>
      <c r="E161" s="148" t="s">
        <v>71</v>
      </c>
      <c r="F161" s="24" t="s">
        <v>71</v>
      </c>
      <c r="G161" s="148" t="s">
        <v>71</v>
      </c>
      <c r="H161" s="15" t="s">
        <v>73</v>
      </c>
      <c r="I161" s="15">
        <v>1820100000</v>
      </c>
      <c r="J161" s="15" t="s">
        <v>75</v>
      </c>
      <c r="K161" s="14" t="s">
        <v>71</v>
      </c>
      <c r="L161" s="14" t="s">
        <v>71</v>
      </c>
      <c r="M161" s="23">
        <f>SUMIFS(M164:M166,B164:B166,B161)</f>
        <v>0</v>
      </c>
      <c r="N161" s="23">
        <f>SUMIFS(N164:N166,B164:B166,B161)</f>
        <v>0</v>
      </c>
      <c r="O161" s="23">
        <f>SUMIFS(O164:O166,B164:B166,B161)</f>
        <v>0</v>
      </c>
      <c r="P161" s="23">
        <f>SUMIFS(P164:P166,B164:B166,B161)</f>
        <v>0</v>
      </c>
      <c r="Q161" s="23">
        <f>SUMIFS(Q164:Q166,B164:B166,B161)</f>
        <v>0</v>
      </c>
      <c r="R161" s="23">
        <f>SUMIFS(R164:R166,B164:B166,B161)</f>
        <v>0</v>
      </c>
      <c r="S161" s="23">
        <f>SUMIFS(S164:S166,B164:B166,B161)</f>
        <v>0</v>
      </c>
      <c r="T161" s="23">
        <f>SUMIFS(T164:T166,B164:B166,B161)</f>
        <v>0</v>
      </c>
      <c r="U161" s="23">
        <f>SUMIFS(U164:U166,B164:B166,B161)</f>
        <v>0</v>
      </c>
      <c r="V161" s="23">
        <f>SUMIFS(V164:V166,B164:B166,B161)</f>
        <v>0</v>
      </c>
      <c r="W161" s="23">
        <f>SUMIFS(W164:W166,B164:B166,B161)</f>
        <v>0</v>
      </c>
      <c r="X161" s="23">
        <f>SUMIFS(X164:X166,B164:B166,B161)</f>
        <v>0</v>
      </c>
      <c r="Y161" s="23">
        <f>SUM(M161:X161)</f>
        <v>0</v>
      </c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7"/>
    </row>
    <row r="162" spans="1:41" x14ac:dyDescent="0.2">
      <c r="A162" s="149"/>
      <c r="B162" s="12" t="s">
        <v>158</v>
      </c>
      <c r="C162" s="148" t="s">
        <v>72</v>
      </c>
      <c r="D162" s="148" t="s">
        <v>71</v>
      </c>
      <c r="E162" s="148" t="s">
        <v>71</v>
      </c>
      <c r="F162" s="24" t="s">
        <v>71</v>
      </c>
      <c r="G162" s="148" t="s">
        <v>71</v>
      </c>
      <c r="H162" s="15" t="s">
        <v>73</v>
      </c>
      <c r="I162" s="15">
        <v>1820100000</v>
      </c>
      <c r="J162" s="15" t="s">
        <v>75</v>
      </c>
      <c r="K162" s="14" t="s">
        <v>71</v>
      </c>
      <c r="L162" s="14" t="s">
        <v>71</v>
      </c>
      <c r="M162" s="23">
        <f>SUMIFS(M164:M166,B164:B166,B162)</f>
        <v>191636.5</v>
      </c>
      <c r="N162" s="23">
        <f>SUMIFS(N164:N166,B164:B166,B162)</f>
        <v>164093.62999999998</v>
      </c>
      <c r="O162" s="23">
        <f>SUMIFS(O164:O166,B164:B166,B162)</f>
        <v>72497</v>
      </c>
      <c r="P162" s="23">
        <f>SUMIFS(P164:P166,B164:B166,B162)</f>
        <v>0</v>
      </c>
      <c r="Q162" s="23">
        <f>SUMIFS(Q164:Q166,B164:B166,B162)</f>
        <v>0</v>
      </c>
      <c r="R162" s="23">
        <f>SUMIFS(R164:R166,B164:B166,B162)</f>
        <v>0</v>
      </c>
      <c r="S162" s="23">
        <f>SUMIFS(S164:S166,B164:B166,B162)</f>
        <v>0</v>
      </c>
      <c r="T162" s="23">
        <f>SUMIFS(T164:T166,B164:B166,B162)</f>
        <v>0</v>
      </c>
      <c r="U162" s="23">
        <f>SUMIFS(U164:U166,B164:B166,B162)</f>
        <v>0</v>
      </c>
      <c r="V162" s="23">
        <f>SUMIFS(V164:V166,B164:B166,B162)</f>
        <v>0</v>
      </c>
      <c r="W162" s="23">
        <f>SUMIFS(W164:W166,B164:B166,B162)</f>
        <v>0</v>
      </c>
      <c r="X162" s="23">
        <f>SUMIFS(X164:X166,B164:B166,B162)</f>
        <v>0</v>
      </c>
      <c r="Y162" s="23">
        <f>SUM(M162:X162)</f>
        <v>428227.13</v>
      </c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7"/>
    </row>
    <row r="163" spans="1:41" x14ac:dyDescent="0.2">
      <c r="A163" s="149"/>
      <c r="B163" s="12"/>
      <c r="C163" s="24" t="s">
        <v>71</v>
      </c>
      <c r="D163" s="24" t="s">
        <v>71</v>
      </c>
      <c r="E163" s="24" t="s">
        <v>71</v>
      </c>
      <c r="F163" s="24" t="s">
        <v>71</v>
      </c>
      <c r="G163" s="14" t="s">
        <v>71</v>
      </c>
      <c r="H163" s="14" t="s">
        <v>71</v>
      </c>
      <c r="I163" s="14" t="s">
        <v>71</v>
      </c>
      <c r="J163" s="14" t="s">
        <v>71</v>
      </c>
      <c r="K163" s="14" t="s">
        <v>71</v>
      </c>
      <c r="L163" s="14" t="s">
        <v>71</v>
      </c>
      <c r="M163" s="14" t="s">
        <v>71</v>
      </c>
      <c r="N163" s="14" t="s">
        <v>71</v>
      </c>
      <c r="O163" s="14" t="s">
        <v>71</v>
      </c>
      <c r="P163" s="14" t="s">
        <v>71</v>
      </c>
      <c r="Q163" s="14" t="s">
        <v>71</v>
      </c>
      <c r="R163" s="14" t="s">
        <v>71</v>
      </c>
      <c r="S163" s="14" t="s">
        <v>71</v>
      </c>
      <c r="T163" s="14" t="s">
        <v>71</v>
      </c>
      <c r="U163" s="14" t="s">
        <v>71</v>
      </c>
      <c r="V163" s="14" t="s">
        <v>71</v>
      </c>
      <c r="W163" s="14" t="s">
        <v>71</v>
      </c>
      <c r="X163" s="14" t="s">
        <v>71</v>
      </c>
      <c r="Y163" s="14" t="s">
        <v>71</v>
      </c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7"/>
    </row>
    <row r="164" spans="1:41" x14ac:dyDescent="0.2">
      <c r="A164" s="149"/>
      <c r="B164" s="26" t="s">
        <v>158</v>
      </c>
      <c r="C164" s="146" t="s">
        <v>72</v>
      </c>
      <c r="D164" s="146" t="s">
        <v>71</v>
      </c>
      <c r="E164" s="146" t="s">
        <v>71</v>
      </c>
      <c r="F164" s="146" t="s">
        <v>71</v>
      </c>
      <c r="G164" s="146" t="s">
        <v>71</v>
      </c>
      <c r="H164" s="9" t="s">
        <v>89</v>
      </c>
      <c r="I164" s="9" t="s">
        <v>100</v>
      </c>
      <c r="J164" s="9" t="s">
        <v>195</v>
      </c>
      <c r="K164" s="142" t="s">
        <v>71</v>
      </c>
      <c r="L164" s="142" t="s">
        <v>71</v>
      </c>
      <c r="M164" s="10">
        <v>191636.5</v>
      </c>
      <c r="N164" s="10">
        <v>164041.82999999999</v>
      </c>
      <c r="O164" s="10">
        <v>72497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8">
        <f>SUM(M164:X164)</f>
        <v>428175.32999999996</v>
      </c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7"/>
    </row>
    <row r="165" spans="1:41" ht="12.75" customHeight="1" x14ac:dyDescent="0.2">
      <c r="A165" s="149"/>
      <c r="B165" s="26" t="s">
        <v>158</v>
      </c>
      <c r="C165" s="146" t="s">
        <v>72</v>
      </c>
      <c r="D165" s="146" t="s">
        <v>71</v>
      </c>
      <c r="E165" s="146" t="s">
        <v>71</v>
      </c>
      <c r="F165" s="146" t="s">
        <v>71</v>
      </c>
      <c r="G165" s="146" t="s">
        <v>71</v>
      </c>
      <c r="H165" s="9" t="s">
        <v>154</v>
      </c>
      <c r="I165" s="9" t="s">
        <v>100</v>
      </c>
      <c r="J165" s="9" t="s">
        <v>195</v>
      </c>
      <c r="K165" s="142" t="s">
        <v>71</v>
      </c>
      <c r="L165" s="142" t="s">
        <v>71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8">
        <f>SUM(M165:X165)</f>
        <v>0</v>
      </c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7"/>
    </row>
    <row r="166" spans="1:41" ht="11.25" customHeight="1" x14ac:dyDescent="0.2">
      <c r="A166" s="149"/>
      <c r="B166" s="26" t="s">
        <v>158</v>
      </c>
      <c r="C166" s="146" t="s">
        <v>72</v>
      </c>
      <c r="D166" s="146" t="s">
        <v>71</v>
      </c>
      <c r="E166" s="146" t="s">
        <v>71</v>
      </c>
      <c r="F166" s="146" t="s">
        <v>71</v>
      </c>
      <c r="G166" s="146" t="s">
        <v>71</v>
      </c>
      <c r="H166" s="9" t="s">
        <v>89</v>
      </c>
      <c r="I166" s="9" t="s">
        <v>100</v>
      </c>
      <c r="J166" s="9" t="s">
        <v>195</v>
      </c>
      <c r="K166" s="142" t="s">
        <v>71</v>
      </c>
      <c r="L166" s="142" t="s">
        <v>71</v>
      </c>
      <c r="M166" s="27">
        <v>0</v>
      </c>
      <c r="N166" s="27">
        <v>51.8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8">
        <f>SUM(M166:X166)</f>
        <v>51.8</v>
      </c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7"/>
    </row>
    <row r="167" spans="1:41" ht="51" customHeight="1" x14ac:dyDescent="0.2">
      <c r="A167" s="142" t="s">
        <v>117</v>
      </c>
      <c r="B167" s="7" t="s">
        <v>238</v>
      </c>
      <c r="C167" s="146" t="s">
        <v>84</v>
      </c>
      <c r="D167" s="146" t="s">
        <v>71</v>
      </c>
      <c r="E167" s="8" t="s">
        <v>476</v>
      </c>
      <c r="F167" s="146" t="s">
        <v>71</v>
      </c>
      <c r="G167" s="146" t="s">
        <v>71</v>
      </c>
      <c r="H167" s="146" t="s">
        <v>71</v>
      </c>
      <c r="I167" s="146" t="s">
        <v>71</v>
      </c>
      <c r="J167" s="9" t="s">
        <v>71</v>
      </c>
      <c r="K167" s="142" t="s">
        <v>71</v>
      </c>
      <c r="L167" s="142" t="s">
        <v>71</v>
      </c>
      <c r="M167" s="29" t="s">
        <v>71</v>
      </c>
      <c r="N167" s="29" t="s">
        <v>71</v>
      </c>
      <c r="O167" s="29">
        <v>180</v>
      </c>
      <c r="P167" s="29">
        <v>180</v>
      </c>
      <c r="Q167" s="142" t="s">
        <v>71</v>
      </c>
      <c r="R167" s="142" t="s">
        <v>71</v>
      </c>
      <c r="S167" s="142" t="s">
        <v>71</v>
      </c>
      <c r="T167" s="142" t="s">
        <v>71</v>
      </c>
      <c r="U167" s="142" t="s">
        <v>71</v>
      </c>
      <c r="V167" s="142" t="s">
        <v>71</v>
      </c>
      <c r="W167" s="142" t="s">
        <v>71</v>
      </c>
      <c r="X167" s="142" t="s">
        <v>71</v>
      </c>
      <c r="Y167" s="29">
        <f>SUM(O167:X167)</f>
        <v>360</v>
      </c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7"/>
    </row>
    <row r="168" spans="1:41" ht="118.5" customHeight="1" x14ac:dyDescent="0.2">
      <c r="A168" s="149" t="s">
        <v>118</v>
      </c>
      <c r="B168" s="12" t="s">
        <v>495</v>
      </c>
      <c r="C168" s="146" t="s">
        <v>71</v>
      </c>
      <c r="D168" s="146" t="s">
        <v>71</v>
      </c>
      <c r="E168" s="146" t="s">
        <v>71</v>
      </c>
      <c r="F168" s="20" t="s">
        <v>615</v>
      </c>
      <c r="G168" s="8" t="s">
        <v>374</v>
      </c>
      <c r="H168" s="146" t="s">
        <v>71</v>
      </c>
      <c r="I168" s="146" t="s">
        <v>71</v>
      </c>
      <c r="J168" s="9" t="s">
        <v>71</v>
      </c>
      <c r="K168" s="142" t="s">
        <v>71</v>
      </c>
      <c r="L168" s="142" t="s">
        <v>71</v>
      </c>
      <c r="M168" s="29" t="s">
        <v>71</v>
      </c>
      <c r="N168" s="29" t="s">
        <v>71</v>
      </c>
      <c r="O168" s="142" t="s">
        <v>71</v>
      </c>
      <c r="P168" s="142" t="s">
        <v>71</v>
      </c>
      <c r="Q168" s="142" t="s">
        <v>71</v>
      </c>
      <c r="R168" s="142" t="s">
        <v>71</v>
      </c>
      <c r="S168" s="146" t="s">
        <v>71</v>
      </c>
      <c r="T168" s="146" t="s">
        <v>71</v>
      </c>
      <c r="U168" s="146" t="s">
        <v>71</v>
      </c>
      <c r="V168" s="146" t="s">
        <v>71</v>
      </c>
      <c r="W168" s="146" t="s">
        <v>71</v>
      </c>
      <c r="X168" s="146" t="s">
        <v>71</v>
      </c>
      <c r="Y168" s="146" t="s">
        <v>71</v>
      </c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7"/>
    </row>
    <row r="169" spans="1:41" x14ac:dyDescent="0.2">
      <c r="A169" s="149"/>
      <c r="B169" s="12" t="s">
        <v>157</v>
      </c>
      <c r="C169" s="148" t="s">
        <v>72</v>
      </c>
      <c r="D169" s="148" t="s">
        <v>71</v>
      </c>
      <c r="E169" s="148" t="s">
        <v>71</v>
      </c>
      <c r="F169" s="24" t="s">
        <v>71</v>
      </c>
      <c r="G169" s="148" t="s">
        <v>71</v>
      </c>
      <c r="H169" s="15" t="s">
        <v>73</v>
      </c>
      <c r="I169" s="15">
        <v>1820100000</v>
      </c>
      <c r="J169" s="15" t="s">
        <v>75</v>
      </c>
      <c r="K169" s="14" t="s">
        <v>71</v>
      </c>
      <c r="L169" s="14" t="s">
        <v>71</v>
      </c>
      <c r="M169" s="23">
        <f t="shared" ref="M169:R169" si="25">M172+M173</f>
        <v>43638.7</v>
      </c>
      <c r="N169" s="23">
        <f t="shared" si="25"/>
        <v>39514.800000000003</v>
      </c>
      <c r="O169" s="23">
        <f t="shared" si="25"/>
        <v>112744.7</v>
      </c>
      <c r="P169" s="23">
        <f t="shared" si="25"/>
        <v>197324.08500000002</v>
      </c>
      <c r="Q169" s="23">
        <f t="shared" si="25"/>
        <v>285085.09999999998</v>
      </c>
      <c r="R169" s="23">
        <f t="shared" si="25"/>
        <v>328746</v>
      </c>
      <c r="S169" s="23">
        <f t="shared" ref="S169:X169" si="26">S172+S173</f>
        <v>322331.40000000002</v>
      </c>
      <c r="T169" s="23">
        <f t="shared" si="26"/>
        <v>318059.2</v>
      </c>
      <c r="U169" s="23">
        <f t="shared" si="26"/>
        <v>315235.8</v>
      </c>
      <c r="V169" s="23">
        <f t="shared" si="26"/>
        <v>314370.7</v>
      </c>
      <c r="W169" s="23">
        <f t="shared" si="26"/>
        <v>291497.40000000002</v>
      </c>
      <c r="X169" s="23">
        <f t="shared" si="26"/>
        <v>314154.3</v>
      </c>
      <c r="Y169" s="23">
        <f>SUM(M169:X169)</f>
        <v>2882702.1850000001</v>
      </c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7"/>
    </row>
    <row r="170" spans="1:41" x14ac:dyDescent="0.2">
      <c r="A170" s="149"/>
      <c r="B170" s="12" t="s">
        <v>157</v>
      </c>
      <c r="C170" s="148" t="s">
        <v>72</v>
      </c>
      <c r="D170" s="148" t="s">
        <v>71</v>
      </c>
      <c r="E170" s="148" t="s">
        <v>71</v>
      </c>
      <c r="F170" s="24" t="s">
        <v>71</v>
      </c>
      <c r="G170" s="148" t="s">
        <v>71</v>
      </c>
      <c r="H170" s="15" t="s">
        <v>406</v>
      </c>
      <c r="I170" s="15">
        <v>1820100000</v>
      </c>
      <c r="J170" s="15" t="s">
        <v>75</v>
      </c>
      <c r="K170" s="14" t="s">
        <v>71</v>
      </c>
      <c r="L170" s="14" t="s">
        <v>71</v>
      </c>
      <c r="M170" s="23">
        <f t="shared" ref="M170:R170" si="27">M174+M175</f>
        <v>0</v>
      </c>
      <c r="N170" s="23">
        <f t="shared" si="27"/>
        <v>0</v>
      </c>
      <c r="O170" s="23">
        <f t="shared" si="27"/>
        <v>0</v>
      </c>
      <c r="P170" s="23">
        <f t="shared" si="27"/>
        <v>0</v>
      </c>
      <c r="Q170" s="23">
        <f t="shared" si="27"/>
        <v>0</v>
      </c>
      <c r="R170" s="23">
        <f t="shared" si="27"/>
        <v>0</v>
      </c>
      <c r="S170" s="23">
        <f>S174+S175</f>
        <v>9871.2000000000007</v>
      </c>
      <c r="T170" s="23">
        <f>T175</f>
        <v>39459.5</v>
      </c>
      <c r="U170" s="23">
        <f>U174+U175</f>
        <v>50759.799999999996</v>
      </c>
      <c r="V170" s="23">
        <f>V174+V175</f>
        <v>52210.5</v>
      </c>
      <c r="W170" s="23">
        <f>W174+W175</f>
        <v>40088.6</v>
      </c>
      <c r="X170" s="23">
        <f>X174+X175</f>
        <v>50222.700000000004</v>
      </c>
      <c r="Y170" s="23">
        <f>SUM(M170:X170)</f>
        <v>242612.30000000002</v>
      </c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7"/>
    </row>
    <row r="171" spans="1:41" x14ac:dyDescent="0.2">
      <c r="A171" s="149"/>
      <c r="B171" s="12" t="s">
        <v>76</v>
      </c>
      <c r="C171" s="24" t="s">
        <v>71</v>
      </c>
      <c r="D171" s="24" t="s">
        <v>71</v>
      </c>
      <c r="E171" s="24" t="s">
        <v>71</v>
      </c>
      <c r="F171" s="24" t="s">
        <v>71</v>
      </c>
      <c r="G171" s="24" t="s">
        <v>71</v>
      </c>
      <c r="H171" s="24" t="s">
        <v>71</v>
      </c>
      <c r="I171" s="24" t="s">
        <v>71</v>
      </c>
      <c r="J171" s="24" t="s">
        <v>71</v>
      </c>
      <c r="K171" s="14" t="s">
        <v>71</v>
      </c>
      <c r="L171" s="14" t="s">
        <v>71</v>
      </c>
      <c r="M171" s="14" t="s">
        <v>71</v>
      </c>
      <c r="N171" s="14" t="s">
        <v>71</v>
      </c>
      <c r="O171" s="14" t="s">
        <v>71</v>
      </c>
      <c r="P171" s="14" t="s">
        <v>71</v>
      </c>
      <c r="Q171" s="14" t="s">
        <v>71</v>
      </c>
      <c r="R171" s="14" t="s">
        <v>71</v>
      </c>
      <c r="S171" s="24" t="s">
        <v>71</v>
      </c>
      <c r="T171" s="24" t="s">
        <v>71</v>
      </c>
      <c r="U171" s="24" t="s">
        <v>71</v>
      </c>
      <c r="V171" s="24" t="s">
        <v>71</v>
      </c>
      <c r="W171" s="24" t="s">
        <v>71</v>
      </c>
      <c r="X171" s="24" t="s">
        <v>71</v>
      </c>
      <c r="Y171" s="24" t="s">
        <v>71</v>
      </c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7"/>
    </row>
    <row r="172" spans="1:41" x14ac:dyDescent="0.2">
      <c r="A172" s="149"/>
      <c r="B172" s="12" t="s">
        <v>159</v>
      </c>
      <c r="C172" s="148" t="s">
        <v>72</v>
      </c>
      <c r="D172" s="148" t="s">
        <v>71</v>
      </c>
      <c r="E172" s="148" t="s">
        <v>71</v>
      </c>
      <c r="F172" s="24" t="s">
        <v>71</v>
      </c>
      <c r="G172" s="148" t="s">
        <v>71</v>
      </c>
      <c r="H172" s="15" t="s">
        <v>73</v>
      </c>
      <c r="I172" s="15">
        <v>1820100000</v>
      </c>
      <c r="J172" s="15" t="s">
        <v>75</v>
      </c>
      <c r="K172" s="14" t="s">
        <v>71</v>
      </c>
      <c r="L172" s="14" t="s">
        <v>71</v>
      </c>
      <c r="M172" s="23">
        <f>SUMIFS(M177:M180,B177:B180,B172,H177:H180,"0111103")</f>
        <v>0</v>
      </c>
      <c r="N172" s="23">
        <f>SUMIFS(N177:N180,B177:B180,B172,H177:H180,"0111103")</f>
        <v>0</v>
      </c>
      <c r="O172" s="23">
        <f>SUMIFS(O177:O180,B177:B180,B172,H177:H180,"0111103")</f>
        <v>0</v>
      </c>
      <c r="P172" s="23">
        <f>SUMIFS(P177:P180,B177:B180,B172,H177:H180,"0111103")</f>
        <v>0</v>
      </c>
      <c r="Q172" s="23">
        <f>SUMIFS(Q177:Q180,B177:B180,B172,H177:H180,"0111103")</f>
        <v>0</v>
      </c>
      <c r="R172" s="23">
        <f>SUMIFS(R177:R180,B177:B180,B172,H177:H180,"0111103")</f>
        <v>0</v>
      </c>
      <c r="S172" s="23">
        <f>SUMIFS(S177:S180,B177:B180,B172,H177:H180,"0111103")</f>
        <v>0</v>
      </c>
      <c r="T172" s="23">
        <f>SUMIFS(T177:T180,B177:B180,B172,H177:H180,"0111103")</f>
        <v>0</v>
      </c>
      <c r="U172" s="23">
        <f>SUMIFS(U177:U180,B177:B180,B172,H177:H180,"0111103")</f>
        <v>0</v>
      </c>
      <c r="V172" s="23">
        <f>SUMIFS(V177:V180,B177:B180,B172,H177:H180,"0111103")</f>
        <v>0</v>
      </c>
      <c r="W172" s="23">
        <f>SUMIFS(W177:W180,B177:B180,B172,H177:H180,"0111103")</f>
        <v>0</v>
      </c>
      <c r="X172" s="23">
        <f>SUMIFS(X177:X180,B177:B180,B172,H177:H180,"0111103")</f>
        <v>0</v>
      </c>
      <c r="Y172" s="23">
        <f>SUM(M172:X172)</f>
        <v>0</v>
      </c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7"/>
    </row>
    <row r="173" spans="1:41" x14ac:dyDescent="0.2">
      <c r="A173" s="149"/>
      <c r="B173" s="12" t="s">
        <v>158</v>
      </c>
      <c r="C173" s="148" t="s">
        <v>72</v>
      </c>
      <c r="D173" s="148" t="s">
        <v>71</v>
      </c>
      <c r="E173" s="148" t="s">
        <v>71</v>
      </c>
      <c r="F173" s="24" t="s">
        <v>71</v>
      </c>
      <c r="G173" s="148" t="s">
        <v>71</v>
      </c>
      <c r="H173" s="15" t="s">
        <v>73</v>
      </c>
      <c r="I173" s="15">
        <v>1820100000</v>
      </c>
      <c r="J173" s="15" t="s">
        <v>75</v>
      </c>
      <c r="K173" s="14" t="s">
        <v>71</v>
      </c>
      <c r="L173" s="14" t="s">
        <v>71</v>
      </c>
      <c r="M173" s="23">
        <f>SUMIFS(M177:M180,B177:B180,B173,H177:H180,"0111103")</f>
        <v>43638.7</v>
      </c>
      <c r="N173" s="23">
        <f>SUMIFS(N177:N180,B177:B180,B173,H177:H180,"0111103")</f>
        <v>39514.800000000003</v>
      </c>
      <c r="O173" s="23">
        <f>SUMIFS(O177:O180,B177:B180,B173,H177:H180,"0111103")</f>
        <v>112744.7</v>
      </c>
      <c r="P173" s="23">
        <f>SUMIFS(P177:P180,B177:B180,B173,H177:H180,"0111103")</f>
        <v>197324.08500000002</v>
      </c>
      <c r="Q173" s="23">
        <f>SUMIFS(Q177:Q180,B177:B180,B173,H177:H180,"0111103")</f>
        <v>285085.09999999998</v>
      </c>
      <c r="R173" s="23">
        <f>SUMIFS(R177:R180,B177:B180,B173,H177:H180,"0111103")</f>
        <v>328746</v>
      </c>
      <c r="S173" s="23">
        <f>SUMIFS(S177:S180,B177:B180,B173,H177:H180,"0111103")</f>
        <v>322331.40000000002</v>
      </c>
      <c r="T173" s="23">
        <f>T177+T180</f>
        <v>318059.2</v>
      </c>
      <c r="U173" s="23">
        <f>SUMIFS(U177:U180,B177:B180,B173,H177:H180,"0111103")</f>
        <v>315235.8</v>
      </c>
      <c r="V173" s="23">
        <f>SUMIFS(V177:V180,B177:B180,B173,H177:H180,"0111103")</f>
        <v>314370.7</v>
      </c>
      <c r="W173" s="23">
        <f>SUMIFS(W177:W180,B177:B180,B173,H177:H180,"0111103")</f>
        <v>291497.40000000002</v>
      </c>
      <c r="X173" s="23">
        <f>SUMIFS(X177:X180,B177:B180,B173,H177:H180,"0111103")</f>
        <v>314154.3</v>
      </c>
      <c r="Y173" s="23">
        <f>SUM(M173:X173)</f>
        <v>2882702.1850000001</v>
      </c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7"/>
    </row>
    <row r="174" spans="1:41" ht="12.75" customHeight="1" x14ac:dyDescent="0.2">
      <c r="A174" s="149"/>
      <c r="B174" s="12" t="s">
        <v>159</v>
      </c>
      <c r="C174" s="148" t="s">
        <v>72</v>
      </c>
      <c r="D174" s="148" t="s">
        <v>71</v>
      </c>
      <c r="E174" s="148" t="s">
        <v>71</v>
      </c>
      <c r="F174" s="24" t="s">
        <v>71</v>
      </c>
      <c r="G174" s="148" t="s">
        <v>71</v>
      </c>
      <c r="H174" s="15" t="s">
        <v>406</v>
      </c>
      <c r="I174" s="15">
        <v>1820100000</v>
      </c>
      <c r="J174" s="15" t="s">
        <v>75</v>
      </c>
      <c r="K174" s="14" t="s">
        <v>71</v>
      </c>
      <c r="L174" s="14" t="s">
        <v>71</v>
      </c>
      <c r="M174" s="23">
        <f>SUMIFS(M177:M180,B177:B180,B174,H177:H180,"0061103")</f>
        <v>0</v>
      </c>
      <c r="N174" s="23">
        <f>SUMIFS(N177:N180,B177:B180,B174,H177:H180,"0061103")</f>
        <v>0</v>
      </c>
      <c r="O174" s="23">
        <f>SUMIFS(O177:O180,B177:B180,B174,H177:H180,"0061103")</f>
        <v>0</v>
      </c>
      <c r="P174" s="23">
        <f>SUMIFS(P177:P180,B177:B180,B174,H177:H180,"0061103")</f>
        <v>0</v>
      </c>
      <c r="Q174" s="23">
        <f>SUMIFS(Q177:Q180,B177:B180,B174,H177:H180,"0061103")</f>
        <v>0</v>
      </c>
      <c r="R174" s="23">
        <f>SUMIFS(R177:R180,B177:B180,B174,H177:H180,"0061103")</f>
        <v>0</v>
      </c>
      <c r="S174" s="23">
        <f>SUMIFS(S177:S180,B177:B180,B174,H177:H180,"0061103")</f>
        <v>0</v>
      </c>
      <c r="T174" s="23">
        <f>SUMIFS(T177:T180,B177:B180,B174,H177:H180,"0061103")</f>
        <v>0</v>
      </c>
      <c r="U174" s="23">
        <f>SUMIFS(U177:U180,B177:B180,B174,H177:H180,"0061103")</f>
        <v>0</v>
      </c>
      <c r="V174" s="23">
        <f>SUMIFS(V177:V180,B177:B180,B174,H177:H180,"0061103")</f>
        <v>0</v>
      </c>
      <c r="W174" s="23">
        <f>SUMIFS(W177:W180,B177:B180,B174,H177:H180,"0061103")</f>
        <v>0</v>
      </c>
      <c r="X174" s="23">
        <f>SUMIFS(X177:X180,B177:B180,B174,H177:H180,"0061103")</f>
        <v>0</v>
      </c>
      <c r="Y174" s="23">
        <f>SUM(M174:X174)</f>
        <v>0</v>
      </c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7"/>
    </row>
    <row r="175" spans="1:41" x14ac:dyDescent="0.2">
      <c r="A175" s="149"/>
      <c r="B175" s="12" t="s">
        <v>158</v>
      </c>
      <c r="C175" s="148" t="s">
        <v>72</v>
      </c>
      <c r="D175" s="148" t="s">
        <v>71</v>
      </c>
      <c r="E175" s="148" t="s">
        <v>71</v>
      </c>
      <c r="F175" s="24" t="s">
        <v>71</v>
      </c>
      <c r="G175" s="148" t="s">
        <v>71</v>
      </c>
      <c r="H175" s="15" t="s">
        <v>406</v>
      </c>
      <c r="I175" s="15">
        <v>1820100000</v>
      </c>
      <c r="J175" s="15" t="s">
        <v>75</v>
      </c>
      <c r="K175" s="14" t="s">
        <v>71</v>
      </c>
      <c r="L175" s="14" t="s">
        <v>71</v>
      </c>
      <c r="M175" s="23">
        <f>SUMIFS(M177:M180,B177:B180,B175,H177:H180,"0061103")</f>
        <v>0</v>
      </c>
      <c r="N175" s="23">
        <f>SUMIFS(N177:N180,B177:B180,B175,H177:H180,"0061103")</f>
        <v>0</v>
      </c>
      <c r="O175" s="23">
        <f>SUMIFS(O177:O180,B177:B180,B175,H177:H180,"0061103")</f>
        <v>0</v>
      </c>
      <c r="P175" s="23">
        <f>SUMIFS(P177:P180,B177:B180,B175,H177:H180,"0061103")</f>
        <v>0</v>
      </c>
      <c r="Q175" s="23">
        <f>SUMIFS(Q177:Q180,B177:B180,B175,H177:H180,"0061103")</f>
        <v>0</v>
      </c>
      <c r="R175" s="23">
        <f>SUMIFS(R177:R180,B177:B180,B175,H177:H180,"0061103")</f>
        <v>0</v>
      </c>
      <c r="S175" s="23">
        <f>SUMIFS(S177:S180,B177:B180,B175,H177:H180,"0061103")</f>
        <v>9871.2000000000007</v>
      </c>
      <c r="T175" s="23">
        <f>T179</f>
        <v>39459.5</v>
      </c>
      <c r="U175" s="23">
        <f>SUMIFS(U177:U180,B177:B180,B175,H177:H180,"0061103")</f>
        <v>50759.799999999996</v>
      </c>
      <c r="V175" s="23">
        <f>SUMIFS(V177:V180,B177:B180,B175,H177:H180,"0061103")</f>
        <v>52210.5</v>
      </c>
      <c r="W175" s="23">
        <f>SUMIFS(W177:W180,B177:B180,B175,H177:H180,"0061103")</f>
        <v>40088.6</v>
      </c>
      <c r="X175" s="23">
        <f>SUMIFS(X177:X180,B177:B180,B175,H177:H180,"0061103")</f>
        <v>50222.700000000004</v>
      </c>
      <c r="Y175" s="23">
        <f>SUM(M175:X175)</f>
        <v>242612.30000000002</v>
      </c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7"/>
    </row>
    <row r="176" spans="1:41" x14ac:dyDescent="0.2">
      <c r="A176" s="149"/>
      <c r="B176" s="12"/>
      <c r="C176" s="24" t="s">
        <v>71</v>
      </c>
      <c r="D176" s="24" t="s">
        <v>71</v>
      </c>
      <c r="E176" s="24" t="s">
        <v>71</v>
      </c>
      <c r="F176" s="24" t="s">
        <v>71</v>
      </c>
      <c r="G176" s="14" t="s">
        <v>71</v>
      </c>
      <c r="H176" s="14" t="s">
        <v>71</v>
      </c>
      <c r="I176" s="14" t="s">
        <v>71</v>
      </c>
      <c r="J176" s="14" t="s">
        <v>71</v>
      </c>
      <c r="K176" s="14" t="s">
        <v>71</v>
      </c>
      <c r="L176" s="14" t="s">
        <v>71</v>
      </c>
      <c r="M176" s="14" t="s">
        <v>71</v>
      </c>
      <c r="N176" s="14" t="s">
        <v>71</v>
      </c>
      <c r="O176" s="14" t="s">
        <v>71</v>
      </c>
      <c r="P176" s="14" t="s">
        <v>71</v>
      </c>
      <c r="Q176" s="14" t="s">
        <v>71</v>
      </c>
      <c r="R176" s="14" t="s">
        <v>71</v>
      </c>
      <c r="S176" s="14" t="s">
        <v>71</v>
      </c>
      <c r="T176" s="14" t="s">
        <v>71</v>
      </c>
      <c r="U176" s="14" t="s">
        <v>71</v>
      </c>
      <c r="V176" s="14" t="s">
        <v>71</v>
      </c>
      <c r="W176" s="14" t="s">
        <v>71</v>
      </c>
      <c r="X176" s="14" t="s">
        <v>71</v>
      </c>
      <c r="Y176" s="14" t="s">
        <v>71</v>
      </c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7"/>
    </row>
    <row r="177" spans="1:41" x14ac:dyDescent="0.2">
      <c r="A177" s="149"/>
      <c r="B177" s="11" t="s">
        <v>158</v>
      </c>
      <c r="C177" s="146" t="s">
        <v>72</v>
      </c>
      <c r="D177" s="146" t="s">
        <v>71</v>
      </c>
      <c r="E177" s="146" t="s">
        <v>71</v>
      </c>
      <c r="F177" s="146" t="s">
        <v>71</v>
      </c>
      <c r="G177" s="146" t="s">
        <v>71</v>
      </c>
      <c r="H177" s="9" t="s">
        <v>90</v>
      </c>
      <c r="I177" s="9" t="s">
        <v>101</v>
      </c>
      <c r="J177" s="9" t="s">
        <v>195</v>
      </c>
      <c r="K177" s="142" t="s">
        <v>71</v>
      </c>
      <c r="L177" s="142" t="s">
        <v>71</v>
      </c>
      <c r="M177" s="28">
        <v>0</v>
      </c>
      <c r="N177" s="28">
        <v>0</v>
      </c>
      <c r="O177" s="10">
        <f>77250.7</f>
        <v>77250.7</v>
      </c>
      <c r="P177" s="10">
        <f>162901.385+5703.7</f>
        <v>168605.08500000002</v>
      </c>
      <c r="Q177" s="10">
        <f>237649.2+3406.9</f>
        <v>241056.1</v>
      </c>
      <c r="R177" s="10">
        <f>271022.5+10000.6</f>
        <v>281023.09999999998</v>
      </c>
      <c r="S177" s="10">
        <v>280027</v>
      </c>
      <c r="T177" s="10">
        <v>278031</v>
      </c>
      <c r="U177" s="10">
        <v>276467.8</v>
      </c>
      <c r="V177" s="10">
        <v>276706.5</v>
      </c>
      <c r="W177" s="10">
        <v>254787.6</v>
      </c>
      <c r="X177" s="10">
        <v>276495.8</v>
      </c>
      <c r="Y177" s="28">
        <f>SUM(M177:X177)</f>
        <v>2410450.6849999996</v>
      </c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7"/>
    </row>
    <row r="178" spans="1:41" x14ac:dyDescent="0.2">
      <c r="A178" s="149"/>
      <c r="B178" s="11" t="s">
        <v>158</v>
      </c>
      <c r="C178" s="146" t="s">
        <v>72</v>
      </c>
      <c r="D178" s="146" t="s">
        <v>71</v>
      </c>
      <c r="E178" s="146" t="s">
        <v>71</v>
      </c>
      <c r="F178" s="146" t="s">
        <v>71</v>
      </c>
      <c r="G178" s="146" t="s">
        <v>71</v>
      </c>
      <c r="H178" s="9" t="s">
        <v>386</v>
      </c>
      <c r="I178" s="9" t="s">
        <v>626</v>
      </c>
      <c r="J178" s="9" t="s">
        <v>195</v>
      </c>
      <c r="K178" s="142" t="s">
        <v>71</v>
      </c>
      <c r="L178" s="142" t="s">
        <v>71</v>
      </c>
      <c r="M178" s="28">
        <v>0</v>
      </c>
      <c r="N178" s="28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1720.2</v>
      </c>
      <c r="V178" s="10">
        <v>1720.2</v>
      </c>
      <c r="W178" s="10">
        <v>1324.5</v>
      </c>
      <c r="X178" s="10">
        <v>1654.8</v>
      </c>
      <c r="Y178" s="28">
        <f>SUM(M178:X178)</f>
        <v>6419.7</v>
      </c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7"/>
    </row>
    <row r="179" spans="1:41" x14ac:dyDescent="0.2">
      <c r="A179" s="149"/>
      <c r="B179" s="11" t="s">
        <v>158</v>
      </c>
      <c r="C179" s="146" t="s">
        <v>72</v>
      </c>
      <c r="D179" s="146" t="s">
        <v>71</v>
      </c>
      <c r="E179" s="146" t="s">
        <v>71</v>
      </c>
      <c r="F179" s="146" t="s">
        <v>71</v>
      </c>
      <c r="G179" s="146" t="s">
        <v>71</v>
      </c>
      <c r="H179" s="9" t="s">
        <v>386</v>
      </c>
      <c r="I179" s="9" t="s">
        <v>101</v>
      </c>
      <c r="J179" s="9" t="s">
        <v>195</v>
      </c>
      <c r="K179" s="142" t="s">
        <v>71</v>
      </c>
      <c r="L179" s="142" t="s">
        <v>71</v>
      </c>
      <c r="M179" s="28">
        <v>0</v>
      </c>
      <c r="N179" s="28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9871.2000000000007</v>
      </c>
      <c r="T179" s="10">
        <v>39459.5</v>
      </c>
      <c r="U179" s="10">
        <v>49039.6</v>
      </c>
      <c r="V179" s="10">
        <v>50490.3</v>
      </c>
      <c r="W179" s="10">
        <v>38764.1</v>
      </c>
      <c r="X179" s="10">
        <v>48567.9</v>
      </c>
      <c r="Y179" s="28">
        <f>SUM(M179:X179)</f>
        <v>236192.59999999998</v>
      </c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7"/>
    </row>
    <row r="180" spans="1:41" x14ac:dyDescent="0.2">
      <c r="A180" s="149"/>
      <c r="B180" s="11" t="s">
        <v>158</v>
      </c>
      <c r="C180" s="146" t="s">
        <v>72</v>
      </c>
      <c r="D180" s="146" t="s">
        <v>71</v>
      </c>
      <c r="E180" s="146" t="s">
        <v>71</v>
      </c>
      <c r="F180" s="146" t="s">
        <v>71</v>
      </c>
      <c r="G180" s="146" t="s">
        <v>71</v>
      </c>
      <c r="H180" s="9" t="s">
        <v>90</v>
      </c>
      <c r="I180" s="9" t="s">
        <v>101</v>
      </c>
      <c r="J180" s="9" t="s">
        <v>413</v>
      </c>
      <c r="K180" s="142" t="s">
        <v>71</v>
      </c>
      <c r="L180" s="142" t="s">
        <v>71</v>
      </c>
      <c r="M180" s="10">
        <v>43638.7</v>
      </c>
      <c r="N180" s="10">
        <v>39514.800000000003</v>
      </c>
      <c r="O180" s="10">
        <v>35494</v>
      </c>
      <c r="P180" s="10">
        <f>28339+380</f>
        <v>28719</v>
      </c>
      <c r="Q180" s="10">
        <f>42989+1040</f>
        <v>44029</v>
      </c>
      <c r="R180" s="10">
        <f>44641.7+3081.2</f>
        <v>47722.899999999994</v>
      </c>
      <c r="S180" s="10">
        <v>42304.4</v>
      </c>
      <c r="T180" s="10">
        <v>40028.199999999997</v>
      </c>
      <c r="U180" s="10">
        <v>38768</v>
      </c>
      <c r="V180" s="10">
        <v>37664.199999999997</v>
      </c>
      <c r="W180" s="10">
        <v>36709.800000000003</v>
      </c>
      <c r="X180" s="10">
        <v>37658.5</v>
      </c>
      <c r="Y180" s="28">
        <f>SUM(M180:X180)</f>
        <v>472251.5</v>
      </c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7"/>
    </row>
    <row r="181" spans="1:41" s="118" customFormat="1" ht="49.5" customHeight="1" x14ac:dyDescent="0.2">
      <c r="A181" s="142" t="s">
        <v>119</v>
      </c>
      <c r="B181" s="7" t="s">
        <v>239</v>
      </c>
      <c r="C181" s="146" t="s">
        <v>84</v>
      </c>
      <c r="D181" s="146" t="s">
        <v>71</v>
      </c>
      <c r="E181" s="8" t="s">
        <v>476</v>
      </c>
      <c r="F181" s="146" t="s">
        <v>71</v>
      </c>
      <c r="G181" s="146" t="s">
        <v>71</v>
      </c>
      <c r="H181" s="146" t="s">
        <v>71</v>
      </c>
      <c r="I181" s="146" t="s">
        <v>71</v>
      </c>
      <c r="J181" s="9" t="s">
        <v>71</v>
      </c>
      <c r="K181" s="142" t="s">
        <v>71</v>
      </c>
      <c r="L181" s="142" t="s">
        <v>71</v>
      </c>
      <c r="M181" s="146" t="s">
        <v>71</v>
      </c>
      <c r="N181" s="146" t="s">
        <v>71</v>
      </c>
      <c r="O181" s="146">
        <v>3502</v>
      </c>
      <c r="P181" s="146">
        <v>3000</v>
      </c>
      <c r="Q181" s="146">
        <v>3000</v>
      </c>
      <c r="R181" s="146">
        <v>3000</v>
      </c>
      <c r="S181" s="146">
        <v>3000</v>
      </c>
      <c r="T181" s="146">
        <v>3000</v>
      </c>
      <c r="U181" s="146">
        <v>3000</v>
      </c>
      <c r="V181" s="146">
        <v>3000</v>
      </c>
      <c r="W181" s="146">
        <v>3000</v>
      </c>
      <c r="X181" s="146">
        <v>3000</v>
      </c>
      <c r="Y181" s="28">
        <f>SUM(M181:X181)</f>
        <v>30502</v>
      </c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7"/>
    </row>
    <row r="182" spans="1:41" ht="96" customHeight="1" x14ac:dyDescent="0.2">
      <c r="A182" s="149" t="s">
        <v>124</v>
      </c>
      <c r="B182" s="12" t="s">
        <v>447</v>
      </c>
      <c r="C182" s="146" t="s">
        <v>71</v>
      </c>
      <c r="D182" s="146" t="s">
        <v>71</v>
      </c>
      <c r="E182" s="146" t="s">
        <v>71</v>
      </c>
      <c r="F182" s="146" t="s">
        <v>615</v>
      </c>
      <c r="G182" s="8" t="s">
        <v>374</v>
      </c>
      <c r="H182" s="146" t="s">
        <v>71</v>
      </c>
      <c r="I182" s="146" t="s">
        <v>71</v>
      </c>
      <c r="J182" s="9" t="s">
        <v>71</v>
      </c>
      <c r="K182" s="142" t="s">
        <v>71</v>
      </c>
      <c r="L182" s="142" t="s">
        <v>71</v>
      </c>
      <c r="M182" s="146" t="s">
        <v>71</v>
      </c>
      <c r="N182" s="146" t="s">
        <v>71</v>
      </c>
      <c r="O182" s="142" t="s">
        <v>71</v>
      </c>
      <c r="P182" s="142" t="s">
        <v>71</v>
      </c>
      <c r="Q182" s="142" t="s">
        <v>71</v>
      </c>
      <c r="R182" s="142" t="s">
        <v>71</v>
      </c>
      <c r="S182" s="146" t="s">
        <v>71</v>
      </c>
      <c r="T182" s="146" t="s">
        <v>71</v>
      </c>
      <c r="U182" s="146" t="s">
        <v>71</v>
      </c>
      <c r="V182" s="146" t="s">
        <v>71</v>
      </c>
      <c r="W182" s="146" t="s">
        <v>71</v>
      </c>
      <c r="X182" s="146" t="s">
        <v>71</v>
      </c>
      <c r="Y182" s="146" t="s">
        <v>71</v>
      </c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7"/>
    </row>
    <row r="183" spans="1:41" ht="12.75" customHeight="1" x14ac:dyDescent="0.2">
      <c r="A183" s="149"/>
      <c r="B183" s="12" t="s">
        <v>157</v>
      </c>
      <c r="C183" s="148" t="s">
        <v>72</v>
      </c>
      <c r="D183" s="148" t="s">
        <v>71</v>
      </c>
      <c r="E183" s="148" t="s">
        <v>71</v>
      </c>
      <c r="F183" s="148" t="s">
        <v>71</v>
      </c>
      <c r="G183" s="148" t="s">
        <v>71</v>
      </c>
      <c r="H183" s="15" t="s">
        <v>73</v>
      </c>
      <c r="I183" s="15">
        <v>1820100000</v>
      </c>
      <c r="J183" s="15" t="s">
        <v>75</v>
      </c>
      <c r="K183" s="14" t="s">
        <v>71</v>
      </c>
      <c r="L183" s="14" t="s">
        <v>71</v>
      </c>
      <c r="M183" s="23">
        <f t="shared" ref="M183:R183" si="28">M185+M186</f>
        <v>53530</v>
      </c>
      <c r="N183" s="23">
        <f t="shared" si="28"/>
        <v>55137.2</v>
      </c>
      <c r="O183" s="23">
        <f t="shared" si="28"/>
        <v>43730.6</v>
      </c>
      <c r="P183" s="23">
        <f t="shared" si="28"/>
        <v>51443.9</v>
      </c>
      <c r="Q183" s="23">
        <f t="shared" si="28"/>
        <v>0</v>
      </c>
      <c r="R183" s="23">
        <f t="shared" si="28"/>
        <v>0</v>
      </c>
      <c r="S183" s="23">
        <f t="shared" ref="S183:X183" si="29">S185+S186</f>
        <v>0</v>
      </c>
      <c r="T183" s="23">
        <f t="shared" si="29"/>
        <v>0</v>
      </c>
      <c r="U183" s="23">
        <f t="shared" si="29"/>
        <v>0</v>
      </c>
      <c r="V183" s="23">
        <f t="shared" si="29"/>
        <v>0</v>
      </c>
      <c r="W183" s="23">
        <f t="shared" si="29"/>
        <v>0</v>
      </c>
      <c r="X183" s="23">
        <f t="shared" si="29"/>
        <v>0</v>
      </c>
      <c r="Y183" s="23">
        <f>SUM(M183:X183)</f>
        <v>203841.69999999998</v>
      </c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7"/>
    </row>
    <row r="184" spans="1:41" ht="12.75" customHeight="1" x14ac:dyDescent="0.2">
      <c r="A184" s="149"/>
      <c r="B184" s="12" t="s">
        <v>76</v>
      </c>
      <c r="C184" s="24" t="s">
        <v>71</v>
      </c>
      <c r="D184" s="24" t="s">
        <v>71</v>
      </c>
      <c r="E184" s="24" t="s">
        <v>71</v>
      </c>
      <c r="F184" s="24" t="s">
        <v>71</v>
      </c>
      <c r="G184" s="24" t="s">
        <v>71</v>
      </c>
      <c r="H184" s="24" t="s">
        <v>71</v>
      </c>
      <c r="I184" s="24" t="s">
        <v>71</v>
      </c>
      <c r="J184" s="24" t="s">
        <v>71</v>
      </c>
      <c r="K184" s="14" t="s">
        <v>71</v>
      </c>
      <c r="L184" s="14" t="s">
        <v>71</v>
      </c>
      <c r="M184" s="14" t="s">
        <v>71</v>
      </c>
      <c r="N184" s="14" t="s">
        <v>71</v>
      </c>
      <c r="O184" s="14" t="s">
        <v>71</v>
      </c>
      <c r="P184" s="14" t="s">
        <v>71</v>
      </c>
      <c r="Q184" s="14" t="s">
        <v>71</v>
      </c>
      <c r="R184" s="14" t="s">
        <v>71</v>
      </c>
      <c r="S184" s="24" t="s">
        <v>71</v>
      </c>
      <c r="T184" s="24" t="s">
        <v>71</v>
      </c>
      <c r="U184" s="24" t="s">
        <v>71</v>
      </c>
      <c r="V184" s="24" t="s">
        <v>71</v>
      </c>
      <c r="W184" s="24" t="s">
        <v>71</v>
      </c>
      <c r="X184" s="24" t="s">
        <v>71</v>
      </c>
      <c r="Y184" s="24" t="s">
        <v>71</v>
      </c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7"/>
    </row>
    <row r="185" spans="1:41" ht="12.75" customHeight="1" x14ac:dyDescent="0.2">
      <c r="A185" s="149"/>
      <c r="B185" s="12" t="s">
        <v>159</v>
      </c>
      <c r="C185" s="148" t="s">
        <v>72</v>
      </c>
      <c r="D185" s="148" t="s">
        <v>71</v>
      </c>
      <c r="E185" s="148" t="s">
        <v>71</v>
      </c>
      <c r="F185" s="148" t="s">
        <v>71</v>
      </c>
      <c r="G185" s="148" t="s">
        <v>71</v>
      </c>
      <c r="H185" s="15" t="s">
        <v>73</v>
      </c>
      <c r="I185" s="15">
        <v>1820100000</v>
      </c>
      <c r="J185" s="15" t="s">
        <v>75</v>
      </c>
      <c r="K185" s="14" t="s">
        <v>71</v>
      </c>
      <c r="L185" s="14" t="s">
        <v>71</v>
      </c>
      <c r="M185" s="23">
        <f>SUMIFS(M188:M189,B188:B189,B185)</f>
        <v>0</v>
      </c>
      <c r="N185" s="23">
        <f>SUMIFS(N188:N189,B188:B189,B185)</f>
        <v>0</v>
      </c>
      <c r="O185" s="23">
        <f>SUMIFS(O188:O189,B188:B189,B185)</f>
        <v>0</v>
      </c>
      <c r="P185" s="23">
        <f>SUMIFS(P188:P189,B188:B189,B185)</f>
        <v>0</v>
      </c>
      <c r="Q185" s="23">
        <f>SUMIFS(Q188:Q189,B188:B189,B185)</f>
        <v>0</v>
      </c>
      <c r="R185" s="23">
        <f>SUMIFS(R188:R189,B188:B189,B185)</f>
        <v>0</v>
      </c>
      <c r="S185" s="23">
        <f>SUMIFS(S188:S189,B188:B189,B185)</f>
        <v>0</v>
      </c>
      <c r="T185" s="23">
        <f>SUMIFS(T188:T189,B188:B189,B185)</f>
        <v>0</v>
      </c>
      <c r="U185" s="23">
        <f>SUMIFS(U188:U189,B188:B189,B185)</f>
        <v>0</v>
      </c>
      <c r="V185" s="23">
        <f>SUMIFS(V188:V189,B188:B189,B185)</f>
        <v>0</v>
      </c>
      <c r="W185" s="23">
        <f>SUMIFS(W188:W189,B188:B189,B185)</f>
        <v>0</v>
      </c>
      <c r="X185" s="23">
        <f>SUMIFS(X188:X189,B188:B189,B185)</f>
        <v>0</v>
      </c>
      <c r="Y185" s="23">
        <f>SUM(M185:X185)</f>
        <v>0</v>
      </c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7"/>
    </row>
    <row r="186" spans="1:41" ht="12.75" customHeight="1" x14ac:dyDescent="0.2">
      <c r="A186" s="149"/>
      <c r="B186" s="12" t="s">
        <v>158</v>
      </c>
      <c r="C186" s="148" t="s">
        <v>72</v>
      </c>
      <c r="D186" s="148" t="s">
        <v>71</v>
      </c>
      <c r="E186" s="148" t="s">
        <v>71</v>
      </c>
      <c r="F186" s="148" t="s">
        <v>71</v>
      </c>
      <c r="G186" s="148" t="s">
        <v>71</v>
      </c>
      <c r="H186" s="15" t="s">
        <v>73</v>
      </c>
      <c r="I186" s="15">
        <v>1820100000</v>
      </c>
      <c r="J186" s="15" t="s">
        <v>75</v>
      </c>
      <c r="K186" s="14" t="s">
        <v>71</v>
      </c>
      <c r="L186" s="14" t="s">
        <v>71</v>
      </c>
      <c r="M186" s="23">
        <f>SUMIFS(M188:M189,B188:B189,B186)</f>
        <v>53530</v>
      </c>
      <c r="N186" s="23">
        <f>SUMIFS(N188:N189,B188:B189,B186)</f>
        <v>55137.2</v>
      </c>
      <c r="O186" s="23">
        <f>SUMIFS(O188:O189,B188:B189,B186)</f>
        <v>43730.6</v>
      </c>
      <c r="P186" s="23">
        <f>SUMIFS(P188:P189,B188:B189,B186)</f>
        <v>51443.9</v>
      </c>
      <c r="Q186" s="23">
        <f>SUMIFS(Q188:Q189,B188:B189,B186)</f>
        <v>0</v>
      </c>
      <c r="R186" s="23">
        <f>SUMIFS(R188:R189,B188:B189,B186)</f>
        <v>0</v>
      </c>
      <c r="S186" s="23">
        <f>SUMIFS(S188:S189,B188:B189,B186)</f>
        <v>0</v>
      </c>
      <c r="T186" s="23">
        <f>SUMIFS(T188:T189,B188:B189,B186)</f>
        <v>0</v>
      </c>
      <c r="U186" s="23">
        <f>SUMIFS(U188:U189,B188:B189,B186)</f>
        <v>0</v>
      </c>
      <c r="V186" s="23">
        <f>SUMIFS(V188:V189,B188:B189,B186)</f>
        <v>0</v>
      </c>
      <c r="W186" s="23">
        <f>SUMIFS(W188:W189,B188:B189,B186)</f>
        <v>0</v>
      </c>
      <c r="X186" s="23">
        <f>SUMIFS(X188:X189,B188:B189,B186)</f>
        <v>0</v>
      </c>
      <c r="Y186" s="23">
        <f>SUM(M186:X186)</f>
        <v>203841.69999999998</v>
      </c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7"/>
    </row>
    <row r="187" spans="1:41" ht="12.75" customHeight="1" x14ac:dyDescent="0.2">
      <c r="A187" s="149"/>
      <c r="B187" s="12"/>
      <c r="C187" s="24" t="s">
        <v>71</v>
      </c>
      <c r="D187" s="24" t="s">
        <v>71</v>
      </c>
      <c r="E187" s="24" t="s">
        <v>71</v>
      </c>
      <c r="F187" s="24" t="s">
        <v>71</v>
      </c>
      <c r="G187" s="14" t="s">
        <v>71</v>
      </c>
      <c r="H187" s="14" t="s">
        <v>71</v>
      </c>
      <c r="I187" s="14" t="s">
        <v>71</v>
      </c>
      <c r="J187" s="14" t="s">
        <v>71</v>
      </c>
      <c r="K187" s="14" t="s">
        <v>71</v>
      </c>
      <c r="L187" s="14" t="s">
        <v>71</v>
      </c>
      <c r="M187" s="14" t="s">
        <v>71</v>
      </c>
      <c r="N187" s="14" t="s">
        <v>71</v>
      </c>
      <c r="O187" s="14" t="s">
        <v>71</v>
      </c>
      <c r="P187" s="14" t="s">
        <v>71</v>
      </c>
      <c r="Q187" s="14" t="s">
        <v>71</v>
      </c>
      <c r="R187" s="14" t="s">
        <v>71</v>
      </c>
      <c r="S187" s="14" t="s">
        <v>71</v>
      </c>
      <c r="T187" s="14" t="s">
        <v>71</v>
      </c>
      <c r="U187" s="14" t="s">
        <v>71</v>
      </c>
      <c r="V187" s="14" t="s">
        <v>71</v>
      </c>
      <c r="W187" s="14" t="s">
        <v>71</v>
      </c>
      <c r="X187" s="14" t="s">
        <v>71</v>
      </c>
      <c r="Y187" s="14" t="s">
        <v>71</v>
      </c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7"/>
    </row>
    <row r="188" spans="1:41" ht="12.75" customHeight="1" x14ac:dyDescent="0.2">
      <c r="A188" s="149"/>
      <c r="B188" s="26" t="s">
        <v>158</v>
      </c>
      <c r="C188" s="31" t="s">
        <v>72</v>
      </c>
      <c r="D188" s="146" t="s">
        <v>71</v>
      </c>
      <c r="E188" s="146" t="s">
        <v>71</v>
      </c>
      <c r="F188" s="146" t="s">
        <v>71</v>
      </c>
      <c r="G188" s="146" t="s">
        <v>71</v>
      </c>
      <c r="H188" s="9" t="s">
        <v>90</v>
      </c>
      <c r="I188" s="9" t="s">
        <v>101</v>
      </c>
      <c r="J188" s="9" t="s">
        <v>195</v>
      </c>
      <c r="K188" s="142" t="s">
        <v>71</v>
      </c>
      <c r="L188" s="142" t="s">
        <v>71</v>
      </c>
      <c r="M188" s="10">
        <v>53530</v>
      </c>
      <c r="N188" s="10">
        <f>53801+1336.2</f>
        <v>55137.2</v>
      </c>
      <c r="O188" s="10">
        <v>43730.6</v>
      </c>
      <c r="P188" s="10">
        <f>51258.4+185.5</f>
        <v>51443.9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28">
        <f>SUM(M188:X188)</f>
        <v>203841.69999999998</v>
      </c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7"/>
    </row>
    <row r="189" spans="1:41" ht="12.75" customHeight="1" x14ac:dyDescent="0.2">
      <c r="A189" s="149"/>
      <c r="B189" s="26" t="s">
        <v>159</v>
      </c>
      <c r="C189" s="31" t="s">
        <v>72</v>
      </c>
      <c r="D189" s="146" t="s">
        <v>71</v>
      </c>
      <c r="E189" s="146" t="s">
        <v>71</v>
      </c>
      <c r="F189" s="146" t="s">
        <v>71</v>
      </c>
      <c r="G189" s="146" t="s">
        <v>71</v>
      </c>
      <c r="H189" s="9" t="s">
        <v>90</v>
      </c>
      <c r="I189" s="9" t="s">
        <v>101</v>
      </c>
      <c r="J189" s="9" t="s">
        <v>195</v>
      </c>
      <c r="K189" s="142" t="s">
        <v>71</v>
      </c>
      <c r="L189" s="142" t="s">
        <v>71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28">
        <f>SUM(M189:X189)</f>
        <v>0</v>
      </c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7"/>
    </row>
    <row r="190" spans="1:41" ht="48" customHeight="1" x14ac:dyDescent="0.2">
      <c r="A190" s="142" t="s">
        <v>125</v>
      </c>
      <c r="B190" s="7" t="s">
        <v>240</v>
      </c>
      <c r="C190" s="146" t="s">
        <v>84</v>
      </c>
      <c r="D190" s="146" t="s">
        <v>71</v>
      </c>
      <c r="E190" s="8" t="s">
        <v>476</v>
      </c>
      <c r="F190" s="146" t="s">
        <v>71</v>
      </c>
      <c r="G190" s="146" t="s">
        <v>71</v>
      </c>
      <c r="H190" s="146" t="s">
        <v>71</v>
      </c>
      <c r="I190" s="146" t="s">
        <v>71</v>
      </c>
      <c r="J190" s="9" t="s">
        <v>71</v>
      </c>
      <c r="K190" s="142" t="s">
        <v>71</v>
      </c>
      <c r="L190" s="142" t="s">
        <v>71</v>
      </c>
      <c r="M190" s="146" t="s">
        <v>71</v>
      </c>
      <c r="N190" s="146" t="s">
        <v>71</v>
      </c>
      <c r="O190" s="146">
        <v>106</v>
      </c>
      <c r="P190" s="146">
        <v>106</v>
      </c>
      <c r="Q190" s="146">
        <v>106</v>
      </c>
      <c r="R190" s="146">
        <v>106</v>
      </c>
      <c r="S190" s="146">
        <v>106</v>
      </c>
      <c r="T190" s="146">
        <v>106</v>
      </c>
      <c r="U190" s="146">
        <v>106</v>
      </c>
      <c r="V190" s="146">
        <v>106</v>
      </c>
      <c r="W190" s="146">
        <v>106</v>
      </c>
      <c r="X190" s="146">
        <v>106</v>
      </c>
      <c r="Y190" s="28">
        <f>SUM(M190:X190)</f>
        <v>1060</v>
      </c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7"/>
    </row>
    <row r="191" spans="1:41" ht="123" customHeight="1" x14ac:dyDescent="0.2">
      <c r="A191" s="149" t="s">
        <v>126</v>
      </c>
      <c r="B191" s="12" t="s">
        <v>441</v>
      </c>
      <c r="C191" s="146" t="s">
        <v>71</v>
      </c>
      <c r="D191" s="146" t="s">
        <v>71</v>
      </c>
      <c r="E191" s="147" t="s">
        <v>71</v>
      </c>
      <c r="F191" s="20" t="s">
        <v>615</v>
      </c>
      <c r="G191" s="8" t="s">
        <v>82</v>
      </c>
      <c r="H191" s="146" t="s">
        <v>71</v>
      </c>
      <c r="I191" s="146" t="s">
        <v>71</v>
      </c>
      <c r="J191" s="9" t="s">
        <v>71</v>
      </c>
      <c r="K191" s="142" t="s">
        <v>71</v>
      </c>
      <c r="L191" s="142" t="s">
        <v>71</v>
      </c>
      <c r="M191" s="146" t="s">
        <v>71</v>
      </c>
      <c r="N191" s="146" t="s">
        <v>71</v>
      </c>
      <c r="O191" s="146" t="s">
        <v>71</v>
      </c>
      <c r="P191" s="146" t="s">
        <v>71</v>
      </c>
      <c r="Q191" s="146" t="s">
        <v>71</v>
      </c>
      <c r="R191" s="146" t="s">
        <v>71</v>
      </c>
      <c r="S191" s="146" t="s">
        <v>71</v>
      </c>
      <c r="T191" s="146" t="s">
        <v>71</v>
      </c>
      <c r="U191" s="146" t="s">
        <v>71</v>
      </c>
      <c r="V191" s="146" t="s">
        <v>71</v>
      </c>
      <c r="W191" s="146" t="s">
        <v>71</v>
      </c>
      <c r="X191" s="146" t="s">
        <v>71</v>
      </c>
      <c r="Y191" s="146" t="s">
        <v>71</v>
      </c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7"/>
    </row>
    <row r="192" spans="1:41" ht="12.75" customHeight="1" x14ac:dyDescent="0.2">
      <c r="A192" s="149"/>
      <c r="B192" s="12" t="s">
        <v>157</v>
      </c>
      <c r="C192" s="148" t="s">
        <v>72</v>
      </c>
      <c r="D192" s="148" t="s">
        <v>71</v>
      </c>
      <c r="E192" s="32" t="s">
        <v>71</v>
      </c>
      <c r="F192" s="24" t="s">
        <v>71</v>
      </c>
      <c r="G192" s="148" t="s">
        <v>71</v>
      </c>
      <c r="H192" s="148" t="s">
        <v>73</v>
      </c>
      <c r="I192" s="148">
        <v>1820100000</v>
      </c>
      <c r="J192" s="15" t="s">
        <v>75</v>
      </c>
      <c r="K192" s="14" t="s">
        <v>71</v>
      </c>
      <c r="L192" s="14" t="s">
        <v>71</v>
      </c>
      <c r="M192" s="23">
        <f t="shared" ref="M192:R192" si="30">M194+M195</f>
        <v>27595.9</v>
      </c>
      <c r="N192" s="23">
        <f t="shared" si="30"/>
        <v>25055.3</v>
      </c>
      <c r="O192" s="23">
        <f t="shared" si="30"/>
        <v>19558.8</v>
      </c>
      <c r="P192" s="23">
        <f t="shared" si="30"/>
        <v>21594</v>
      </c>
      <c r="Q192" s="23">
        <f t="shared" si="30"/>
        <v>23924.5</v>
      </c>
      <c r="R192" s="23">
        <f t="shared" si="30"/>
        <v>26054.399999999998</v>
      </c>
      <c r="S192" s="33">
        <f t="shared" ref="S192:X192" si="31">S194+S195</f>
        <v>28084.2</v>
      </c>
      <c r="T192" s="33">
        <f t="shared" si="31"/>
        <v>27337.5</v>
      </c>
      <c r="U192" s="33">
        <f t="shared" si="31"/>
        <v>28579.5</v>
      </c>
      <c r="V192" s="33">
        <f t="shared" si="31"/>
        <v>28708.5</v>
      </c>
      <c r="W192" s="33">
        <f t="shared" si="31"/>
        <v>27398.7</v>
      </c>
      <c r="X192" s="33">
        <f t="shared" si="31"/>
        <v>28603.5</v>
      </c>
      <c r="Y192" s="33">
        <f>SUM(M192:X192)</f>
        <v>312494.8</v>
      </c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7"/>
    </row>
    <row r="193" spans="1:41" ht="12.75" customHeight="1" x14ac:dyDescent="0.2">
      <c r="A193" s="149"/>
      <c r="B193" s="12" t="s">
        <v>76</v>
      </c>
      <c r="C193" s="24" t="s">
        <v>71</v>
      </c>
      <c r="D193" s="24" t="s">
        <v>71</v>
      </c>
      <c r="E193" s="24" t="s">
        <v>71</v>
      </c>
      <c r="F193" s="24" t="s">
        <v>71</v>
      </c>
      <c r="G193" s="24" t="s">
        <v>71</v>
      </c>
      <c r="H193" s="24" t="s">
        <v>71</v>
      </c>
      <c r="I193" s="24" t="s">
        <v>71</v>
      </c>
      <c r="J193" s="24" t="s">
        <v>71</v>
      </c>
      <c r="K193" s="14" t="s">
        <v>71</v>
      </c>
      <c r="L193" s="14" t="s">
        <v>71</v>
      </c>
      <c r="M193" s="14" t="s">
        <v>71</v>
      </c>
      <c r="N193" s="14" t="s">
        <v>71</v>
      </c>
      <c r="O193" s="14" t="s">
        <v>71</v>
      </c>
      <c r="P193" s="14" t="s">
        <v>71</v>
      </c>
      <c r="Q193" s="14" t="s">
        <v>71</v>
      </c>
      <c r="R193" s="14" t="s">
        <v>71</v>
      </c>
      <c r="S193" s="24" t="s">
        <v>71</v>
      </c>
      <c r="T193" s="24" t="s">
        <v>71</v>
      </c>
      <c r="U193" s="24" t="s">
        <v>71</v>
      </c>
      <c r="V193" s="24" t="s">
        <v>71</v>
      </c>
      <c r="W193" s="24" t="s">
        <v>71</v>
      </c>
      <c r="X193" s="24" t="s">
        <v>71</v>
      </c>
      <c r="Y193" s="24" t="s">
        <v>71</v>
      </c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7"/>
    </row>
    <row r="194" spans="1:41" ht="12.75" customHeight="1" x14ac:dyDescent="0.2">
      <c r="A194" s="149"/>
      <c r="B194" s="12" t="s">
        <v>159</v>
      </c>
      <c r="C194" s="148" t="s">
        <v>72</v>
      </c>
      <c r="D194" s="148" t="s">
        <v>71</v>
      </c>
      <c r="E194" s="32" t="s">
        <v>71</v>
      </c>
      <c r="F194" s="24" t="s">
        <v>71</v>
      </c>
      <c r="G194" s="148" t="s">
        <v>71</v>
      </c>
      <c r="H194" s="148" t="s">
        <v>73</v>
      </c>
      <c r="I194" s="148">
        <v>1820100000</v>
      </c>
      <c r="J194" s="15" t="s">
        <v>75</v>
      </c>
      <c r="K194" s="14" t="s">
        <v>71</v>
      </c>
      <c r="L194" s="14" t="s">
        <v>71</v>
      </c>
      <c r="M194" s="23">
        <f>SUMIFS(M197:M198,B197:B198,B194)</f>
        <v>0</v>
      </c>
      <c r="N194" s="23">
        <f>SUMIFS(N197:N198,B197:B198,B194)</f>
        <v>0</v>
      </c>
      <c r="O194" s="23">
        <f>SUMIFS(O197:O198,B197:B198,B194)</f>
        <v>0</v>
      </c>
      <c r="P194" s="23">
        <f>SUMIFS(P197:P198,B197:B198,B194)</f>
        <v>0</v>
      </c>
      <c r="Q194" s="23">
        <f>SUMIFS(Q197:Q198,B197:B198,B194)</f>
        <v>0</v>
      </c>
      <c r="R194" s="23">
        <f>SUMIFS(R197:R198,B197:B198,B194)</f>
        <v>0</v>
      </c>
      <c r="S194" s="33">
        <f>SUMIFS(S197:S198,B197:B198,B194)</f>
        <v>0</v>
      </c>
      <c r="T194" s="33">
        <f>SUMIFS(T197:T198,B197:B198,B194)</f>
        <v>0</v>
      </c>
      <c r="U194" s="33">
        <f>SUMIFS(U197:U198,B197:B198,B194)</f>
        <v>0</v>
      </c>
      <c r="V194" s="33">
        <f>SUMIFS(V197:V198,B197:B198,B194)</f>
        <v>0</v>
      </c>
      <c r="W194" s="33">
        <f>SUMIFS(W197:W198,B197:B198,B194)</f>
        <v>0</v>
      </c>
      <c r="X194" s="33">
        <f>SUMIFS(X197:X198,B197:B198,B194)</f>
        <v>0</v>
      </c>
      <c r="Y194" s="33">
        <f>SUM(M194:W194)</f>
        <v>0</v>
      </c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7"/>
    </row>
    <row r="195" spans="1:41" ht="12.75" customHeight="1" x14ac:dyDescent="0.2">
      <c r="A195" s="149"/>
      <c r="B195" s="12" t="s">
        <v>158</v>
      </c>
      <c r="C195" s="148" t="s">
        <v>72</v>
      </c>
      <c r="D195" s="148" t="s">
        <v>71</v>
      </c>
      <c r="E195" s="32" t="s">
        <v>71</v>
      </c>
      <c r="F195" s="24" t="s">
        <v>71</v>
      </c>
      <c r="G195" s="148" t="s">
        <v>71</v>
      </c>
      <c r="H195" s="148" t="s">
        <v>73</v>
      </c>
      <c r="I195" s="148">
        <v>1820100000</v>
      </c>
      <c r="J195" s="15" t="s">
        <v>75</v>
      </c>
      <c r="K195" s="14" t="s">
        <v>71</v>
      </c>
      <c r="L195" s="14" t="s">
        <v>71</v>
      </c>
      <c r="M195" s="23">
        <f>SUMIFS(M197:M198,B197:B198,B195)</f>
        <v>27595.9</v>
      </c>
      <c r="N195" s="23">
        <f>SUMIFS(N197:N198,B197:B198,B195)</f>
        <v>25055.3</v>
      </c>
      <c r="O195" s="23">
        <f>SUMIFS(O197:O198,B197:B198,B195)</f>
        <v>19558.8</v>
      </c>
      <c r="P195" s="23">
        <f>SUMIFS(P197:P198,B197:B198,B195)</f>
        <v>21594</v>
      </c>
      <c r="Q195" s="23">
        <f>SUMIFS(Q197:Q198,B197:B198,B195)</f>
        <v>23924.5</v>
      </c>
      <c r="R195" s="23">
        <f>SUMIFS(R197:R198,B197:B198,B195)</f>
        <v>26054.399999999998</v>
      </c>
      <c r="S195" s="33">
        <f>SUMIFS(S197:S198,B197:B198,B195)</f>
        <v>28084.2</v>
      </c>
      <c r="T195" s="33">
        <f>SUMIFS(T197:T198,B197:B198,B195)</f>
        <v>27337.5</v>
      </c>
      <c r="U195" s="33">
        <f>SUMIFS(U197:U198,B197:B198,B195)</f>
        <v>28579.5</v>
      </c>
      <c r="V195" s="33">
        <f>SUMIFS(V197:V198,B197:B198,B195)</f>
        <v>28708.5</v>
      </c>
      <c r="W195" s="33">
        <f>SUMIFS(W197:W198,B197:B198,B195)</f>
        <v>27398.7</v>
      </c>
      <c r="X195" s="33">
        <f>SUMIFS(X197:X198,B197:B198,B195)</f>
        <v>28603.5</v>
      </c>
      <c r="Y195" s="33">
        <f>SUM(M195:X195)</f>
        <v>312494.8</v>
      </c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7"/>
    </row>
    <row r="196" spans="1:41" ht="12.75" customHeight="1" x14ac:dyDescent="0.2">
      <c r="A196" s="149"/>
      <c r="B196" s="12"/>
      <c r="C196" s="24" t="s">
        <v>71</v>
      </c>
      <c r="D196" s="24" t="s">
        <v>71</v>
      </c>
      <c r="E196" s="24" t="s">
        <v>71</v>
      </c>
      <c r="F196" s="24" t="s">
        <v>71</v>
      </c>
      <c r="G196" s="14" t="s">
        <v>71</v>
      </c>
      <c r="H196" s="14" t="s">
        <v>71</v>
      </c>
      <c r="I196" s="14" t="s">
        <v>71</v>
      </c>
      <c r="J196" s="14" t="s">
        <v>71</v>
      </c>
      <c r="K196" s="14" t="s">
        <v>71</v>
      </c>
      <c r="L196" s="14" t="s">
        <v>71</v>
      </c>
      <c r="M196" s="14" t="s">
        <v>71</v>
      </c>
      <c r="N196" s="14" t="s">
        <v>71</v>
      </c>
      <c r="O196" s="14" t="s">
        <v>71</v>
      </c>
      <c r="P196" s="14" t="s">
        <v>71</v>
      </c>
      <c r="Q196" s="14" t="s">
        <v>71</v>
      </c>
      <c r="R196" s="14" t="s">
        <v>71</v>
      </c>
      <c r="S196" s="14" t="s">
        <v>71</v>
      </c>
      <c r="T196" s="14" t="s">
        <v>71</v>
      </c>
      <c r="U196" s="14" t="s">
        <v>71</v>
      </c>
      <c r="V196" s="14" t="s">
        <v>71</v>
      </c>
      <c r="W196" s="14" t="s">
        <v>71</v>
      </c>
      <c r="X196" s="14" t="s">
        <v>71</v>
      </c>
      <c r="Y196" s="14" t="s">
        <v>71</v>
      </c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7"/>
    </row>
    <row r="197" spans="1:41" ht="12.75" customHeight="1" x14ac:dyDescent="0.2">
      <c r="A197" s="149"/>
      <c r="B197" s="26" t="s">
        <v>158</v>
      </c>
      <c r="C197" s="146" t="s">
        <v>72</v>
      </c>
      <c r="D197" s="146" t="s">
        <v>71</v>
      </c>
      <c r="E197" s="146" t="s">
        <v>71</v>
      </c>
      <c r="F197" s="146" t="s">
        <v>71</v>
      </c>
      <c r="G197" s="146" t="s">
        <v>71</v>
      </c>
      <c r="H197" s="9" t="s">
        <v>91</v>
      </c>
      <c r="I197" s="146">
        <v>1820113427</v>
      </c>
      <c r="J197" s="9" t="s">
        <v>195</v>
      </c>
      <c r="K197" s="142" t="s">
        <v>71</v>
      </c>
      <c r="L197" s="142" t="s">
        <v>71</v>
      </c>
      <c r="M197" s="10">
        <v>27595.9</v>
      </c>
      <c r="N197" s="10">
        <v>25055.3</v>
      </c>
      <c r="O197" s="10">
        <v>19558.8</v>
      </c>
      <c r="P197" s="10">
        <v>21594</v>
      </c>
      <c r="Q197" s="10">
        <v>23924.5</v>
      </c>
      <c r="R197" s="10">
        <v>26054.399999999998</v>
      </c>
      <c r="S197" s="10">
        <v>28084.2</v>
      </c>
      <c r="T197" s="10">
        <v>27337.5</v>
      </c>
      <c r="U197" s="10">
        <v>28579.5</v>
      </c>
      <c r="V197" s="10">
        <v>28708.5</v>
      </c>
      <c r="W197" s="10">
        <v>27398.7</v>
      </c>
      <c r="X197" s="10">
        <v>28603.5</v>
      </c>
      <c r="Y197" s="28">
        <f>SUM(M197:X197)</f>
        <v>312494.8</v>
      </c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7"/>
    </row>
    <row r="198" spans="1:41" ht="12.75" customHeight="1" x14ac:dyDescent="0.2">
      <c r="A198" s="149"/>
      <c r="B198" s="26" t="s">
        <v>158</v>
      </c>
      <c r="C198" s="146" t="s">
        <v>72</v>
      </c>
      <c r="D198" s="146" t="s">
        <v>71</v>
      </c>
      <c r="E198" s="146" t="s">
        <v>71</v>
      </c>
      <c r="F198" s="146" t="s">
        <v>71</v>
      </c>
      <c r="G198" s="146" t="s">
        <v>71</v>
      </c>
      <c r="H198" s="9" t="s">
        <v>91</v>
      </c>
      <c r="I198" s="146">
        <v>1820113427</v>
      </c>
      <c r="J198" s="9" t="s">
        <v>195</v>
      </c>
      <c r="K198" s="142" t="s">
        <v>71</v>
      </c>
      <c r="L198" s="142" t="s">
        <v>71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28">
        <f>SUM(M198:X198)</f>
        <v>0</v>
      </c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7"/>
    </row>
    <row r="199" spans="1:41" s="118" customFormat="1" ht="59.25" customHeight="1" x14ac:dyDescent="0.2">
      <c r="A199" s="142" t="s">
        <v>127</v>
      </c>
      <c r="B199" s="7" t="s">
        <v>313</v>
      </c>
      <c r="C199" s="146" t="s">
        <v>84</v>
      </c>
      <c r="D199" s="146" t="s">
        <v>71</v>
      </c>
      <c r="E199" s="8" t="s">
        <v>476</v>
      </c>
      <c r="F199" s="146" t="s">
        <v>71</v>
      </c>
      <c r="G199" s="146" t="s">
        <v>71</v>
      </c>
      <c r="H199" s="146" t="s">
        <v>71</v>
      </c>
      <c r="I199" s="146" t="s">
        <v>71</v>
      </c>
      <c r="J199" s="9" t="s">
        <v>71</v>
      </c>
      <c r="K199" s="142" t="s">
        <v>71</v>
      </c>
      <c r="L199" s="142" t="s">
        <v>71</v>
      </c>
      <c r="M199" s="146">
        <v>57</v>
      </c>
      <c r="N199" s="146">
        <v>57</v>
      </c>
      <c r="O199" s="146">
        <v>57</v>
      </c>
      <c r="P199" s="146">
        <v>57</v>
      </c>
      <c r="Q199" s="146">
        <v>67</v>
      </c>
      <c r="R199" s="146">
        <v>65</v>
      </c>
      <c r="S199" s="146">
        <v>67</v>
      </c>
      <c r="T199" s="146">
        <v>67</v>
      </c>
      <c r="U199" s="146">
        <v>67</v>
      </c>
      <c r="V199" s="146">
        <v>67</v>
      </c>
      <c r="W199" s="146">
        <v>67</v>
      </c>
      <c r="X199" s="146">
        <v>67</v>
      </c>
      <c r="Y199" s="28">
        <f>SUM(M199:X199)</f>
        <v>762</v>
      </c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7"/>
    </row>
    <row r="200" spans="1:41" ht="50.25" customHeight="1" x14ac:dyDescent="0.2">
      <c r="A200" s="149" t="s">
        <v>179</v>
      </c>
      <c r="B200" s="12" t="s">
        <v>559</v>
      </c>
      <c r="C200" s="146" t="s">
        <v>71</v>
      </c>
      <c r="D200" s="146" t="s">
        <v>71</v>
      </c>
      <c r="E200" s="147" t="s">
        <v>71</v>
      </c>
      <c r="F200" s="20" t="s">
        <v>619</v>
      </c>
      <c r="G200" s="8" t="s">
        <v>82</v>
      </c>
      <c r="H200" s="146" t="s">
        <v>71</v>
      </c>
      <c r="I200" s="146" t="s">
        <v>71</v>
      </c>
      <c r="J200" s="9" t="s">
        <v>71</v>
      </c>
      <c r="K200" s="142" t="s">
        <v>71</v>
      </c>
      <c r="L200" s="142" t="s">
        <v>71</v>
      </c>
      <c r="M200" s="146" t="s">
        <v>71</v>
      </c>
      <c r="N200" s="146" t="s">
        <v>71</v>
      </c>
      <c r="O200" s="142" t="s">
        <v>71</v>
      </c>
      <c r="P200" s="142" t="s">
        <v>71</v>
      </c>
      <c r="Q200" s="142" t="s">
        <v>71</v>
      </c>
      <c r="R200" s="142" t="s">
        <v>71</v>
      </c>
      <c r="S200" s="146" t="s">
        <v>71</v>
      </c>
      <c r="T200" s="146" t="s">
        <v>71</v>
      </c>
      <c r="U200" s="146" t="s">
        <v>71</v>
      </c>
      <c r="V200" s="146" t="s">
        <v>71</v>
      </c>
      <c r="W200" s="146" t="s">
        <v>71</v>
      </c>
      <c r="X200" s="146" t="s">
        <v>71</v>
      </c>
      <c r="Y200" s="146" t="s">
        <v>71</v>
      </c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7"/>
    </row>
    <row r="201" spans="1:41" ht="15" customHeight="1" x14ac:dyDescent="0.2">
      <c r="A201" s="149"/>
      <c r="B201" s="12" t="s">
        <v>157</v>
      </c>
      <c r="C201" s="148" t="s">
        <v>72</v>
      </c>
      <c r="D201" s="148" t="s">
        <v>71</v>
      </c>
      <c r="E201" s="32" t="s">
        <v>71</v>
      </c>
      <c r="F201" s="24" t="s">
        <v>71</v>
      </c>
      <c r="G201" s="148" t="s">
        <v>71</v>
      </c>
      <c r="H201" s="148" t="s">
        <v>73</v>
      </c>
      <c r="I201" s="148">
        <v>1820100000</v>
      </c>
      <c r="J201" s="15" t="s">
        <v>75</v>
      </c>
      <c r="K201" s="14" t="s">
        <v>71</v>
      </c>
      <c r="L201" s="14" t="s">
        <v>71</v>
      </c>
      <c r="M201" s="23">
        <f t="shared" ref="M201:R201" si="32">M203+M204</f>
        <v>0</v>
      </c>
      <c r="N201" s="23">
        <f t="shared" si="32"/>
        <v>0</v>
      </c>
      <c r="O201" s="23">
        <f t="shared" si="32"/>
        <v>0</v>
      </c>
      <c r="P201" s="23">
        <f t="shared" si="32"/>
        <v>0</v>
      </c>
      <c r="Q201" s="23">
        <f t="shared" si="32"/>
        <v>0</v>
      </c>
      <c r="R201" s="23">
        <f t="shared" si="32"/>
        <v>0</v>
      </c>
      <c r="S201" s="33">
        <f t="shared" ref="S201:X201" si="33">S203+S204</f>
        <v>0</v>
      </c>
      <c r="T201" s="33">
        <f t="shared" si="33"/>
        <v>0</v>
      </c>
      <c r="U201" s="33">
        <f t="shared" si="33"/>
        <v>0</v>
      </c>
      <c r="V201" s="33">
        <f t="shared" si="33"/>
        <v>0</v>
      </c>
      <c r="W201" s="33">
        <f t="shared" si="33"/>
        <v>0</v>
      </c>
      <c r="X201" s="33">
        <f t="shared" si="33"/>
        <v>0</v>
      </c>
      <c r="Y201" s="33">
        <v>0</v>
      </c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7"/>
    </row>
    <row r="202" spans="1:41" ht="15" customHeight="1" x14ac:dyDescent="0.2">
      <c r="A202" s="149"/>
      <c r="B202" s="12" t="s">
        <v>76</v>
      </c>
      <c r="C202" s="24" t="s">
        <v>71</v>
      </c>
      <c r="D202" s="24" t="s">
        <v>71</v>
      </c>
      <c r="E202" s="24" t="s">
        <v>71</v>
      </c>
      <c r="F202" s="24" t="s">
        <v>71</v>
      </c>
      <c r="G202" s="24" t="s">
        <v>71</v>
      </c>
      <c r="H202" s="24" t="s">
        <v>71</v>
      </c>
      <c r="I202" s="24" t="s">
        <v>71</v>
      </c>
      <c r="J202" s="24" t="s">
        <v>71</v>
      </c>
      <c r="K202" s="14" t="s">
        <v>71</v>
      </c>
      <c r="L202" s="14" t="s">
        <v>71</v>
      </c>
      <c r="M202" s="14" t="s">
        <v>71</v>
      </c>
      <c r="N202" s="14" t="s">
        <v>71</v>
      </c>
      <c r="O202" s="14" t="s">
        <v>71</v>
      </c>
      <c r="P202" s="14" t="s">
        <v>71</v>
      </c>
      <c r="Q202" s="14" t="s">
        <v>71</v>
      </c>
      <c r="R202" s="14" t="s">
        <v>71</v>
      </c>
      <c r="S202" s="24" t="s">
        <v>71</v>
      </c>
      <c r="T202" s="24" t="s">
        <v>71</v>
      </c>
      <c r="U202" s="24" t="s">
        <v>71</v>
      </c>
      <c r="V202" s="24" t="s">
        <v>71</v>
      </c>
      <c r="W202" s="24" t="s">
        <v>71</v>
      </c>
      <c r="X202" s="24" t="s">
        <v>71</v>
      </c>
      <c r="Y202" s="24" t="s">
        <v>71</v>
      </c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7"/>
    </row>
    <row r="203" spans="1:41" ht="15" customHeight="1" x14ac:dyDescent="0.2">
      <c r="A203" s="149"/>
      <c r="B203" s="12" t="s">
        <v>159</v>
      </c>
      <c r="C203" s="148" t="s">
        <v>72</v>
      </c>
      <c r="D203" s="148" t="s">
        <v>71</v>
      </c>
      <c r="E203" s="32" t="s">
        <v>71</v>
      </c>
      <c r="F203" s="24" t="s">
        <v>71</v>
      </c>
      <c r="G203" s="148" t="s">
        <v>71</v>
      </c>
      <c r="H203" s="148" t="s">
        <v>73</v>
      </c>
      <c r="I203" s="148">
        <v>1820100000</v>
      </c>
      <c r="J203" s="15" t="s">
        <v>75</v>
      </c>
      <c r="K203" s="14" t="s">
        <v>71</v>
      </c>
      <c r="L203" s="14" t="s">
        <v>71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7"/>
    </row>
    <row r="204" spans="1:41" ht="15" customHeight="1" x14ac:dyDescent="0.2">
      <c r="A204" s="149"/>
      <c r="B204" s="12" t="s">
        <v>158</v>
      </c>
      <c r="C204" s="148" t="s">
        <v>72</v>
      </c>
      <c r="D204" s="148" t="s">
        <v>71</v>
      </c>
      <c r="E204" s="32" t="s">
        <v>71</v>
      </c>
      <c r="F204" s="24" t="s">
        <v>71</v>
      </c>
      <c r="G204" s="148" t="s">
        <v>71</v>
      </c>
      <c r="H204" s="148" t="s">
        <v>73</v>
      </c>
      <c r="I204" s="148">
        <v>1820100000</v>
      </c>
      <c r="J204" s="15" t="s">
        <v>75</v>
      </c>
      <c r="K204" s="14" t="s">
        <v>71</v>
      </c>
      <c r="L204" s="14" t="s">
        <v>71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7"/>
    </row>
    <row r="205" spans="1:41" ht="15" customHeight="1" x14ac:dyDescent="0.2">
      <c r="A205" s="149"/>
      <c r="B205" s="11" t="s">
        <v>158</v>
      </c>
      <c r="C205" s="146" t="s">
        <v>72</v>
      </c>
      <c r="D205" s="146" t="s">
        <v>71</v>
      </c>
      <c r="E205" s="146" t="s">
        <v>71</v>
      </c>
      <c r="F205" s="146" t="s">
        <v>71</v>
      </c>
      <c r="G205" s="146" t="s">
        <v>71</v>
      </c>
      <c r="H205" s="142" t="s">
        <v>71</v>
      </c>
      <c r="I205" s="142" t="s">
        <v>71</v>
      </c>
      <c r="J205" s="142" t="s">
        <v>71</v>
      </c>
      <c r="K205" s="142" t="s">
        <v>71</v>
      </c>
      <c r="L205" s="142" t="s">
        <v>71</v>
      </c>
      <c r="M205" s="34">
        <v>0</v>
      </c>
      <c r="N205" s="34">
        <v>0</v>
      </c>
      <c r="O205" s="34">
        <v>0</v>
      </c>
      <c r="P205" s="34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7">
        <f>SUM(M205:W205)</f>
        <v>0</v>
      </c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7"/>
    </row>
    <row r="206" spans="1:41" ht="70.5" customHeight="1" x14ac:dyDescent="0.2">
      <c r="A206" s="142" t="s">
        <v>180</v>
      </c>
      <c r="B206" s="7" t="s">
        <v>241</v>
      </c>
      <c r="C206" s="146" t="s">
        <v>84</v>
      </c>
      <c r="D206" s="146" t="s">
        <v>71</v>
      </c>
      <c r="E206" s="8" t="s">
        <v>476</v>
      </c>
      <c r="F206" s="146" t="s">
        <v>71</v>
      </c>
      <c r="G206" s="146" t="s">
        <v>71</v>
      </c>
      <c r="H206" s="146" t="s">
        <v>71</v>
      </c>
      <c r="I206" s="146" t="s">
        <v>71</v>
      </c>
      <c r="J206" s="9" t="s">
        <v>71</v>
      </c>
      <c r="K206" s="142" t="s">
        <v>71</v>
      </c>
      <c r="L206" s="142" t="s">
        <v>71</v>
      </c>
      <c r="M206" s="146" t="s">
        <v>71</v>
      </c>
      <c r="N206" s="146" t="s">
        <v>71</v>
      </c>
      <c r="O206" s="146" t="s">
        <v>71</v>
      </c>
      <c r="P206" s="146" t="s">
        <v>71</v>
      </c>
      <c r="Q206" s="146">
        <v>1000</v>
      </c>
      <c r="R206" s="146">
        <v>1200</v>
      </c>
      <c r="S206" s="146">
        <v>800</v>
      </c>
      <c r="T206" s="146">
        <v>800</v>
      </c>
      <c r="U206" s="146">
        <v>800</v>
      </c>
      <c r="V206" s="146">
        <v>800</v>
      </c>
      <c r="W206" s="146">
        <v>800</v>
      </c>
      <c r="X206" s="146">
        <v>800</v>
      </c>
      <c r="Y206" s="20">
        <f>SUM(Q206:X206)</f>
        <v>7000</v>
      </c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7"/>
    </row>
    <row r="207" spans="1:41" ht="121.5" customHeight="1" x14ac:dyDescent="0.2">
      <c r="A207" s="150" t="s">
        <v>533</v>
      </c>
      <c r="B207" s="12" t="s">
        <v>536</v>
      </c>
      <c r="C207" s="146" t="s">
        <v>71</v>
      </c>
      <c r="D207" s="146" t="s">
        <v>71</v>
      </c>
      <c r="E207" s="147" t="s">
        <v>71</v>
      </c>
      <c r="F207" s="20" t="s">
        <v>618</v>
      </c>
      <c r="G207" s="8" t="s">
        <v>82</v>
      </c>
      <c r="H207" s="146" t="s">
        <v>71</v>
      </c>
      <c r="I207" s="146" t="s">
        <v>71</v>
      </c>
      <c r="J207" s="9" t="s">
        <v>71</v>
      </c>
      <c r="K207" s="142" t="s">
        <v>71</v>
      </c>
      <c r="L207" s="142" t="s">
        <v>71</v>
      </c>
      <c r="M207" s="146" t="s">
        <v>71</v>
      </c>
      <c r="N207" s="146" t="s">
        <v>71</v>
      </c>
      <c r="O207" s="146" t="s">
        <v>71</v>
      </c>
      <c r="P207" s="146" t="s">
        <v>71</v>
      </c>
      <c r="Q207" s="146" t="s">
        <v>71</v>
      </c>
      <c r="R207" s="146" t="s">
        <v>71</v>
      </c>
      <c r="S207" s="146" t="s">
        <v>71</v>
      </c>
      <c r="T207" s="146" t="s">
        <v>71</v>
      </c>
      <c r="U207" s="146" t="s">
        <v>71</v>
      </c>
      <c r="V207" s="146" t="s">
        <v>71</v>
      </c>
      <c r="W207" s="146" t="s">
        <v>71</v>
      </c>
      <c r="X207" s="146" t="s">
        <v>71</v>
      </c>
      <c r="Y207" s="146" t="s">
        <v>71</v>
      </c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7"/>
    </row>
    <row r="208" spans="1:41" ht="12" customHeight="1" x14ac:dyDescent="0.2">
      <c r="A208" s="152"/>
      <c r="B208" s="12" t="s">
        <v>157</v>
      </c>
      <c r="C208" s="148" t="s">
        <v>72</v>
      </c>
      <c r="D208" s="148" t="s">
        <v>71</v>
      </c>
      <c r="E208" s="32" t="s">
        <v>71</v>
      </c>
      <c r="F208" s="24" t="s">
        <v>71</v>
      </c>
      <c r="G208" s="148" t="s">
        <v>71</v>
      </c>
      <c r="H208" s="148" t="s">
        <v>73</v>
      </c>
      <c r="I208" s="148">
        <v>1820100000</v>
      </c>
      <c r="J208" s="15" t="s">
        <v>75</v>
      </c>
      <c r="K208" s="14" t="s">
        <v>71</v>
      </c>
      <c r="L208" s="14" t="s">
        <v>71</v>
      </c>
      <c r="M208" s="23">
        <f t="shared" ref="M208:R208" si="34">M210+M211</f>
        <v>0</v>
      </c>
      <c r="N208" s="23">
        <f t="shared" si="34"/>
        <v>0</v>
      </c>
      <c r="O208" s="23">
        <f t="shared" si="34"/>
        <v>0</v>
      </c>
      <c r="P208" s="23">
        <f t="shared" si="34"/>
        <v>0</v>
      </c>
      <c r="Q208" s="23">
        <f t="shared" si="34"/>
        <v>0</v>
      </c>
      <c r="R208" s="23">
        <f t="shared" si="34"/>
        <v>0</v>
      </c>
      <c r="S208" s="33">
        <f t="shared" ref="S208:X208" si="35">S210+S211</f>
        <v>0</v>
      </c>
      <c r="T208" s="33">
        <f t="shared" si="35"/>
        <v>234.4</v>
      </c>
      <c r="U208" s="33">
        <f t="shared" si="35"/>
        <v>703.1</v>
      </c>
      <c r="V208" s="33">
        <f t="shared" si="35"/>
        <v>950</v>
      </c>
      <c r="W208" s="33">
        <f t="shared" si="35"/>
        <v>950</v>
      </c>
      <c r="X208" s="33">
        <f t="shared" si="35"/>
        <v>950</v>
      </c>
      <c r="Y208" s="33">
        <f>SUM(M208:X208)</f>
        <v>3787.5</v>
      </c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7"/>
    </row>
    <row r="209" spans="1:41" ht="12" customHeight="1" x14ac:dyDescent="0.2">
      <c r="A209" s="152"/>
      <c r="B209" s="12" t="s">
        <v>76</v>
      </c>
      <c r="C209" s="24" t="s">
        <v>71</v>
      </c>
      <c r="D209" s="24" t="s">
        <v>71</v>
      </c>
      <c r="E209" s="24" t="s">
        <v>71</v>
      </c>
      <c r="F209" s="24" t="s">
        <v>71</v>
      </c>
      <c r="G209" s="24" t="s">
        <v>71</v>
      </c>
      <c r="H209" s="24" t="s">
        <v>71</v>
      </c>
      <c r="I209" s="24" t="s">
        <v>71</v>
      </c>
      <c r="J209" s="24" t="s">
        <v>71</v>
      </c>
      <c r="K209" s="14" t="s">
        <v>71</v>
      </c>
      <c r="L209" s="14" t="s">
        <v>71</v>
      </c>
      <c r="M209" s="14" t="s">
        <v>71</v>
      </c>
      <c r="N209" s="14" t="s">
        <v>71</v>
      </c>
      <c r="O209" s="14" t="s">
        <v>71</v>
      </c>
      <c r="P209" s="14" t="s">
        <v>71</v>
      </c>
      <c r="Q209" s="14" t="s">
        <v>71</v>
      </c>
      <c r="R209" s="14" t="s">
        <v>71</v>
      </c>
      <c r="S209" s="24" t="s">
        <v>71</v>
      </c>
      <c r="T209" s="24" t="s">
        <v>71</v>
      </c>
      <c r="U209" s="24" t="s">
        <v>71</v>
      </c>
      <c r="V209" s="24" t="s">
        <v>71</v>
      </c>
      <c r="W209" s="24" t="s">
        <v>71</v>
      </c>
      <c r="X209" s="24" t="s">
        <v>71</v>
      </c>
      <c r="Y209" s="24" t="s">
        <v>71</v>
      </c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7"/>
    </row>
    <row r="210" spans="1:41" ht="12" customHeight="1" x14ac:dyDescent="0.2">
      <c r="A210" s="152"/>
      <c r="B210" s="12" t="s">
        <v>159</v>
      </c>
      <c r="C210" s="148" t="s">
        <v>72</v>
      </c>
      <c r="D210" s="148" t="s">
        <v>71</v>
      </c>
      <c r="E210" s="32" t="s">
        <v>71</v>
      </c>
      <c r="F210" s="24" t="s">
        <v>71</v>
      </c>
      <c r="G210" s="148" t="s">
        <v>71</v>
      </c>
      <c r="H210" s="148" t="s">
        <v>73</v>
      </c>
      <c r="I210" s="148">
        <v>1820100000</v>
      </c>
      <c r="J210" s="15" t="s">
        <v>75</v>
      </c>
      <c r="K210" s="14" t="s">
        <v>71</v>
      </c>
      <c r="L210" s="14" t="s">
        <v>71</v>
      </c>
      <c r="M210" s="23">
        <f>SUMIFS(M214:M214,B214:B214,B210)</f>
        <v>0</v>
      </c>
      <c r="N210" s="23">
        <f>SUMIFS(N214:N214,B214:B214,B210)</f>
        <v>0</v>
      </c>
      <c r="O210" s="23">
        <f>SUMIFS(O214:O214,B214:B214,B210)</f>
        <v>0</v>
      </c>
      <c r="P210" s="23">
        <f>SUMIFS(P214:P214,B214:B214,B210)</f>
        <v>0</v>
      </c>
      <c r="Q210" s="23">
        <f>SUMIFS(Q214:Q214,B214:B214,B210)</f>
        <v>0</v>
      </c>
      <c r="R210" s="23">
        <f>SUMIFS(R214:R214,B214:B214,B210)</f>
        <v>0</v>
      </c>
      <c r="S210" s="33">
        <f>SUMIFS(S214:S214,B214:B214,B210)</f>
        <v>0</v>
      </c>
      <c r="T210" s="33">
        <f>SUMIFS(T213:T213,B213:B213,B210)</f>
        <v>234.4</v>
      </c>
      <c r="U210" s="33">
        <f>SUMIFS(U214:U214,B214:B214,B210)</f>
        <v>703.1</v>
      </c>
      <c r="V210" s="33">
        <f>SUMIFS(V214:V214,B214:B214,B210)</f>
        <v>950</v>
      </c>
      <c r="W210" s="33">
        <f>SUMIFS(W214:W214,B214:B214,B210)</f>
        <v>950</v>
      </c>
      <c r="X210" s="33">
        <f>SUMIFS(X214:X214,B214:B214,B210)</f>
        <v>950</v>
      </c>
      <c r="Y210" s="33">
        <f>SUM(M210:X210)</f>
        <v>3787.5</v>
      </c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7"/>
    </row>
    <row r="211" spans="1:41" ht="12" customHeight="1" x14ac:dyDescent="0.2">
      <c r="A211" s="152"/>
      <c r="B211" s="12" t="s">
        <v>158</v>
      </c>
      <c r="C211" s="148" t="s">
        <v>72</v>
      </c>
      <c r="D211" s="148" t="s">
        <v>71</v>
      </c>
      <c r="E211" s="32" t="s">
        <v>71</v>
      </c>
      <c r="F211" s="24" t="s">
        <v>71</v>
      </c>
      <c r="G211" s="148" t="s">
        <v>71</v>
      </c>
      <c r="H211" s="148" t="s">
        <v>73</v>
      </c>
      <c r="I211" s="148">
        <v>1820100000</v>
      </c>
      <c r="J211" s="15" t="s">
        <v>75</v>
      </c>
      <c r="K211" s="14" t="s">
        <v>71</v>
      </c>
      <c r="L211" s="14" t="s">
        <v>71</v>
      </c>
      <c r="M211" s="23">
        <f>SUMIFS(M214:M214,B214:B214,B211)</f>
        <v>0</v>
      </c>
      <c r="N211" s="23">
        <f>SUMIFS(N214:N214,B214:B214,B211)</f>
        <v>0</v>
      </c>
      <c r="O211" s="23">
        <f>SUMIFS(O214:O214,B214:B214,B211)</f>
        <v>0</v>
      </c>
      <c r="P211" s="23">
        <f>SUMIFS(P214:P214,B214:B214,B211)</f>
        <v>0</v>
      </c>
      <c r="Q211" s="23">
        <f>SUMIFS(Q214:Q214,B214:B214,B211)</f>
        <v>0</v>
      </c>
      <c r="R211" s="23">
        <f>SUMIFS(R214:R214,B214:B214,B211)</f>
        <v>0</v>
      </c>
      <c r="S211" s="33">
        <f>SUMIFS(S214:S214,B214:B214,B211)</f>
        <v>0</v>
      </c>
      <c r="T211" s="33">
        <f>SUMIFS(T214:T214,B214:B214,B211)</f>
        <v>0</v>
      </c>
      <c r="U211" s="33">
        <f>SUMIFS(U214:U214,B214:B214,B211)</f>
        <v>0</v>
      </c>
      <c r="V211" s="33">
        <f>SUMIFS(V214:V214,B214:B214,B211)</f>
        <v>0</v>
      </c>
      <c r="W211" s="33">
        <f>SUMIFS(W214:W214,B214:B214,B211)</f>
        <v>0</v>
      </c>
      <c r="X211" s="33">
        <v>0</v>
      </c>
      <c r="Y211" s="33">
        <f>SUM(M211:X211)</f>
        <v>0</v>
      </c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7"/>
    </row>
    <row r="212" spans="1:41" ht="12" customHeight="1" x14ac:dyDescent="0.2">
      <c r="A212" s="152"/>
      <c r="B212" s="12"/>
      <c r="C212" s="24" t="s">
        <v>71</v>
      </c>
      <c r="D212" s="24" t="s">
        <v>71</v>
      </c>
      <c r="E212" s="24" t="s">
        <v>71</v>
      </c>
      <c r="F212" s="24" t="s">
        <v>71</v>
      </c>
      <c r="G212" s="14" t="s">
        <v>71</v>
      </c>
      <c r="H212" s="14" t="s">
        <v>71</v>
      </c>
      <c r="I212" s="14" t="s">
        <v>71</v>
      </c>
      <c r="J212" s="14" t="s">
        <v>71</v>
      </c>
      <c r="K212" s="14" t="s">
        <v>71</v>
      </c>
      <c r="L212" s="14" t="s">
        <v>71</v>
      </c>
      <c r="M212" s="14" t="s">
        <v>71</v>
      </c>
      <c r="N212" s="14" t="s">
        <v>71</v>
      </c>
      <c r="O212" s="14" t="s">
        <v>71</v>
      </c>
      <c r="P212" s="14" t="s">
        <v>71</v>
      </c>
      <c r="Q212" s="14" t="s">
        <v>71</v>
      </c>
      <c r="R212" s="14" t="s">
        <v>71</v>
      </c>
      <c r="S212" s="14" t="s">
        <v>71</v>
      </c>
      <c r="T212" s="14" t="s">
        <v>71</v>
      </c>
      <c r="U212" s="14" t="s">
        <v>71</v>
      </c>
      <c r="V212" s="14" t="s">
        <v>71</v>
      </c>
      <c r="W212" s="14" t="s">
        <v>71</v>
      </c>
      <c r="X212" s="14" t="s">
        <v>71</v>
      </c>
      <c r="Y212" s="14" t="s">
        <v>71</v>
      </c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7"/>
    </row>
    <row r="213" spans="1:41" ht="12.75" customHeight="1" x14ac:dyDescent="0.2">
      <c r="A213" s="152"/>
      <c r="B213" s="26" t="s">
        <v>159</v>
      </c>
      <c r="C213" s="146" t="s">
        <v>72</v>
      </c>
      <c r="D213" s="146" t="s">
        <v>71</v>
      </c>
      <c r="E213" s="146" t="s">
        <v>71</v>
      </c>
      <c r="F213" s="146" t="s">
        <v>71</v>
      </c>
      <c r="G213" s="146" t="s">
        <v>71</v>
      </c>
      <c r="H213" s="9" t="s">
        <v>91</v>
      </c>
      <c r="I213" s="146">
        <v>1820156340</v>
      </c>
      <c r="J213" s="9" t="s">
        <v>195</v>
      </c>
      <c r="K213" s="142" t="s">
        <v>71</v>
      </c>
      <c r="L213" s="142" t="s">
        <v>71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234.4</v>
      </c>
      <c r="U213" s="10">
        <v>0</v>
      </c>
      <c r="V213" s="10">
        <v>0</v>
      </c>
      <c r="W213" s="10">
        <v>0</v>
      </c>
      <c r="X213" s="10">
        <v>0</v>
      </c>
      <c r="Y213" s="28">
        <f>SUM(M213:X213)</f>
        <v>234.4</v>
      </c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7"/>
    </row>
    <row r="214" spans="1:41" ht="18" customHeight="1" x14ac:dyDescent="0.2">
      <c r="A214" s="152"/>
      <c r="B214" s="26" t="s">
        <v>159</v>
      </c>
      <c r="C214" s="146" t="s">
        <v>72</v>
      </c>
      <c r="D214" s="146" t="s">
        <v>71</v>
      </c>
      <c r="E214" s="146" t="s">
        <v>71</v>
      </c>
      <c r="F214" s="146" t="s">
        <v>71</v>
      </c>
      <c r="G214" s="146" t="s">
        <v>71</v>
      </c>
      <c r="H214" s="9" t="s">
        <v>91</v>
      </c>
      <c r="I214" s="146">
        <v>1820153630</v>
      </c>
      <c r="J214" s="9" t="s">
        <v>195</v>
      </c>
      <c r="K214" s="142" t="s">
        <v>71</v>
      </c>
      <c r="L214" s="142" t="s">
        <v>71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703.1</v>
      </c>
      <c r="V214" s="10">
        <v>950</v>
      </c>
      <c r="W214" s="10">
        <v>950</v>
      </c>
      <c r="X214" s="10">
        <v>950</v>
      </c>
      <c r="Y214" s="28">
        <f>SUM(M214:X214)</f>
        <v>3553.1</v>
      </c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7"/>
    </row>
    <row r="215" spans="1:41" ht="262.5" customHeight="1" x14ac:dyDescent="0.2">
      <c r="A215" s="142" t="s">
        <v>535</v>
      </c>
      <c r="B215" s="7" t="s">
        <v>538</v>
      </c>
      <c r="C215" s="146" t="s">
        <v>78</v>
      </c>
      <c r="D215" s="146" t="s">
        <v>71</v>
      </c>
      <c r="E215" s="8" t="s">
        <v>539</v>
      </c>
      <c r="F215" s="146" t="s">
        <v>71</v>
      </c>
      <c r="G215" s="146" t="s">
        <v>71</v>
      </c>
      <c r="H215" s="9" t="s">
        <v>71</v>
      </c>
      <c r="I215" s="146" t="s">
        <v>71</v>
      </c>
      <c r="J215" s="9" t="s">
        <v>71</v>
      </c>
      <c r="K215" s="142"/>
      <c r="L215" s="142"/>
      <c r="M215" s="10" t="s">
        <v>71</v>
      </c>
      <c r="N215" s="10" t="s">
        <v>71</v>
      </c>
      <c r="O215" s="10" t="s">
        <v>71</v>
      </c>
      <c r="P215" s="10" t="s">
        <v>71</v>
      </c>
      <c r="Q215" s="10" t="s">
        <v>71</v>
      </c>
      <c r="R215" s="10" t="s">
        <v>71</v>
      </c>
      <c r="S215" s="10" t="s">
        <v>71</v>
      </c>
      <c r="T215" s="20">
        <v>100</v>
      </c>
      <c r="U215" s="20">
        <v>100</v>
      </c>
      <c r="V215" s="20">
        <v>100</v>
      </c>
      <c r="W215" s="20">
        <v>100</v>
      </c>
      <c r="X215" s="20">
        <v>100</v>
      </c>
      <c r="Y215" s="28">
        <v>100</v>
      </c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7"/>
    </row>
    <row r="216" spans="1:41" ht="273.75" customHeight="1" x14ac:dyDescent="0.2">
      <c r="A216" s="150" t="s">
        <v>534</v>
      </c>
      <c r="B216" s="12" t="s">
        <v>537</v>
      </c>
      <c r="C216" s="146" t="s">
        <v>71</v>
      </c>
      <c r="D216" s="146" t="s">
        <v>71</v>
      </c>
      <c r="E216" s="147" t="s">
        <v>71</v>
      </c>
      <c r="F216" s="20" t="s">
        <v>618</v>
      </c>
      <c r="G216" s="8" t="s">
        <v>82</v>
      </c>
      <c r="H216" s="146" t="s">
        <v>71</v>
      </c>
      <c r="I216" s="146" t="s">
        <v>71</v>
      </c>
      <c r="J216" s="9" t="s">
        <v>71</v>
      </c>
      <c r="K216" s="142" t="s">
        <v>71</v>
      </c>
      <c r="L216" s="142" t="s">
        <v>71</v>
      </c>
      <c r="M216" s="146" t="s">
        <v>71</v>
      </c>
      <c r="N216" s="146" t="s">
        <v>71</v>
      </c>
      <c r="O216" s="146" t="s">
        <v>71</v>
      </c>
      <c r="P216" s="146" t="s">
        <v>71</v>
      </c>
      <c r="Q216" s="146" t="s">
        <v>71</v>
      </c>
      <c r="R216" s="146" t="s">
        <v>71</v>
      </c>
      <c r="S216" s="146" t="s">
        <v>71</v>
      </c>
      <c r="T216" s="146" t="s">
        <v>71</v>
      </c>
      <c r="U216" s="146" t="s">
        <v>71</v>
      </c>
      <c r="V216" s="146" t="s">
        <v>71</v>
      </c>
      <c r="W216" s="146" t="s">
        <v>71</v>
      </c>
      <c r="X216" s="146" t="s">
        <v>71</v>
      </c>
      <c r="Y216" s="146" t="s">
        <v>71</v>
      </c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7"/>
    </row>
    <row r="217" spans="1:41" ht="14.25" customHeight="1" x14ac:dyDescent="0.2">
      <c r="A217" s="152"/>
      <c r="B217" s="12" t="s">
        <v>157</v>
      </c>
      <c r="C217" s="148" t="s">
        <v>72</v>
      </c>
      <c r="D217" s="148" t="s">
        <v>71</v>
      </c>
      <c r="E217" s="32" t="s">
        <v>71</v>
      </c>
      <c r="F217" s="24" t="s">
        <v>71</v>
      </c>
      <c r="G217" s="148" t="s">
        <v>71</v>
      </c>
      <c r="H217" s="148" t="s">
        <v>73</v>
      </c>
      <c r="I217" s="148">
        <v>1820100000</v>
      </c>
      <c r="J217" s="15" t="s">
        <v>75</v>
      </c>
      <c r="K217" s="14" t="s">
        <v>71</v>
      </c>
      <c r="L217" s="14" t="s">
        <v>71</v>
      </c>
      <c r="M217" s="23">
        <f t="shared" ref="M217:R217" si="36">M219+M220</f>
        <v>0</v>
      </c>
      <c r="N217" s="23">
        <f t="shared" si="36"/>
        <v>0</v>
      </c>
      <c r="O217" s="23">
        <f t="shared" si="36"/>
        <v>0</v>
      </c>
      <c r="P217" s="23">
        <f t="shared" si="36"/>
        <v>0</v>
      </c>
      <c r="Q217" s="23">
        <f t="shared" si="36"/>
        <v>0</v>
      </c>
      <c r="R217" s="23">
        <f t="shared" si="36"/>
        <v>0</v>
      </c>
      <c r="S217" s="33">
        <f t="shared" ref="S217:X217" si="37">S219+S220</f>
        <v>0</v>
      </c>
      <c r="T217" s="33">
        <f t="shared" si="37"/>
        <v>31.2</v>
      </c>
      <c r="U217" s="33">
        <f t="shared" si="37"/>
        <v>88.5</v>
      </c>
      <c r="V217" s="33">
        <f t="shared" si="37"/>
        <v>72.5</v>
      </c>
      <c r="W217" s="33">
        <f t="shared" si="37"/>
        <v>74</v>
      </c>
      <c r="X217" s="33">
        <f t="shared" si="37"/>
        <v>74</v>
      </c>
      <c r="Y217" s="33">
        <f>SUM(M217:X217)</f>
        <v>340.2</v>
      </c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7"/>
    </row>
    <row r="218" spans="1:41" ht="12.75" customHeight="1" x14ac:dyDescent="0.2">
      <c r="A218" s="152"/>
      <c r="B218" s="12" t="s">
        <v>76</v>
      </c>
      <c r="C218" s="24" t="s">
        <v>71</v>
      </c>
      <c r="D218" s="24" t="s">
        <v>71</v>
      </c>
      <c r="E218" s="24" t="s">
        <v>71</v>
      </c>
      <c r="F218" s="24" t="s">
        <v>71</v>
      </c>
      <c r="G218" s="24" t="s">
        <v>71</v>
      </c>
      <c r="H218" s="24" t="s">
        <v>71</v>
      </c>
      <c r="I218" s="24" t="s">
        <v>71</v>
      </c>
      <c r="J218" s="24" t="s">
        <v>71</v>
      </c>
      <c r="K218" s="14" t="s">
        <v>71</v>
      </c>
      <c r="L218" s="14" t="s">
        <v>71</v>
      </c>
      <c r="M218" s="14" t="s">
        <v>71</v>
      </c>
      <c r="N218" s="14" t="s">
        <v>71</v>
      </c>
      <c r="O218" s="14" t="s">
        <v>71</v>
      </c>
      <c r="P218" s="14" t="s">
        <v>71</v>
      </c>
      <c r="Q218" s="14" t="s">
        <v>71</v>
      </c>
      <c r="R218" s="14" t="s">
        <v>71</v>
      </c>
      <c r="S218" s="24" t="s">
        <v>71</v>
      </c>
      <c r="T218" s="24" t="s">
        <v>71</v>
      </c>
      <c r="U218" s="24" t="s">
        <v>71</v>
      </c>
      <c r="V218" s="24" t="s">
        <v>71</v>
      </c>
      <c r="W218" s="24" t="s">
        <v>71</v>
      </c>
      <c r="X218" s="24" t="s">
        <v>71</v>
      </c>
      <c r="Y218" s="24" t="s">
        <v>71</v>
      </c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7"/>
    </row>
    <row r="219" spans="1:41" ht="14.25" customHeight="1" x14ac:dyDescent="0.2">
      <c r="A219" s="152"/>
      <c r="B219" s="12" t="s">
        <v>159</v>
      </c>
      <c r="C219" s="148" t="s">
        <v>72</v>
      </c>
      <c r="D219" s="148" t="s">
        <v>71</v>
      </c>
      <c r="E219" s="32" t="s">
        <v>71</v>
      </c>
      <c r="F219" s="24" t="s">
        <v>71</v>
      </c>
      <c r="G219" s="148" t="s">
        <v>71</v>
      </c>
      <c r="H219" s="148" t="s">
        <v>73</v>
      </c>
      <c r="I219" s="148">
        <v>1820100000</v>
      </c>
      <c r="J219" s="15" t="s">
        <v>75</v>
      </c>
      <c r="K219" s="14" t="s">
        <v>71</v>
      </c>
      <c r="L219" s="14" t="s">
        <v>71</v>
      </c>
      <c r="M219" s="23">
        <f>SUMIFS(M222:M222,B222:B222,B219)</f>
        <v>0</v>
      </c>
      <c r="N219" s="23">
        <f>SUMIFS(N222:N222,B222:B222,B219)</f>
        <v>0</v>
      </c>
      <c r="O219" s="23">
        <f>SUMIFS(O222:O222,B222:B222,B219)</f>
        <v>0</v>
      </c>
      <c r="P219" s="23">
        <f>SUMIFS(P222:P222,B222:B222,B219)</f>
        <v>0</v>
      </c>
      <c r="Q219" s="23">
        <f>SUMIFS(Q222:Q222,B222:B222,B219)</f>
        <v>0</v>
      </c>
      <c r="R219" s="23">
        <f>SUMIFS(R222:R222,B222:B222,B219)</f>
        <v>0</v>
      </c>
      <c r="S219" s="33">
        <f>SUMIFS(S222:S222,B222:B222,B219)</f>
        <v>0</v>
      </c>
      <c r="T219" s="33">
        <f>SUMIFS(T222:T222,B222:B222,B219)</f>
        <v>0</v>
      </c>
      <c r="U219" s="33">
        <f>SUMIFS(U222:U222,B222:B222,B219)</f>
        <v>0</v>
      </c>
      <c r="V219" s="33">
        <f>SUMIFS(V222:V222,B222:B222,B219)</f>
        <v>0</v>
      </c>
      <c r="W219" s="33">
        <f>SUMIFS(W222:W222,B222:B222,B219)</f>
        <v>0</v>
      </c>
      <c r="X219" s="33">
        <v>0</v>
      </c>
      <c r="Y219" s="33">
        <f>SUM(M219:X219)</f>
        <v>0</v>
      </c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7"/>
    </row>
    <row r="220" spans="1:41" ht="15" customHeight="1" x14ac:dyDescent="0.2">
      <c r="A220" s="152"/>
      <c r="B220" s="12" t="s">
        <v>158</v>
      </c>
      <c r="C220" s="148" t="s">
        <v>72</v>
      </c>
      <c r="D220" s="148" t="s">
        <v>71</v>
      </c>
      <c r="E220" s="32" t="s">
        <v>71</v>
      </c>
      <c r="F220" s="24" t="s">
        <v>71</v>
      </c>
      <c r="G220" s="148" t="s">
        <v>71</v>
      </c>
      <c r="H220" s="148" t="s">
        <v>73</v>
      </c>
      <c r="I220" s="148">
        <v>1820100000</v>
      </c>
      <c r="J220" s="15" t="s">
        <v>75</v>
      </c>
      <c r="K220" s="14" t="s">
        <v>71</v>
      </c>
      <c r="L220" s="14" t="s">
        <v>71</v>
      </c>
      <c r="M220" s="23">
        <f>SUMIFS(M222:M222,B222:B222,B220)</f>
        <v>0</v>
      </c>
      <c r="N220" s="23">
        <f>SUMIFS(N222:N222,B222:B222,B220)</f>
        <v>0</v>
      </c>
      <c r="O220" s="23">
        <f>SUMIFS(O222:O222,B222:B222,B220)</f>
        <v>0</v>
      </c>
      <c r="P220" s="23">
        <f>SUMIFS(P222:P222,B222:B222,B220)</f>
        <v>0</v>
      </c>
      <c r="Q220" s="23">
        <f>SUMIFS(Q222:Q222,B222:B222,B220)</f>
        <v>0</v>
      </c>
      <c r="R220" s="23">
        <f>SUMIFS(R222:R222,B222:B222,B220)</f>
        <v>0</v>
      </c>
      <c r="S220" s="33">
        <f>SUMIFS(S222:S222,B222:B222,B220)</f>
        <v>0</v>
      </c>
      <c r="T220" s="33">
        <f>SUMIFS(T222:T222,B222:B222,B220)</f>
        <v>31.2</v>
      </c>
      <c r="U220" s="33">
        <f>SUMIFS(U222:U222,B222:B222,B220)</f>
        <v>88.5</v>
      </c>
      <c r="V220" s="33">
        <f>SUMIFS(V222:V222,B222:B222,B220)</f>
        <v>72.5</v>
      </c>
      <c r="W220" s="33">
        <f>SUMIFS(W222:W222,B222:B222,B220)</f>
        <v>74</v>
      </c>
      <c r="X220" s="33">
        <f>SUMIFS(X222:X222,B222:B222,B220)</f>
        <v>74</v>
      </c>
      <c r="Y220" s="33">
        <f>SUM(M220:X220)</f>
        <v>340.2</v>
      </c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7"/>
    </row>
    <row r="221" spans="1:41" ht="13.5" customHeight="1" x14ac:dyDescent="0.2">
      <c r="A221" s="152"/>
      <c r="B221" s="12"/>
      <c r="C221" s="24" t="s">
        <v>71</v>
      </c>
      <c r="D221" s="24" t="s">
        <v>71</v>
      </c>
      <c r="E221" s="24" t="s">
        <v>71</v>
      </c>
      <c r="F221" s="24" t="s">
        <v>71</v>
      </c>
      <c r="G221" s="14" t="s">
        <v>71</v>
      </c>
      <c r="H221" s="14" t="s">
        <v>71</v>
      </c>
      <c r="I221" s="14" t="s">
        <v>71</v>
      </c>
      <c r="J221" s="14" t="s">
        <v>71</v>
      </c>
      <c r="K221" s="14" t="s">
        <v>71</v>
      </c>
      <c r="L221" s="14" t="s">
        <v>71</v>
      </c>
      <c r="M221" s="14" t="s">
        <v>71</v>
      </c>
      <c r="N221" s="14" t="s">
        <v>71</v>
      </c>
      <c r="O221" s="14" t="s">
        <v>71</v>
      </c>
      <c r="P221" s="14" t="s">
        <v>71</v>
      </c>
      <c r="Q221" s="14" t="s">
        <v>71</v>
      </c>
      <c r="R221" s="14" t="s">
        <v>71</v>
      </c>
      <c r="S221" s="14" t="s">
        <v>71</v>
      </c>
      <c r="T221" s="14" t="s">
        <v>71</v>
      </c>
      <c r="U221" s="14" t="s">
        <v>71</v>
      </c>
      <c r="V221" s="14" t="s">
        <v>71</v>
      </c>
      <c r="W221" s="14" t="s">
        <v>71</v>
      </c>
      <c r="X221" s="14" t="s">
        <v>71</v>
      </c>
      <c r="Y221" s="14" t="s">
        <v>71</v>
      </c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7"/>
    </row>
    <row r="222" spans="1:41" ht="20.25" customHeight="1" x14ac:dyDescent="0.2">
      <c r="A222" s="153"/>
      <c r="B222" s="26" t="s">
        <v>158</v>
      </c>
      <c r="C222" s="146" t="s">
        <v>72</v>
      </c>
      <c r="D222" s="146" t="s">
        <v>71</v>
      </c>
      <c r="E222" s="146" t="s">
        <v>71</v>
      </c>
      <c r="F222" s="146" t="s">
        <v>71</v>
      </c>
      <c r="G222" s="146" t="s">
        <v>71</v>
      </c>
      <c r="H222" s="9" t="s">
        <v>91</v>
      </c>
      <c r="I222" s="146">
        <v>1820113340</v>
      </c>
      <c r="J222" s="9" t="s">
        <v>195</v>
      </c>
      <c r="K222" s="142" t="s">
        <v>71</v>
      </c>
      <c r="L222" s="142" t="s">
        <v>71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31.2</v>
      </c>
      <c r="U222" s="10">
        <v>88.5</v>
      </c>
      <c r="V222" s="10">
        <v>72.5</v>
      </c>
      <c r="W222" s="10">
        <v>74</v>
      </c>
      <c r="X222" s="10">
        <v>74</v>
      </c>
      <c r="Y222" s="28">
        <f>SUM(M222:X222)</f>
        <v>340.2</v>
      </c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7"/>
    </row>
    <row r="223" spans="1:41" ht="264.75" customHeight="1" x14ac:dyDescent="0.2">
      <c r="A223" s="142" t="s">
        <v>540</v>
      </c>
      <c r="B223" s="7" t="s">
        <v>538</v>
      </c>
      <c r="C223" s="146" t="s">
        <v>78</v>
      </c>
      <c r="D223" s="146" t="s">
        <v>71</v>
      </c>
      <c r="E223" s="8" t="s">
        <v>539</v>
      </c>
      <c r="F223" s="146" t="s">
        <v>71</v>
      </c>
      <c r="G223" s="146" t="s">
        <v>71</v>
      </c>
      <c r="H223" s="9" t="s">
        <v>71</v>
      </c>
      <c r="I223" s="146" t="s">
        <v>71</v>
      </c>
      <c r="J223" s="9" t="s">
        <v>71</v>
      </c>
      <c r="K223" s="142"/>
      <c r="L223" s="142"/>
      <c r="M223" s="10" t="s">
        <v>71</v>
      </c>
      <c r="N223" s="10" t="s">
        <v>71</v>
      </c>
      <c r="O223" s="10" t="s">
        <v>71</v>
      </c>
      <c r="P223" s="10" t="s">
        <v>71</v>
      </c>
      <c r="Q223" s="10" t="s">
        <v>71</v>
      </c>
      <c r="R223" s="10" t="s">
        <v>71</v>
      </c>
      <c r="S223" s="10" t="s">
        <v>71</v>
      </c>
      <c r="T223" s="20">
        <v>100</v>
      </c>
      <c r="U223" s="20">
        <v>100</v>
      </c>
      <c r="V223" s="20">
        <v>100</v>
      </c>
      <c r="W223" s="20">
        <v>100</v>
      </c>
      <c r="X223" s="20">
        <v>100</v>
      </c>
      <c r="Y223" s="28" t="s">
        <v>71</v>
      </c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7"/>
    </row>
    <row r="224" spans="1:41" ht="102.75" customHeight="1" x14ac:dyDescent="0.2">
      <c r="A224" s="150" t="s">
        <v>120</v>
      </c>
      <c r="B224" s="12" t="s">
        <v>417</v>
      </c>
      <c r="C224" s="146" t="s">
        <v>71</v>
      </c>
      <c r="D224" s="146">
        <v>0.3</v>
      </c>
      <c r="E224" s="146" t="s">
        <v>71</v>
      </c>
      <c r="F224" s="20" t="s">
        <v>615</v>
      </c>
      <c r="G224" s="8" t="s">
        <v>374</v>
      </c>
      <c r="H224" s="146" t="s">
        <v>71</v>
      </c>
      <c r="I224" s="146" t="s">
        <v>71</v>
      </c>
      <c r="J224" s="9" t="s">
        <v>71</v>
      </c>
      <c r="K224" s="142" t="s">
        <v>71</v>
      </c>
      <c r="L224" s="142" t="s">
        <v>71</v>
      </c>
      <c r="M224" s="146" t="s">
        <v>71</v>
      </c>
      <c r="N224" s="146" t="s">
        <v>71</v>
      </c>
      <c r="O224" s="146" t="s">
        <v>71</v>
      </c>
      <c r="P224" s="146" t="s">
        <v>71</v>
      </c>
      <c r="Q224" s="146" t="s">
        <v>71</v>
      </c>
      <c r="R224" s="146" t="s">
        <v>71</v>
      </c>
      <c r="S224" s="146" t="s">
        <v>71</v>
      </c>
      <c r="T224" s="146" t="s">
        <v>71</v>
      </c>
      <c r="U224" s="146" t="s">
        <v>71</v>
      </c>
      <c r="V224" s="146" t="s">
        <v>71</v>
      </c>
      <c r="W224" s="146" t="s">
        <v>71</v>
      </c>
      <c r="X224" s="146" t="s">
        <v>71</v>
      </c>
      <c r="Y224" s="146" t="s">
        <v>71</v>
      </c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7"/>
    </row>
    <row r="225" spans="1:41" ht="12.75" customHeight="1" x14ac:dyDescent="0.2">
      <c r="A225" s="152"/>
      <c r="B225" s="12" t="s">
        <v>157</v>
      </c>
      <c r="C225" s="35" t="s">
        <v>72</v>
      </c>
      <c r="D225" s="148" t="s">
        <v>71</v>
      </c>
      <c r="E225" s="148" t="s">
        <v>71</v>
      </c>
      <c r="F225" s="24" t="s">
        <v>71</v>
      </c>
      <c r="G225" s="148" t="s">
        <v>71</v>
      </c>
      <c r="H225" s="148" t="s">
        <v>404</v>
      </c>
      <c r="I225" s="148">
        <v>1820200000</v>
      </c>
      <c r="J225" s="15" t="s">
        <v>75</v>
      </c>
      <c r="K225" s="14" t="s">
        <v>71</v>
      </c>
      <c r="L225" s="14" t="s">
        <v>71</v>
      </c>
      <c r="M225" s="23">
        <f t="shared" ref="M225:R225" si="38">M227+M228</f>
        <v>27805.599999999999</v>
      </c>
      <c r="N225" s="23">
        <f t="shared" si="38"/>
        <v>26329.75</v>
      </c>
      <c r="O225" s="23">
        <f t="shared" si="38"/>
        <v>15986.699999999999</v>
      </c>
      <c r="P225" s="23">
        <f t="shared" si="38"/>
        <v>29159.8</v>
      </c>
      <c r="Q225" s="23">
        <f t="shared" si="38"/>
        <v>30239.4</v>
      </c>
      <c r="R225" s="23">
        <f t="shared" si="38"/>
        <v>0</v>
      </c>
      <c r="S225" s="23">
        <f t="shared" ref="S225:X225" si="39">S227+S228</f>
        <v>28906.100000000002</v>
      </c>
      <c r="T225" s="23">
        <f t="shared" si="39"/>
        <v>63057.3</v>
      </c>
      <c r="U225" s="23">
        <f t="shared" si="39"/>
        <v>102726.7</v>
      </c>
      <c r="V225" s="23">
        <f t="shared" si="39"/>
        <v>104025</v>
      </c>
      <c r="W225" s="23">
        <f t="shared" si="39"/>
        <v>22614.5</v>
      </c>
      <c r="X225" s="23">
        <f t="shared" si="39"/>
        <v>87672.5</v>
      </c>
      <c r="Y225" s="23">
        <f>SUM(M225:X225)</f>
        <v>538523.35000000009</v>
      </c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7"/>
    </row>
    <row r="226" spans="1:41" ht="12.75" customHeight="1" x14ac:dyDescent="0.2">
      <c r="A226" s="152"/>
      <c r="B226" s="12" t="s">
        <v>76</v>
      </c>
      <c r="C226" s="24" t="s">
        <v>71</v>
      </c>
      <c r="D226" s="24" t="s">
        <v>71</v>
      </c>
      <c r="E226" s="24" t="s">
        <v>71</v>
      </c>
      <c r="F226" s="24" t="s">
        <v>71</v>
      </c>
      <c r="G226" s="24" t="s">
        <v>71</v>
      </c>
      <c r="H226" s="24" t="s">
        <v>71</v>
      </c>
      <c r="I226" s="24" t="s">
        <v>71</v>
      </c>
      <c r="J226" s="24" t="s">
        <v>71</v>
      </c>
      <c r="K226" s="14" t="s">
        <v>71</v>
      </c>
      <c r="L226" s="14" t="s">
        <v>71</v>
      </c>
      <c r="M226" s="14" t="s">
        <v>71</v>
      </c>
      <c r="N226" s="14" t="s">
        <v>71</v>
      </c>
      <c r="O226" s="14" t="s">
        <v>71</v>
      </c>
      <c r="P226" s="14" t="s">
        <v>71</v>
      </c>
      <c r="Q226" s="14" t="s">
        <v>71</v>
      </c>
      <c r="R226" s="14" t="s">
        <v>71</v>
      </c>
      <c r="S226" s="24" t="s">
        <v>71</v>
      </c>
      <c r="T226" s="24" t="s">
        <v>71</v>
      </c>
      <c r="U226" s="24" t="s">
        <v>71</v>
      </c>
      <c r="V226" s="24" t="s">
        <v>71</v>
      </c>
      <c r="W226" s="24" t="s">
        <v>71</v>
      </c>
      <c r="X226" s="24" t="s">
        <v>71</v>
      </c>
      <c r="Y226" s="24" t="s">
        <v>71</v>
      </c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7"/>
    </row>
    <row r="227" spans="1:41" ht="12.75" customHeight="1" x14ac:dyDescent="0.2">
      <c r="A227" s="152"/>
      <c r="B227" s="12" t="s">
        <v>466</v>
      </c>
      <c r="C227" s="35" t="s">
        <v>72</v>
      </c>
      <c r="D227" s="148" t="s">
        <v>71</v>
      </c>
      <c r="E227" s="148" t="s">
        <v>71</v>
      </c>
      <c r="F227" s="24" t="s">
        <v>71</v>
      </c>
      <c r="G227" s="148" t="s">
        <v>71</v>
      </c>
      <c r="H227" s="148" t="s">
        <v>404</v>
      </c>
      <c r="I227" s="148">
        <v>1820200000</v>
      </c>
      <c r="J227" s="15" t="s">
        <v>75</v>
      </c>
      <c r="K227" s="14" t="s">
        <v>71</v>
      </c>
      <c r="L227" s="14" t="s">
        <v>71</v>
      </c>
      <c r="M227" s="23">
        <f>SUMIFS(M230:M1220,I230:I1220,"1820200000",B230:B1220,"финансирование за счет краевого бюджета")</f>
        <v>27805.599999999999</v>
      </c>
      <c r="N227" s="23">
        <f>SUMIFS(N230:N1220,I230:I1220,"1820200000",B230:B1220,"финансирование за счет краевого бюджета")</f>
        <v>26329.75</v>
      </c>
      <c r="O227" s="23">
        <f>SUMIFS(O230:O1220,I230:I1220,"1820200000",B230:B1220,"финансирование за счет краевого бюджета")</f>
        <v>15986.699999999999</v>
      </c>
      <c r="P227" s="23">
        <f>SUMIFS(P230:P1220,I230:I1220,"1820200000",B230:B1220,"финансирование за счет краевого бюджета")</f>
        <v>29159.8</v>
      </c>
      <c r="Q227" s="23">
        <f>SUMIFS(Q230:Q1220,I230:I1220,"1820200000",B230:B1220,"финансирование за счет краевого бюджета")</f>
        <v>30239.4</v>
      </c>
      <c r="R227" s="23">
        <f>SUMIFS(R230:R1220,I230:I1220,"1820200000",B230:B1220,"финансирование за счет краевого бюджета")</f>
        <v>0</v>
      </c>
      <c r="S227" s="23">
        <f>SUMIFS(S230:S1220,I230:I1220,"1820200000",B230:B1220,"финансирование за счет краевого бюджета")</f>
        <v>28906.100000000002</v>
      </c>
      <c r="T227" s="23">
        <f>T234+T236</f>
        <v>63057.3</v>
      </c>
      <c r="U227" s="23">
        <f>SUMIFS(U230:U1220,I230:I1220,"1820200000",B230:B1220,"финансирование за счет краевого бюджета")</f>
        <v>102726.7</v>
      </c>
      <c r="V227" s="23">
        <f>SUMIFS(V230:V1220,I230:I1220,"1820200000",B230:B1220,"финансирование за счет краевого бюджета")</f>
        <v>104025</v>
      </c>
      <c r="W227" s="23">
        <f>SUMIFS(W230:W1220,I230:I1220,"1820200000",B230:B1220,"финансирование за счет краевого бюджета")</f>
        <v>22614.5</v>
      </c>
      <c r="X227" s="23">
        <f>SUMIFS(X230:X1220,I230:I1220,"1820200000",B230:B1220,"финансирование за счет краевого бюджета")</f>
        <v>87672.5</v>
      </c>
      <c r="Y227" s="23">
        <f>SUM(M227:X227)</f>
        <v>538523.35000000009</v>
      </c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7"/>
    </row>
    <row r="228" spans="1:41" ht="12.75" customHeight="1" x14ac:dyDescent="0.2">
      <c r="A228" s="152"/>
      <c r="B228" s="12" t="s">
        <v>411</v>
      </c>
      <c r="C228" s="35" t="s">
        <v>72</v>
      </c>
      <c r="D228" s="148" t="s">
        <v>71</v>
      </c>
      <c r="E228" s="148" t="s">
        <v>71</v>
      </c>
      <c r="F228" s="24" t="s">
        <v>71</v>
      </c>
      <c r="G228" s="148" t="s">
        <v>71</v>
      </c>
      <c r="H228" s="148" t="s">
        <v>404</v>
      </c>
      <c r="I228" s="148">
        <v>1820200000</v>
      </c>
      <c r="J228" s="15" t="s">
        <v>75</v>
      </c>
      <c r="K228" s="14" t="s">
        <v>71</v>
      </c>
      <c r="L228" s="14" t="s">
        <v>71</v>
      </c>
      <c r="M228" s="23">
        <f>SUMIFS(M230:M1220,I230:I1220,"1820200000",B230:B1220,"финансирование за счет федерального бюджета")</f>
        <v>0</v>
      </c>
      <c r="N228" s="23">
        <f>SUMIFS(N230:N1220,I230:I1220,"1820200000",B230:B1220,"финансирование за счет федерального бюджета")</f>
        <v>0</v>
      </c>
      <c r="O228" s="23">
        <f>SUMIFS(O230:O1220,I230:I1220,"1820200000",B230:B1220,"финансирование за счет федерального бюджета")</f>
        <v>0</v>
      </c>
      <c r="P228" s="23">
        <f>SUMIFS(P230:P1220,I230:I1220,"1820200000",B230:B1220,"финансирование за счет федерального бюджета")</f>
        <v>0</v>
      </c>
      <c r="Q228" s="23">
        <f>SUMIFS(Q230:Q1220,I230:I1220,"1820200000",B230:B1220,"финансирование за счет федерального бюджета")</f>
        <v>0</v>
      </c>
      <c r="R228" s="23">
        <f>SUMIFS(R230:R1220,I230:I1220,"1820200000",B230:B1220,"финансирование за счет федерального бюджета")</f>
        <v>0</v>
      </c>
      <c r="S228" s="23">
        <f>SUMIFS(S230:S1220,I230:I1220,"1820200000",B230:B1220,"финансирование за счет федерального бюджета")</f>
        <v>0</v>
      </c>
      <c r="T228" s="23">
        <f>SUMIFS(T230:T1220,I230:I1220,"1820200000",B230:B1220,"финансирование за счет федерального бюджета")</f>
        <v>0</v>
      </c>
      <c r="U228" s="23">
        <f>SUMIFS(U230:U1220,I230:I1220,"1820200000",B230:B1220,"финансирование за счет федерального бюджета")</f>
        <v>0</v>
      </c>
      <c r="V228" s="23">
        <f>SUMIFS(V230:V1220,I230:I1220,"1820200000",B230:B1220,"финансирование за счет федерального бюджета")</f>
        <v>0</v>
      </c>
      <c r="W228" s="23">
        <f>SUMIFS(W230:W1220,I230:I1220,"1820200000",B230:B1220,"финансирование за счет федерального бюджета")</f>
        <v>0</v>
      </c>
      <c r="X228" s="23">
        <f>SUMIFS(X230:X1220,I230:I1220,"1820200000",B230:B1220,"финансирование за счет федерального бюджета")</f>
        <v>0</v>
      </c>
      <c r="Y228" s="23">
        <f>SUM(M228:X228)</f>
        <v>0</v>
      </c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7"/>
    </row>
    <row r="229" spans="1:41" ht="12.75" customHeight="1" x14ac:dyDescent="0.2">
      <c r="A229" s="152"/>
      <c r="B229" s="12"/>
      <c r="C229" s="24" t="s">
        <v>71</v>
      </c>
      <c r="D229" s="24" t="s">
        <v>71</v>
      </c>
      <c r="E229" s="24" t="s">
        <v>71</v>
      </c>
      <c r="F229" s="24" t="s">
        <v>71</v>
      </c>
      <c r="G229" s="14" t="s">
        <v>71</v>
      </c>
      <c r="H229" s="14" t="s">
        <v>71</v>
      </c>
      <c r="I229" s="14" t="s">
        <v>71</v>
      </c>
      <c r="J229" s="14" t="s">
        <v>71</v>
      </c>
      <c r="K229" s="14" t="s">
        <v>71</v>
      </c>
      <c r="L229" s="14" t="s">
        <v>71</v>
      </c>
      <c r="M229" s="14" t="s">
        <v>71</v>
      </c>
      <c r="N229" s="14" t="s">
        <v>71</v>
      </c>
      <c r="O229" s="14" t="s">
        <v>71</v>
      </c>
      <c r="P229" s="14" t="s">
        <v>71</v>
      </c>
      <c r="Q229" s="14" t="s">
        <v>71</v>
      </c>
      <c r="R229" s="14" t="s">
        <v>71</v>
      </c>
      <c r="S229" s="14" t="s">
        <v>71</v>
      </c>
      <c r="T229" s="14" t="s">
        <v>71</v>
      </c>
      <c r="U229" s="14" t="s">
        <v>71</v>
      </c>
      <c r="V229" s="14" t="s">
        <v>71</v>
      </c>
      <c r="W229" s="14" t="s">
        <v>71</v>
      </c>
      <c r="X229" s="14" t="s">
        <v>71</v>
      </c>
      <c r="Y229" s="14" t="s">
        <v>71</v>
      </c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7"/>
    </row>
    <row r="230" spans="1:41" ht="12.75" customHeight="1" x14ac:dyDescent="0.2">
      <c r="A230" s="152"/>
      <c r="B230" s="12" t="s">
        <v>157</v>
      </c>
      <c r="C230" s="35" t="s">
        <v>72</v>
      </c>
      <c r="D230" s="148" t="s">
        <v>71</v>
      </c>
      <c r="E230" s="148" t="s">
        <v>71</v>
      </c>
      <c r="F230" s="24" t="s">
        <v>71</v>
      </c>
      <c r="G230" s="24" t="s">
        <v>71</v>
      </c>
      <c r="H230" s="148" t="s">
        <v>73</v>
      </c>
      <c r="I230" s="148">
        <v>1820200000</v>
      </c>
      <c r="J230" s="15" t="s">
        <v>75</v>
      </c>
      <c r="K230" s="14" t="s">
        <v>71</v>
      </c>
      <c r="L230" s="14" t="s">
        <v>71</v>
      </c>
      <c r="M230" s="23">
        <f t="shared" ref="M230:R230" si="40">M233+M234</f>
        <v>27805.599999999999</v>
      </c>
      <c r="N230" s="23">
        <f t="shared" si="40"/>
        <v>26329.75</v>
      </c>
      <c r="O230" s="23">
        <f>O233+O234</f>
        <v>15986.699999999999</v>
      </c>
      <c r="P230" s="23">
        <f t="shared" si="40"/>
        <v>29159.8</v>
      </c>
      <c r="Q230" s="23">
        <f t="shared" si="40"/>
        <v>30239.4</v>
      </c>
      <c r="R230" s="23">
        <f t="shared" si="40"/>
        <v>0</v>
      </c>
      <c r="S230" s="23">
        <f t="shared" ref="S230:X230" si="41">S233+S234</f>
        <v>28597.200000000001</v>
      </c>
      <c r="T230" s="23">
        <f t="shared" si="41"/>
        <v>63057.3</v>
      </c>
      <c r="U230" s="23">
        <f t="shared" si="41"/>
        <v>102726.7</v>
      </c>
      <c r="V230" s="23">
        <f t="shared" si="41"/>
        <v>104025</v>
      </c>
      <c r="W230" s="23">
        <f t="shared" si="41"/>
        <v>22614.5</v>
      </c>
      <c r="X230" s="23">
        <f t="shared" si="41"/>
        <v>87672.5</v>
      </c>
      <c r="Y230" s="36">
        <f>SUM(M230:X230)</f>
        <v>538214.44999999995</v>
      </c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7"/>
    </row>
    <row r="231" spans="1:41" ht="12.75" customHeight="1" x14ac:dyDescent="0.2">
      <c r="A231" s="152"/>
      <c r="B231" s="12" t="s">
        <v>157</v>
      </c>
      <c r="C231" s="35" t="s">
        <v>72</v>
      </c>
      <c r="D231" s="148" t="s">
        <v>71</v>
      </c>
      <c r="E231" s="148" t="s">
        <v>71</v>
      </c>
      <c r="F231" s="24" t="s">
        <v>71</v>
      </c>
      <c r="G231" s="24" t="s">
        <v>71</v>
      </c>
      <c r="H231" s="15" t="s">
        <v>406</v>
      </c>
      <c r="I231" s="148">
        <v>1820200000</v>
      </c>
      <c r="J231" s="15" t="s">
        <v>75</v>
      </c>
      <c r="K231" s="14" t="s">
        <v>71</v>
      </c>
      <c r="L231" s="14" t="s">
        <v>71</v>
      </c>
      <c r="M231" s="23">
        <f t="shared" ref="M231:R231" si="42">M235+M236</f>
        <v>0</v>
      </c>
      <c r="N231" s="23">
        <f t="shared" si="42"/>
        <v>0</v>
      </c>
      <c r="O231" s="23">
        <f t="shared" si="42"/>
        <v>0</v>
      </c>
      <c r="P231" s="23">
        <f t="shared" si="42"/>
        <v>0</v>
      </c>
      <c r="Q231" s="23">
        <f t="shared" si="42"/>
        <v>0</v>
      </c>
      <c r="R231" s="23">
        <f t="shared" si="42"/>
        <v>0</v>
      </c>
      <c r="S231" s="23">
        <f t="shared" ref="S231:X231" si="43">S235+S236</f>
        <v>308.89999999999998</v>
      </c>
      <c r="T231" s="23">
        <f t="shared" si="43"/>
        <v>0</v>
      </c>
      <c r="U231" s="23">
        <f t="shared" si="43"/>
        <v>0</v>
      </c>
      <c r="V231" s="23">
        <f t="shared" si="43"/>
        <v>0</v>
      </c>
      <c r="W231" s="23">
        <f t="shared" si="43"/>
        <v>0</v>
      </c>
      <c r="X231" s="23">
        <f t="shared" si="43"/>
        <v>0</v>
      </c>
      <c r="Y231" s="36">
        <f>SUM(M231:X231)</f>
        <v>308.89999999999998</v>
      </c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7"/>
    </row>
    <row r="232" spans="1:41" ht="12.75" customHeight="1" x14ac:dyDescent="0.2">
      <c r="A232" s="152"/>
      <c r="B232" s="37" t="s">
        <v>76</v>
      </c>
      <c r="C232" s="24" t="s">
        <v>71</v>
      </c>
      <c r="D232" s="24" t="s">
        <v>71</v>
      </c>
      <c r="E232" s="24" t="s">
        <v>71</v>
      </c>
      <c r="F232" s="24" t="s">
        <v>71</v>
      </c>
      <c r="G232" s="14" t="s">
        <v>71</v>
      </c>
      <c r="H232" s="14" t="s">
        <v>71</v>
      </c>
      <c r="I232" s="14" t="s">
        <v>71</v>
      </c>
      <c r="J232" s="14" t="s">
        <v>71</v>
      </c>
      <c r="K232" s="14" t="s">
        <v>71</v>
      </c>
      <c r="L232" s="14" t="s">
        <v>71</v>
      </c>
      <c r="M232" s="14" t="s">
        <v>71</v>
      </c>
      <c r="N232" s="14" t="s">
        <v>71</v>
      </c>
      <c r="O232" s="14" t="s">
        <v>71</v>
      </c>
      <c r="P232" s="14" t="s">
        <v>71</v>
      </c>
      <c r="Q232" s="14" t="s">
        <v>71</v>
      </c>
      <c r="R232" s="14" t="s">
        <v>71</v>
      </c>
      <c r="S232" s="14" t="s">
        <v>71</v>
      </c>
      <c r="T232" s="14" t="s">
        <v>71</v>
      </c>
      <c r="U232" s="14" t="s">
        <v>71</v>
      </c>
      <c r="V232" s="14" t="s">
        <v>71</v>
      </c>
      <c r="W232" s="14" t="s">
        <v>71</v>
      </c>
      <c r="X232" s="14" t="s">
        <v>71</v>
      </c>
      <c r="Y232" s="14" t="s">
        <v>71</v>
      </c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7"/>
    </row>
    <row r="233" spans="1:41" ht="12.75" customHeight="1" x14ac:dyDescent="0.2">
      <c r="A233" s="152"/>
      <c r="B233" s="12" t="s">
        <v>159</v>
      </c>
      <c r="C233" s="35" t="s">
        <v>72</v>
      </c>
      <c r="D233" s="148" t="s">
        <v>71</v>
      </c>
      <c r="E233" s="148" t="s">
        <v>71</v>
      </c>
      <c r="F233" s="24" t="s">
        <v>71</v>
      </c>
      <c r="G233" s="24" t="s">
        <v>71</v>
      </c>
      <c r="H233" s="15" t="s">
        <v>73</v>
      </c>
      <c r="I233" s="148">
        <v>1820200000</v>
      </c>
      <c r="J233" s="15" t="s">
        <v>75</v>
      </c>
      <c r="K233" s="14" t="s">
        <v>71</v>
      </c>
      <c r="L233" s="14" t="s">
        <v>71</v>
      </c>
      <c r="M233" s="23">
        <f>SUMIFS(M238:M242,B238:B242,B233,H238:H242,"0111103")</f>
        <v>0</v>
      </c>
      <c r="N233" s="23">
        <f>SUMIFS(N238:N242,B238:B242,B233,H238:H242,"0111103")</f>
        <v>0</v>
      </c>
      <c r="O233" s="23">
        <f>SUMIFS(O238:O242,B238:B242,B233,H238:H242,"0111103")</f>
        <v>0</v>
      </c>
      <c r="P233" s="23">
        <f>SUMIFS(P238:P242,B238:B242,B233,H238:H242,"0111103")</f>
        <v>0</v>
      </c>
      <c r="Q233" s="23">
        <f>SUMIFS(Q238:Q242,B238:B242,B233,H238:H242,"0111103")</f>
        <v>0</v>
      </c>
      <c r="R233" s="23">
        <f>SUMIFS(R238:R242,B238:B242,B233,H238:H242,"0111103")</f>
        <v>0</v>
      </c>
      <c r="S233" s="23">
        <f>SUMIFS(S238:S242,B238:B242,B233,H238:H242,"0111103")</f>
        <v>0</v>
      </c>
      <c r="T233" s="23">
        <f>SUMIFS(T238:T242,B238:B242,B233,H238:H242,"0111103")</f>
        <v>0</v>
      </c>
      <c r="U233" s="23">
        <f>SUMIFS(U238:U242,B238:B242,B233,H238:H242,"0111103")</f>
        <v>0</v>
      </c>
      <c r="V233" s="23">
        <f>SUMIFS(V238:V242,B238:B242,B233,H238:H242,"0111103")</f>
        <v>0</v>
      </c>
      <c r="W233" s="23">
        <f>SUMIFS(W238:W242,B238:B242,B233,H238:H242,"0111103")</f>
        <v>0</v>
      </c>
      <c r="X233" s="23">
        <f>SUMIFS(X238:X242,B238:B242,B233,H238:H242,"0111103")</f>
        <v>0</v>
      </c>
      <c r="Y233" s="36">
        <f>SUM(M233:X233)</f>
        <v>0</v>
      </c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7"/>
    </row>
    <row r="234" spans="1:41" ht="12.75" customHeight="1" x14ac:dyDescent="0.2">
      <c r="A234" s="152"/>
      <c r="B234" s="12" t="s">
        <v>158</v>
      </c>
      <c r="C234" s="35" t="s">
        <v>72</v>
      </c>
      <c r="D234" s="148" t="s">
        <v>71</v>
      </c>
      <c r="E234" s="148" t="s">
        <v>71</v>
      </c>
      <c r="F234" s="24" t="s">
        <v>71</v>
      </c>
      <c r="G234" s="24" t="s">
        <v>71</v>
      </c>
      <c r="H234" s="15" t="s">
        <v>73</v>
      </c>
      <c r="I234" s="148">
        <v>1820200000</v>
      </c>
      <c r="J234" s="15" t="s">
        <v>75</v>
      </c>
      <c r="K234" s="14" t="s">
        <v>71</v>
      </c>
      <c r="L234" s="14" t="s">
        <v>71</v>
      </c>
      <c r="M234" s="23">
        <f>SUMIFS(M238:M242,B238:B242,B234,H238:H242,"0111103")</f>
        <v>27805.599999999999</v>
      </c>
      <c r="N234" s="23">
        <f>SUMIFS(N238:N242,B238:B242,B234,H238:H242,"0111103")</f>
        <v>26329.75</v>
      </c>
      <c r="O234" s="23">
        <f>SUMIFS(O238:O242,B238:B242,B234,H238:H242,"0111103")+600</f>
        <v>15986.699999999999</v>
      </c>
      <c r="P234" s="23">
        <f>SUMIFS(P238:P242,B238:B242,B234,H238:H242,"0111103")</f>
        <v>29159.8</v>
      </c>
      <c r="Q234" s="23">
        <f>SUMIFS(Q238:Q242,B238:B242,B234,H238:H242,"0111103")</f>
        <v>30239.4</v>
      </c>
      <c r="R234" s="23">
        <f>SUMIFS(R238:R242,B238:B242,B234,H238:H242,"0111103")</f>
        <v>0</v>
      </c>
      <c r="S234" s="23">
        <f>SUMIFS(S238:S242,B238:B242,B234,H238:H242,"0111103")</f>
        <v>28597.200000000001</v>
      </c>
      <c r="T234" s="23">
        <f>T238+T240+T243</f>
        <v>63057.3</v>
      </c>
      <c r="U234" s="23">
        <f>SUMIFS(U238:U243,B238:B243,B234,H238:H243,"0111103")</f>
        <v>102726.7</v>
      </c>
      <c r="V234" s="23">
        <f>SUMIFS(V238:V243,B238:B243,B234,H238:H243,"0111103")</f>
        <v>104025</v>
      </c>
      <c r="W234" s="23">
        <f>SUMIFS(W238:W243,B238:B243,B234,H238:H243,"0111103")</f>
        <v>22614.5</v>
      </c>
      <c r="X234" s="23">
        <f>SUMIFS(X238:X243,B238:B243,B234,H238:H243,"0111103")</f>
        <v>87672.5</v>
      </c>
      <c r="Y234" s="36">
        <f>SUM(M234:X234)</f>
        <v>538214.44999999995</v>
      </c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7"/>
    </row>
    <row r="235" spans="1:41" ht="12.75" customHeight="1" x14ac:dyDescent="0.2">
      <c r="A235" s="152"/>
      <c r="B235" s="12" t="s">
        <v>159</v>
      </c>
      <c r="C235" s="35" t="s">
        <v>72</v>
      </c>
      <c r="D235" s="148" t="s">
        <v>71</v>
      </c>
      <c r="E235" s="148" t="s">
        <v>71</v>
      </c>
      <c r="F235" s="24" t="s">
        <v>71</v>
      </c>
      <c r="G235" s="24" t="s">
        <v>71</v>
      </c>
      <c r="H235" s="15" t="s">
        <v>406</v>
      </c>
      <c r="I235" s="148">
        <v>1820200000</v>
      </c>
      <c r="J235" s="15" t="s">
        <v>75</v>
      </c>
      <c r="K235" s="14" t="s">
        <v>71</v>
      </c>
      <c r="L235" s="14" t="s">
        <v>71</v>
      </c>
      <c r="M235" s="23">
        <f>SUMIFS(M238:M242,B238:B242,B235,H238:H242,"0061103")</f>
        <v>0</v>
      </c>
      <c r="N235" s="23">
        <f>SUMIFS(N238:N242,B238:B242,B235,H238:H242,"0061103")</f>
        <v>0</v>
      </c>
      <c r="O235" s="23">
        <f>SUMIFS(O238:O242,B238:B242,B235,H238:H242,"0061103")</f>
        <v>0</v>
      </c>
      <c r="P235" s="23">
        <f>SUMIFS(P238:P242,B238:B242,B235,H238:H242,"0061103")</f>
        <v>0</v>
      </c>
      <c r="Q235" s="23">
        <f>SUMIFS(Q238:Q242,B238:B242,B235,H238:H242,"0061103")</f>
        <v>0</v>
      </c>
      <c r="R235" s="23">
        <f>SUMIFS(R238:R242,B238:B242,B235,H238:H242,"0061103")</f>
        <v>0</v>
      </c>
      <c r="S235" s="23">
        <f>SUMIFS(S238:S242,B238:B242,B235,H238:H242,"0061103")</f>
        <v>0</v>
      </c>
      <c r="T235" s="23">
        <f>SUMIFS(T238:T242,B238:B242,B235,H238:H242,"0061103")</f>
        <v>0</v>
      </c>
      <c r="U235" s="23">
        <f>SUMIFS(U238:U242,B238:B242,B235,H238:H242,"0061103")</f>
        <v>0</v>
      </c>
      <c r="V235" s="23">
        <f>SUMIFS(V238:V242,B238:B242,B235,H238:H242,"0061103")</f>
        <v>0</v>
      </c>
      <c r="W235" s="23">
        <f>SUMIFS(W238:W242,B238:B242,B235,H238:H242,"0061103")</f>
        <v>0</v>
      </c>
      <c r="X235" s="23">
        <f>SUMIFS(X238:X242,B238:B242,B235,H238:H242,"0061103")</f>
        <v>0</v>
      </c>
      <c r="Y235" s="36">
        <f>SUM(M235:X235)</f>
        <v>0</v>
      </c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7"/>
    </row>
    <row r="236" spans="1:41" ht="12.75" customHeight="1" x14ac:dyDescent="0.2">
      <c r="A236" s="152"/>
      <c r="B236" s="12" t="s">
        <v>158</v>
      </c>
      <c r="C236" s="35" t="s">
        <v>72</v>
      </c>
      <c r="D236" s="148" t="s">
        <v>71</v>
      </c>
      <c r="E236" s="148" t="s">
        <v>71</v>
      </c>
      <c r="F236" s="24" t="s">
        <v>71</v>
      </c>
      <c r="G236" s="24" t="s">
        <v>71</v>
      </c>
      <c r="H236" s="15" t="s">
        <v>406</v>
      </c>
      <c r="I236" s="148">
        <v>1820200000</v>
      </c>
      <c r="J236" s="15" t="s">
        <v>75</v>
      </c>
      <c r="K236" s="14" t="s">
        <v>71</v>
      </c>
      <c r="L236" s="14" t="s">
        <v>71</v>
      </c>
      <c r="M236" s="23">
        <f>SUMIFS(M238:M242,B238:B242,B236,H238:H242,"0061103")</f>
        <v>0</v>
      </c>
      <c r="N236" s="23">
        <f>SUMIFS(N238:N242,B238:B242,B236,H238:H242,"0061103")</f>
        <v>0</v>
      </c>
      <c r="O236" s="23">
        <f>SUMIFS(O238:O242,B238:B242,B236,H238:H242,"0061103")</f>
        <v>0</v>
      </c>
      <c r="P236" s="23">
        <f>SUMIFS(P238:P242,B238:B242,B236,H238:H242,"0061103")</f>
        <v>0</v>
      </c>
      <c r="Q236" s="23">
        <f>SUMIFS(Q238:Q242,B238:B242,B236,H238:H242,"0061103")</f>
        <v>0</v>
      </c>
      <c r="R236" s="23">
        <f>SUMIFS(R238:R242,B238:B242,B236,H238:H242,"0061103")</f>
        <v>0</v>
      </c>
      <c r="S236" s="23">
        <f>SUMIFS(S238:S242,B238:B242,B236,H238:H242,"0061103")</f>
        <v>308.89999999999998</v>
      </c>
      <c r="T236" s="23">
        <f>SUMIFS(T238:T242,B238:B242,B236,H238:H242,"0061103")</f>
        <v>0</v>
      </c>
      <c r="U236" s="23">
        <f>SUMIFS(U238:U242,B238:B242,B236,H238:H242,"0061103")</f>
        <v>0</v>
      </c>
      <c r="V236" s="23">
        <f>SUMIFS(V238:V242,B238:B242,B236,H238:H242,"0061103")</f>
        <v>0</v>
      </c>
      <c r="W236" s="23">
        <f>SUMIFS(W238:W242,B238:B242,B236,H238:H242,"0061103")</f>
        <v>0</v>
      </c>
      <c r="X236" s="23">
        <f>SUMIFS(X238:X242,B238:B242,B236,H238:H242,"0061103")</f>
        <v>0</v>
      </c>
      <c r="Y236" s="36">
        <f>SUM(M236:X236)</f>
        <v>308.89999999999998</v>
      </c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7"/>
    </row>
    <row r="237" spans="1:41" ht="12.75" customHeight="1" x14ac:dyDescent="0.2">
      <c r="A237" s="152"/>
      <c r="B237" s="38"/>
      <c r="C237" s="20" t="s">
        <v>71</v>
      </c>
      <c r="D237" s="20" t="s">
        <v>71</v>
      </c>
      <c r="E237" s="20" t="s">
        <v>71</v>
      </c>
      <c r="F237" s="20" t="s">
        <v>71</v>
      </c>
      <c r="G237" s="142" t="s">
        <v>71</v>
      </c>
      <c r="H237" s="142" t="s">
        <v>71</v>
      </c>
      <c r="I237" s="142" t="s">
        <v>71</v>
      </c>
      <c r="J237" s="142" t="s">
        <v>71</v>
      </c>
      <c r="K237" s="142" t="s">
        <v>71</v>
      </c>
      <c r="L237" s="142" t="s">
        <v>71</v>
      </c>
      <c r="M237" s="142" t="s">
        <v>71</v>
      </c>
      <c r="N237" s="142" t="s">
        <v>71</v>
      </c>
      <c r="O237" s="142" t="s">
        <v>71</v>
      </c>
      <c r="P237" s="142" t="s">
        <v>71</v>
      </c>
      <c r="Q237" s="142" t="s">
        <v>71</v>
      </c>
      <c r="R237" s="142" t="s">
        <v>71</v>
      </c>
      <c r="S237" s="142" t="s">
        <v>71</v>
      </c>
      <c r="T237" s="142" t="s">
        <v>71</v>
      </c>
      <c r="U237" s="142" t="s">
        <v>71</v>
      </c>
      <c r="V237" s="142" t="s">
        <v>71</v>
      </c>
      <c r="W237" s="142" t="s">
        <v>71</v>
      </c>
      <c r="X237" s="142" t="s">
        <v>71</v>
      </c>
      <c r="Y237" s="142" t="s">
        <v>71</v>
      </c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7"/>
    </row>
    <row r="238" spans="1:41" ht="12.75" customHeight="1" x14ac:dyDescent="0.2">
      <c r="A238" s="152"/>
      <c r="B238" s="26" t="s">
        <v>158</v>
      </c>
      <c r="C238" s="146" t="s">
        <v>72</v>
      </c>
      <c r="D238" s="146" t="s">
        <v>71</v>
      </c>
      <c r="E238" s="146" t="s">
        <v>71</v>
      </c>
      <c r="F238" s="146" t="s">
        <v>71</v>
      </c>
      <c r="G238" s="146" t="s">
        <v>71</v>
      </c>
      <c r="H238" s="9" t="s">
        <v>90</v>
      </c>
      <c r="I238" s="146">
        <v>1820203512</v>
      </c>
      <c r="J238" s="9" t="s">
        <v>195</v>
      </c>
      <c r="K238" s="142" t="s">
        <v>71</v>
      </c>
      <c r="L238" s="142" t="s">
        <v>71</v>
      </c>
      <c r="M238" s="10">
        <v>22565.3</v>
      </c>
      <c r="N238" s="10">
        <v>19529.75</v>
      </c>
      <c r="O238" s="10">
        <v>13646.9</v>
      </c>
      <c r="P238" s="10">
        <v>29159.8</v>
      </c>
      <c r="Q238" s="10">
        <v>25823.3</v>
      </c>
      <c r="R238" s="10">
        <v>0</v>
      </c>
      <c r="S238" s="10">
        <v>25097.200000000001</v>
      </c>
      <c r="T238" s="10">
        <v>48912.5</v>
      </c>
      <c r="U238" s="10">
        <v>75116.7</v>
      </c>
      <c r="V238" s="10">
        <v>81120</v>
      </c>
      <c r="W238" s="10">
        <v>15738.5</v>
      </c>
      <c r="X238" s="10">
        <v>80658.3</v>
      </c>
      <c r="Y238" s="28">
        <f>SUM(M238:X238)</f>
        <v>437368.25</v>
      </c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7"/>
    </row>
    <row r="239" spans="1:41" ht="12.75" customHeight="1" x14ac:dyDescent="0.2">
      <c r="A239" s="152"/>
      <c r="B239" s="26" t="s">
        <v>158</v>
      </c>
      <c r="C239" s="146" t="s">
        <v>72</v>
      </c>
      <c r="D239" s="146" t="s">
        <v>71</v>
      </c>
      <c r="E239" s="146" t="s">
        <v>71</v>
      </c>
      <c r="F239" s="146" t="s">
        <v>71</v>
      </c>
      <c r="G239" s="146" t="s">
        <v>71</v>
      </c>
      <c r="H239" s="9" t="s">
        <v>386</v>
      </c>
      <c r="I239" s="146">
        <v>1820203512</v>
      </c>
      <c r="J239" s="9" t="s">
        <v>195</v>
      </c>
      <c r="K239" s="142" t="s">
        <v>71</v>
      </c>
      <c r="L239" s="142" t="s">
        <v>71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308.89999999999998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28">
        <f t="shared" ref="Y239:Y245" si="44">SUM(M239:X239)</f>
        <v>308.89999999999998</v>
      </c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7"/>
    </row>
    <row r="240" spans="1:41" ht="12.75" customHeight="1" x14ac:dyDescent="0.2">
      <c r="A240" s="152"/>
      <c r="B240" s="26" t="s">
        <v>158</v>
      </c>
      <c r="C240" s="146" t="s">
        <v>72</v>
      </c>
      <c r="D240" s="146" t="s">
        <v>71</v>
      </c>
      <c r="E240" s="146" t="s">
        <v>71</v>
      </c>
      <c r="F240" s="146" t="s">
        <v>71</v>
      </c>
      <c r="G240" s="146" t="s">
        <v>71</v>
      </c>
      <c r="H240" s="9" t="s">
        <v>90</v>
      </c>
      <c r="I240" s="146">
        <v>1820203512</v>
      </c>
      <c r="J240" s="9" t="s">
        <v>413</v>
      </c>
      <c r="K240" s="142" t="s">
        <v>71</v>
      </c>
      <c r="L240" s="142" t="s">
        <v>71</v>
      </c>
      <c r="M240" s="10">
        <v>0</v>
      </c>
      <c r="N240" s="10">
        <v>0</v>
      </c>
      <c r="O240" s="10">
        <v>0</v>
      </c>
      <c r="P240" s="10">
        <v>0</v>
      </c>
      <c r="Q240" s="10">
        <v>4416.1000000000004</v>
      </c>
      <c r="R240" s="10">
        <v>0</v>
      </c>
      <c r="S240" s="10">
        <v>3500</v>
      </c>
      <c r="T240" s="10">
        <v>7144.8</v>
      </c>
      <c r="U240" s="10">
        <v>7800</v>
      </c>
      <c r="V240" s="10">
        <v>8895</v>
      </c>
      <c r="W240" s="10">
        <v>6876</v>
      </c>
      <c r="X240" s="10">
        <v>7014.2</v>
      </c>
      <c r="Y240" s="28">
        <f t="shared" si="44"/>
        <v>45646.1</v>
      </c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7"/>
    </row>
    <row r="241" spans="1:41" ht="12.75" customHeight="1" x14ac:dyDescent="0.2">
      <c r="A241" s="152"/>
      <c r="B241" s="26" t="s">
        <v>158</v>
      </c>
      <c r="C241" s="146" t="s">
        <v>72</v>
      </c>
      <c r="D241" s="146" t="s">
        <v>71</v>
      </c>
      <c r="E241" s="146" t="s">
        <v>71</v>
      </c>
      <c r="F241" s="146" t="s">
        <v>71</v>
      </c>
      <c r="G241" s="146" t="s">
        <v>71</v>
      </c>
      <c r="H241" s="9" t="s">
        <v>90</v>
      </c>
      <c r="I241" s="146">
        <v>1820203512</v>
      </c>
      <c r="J241" s="9" t="s">
        <v>110</v>
      </c>
      <c r="K241" s="142" t="s">
        <v>71</v>
      </c>
      <c r="L241" s="142" t="s">
        <v>71</v>
      </c>
      <c r="M241" s="10">
        <v>5240.3</v>
      </c>
      <c r="N241" s="10">
        <v>6800</v>
      </c>
      <c r="O241" s="10">
        <v>1739.8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28">
        <f t="shared" si="44"/>
        <v>13780.099999999999</v>
      </c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7"/>
    </row>
    <row r="242" spans="1:41" ht="12.75" customHeight="1" x14ac:dyDescent="0.2">
      <c r="A242" s="153"/>
      <c r="B242" s="26" t="s">
        <v>158</v>
      </c>
      <c r="C242" s="146" t="s">
        <v>72</v>
      </c>
      <c r="D242" s="146" t="s">
        <v>71</v>
      </c>
      <c r="E242" s="146" t="s">
        <v>71</v>
      </c>
      <c r="F242" s="146" t="s">
        <v>71</v>
      </c>
      <c r="G242" s="146" t="s">
        <v>71</v>
      </c>
      <c r="H242" s="9" t="s">
        <v>89</v>
      </c>
      <c r="I242" s="146">
        <v>1820203512</v>
      </c>
      <c r="J242" s="9" t="s">
        <v>195</v>
      </c>
      <c r="K242" s="142" t="s">
        <v>71</v>
      </c>
      <c r="L242" s="142" t="s">
        <v>71</v>
      </c>
      <c r="M242" s="10">
        <v>1612.8</v>
      </c>
      <c r="N242" s="10">
        <v>3000</v>
      </c>
      <c r="O242" s="10">
        <v>600</v>
      </c>
      <c r="P242" s="10">
        <f>3190.5-3190.5</f>
        <v>0</v>
      </c>
      <c r="Q242" s="10">
        <f t="shared" ref="Q242:W242" si="45">3276.2-3276.2</f>
        <v>0</v>
      </c>
      <c r="R242" s="10">
        <f t="shared" si="45"/>
        <v>0</v>
      </c>
      <c r="S242" s="10">
        <f t="shared" si="45"/>
        <v>0</v>
      </c>
      <c r="T242" s="10">
        <f t="shared" si="45"/>
        <v>0</v>
      </c>
      <c r="U242" s="10">
        <f t="shared" si="45"/>
        <v>0</v>
      </c>
      <c r="V242" s="10">
        <f t="shared" si="45"/>
        <v>0</v>
      </c>
      <c r="W242" s="10">
        <f t="shared" si="45"/>
        <v>0</v>
      </c>
      <c r="X242" s="10">
        <v>0</v>
      </c>
      <c r="Y242" s="28">
        <f t="shared" si="44"/>
        <v>5212.8</v>
      </c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7"/>
    </row>
    <row r="243" spans="1:41" ht="12.75" customHeight="1" x14ac:dyDescent="0.2">
      <c r="A243" s="145"/>
      <c r="B243" s="26" t="s">
        <v>158</v>
      </c>
      <c r="C243" s="146" t="s">
        <v>72</v>
      </c>
      <c r="D243" s="146" t="s">
        <v>71</v>
      </c>
      <c r="E243" s="146" t="s">
        <v>71</v>
      </c>
      <c r="F243" s="146" t="s">
        <v>71</v>
      </c>
      <c r="G243" s="146" t="s">
        <v>71</v>
      </c>
      <c r="H243" s="9" t="s">
        <v>90</v>
      </c>
      <c r="I243" s="146">
        <v>1820203512</v>
      </c>
      <c r="J243" s="9" t="s">
        <v>601</v>
      </c>
      <c r="K243" s="142" t="s">
        <v>71</v>
      </c>
      <c r="L243" s="142" t="s">
        <v>71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7000</v>
      </c>
      <c r="U243" s="10">
        <f>14010+5800</f>
        <v>19810</v>
      </c>
      <c r="V243" s="10">
        <v>14010</v>
      </c>
      <c r="W243" s="10">
        <v>0</v>
      </c>
      <c r="X243" s="10">
        <v>0</v>
      </c>
      <c r="Y243" s="28">
        <f t="shared" si="44"/>
        <v>40820</v>
      </c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7"/>
    </row>
    <row r="244" spans="1:41" ht="54.75" customHeight="1" x14ac:dyDescent="0.2">
      <c r="A244" s="142" t="s">
        <v>207</v>
      </c>
      <c r="B244" s="7" t="s">
        <v>242</v>
      </c>
      <c r="C244" s="146" t="s">
        <v>83</v>
      </c>
      <c r="D244" s="146" t="s">
        <v>71</v>
      </c>
      <c r="E244" s="8" t="s">
        <v>476</v>
      </c>
      <c r="F244" s="146" t="s">
        <v>617</v>
      </c>
      <c r="G244" s="146" t="s">
        <v>71</v>
      </c>
      <c r="H244" s="146" t="s">
        <v>71</v>
      </c>
      <c r="I244" s="146" t="s">
        <v>71</v>
      </c>
      <c r="J244" s="9" t="s">
        <v>71</v>
      </c>
      <c r="K244" s="142" t="s">
        <v>71</v>
      </c>
      <c r="L244" s="142" t="s">
        <v>71</v>
      </c>
      <c r="M244" s="25">
        <v>90</v>
      </c>
      <c r="N244" s="25">
        <v>100</v>
      </c>
      <c r="O244" s="25">
        <v>120</v>
      </c>
      <c r="P244" s="25">
        <v>120</v>
      </c>
      <c r="Q244" s="25">
        <v>227</v>
      </c>
      <c r="R244" s="25">
        <v>150</v>
      </c>
      <c r="S244" s="25">
        <v>150</v>
      </c>
      <c r="T244" s="25">
        <v>150</v>
      </c>
      <c r="U244" s="25">
        <v>150</v>
      </c>
      <c r="V244" s="25">
        <v>150</v>
      </c>
      <c r="W244" s="25">
        <v>150</v>
      </c>
      <c r="X244" s="25">
        <v>150</v>
      </c>
      <c r="Y244" s="54">
        <f t="shared" si="44"/>
        <v>1707</v>
      </c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7"/>
    </row>
    <row r="245" spans="1:41" ht="47.25" customHeight="1" x14ac:dyDescent="0.2">
      <c r="A245" s="142" t="s">
        <v>208</v>
      </c>
      <c r="B245" s="7" t="s">
        <v>243</v>
      </c>
      <c r="C245" s="146" t="s">
        <v>84</v>
      </c>
      <c r="D245" s="146" t="s">
        <v>71</v>
      </c>
      <c r="E245" s="8" t="s">
        <v>99</v>
      </c>
      <c r="F245" s="146" t="s">
        <v>617</v>
      </c>
      <c r="G245" s="146" t="s">
        <v>71</v>
      </c>
      <c r="H245" s="146" t="s">
        <v>71</v>
      </c>
      <c r="I245" s="146" t="s">
        <v>71</v>
      </c>
      <c r="J245" s="9" t="s">
        <v>71</v>
      </c>
      <c r="K245" s="142" t="s">
        <v>71</v>
      </c>
      <c r="L245" s="142" t="s">
        <v>71</v>
      </c>
      <c r="M245" s="25">
        <v>2000</v>
      </c>
      <c r="N245" s="25">
        <v>2100</v>
      </c>
      <c r="O245" s="25">
        <v>2250</v>
      </c>
      <c r="P245" s="25">
        <v>2680</v>
      </c>
      <c r="Q245" s="25">
        <v>26365</v>
      </c>
      <c r="R245" s="25">
        <v>26370</v>
      </c>
      <c r="S245" s="25">
        <v>2400</v>
      </c>
      <c r="T245" s="25">
        <v>2400</v>
      </c>
      <c r="U245" s="25">
        <v>2400</v>
      </c>
      <c r="V245" s="25">
        <v>2400</v>
      </c>
      <c r="W245" s="25">
        <v>2400</v>
      </c>
      <c r="X245" s="25">
        <v>2400</v>
      </c>
      <c r="Y245" s="54">
        <f t="shared" si="44"/>
        <v>76165</v>
      </c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7"/>
    </row>
    <row r="246" spans="1:41" ht="95.25" customHeight="1" x14ac:dyDescent="0.2">
      <c r="A246" s="149" t="s">
        <v>562</v>
      </c>
      <c r="B246" s="12" t="s">
        <v>244</v>
      </c>
      <c r="C246" s="146" t="s">
        <v>71</v>
      </c>
      <c r="D246" s="146">
        <v>0.3</v>
      </c>
      <c r="E246" s="146" t="s">
        <v>71</v>
      </c>
      <c r="F246" s="20" t="s">
        <v>615</v>
      </c>
      <c r="G246" s="8" t="s">
        <v>374</v>
      </c>
      <c r="H246" s="146" t="s">
        <v>71</v>
      </c>
      <c r="I246" s="146" t="s">
        <v>71</v>
      </c>
      <c r="J246" s="9" t="s">
        <v>71</v>
      </c>
      <c r="K246" s="142" t="s">
        <v>71</v>
      </c>
      <c r="L246" s="142" t="s">
        <v>71</v>
      </c>
      <c r="M246" s="146" t="s">
        <v>71</v>
      </c>
      <c r="N246" s="146" t="s">
        <v>71</v>
      </c>
      <c r="O246" s="142" t="s">
        <v>71</v>
      </c>
      <c r="P246" s="142" t="s">
        <v>71</v>
      </c>
      <c r="Q246" s="142" t="s">
        <v>71</v>
      </c>
      <c r="R246" s="142" t="s">
        <v>71</v>
      </c>
      <c r="S246" s="146" t="s">
        <v>71</v>
      </c>
      <c r="T246" s="146" t="s">
        <v>71</v>
      </c>
      <c r="U246" s="146" t="s">
        <v>71</v>
      </c>
      <c r="V246" s="146" t="s">
        <v>71</v>
      </c>
      <c r="W246" s="146" t="s">
        <v>71</v>
      </c>
      <c r="X246" s="146" t="s">
        <v>71</v>
      </c>
      <c r="Y246" s="146" t="s">
        <v>71</v>
      </c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7"/>
    </row>
    <row r="247" spans="1:41" x14ac:dyDescent="0.2">
      <c r="A247" s="149"/>
      <c r="B247" s="12" t="s">
        <v>157</v>
      </c>
      <c r="C247" s="154" t="s">
        <v>72</v>
      </c>
      <c r="D247" s="154" t="s">
        <v>71</v>
      </c>
      <c r="E247" s="154" t="s">
        <v>71</v>
      </c>
      <c r="F247" s="154" t="s">
        <v>71</v>
      </c>
      <c r="G247" s="154" t="s">
        <v>71</v>
      </c>
      <c r="H247" s="15" t="s">
        <v>404</v>
      </c>
      <c r="I247" s="148">
        <v>1820300000</v>
      </c>
      <c r="J247" s="15" t="s">
        <v>75</v>
      </c>
      <c r="K247" s="14" t="s">
        <v>71</v>
      </c>
      <c r="L247" s="14" t="s">
        <v>71</v>
      </c>
      <c r="M247" s="23">
        <f t="shared" ref="M247:R247" si="46">M249+M250</f>
        <v>14037.2</v>
      </c>
      <c r="N247" s="23">
        <f t="shared" si="46"/>
        <v>7050.9930000000004</v>
      </c>
      <c r="O247" s="23">
        <f t="shared" si="46"/>
        <v>6463.5999999999995</v>
      </c>
      <c r="P247" s="23">
        <f t="shared" si="46"/>
        <v>26.608000000000001</v>
      </c>
      <c r="Q247" s="23">
        <f t="shared" si="46"/>
        <v>0</v>
      </c>
      <c r="R247" s="23">
        <f t="shared" si="46"/>
        <v>6395.89</v>
      </c>
      <c r="S247" s="23">
        <f t="shared" ref="S247:X247" si="47">S249+S250</f>
        <v>30000</v>
      </c>
      <c r="T247" s="23">
        <f t="shared" si="47"/>
        <v>29014.3</v>
      </c>
      <c r="U247" s="23">
        <f t="shared" si="47"/>
        <v>8895</v>
      </c>
      <c r="V247" s="23">
        <f t="shared" si="47"/>
        <v>0</v>
      </c>
      <c r="W247" s="23">
        <f t="shared" si="47"/>
        <v>0</v>
      </c>
      <c r="X247" s="23">
        <f t="shared" si="47"/>
        <v>0</v>
      </c>
      <c r="Y247" s="36">
        <f>SUM(M247:X247)</f>
        <v>101883.591</v>
      </c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7"/>
    </row>
    <row r="248" spans="1:41" x14ac:dyDescent="0.2">
      <c r="A248" s="149"/>
      <c r="B248" s="12" t="s">
        <v>76</v>
      </c>
      <c r="C248" s="154"/>
      <c r="D248" s="154"/>
      <c r="E248" s="154"/>
      <c r="F248" s="154"/>
      <c r="G248" s="154"/>
      <c r="H248" s="148" t="s">
        <v>71</v>
      </c>
      <c r="I248" s="148" t="s">
        <v>71</v>
      </c>
      <c r="J248" s="15" t="s">
        <v>71</v>
      </c>
      <c r="K248" s="14" t="s">
        <v>71</v>
      </c>
      <c r="L248" s="14" t="s">
        <v>71</v>
      </c>
      <c r="M248" s="23" t="s">
        <v>71</v>
      </c>
      <c r="N248" s="148" t="s">
        <v>71</v>
      </c>
      <c r="O248" s="14" t="s">
        <v>71</v>
      </c>
      <c r="P248" s="14" t="s">
        <v>71</v>
      </c>
      <c r="Q248" s="14" t="s">
        <v>71</v>
      </c>
      <c r="R248" s="14" t="s">
        <v>71</v>
      </c>
      <c r="S248" s="14" t="s">
        <v>71</v>
      </c>
      <c r="T248" s="24" t="s">
        <v>71</v>
      </c>
      <c r="U248" s="24" t="s">
        <v>71</v>
      </c>
      <c r="V248" s="24" t="s">
        <v>71</v>
      </c>
      <c r="W248" s="24" t="s">
        <v>71</v>
      </c>
      <c r="X248" s="24" t="s">
        <v>71</v>
      </c>
      <c r="Y248" s="24" t="s">
        <v>71</v>
      </c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7"/>
    </row>
    <row r="249" spans="1:41" x14ac:dyDescent="0.2">
      <c r="A249" s="149"/>
      <c r="B249" s="12" t="s">
        <v>466</v>
      </c>
      <c r="C249" s="154"/>
      <c r="D249" s="154"/>
      <c r="E249" s="154"/>
      <c r="F249" s="154"/>
      <c r="G249" s="154"/>
      <c r="H249" s="15" t="s">
        <v>404</v>
      </c>
      <c r="I249" s="148">
        <v>1820300000</v>
      </c>
      <c r="J249" s="15" t="s">
        <v>75</v>
      </c>
      <c r="K249" s="14" t="s">
        <v>71</v>
      </c>
      <c r="L249" s="14" t="s">
        <v>71</v>
      </c>
      <c r="M249" s="23">
        <f>SUMIFS(M253:M1243,I253:I1243,"1820300000",B253:B1243,"финансирование за счет краевого бюджета")</f>
        <v>6556.3</v>
      </c>
      <c r="N249" s="23">
        <f>SUMIFS(N253:N1243,I253:I1243,"1820300000",B253:B1243,"финансирование за счет краевого бюджета")</f>
        <v>352.55</v>
      </c>
      <c r="O249" s="23">
        <f>SUMIFS(O253:O1243,I253:I1243,"1820300000",B253:B1243,"финансирование за счет краевого бюджета")</f>
        <v>323.2</v>
      </c>
      <c r="P249" s="23">
        <f>SUMIFS(P253:P1243,I253:I1243,"1820300000",B253:B1243,"финансирование за счет краевого бюджета")</f>
        <v>26.608000000000001</v>
      </c>
      <c r="Q249" s="23">
        <f>SUMIFS(Q253:Q1243,I253:I1243,"1820300000",B253:B1243,"финансирование за счет краевого бюджета")</f>
        <v>0</v>
      </c>
      <c r="R249" s="23">
        <f>SUMIFS(R253:R1243,I253:I1243,"1820300000",B253:B1243,"финансирование за счет краевого бюджета")</f>
        <v>1032.29</v>
      </c>
      <c r="S249" s="23">
        <f>SUMIFS(S253:S1243,I253:I1243,"1820300000",B253:B1243,"финансирование за счет краевого бюджета")</f>
        <v>30000</v>
      </c>
      <c r="T249" s="23">
        <f>SUMIFS(T253:T1243,I253:I1243,"1820300000",B253:B1243,"финансирование за счет краевого бюджета")</f>
        <v>29014.3</v>
      </c>
      <c r="U249" s="23">
        <f>SUMIFS(U253:U1243,I253:I1243,"1820300000",B253:B1243,"финансирование за счет краевого бюджета")</f>
        <v>8895</v>
      </c>
      <c r="V249" s="23">
        <f>SUMIFS(V253:V1243,I253:I1243,"1820300000",B253:B1243,"финансирование за счет краевого бюджета")</f>
        <v>0</v>
      </c>
      <c r="W249" s="23">
        <f>SUMIFS(W253:W1243,I253:I1243,"1820300000",B253:B1243,"финансирование за счет краевого бюджета")</f>
        <v>0</v>
      </c>
      <c r="X249" s="23">
        <f>SUMIFS(X253:X1243,I253:I1243,"1820300000",B253:B1243,"финансирование за счет краевого бюджета")</f>
        <v>0</v>
      </c>
      <c r="Y249" s="36">
        <f>SUM(M249:X249)</f>
        <v>76200.248000000007</v>
      </c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7"/>
    </row>
    <row r="250" spans="1:41" x14ac:dyDescent="0.2">
      <c r="A250" s="149"/>
      <c r="B250" s="12" t="s">
        <v>411</v>
      </c>
      <c r="C250" s="154"/>
      <c r="D250" s="154"/>
      <c r="E250" s="154"/>
      <c r="F250" s="154"/>
      <c r="G250" s="154"/>
      <c r="H250" s="15" t="s">
        <v>404</v>
      </c>
      <c r="I250" s="148">
        <v>1820300000</v>
      </c>
      <c r="J250" s="15" t="s">
        <v>75</v>
      </c>
      <c r="K250" s="14" t="s">
        <v>71</v>
      </c>
      <c r="L250" s="14" t="s">
        <v>71</v>
      </c>
      <c r="M250" s="23">
        <f>SUMIFS(M253:M1243,I253:I1243,"1820300000",B253:B1243,"финансирование за счет федерального бюджета")</f>
        <v>7480.9</v>
      </c>
      <c r="N250" s="23">
        <f>SUMIFS(N253:N1243,I253:I1243,"1820300000",B253:B1243,"финансирование за счет федерального бюджета")</f>
        <v>6698.4430000000002</v>
      </c>
      <c r="O250" s="23">
        <f>SUMIFS(O253:O1243,I253:I1243,"1820300000",B253:B1243,"финансирование за счет федерального бюджета")</f>
        <v>6140.4</v>
      </c>
      <c r="P250" s="23">
        <f>SUMIFS(P253:P1243,I253:I1243,"1820300000",B253:B1243,"финансирование за счет федерального бюджета")</f>
        <v>0</v>
      </c>
      <c r="Q250" s="23">
        <f>SUMIFS(Q253:Q1243,I253:I1243,"1820300000",B253:B1243,"финансирование за счет федерального бюджета")</f>
        <v>0</v>
      </c>
      <c r="R250" s="23">
        <f>SUMIFS(R253:R1243,I253:I1243,"1820300000",B253:B1243,"финансирование за счет федерального бюджета")</f>
        <v>5363.6</v>
      </c>
      <c r="S250" s="23">
        <f>SUMIFS(S253:S1243,I253:I1243,"1820300000",B253:B1243,"финансирование за счет федерального бюджета")</f>
        <v>0</v>
      </c>
      <c r="T250" s="23">
        <f>SUMIFS(T253:T1243,I253:I1243,"1820300000",B253:B1243,"финансирование за счет федерального бюджета")</f>
        <v>0</v>
      </c>
      <c r="U250" s="23">
        <f>SUMIFS(U253:U1243,I253:I1243,"1820300000",B253:B1243,"финансирование за счет федерального бюджета")</f>
        <v>0</v>
      </c>
      <c r="V250" s="23">
        <f>SUMIFS(V253:V1243,I253:I1243,"1820300000",B253:B1243,"финансирование за счет федерального бюджета")</f>
        <v>0</v>
      </c>
      <c r="W250" s="23">
        <f>SUMIFS(W253:W1243,I253:I1243,"1820300000",B253:B1243,"финансирование за счет федерального бюджета")</f>
        <v>0</v>
      </c>
      <c r="X250" s="23">
        <f>SUMIFS(X253:X1243,I253:I1243,"1820300000",B253:B1243,"финансирование за счет федерального бюджета")</f>
        <v>0</v>
      </c>
      <c r="Y250" s="36">
        <f>SUM(M250:X250)</f>
        <v>25683.343000000001</v>
      </c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7"/>
    </row>
    <row r="251" spans="1:41" ht="41.25" customHeight="1" x14ac:dyDescent="0.2">
      <c r="A251" s="142" t="s">
        <v>561</v>
      </c>
      <c r="B251" s="7" t="s">
        <v>245</v>
      </c>
      <c r="C251" s="146" t="s">
        <v>84</v>
      </c>
      <c r="D251" s="146" t="s">
        <v>71</v>
      </c>
      <c r="E251" s="80" t="s">
        <v>113</v>
      </c>
      <c r="F251" s="146" t="s">
        <v>71</v>
      </c>
      <c r="G251" s="146" t="s">
        <v>71</v>
      </c>
      <c r="H251" s="146" t="s">
        <v>71</v>
      </c>
      <c r="I251" s="146" t="s">
        <v>71</v>
      </c>
      <c r="J251" s="9" t="s">
        <v>71</v>
      </c>
      <c r="K251" s="142" t="s">
        <v>71</v>
      </c>
      <c r="L251" s="142" t="s">
        <v>71</v>
      </c>
      <c r="M251" s="146">
        <v>32</v>
      </c>
      <c r="N251" s="146">
        <v>33</v>
      </c>
      <c r="O251" s="146">
        <v>45</v>
      </c>
      <c r="P251" s="146">
        <v>28</v>
      </c>
      <c r="Q251" s="146">
        <v>56</v>
      </c>
      <c r="R251" s="146">
        <v>30</v>
      </c>
      <c r="S251" s="146">
        <v>30</v>
      </c>
      <c r="T251" s="146">
        <v>30</v>
      </c>
      <c r="U251" s="146">
        <v>30</v>
      </c>
      <c r="V251" s="146">
        <v>30</v>
      </c>
      <c r="W251" s="146">
        <v>30</v>
      </c>
      <c r="X251" s="146">
        <v>30</v>
      </c>
      <c r="Y251" s="30">
        <f>SUM(M251:X251)</f>
        <v>404</v>
      </c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7"/>
    </row>
    <row r="252" spans="1:41" ht="69.75" customHeight="1" x14ac:dyDescent="0.2">
      <c r="A252" s="142" t="s">
        <v>560</v>
      </c>
      <c r="B252" s="7" t="s">
        <v>246</v>
      </c>
      <c r="C252" s="146" t="s">
        <v>78</v>
      </c>
      <c r="D252" s="146" t="s">
        <v>71</v>
      </c>
      <c r="E252" s="21" t="s">
        <v>477</v>
      </c>
      <c r="F252" s="146" t="s">
        <v>71</v>
      </c>
      <c r="G252" s="146" t="s">
        <v>71</v>
      </c>
      <c r="H252" s="146" t="s">
        <v>71</v>
      </c>
      <c r="I252" s="146" t="s">
        <v>71</v>
      </c>
      <c r="J252" s="9" t="s">
        <v>71</v>
      </c>
      <c r="K252" s="142" t="s">
        <v>71</v>
      </c>
      <c r="L252" s="142" t="s">
        <v>71</v>
      </c>
      <c r="M252" s="146" t="s">
        <v>71</v>
      </c>
      <c r="N252" s="146">
        <v>46.5</v>
      </c>
      <c r="O252" s="146">
        <v>48.6</v>
      </c>
      <c r="P252" s="146">
        <v>46.8</v>
      </c>
      <c r="Q252" s="22">
        <v>47</v>
      </c>
      <c r="R252" s="22">
        <v>46.5</v>
      </c>
      <c r="S252" s="22">
        <v>46.5</v>
      </c>
      <c r="T252" s="22">
        <v>47</v>
      </c>
      <c r="U252" s="22">
        <v>47</v>
      </c>
      <c r="V252" s="22">
        <v>47</v>
      </c>
      <c r="W252" s="22">
        <v>47</v>
      </c>
      <c r="X252" s="22">
        <v>47</v>
      </c>
      <c r="Y252" s="146" t="s">
        <v>71</v>
      </c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7"/>
    </row>
    <row r="253" spans="1:41" ht="74.25" customHeight="1" x14ac:dyDescent="0.2">
      <c r="A253" s="142" t="s">
        <v>563</v>
      </c>
      <c r="B253" s="7" t="s">
        <v>448</v>
      </c>
      <c r="C253" s="146" t="s">
        <v>78</v>
      </c>
      <c r="D253" s="146" t="s">
        <v>71</v>
      </c>
      <c r="E253" s="21" t="s">
        <v>478</v>
      </c>
      <c r="F253" s="146" t="s">
        <v>71</v>
      </c>
      <c r="G253" s="146" t="s">
        <v>71</v>
      </c>
      <c r="H253" s="146" t="s">
        <v>71</v>
      </c>
      <c r="I253" s="146" t="s">
        <v>71</v>
      </c>
      <c r="J253" s="9" t="s">
        <v>71</v>
      </c>
      <c r="K253" s="142" t="s">
        <v>71</v>
      </c>
      <c r="L253" s="142" t="s">
        <v>71</v>
      </c>
      <c r="M253" s="146" t="s">
        <v>71</v>
      </c>
      <c r="N253" s="146">
        <v>22.7</v>
      </c>
      <c r="O253" s="146">
        <v>18.5</v>
      </c>
      <c r="P253" s="146">
        <v>18.7</v>
      </c>
      <c r="Q253" s="22">
        <v>16.5</v>
      </c>
      <c r="R253" s="22">
        <v>17</v>
      </c>
      <c r="S253" s="22">
        <v>17</v>
      </c>
      <c r="T253" s="22">
        <v>17</v>
      </c>
      <c r="U253" s="22">
        <v>17</v>
      </c>
      <c r="V253" s="22">
        <v>17</v>
      </c>
      <c r="W253" s="22">
        <v>17</v>
      </c>
      <c r="X253" s="22">
        <v>17</v>
      </c>
      <c r="Y253" s="146" t="s">
        <v>71</v>
      </c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7"/>
    </row>
    <row r="254" spans="1:41" ht="98.25" customHeight="1" x14ac:dyDescent="0.2">
      <c r="A254" s="149" t="s">
        <v>203</v>
      </c>
      <c r="B254" s="12" t="s">
        <v>609</v>
      </c>
      <c r="C254" s="146" t="s">
        <v>71</v>
      </c>
      <c r="D254" s="146" t="s">
        <v>71</v>
      </c>
      <c r="E254" s="146" t="s">
        <v>71</v>
      </c>
      <c r="F254" s="20" t="s">
        <v>281</v>
      </c>
      <c r="G254" s="8" t="s">
        <v>374</v>
      </c>
      <c r="H254" s="146" t="s">
        <v>71</v>
      </c>
      <c r="I254" s="146" t="s">
        <v>71</v>
      </c>
      <c r="J254" s="9" t="s">
        <v>71</v>
      </c>
      <c r="K254" s="142" t="s">
        <v>71</v>
      </c>
      <c r="L254" s="142" t="s">
        <v>71</v>
      </c>
      <c r="M254" s="146" t="s">
        <v>71</v>
      </c>
      <c r="N254" s="146" t="s">
        <v>71</v>
      </c>
      <c r="O254" s="142" t="s">
        <v>71</v>
      </c>
      <c r="P254" s="142" t="s">
        <v>71</v>
      </c>
      <c r="Q254" s="142" t="s">
        <v>71</v>
      </c>
      <c r="R254" s="142" t="s">
        <v>71</v>
      </c>
      <c r="S254" s="142" t="s">
        <v>71</v>
      </c>
      <c r="T254" s="142" t="s">
        <v>71</v>
      </c>
      <c r="U254" s="142" t="s">
        <v>71</v>
      </c>
      <c r="V254" s="142" t="s">
        <v>71</v>
      </c>
      <c r="W254" s="142" t="s">
        <v>71</v>
      </c>
      <c r="X254" s="142" t="s">
        <v>71</v>
      </c>
      <c r="Y254" s="146" t="s">
        <v>71</v>
      </c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7"/>
    </row>
    <row r="255" spans="1:41" x14ac:dyDescent="0.2">
      <c r="A255" s="149"/>
      <c r="B255" s="42" t="s">
        <v>157</v>
      </c>
      <c r="C255" s="148" t="s">
        <v>97</v>
      </c>
      <c r="D255" s="148" t="s">
        <v>71</v>
      </c>
      <c r="E255" s="148" t="s">
        <v>71</v>
      </c>
      <c r="F255" s="24" t="s">
        <v>71</v>
      </c>
      <c r="G255" s="148" t="s">
        <v>71</v>
      </c>
      <c r="H255" s="15" t="s">
        <v>73</v>
      </c>
      <c r="I255" s="148">
        <v>1820300000</v>
      </c>
      <c r="J255" s="15" t="s">
        <v>75</v>
      </c>
      <c r="K255" s="14" t="s">
        <v>71</v>
      </c>
      <c r="L255" s="14" t="s">
        <v>71</v>
      </c>
      <c r="M255" s="23">
        <f t="shared" ref="M255:R255" si="48">M257+M258</f>
        <v>7718.0999999999995</v>
      </c>
      <c r="N255" s="23">
        <f t="shared" si="48"/>
        <v>7050.9930000000004</v>
      </c>
      <c r="O255" s="23">
        <f t="shared" si="48"/>
        <v>6463.5999999999995</v>
      </c>
      <c r="P255" s="23">
        <f t="shared" si="48"/>
        <v>26.608000000000001</v>
      </c>
      <c r="Q255" s="23">
        <f t="shared" si="48"/>
        <v>0</v>
      </c>
      <c r="R255" s="23">
        <f t="shared" si="48"/>
        <v>0</v>
      </c>
      <c r="S255" s="23">
        <f t="shared" ref="S255:X255" si="49">S257+S258</f>
        <v>0</v>
      </c>
      <c r="T255" s="23">
        <f t="shared" si="49"/>
        <v>0</v>
      </c>
      <c r="U255" s="23">
        <f t="shared" si="49"/>
        <v>0</v>
      </c>
      <c r="V255" s="23">
        <f t="shared" si="49"/>
        <v>0</v>
      </c>
      <c r="W255" s="23">
        <f t="shared" si="49"/>
        <v>0</v>
      </c>
      <c r="X255" s="23">
        <f t="shared" si="49"/>
        <v>0</v>
      </c>
      <c r="Y255" s="23">
        <f>SUM(M255:X255)</f>
        <v>21259.300999999999</v>
      </c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7"/>
    </row>
    <row r="256" spans="1:41" x14ac:dyDescent="0.2">
      <c r="A256" s="149"/>
      <c r="B256" s="42" t="s">
        <v>76</v>
      </c>
      <c r="C256" s="24" t="s">
        <v>71</v>
      </c>
      <c r="D256" s="24" t="s">
        <v>71</v>
      </c>
      <c r="E256" s="24" t="s">
        <v>71</v>
      </c>
      <c r="F256" s="24" t="s">
        <v>71</v>
      </c>
      <c r="G256" s="24" t="s">
        <v>71</v>
      </c>
      <c r="H256" s="24" t="s">
        <v>71</v>
      </c>
      <c r="I256" s="24" t="s">
        <v>71</v>
      </c>
      <c r="J256" s="24" t="s">
        <v>71</v>
      </c>
      <c r="K256" s="14"/>
      <c r="L256" s="14"/>
      <c r="M256" s="23"/>
      <c r="N256" s="23"/>
      <c r="O256" s="23"/>
      <c r="P256" s="23"/>
      <c r="Q256" s="23"/>
      <c r="R256" s="23"/>
      <c r="S256" s="24" t="s">
        <v>71</v>
      </c>
      <c r="T256" s="24" t="s">
        <v>71</v>
      </c>
      <c r="U256" s="24" t="s">
        <v>71</v>
      </c>
      <c r="V256" s="24" t="s">
        <v>71</v>
      </c>
      <c r="W256" s="24" t="s">
        <v>71</v>
      </c>
      <c r="X256" s="24" t="s">
        <v>71</v>
      </c>
      <c r="Y256" s="24" t="s">
        <v>71</v>
      </c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7"/>
    </row>
    <row r="257" spans="1:41" x14ac:dyDescent="0.2">
      <c r="A257" s="149"/>
      <c r="B257" s="42" t="s">
        <v>159</v>
      </c>
      <c r="C257" s="148" t="s">
        <v>72</v>
      </c>
      <c r="D257" s="148" t="s">
        <v>71</v>
      </c>
      <c r="E257" s="148" t="s">
        <v>71</v>
      </c>
      <c r="F257" s="24" t="s">
        <v>71</v>
      </c>
      <c r="G257" s="148" t="s">
        <v>71</v>
      </c>
      <c r="H257" s="15" t="s">
        <v>73</v>
      </c>
      <c r="I257" s="148">
        <v>1820300000</v>
      </c>
      <c r="J257" s="15" t="s">
        <v>75</v>
      </c>
      <c r="K257" s="14" t="s">
        <v>71</v>
      </c>
      <c r="L257" s="14" t="s">
        <v>71</v>
      </c>
      <c r="M257" s="23">
        <f>SUMIFS(M260:M262,B260:B262,B257)</f>
        <v>7480.9</v>
      </c>
      <c r="N257" s="23">
        <f>SUMIFS(N260:N262,B260:B262,B257)</f>
        <v>6698.4430000000002</v>
      </c>
      <c r="O257" s="23">
        <f>SUMIFS(O260:O262,B260:B262,B257)</f>
        <v>6140.4</v>
      </c>
      <c r="P257" s="23">
        <f>SUMIFS(P260:P262,B260:B262,B257)</f>
        <v>0</v>
      </c>
      <c r="Q257" s="23">
        <f>SUMIFS(Q260:Q262,B260:B262,B257)</f>
        <v>0</v>
      </c>
      <c r="R257" s="23">
        <f>SUMIFS(R260:R262,B260:B262,B257)</f>
        <v>0</v>
      </c>
      <c r="S257" s="23">
        <f>SUMIFS(S260:S262,B260:B262,B257)</f>
        <v>0</v>
      </c>
      <c r="T257" s="23">
        <f>SUMIFS(T260:T262,B260:B262,B257)</f>
        <v>0</v>
      </c>
      <c r="U257" s="23">
        <f>SUMIFS(U260:U262,B260:B262,B257)</f>
        <v>0</v>
      </c>
      <c r="V257" s="23">
        <f>SUMIFS(V260:V262,B260:B262,B257)</f>
        <v>0</v>
      </c>
      <c r="W257" s="23">
        <f>SUMIFS(W260:W262,B260:B262,B257)</f>
        <v>0</v>
      </c>
      <c r="X257" s="23">
        <f>SUMIFS(X260:X262,B260:B262,B257)</f>
        <v>0</v>
      </c>
      <c r="Y257" s="23">
        <f>SUM(M257:X257)</f>
        <v>20319.743000000002</v>
      </c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7"/>
    </row>
    <row r="258" spans="1:41" x14ac:dyDescent="0.2">
      <c r="A258" s="149"/>
      <c r="B258" s="42" t="s">
        <v>158</v>
      </c>
      <c r="C258" s="148" t="s">
        <v>72</v>
      </c>
      <c r="D258" s="148" t="s">
        <v>71</v>
      </c>
      <c r="E258" s="148" t="s">
        <v>71</v>
      </c>
      <c r="F258" s="24" t="s">
        <v>71</v>
      </c>
      <c r="G258" s="148" t="s">
        <v>71</v>
      </c>
      <c r="H258" s="15" t="s">
        <v>73</v>
      </c>
      <c r="I258" s="148">
        <v>1820300000</v>
      </c>
      <c r="J258" s="15" t="s">
        <v>75</v>
      </c>
      <c r="K258" s="14" t="s">
        <v>71</v>
      </c>
      <c r="L258" s="14" t="s">
        <v>71</v>
      </c>
      <c r="M258" s="23">
        <f>SUMIFS(M260:M262,B260:B262,B258)</f>
        <v>237.2</v>
      </c>
      <c r="N258" s="23">
        <f>SUMIFS(N260:N262,B260:B262,B258)</f>
        <v>352.55</v>
      </c>
      <c r="O258" s="23">
        <f>SUMIFS(O260:O262,B260:B262,B258)</f>
        <v>323.2</v>
      </c>
      <c r="P258" s="23">
        <f>SUMIFS(P260:P262,B260:B262,B258)</f>
        <v>26.608000000000001</v>
      </c>
      <c r="Q258" s="23">
        <f>SUMIFS(Q260:Q262,B260:B262,B258)</f>
        <v>0</v>
      </c>
      <c r="R258" s="23">
        <f>SUMIFS(R260:R262,B260:B262,B258)</f>
        <v>0</v>
      </c>
      <c r="S258" s="23">
        <f>SUMIFS(S260:S262,B260:B262,B258)</f>
        <v>0</v>
      </c>
      <c r="T258" s="23">
        <f>SUMIFS(T260:T262,B260:B262,B258)</f>
        <v>0</v>
      </c>
      <c r="U258" s="23">
        <f>SUMIFS(U260:U262,B260:B262,B258)</f>
        <v>0</v>
      </c>
      <c r="V258" s="23">
        <f>SUMIFS(V260:V262,B260:B262,B258)</f>
        <v>0</v>
      </c>
      <c r="W258" s="23">
        <f>SUMIFS(W260:W262,B260:B262,B258)</f>
        <v>0</v>
      </c>
      <c r="X258" s="23">
        <f>SUMIFS(X260:X262,B260:B262,B258)</f>
        <v>0</v>
      </c>
      <c r="Y258" s="23">
        <f>SUM(M258:X258)</f>
        <v>939.55799999999999</v>
      </c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7"/>
    </row>
    <row r="259" spans="1:41" x14ac:dyDescent="0.2">
      <c r="A259" s="149"/>
      <c r="B259" s="42"/>
      <c r="C259" s="148" t="s">
        <v>71</v>
      </c>
      <c r="D259" s="148" t="s">
        <v>71</v>
      </c>
      <c r="E259" s="148" t="s">
        <v>71</v>
      </c>
      <c r="F259" s="148" t="s">
        <v>71</v>
      </c>
      <c r="G259" s="148" t="s">
        <v>71</v>
      </c>
      <c r="H259" s="148" t="s">
        <v>71</v>
      </c>
      <c r="I259" s="148" t="s">
        <v>71</v>
      </c>
      <c r="J259" s="148" t="s">
        <v>71</v>
      </c>
      <c r="K259" s="148" t="s">
        <v>71</v>
      </c>
      <c r="L259" s="148" t="s">
        <v>71</v>
      </c>
      <c r="M259" s="148" t="s">
        <v>71</v>
      </c>
      <c r="N259" s="148" t="s">
        <v>71</v>
      </c>
      <c r="O259" s="148" t="s">
        <v>71</v>
      </c>
      <c r="P259" s="148" t="s">
        <v>71</v>
      </c>
      <c r="Q259" s="148" t="s">
        <v>71</v>
      </c>
      <c r="R259" s="148" t="s">
        <v>71</v>
      </c>
      <c r="S259" s="148" t="s">
        <v>71</v>
      </c>
      <c r="T259" s="148" t="s">
        <v>71</v>
      </c>
      <c r="U259" s="148" t="s">
        <v>71</v>
      </c>
      <c r="V259" s="148" t="s">
        <v>71</v>
      </c>
      <c r="W259" s="148" t="s">
        <v>71</v>
      </c>
      <c r="X259" s="148" t="s">
        <v>71</v>
      </c>
      <c r="Y259" s="148" t="s">
        <v>71</v>
      </c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7"/>
    </row>
    <row r="260" spans="1:41" x14ac:dyDescent="0.2">
      <c r="A260" s="149"/>
      <c r="B260" s="40" t="s">
        <v>158</v>
      </c>
      <c r="C260" s="146" t="s">
        <v>97</v>
      </c>
      <c r="D260" s="146" t="s">
        <v>71</v>
      </c>
      <c r="E260" s="147" t="s">
        <v>71</v>
      </c>
      <c r="F260" s="146" t="s">
        <v>71</v>
      </c>
      <c r="G260" s="146" t="s">
        <v>71</v>
      </c>
      <c r="H260" s="9" t="s">
        <v>90</v>
      </c>
      <c r="I260" s="9" t="s">
        <v>102</v>
      </c>
      <c r="J260" s="9" t="s">
        <v>195</v>
      </c>
      <c r="K260" s="142" t="s">
        <v>71</v>
      </c>
      <c r="L260" s="142" t="s">
        <v>71</v>
      </c>
      <c r="M260" s="10">
        <v>237.2</v>
      </c>
      <c r="N260" s="10">
        <v>352.55</v>
      </c>
      <c r="O260" s="10">
        <v>323.2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28">
        <f>SUM(M260:X260)</f>
        <v>912.95</v>
      </c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7"/>
    </row>
    <row r="261" spans="1:41" x14ac:dyDescent="0.2">
      <c r="A261" s="149"/>
      <c r="B261" s="40" t="s">
        <v>158</v>
      </c>
      <c r="C261" s="146" t="s">
        <v>72</v>
      </c>
      <c r="D261" s="146" t="s">
        <v>71</v>
      </c>
      <c r="E261" s="147" t="s">
        <v>71</v>
      </c>
      <c r="F261" s="146" t="s">
        <v>71</v>
      </c>
      <c r="G261" s="146" t="s">
        <v>71</v>
      </c>
      <c r="H261" s="9" t="s">
        <v>90</v>
      </c>
      <c r="I261" s="9" t="s">
        <v>174</v>
      </c>
      <c r="J261" s="9" t="s">
        <v>111</v>
      </c>
      <c r="K261" s="142" t="s">
        <v>71</v>
      </c>
      <c r="L261" s="142" t="s">
        <v>71</v>
      </c>
      <c r="M261" s="10">
        <v>0</v>
      </c>
      <c r="N261" s="10">
        <v>0</v>
      </c>
      <c r="O261" s="10">
        <v>0</v>
      </c>
      <c r="P261" s="10">
        <v>26.608000000000001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28">
        <f>SUM(M261:X261)</f>
        <v>26.608000000000001</v>
      </c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7"/>
    </row>
    <row r="262" spans="1:41" x14ac:dyDescent="0.2">
      <c r="A262" s="149"/>
      <c r="B262" s="11" t="s">
        <v>159</v>
      </c>
      <c r="C262" s="146" t="s">
        <v>72</v>
      </c>
      <c r="D262" s="146" t="s">
        <v>71</v>
      </c>
      <c r="E262" s="147" t="s">
        <v>71</v>
      </c>
      <c r="F262" s="146" t="s">
        <v>71</v>
      </c>
      <c r="G262" s="146" t="s">
        <v>71</v>
      </c>
      <c r="H262" s="9" t="s">
        <v>90</v>
      </c>
      <c r="I262" s="9" t="s">
        <v>92</v>
      </c>
      <c r="J262" s="9" t="s">
        <v>195</v>
      </c>
      <c r="K262" s="142" t="s">
        <v>71</v>
      </c>
      <c r="L262" s="142" t="s">
        <v>71</v>
      </c>
      <c r="M262" s="10">
        <v>7480.9</v>
      </c>
      <c r="N262" s="10">
        <v>6698.4430000000002</v>
      </c>
      <c r="O262" s="10">
        <v>6140.4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28">
        <f>SUM(M262:X262)</f>
        <v>20319.743000000002</v>
      </c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7"/>
    </row>
    <row r="263" spans="1:41" ht="89.25" customHeight="1" x14ac:dyDescent="0.2">
      <c r="A263" s="142" t="s">
        <v>121</v>
      </c>
      <c r="B263" s="7" t="s">
        <v>285</v>
      </c>
      <c r="C263" s="146" t="s">
        <v>84</v>
      </c>
      <c r="D263" s="146" t="s">
        <v>71</v>
      </c>
      <c r="E263" s="21" t="s">
        <v>156</v>
      </c>
      <c r="F263" s="146" t="s">
        <v>71</v>
      </c>
      <c r="G263" s="146" t="s">
        <v>71</v>
      </c>
      <c r="H263" s="146" t="s">
        <v>71</v>
      </c>
      <c r="I263" s="146" t="s">
        <v>71</v>
      </c>
      <c r="J263" s="9" t="s">
        <v>71</v>
      </c>
      <c r="K263" s="142" t="s">
        <v>71</v>
      </c>
      <c r="L263" s="142" t="s">
        <v>71</v>
      </c>
      <c r="M263" s="146" t="s">
        <v>71</v>
      </c>
      <c r="N263" s="146" t="s">
        <v>71</v>
      </c>
      <c r="O263" s="146">
        <v>35</v>
      </c>
      <c r="P263" s="146">
        <v>35</v>
      </c>
      <c r="Q263" s="142" t="s">
        <v>71</v>
      </c>
      <c r="R263" s="142" t="s">
        <v>71</v>
      </c>
      <c r="S263" s="142" t="s">
        <v>71</v>
      </c>
      <c r="T263" s="142" t="s">
        <v>71</v>
      </c>
      <c r="U263" s="142" t="s">
        <v>71</v>
      </c>
      <c r="V263" s="142" t="s">
        <v>71</v>
      </c>
      <c r="W263" s="142" t="s">
        <v>71</v>
      </c>
      <c r="X263" s="142" t="s">
        <v>71</v>
      </c>
      <c r="Y263" s="146">
        <f t="shared" ref="Y263:Y268" si="50">SUM(O263:X263)</f>
        <v>70</v>
      </c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7"/>
    </row>
    <row r="264" spans="1:41" ht="87" customHeight="1" x14ac:dyDescent="0.2">
      <c r="A264" s="142" t="s">
        <v>210</v>
      </c>
      <c r="B264" s="7" t="s">
        <v>286</v>
      </c>
      <c r="C264" s="146" t="s">
        <v>84</v>
      </c>
      <c r="D264" s="146" t="s">
        <v>71</v>
      </c>
      <c r="E264" s="21" t="s">
        <v>152</v>
      </c>
      <c r="F264" s="146" t="s">
        <v>71</v>
      </c>
      <c r="G264" s="146" t="s">
        <v>71</v>
      </c>
      <c r="H264" s="146" t="s">
        <v>71</v>
      </c>
      <c r="I264" s="146" t="s">
        <v>71</v>
      </c>
      <c r="J264" s="9" t="s">
        <v>71</v>
      </c>
      <c r="K264" s="142" t="s">
        <v>71</v>
      </c>
      <c r="L264" s="142" t="s">
        <v>71</v>
      </c>
      <c r="M264" s="146" t="s">
        <v>71</v>
      </c>
      <c r="N264" s="146" t="s">
        <v>71</v>
      </c>
      <c r="O264" s="146">
        <v>30</v>
      </c>
      <c r="P264" s="146">
        <v>30</v>
      </c>
      <c r="Q264" s="142" t="s">
        <v>71</v>
      </c>
      <c r="R264" s="142" t="s">
        <v>71</v>
      </c>
      <c r="S264" s="142" t="s">
        <v>71</v>
      </c>
      <c r="T264" s="142" t="s">
        <v>71</v>
      </c>
      <c r="U264" s="142" t="s">
        <v>71</v>
      </c>
      <c r="V264" s="142" t="s">
        <v>71</v>
      </c>
      <c r="W264" s="142" t="s">
        <v>71</v>
      </c>
      <c r="X264" s="142" t="s">
        <v>71</v>
      </c>
      <c r="Y264" s="146">
        <f t="shared" si="50"/>
        <v>60</v>
      </c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7"/>
    </row>
    <row r="265" spans="1:41" ht="84" customHeight="1" x14ac:dyDescent="0.2">
      <c r="A265" s="142" t="s">
        <v>211</v>
      </c>
      <c r="B265" s="7" t="s">
        <v>496</v>
      </c>
      <c r="C265" s="146" t="s">
        <v>83</v>
      </c>
      <c r="D265" s="146" t="s">
        <v>71</v>
      </c>
      <c r="E265" s="21" t="s">
        <v>156</v>
      </c>
      <c r="F265" s="146" t="s">
        <v>71</v>
      </c>
      <c r="G265" s="146" t="s">
        <v>71</v>
      </c>
      <c r="H265" s="146" t="s">
        <v>71</v>
      </c>
      <c r="I265" s="146" t="s">
        <v>71</v>
      </c>
      <c r="J265" s="9" t="s">
        <v>71</v>
      </c>
      <c r="K265" s="142" t="s">
        <v>71</v>
      </c>
      <c r="L265" s="142" t="s">
        <v>71</v>
      </c>
      <c r="M265" s="146" t="s">
        <v>71</v>
      </c>
      <c r="N265" s="142" t="s">
        <v>71</v>
      </c>
      <c r="O265" s="142" t="s">
        <v>71</v>
      </c>
      <c r="P265" s="142" t="s">
        <v>71</v>
      </c>
      <c r="Q265" s="142" t="s">
        <v>71</v>
      </c>
      <c r="R265" s="142" t="s">
        <v>71</v>
      </c>
      <c r="S265" s="142" t="s">
        <v>71</v>
      </c>
      <c r="T265" s="142" t="s">
        <v>71</v>
      </c>
      <c r="U265" s="142" t="s">
        <v>71</v>
      </c>
      <c r="V265" s="142" t="s">
        <v>71</v>
      </c>
      <c r="W265" s="142" t="s">
        <v>71</v>
      </c>
      <c r="X265" s="142" t="s">
        <v>71</v>
      </c>
      <c r="Y265" s="146">
        <f t="shared" si="50"/>
        <v>0</v>
      </c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7"/>
    </row>
    <row r="266" spans="1:41" ht="85.5" customHeight="1" x14ac:dyDescent="0.2">
      <c r="A266" s="142" t="s">
        <v>212</v>
      </c>
      <c r="B266" s="7" t="s">
        <v>287</v>
      </c>
      <c r="C266" s="146" t="s">
        <v>84</v>
      </c>
      <c r="D266" s="146" t="s">
        <v>71</v>
      </c>
      <c r="E266" s="21" t="s">
        <v>152</v>
      </c>
      <c r="F266" s="146" t="s">
        <v>71</v>
      </c>
      <c r="G266" s="146" t="s">
        <v>71</v>
      </c>
      <c r="H266" s="146" t="s">
        <v>71</v>
      </c>
      <c r="I266" s="146" t="s">
        <v>71</v>
      </c>
      <c r="J266" s="9" t="s">
        <v>71</v>
      </c>
      <c r="K266" s="142" t="s">
        <v>71</v>
      </c>
      <c r="L266" s="142" t="s">
        <v>71</v>
      </c>
      <c r="M266" s="146" t="s">
        <v>71</v>
      </c>
      <c r="N266" s="146" t="s">
        <v>71</v>
      </c>
      <c r="O266" s="142" t="s">
        <v>71</v>
      </c>
      <c r="P266" s="142" t="s">
        <v>71</v>
      </c>
      <c r="Q266" s="142" t="s">
        <v>71</v>
      </c>
      <c r="R266" s="142" t="s">
        <v>71</v>
      </c>
      <c r="S266" s="142" t="s">
        <v>71</v>
      </c>
      <c r="T266" s="142" t="s">
        <v>71</v>
      </c>
      <c r="U266" s="142" t="s">
        <v>71</v>
      </c>
      <c r="V266" s="142" t="s">
        <v>71</v>
      </c>
      <c r="W266" s="142" t="s">
        <v>71</v>
      </c>
      <c r="X266" s="142" t="s">
        <v>71</v>
      </c>
      <c r="Y266" s="146">
        <f t="shared" si="50"/>
        <v>0</v>
      </c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7"/>
    </row>
    <row r="267" spans="1:41" ht="78.75" customHeight="1" x14ac:dyDescent="0.2">
      <c r="A267" s="142" t="s">
        <v>213</v>
      </c>
      <c r="B267" s="7" t="s">
        <v>288</v>
      </c>
      <c r="C267" s="146" t="s">
        <v>84</v>
      </c>
      <c r="D267" s="146" t="s">
        <v>71</v>
      </c>
      <c r="E267" s="21" t="s">
        <v>156</v>
      </c>
      <c r="F267" s="146" t="s">
        <v>71</v>
      </c>
      <c r="G267" s="146" t="s">
        <v>71</v>
      </c>
      <c r="H267" s="146" t="s">
        <v>71</v>
      </c>
      <c r="I267" s="146" t="s">
        <v>71</v>
      </c>
      <c r="J267" s="9" t="s">
        <v>71</v>
      </c>
      <c r="K267" s="142" t="s">
        <v>71</v>
      </c>
      <c r="L267" s="142" t="s">
        <v>71</v>
      </c>
      <c r="M267" s="146" t="s">
        <v>71</v>
      </c>
      <c r="N267" s="146" t="s">
        <v>71</v>
      </c>
      <c r="O267" s="146">
        <v>10</v>
      </c>
      <c r="P267" s="146">
        <v>5</v>
      </c>
      <c r="Q267" s="146">
        <v>5</v>
      </c>
      <c r="R267" s="142" t="s">
        <v>71</v>
      </c>
      <c r="S267" s="142" t="s">
        <v>71</v>
      </c>
      <c r="T267" s="142" t="s">
        <v>71</v>
      </c>
      <c r="U267" s="142" t="s">
        <v>71</v>
      </c>
      <c r="V267" s="142" t="s">
        <v>71</v>
      </c>
      <c r="W267" s="142" t="s">
        <v>71</v>
      </c>
      <c r="X267" s="142" t="s">
        <v>71</v>
      </c>
      <c r="Y267" s="146">
        <f t="shared" si="50"/>
        <v>20</v>
      </c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7"/>
    </row>
    <row r="268" spans="1:41" ht="84.75" customHeight="1" x14ac:dyDescent="0.2">
      <c r="A268" s="142" t="s">
        <v>214</v>
      </c>
      <c r="B268" s="7" t="s">
        <v>497</v>
      </c>
      <c r="C268" s="146" t="s">
        <v>83</v>
      </c>
      <c r="D268" s="146" t="s">
        <v>71</v>
      </c>
      <c r="E268" s="21" t="s">
        <v>156</v>
      </c>
      <c r="F268" s="146" t="s">
        <v>71</v>
      </c>
      <c r="G268" s="146" t="s">
        <v>71</v>
      </c>
      <c r="H268" s="146" t="s">
        <v>71</v>
      </c>
      <c r="I268" s="146" t="s">
        <v>71</v>
      </c>
      <c r="J268" s="9" t="s">
        <v>71</v>
      </c>
      <c r="K268" s="142" t="s">
        <v>71</v>
      </c>
      <c r="L268" s="142" t="s">
        <v>71</v>
      </c>
      <c r="M268" s="146" t="s">
        <v>71</v>
      </c>
      <c r="N268" s="146" t="s">
        <v>71</v>
      </c>
      <c r="O268" s="146">
        <v>150</v>
      </c>
      <c r="P268" s="146">
        <v>150</v>
      </c>
      <c r="Q268" s="146">
        <v>150</v>
      </c>
      <c r="R268" s="142" t="s">
        <v>71</v>
      </c>
      <c r="S268" s="142" t="s">
        <v>71</v>
      </c>
      <c r="T268" s="142" t="s">
        <v>71</v>
      </c>
      <c r="U268" s="142" t="s">
        <v>71</v>
      </c>
      <c r="V268" s="142" t="s">
        <v>71</v>
      </c>
      <c r="W268" s="142" t="s">
        <v>71</v>
      </c>
      <c r="X268" s="142" t="s">
        <v>71</v>
      </c>
      <c r="Y268" s="146">
        <f t="shared" si="50"/>
        <v>450</v>
      </c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7"/>
    </row>
    <row r="269" spans="1:41" ht="84" customHeight="1" x14ac:dyDescent="0.2">
      <c r="A269" s="149" t="s">
        <v>128</v>
      </c>
      <c r="B269" s="12" t="s">
        <v>247</v>
      </c>
      <c r="C269" s="146" t="s">
        <v>71</v>
      </c>
      <c r="D269" s="146" t="s">
        <v>71</v>
      </c>
      <c r="E269" s="146" t="s">
        <v>71</v>
      </c>
      <c r="F269" s="20" t="s">
        <v>620</v>
      </c>
      <c r="G269" s="8" t="s">
        <v>82</v>
      </c>
      <c r="H269" s="146" t="s">
        <v>71</v>
      </c>
      <c r="I269" s="146" t="s">
        <v>71</v>
      </c>
      <c r="J269" s="9" t="s">
        <v>71</v>
      </c>
      <c r="K269" s="142" t="s">
        <v>71</v>
      </c>
      <c r="L269" s="142" t="s">
        <v>71</v>
      </c>
      <c r="M269" s="146" t="s">
        <v>71</v>
      </c>
      <c r="N269" s="146" t="s">
        <v>71</v>
      </c>
      <c r="O269" s="142" t="s">
        <v>71</v>
      </c>
      <c r="P269" s="142" t="s">
        <v>71</v>
      </c>
      <c r="Q269" s="142" t="s">
        <v>71</v>
      </c>
      <c r="R269" s="142" t="s">
        <v>71</v>
      </c>
      <c r="S269" s="146" t="s">
        <v>71</v>
      </c>
      <c r="T269" s="146" t="s">
        <v>71</v>
      </c>
      <c r="U269" s="146" t="s">
        <v>71</v>
      </c>
      <c r="V269" s="146" t="s">
        <v>71</v>
      </c>
      <c r="W269" s="146" t="s">
        <v>71</v>
      </c>
      <c r="X269" s="146" t="s">
        <v>71</v>
      </c>
      <c r="Y269" s="146" t="s">
        <v>71</v>
      </c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7"/>
    </row>
    <row r="270" spans="1:41" ht="17.25" customHeight="1" x14ac:dyDescent="0.2">
      <c r="A270" s="149"/>
      <c r="B270" s="42" t="s">
        <v>157</v>
      </c>
      <c r="C270" s="148" t="s">
        <v>97</v>
      </c>
      <c r="D270" s="148" t="s">
        <v>71</v>
      </c>
      <c r="E270" s="148" t="s">
        <v>71</v>
      </c>
      <c r="F270" s="24" t="s">
        <v>71</v>
      </c>
      <c r="G270" s="148" t="s">
        <v>71</v>
      </c>
      <c r="H270" s="15" t="s">
        <v>73</v>
      </c>
      <c r="I270" s="148">
        <v>1820300000</v>
      </c>
      <c r="J270" s="15" t="s">
        <v>75</v>
      </c>
      <c r="K270" s="14" t="s">
        <v>71</v>
      </c>
      <c r="L270" s="14" t="s">
        <v>71</v>
      </c>
      <c r="M270" s="23">
        <f>M272+M273</f>
        <v>0</v>
      </c>
      <c r="N270" s="23">
        <f t="shared" ref="N270:W270" si="51">N272+N273</f>
        <v>0</v>
      </c>
      <c r="O270" s="23">
        <f t="shared" si="51"/>
        <v>0</v>
      </c>
      <c r="P270" s="23">
        <f t="shared" si="51"/>
        <v>0</v>
      </c>
      <c r="Q270" s="23">
        <f t="shared" si="51"/>
        <v>0</v>
      </c>
      <c r="R270" s="23">
        <f t="shared" si="51"/>
        <v>0</v>
      </c>
      <c r="S270" s="23">
        <f t="shared" si="51"/>
        <v>0</v>
      </c>
      <c r="T270" s="23">
        <f t="shared" si="51"/>
        <v>0</v>
      </c>
      <c r="U270" s="23">
        <f t="shared" si="51"/>
        <v>0</v>
      </c>
      <c r="V270" s="23">
        <f t="shared" si="51"/>
        <v>0</v>
      </c>
      <c r="W270" s="23">
        <f t="shared" si="51"/>
        <v>0</v>
      </c>
      <c r="X270" s="23">
        <f>X272+X273</f>
        <v>0</v>
      </c>
      <c r="Y270" s="33">
        <f>SUM(M270:X270)</f>
        <v>0</v>
      </c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7"/>
    </row>
    <row r="271" spans="1:41" x14ac:dyDescent="0.2">
      <c r="A271" s="149"/>
      <c r="B271" s="42" t="s">
        <v>76</v>
      </c>
      <c r="C271" s="24" t="s">
        <v>71</v>
      </c>
      <c r="D271" s="24" t="s">
        <v>71</v>
      </c>
      <c r="E271" s="24" t="s">
        <v>71</v>
      </c>
      <c r="F271" s="24" t="s">
        <v>71</v>
      </c>
      <c r="G271" s="24" t="s">
        <v>71</v>
      </c>
      <c r="H271" s="24" t="s">
        <v>71</v>
      </c>
      <c r="I271" s="24" t="s">
        <v>71</v>
      </c>
      <c r="J271" s="24" t="s">
        <v>71</v>
      </c>
      <c r="K271" s="14" t="s">
        <v>71</v>
      </c>
      <c r="L271" s="14" t="s">
        <v>71</v>
      </c>
      <c r="M271" s="14" t="s">
        <v>71</v>
      </c>
      <c r="N271" s="14" t="s">
        <v>71</v>
      </c>
      <c r="O271" s="14" t="s">
        <v>71</v>
      </c>
      <c r="P271" s="14" t="s">
        <v>71</v>
      </c>
      <c r="Q271" s="14" t="s">
        <v>71</v>
      </c>
      <c r="R271" s="14" t="s">
        <v>71</v>
      </c>
      <c r="S271" s="24" t="s">
        <v>71</v>
      </c>
      <c r="T271" s="24" t="s">
        <v>71</v>
      </c>
      <c r="U271" s="24" t="s">
        <v>71</v>
      </c>
      <c r="V271" s="24" t="s">
        <v>71</v>
      </c>
      <c r="W271" s="24" t="s">
        <v>71</v>
      </c>
      <c r="X271" s="24" t="s">
        <v>71</v>
      </c>
      <c r="Y271" s="24" t="s">
        <v>71</v>
      </c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7"/>
    </row>
    <row r="272" spans="1:41" x14ac:dyDescent="0.2">
      <c r="A272" s="149"/>
      <c r="B272" s="42" t="s">
        <v>159</v>
      </c>
      <c r="C272" s="148" t="s">
        <v>72</v>
      </c>
      <c r="D272" s="148" t="s">
        <v>71</v>
      </c>
      <c r="E272" s="148" t="s">
        <v>71</v>
      </c>
      <c r="F272" s="24" t="s">
        <v>71</v>
      </c>
      <c r="G272" s="148" t="s">
        <v>71</v>
      </c>
      <c r="H272" s="15" t="s">
        <v>73</v>
      </c>
      <c r="I272" s="148">
        <v>1820300000</v>
      </c>
      <c r="J272" s="15" t="s">
        <v>75</v>
      </c>
      <c r="K272" s="14" t="s">
        <v>71</v>
      </c>
      <c r="L272" s="14" t="s">
        <v>71</v>
      </c>
      <c r="M272" s="23">
        <f>SUMIFS(M275:M276,B275:B276,B272)</f>
        <v>0</v>
      </c>
      <c r="N272" s="23">
        <f>SUMIFS(N275:N276,B275:B276,B272)</f>
        <v>0</v>
      </c>
      <c r="O272" s="23">
        <f>SUMIFS(O275:O276,B275:B276,B272)</f>
        <v>0</v>
      </c>
      <c r="P272" s="23">
        <f>SUMIFS(P275:P276,B275:B276,B272)</f>
        <v>0</v>
      </c>
      <c r="Q272" s="23">
        <f>SUMIFS(Q275:Q276,B275:B276,B272)</f>
        <v>0</v>
      </c>
      <c r="R272" s="23">
        <f>SUMIFS(R275:R276,B275:B276,B272)</f>
        <v>0</v>
      </c>
      <c r="S272" s="23">
        <f>SUMIFS(S275:S276,B275:B276,B272)</f>
        <v>0</v>
      </c>
      <c r="T272" s="23">
        <f>SUMIFS(T275:T276,B275:B276,B272)</f>
        <v>0</v>
      </c>
      <c r="U272" s="23">
        <f>SUMIFS(U275:U276,B275:B276,B272)</f>
        <v>0</v>
      </c>
      <c r="V272" s="23">
        <f>SUMIFS(V275:V276,B275:B276,B272)</f>
        <v>0</v>
      </c>
      <c r="W272" s="23">
        <f>SUMIFS(W275:W276,B275:B276,B272)</f>
        <v>0</v>
      </c>
      <c r="X272" s="23">
        <f>SUMIFS(X275:X276,B275:B276,B272)</f>
        <v>0</v>
      </c>
      <c r="Y272" s="33">
        <f>SUM(M272:X272)</f>
        <v>0</v>
      </c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7"/>
    </row>
    <row r="273" spans="1:41" x14ac:dyDescent="0.2">
      <c r="A273" s="149"/>
      <c r="B273" s="42" t="s">
        <v>158</v>
      </c>
      <c r="C273" s="148" t="s">
        <v>72</v>
      </c>
      <c r="D273" s="148" t="s">
        <v>71</v>
      </c>
      <c r="E273" s="148" t="s">
        <v>71</v>
      </c>
      <c r="F273" s="24" t="s">
        <v>71</v>
      </c>
      <c r="G273" s="148" t="s">
        <v>71</v>
      </c>
      <c r="H273" s="15" t="s">
        <v>73</v>
      </c>
      <c r="I273" s="148">
        <v>1820300000</v>
      </c>
      <c r="J273" s="15" t="s">
        <v>75</v>
      </c>
      <c r="K273" s="14" t="s">
        <v>71</v>
      </c>
      <c r="L273" s="14" t="s">
        <v>71</v>
      </c>
      <c r="M273" s="23">
        <f>SUMIFS(M275:M276,B275:B276,B273)</f>
        <v>0</v>
      </c>
      <c r="N273" s="23">
        <f>SUMIFS(N275:N276,B275:B276,B273)</f>
        <v>0</v>
      </c>
      <c r="O273" s="23">
        <f>SUMIFS(O275:O276,B275:B276,B273)</f>
        <v>0</v>
      </c>
      <c r="P273" s="23">
        <f>SUMIFS(P275:P276,B275:B276,B273)</f>
        <v>0</v>
      </c>
      <c r="Q273" s="23">
        <f>SUMIFS(Q275:Q276,B275:B276,B273)</f>
        <v>0</v>
      </c>
      <c r="R273" s="23">
        <f>SUMIFS(R275:R276,B275:B276,B273)</f>
        <v>0</v>
      </c>
      <c r="S273" s="23">
        <f>SUMIFS(S275:S276,B275:B276,B273)</f>
        <v>0</v>
      </c>
      <c r="T273" s="23">
        <f>SUMIFS(T275:T276,B275:B276,B273)</f>
        <v>0</v>
      </c>
      <c r="U273" s="23">
        <f>SUMIFS(U275:U276,B275:B276,B273)</f>
        <v>0</v>
      </c>
      <c r="V273" s="23">
        <f>SUMIFS(V275:V276,B275:B276,B273)</f>
        <v>0</v>
      </c>
      <c r="W273" s="23">
        <f>SUMIFS(W275:W276,B275:B276,B273)</f>
        <v>0</v>
      </c>
      <c r="X273" s="23">
        <f>SUMIFS(X275:X276,B275:B276,B273)</f>
        <v>0</v>
      </c>
      <c r="Y273" s="33">
        <f>SUM(M273:X273)</f>
        <v>0</v>
      </c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7"/>
    </row>
    <row r="274" spans="1:41" x14ac:dyDescent="0.2">
      <c r="A274" s="149"/>
      <c r="B274" s="42"/>
      <c r="C274" s="148" t="s">
        <v>71</v>
      </c>
      <c r="D274" s="148" t="s">
        <v>71</v>
      </c>
      <c r="E274" s="148" t="s">
        <v>71</v>
      </c>
      <c r="F274" s="148" t="s">
        <v>71</v>
      </c>
      <c r="G274" s="148" t="s">
        <v>71</v>
      </c>
      <c r="H274" s="15" t="s">
        <v>71</v>
      </c>
      <c r="I274" s="148" t="s">
        <v>71</v>
      </c>
      <c r="J274" s="15" t="s">
        <v>71</v>
      </c>
      <c r="K274" s="14" t="s">
        <v>71</v>
      </c>
      <c r="L274" s="14" t="s">
        <v>71</v>
      </c>
      <c r="M274" s="148" t="s">
        <v>71</v>
      </c>
      <c r="N274" s="148" t="s">
        <v>71</v>
      </c>
      <c r="O274" s="33" t="s">
        <v>71</v>
      </c>
      <c r="P274" s="33" t="s">
        <v>71</v>
      </c>
      <c r="Q274" s="33" t="s">
        <v>71</v>
      </c>
      <c r="R274" s="33" t="s">
        <v>71</v>
      </c>
      <c r="S274" s="33" t="s">
        <v>71</v>
      </c>
      <c r="T274" s="33" t="s">
        <v>71</v>
      </c>
      <c r="U274" s="33" t="s">
        <v>71</v>
      </c>
      <c r="V274" s="33" t="s">
        <v>71</v>
      </c>
      <c r="W274" s="33" t="s">
        <v>71</v>
      </c>
      <c r="X274" s="33" t="s">
        <v>71</v>
      </c>
      <c r="Y274" s="33" t="s">
        <v>71</v>
      </c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7"/>
    </row>
    <row r="275" spans="1:41" x14ac:dyDescent="0.2">
      <c r="A275" s="149"/>
      <c r="B275" s="43" t="s">
        <v>159</v>
      </c>
      <c r="C275" s="146" t="s">
        <v>72</v>
      </c>
      <c r="D275" s="146" t="s">
        <v>71</v>
      </c>
      <c r="E275" s="146" t="s">
        <v>71</v>
      </c>
      <c r="F275" s="146" t="s">
        <v>71</v>
      </c>
      <c r="G275" s="146" t="s">
        <v>71</v>
      </c>
      <c r="H275" s="9" t="s">
        <v>90</v>
      </c>
      <c r="I275" s="146">
        <v>1820373513</v>
      </c>
      <c r="J275" s="9" t="s">
        <v>410</v>
      </c>
      <c r="K275" s="142" t="s">
        <v>71</v>
      </c>
      <c r="L275" s="142" t="s">
        <v>71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27">
        <f>SUM(M275:X275)</f>
        <v>0</v>
      </c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7"/>
    </row>
    <row r="276" spans="1:41" x14ac:dyDescent="0.2">
      <c r="A276" s="149"/>
      <c r="B276" s="11" t="s">
        <v>158</v>
      </c>
      <c r="C276" s="146" t="s">
        <v>72</v>
      </c>
      <c r="D276" s="146" t="s">
        <v>71</v>
      </c>
      <c r="E276" s="146" t="s">
        <v>71</v>
      </c>
      <c r="F276" s="146" t="s">
        <v>71</v>
      </c>
      <c r="G276" s="146" t="s">
        <v>71</v>
      </c>
      <c r="H276" s="142" t="s">
        <v>90</v>
      </c>
      <c r="I276" s="146">
        <v>1820373513</v>
      </c>
      <c r="J276" s="9" t="s">
        <v>410</v>
      </c>
      <c r="K276" s="142" t="s">
        <v>71</v>
      </c>
      <c r="L276" s="142" t="s">
        <v>71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f>SUM(M276:X276)</f>
        <v>0</v>
      </c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7"/>
    </row>
    <row r="277" spans="1:41" ht="51" customHeight="1" x14ac:dyDescent="0.2">
      <c r="A277" s="142" t="s">
        <v>204</v>
      </c>
      <c r="B277" s="7" t="s">
        <v>248</v>
      </c>
      <c r="C277" s="146" t="s">
        <v>83</v>
      </c>
      <c r="D277" s="146" t="s">
        <v>71</v>
      </c>
      <c r="E277" s="8" t="s">
        <v>181</v>
      </c>
      <c r="F277" s="146" t="s">
        <v>71</v>
      </c>
      <c r="G277" s="146" t="s">
        <v>71</v>
      </c>
      <c r="H277" s="146" t="s">
        <v>71</v>
      </c>
      <c r="I277" s="146" t="s">
        <v>71</v>
      </c>
      <c r="J277" s="9" t="s">
        <v>71</v>
      </c>
      <c r="K277" s="142" t="s">
        <v>71</v>
      </c>
      <c r="L277" s="142" t="s">
        <v>71</v>
      </c>
      <c r="M277" s="146" t="s">
        <v>71</v>
      </c>
      <c r="N277" s="146" t="s">
        <v>71</v>
      </c>
      <c r="O277" s="146" t="s">
        <v>71</v>
      </c>
      <c r="P277" s="146" t="s">
        <v>71</v>
      </c>
      <c r="Q277" s="146" t="s">
        <v>71</v>
      </c>
      <c r="R277" s="146" t="s">
        <v>71</v>
      </c>
      <c r="S277" s="146" t="s">
        <v>71</v>
      </c>
      <c r="T277" s="146">
        <v>3</v>
      </c>
      <c r="U277" s="146">
        <v>3</v>
      </c>
      <c r="V277" s="146">
        <v>3</v>
      </c>
      <c r="W277" s="146">
        <v>3</v>
      </c>
      <c r="X277" s="146">
        <v>3</v>
      </c>
      <c r="Y277" s="44">
        <f>SUM(T277:X277)</f>
        <v>15</v>
      </c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7"/>
    </row>
    <row r="278" spans="1:41" ht="44.25" customHeight="1" x14ac:dyDescent="0.2">
      <c r="A278" s="149" t="s">
        <v>129</v>
      </c>
      <c r="B278" s="12" t="s">
        <v>249</v>
      </c>
      <c r="C278" s="146" t="s">
        <v>71</v>
      </c>
      <c r="D278" s="146" t="s">
        <v>71</v>
      </c>
      <c r="E278" s="146" t="s">
        <v>71</v>
      </c>
      <c r="F278" s="20" t="s">
        <v>615</v>
      </c>
      <c r="G278" s="8" t="s">
        <v>82</v>
      </c>
      <c r="H278" s="146" t="s">
        <v>71</v>
      </c>
      <c r="I278" s="146" t="s">
        <v>71</v>
      </c>
      <c r="J278" s="9" t="s">
        <v>71</v>
      </c>
      <c r="K278" s="142" t="s">
        <v>71</v>
      </c>
      <c r="L278" s="142" t="s">
        <v>71</v>
      </c>
      <c r="M278" s="146" t="s">
        <v>71</v>
      </c>
      <c r="N278" s="146" t="s">
        <v>71</v>
      </c>
      <c r="O278" s="146" t="s">
        <v>71</v>
      </c>
      <c r="P278" s="146" t="s">
        <v>71</v>
      </c>
      <c r="Q278" s="146" t="s">
        <v>71</v>
      </c>
      <c r="R278" s="146" t="s">
        <v>71</v>
      </c>
      <c r="S278" s="146" t="s">
        <v>71</v>
      </c>
      <c r="T278" s="146" t="s">
        <v>71</v>
      </c>
      <c r="U278" s="146" t="s">
        <v>71</v>
      </c>
      <c r="V278" s="146" t="s">
        <v>71</v>
      </c>
      <c r="W278" s="146" t="s">
        <v>71</v>
      </c>
      <c r="X278" s="146" t="s">
        <v>71</v>
      </c>
      <c r="Y278" s="10" t="s">
        <v>71</v>
      </c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7"/>
    </row>
    <row r="279" spans="1:41" x14ac:dyDescent="0.2">
      <c r="A279" s="149"/>
      <c r="B279" s="42" t="s">
        <v>157</v>
      </c>
      <c r="C279" s="148" t="s">
        <v>97</v>
      </c>
      <c r="D279" s="148" t="s">
        <v>71</v>
      </c>
      <c r="E279" s="148" t="s">
        <v>71</v>
      </c>
      <c r="F279" s="24" t="s">
        <v>71</v>
      </c>
      <c r="G279" s="148" t="s">
        <v>71</v>
      </c>
      <c r="H279" s="15" t="s">
        <v>73</v>
      </c>
      <c r="I279" s="148">
        <v>1820300000</v>
      </c>
      <c r="J279" s="15" t="s">
        <v>75</v>
      </c>
      <c r="K279" s="14" t="s">
        <v>71</v>
      </c>
      <c r="L279" s="14" t="s">
        <v>71</v>
      </c>
      <c r="M279" s="23">
        <f>M281+M282</f>
        <v>6319.1</v>
      </c>
      <c r="N279" s="23">
        <f t="shared" ref="N279:W279" si="52">N281+N282</f>
        <v>0</v>
      </c>
      <c r="O279" s="23">
        <f t="shared" si="52"/>
        <v>0</v>
      </c>
      <c r="P279" s="23">
        <f t="shared" si="52"/>
        <v>0</v>
      </c>
      <c r="Q279" s="23">
        <f t="shared" si="52"/>
        <v>0</v>
      </c>
      <c r="R279" s="23">
        <f t="shared" si="52"/>
        <v>750</v>
      </c>
      <c r="S279" s="23">
        <f t="shared" si="52"/>
        <v>0</v>
      </c>
      <c r="T279" s="23">
        <f t="shared" si="52"/>
        <v>0</v>
      </c>
      <c r="U279" s="23">
        <f t="shared" si="52"/>
        <v>0</v>
      </c>
      <c r="V279" s="23">
        <f t="shared" si="52"/>
        <v>0</v>
      </c>
      <c r="W279" s="23">
        <f t="shared" si="52"/>
        <v>0</v>
      </c>
      <c r="X279" s="23">
        <f>X281+X282</f>
        <v>0</v>
      </c>
      <c r="Y279" s="23">
        <f>SUM(M279:X279)</f>
        <v>7069.1</v>
      </c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7"/>
    </row>
    <row r="280" spans="1:41" x14ac:dyDescent="0.2">
      <c r="A280" s="149"/>
      <c r="B280" s="42" t="s">
        <v>76</v>
      </c>
      <c r="C280" s="24" t="s">
        <v>71</v>
      </c>
      <c r="D280" s="24" t="s">
        <v>71</v>
      </c>
      <c r="E280" s="24" t="s">
        <v>71</v>
      </c>
      <c r="F280" s="24" t="s">
        <v>71</v>
      </c>
      <c r="G280" s="24" t="s">
        <v>71</v>
      </c>
      <c r="H280" s="24" t="s">
        <v>71</v>
      </c>
      <c r="I280" s="24" t="s">
        <v>71</v>
      </c>
      <c r="J280" s="24" t="s">
        <v>71</v>
      </c>
      <c r="K280" s="14"/>
      <c r="L280" s="14"/>
      <c r="M280" s="148"/>
      <c r="N280" s="148"/>
      <c r="O280" s="148"/>
      <c r="P280" s="148"/>
      <c r="Q280" s="148"/>
      <c r="R280" s="148"/>
      <c r="S280" s="24" t="s">
        <v>71</v>
      </c>
      <c r="T280" s="24" t="s">
        <v>71</v>
      </c>
      <c r="U280" s="24" t="s">
        <v>71</v>
      </c>
      <c r="V280" s="24" t="s">
        <v>71</v>
      </c>
      <c r="W280" s="24" t="s">
        <v>71</v>
      </c>
      <c r="X280" s="24" t="s">
        <v>71</v>
      </c>
      <c r="Y280" s="24" t="s">
        <v>71</v>
      </c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7"/>
    </row>
    <row r="281" spans="1:41" x14ac:dyDescent="0.2">
      <c r="A281" s="149"/>
      <c r="B281" s="42" t="s">
        <v>159</v>
      </c>
      <c r="C281" s="148" t="s">
        <v>72</v>
      </c>
      <c r="D281" s="148" t="s">
        <v>71</v>
      </c>
      <c r="E281" s="148" t="s">
        <v>71</v>
      </c>
      <c r="F281" s="24" t="s">
        <v>71</v>
      </c>
      <c r="G281" s="148" t="s">
        <v>71</v>
      </c>
      <c r="H281" s="15" t="s">
        <v>73</v>
      </c>
      <c r="I281" s="148">
        <v>1820300000</v>
      </c>
      <c r="J281" s="15" t="s">
        <v>75</v>
      </c>
      <c r="K281" s="14" t="s">
        <v>71</v>
      </c>
      <c r="L281" s="14" t="s">
        <v>71</v>
      </c>
      <c r="M281" s="23">
        <f>SUMIFS(M284:M285,B284:B285,B281)</f>
        <v>0</v>
      </c>
      <c r="N281" s="23">
        <f>SUMIFS(N284:N285,B284:B285,B281)</f>
        <v>0</v>
      </c>
      <c r="O281" s="23">
        <f>SUMIFS(O284:O285,B284:B285,B281)</f>
        <v>0</v>
      </c>
      <c r="P281" s="23">
        <f>SUMIFS(P284:P285,B284:B285,B281)</f>
        <v>0</v>
      </c>
      <c r="Q281" s="23">
        <f>SUMIFS(Q284:Q285,B284:B285,B281)</f>
        <v>0</v>
      </c>
      <c r="R281" s="23">
        <f>SUMIFS(R284:R285,B284:B285,B281)</f>
        <v>0</v>
      </c>
      <c r="S281" s="23">
        <f>SUMIFS(S284:S285,B284:B285,B281)</f>
        <v>0</v>
      </c>
      <c r="T281" s="23">
        <f>SUMIFS(T284:T285,B284:B285,B281)</f>
        <v>0</v>
      </c>
      <c r="U281" s="23">
        <f>SUMIFS(U284:U285,B284:B285,B281)</f>
        <v>0</v>
      </c>
      <c r="V281" s="23">
        <f>SUMIFS(V284:V285,B284:B285,B281)</f>
        <v>0</v>
      </c>
      <c r="W281" s="23">
        <f>SUMIFS(W284:W285,B284:B285,B281)</f>
        <v>0</v>
      </c>
      <c r="X281" s="23">
        <f>SUMIFS(X284:X285,B284:B285,B281)</f>
        <v>0</v>
      </c>
      <c r="Y281" s="23">
        <f>SUM(M281:X281)</f>
        <v>0</v>
      </c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7"/>
    </row>
    <row r="282" spans="1:41" x14ac:dyDescent="0.2">
      <c r="A282" s="149"/>
      <c r="B282" s="42" t="s">
        <v>158</v>
      </c>
      <c r="C282" s="148" t="s">
        <v>72</v>
      </c>
      <c r="D282" s="148" t="s">
        <v>71</v>
      </c>
      <c r="E282" s="148" t="s">
        <v>71</v>
      </c>
      <c r="F282" s="24" t="s">
        <v>71</v>
      </c>
      <c r="G282" s="148" t="s">
        <v>71</v>
      </c>
      <c r="H282" s="15" t="s">
        <v>73</v>
      </c>
      <c r="I282" s="148">
        <v>1820300000</v>
      </c>
      <c r="J282" s="15" t="s">
        <v>75</v>
      </c>
      <c r="K282" s="14" t="s">
        <v>71</v>
      </c>
      <c r="L282" s="14" t="s">
        <v>71</v>
      </c>
      <c r="M282" s="23">
        <f>SUMIFS(M284:M285,B284:B285,B282)</f>
        <v>6319.1</v>
      </c>
      <c r="N282" s="23">
        <f>SUMIFS(N284:N285,B284:B285,B282)</f>
        <v>0</v>
      </c>
      <c r="O282" s="23">
        <f>SUMIFS(O284:O285,B284:B285,B282)</f>
        <v>0</v>
      </c>
      <c r="P282" s="23">
        <f>SUMIFS(P284:P285,B284:B285,B282)</f>
        <v>0</v>
      </c>
      <c r="Q282" s="23">
        <f>SUMIFS(Q284:Q285,B284:B285,B282)</f>
        <v>0</v>
      </c>
      <c r="R282" s="23">
        <f>SUMIFS(R284:R285,B284:B285,B282)</f>
        <v>750</v>
      </c>
      <c r="S282" s="23">
        <f>SUMIFS(S284:S285,B284:B285,B282)</f>
        <v>0</v>
      </c>
      <c r="T282" s="23">
        <f>SUMIFS(T284:T285,B284:B285,B282)</f>
        <v>0</v>
      </c>
      <c r="U282" s="23">
        <f>SUMIFS(U284:U285,B284:B285,B282)</f>
        <v>0</v>
      </c>
      <c r="V282" s="23">
        <f>SUMIFS(V284:V285,B284:B285,B282)</f>
        <v>0</v>
      </c>
      <c r="W282" s="23">
        <f>SUMIFS(W284:W285,B284:B285,B282)</f>
        <v>0</v>
      </c>
      <c r="X282" s="23">
        <f>SUMIFS(X284:X285,B284:B285,B282)</f>
        <v>0</v>
      </c>
      <c r="Y282" s="23">
        <f>SUM(M282:X282)</f>
        <v>7069.1</v>
      </c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7"/>
    </row>
    <row r="283" spans="1:41" x14ac:dyDescent="0.2">
      <c r="A283" s="149"/>
      <c r="B283" s="42"/>
      <c r="C283" s="148" t="s">
        <v>71</v>
      </c>
      <c r="D283" s="148" t="s">
        <v>71</v>
      </c>
      <c r="E283" s="148" t="s">
        <v>71</v>
      </c>
      <c r="F283" s="148" t="s">
        <v>71</v>
      </c>
      <c r="G283" s="14" t="s">
        <v>71</v>
      </c>
      <c r="H283" s="14" t="s">
        <v>71</v>
      </c>
      <c r="I283" s="14" t="s">
        <v>71</v>
      </c>
      <c r="J283" s="14" t="s">
        <v>71</v>
      </c>
      <c r="K283" s="14" t="s">
        <v>71</v>
      </c>
      <c r="L283" s="14" t="s">
        <v>71</v>
      </c>
      <c r="M283" s="14" t="s">
        <v>71</v>
      </c>
      <c r="N283" s="14" t="s">
        <v>71</v>
      </c>
      <c r="O283" s="14" t="s">
        <v>71</v>
      </c>
      <c r="P283" s="14" t="s">
        <v>71</v>
      </c>
      <c r="Q283" s="14" t="s">
        <v>71</v>
      </c>
      <c r="R283" s="14" t="s">
        <v>71</v>
      </c>
      <c r="S283" s="14" t="s">
        <v>71</v>
      </c>
      <c r="T283" s="14" t="s">
        <v>71</v>
      </c>
      <c r="U283" s="14" t="s">
        <v>71</v>
      </c>
      <c r="V283" s="14" t="s">
        <v>71</v>
      </c>
      <c r="W283" s="14" t="s">
        <v>71</v>
      </c>
      <c r="X283" s="14" t="s">
        <v>71</v>
      </c>
      <c r="Y283" s="14" t="s">
        <v>71</v>
      </c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7"/>
    </row>
    <row r="284" spans="1:41" x14ac:dyDescent="0.2">
      <c r="A284" s="149"/>
      <c r="B284" s="43" t="s">
        <v>159</v>
      </c>
      <c r="C284" s="146" t="s">
        <v>72</v>
      </c>
      <c r="D284" s="146" t="s">
        <v>71</v>
      </c>
      <c r="E284" s="146" t="s">
        <v>71</v>
      </c>
      <c r="F284" s="20" t="s">
        <v>71</v>
      </c>
      <c r="G284" s="146" t="s">
        <v>71</v>
      </c>
      <c r="H284" s="142" t="s">
        <v>90</v>
      </c>
      <c r="I284" s="146">
        <v>1820303512</v>
      </c>
      <c r="J284" s="9">
        <v>350</v>
      </c>
      <c r="K284" s="142" t="s">
        <v>71</v>
      </c>
      <c r="L284" s="142" t="s">
        <v>71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28">
        <f>SUM(M284:X284)</f>
        <v>0</v>
      </c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7"/>
    </row>
    <row r="285" spans="1:41" x14ac:dyDescent="0.2">
      <c r="A285" s="149"/>
      <c r="B285" s="11" t="s">
        <v>158</v>
      </c>
      <c r="C285" s="146" t="s">
        <v>72</v>
      </c>
      <c r="D285" s="146" t="s">
        <v>71</v>
      </c>
      <c r="E285" s="146" t="s">
        <v>71</v>
      </c>
      <c r="F285" s="146" t="s">
        <v>71</v>
      </c>
      <c r="G285" s="146" t="s">
        <v>71</v>
      </c>
      <c r="H285" s="142" t="s">
        <v>90</v>
      </c>
      <c r="I285" s="146">
        <v>1820303512</v>
      </c>
      <c r="J285" s="9">
        <v>350</v>
      </c>
      <c r="K285" s="142" t="s">
        <v>71</v>
      </c>
      <c r="L285" s="142" t="s">
        <v>71</v>
      </c>
      <c r="M285" s="27">
        <v>6319.1</v>
      </c>
      <c r="N285" s="27">
        <v>0</v>
      </c>
      <c r="O285" s="27">
        <v>0</v>
      </c>
      <c r="P285" s="27">
        <v>0</v>
      </c>
      <c r="Q285" s="27">
        <v>0</v>
      </c>
      <c r="R285" s="27">
        <v>750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8">
        <f>SUM(M285:X285)</f>
        <v>7069.1</v>
      </c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7"/>
    </row>
    <row r="286" spans="1:41" ht="64.5" customHeight="1" x14ac:dyDescent="0.2">
      <c r="A286" s="142" t="s">
        <v>205</v>
      </c>
      <c r="B286" s="7" t="s">
        <v>250</v>
      </c>
      <c r="C286" s="146" t="s">
        <v>84</v>
      </c>
      <c r="D286" s="146" t="s">
        <v>71</v>
      </c>
      <c r="E286" s="8" t="s">
        <v>479</v>
      </c>
      <c r="F286" s="146" t="s">
        <v>71</v>
      </c>
      <c r="G286" s="146" t="s">
        <v>71</v>
      </c>
      <c r="H286" s="146" t="s">
        <v>71</v>
      </c>
      <c r="I286" s="146" t="s">
        <v>71</v>
      </c>
      <c r="J286" s="9" t="s">
        <v>71</v>
      </c>
      <c r="K286" s="142" t="s">
        <v>71</v>
      </c>
      <c r="L286" s="142" t="s">
        <v>71</v>
      </c>
      <c r="M286" s="146">
        <v>90</v>
      </c>
      <c r="N286" s="146">
        <v>10</v>
      </c>
      <c r="O286" s="146">
        <v>19</v>
      </c>
      <c r="P286" s="146">
        <v>20</v>
      </c>
      <c r="Q286" s="146">
        <v>0</v>
      </c>
      <c r="R286" s="146">
        <v>0</v>
      </c>
      <c r="S286" s="146">
        <v>90</v>
      </c>
      <c r="T286" s="146">
        <v>90</v>
      </c>
      <c r="U286" s="146">
        <v>90</v>
      </c>
      <c r="V286" s="146">
        <v>90</v>
      </c>
      <c r="W286" s="146">
        <v>90</v>
      </c>
      <c r="X286" s="146">
        <v>90</v>
      </c>
      <c r="Y286" s="54">
        <f>SUM(M286:X286)</f>
        <v>679</v>
      </c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7"/>
    </row>
    <row r="287" spans="1:41" ht="38.25" x14ac:dyDescent="0.2">
      <c r="A287" s="149" t="s">
        <v>206</v>
      </c>
      <c r="B287" s="12" t="s">
        <v>251</v>
      </c>
      <c r="C287" s="146" t="s">
        <v>71</v>
      </c>
      <c r="D287" s="146" t="s">
        <v>71</v>
      </c>
      <c r="E287" s="146" t="s">
        <v>71</v>
      </c>
      <c r="F287" s="20" t="s">
        <v>615</v>
      </c>
      <c r="G287" s="8" t="s">
        <v>82</v>
      </c>
      <c r="H287" s="146" t="s">
        <v>71</v>
      </c>
      <c r="I287" s="146" t="s">
        <v>71</v>
      </c>
      <c r="J287" s="9" t="s">
        <v>71</v>
      </c>
      <c r="K287" s="142" t="s">
        <v>71</v>
      </c>
      <c r="L287" s="142" t="s">
        <v>71</v>
      </c>
      <c r="M287" s="146" t="s">
        <v>71</v>
      </c>
      <c r="N287" s="146" t="s">
        <v>71</v>
      </c>
      <c r="O287" s="146" t="s">
        <v>71</v>
      </c>
      <c r="P287" s="146" t="s">
        <v>71</v>
      </c>
      <c r="Q287" s="146" t="s">
        <v>71</v>
      </c>
      <c r="R287" s="146" t="s">
        <v>71</v>
      </c>
      <c r="S287" s="146" t="s">
        <v>71</v>
      </c>
      <c r="T287" s="146" t="s">
        <v>71</v>
      </c>
      <c r="U287" s="146" t="s">
        <v>71</v>
      </c>
      <c r="V287" s="146" t="s">
        <v>71</v>
      </c>
      <c r="W287" s="146" t="s">
        <v>71</v>
      </c>
      <c r="X287" s="146" t="s">
        <v>71</v>
      </c>
      <c r="Y287" s="10" t="s">
        <v>71</v>
      </c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7"/>
    </row>
    <row r="288" spans="1:41" x14ac:dyDescent="0.2">
      <c r="A288" s="149"/>
      <c r="B288" s="42" t="s">
        <v>157</v>
      </c>
      <c r="C288" s="148" t="s">
        <v>97</v>
      </c>
      <c r="D288" s="148" t="s">
        <v>71</v>
      </c>
      <c r="E288" s="148" t="s">
        <v>71</v>
      </c>
      <c r="F288" s="24" t="s">
        <v>71</v>
      </c>
      <c r="G288" s="148" t="s">
        <v>71</v>
      </c>
      <c r="H288" s="15" t="s">
        <v>73</v>
      </c>
      <c r="I288" s="148">
        <v>1820300000</v>
      </c>
      <c r="J288" s="15" t="s">
        <v>75</v>
      </c>
      <c r="K288" s="148" t="s">
        <v>71</v>
      </c>
      <c r="L288" s="148" t="s">
        <v>71</v>
      </c>
      <c r="M288" s="23">
        <f>M290+M291</f>
        <v>0</v>
      </c>
      <c r="N288" s="23">
        <f t="shared" ref="N288:W288" si="53">N290+N291</f>
        <v>0</v>
      </c>
      <c r="O288" s="23">
        <f t="shared" si="53"/>
        <v>0</v>
      </c>
      <c r="P288" s="23">
        <f t="shared" si="53"/>
        <v>0</v>
      </c>
      <c r="Q288" s="23">
        <f t="shared" si="53"/>
        <v>0</v>
      </c>
      <c r="R288" s="23">
        <f t="shared" si="53"/>
        <v>0</v>
      </c>
      <c r="S288" s="23">
        <f t="shared" si="53"/>
        <v>0</v>
      </c>
      <c r="T288" s="23">
        <f t="shared" si="53"/>
        <v>0</v>
      </c>
      <c r="U288" s="23">
        <f t="shared" si="53"/>
        <v>0</v>
      </c>
      <c r="V288" s="23">
        <f t="shared" si="53"/>
        <v>0</v>
      </c>
      <c r="W288" s="23">
        <f t="shared" si="53"/>
        <v>0</v>
      </c>
      <c r="X288" s="23">
        <f>X290+X291</f>
        <v>0</v>
      </c>
      <c r="Y288" s="23">
        <f>SUM(M288:X288)</f>
        <v>0</v>
      </c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7"/>
    </row>
    <row r="289" spans="1:41" x14ac:dyDescent="0.2">
      <c r="A289" s="149"/>
      <c r="B289" s="42" t="s">
        <v>76</v>
      </c>
      <c r="C289" s="24" t="s">
        <v>71</v>
      </c>
      <c r="D289" s="24" t="s">
        <v>71</v>
      </c>
      <c r="E289" s="24" t="s">
        <v>71</v>
      </c>
      <c r="F289" s="24" t="s">
        <v>71</v>
      </c>
      <c r="G289" s="24" t="s">
        <v>71</v>
      </c>
      <c r="H289" s="24" t="s">
        <v>71</v>
      </c>
      <c r="I289" s="24" t="s">
        <v>71</v>
      </c>
      <c r="J289" s="24" t="s">
        <v>71</v>
      </c>
      <c r="K289" s="24" t="s">
        <v>71</v>
      </c>
      <c r="L289" s="24" t="s">
        <v>71</v>
      </c>
      <c r="M289" s="24" t="s">
        <v>71</v>
      </c>
      <c r="N289" s="24" t="s">
        <v>71</v>
      </c>
      <c r="O289" s="24" t="s">
        <v>71</v>
      </c>
      <c r="P289" s="24" t="s">
        <v>71</v>
      </c>
      <c r="Q289" s="24" t="s">
        <v>71</v>
      </c>
      <c r="R289" s="24" t="s">
        <v>71</v>
      </c>
      <c r="S289" s="24" t="s">
        <v>71</v>
      </c>
      <c r="T289" s="24" t="s">
        <v>71</v>
      </c>
      <c r="U289" s="24" t="s">
        <v>71</v>
      </c>
      <c r="V289" s="24" t="s">
        <v>71</v>
      </c>
      <c r="W289" s="24" t="s">
        <v>71</v>
      </c>
      <c r="X289" s="24" t="s">
        <v>71</v>
      </c>
      <c r="Y289" s="24" t="s">
        <v>71</v>
      </c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7"/>
    </row>
    <row r="290" spans="1:41" x14ac:dyDescent="0.2">
      <c r="A290" s="149"/>
      <c r="B290" s="42" t="s">
        <v>159</v>
      </c>
      <c r="C290" s="148" t="s">
        <v>72</v>
      </c>
      <c r="D290" s="148" t="s">
        <v>71</v>
      </c>
      <c r="E290" s="148" t="s">
        <v>71</v>
      </c>
      <c r="F290" s="24" t="s">
        <v>71</v>
      </c>
      <c r="G290" s="148" t="s">
        <v>71</v>
      </c>
      <c r="H290" s="15" t="s">
        <v>73</v>
      </c>
      <c r="I290" s="148">
        <v>1820300000</v>
      </c>
      <c r="J290" s="15" t="s">
        <v>75</v>
      </c>
      <c r="K290" s="148" t="s">
        <v>71</v>
      </c>
      <c r="L290" s="148" t="s">
        <v>71</v>
      </c>
      <c r="M290" s="23">
        <f>SUMIFS(M293:M294,B293:B294,B290)</f>
        <v>0</v>
      </c>
      <c r="N290" s="23">
        <f>SUMIFS(N293:N294,B293:B294,B290)</f>
        <v>0</v>
      </c>
      <c r="O290" s="23">
        <f>SUMIFS(O293:O294,B293:B294,B290)</f>
        <v>0</v>
      </c>
      <c r="P290" s="23">
        <f>SUMIFS(P293:P294,B293:B294,B290)</f>
        <v>0</v>
      </c>
      <c r="Q290" s="23">
        <f>SUMIFS(Q293:Q294,B293:B294,B290)</f>
        <v>0</v>
      </c>
      <c r="R290" s="23">
        <f>SUMIFS(R293:R294,B293:B294,B290)</f>
        <v>0</v>
      </c>
      <c r="S290" s="23">
        <f>SUMIFS(S293:S294,B293:B294,B290)</f>
        <v>0</v>
      </c>
      <c r="T290" s="23">
        <f>SUMIFS(T293:T294,B293:B294,B290)</f>
        <v>0</v>
      </c>
      <c r="U290" s="23">
        <f>SUMIFS(U293:U294,B293:B294,B290)</f>
        <v>0</v>
      </c>
      <c r="V290" s="23">
        <f>SUMIFS(V293:V294,B293:B294,B290)</f>
        <v>0</v>
      </c>
      <c r="W290" s="23">
        <f>SUMIFS(W293:W294,B293:B294,B290)</f>
        <v>0</v>
      </c>
      <c r="X290" s="23">
        <f>SUMIFS(X293:X294,B293:B294,B290)</f>
        <v>0</v>
      </c>
      <c r="Y290" s="23">
        <f>SUM(M290:X290)</f>
        <v>0</v>
      </c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7"/>
    </row>
    <row r="291" spans="1:41" x14ac:dyDescent="0.2">
      <c r="A291" s="149"/>
      <c r="B291" s="42" t="s">
        <v>158</v>
      </c>
      <c r="C291" s="148" t="s">
        <v>72</v>
      </c>
      <c r="D291" s="148" t="s">
        <v>71</v>
      </c>
      <c r="E291" s="148" t="s">
        <v>71</v>
      </c>
      <c r="F291" s="24" t="s">
        <v>71</v>
      </c>
      <c r="G291" s="148" t="s">
        <v>71</v>
      </c>
      <c r="H291" s="15" t="s">
        <v>73</v>
      </c>
      <c r="I291" s="148">
        <v>1820300000</v>
      </c>
      <c r="J291" s="15" t="s">
        <v>75</v>
      </c>
      <c r="K291" s="148" t="s">
        <v>71</v>
      </c>
      <c r="L291" s="148" t="s">
        <v>71</v>
      </c>
      <c r="M291" s="23">
        <f>SUMIFS(M293:M294,B293:B294,B291)</f>
        <v>0</v>
      </c>
      <c r="N291" s="23">
        <f>SUMIFS(N293:N294,B293:B294,B291)</f>
        <v>0</v>
      </c>
      <c r="O291" s="23">
        <f>SUMIFS(O293:O294,B293:B294,B291)</f>
        <v>0</v>
      </c>
      <c r="P291" s="23">
        <f>SUMIFS(P293:P294,B293:B294,B291)</f>
        <v>0</v>
      </c>
      <c r="Q291" s="23">
        <f>SUMIFS(Q293:Q294,B293:B294,B291)</f>
        <v>0</v>
      </c>
      <c r="R291" s="23">
        <f>SUMIFS(R293:R294,B293:B294,B291)</f>
        <v>0</v>
      </c>
      <c r="S291" s="23">
        <f>SUMIFS(S293:S294,B293:B294,B291)</f>
        <v>0</v>
      </c>
      <c r="T291" s="23">
        <f>SUMIFS(T293:T294,B293:B294,B291)</f>
        <v>0</v>
      </c>
      <c r="U291" s="23">
        <f>SUMIFS(U293:U294,B293:B294,B291)</f>
        <v>0</v>
      </c>
      <c r="V291" s="23">
        <f>SUMIFS(V293:V294,B293:B294,B291)</f>
        <v>0</v>
      </c>
      <c r="W291" s="23">
        <f>SUMIFS(W293:W294,B293:B294,B291)</f>
        <v>0</v>
      </c>
      <c r="X291" s="23">
        <f>SUMIFS(X293:X294,B293:B294,B291)</f>
        <v>0</v>
      </c>
      <c r="Y291" s="23">
        <f>SUM(M291:X291)</f>
        <v>0</v>
      </c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7"/>
    </row>
    <row r="292" spans="1:41" x14ac:dyDescent="0.2">
      <c r="A292" s="149"/>
      <c r="B292" s="42"/>
      <c r="C292" s="148" t="s">
        <v>71</v>
      </c>
      <c r="D292" s="148" t="s">
        <v>71</v>
      </c>
      <c r="E292" s="148" t="s">
        <v>71</v>
      </c>
      <c r="F292" s="148" t="s">
        <v>71</v>
      </c>
      <c r="G292" s="148" t="s">
        <v>71</v>
      </c>
      <c r="H292" s="148" t="s">
        <v>71</v>
      </c>
      <c r="I292" s="148" t="s">
        <v>71</v>
      </c>
      <c r="J292" s="148" t="s">
        <v>71</v>
      </c>
      <c r="K292" s="148" t="s">
        <v>71</v>
      </c>
      <c r="L292" s="148" t="s">
        <v>71</v>
      </c>
      <c r="M292" s="148" t="s">
        <v>71</v>
      </c>
      <c r="N292" s="148" t="s">
        <v>71</v>
      </c>
      <c r="O292" s="148" t="s">
        <v>71</v>
      </c>
      <c r="P292" s="148" t="s">
        <v>71</v>
      </c>
      <c r="Q292" s="148" t="s">
        <v>71</v>
      </c>
      <c r="R292" s="148" t="s">
        <v>71</v>
      </c>
      <c r="S292" s="148" t="s">
        <v>71</v>
      </c>
      <c r="T292" s="148" t="s">
        <v>71</v>
      </c>
      <c r="U292" s="148" t="s">
        <v>71</v>
      </c>
      <c r="V292" s="148" t="s">
        <v>71</v>
      </c>
      <c r="W292" s="148" t="s">
        <v>71</v>
      </c>
      <c r="X292" s="148" t="s">
        <v>71</v>
      </c>
      <c r="Y292" s="148" t="s">
        <v>71</v>
      </c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7"/>
    </row>
    <row r="293" spans="1:41" x14ac:dyDescent="0.2">
      <c r="A293" s="149"/>
      <c r="B293" s="43" t="s">
        <v>159</v>
      </c>
      <c r="C293" s="146" t="s">
        <v>72</v>
      </c>
      <c r="D293" s="146" t="s">
        <v>71</v>
      </c>
      <c r="E293" s="146" t="s">
        <v>71</v>
      </c>
      <c r="F293" s="20" t="s">
        <v>71</v>
      </c>
      <c r="G293" s="146" t="s">
        <v>71</v>
      </c>
      <c r="H293" s="142" t="s">
        <v>90</v>
      </c>
      <c r="I293" s="146">
        <v>1820303000</v>
      </c>
      <c r="J293" s="9" t="s">
        <v>110</v>
      </c>
      <c r="K293" s="146" t="s">
        <v>71</v>
      </c>
      <c r="L293" s="146" t="s">
        <v>71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27">
        <f>SUM(M293:X293)</f>
        <v>0</v>
      </c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7"/>
    </row>
    <row r="294" spans="1:41" x14ac:dyDescent="0.2">
      <c r="A294" s="149"/>
      <c r="B294" s="11" t="s">
        <v>158</v>
      </c>
      <c r="C294" s="146" t="s">
        <v>72</v>
      </c>
      <c r="D294" s="146" t="s">
        <v>71</v>
      </c>
      <c r="E294" s="146" t="s">
        <v>71</v>
      </c>
      <c r="F294" s="146" t="s">
        <v>71</v>
      </c>
      <c r="G294" s="146" t="s">
        <v>71</v>
      </c>
      <c r="H294" s="142" t="s">
        <v>90</v>
      </c>
      <c r="I294" s="146">
        <v>1820303000</v>
      </c>
      <c r="J294" s="9" t="s">
        <v>110</v>
      </c>
      <c r="K294" s="142" t="s">
        <v>71</v>
      </c>
      <c r="L294" s="142" t="s">
        <v>71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27">
        <f>SUM(M294:X294)</f>
        <v>0</v>
      </c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7"/>
    </row>
    <row r="295" spans="1:41" s="118" customFormat="1" ht="63.75" customHeight="1" x14ac:dyDescent="0.2">
      <c r="A295" s="142" t="s">
        <v>215</v>
      </c>
      <c r="B295" s="7" t="s">
        <v>252</v>
      </c>
      <c r="C295" s="146" t="s">
        <v>84</v>
      </c>
      <c r="D295" s="146" t="s">
        <v>71</v>
      </c>
      <c r="E295" s="8" t="s">
        <v>480</v>
      </c>
      <c r="F295" s="146" t="s">
        <v>71</v>
      </c>
      <c r="G295" s="146" t="s">
        <v>71</v>
      </c>
      <c r="H295" s="146" t="s">
        <v>71</v>
      </c>
      <c r="I295" s="146" t="s">
        <v>71</v>
      </c>
      <c r="J295" s="9" t="s">
        <v>71</v>
      </c>
      <c r="K295" s="142" t="s">
        <v>71</v>
      </c>
      <c r="L295" s="142" t="s">
        <v>71</v>
      </c>
      <c r="M295" s="146">
        <v>230</v>
      </c>
      <c r="N295" s="146">
        <v>240</v>
      </c>
      <c r="O295" s="146">
        <v>480</v>
      </c>
      <c r="P295" s="146">
        <v>250</v>
      </c>
      <c r="Q295" s="146">
        <v>402</v>
      </c>
      <c r="R295" s="146">
        <v>250</v>
      </c>
      <c r="S295" s="146">
        <v>250</v>
      </c>
      <c r="T295" s="146">
        <v>250</v>
      </c>
      <c r="U295" s="146">
        <v>250</v>
      </c>
      <c r="V295" s="146">
        <v>250</v>
      </c>
      <c r="W295" s="146">
        <v>250</v>
      </c>
      <c r="X295" s="146">
        <v>250</v>
      </c>
      <c r="Y295" s="44">
        <f>SUM(M295:X295)</f>
        <v>3352</v>
      </c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7"/>
    </row>
    <row r="296" spans="1:41" ht="63" customHeight="1" x14ac:dyDescent="0.2">
      <c r="A296" s="142" t="s">
        <v>216</v>
      </c>
      <c r="B296" s="7" t="s">
        <v>449</v>
      </c>
      <c r="C296" s="146" t="s">
        <v>84</v>
      </c>
      <c r="D296" s="146" t="s">
        <v>71</v>
      </c>
      <c r="E296" s="8" t="s">
        <v>480</v>
      </c>
      <c r="F296" s="146" t="s">
        <v>71</v>
      </c>
      <c r="G296" s="146" t="s">
        <v>71</v>
      </c>
      <c r="H296" s="146" t="s">
        <v>71</v>
      </c>
      <c r="I296" s="146" t="s">
        <v>71</v>
      </c>
      <c r="J296" s="9" t="s">
        <v>71</v>
      </c>
      <c r="K296" s="142" t="s">
        <v>71</v>
      </c>
      <c r="L296" s="142" t="s">
        <v>71</v>
      </c>
      <c r="M296" s="146">
        <v>180</v>
      </c>
      <c r="N296" s="146">
        <v>180</v>
      </c>
      <c r="O296" s="146">
        <v>232</v>
      </c>
      <c r="P296" s="146">
        <v>120</v>
      </c>
      <c r="Q296" s="146">
        <v>310</v>
      </c>
      <c r="R296" s="146">
        <v>210</v>
      </c>
      <c r="S296" s="146">
        <v>210</v>
      </c>
      <c r="T296" s="146">
        <v>210</v>
      </c>
      <c r="U296" s="146">
        <v>210</v>
      </c>
      <c r="V296" s="146">
        <v>210</v>
      </c>
      <c r="W296" s="146">
        <v>210</v>
      </c>
      <c r="X296" s="146">
        <v>210</v>
      </c>
      <c r="Y296" s="44">
        <f>SUM(M296:X296)</f>
        <v>2492</v>
      </c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7"/>
    </row>
    <row r="297" spans="1:41" ht="79.5" customHeight="1" x14ac:dyDescent="0.2">
      <c r="A297" s="142" t="s">
        <v>217</v>
      </c>
      <c r="B297" s="7" t="s">
        <v>253</v>
      </c>
      <c r="C297" s="146" t="s">
        <v>84</v>
      </c>
      <c r="D297" s="146" t="s">
        <v>71</v>
      </c>
      <c r="E297" s="8" t="s">
        <v>114</v>
      </c>
      <c r="F297" s="146" t="s">
        <v>71</v>
      </c>
      <c r="G297" s="146" t="s">
        <v>71</v>
      </c>
      <c r="H297" s="146" t="s">
        <v>71</v>
      </c>
      <c r="I297" s="146" t="s">
        <v>71</v>
      </c>
      <c r="J297" s="9" t="s">
        <v>71</v>
      </c>
      <c r="K297" s="142" t="s">
        <v>71</v>
      </c>
      <c r="L297" s="142" t="s">
        <v>71</v>
      </c>
      <c r="M297" s="146">
        <v>79</v>
      </c>
      <c r="N297" s="146">
        <v>45</v>
      </c>
      <c r="O297" s="146">
        <v>17</v>
      </c>
      <c r="P297" s="146">
        <v>30</v>
      </c>
      <c r="Q297" s="146">
        <v>38</v>
      </c>
      <c r="R297" s="146">
        <v>30</v>
      </c>
      <c r="S297" s="146">
        <v>30</v>
      </c>
      <c r="T297" s="146">
        <v>30</v>
      </c>
      <c r="U297" s="146">
        <v>30</v>
      </c>
      <c r="V297" s="146">
        <v>30</v>
      </c>
      <c r="W297" s="146">
        <v>30</v>
      </c>
      <c r="X297" s="146">
        <v>30</v>
      </c>
      <c r="Y297" s="44">
        <f>SUM(M297:X297)</f>
        <v>419</v>
      </c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7"/>
    </row>
    <row r="298" spans="1:41" ht="43.5" customHeight="1" x14ac:dyDescent="0.2">
      <c r="A298" s="149" t="s">
        <v>26</v>
      </c>
      <c r="B298" s="12" t="s">
        <v>28</v>
      </c>
      <c r="C298" s="146" t="s">
        <v>71</v>
      </c>
      <c r="D298" s="146" t="s">
        <v>71</v>
      </c>
      <c r="E298" s="146" t="s">
        <v>71</v>
      </c>
      <c r="F298" s="20" t="s">
        <v>615</v>
      </c>
      <c r="G298" s="8" t="s">
        <v>82</v>
      </c>
      <c r="H298" s="146" t="s">
        <v>71</v>
      </c>
      <c r="I298" s="146" t="s">
        <v>71</v>
      </c>
      <c r="J298" s="9" t="s">
        <v>71</v>
      </c>
      <c r="K298" s="142" t="s">
        <v>71</v>
      </c>
      <c r="L298" s="142" t="s">
        <v>71</v>
      </c>
      <c r="M298" s="146" t="s">
        <v>71</v>
      </c>
      <c r="N298" s="146" t="s">
        <v>71</v>
      </c>
      <c r="O298" s="146" t="s">
        <v>71</v>
      </c>
      <c r="P298" s="146" t="s">
        <v>71</v>
      </c>
      <c r="Q298" s="146" t="s">
        <v>71</v>
      </c>
      <c r="R298" s="146" t="s">
        <v>71</v>
      </c>
      <c r="S298" s="146" t="s">
        <v>71</v>
      </c>
      <c r="T298" s="146" t="s">
        <v>71</v>
      </c>
      <c r="U298" s="146" t="s">
        <v>71</v>
      </c>
      <c r="V298" s="146" t="s">
        <v>71</v>
      </c>
      <c r="W298" s="146" t="s">
        <v>71</v>
      </c>
      <c r="X298" s="146" t="s">
        <v>71</v>
      </c>
      <c r="Y298" s="10" t="s">
        <v>71</v>
      </c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7"/>
    </row>
    <row r="299" spans="1:41" x14ac:dyDescent="0.2">
      <c r="A299" s="149"/>
      <c r="B299" s="42" t="s">
        <v>157</v>
      </c>
      <c r="C299" s="148" t="s">
        <v>97</v>
      </c>
      <c r="D299" s="148" t="s">
        <v>71</v>
      </c>
      <c r="E299" s="148" t="s">
        <v>71</v>
      </c>
      <c r="F299" s="24" t="s">
        <v>71</v>
      </c>
      <c r="G299" s="148" t="s">
        <v>71</v>
      </c>
      <c r="H299" s="15" t="s">
        <v>73</v>
      </c>
      <c r="I299" s="148">
        <v>1820300000</v>
      </c>
      <c r="J299" s="15" t="s">
        <v>75</v>
      </c>
      <c r="K299" s="24" t="s">
        <v>71</v>
      </c>
      <c r="L299" s="24" t="s">
        <v>71</v>
      </c>
      <c r="M299" s="23">
        <f>M301+M302</f>
        <v>0</v>
      </c>
      <c r="N299" s="23">
        <f t="shared" ref="N299:W299" si="54">N301+N302</f>
        <v>0</v>
      </c>
      <c r="O299" s="23">
        <f t="shared" si="54"/>
        <v>0</v>
      </c>
      <c r="P299" s="23">
        <f t="shared" si="54"/>
        <v>0</v>
      </c>
      <c r="Q299" s="23">
        <f t="shared" si="54"/>
        <v>0</v>
      </c>
      <c r="R299" s="23">
        <f t="shared" si="54"/>
        <v>5645.89</v>
      </c>
      <c r="S299" s="23">
        <f t="shared" si="54"/>
        <v>0</v>
      </c>
      <c r="T299" s="23">
        <f t="shared" si="54"/>
        <v>0</v>
      </c>
      <c r="U299" s="23">
        <f t="shared" si="54"/>
        <v>0</v>
      </c>
      <c r="V299" s="23">
        <f t="shared" si="54"/>
        <v>0</v>
      </c>
      <c r="W299" s="23">
        <f t="shared" si="54"/>
        <v>0</v>
      </c>
      <c r="X299" s="23">
        <f>X301+X302</f>
        <v>0</v>
      </c>
      <c r="Y299" s="23">
        <f>SUM(M299:X299)</f>
        <v>5645.89</v>
      </c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7"/>
    </row>
    <row r="300" spans="1:41" x14ac:dyDescent="0.2">
      <c r="A300" s="149"/>
      <c r="B300" s="42" t="s">
        <v>76</v>
      </c>
      <c r="C300" s="24" t="s">
        <v>71</v>
      </c>
      <c r="D300" s="24" t="s">
        <v>71</v>
      </c>
      <c r="E300" s="24" t="s">
        <v>71</v>
      </c>
      <c r="F300" s="24" t="s">
        <v>71</v>
      </c>
      <c r="G300" s="24" t="s">
        <v>71</v>
      </c>
      <c r="H300" s="24" t="s">
        <v>71</v>
      </c>
      <c r="I300" s="24" t="s">
        <v>71</v>
      </c>
      <c r="J300" s="24" t="s">
        <v>71</v>
      </c>
      <c r="K300" s="24" t="s">
        <v>71</v>
      </c>
      <c r="L300" s="24" t="s">
        <v>71</v>
      </c>
      <c r="M300" s="24" t="s">
        <v>71</v>
      </c>
      <c r="N300" s="24" t="s">
        <v>71</v>
      </c>
      <c r="O300" s="24" t="s">
        <v>71</v>
      </c>
      <c r="P300" s="24" t="s">
        <v>71</v>
      </c>
      <c r="Q300" s="24" t="s">
        <v>71</v>
      </c>
      <c r="R300" s="24" t="s">
        <v>71</v>
      </c>
      <c r="S300" s="24" t="s">
        <v>71</v>
      </c>
      <c r="T300" s="24" t="s">
        <v>71</v>
      </c>
      <c r="U300" s="24" t="s">
        <v>71</v>
      </c>
      <c r="V300" s="24" t="s">
        <v>71</v>
      </c>
      <c r="W300" s="24" t="s">
        <v>71</v>
      </c>
      <c r="X300" s="24" t="s">
        <v>71</v>
      </c>
      <c r="Y300" s="24" t="s">
        <v>71</v>
      </c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7"/>
    </row>
    <row r="301" spans="1:41" x14ac:dyDescent="0.2">
      <c r="A301" s="149"/>
      <c r="B301" s="42" t="s">
        <v>159</v>
      </c>
      <c r="C301" s="148" t="s">
        <v>72</v>
      </c>
      <c r="D301" s="148" t="s">
        <v>71</v>
      </c>
      <c r="E301" s="148" t="s">
        <v>71</v>
      </c>
      <c r="F301" s="24" t="s">
        <v>71</v>
      </c>
      <c r="G301" s="148" t="s">
        <v>71</v>
      </c>
      <c r="H301" s="15" t="s">
        <v>73</v>
      </c>
      <c r="I301" s="148">
        <v>1820300000</v>
      </c>
      <c r="J301" s="15" t="s">
        <v>75</v>
      </c>
      <c r="K301" s="24" t="s">
        <v>71</v>
      </c>
      <c r="L301" s="24" t="s">
        <v>71</v>
      </c>
      <c r="M301" s="23">
        <f>SUMIFS(M304:M305,B304:B305,B301)</f>
        <v>0</v>
      </c>
      <c r="N301" s="23">
        <f>SUMIFS(N304:N305,B304:B305,B301)</f>
        <v>0</v>
      </c>
      <c r="O301" s="23">
        <f>SUMIFS(O304:O305,B304:B305,B301)</f>
        <v>0</v>
      </c>
      <c r="P301" s="23">
        <f>SUMIFS(P304:P305,B304:B305,B301)</f>
        <v>0</v>
      </c>
      <c r="Q301" s="23">
        <f>SUMIFS(Q304:Q305,B304:B305,B301)</f>
        <v>0</v>
      </c>
      <c r="R301" s="23">
        <f>SUMIFS(R304:R305,B304:B305,B301)</f>
        <v>5363.6</v>
      </c>
      <c r="S301" s="23">
        <f>SUMIFS(S304:S305,B304:B305,B301)</f>
        <v>0</v>
      </c>
      <c r="T301" s="23">
        <f>SUMIFS(T304:T305,B304:B305,B301)</f>
        <v>0</v>
      </c>
      <c r="U301" s="23">
        <f>SUMIFS(U304:U305,B304:B305,B301)</f>
        <v>0</v>
      </c>
      <c r="V301" s="23">
        <f>SUMIFS(V304:V305,B304:B305,B301)</f>
        <v>0</v>
      </c>
      <c r="W301" s="23">
        <f>SUMIFS(W304:W305,B304:B305,B301)</f>
        <v>0</v>
      </c>
      <c r="X301" s="23">
        <f>SUMIFS(X304:X305,B304:B305,B301)</f>
        <v>0</v>
      </c>
      <c r="Y301" s="23">
        <f>SUM(M301:X301)</f>
        <v>5363.6</v>
      </c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7"/>
    </row>
    <row r="302" spans="1:41" x14ac:dyDescent="0.2">
      <c r="A302" s="149"/>
      <c r="B302" s="42" t="s">
        <v>158</v>
      </c>
      <c r="C302" s="148" t="s">
        <v>72</v>
      </c>
      <c r="D302" s="148" t="s">
        <v>71</v>
      </c>
      <c r="E302" s="148" t="s">
        <v>71</v>
      </c>
      <c r="F302" s="24" t="s">
        <v>71</v>
      </c>
      <c r="G302" s="148" t="s">
        <v>71</v>
      </c>
      <c r="H302" s="15" t="s">
        <v>73</v>
      </c>
      <c r="I302" s="148">
        <v>1820300000</v>
      </c>
      <c r="J302" s="15" t="s">
        <v>75</v>
      </c>
      <c r="K302" s="24" t="s">
        <v>71</v>
      </c>
      <c r="L302" s="24" t="s">
        <v>71</v>
      </c>
      <c r="M302" s="23">
        <f>SUMIFS(M304:M305,B304:B305,B302)</f>
        <v>0</v>
      </c>
      <c r="N302" s="23">
        <f>SUMIFS(N304:N305,B304:B305,B302)</f>
        <v>0</v>
      </c>
      <c r="O302" s="23">
        <f>SUMIFS(O304:O305,B304:B305,B302)</f>
        <v>0</v>
      </c>
      <c r="P302" s="23">
        <f>SUMIFS(P304:P305,B304:B305,B302)</f>
        <v>0</v>
      </c>
      <c r="Q302" s="23">
        <f>SUMIFS(Q304:Q305,B304:B305,B302)</f>
        <v>0</v>
      </c>
      <c r="R302" s="23">
        <f>SUMIFS(R304:R305,B304:B305,B302)</f>
        <v>282.29000000000002</v>
      </c>
      <c r="S302" s="23">
        <f>SUMIFS(S304:S305,B304:B305,B302)</f>
        <v>0</v>
      </c>
      <c r="T302" s="23">
        <f>SUMIFS(T304:T305,B304:B305,B302)</f>
        <v>0</v>
      </c>
      <c r="U302" s="23">
        <f>SUMIFS(U304:U305,B304:B305,B302)</f>
        <v>0</v>
      </c>
      <c r="V302" s="23">
        <f>SUMIFS(V304:V305,B304:B305,B302)</f>
        <v>0</v>
      </c>
      <c r="W302" s="23">
        <f>SUMIFS(W304:W305,B304:B305,B302)</f>
        <v>0</v>
      </c>
      <c r="X302" s="23">
        <f>SUMIFS(X304:X305,B304:B305,B302)</f>
        <v>0</v>
      </c>
      <c r="Y302" s="23">
        <f>SUM(M302:X302)</f>
        <v>282.29000000000002</v>
      </c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7"/>
    </row>
    <row r="303" spans="1:41" x14ac:dyDescent="0.2">
      <c r="A303" s="149"/>
      <c r="B303" s="12"/>
      <c r="C303" s="148" t="s">
        <v>71</v>
      </c>
      <c r="D303" s="148" t="s">
        <v>71</v>
      </c>
      <c r="E303" s="148" t="s">
        <v>71</v>
      </c>
      <c r="F303" s="148" t="s">
        <v>71</v>
      </c>
      <c r="G303" s="24" t="s">
        <v>71</v>
      </c>
      <c r="H303" s="24" t="s">
        <v>71</v>
      </c>
      <c r="I303" s="24" t="s">
        <v>71</v>
      </c>
      <c r="J303" s="24" t="s">
        <v>71</v>
      </c>
      <c r="K303" s="24" t="s">
        <v>71</v>
      </c>
      <c r="L303" s="24" t="s">
        <v>71</v>
      </c>
      <c r="M303" s="24" t="s">
        <v>71</v>
      </c>
      <c r="N303" s="24" t="s">
        <v>71</v>
      </c>
      <c r="O303" s="24" t="s">
        <v>71</v>
      </c>
      <c r="P303" s="24" t="s">
        <v>71</v>
      </c>
      <c r="Q303" s="24" t="s">
        <v>71</v>
      </c>
      <c r="R303" s="24" t="s">
        <v>71</v>
      </c>
      <c r="S303" s="24" t="s">
        <v>71</v>
      </c>
      <c r="T303" s="24" t="s">
        <v>71</v>
      </c>
      <c r="U303" s="24" t="s">
        <v>71</v>
      </c>
      <c r="V303" s="24" t="s">
        <v>71</v>
      </c>
      <c r="W303" s="24" t="s">
        <v>71</v>
      </c>
      <c r="X303" s="24" t="s">
        <v>71</v>
      </c>
      <c r="Y303" s="24" t="s">
        <v>71</v>
      </c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7"/>
    </row>
    <row r="304" spans="1:41" x14ac:dyDescent="0.2">
      <c r="A304" s="149"/>
      <c r="B304" s="11" t="s">
        <v>158</v>
      </c>
      <c r="C304" s="146" t="s">
        <v>72</v>
      </c>
      <c r="D304" s="146" t="s">
        <v>71</v>
      </c>
      <c r="E304" s="146" t="s">
        <v>71</v>
      </c>
      <c r="F304" s="146" t="s">
        <v>71</v>
      </c>
      <c r="G304" s="146" t="s">
        <v>71</v>
      </c>
      <c r="H304" s="142" t="s">
        <v>90</v>
      </c>
      <c r="I304" s="45" t="s">
        <v>304</v>
      </c>
      <c r="J304" s="9" t="s">
        <v>413</v>
      </c>
      <c r="K304" s="142" t="s">
        <v>71</v>
      </c>
      <c r="L304" s="142" t="s">
        <v>71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282.29000000000002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f>SUM(M304:X304)</f>
        <v>282.29000000000002</v>
      </c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7"/>
    </row>
    <row r="305" spans="1:41" x14ac:dyDescent="0.2">
      <c r="A305" s="149"/>
      <c r="B305" s="11" t="s">
        <v>159</v>
      </c>
      <c r="C305" s="146" t="s">
        <v>72</v>
      </c>
      <c r="D305" s="146" t="s">
        <v>71</v>
      </c>
      <c r="E305" s="146" t="s">
        <v>71</v>
      </c>
      <c r="F305" s="146" t="s">
        <v>71</v>
      </c>
      <c r="G305" s="146" t="s">
        <v>71</v>
      </c>
      <c r="H305" s="142" t="s">
        <v>90</v>
      </c>
      <c r="I305" s="45" t="s">
        <v>304</v>
      </c>
      <c r="J305" s="9" t="s">
        <v>413</v>
      </c>
      <c r="K305" s="142" t="s">
        <v>71</v>
      </c>
      <c r="L305" s="142" t="s">
        <v>71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5363.6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f>SUM(M305:X305)</f>
        <v>5363.6</v>
      </c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7"/>
    </row>
    <row r="306" spans="1:41" ht="72.75" customHeight="1" x14ac:dyDescent="0.2">
      <c r="A306" s="142" t="s">
        <v>27</v>
      </c>
      <c r="B306" s="7" t="s">
        <v>29</v>
      </c>
      <c r="C306" s="146" t="s">
        <v>84</v>
      </c>
      <c r="D306" s="146" t="s">
        <v>71</v>
      </c>
      <c r="E306" s="8" t="s">
        <v>481</v>
      </c>
      <c r="F306" s="146" t="s">
        <v>71</v>
      </c>
      <c r="G306" s="146" t="s">
        <v>71</v>
      </c>
      <c r="H306" s="146" t="s">
        <v>71</v>
      </c>
      <c r="I306" s="146" t="s">
        <v>71</v>
      </c>
      <c r="J306" s="9" t="s">
        <v>71</v>
      </c>
      <c r="K306" s="142" t="s">
        <v>71</v>
      </c>
      <c r="L306" s="142" t="s">
        <v>71</v>
      </c>
      <c r="M306" s="146">
        <v>0</v>
      </c>
      <c r="N306" s="20">
        <v>0</v>
      </c>
      <c r="O306" s="20">
        <v>0</v>
      </c>
      <c r="P306" s="146">
        <v>140</v>
      </c>
      <c r="Q306" s="146">
        <v>160</v>
      </c>
      <c r="R306" s="146">
        <v>200</v>
      </c>
      <c r="S306" s="146">
        <v>200</v>
      </c>
      <c r="T306" s="146">
        <v>200</v>
      </c>
      <c r="U306" s="146">
        <v>200</v>
      </c>
      <c r="V306" s="146">
        <v>200</v>
      </c>
      <c r="W306" s="146">
        <v>200</v>
      </c>
      <c r="X306" s="146">
        <v>200</v>
      </c>
      <c r="Y306" s="44">
        <f>SUM(P306:X306)</f>
        <v>1700</v>
      </c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7"/>
    </row>
    <row r="307" spans="1:41" s="118" customFormat="1" ht="66.75" customHeight="1" x14ac:dyDescent="0.2">
      <c r="A307" s="149" t="s">
        <v>312</v>
      </c>
      <c r="B307" s="12" t="s">
        <v>351</v>
      </c>
      <c r="C307" s="146" t="s">
        <v>71</v>
      </c>
      <c r="D307" s="146" t="s">
        <v>71</v>
      </c>
      <c r="E307" s="146" t="s">
        <v>71</v>
      </c>
      <c r="F307" s="20" t="s">
        <v>621</v>
      </c>
      <c r="G307" s="8" t="s">
        <v>82</v>
      </c>
      <c r="H307" s="146" t="s">
        <v>71</v>
      </c>
      <c r="I307" s="146" t="s">
        <v>71</v>
      </c>
      <c r="J307" s="146" t="s">
        <v>71</v>
      </c>
      <c r="K307" s="146" t="s">
        <v>71</v>
      </c>
      <c r="L307" s="146" t="s">
        <v>71</v>
      </c>
      <c r="M307" s="146" t="s">
        <v>71</v>
      </c>
      <c r="N307" s="146" t="s">
        <v>71</v>
      </c>
      <c r="O307" s="146" t="s">
        <v>71</v>
      </c>
      <c r="P307" s="146" t="s">
        <v>71</v>
      </c>
      <c r="Q307" s="146" t="s">
        <v>71</v>
      </c>
      <c r="R307" s="146" t="s">
        <v>71</v>
      </c>
      <c r="S307" s="146" t="s">
        <v>71</v>
      </c>
      <c r="T307" s="146" t="s">
        <v>71</v>
      </c>
      <c r="U307" s="146" t="s">
        <v>71</v>
      </c>
      <c r="V307" s="146" t="s">
        <v>71</v>
      </c>
      <c r="W307" s="146" t="s">
        <v>71</v>
      </c>
      <c r="X307" s="146" t="s">
        <v>71</v>
      </c>
      <c r="Y307" s="146" t="s">
        <v>71</v>
      </c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7"/>
    </row>
    <row r="308" spans="1:41" s="118" customFormat="1" x14ac:dyDescent="0.2">
      <c r="A308" s="149"/>
      <c r="B308" s="42" t="s">
        <v>157</v>
      </c>
      <c r="C308" s="148" t="s">
        <v>97</v>
      </c>
      <c r="D308" s="148" t="s">
        <v>71</v>
      </c>
      <c r="E308" s="148" t="s">
        <v>71</v>
      </c>
      <c r="F308" s="24" t="s">
        <v>71</v>
      </c>
      <c r="G308" s="148" t="s">
        <v>71</v>
      </c>
      <c r="H308" s="15" t="s">
        <v>73</v>
      </c>
      <c r="I308" s="148">
        <v>1820300000</v>
      </c>
      <c r="J308" s="15" t="s">
        <v>75</v>
      </c>
      <c r="K308" s="24" t="s">
        <v>71</v>
      </c>
      <c r="L308" s="24" t="s">
        <v>71</v>
      </c>
      <c r="M308" s="23">
        <f t="shared" ref="M308:R308" si="55">M310+M311</f>
        <v>0</v>
      </c>
      <c r="N308" s="23">
        <f t="shared" si="55"/>
        <v>0</v>
      </c>
      <c r="O308" s="23">
        <f t="shared" si="55"/>
        <v>0</v>
      </c>
      <c r="P308" s="23">
        <f t="shared" si="55"/>
        <v>0</v>
      </c>
      <c r="Q308" s="23">
        <f t="shared" si="55"/>
        <v>0</v>
      </c>
      <c r="R308" s="23">
        <f t="shared" si="55"/>
        <v>0</v>
      </c>
      <c r="S308" s="23">
        <f t="shared" ref="S308:X308" si="56">S310+S311</f>
        <v>30000</v>
      </c>
      <c r="T308" s="23">
        <f t="shared" si="56"/>
        <v>29014.3</v>
      </c>
      <c r="U308" s="23">
        <f t="shared" si="56"/>
        <v>8895</v>
      </c>
      <c r="V308" s="23">
        <f t="shared" si="56"/>
        <v>0</v>
      </c>
      <c r="W308" s="23">
        <f t="shared" si="56"/>
        <v>0</v>
      </c>
      <c r="X308" s="23">
        <f t="shared" si="56"/>
        <v>0</v>
      </c>
      <c r="Y308" s="23">
        <f>SUM(M308:X308)</f>
        <v>67909.3</v>
      </c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7"/>
    </row>
    <row r="309" spans="1:41" s="118" customFormat="1" x14ac:dyDescent="0.2">
      <c r="A309" s="149"/>
      <c r="B309" s="42" t="s">
        <v>76</v>
      </c>
      <c r="C309" s="24" t="s">
        <v>71</v>
      </c>
      <c r="D309" s="24" t="s">
        <v>71</v>
      </c>
      <c r="E309" s="24" t="s">
        <v>71</v>
      </c>
      <c r="F309" s="24" t="s">
        <v>71</v>
      </c>
      <c r="G309" s="24" t="s">
        <v>71</v>
      </c>
      <c r="H309" s="24" t="s">
        <v>71</v>
      </c>
      <c r="I309" s="24" t="s">
        <v>71</v>
      </c>
      <c r="J309" s="24" t="s">
        <v>71</v>
      </c>
      <c r="K309" s="24" t="s">
        <v>71</v>
      </c>
      <c r="L309" s="24" t="s">
        <v>71</v>
      </c>
      <c r="M309" s="24" t="s">
        <v>71</v>
      </c>
      <c r="N309" s="24" t="s">
        <v>71</v>
      </c>
      <c r="O309" s="24" t="s">
        <v>71</v>
      </c>
      <c r="P309" s="24" t="s">
        <v>71</v>
      </c>
      <c r="Q309" s="24" t="s">
        <v>71</v>
      </c>
      <c r="R309" s="24" t="s">
        <v>71</v>
      </c>
      <c r="S309" s="24" t="s">
        <v>71</v>
      </c>
      <c r="T309" s="24" t="s">
        <v>71</v>
      </c>
      <c r="U309" s="24" t="s">
        <v>71</v>
      </c>
      <c r="V309" s="24" t="s">
        <v>71</v>
      </c>
      <c r="W309" s="24" t="s">
        <v>71</v>
      </c>
      <c r="X309" s="24" t="s">
        <v>71</v>
      </c>
      <c r="Y309" s="24" t="s">
        <v>71</v>
      </c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7"/>
    </row>
    <row r="310" spans="1:41" s="118" customFormat="1" x14ac:dyDescent="0.2">
      <c r="A310" s="149"/>
      <c r="B310" s="42" t="s">
        <v>159</v>
      </c>
      <c r="C310" s="148" t="s">
        <v>72</v>
      </c>
      <c r="D310" s="148" t="s">
        <v>71</v>
      </c>
      <c r="E310" s="148" t="s">
        <v>71</v>
      </c>
      <c r="F310" s="24" t="s">
        <v>71</v>
      </c>
      <c r="G310" s="148" t="s">
        <v>71</v>
      </c>
      <c r="H310" s="15" t="s">
        <v>73</v>
      </c>
      <c r="I310" s="148">
        <v>1820300000</v>
      </c>
      <c r="J310" s="15" t="s">
        <v>75</v>
      </c>
      <c r="K310" s="24" t="s">
        <v>71</v>
      </c>
      <c r="L310" s="24" t="s">
        <v>71</v>
      </c>
      <c r="M310" s="23">
        <f>SUMIFS(M313:M314,B313:B314,B310)</f>
        <v>0</v>
      </c>
      <c r="N310" s="23">
        <f>SUMIFS(N313:N314,B313:B314,B310)</f>
        <v>0</v>
      </c>
      <c r="O310" s="23">
        <f>SUMIFS(O313:O314,B313:B314,B310)</f>
        <v>0</v>
      </c>
      <c r="P310" s="23">
        <f>SUMIFS(P313:P314,B313:B314,B310)</f>
        <v>0</v>
      </c>
      <c r="Q310" s="23">
        <f>SUMIFS(Q313:Q314,B313:B314,B310)</f>
        <v>0</v>
      </c>
      <c r="R310" s="23">
        <f>SUMIFS(R313:R314,B313:B314,B310)</f>
        <v>0</v>
      </c>
      <c r="S310" s="23">
        <f>SUMIFS(S313:S314,B313:B314,B310)</f>
        <v>0</v>
      </c>
      <c r="T310" s="23">
        <f>SUMIFS(T313:T314,B313:B314,B310)</f>
        <v>0</v>
      </c>
      <c r="U310" s="23">
        <f>SUMIFS(U313:U314,B313:B314,B310)</f>
        <v>0</v>
      </c>
      <c r="V310" s="23">
        <f>SUMIFS(V313:V314,B313:B314,B310)</f>
        <v>0</v>
      </c>
      <c r="W310" s="23">
        <f>SUMIFS(W313:W314,B313:B314,B310)</f>
        <v>0</v>
      </c>
      <c r="X310" s="23">
        <f>SUMIFS(X313:X314,B313:B314,B310)</f>
        <v>0</v>
      </c>
      <c r="Y310" s="23">
        <f>SUM(M310:X310)</f>
        <v>0</v>
      </c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7"/>
    </row>
    <row r="311" spans="1:41" s="118" customFormat="1" x14ac:dyDescent="0.2">
      <c r="A311" s="149"/>
      <c r="B311" s="42" t="s">
        <v>158</v>
      </c>
      <c r="C311" s="148" t="s">
        <v>72</v>
      </c>
      <c r="D311" s="148" t="s">
        <v>71</v>
      </c>
      <c r="E311" s="148" t="s">
        <v>71</v>
      </c>
      <c r="F311" s="24" t="s">
        <v>71</v>
      </c>
      <c r="G311" s="148" t="s">
        <v>71</v>
      </c>
      <c r="H311" s="15" t="s">
        <v>73</v>
      </c>
      <c r="I311" s="148">
        <v>1820300000</v>
      </c>
      <c r="J311" s="15" t="s">
        <v>75</v>
      </c>
      <c r="K311" s="24" t="s">
        <v>71</v>
      </c>
      <c r="L311" s="24" t="s">
        <v>71</v>
      </c>
      <c r="M311" s="23">
        <f>SUMIFS(M313:M314,B313:B314,B311)</f>
        <v>0</v>
      </c>
      <c r="N311" s="23">
        <f>SUMIFS(N313:N314,B313:B314,B311)</f>
        <v>0</v>
      </c>
      <c r="O311" s="23">
        <f>SUMIFS(O313:O314,B313:B314,B311)</f>
        <v>0</v>
      </c>
      <c r="P311" s="23">
        <f>SUMIFS(P313:P314,B313:B314,B311)</f>
        <v>0</v>
      </c>
      <c r="Q311" s="23">
        <f>SUMIFS(Q313:Q314,B313:B314,B311)</f>
        <v>0</v>
      </c>
      <c r="R311" s="23">
        <f>SUMIFS(R313:R314,B313:B314,B311)</f>
        <v>0</v>
      </c>
      <c r="S311" s="23">
        <f>SUMIFS(S313:S314,B313:B314,B311)</f>
        <v>30000</v>
      </c>
      <c r="T311" s="23">
        <f>SUMIFS(T313:T314,B313:B314,B311)</f>
        <v>29014.3</v>
      </c>
      <c r="U311" s="23">
        <f>SUMIFS(U313:U314,B313:B314,B311)</f>
        <v>8895</v>
      </c>
      <c r="V311" s="23">
        <f>SUMIFS(V313:V314,B313:B314,B311)</f>
        <v>0</v>
      </c>
      <c r="W311" s="23">
        <f>SUMIFS(W313:W314,B313:B314,B311)</f>
        <v>0</v>
      </c>
      <c r="X311" s="23">
        <f>SUMIFS(X313:X314,B313:B314,B311)</f>
        <v>0</v>
      </c>
      <c r="Y311" s="23">
        <f>SUM(M311:X311)</f>
        <v>67909.3</v>
      </c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7"/>
    </row>
    <row r="312" spans="1:41" s="118" customFormat="1" x14ac:dyDescent="0.2">
      <c r="A312" s="149"/>
      <c r="B312" s="43"/>
      <c r="C312" s="146" t="s">
        <v>71</v>
      </c>
      <c r="D312" s="146" t="s">
        <v>71</v>
      </c>
      <c r="E312" s="146" t="s">
        <v>71</v>
      </c>
      <c r="F312" s="146" t="s">
        <v>71</v>
      </c>
      <c r="G312" s="20" t="s">
        <v>71</v>
      </c>
      <c r="H312" s="20" t="s">
        <v>71</v>
      </c>
      <c r="I312" s="20" t="s">
        <v>71</v>
      </c>
      <c r="J312" s="20" t="s">
        <v>71</v>
      </c>
      <c r="K312" s="20" t="s">
        <v>71</v>
      </c>
      <c r="L312" s="20" t="s">
        <v>71</v>
      </c>
      <c r="M312" s="20" t="s">
        <v>71</v>
      </c>
      <c r="N312" s="20" t="s">
        <v>71</v>
      </c>
      <c r="O312" s="20" t="s">
        <v>71</v>
      </c>
      <c r="P312" s="20" t="s">
        <v>71</v>
      </c>
      <c r="Q312" s="20" t="s">
        <v>71</v>
      </c>
      <c r="R312" s="20" t="s">
        <v>71</v>
      </c>
      <c r="S312" s="20" t="s">
        <v>71</v>
      </c>
      <c r="T312" s="20" t="s">
        <v>71</v>
      </c>
      <c r="U312" s="20" t="s">
        <v>71</v>
      </c>
      <c r="V312" s="20" t="s">
        <v>71</v>
      </c>
      <c r="W312" s="20" t="s">
        <v>71</v>
      </c>
      <c r="X312" s="20" t="s">
        <v>71</v>
      </c>
      <c r="Y312" s="20" t="s">
        <v>71</v>
      </c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7"/>
    </row>
    <row r="313" spans="1:41" s="118" customFormat="1" x14ac:dyDescent="0.2">
      <c r="A313" s="149"/>
      <c r="B313" s="11" t="s">
        <v>158</v>
      </c>
      <c r="C313" s="146" t="s">
        <v>72</v>
      </c>
      <c r="D313" s="146" t="s">
        <v>71</v>
      </c>
      <c r="E313" s="146" t="s">
        <v>71</v>
      </c>
      <c r="F313" s="146" t="s">
        <v>71</v>
      </c>
      <c r="G313" s="146" t="s">
        <v>71</v>
      </c>
      <c r="H313" s="14" t="s">
        <v>90</v>
      </c>
      <c r="I313" s="146">
        <v>1820303640</v>
      </c>
      <c r="J313" s="9">
        <v>630</v>
      </c>
      <c r="K313" s="142" t="s">
        <v>71</v>
      </c>
      <c r="L313" s="142" t="s">
        <v>71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30000</v>
      </c>
      <c r="T313" s="27">
        <v>29014.3</v>
      </c>
      <c r="U313" s="27">
        <v>8895</v>
      </c>
      <c r="V313" s="27">
        <v>0</v>
      </c>
      <c r="W313" s="27">
        <v>0</v>
      </c>
      <c r="X313" s="27">
        <v>0</v>
      </c>
      <c r="Y313" s="28">
        <f>SUM(M313:X313)</f>
        <v>67909.3</v>
      </c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7"/>
    </row>
    <row r="314" spans="1:41" s="118" customFormat="1" ht="15" x14ac:dyDescent="0.2">
      <c r="A314" s="149"/>
      <c r="B314" s="11" t="s">
        <v>159</v>
      </c>
      <c r="C314" s="146" t="s">
        <v>72</v>
      </c>
      <c r="D314" s="46" t="s">
        <v>71</v>
      </c>
      <c r="E314" s="146" t="s">
        <v>71</v>
      </c>
      <c r="F314" s="146" t="s">
        <v>71</v>
      </c>
      <c r="G314" s="146" t="s">
        <v>71</v>
      </c>
      <c r="H314" s="14" t="s">
        <v>90</v>
      </c>
      <c r="I314" s="146">
        <v>1820303640</v>
      </c>
      <c r="J314" s="9">
        <v>630</v>
      </c>
      <c r="K314" s="142" t="s">
        <v>71</v>
      </c>
      <c r="L314" s="142" t="s">
        <v>71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8">
        <f>SUM(M314:X314)</f>
        <v>0</v>
      </c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7"/>
    </row>
    <row r="315" spans="1:41" ht="57" customHeight="1" x14ac:dyDescent="0.2">
      <c r="A315" s="142" t="s">
        <v>314</v>
      </c>
      <c r="B315" s="7" t="s">
        <v>315</v>
      </c>
      <c r="C315" s="146" t="s">
        <v>78</v>
      </c>
      <c r="D315" s="146" t="s">
        <v>71</v>
      </c>
      <c r="E315" s="8" t="s">
        <v>482</v>
      </c>
      <c r="F315" s="146" t="s">
        <v>71</v>
      </c>
      <c r="G315" s="146" t="s">
        <v>71</v>
      </c>
      <c r="H315" s="146" t="s">
        <v>71</v>
      </c>
      <c r="I315" s="146" t="s">
        <v>71</v>
      </c>
      <c r="J315" s="9" t="s">
        <v>71</v>
      </c>
      <c r="K315" s="142" t="s">
        <v>71</v>
      </c>
      <c r="L315" s="142" t="s">
        <v>71</v>
      </c>
      <c r="M315" s="142" t="s">
        <v>71</v>
      </c>
      <c r="N315" s="142" t="s">
        <v>71</v>
      </c>
      <c r="O315" s="142" t="s">
        <v>71</v>
      </c>
      <c r="P315" s="142" t="s">
        <v>71</v>
      </c>
      <c r="Q315" s="142" t="s">
        <v>71</v>
      </c>
      <c r="R315" s="142" t="s">
        <v>71</v>
      </c>
      <c r="S315" s="146">
        <v>40</v>
      </c>
      <c r="T315" s="146">
        <v>40</v>
      </c>
      <c r="U315" s="146">
        <v>40</v>
      </c>
      <c r="V315" s="146">
        <v>40</v>
      </c>
      <c r="W315" s="146">
        <v>40</v>
      </c>
      <c r="X315" s="146">
        <v>40</v>
      </c>
      <c r="Y315" s="44">
        <v>40</v>
      </c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7"/>
    </row>
    <row r="316" spans="1:41" s="137" customFormat="1" ht="83.25" customHeight="1" x14ac:dyDescent="0.2">
      <c r="A316" s="149" t="s">
        <v>130</v>
      </c>
      <c r="B316" s="12" t="s">
        <v>296</v>
      </c>
      <c r="C316" s="146" t="s">
        <v>71</v>
      </c>
      <c r="D316" s="146" t="s">
        <v>71</v>
      </c>
      <c r="E316" s="146" t="s">
        <v>71</v>
      </c>
      <c r="F316" s="20" t="s">
        <v>616</v>
      </c>
      <c r="G316" s="8" t="s">
        <v>374</v>
      </c>
      <c r="H316" s="146" t="s">
        <v>71</v>
      </c>
      <c r="I316" s="146" t="s">
        <v>71</v>
      </c>
      <c r="J316" s="9" t="s">
        <v>71</v>
      </c>
      <c r="K316" s="142" t="s">
        <v>71</v>
      </c>
      <c r="L316" s="142" t="s">
        <v>71</v>
      </c>
      <c r="M316" s="146" t="s">
        <v>71</v>
      </c>
      <c r="N316" s="146" t="s">
        <v>71</v>
      </c>
      <c r="O316" s="146" t="s">
        <v>71</v>
      </c>
      <c r="P316" s="146" t="s">
        <v>71</v>
      </c>
      <c r="Q316" s="146" t="s">
        <v>71</v>
      </c>
      <c r="R316" s="146" t="s">
        <v>71</v>
      </c>
      <c r="S316" s="146" t="s">
        <v>71</v>
      </c>
      <c r="T316" s="146" t="s">
        <v>71</v>
      </c>
      <c r="U316" s="146" t="s">
        <v>71</v>
      </c>
      <c r="V316" s="146" t="s">
        <v>71</v>
      </c>
      <c r="W316" s="146" t="s">
        <v>71</v>
      </c>
      <c r="X316" s="146" t="s">
        <v>71</v>
      </c>
      <c r="Y316" s="10" t="s">
        <v>71</v>
      </c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6"/>
    </row>
    <row r="317" spans="1:41" s="137" customFormat="1" x14ac:dyDescent="0.2">
      <c r="A317" s="149"/>
      <c r="B317" s="12" t="s">
        <v>157</v>
      </c>
      <c r="C317" s="35" t="s">
        <v>72</v>
      </c>
      <c r="D317" s="148" t="s">
        <v>71</v>
      </c>
      <c r="E317" s="148" t="s">
        <v>71</v>
      </c>
      <c r="F317" s="24" t="s">
        <v>71</v>
      </c>
      <c r="G317" s="148" t="s">
        <v>71</v>
      </c>
      <c r="H317" s="148" t="s">
        <v>404</v>
      </c>
      <c r="I317" s="148" t="s">
        <v>407</v>
      </c>
      <c r="J317" s="15" t="s">
        <v>75</v>
      </c>
      <c r="K317" s="24" t="s">
        <v>71</v>
      </c>
      <c r="L317" s="24" t="s">
        <v>71</v>
      </c>
      <c r="M317" s="23">
        <f t="shared" ref="M317:R317" si="57">M319+M320</f>
        <v>0</v>
      </c>
      <c r="N317" s="23">
        <f t="shared" si="57"/>
        <v>0</v>
      </c>
      <c r="O317" s="23">
        <f t="shared" si="57"/>
        <v>0</v>
      </c>
      <c r="P317" s="23">
        <f t="shared" si="57"/>
        <v>0</v>
      </c>
      <c r="Q317" s="23">
        <f t="shared" si="57"/>
        <v>0</v>
      </c>
      <c r="R317" s="23">
        <f t="shared" si="57"/>
        <v>47677.3</v>
      </c>
      <c r="S317" s="23">
        <f t="shared" ref="S317:X317" si="58">S319+S320</f>
        <v>8283.6</v>
      </c>
      <c r="T317" s="23">
        <f t="shared" si="58"/>
        <v>5802</v>
      </c>
      <c r="U317" s="23">
        <f t="shared" si="58"/>
        <v>5905.4</v>
      </c>
      <c r="V317" s="23">
        <f t="shared" si="58"/>
        <v>3911</v>
      </c>
      <c r="W317" s="23">
        <f t="shared" si="58"/>
        <v>4090.2000000000003</v>
      </c>
      <c r="X317" s="23">
        <f t="shared" si="58"/>
        <v>0</v>
      </c>
      <c r="Y317" s="23">
        <f>SUM(M317:X317)</f>
        <v>75669.5</v>
      </c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6"/>
    </row>
    <row r="318" spans="1:41" s="137" customFormat="1" x14ac:dyDescent="0.2">
      <c r="A318" s="149"/>
      <c r="B318" s="12" t="s">
        <v>76</v>
      </c>
      <c r="C318" s="24" t="s">
        <v>71</v>
      </c>
      <c r="D318" s="24" t="s">
        <v>71</v>
      </c>
      <c r="E318" s="24" t="s">
        <v>71</v>
      </c>
      <c r="F318" s="24" t="s">
        <v>71</v>
      </c>
      <c r="G318" s="24" t="s">
        <v>71</v>
      </c>
      <c r="H318" s="24" t="s">
        <v>71</v>
      </c>
      <c r="I318" s="24" t="s">
        <v>71</v>
      </c>
      <c r="J318" s="24" t="s">
        <v>71</v>
      </c>
      <c r="K318" s="24" t="s">
        <v>71</v>
      </c>
      <c r="L318" s="24" t="s">
        <v>71</v>
      </c>
      <c r="M318" s="24" t="s">
        <v>71</v>
      </c>
      <c r="N318" s="24" t="s">
        <v>71</v>
      </c>
      <c r="O318" s="24" t="s">
        <v>71</v>
      </c>
      <c r="P318" s="24" t="s">
        <v>71</v>
      </c>
      <c r="Q318" s="24" t="s">
        <v>71</v>
      </c>
      <c r="R318" s="24" t="s">
        <v>71</v>
      </c>
      <c r="S318" s="24" t="s">
        <v>71</v>
      </c>
      <c r="T318" s="24" t="s">
        <v>71</v>
      </c>
      <c r="U318" s="24" t="s">
        <v>71</v>
      </c>
      <c r="V318" s="24" t="s">
        <v>71</v>
      </c>
      <c r="W318" s="24" t="s">
        <v>71</v>
      </c>
      <c r="X318" s="24" t="s">
        <v>71</v>
      </c>
      <c r="Y318" s="24" t="s">
        <v>71</v>
      </c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6"/>
    </row>
    <row r="319" spans="1:41" s="137" customFormat="1" x14ac:dyDescent="0.2">
      <c r="A319" s="149"/>
      <c r="B319" s="12" t="s">
        <v>466</v>
      </c>
      <c r="C319" s="35" t="s">
        <v>72</v>
      </c>
      <c r="D319" s="148" t="s">
        <v>71</v>
      </c>
      <c r="E319" s="148" t="s">
        <v>71</v>
      </c>
      <c r="F319" s="24" t="s">
        <v>71</v>
      </c>
      <c r="G319" s="148" t="s">
        <v>71</v>
      </c>
      <c r="H319" s="148" t="s">
        <v>404</v>
      </c>
      <c r="I319" s="148" t="s">
        <v>407</v>
      </c>
      <c r="J319" s="15" t="s">
        <v>75</v>
      </c>
      <c r="K319" s="24" t="s">
        <v>71</v>
      </c>
      <c r="L319" s="24" t="s">
        <v>71</v>
      </c>
      <c r="M319" s="23">
        <f>SUMIFS(M322:M1215,I322:I1215,"182Р500000",B322:B1215,"финансирование за счет краевого бюджета")</f>
        <v>0</v>
      </c>
      <c r="N319" s="23">
        <f>SUMIFS(N322:N1215,I322:I1215,"182Р500000",B322:B1215,"финансирование за счет краевого бюджета")</f>
        <v>0</v>
      </c>
      <c r="O319" s="23">
        <f>SUMIFS(O322:O1215,I322:I1215,"182Р500000",B322:B1215,"финансирование за счет краевого бюджета")</f>
        <v>0</v>
      </c>
      <c r="P319" s="23">
        <f>SUMIFS(P322:P1215,I322:I1215,"182Р500000",B322:B1215,"финансирование за счет краевого бюджета")</f>
        <v>0</v>
      </c>
      <c r="Q319" s="23">
        <f>SUMIFS(Q322:Q1215,I322:I1215,"182Р500000",B322:B1215,"финансирование за счет краевого бюджета")</f>
        <v>0</v>
      </c>
      <c r="R319" s="23">
        <f>SUMIFS(R322:R1215,I322:I1215,"182Р500000",B322:B1215,"финансирование за счет краевого бюджета")</f>
        <v>46119.9</v>
      </c>
      <c r="S319" s="23">
        <f>SUMIFS(S322:S1215,I322:I1215,"182Р500000",B322:B1215,"финансирование за счет краевого бюджета")</f>
        <v>497.1</v>
      </c>
      <c r="T319" s="23">
        <f>SUMIFS(T322:T1215,I322:I1215,"182Р500000",B322:B1215,"финансирование за счет краевого бюджета")</f>
        <v>348.2</v>
      </c>
      <c r="U319" s="23">
        <f>SUMIFS(U322:U1215,I322:I1215,"182Р500000",B322:B1215,"финансирование за счет краевого бюджета")</f>
        <v>531.5</v>
      </c>
      <c r="V319" s="23">
        <f>SUMIFS(V322:V1215,I322:I1215,"182Р500000",B322:B1215,"финансирование за счет краевого бюджета")</f>
        <v>78.2</v>
      </c>
      <c r="W319" s="23">
        <f>SUMIFS(W322:W1215,I322:I1215,"182Р500000",B322:B1215,"финансирование за счет краевого бюджета")</f>
        <v>81.8</v>
      </c>
      <c r="X319" s="23">
        <f>SUMIFS(X322:X1215,I322:I1215,"182Р500000",B322:B1215,"финансирование за счет краевого бюджета")</f>
        <v>0</v>
      </c>
      <c r="Y319" s="23">
        <f>SUM(M319:X319)</f>
        <v>47656.7</v>
      </c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6"/>
    </row>
    <row r="320" spans="1:41" s="137" customFormat="1" x14ac:dyDescent="0.2">
      <c r="A320" s="149"/>
      <c r="B320" s="12" t="s">
        <v>411</v>
      </c>
      <c r="C320" s="35" t="s">
        <v>72</v>
      </c>
      <c r="D320" s="148" t="s">
        <v>71</v>
      </c>
      <c r="E320" s="148" t="s">
        <v>71</v>
      </c>
      <c r="F320" s="24" t="s">
        <v>71</v>
      </c>
      <c r="G320" s="148" t="s">
        <v>71</v>
      </c>
      <c r="H320" s="148" t="s">
        <v>404</v>
      </c>
      <c r="I320" s="148" t="s">
        <v>407</v>
      </c>
      <c r="J320" s="15" t="s">
        <v>75</v>
      </c>
      <c r="K320" s="24" t="s">
        <v>71</v>
      </c>
      <c r="L320" s="24" t="s">
        <v>71</v>
      </c>
      <c r="M320" s="23">
        <f>SUMIFS(M322:M1215,I322:I1215,"182Р500000",B322:B1215,"финансирование за счет федерального бюджета")</f>
        <v>0</v>
      </c>
      <c r="N320" s="23">
        <f>SUMIFS(N322:N1215,I322:I1215,"182Р500000",B322:B1215,"финансирование за счет федерального бюджета")</f>
        <v>0</v>
      </c>
      <c r="O320" s="23">
        <f>SUMIFS(O322:O1215,I322:I1215,"182Р500000",B322:B1215,"финансирование за счет федерального бюджета")</f>
        <v>0</v>
      </c>
      <c r="P320" s="23">
        <f>SUMIFS(P322:P1215,I322:I1215,"182Р500000",B322:B1215,"финансирование за счет федерального бюджета")</f>
        <v>0</v>
      </c>
      <c r="Q320" s="23">
        <f>SUMIFS(Q322:Q1215,I322:I1215,"182Р500000",B322:B1215,"финансирование за счет федерального бюджета")</f>
        <v>0</v>
      </c>
      <c r="R320" s="23">
        <f>SUMIFS(R322:R1215,I322:I1215,"182Р500000",B322:B1215,"финансирование за счет федерального бюджета")</f>
        <v>1557.4</v>
      </c>
      <c r="S320" s="23">
        <f>SUMIFS(S322:S1215,I322:I1215,"182Р500000",B322:B1215,"финансирование за счет федерального бюджета")</f>
        <v>7786.5</v>
      </c>
      <c r="T320" s="23">
        <f>SUMIFS(T322:T1215,I322:I1215,"182Р500000",B322:B1215,"финансирование за счет федерального бюджета")</f>
        <v>5453.8</v>
      </c>
      <c r="U320" s="23">
        <f>SUMIFS(U322:U1215,I322:I1215,"182Р500000",B322:B1215,"финансирование за счет федерального бюджета")</f>
        <v>5373.9</v>
      </c>
      <c r="V320" s="23">
        <f>SUMIFS(V322:V1215,I322:I1215,"182Р500000",B322:B1215,"финансирование за счет федерального бюджета")</f>
        <v>3832.8</v>
      </c>
      <c r="W320" s="23">
        <f>SUMIFS(W322:W1215,I322:I1215,"182Р500000",B322:B1215,"финансирование за счет федерального бюджета")</f>
        <v>4008.4</v>
      </c>
      <c r="X320" s="23">
        <f>SUMIFS(X322:X1215,I322:I1215,"182Р500000",B322:B1215,"финансирование за счет федерального бюджета")</f>
        <v>0</v>
      </c>
      <c r="Y320" s="23">
        <f>SUM(M320:X320)</f>
        <v>28012.799999999999</v>
      </c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6"/>
    </row>
    <row r="321" spans="1:41" s="137" customFormat="1" x14ac:dyDescent="0.2">
      <c r="A321" s="149"/>
      <c r="B321" s="12"/>
      <c r="C321" s="146"/>
      <c r="D321" s="146"/>
      <c r="E321" s="146"/>
      <c r="F321" s="20"/>
      <c r="G321" s="8"/>
      <c r="H321" s="146"/>
      <c r="I321" s="146"/>
      <c r="J321" s="9"/>
      <c r="K321" s="142"/>
      <c r="L321" s="142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0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6"/>
    </row>
    <row r="322" spans="1:41" s="137" customFormat="1" ht="154.5" customHeight="1" x14ac:dyDescent="0.2">
      <c r="A322" s="142" t="s">
        <v>300</v>
      </c>
      <c r="B322" s="7" t="s">
        <v>184</v>
      </c>
      <c r="C322" s="146" t="s">
        <v>78</v>
      </c>
      <c r="D322" s="146" t="s">
        <v>71</v>
      </c>
      <c r="E322" s="79" t="s">
        <v>483</v>
      </c>
      <c r="F322" s="146" t="s">
        <v>71</v>
      </c>
      <c r="G322" s="146" t="s">
        <v>71</v>
      </c>
      <c r="H322" s="146" t="s">
        <v>71</v>
      </c>
      <c r="I322" s="146" t="s">
        <v>71</v>
      </c>
      <c r="J322" s="9" t="s">
        <v>71</v>
      </c>
      <c r="K322" s="146" t="s">
        <v>71</v>
      </c>
      <c r="L322" s="146" t="s">
        <v>71</v>
      </c>
      <c r="M322" s="47" t="s">
        <v>71</v>
      </c>
      <c r="N322" s="146" t="s">
        <v>71</v>
      </c>
      <c r="O322" s="146" t="s">
        <v>71</v>
      </c>
      <c r="P322" s="146" t="s">
        <v>71</v>
      </c>
      <c r="Q322" s="146">
        <v>38.9</v>
      </c>
      <c r="R322" s="146">
        <v>93.5</v>
      </c>
      <c r="S322" s="22">
        <v>94</v>
      </c>
      <c r="T322" s="22">
        <v>95</v>
      </c>
      <c r="U322" s="22">
        <v>96</v>
      </c>
      <c r="V322" s="22">
        <v>98</v>
      </c>
      <c r="W322" s="22">
        <v>100</v>
      </c>
      <c r="X322" s="22">
        <v>100</v>
      </c>
      <c r="Y322" s="20">
        <v>100</v>
      </c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6"/>
    </row>
    <row r="323" spans="1:41" s="137" customFormat="1" ht="81" customHeight="1" x14ac:dyDescent="0.2">
      <c r="A323" s="150" t="s">
        <v>301</v>
      </c>
      <c r="B323" s="12" t="s">
        <v>610</v>
      </c>
      <c r="C323" s="146" t="s">
        <v>71</v>
      </c>
      <c r="D323" s="146" t="s">
        <v>71</v>
      </c>
      <c r="E323" s="146" t="s">
        <v>71</v>
      </c>
      <c r="F323" s="20" t="s">
        <v>649</v>
      </c>
      <c r="G323" s="8" t="s">
        <v>374</v>
      </c>
      <c r="H323" s="146" t="s">
        <v>71</v>
      </c>
      <c r="I323" s="146" t="s">
        <v>71</v>
      </c>
      <c r="J323" s="9" t="s">
        <v>71</v>
      </c>
      <c r="K323" s="146" t="s">
        <v>71</v>
      </c>
      <c r="L323" s="146" t="s">
        <v>71</v>
      </c>
      <c r="M323" s="146" t="s">
        <v>71</v>
      </c>
      <c r="N323" s="146" t="s">
        <v>71</v>
      </c>
      <c r="O323" s="146" t="s">
        <v>71</v>
      </c>
      <c r="P323" s="146" t="s">
        <v>71</v>
      </c>
      <c r="Q323" s="146" t="s">
        <v>71</v>
      </c>
      <c r="R323" s="146" t="s">
        <v>71</v>
      </c>
      <c r="S323" s="146" t="s">
        <v>71</v>
      </c>
      <c r="T323" s="146" t="s">
        <v>71</v>
      </c>
      <c r="U323" s="146" t="s">
        <v>71</v>
      </c>
      <c r="V323" s="146" t="s">
        <v>71</v>
      </c>
      <c r="W323" s="146" t="s">
        <v>71</v>
      </c>
      <c r="X323" s="146" t="s">
        <v>71</v>
      </c>
      <c r="Y323" s="10" t="s">
        <v>71</v>
      </c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6"/>
    </row>
    <row r="324" spans="1:41" s="137" customFormat="1" x14ac:dyDescent="0.2">
      <c r="A324" s="152"/>
      <c r="B324" s="12" t="s">
        <v>157</v>
      </c>
      <c r="C324" s="148" t="s">
        <v>72</v>
      </c>
      <c r="D324" s="148" t="s">
        <v>71</v>
      </c>
      <c r="E324" s="148" t="s">
        <v>71</v>
      </c>
      <c r="F324" s="24" t="s">
        <v>71</v>
      </c>
      <c r="G324" s="148" t="s">
        <v>71</v>
      </c>
      <c r="H324" s="148" t="s">
        <v>73</v>
      </c>
      <c r="I324" s="148" t="s">
        <v>407</v>
      </c>
      <c r="J324" s="15" t="s">
        <v>75</v>
      </c>
      <c r="K324" s="148" t="s">
        <v>71</v>
      </c>
      <c r="L324" s="148" t="s">
        <v>71</v>
      </c>
      <c r="M324" s="23">
        <f t="shared" ref="M324:R324" si="59">M326+M327</f>
        <v>0</v>
      </c>
      <c r="N324" s="23">
        <f t="shared" si="59"/>
        <v>0</v>
      </c>
      <c r="O324" s="23">
        <f t="shared" si="59"/>
        <v>0</v>
      </c>
      <c r="P324" s="23">
        <f t="shared" si="59"/>
        <v>0</v>
      </c>
      <c r="Q324" s="23">
        <f t="shared" si="59"/>
        <v>0</v>
      </c>
      <c r="R324" s="23">
        <f t="shared" si="59"/>
        <v>1656.8000000000002</v>
      </c>
      <c r="S324" s="23">
        <f t="shared" ref="S324:X324" si="60">S326+S327</f>
        <v>8283.6</v>
      </c>
      <c r="T324" s="23">
        <f t="shared" si="60"/>
        <v>5802</v>
      </c>
      <c r="U324" s="23">
        <f t="shared" si="60"/>
        <v>5905.4</v>
      </c>
      <c r="V324" s="23">
        <f t="shared" si="60"/>
        <v>0</v>
      </c>
      <c r="W324" s="23">
        <f t="shared" si="60"/>
        <v>0</v>
      </c>
      <c r="X324" s="23">
        <f t="shared" si="60"/>
        <v>0</v>
      </c>
      <c r="Y324" s="23">
        <f>SUM(M324:X324)</f>
        <v>21647.800000000003</v>
      </c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6"/>
    </row>
    <row r="325" spans="1:41" s="137" customFormat="1" x14ac:dyDescent="0.2">
      <c r="A325" s="152"/>
      <c r="B325" s="12" t="s">
        <v>76</v>
      </c>
      <c r="C325" s="24" t="s">
        <v>71</v>
      </c>
      <c r="D325" s="24" t="s">
        <v>71</v>
      </c>
      <c r="E325" s="24" t="s">
        <v>71</v>
      </c>
      <c r="F325" s="24" t="s">
        <v>71</v>
      </c>
      <c r="G325" s="24" t="s">
        <v>71</v>
      </c>
      <c r="H325" s="24" t="s">
        <v>71</v>
      </c>
      <c r="I325" s="24" t="s">
        <v>71</v>
      </c>
      <c r="J325" s="24" t="s">
        <v>71</v>
      </c>
      <c r="K325" s="148" t="s">
        <v>71</v>
      </c>
      <c r="L325" s="148" t="s">
        <v>71</v>
      </c>
      <c r="M325" s="148" t="s">
        <v>71</v>
      </c>
      <c r="N325" s="148" t="s">
        <v>71</v>
      </c>
      <c r="O325" s="148" t="s">
        <v>71</v>
      </c>
      <c r="P325" s="148" t="s">
        <v>71</v>
      </c>
      <c r="Q325" s="148" t="s">
        <v>71</v>
      </c>
      <c r="R325" s="148" t="s">
        <v>71</v>
      </c>
      <c r="S325" s="24" t="s">
        <v>71</v>
      </c>
      <c r="T325" s="24" t="s">
        <v>71</v>
      </c>
      <c r="U325" s="24" t="s">
        <v>71</v>
      </c>
      <c r="V325" s="24" t="s">
        <v>71</v>
      </c>
      <c r="W325" s="24" t="s">
        <v>71</v>
      </c>
      <c r="X325" s="24" t="s">
        <v>71</v>
      </c>
      <c r="Y325" s="24" t="s">
        <v>71</v>
      </c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6"/>
    </row>
    <row r="326" spans="1:41" s="137" customFormat="1" x14ac:dyDescent="0.2">
      <c r="A326" s="152"/>
      <c r="B326" s="12" t="s">
        <v>159</v>
      </c>
      <c r="C326" s="148" t="s">
        <v>72</v>
      </c>
      <c r="D326" s="148" t="s">
        <v>71</v>
      </c>
      <c r="E326" s="148" t="s">
        <v>71</v>
      </c>
      <c r="F326" s="24" t="s">
        <v>71</v>
      </c>
      <c r="G326" s="148" t="s">
        <v>71</v>
      </c>
      <c r="H326" s="148" t="s">
        <v>73</v>
      </c>
      <c r="I326" s="148" t="s">
        <v>407</v>
      </c>
      <c r="J326" s="15" t="s">
        <v>75</v>
      </c>
      <c r="K326" s="148" t="s">
        <v>71</v>
      </c>
      <c r="L326" s="148" t="s">
        <v>71</v>
      </c>
      <c r="M326" s="23">
        <f>SUMIFS(M329:M334,B329:B334,B326)</f>
        <v>0</v>
      </c>
      <c r="N326" s="23">
        <f>SUMIFS(N329:N334,B329:B334,B326)</f>
        <v>0</v>
      </c>
      <c r="O326" s="23">
        <f>SUMIFS(O329:O334,B329:B334,B326)</f>
        <v>0</v>
      </c>
      <c r="P326" s="23">
        <f>SUMIFS(P329:P334,B329:B334,B326)</f>
        <v>0</v>
      </c>
      <c r="Q326" s="23">
        <f>SUMIFS(Q329:Q334,B329:B334,B326)</f>
        <v>0</v>
      </c>
      <c r="R326" s="23">
        <f>SUMIFS(R329:R334,B329:B334,B326)</f>
        <v>1557.4</v>
      </c>
      <c r="S326" s="23">
        <f>SUMIFS(S329:S339,B329:B339,B326)</f>
        <v>7786.5</v>
      </c>
      <c r="T326" s="23">
        <f>T330+T332+T334+T335</f>
        <v>5453.8</v>
      </c>
      <c r="U326" s="23">
        <f>SUMIFS(U329:U336,B329:B336,B326)</f>
        <v>5373.9</v>
      </c>
      <c r="V326" s="23">
        <f>SUMIFS(V329:V339,B329:B339,B326)</f>
        <v>0</v>
      </c>
      <c r="W326" s="23">
        <f>SUMIFS(W329:W339,B329:B339,B326)</f>
        <v>0</v>
      </c>
      <c r="X326" s="23">
        <f>SUMIFS(X329:X339,B329:B339,B326)</f>
        <v>0</v>
      </c>
      <c r="Y326" s="23">
        <f>SUM(M326:X326)</f>
        <v>20171.599999999999</v>
      </c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6"/>
    </row>
    <row r="327" spans="1:41" s="137" customFormat="1" x14ac:dyDescent="0.2">
      <c r="A327" s="152"/>
      <c r="B327" s="12" t="s">
        <v>158</v>
      </c>
      <c r="C327" s="148" t="s">
        <v>72</v>
      </c>
      <c r="D327" s="148" t="s">
        <v>71</v>
      </c>
      <c r="E327" s="148" t="s">
        <v>71</v>
      </c>
      <c r="F327" s="24" t="s">
        <v>71</v>
      </c>
      <c r="G327" s="148" t="s">
        <v>71</v>
      </c>
      <c r="H327" s="148" t="s">
        <v>73</v>
      </c>
      <c r="I327" s="148" t="s">
        <v>407</v>
      </c>
      <c r="J327" s="15" t="s">
        <v>75</v>
      </c>
      <c r="K327" s="148" t="s">
        <v>71</v>
      </c>
      <c r="L327" s="148" t="s">
        <v>71</v>
      </c>
      <c r="M327" s="23">
        <f>SUMIFS(M329:M334,B329:B334,B327)</f>
        <v>0</v>
      </c>
      <c r="N327" s="23">
        <f>SUMIFS(N329:N334,B329:B334,B327)</f>
        <v>0</v>
      </c>
      <c r="O327" s="23">
        <f>SUMIFS(O329:O334,B329:B334,B327)</f>
        <v>0</v>
      </c>
      <c r="P327" s="23">
        <f>SUMIFS(P329:P334,B329:B334,B327)</f>
        <v>0</v>
      </c>
      <c r="Q327" s="23">
        <f>SUMIFS(Q329:Q334,B329:B334,B327)</f>
        <v>0</v>
      </c>
      <c r="R327" s="23">
        <f>SUMIFS(R329:R334,B329:B334,B327)</f>
        <v>99.4</v>
      </c>
      <c r="S327" s="23">
        <f>SUMIFS(S329:S339,B329:B339,B327)</f>
        <v>497.1</v>
      </c>
      <c r="T327" s="23">
        <f>T329+T331+T333+T336</f>
        <v>348.2</v>
      </c>
      <c r="U327" s="23">
        <f>SUMIFS(U329:U336,B329:B336,B327)</f>
        <v>531.5</v>
      </c>
      <c r="V327" s="23">
        <f>SUMIFS(V329:V339,B329:B339,B327)</f>
        <v>0</v>
      </c>
      <c r="W327" s="23">
        <f>SUMIFS(W329:W339,B329:B339,B327)</f>
        <v>0</v>
      </c>
      <c r="X327" s="23">
        <f>SUMIFS(X329:X339,B329:B339,B327)</f>
        <v>0</v>
      </c>
      <c r="Y327" s="23">
        <f>SUM(M327:X327)</f>
        <v>1476.2</v>
      </c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6"/>
    </row>
    <row r="328" spans="1:41" s="137" customFormat="1" x14ac:dyDescent="0.2">
      <c r="A328" s="152"/>
      <c r="B328" s="12"/>
      <c r="C328" s="148" t="s">
        <v>71</v>
      </c>
      <c r="D328" s="148" t="s">
        <v>71</v>
      </c>
      <c r="E328" s="148" t="s">
        <v>71</v>
      </c>
      <c r="F328" s="148" t="s">
        <v>71</v>
      </c>
      <c r="G328" s="148" t="s">
        <v>71</v>
      </c>
      <c r="H328" s="148" t="s">
        <v>71</v>
      </c>
      <c r="I328" s="148" t="s">
        <v>71</v>
      </c>
      <c r="J328" s="15" t="s">
        <v>71</v>
      </c>
      <c r="K328" s="148" t="s">
        <v>71</v>
      </c>
      <c r="L328" s="148" t="s">
        <v>71</v>
      </c>
      <c r="M328" s="148" t="s">
        <v>71</v>
      </c>
      <c r="N328" s="148" t="s">
        <v>71</v>
      </c>
      <c r="O328" s="148" t="s">
        <v>71</v>
      </c>
      <c r="P328" s="148" t="s">
        <v>71</v>
      </c>
      <c r="Q328" s="148" t="s">
        <v>71</v>
      </c>
      <c r="R328" s="148" t="s">
        <v>71</v>
      </c>
      <c r="S328" s="148" t="s">
        <v>71</v>
      </c>
      <c r="T328" s="148" t="s">
        <v>71</v>
      </c>
      <c r="U328" s="148" t="s">
        <v>71</v>
      </c>
      <c r="V328" s="148" t="s">
        <v>71</v>
      </c>
      <c r="W328" s="148" t="s">
        <v>71</v>
      </c>
      <c r="X328" s="148" t="s">
        <v>71</v>
      </c>
      <c r="Y328" s="23" t="s">
        <v>71</v>
      </c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6"/>
    </row>
    <row r="329" spans="1:41" s="137" customFormat="1" x14ac:dyDescent="0.2">
      <c r="A329" s="152"/>
      <c r="B329" s="11" t="s">
        <v>158</v>
      </c>
      <c r="C329" s="146" t="s">
        <v>72</v>
      </c>
      <c r="D329" s="146" t="s">
        <v>71</v>
      </c>
      <c r="E329" s="147" t="s">
        <v>71</v>
      </c>
      <c r="F329" s="146" t="s">
        <v>71</v>
      </c>
      <c r="G329" s="146" t="s">
        <v>71</v>
      </c>
      <c r="H329" s="9" t="s">
        <v>90</v>
      </c>
      <c r="I329" s="9" t="s">
        <v>194</v>
      </c>
      <c r="J329" s="9" t="s">
        <v>195</v>
      </c>
      <c r="K329" s="146" t="s">
        <v>71</v>
      </c>
      <c r="L329" s="146" t="s">
        <v>71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78</v>
      </c>
      <c r="S329" s="10">
        <v>459.5</v>
      </c>
      <c r="T329" s="10">
        <f t="shared" ref="T329:U334" si="61">T345</f>
        <v>150.19999999999999</v>
      </c>
      <c r="U329" s="10">
        <v>227.6</v>
      </c>
      <c r="V329" s="10">
        <v>0</v>
      </c>
      <c r="W329" s="10">
        <v>0</v>
      </c>
      <c r="X329" s="10">
        <v>0</v>
      </c>
      <c r="Y329" s="27">
        <f t="shared" ref="Y329:Y336" si="62">SUM(M329:X329)</f>
        <v>915.30000000000007</v>
      </c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6"/>
    </row>
    <row r="330" spans="1:41" s="137" customFormat="1" x14ac:dyDescent="0.2">
      <c r="A330" s="152"/>
      <c r="B330" s="11" t="s">
        <v>159</v>
      </c>
      <c r="C330" s="146" t="s">
        <v>72</v>
      </c>
      <c r="D330" s="146" t="s">
        <v>71</v>
      </c>
      <c r="E330" s="147" t="s">
        <v>71</v>
      </c>
      <c r="F330" s="146" t="s">
        <v>71</v>
      </c>
      <c r="G330" s="146" t="s">
        <v>71</v>
      </c>
      <c r="H330" s="9" t="s">
        <v>90</v>
      </c>
      <c r="I330" s="9" t="s">
        <v>194</v>
      </c>
      <c r="J330" s="9" t="s">
        <v>195</v>
      </c>
      <c r="K330" s="146" t="s">
        <v>71</v>
      </c>
      <c r="L330" s="146" t="s">
        <v>71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1222</v>
      </c>
      <c r="S330" s="10">
        <v>7197.3</v>
      </c>
      <c r="T330" s="10">
        <f t="shared" si="61"/>
        <v>2351.9</v>
      </c>
      <c r="U330" s="10">
        <v>2300.8000000000002</v>
      </c>
      <c r="V330" s="10">
        <v>0</v>
      </c>
      <c r="W330" s="10">
        <v>0</v>
      </c>
      <c r="X330" s="10">
        <v>0</v>
      </c>
      <c r="Y330" s="27">
        <f t="shared" si="62"/>
        <v>13072</v>
      </c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6"/>
    </row>
    <row r="331" spans="1:41" s="137" customFormat="1" x14ac:dyDescent="0.2">
      <c r="A331" s="152"/>
      <c r="B331" s="11" t="s">
        <v>158</v>
      </c>
      <c r="C331" s="146" t="s">
        <v>72</v>
      </c>
      <c r="D331" s="146" t="s">
        <v>71</v>
      </c>
      <c r="E331" s="147" t="s">
        <v>71</v>
      </c>
      <c r="F331" s="146" t="s">
        <v>71</v>
      </c>
      <c r="G331" s="146" t="s">
        <v>71</v>
      </c>
      <c r="H331" s="9" t="s">
        <v>386</v>
      </c>
      <c r="I331" s="9" t="s">
        <v>194</v>
      </c>
      <c r="J331" s="9" t="s">
        <v>195</v>
      </c>
      <c r="K331" s="146" t="s">
        <v>71</v>
      </c>
      <c r="L331" s="146" t="s">
        <v>71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f t="shared" si="61"/>
        <v>18</v>
      </c>
      <c r="U331" s="10">
        <f t="shared" si="61"/>
        <v>78.900000000000006</v>
      </c>
      <c r="V331" s="10">
        <v>0</v>
      </c>
      <c r="W331" s="10">
        <v>0</v>
      </c>
      <c r="X331" s="10">
        <v>0</v>
      </c>
      <c r="Y331" s="27">
        <f t="shared" si="62"/>
        <v>96.9</v>
      </c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6"/>
    </row>
    <row r="332" spans="1:41" s="137" customFormat="1" x14ac:dyDescent="0.2">
      <c r="A332" s="152"/>
      <c r="B332" s="11" t="s">
        <v>159</v>
      </c>
      <c r="C332" s="146" t="s">
        <v>72</v>
      </c>
      <c r="D332" s="146" t="s">
        <v>71</v>
      </c>
      <c r="E332" s="147" t="s">
        <v>71</v>
      </c>
      <c r="F332" s="146" t="s">
        <v>71</v>
      </c>
      <c r="G332" s="146" t="s">
        <v>71</v>
      </c>
      <c r="H332" s="9" t="s">
        <v>386</v>
      </c>
      <c r="I332" s="9" t="s">
        <v>194</v>
      </c>
      <c r="J332" s="9" t="s">
        <v>195</v>
      </c>
      <c r="K332" s="146" t="s">
        <v>71</v>
      </c>
      <c r="L332" s="146" t="s">
        <v>71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f t="shared" si="61"/>
        <v>281.89999999999998</v>
      </c>
      <c r="U332" s="10">
        <f t="shared" si="61"/>
        <v>798.1</v>
      </c>
      <c r="V332" s="10">
        <v>0</v>
      </c>
      <c r="W332" s="10">
        <v>0</v>
      </c>
      <c r="X332" s="10">
        <v>0</v>
      </c>
      <c r="Y332" s="27">
        <f t="shared" si="62"/>
        <v>1080</v>
      </c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6"/>
    </row>
    <row r="333" spans="1:41" s="137" customFormat="1" x14ac:dyDescent="0.2">
      <c r="A333" s="152"/>
      <c r="B333" s="11" t="s">
        <v>158</v>
      </c>
      <c r="C333" s="146" t="s">
        <v>72</v>
      </c>
      <c r="D333" s="146" t="s">
        <v>71</v>
      </c>
      <c r="E333" s="147" t="s">
        <v>71</v>
      </c>
      <c r="F333" s="146" t="s">
        <v>71</v>
      </c>
      <c r="G333" s="146" t="s">
        <v>71</v>
      </c>
      <c r="H333" s="9" t="s">
        <v>90</v>
      </c>
      <c r="I333" s="9" t="s">
        <v>194</v>
      </c>
      <c r="J333" s="9" t="s">
        <v>413</v>
      </c>
      <c r="K333" s="146" t="s">
        <v>71</v>
      </c>
      <c r="L333" s="146" t="s">
        <v>71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21.4</v>
      </c>
      <c r="S333" s="10">
        <v>37.6</v>
      </c>
      <c r="T333" s="10">
        <f t="shared" si="61"/>
        <v>30</v>
      </c>
      <c r="U333" s="10">
        <f t="shared" si="61"/>
        <v>45</v>
      </c>
      <c r="V333" s="10">
        <v>0</v>
      </c>
      <c r="W333" s="10">
        <v>0</v>
      </c>
      <c r="X333" s="10">
        <v>0</v>
      </c>
      <c r="Y333" s="27">
        <f t="shared" si="62"/>
        <v>134</v>
      </c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6"/>
    </row>
    <row r="334" spans="1:41" s="137" customFormat="1" x14ac:dyDescent="0.2">
      <c r="A334" s="152"/>
      <c r="B334" s="11" t="s">
        <v>159</v>
      </c>
      <c r="C334" s="146" t="s">
        <v>72</v>
      </c>
      <c r="D334" s="146" t="s">
        <v>71</v>
      </c>
      <c r="E334" s="147" t="s">
        <v>71</v>
      </c>
      <c r="F334" s="146" t="s">
        <v>71</v>
      </c>
      <c r="G334" s="146" t="s">
        <v>71</v>
      </c>
      <c r="H334" s="9" t="s">
        <v>90</v>
      </c>
      <c r="I334" s="9" t="s">
        <v>194</v>
      </c>
      <c r="J334" s="9" t="s">
        <v>413</v>
      </c>
      <c r="K334" s="146" t="s">
        <v>71</v>
      </c>
      <c r="L334" s="146" t="s">
        <v>71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335.4</v>
      </c>
      <c r="S334" s="10">
        <v>589.20000000000005</v>
      </c>
      <c r="T334" s="10">
        <f t="shared" si="61"/>
        <v>470</v>
      </c>
      <c r="U334" s="10">
        <f t="shared" si="61"/>
        <v>455</v>
      </c>
      <c r="V334" s="10">
        <v>0</v>
      </c>
      <c r="W334" s="10">
        <v>0</v>
      </c>
      <c r="X334" s="10">
        <v>0</v>
      </c>
      <c r="Y334" s="27">
        <f t="shared" si="62"/>
        <v>1849.6</v>
      </c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6"/>
    </row>
    <row r="335" spans="1:41" s="137" customFormat="1" x14ac:dyDescent="0.2">
      <c r="A335" s="144"/>
      <c r="B335" s="11" t="s">
        <v>159</v>
      </c>
      <c r="C335" s="146" t="s">
        <v>72</v>
      </c>
      <c r="D335" s="146" t="s">
        <v>71</v>
      </c>
      <c r="E335" s="147" t="s">
        <v>71</v>
      </c>
      <c r="F335" s="146" t="s">
        <v>71</v>
      </c>
      <c r="G335" s="146" t="s">
        <v>71</v>
      </c>
      <c r="H335" s="9" t="s">
        <v>90</v>
      </c>
      <c r="I335" s="9" t="s">
        <v>194</v>
      </c>
      <c r="J335" s="9" t="s">
        <v>410</v>
      </c>
      <c r="K335" s="22" t="s">
        <v>71</v>
      </c>
      <c r="L335" s="22" t="s">
        <v>71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f>T338</f>
        <v>2350</v>
      </c>
      <c r="U335" s="10">
        <f>U338</f>
        <v>1820</v>
      </c>
      <c r="V335" s="10">
        <v>0</v>
      </c>
      <c r="W335" s="10">
        <v>0</v>
      </c>
      <c r="X335" s="10">
        <v>0</v>
      </c>
      <c r="Y335" s="27">
        <f t="shared" si="62"/>
        <v>4170</v>
      </c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6"/>
    </row>
    <row r="336" spans="1:41" s="137" customFormat="1" x14ac:dyDescent="0.2">
      <c r="A336" s="144"/>
      <c r="B336" s="11" t="s">
        <v>158</v>
      </c>
      <c r="C336" s="146" t="s">
        <v>72</v>
      </c>
      <c r="D336" s="146" t="s">
        <v>71</v>
      </c>
      <c r="E336" s="147" t="s">
        <v>71</v>
      </c>
      <c r="F336" s="146" t="s">
        <v>71</v>
      </c>
      <c r="G336" s="146" t="s">
        <v>71</v>
      </c>
      <c r="H336" s="9" t="s">
        <v>90</v>
      </c>
      <c r="I336" s="9" t="s">
        <v>194</v>
      </c>
      <c r="J336" s="9" t="s">
        <v>410</v>
      </c>
      <c r="K336" s="22" t="s">
        <v>71</v>
      </c>
      <c r="L336" s="22" t="s">
        <v>71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f>T339</f>
        <v>150</v>
      </c>
      <c r="U336" s="10">
        <f>U339</f>
        <v>180</v>
      </c>
      <c r="V336" s="10">
        <v>0</v>
      </c>
      <c r="W336" s="10">
        <v>0</v>
      </c>
      <c r="X336" s="10">
        <v>0</v>
      </c>
      <c r="Y336" s="27">
        <f t="shared" si="62"/>
        <v>330</v>
      </c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6"/>
    </row>
    <row r="337" spans="1:41" s="137" customFormat="1" ht="83.25" customHeight="1" x14ac:dyDescent="0.2">
      <c r="A337" s="150" t="s">
        <v>425</v>
      </c>
      <c r="B337" s="12" t="s">
        <v>611</v>
      </c>
      <c r="C337" s="146" t="s">
        <v>71</v>
      </c>
      <c r="D337" s="146" t="s">
        <v>71</v>
      </c>
      <c r="E337" s="146" t="s">
        <v>71</v>
      </c>
      <c r="F337" s="25" t="s">
        <v>650</v>
      </c>
      <c r="G337" s="8" t="s">
        <v>82</v>
      </c>
      <c r="H337" s="146" t="s">
        <v>71</v>
      </c>
      <c r="I337" s="20" t="s">
        <v>71</v>
      </c>
      <c r="J337" s="20" t="s">
        <v>71</v>
      </c>
      <c r="K337" s="20" t="s">
        <v>71</v>
      </c>
      <c r="L337" s="20" t="s">
        <v>71</v>
      </c>
      <c r="M337" s="20" t="s">
        <v>71</v>
      </c>
      <c r="N337" s="20" t="s">
        <v>71</v>
      </c>
      <c r="O337" s="20" t="s">
        <v>71</v>
      </c>
      <c r="P337" s="20" t="s">
        <v>71</v>
      </c>
      <c r="Q337" s="20" t="s">
        <v>71</v>
      </c>
      <c r="R337" s="20" t="s">
        <v>71</v>
      </c>
      <c r="S337" s="20" t="s">
        <v>71</v>
      </c>
      <c r="T337" s="20" t="s">
        <v>71</v>
      </c>
      <c r="U337" s="20" t="s">
        <v>71</v>
      </c>
      <c r="V337" s="20" t="s">
        <v>71</v>
      </c>
      <c r="W337" s="20" t="s">
        <v>71</v>
      </c>
      <c r="X337" s="20" t="s">
        <v>71</v>
      </c>
      <c r="Y337" s="20" t="s">
        <v>71</v>
      </c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6"/>
    </row>
    <row r="338" spans="1:41" s="137" customFormat="1" x14ac:dyDescent="0.2">
      <c r="A338" s="152"/>
      <c r="B338" s="11" t="s">
        <v>159</v>
      </c>
      <c r="C338" s="146" t="s">
        <v>72</v>
      </c>
      <c r="D338" s="146" t="s">
        <v>71</v>
      </c>
      <c r="E338" s="147" t="s">
        <v>71</v>
      </c>
      <c r="F338" s="146" t="s">
        <v>71</v>
      </c>
      <c r="G338" s="146" t="s">
        <v>71</v>
      </c>
      <c r="H338" s="9" t="s">
        <v>90</v>
      </c>
      <c r="I338" s="9" t="s">
        <v>194</v>
      </c>
      <c r="J338" s="9" t="s">
        <v>410</v>
      </c>
      <c r="K338" s="22" t="s">
        <v>71</v>
      </c>
      <c r="L338" s="22" t="s">
        <v>71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2350</v>
      </c>
      <c r="U338" s="10">
        <v>1820</v>
      </c>
      <c r="V338" s="10">
        <v>0</v>
      </c>
      <c r="W338" s="10">
        <v>0</v>
      </c>
      <c r="X338" s="10">
        <v>0</v>
      </c>
      <c r="Y338" s="27">
        <f>SUM(M338:X338)</f>
        <v>4170</v>
      </c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6"/>
    </row>
    <row r="339" spans="1:41" s="137" customFormat="1" x14ac:dyDescent="0.2">
      <c r="A339" s="153"/>
      <c r="B339" s="11" t="s">
        <v>158</v>
      </c>
      <c r="C339" s="146" t="s">
        <v>72</v>
      </c>
      <c r="D339" s="146" t="s">
        <v>71</v>
      </c>
      <c r="E339" s="147" t="s">
        <v>71</v>
      </c>
      <c r="F339" s="146" t="s">
        <v>71</v>
      </c>
      <c r="G339" s="146" t="s">
        <v>71</v>
      </c>
      <c r="H339" s="9" t="s">
        <v>90</v>
      </c>
      <c r="I339" s="9" t="s">
        <v>194</v>
      </c>
      <c r="J339" s="9" t="s">
        <v>410</v>
      </c>
      <c r="K339" s="22" t="s">
        <v>71</v>
      </c>
      <c r="L339" s="22" t="s">
        <v>71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150</v>
      </c>
      <c r="U339" s="10">
        <v>180</v>
      </c>
      <c r="V339" s="10">
        <v>0</v>
      </c>
      <c r="W339" s="10">
        <v>0</v>
      </c>
      <c r="X339" s="10">
        <v>0</v>
      </c>
      <c r="Y339" s="27">
        <f>SUM(M339:X339)</f>
        <v>330</v>
      </c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6"/>
    </row>
    <row r="340" spans="1:41" s="137" customFormat="1" ht="91.5" customHeight="1" x14ac:dyDescent="0.2">
      <c r="A340" s="142" t="s">
        <v>426</v>
      </c>
      <c r="B340" s="7" t="s">
        <v>613</v>
      </c>
      <c r="C340" s="146" t="s">
        <v>83</v>
      </c>
      <c r="D340" s="146" t="s">
        <v>71</v>
      </c>
      <c r="E340" s="21" t="s">
        <v>450</v>
      </c>
      <c r="F340" s="146" t="s">
        <v>71</v>
      </c>
      <c r="G340" s="146" t="s">
        <v>71</v>
      </c>
      <c r="H340" s="146" t="s">
        <v>71</v>
      </c>
      <c r="I340" s="146" t="s">
        <v>71</v>
      </c>
      <c r="J340" s="9" t="s">
        <v>71</v>
      </c>
      <c r="K340" s="146" t="s">
        <v>71</v>
      </c>
      <c r="L340" s="146" t="s">
        <v>71</v>
      </c>
      <c r="M340" s="146" t="s">
        <v>71</v>
      </c>
      <c r="N340" s="146" t="s">
        <v>71</v>
      </c>
      <c r="O340" s="146" t="s">
        <v>71</v>
      </c>
      <c r="P340" s="146" t="s">
        <v>71</v>
      </c>
      <c r="Q340" s="146" t="s">
        <v>71</v>
      </c>
      <c r="R340" s="146" t="s">
        <v>71</v>
      </c>
      <c r="S340" s="146" t="s">
        <v>71</v>
      </c>
      <c r="T340" s="146">
        <v>2</v>
      </c>
      <c r="U340" s="146" t="s">
        <v>71</v>
      </c>
      <c r="V340" s="146" t="s">
        <v>71</v>
      </c>
      <c r="W340" s="146" t="s">
        <v>71</v>
      </c>
      <c r="X340" s="146" t="s">
        <v>71</v>
      </c>
      <c r="Y340" s="20">
        <f>SUM(T340:X340)</f>
        <v>2</v>
      </c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6"/>
    </row>
    <row r="341" spans="1:41" s="137" customFormat="1" ht="87" customHeight="1" x14ac:dyDescent="0.2">
      <c r="A341" s="142" t="s">
        <v>433</v>
      </c>
      <c r="B341" s="7" t="s">
        <v>436</v>
      </c>
      <c r="C341" s="146" t="s">
        <v>84</v>
      </c>
      <c r="D341" s="146" t="s">
        <v>71</v>
      </c>
      <c r="E341" s="21" t="s">
        <v>156</v>
      </c>
      <c r="F341" s="146" t="s">
        <v>71</v>
      </c>
      <c r="G341" s="146" t="s">
        <v>71</v>
      </c>
      <c r="H341" s="146" t="s">
        <v>71</v>
      </c>
      <c r="I341" s="146" t="s">
        <v>71</v>
      </c>
      <c r="J341" s="9" t="s">
        <v>71</v>
      </c>
      <c r="K341" s="146" t="s">
        <v>71</v>
      </c>
      <c r="L341" s="146" t="s">
        <v>71</v>
      </c>
      <c r="M341" s="146" t="s">
        <v>71</v>
      </c>
      <c r="N341" s="146" t="s">
        <v>71</v>
      </c>
      <c r="O341" s="146" t="s">
        <v>71</v>
      </c>
      <c r="P341" s="146" t="s">
        <v>71</v>
      </c>
      <c r="Q341" s="146" t="s">
        <v>71</v>
      </c>
      <c r="R341" s="146" t="s">
        <v>71</v>
      </c>
      <c r="S341" s="146" t="s">
        <v>71</v>
      </c>
      <c r="T341" s="146" t="s">
        <v>71</v>
      </c>
      <c r="U341" s="146" t="s">
        <v>71</v>
      </c>
      <c r="V341" s="146" t="s">
        <v>71</v>
      </c>
      <c r="W341" s="146" t="s">
        <v>71</v>
      </c>
      <c r="X341" s="146" t="s">
        <v>71</v>
      </c>
      <c r="Y341" s="20">
        <f>SUM(T341:X341)</f>
        <v>0</v>
      </c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6"/>
    </row>
    <row r="342" spans="1:41" s="137" customFormat="1" ht="83.25" customHeight="1" x14ac:dyDescent="0.2">
      <c r="A342" s="142" t="s">
        <v>434</v>
      </c>
      <c r="B342" s="7" t="s">
        <v>437</v>
      </c>
      <c r="C342" s="146" t="s">
        <v>83</v>
      </c>
      <c r="D342" s="146" t="s">
        <v>71</v>
      </c>
      <c r="E342" s="21" t="s">
        <v>156</v>
      </c>
      <c r="F342" s="146" t="s">
        <v>71</v>
      </c>
      <c r="G342" s="146" t="s">
        <v>71</v>
      </c>
      <c r="H342" s="146" t="s">
        <v>71</v>
      </c>
      <c r="I342" s="146" t="s">
        <v>71</v>
      </c>
      <c r="J342" s="9" t="s">
        <v>71</v>
      </c>
      <c r="K342" s="146" t="s">
        <v>71</v>
      </c>
      <c r="L342" s="146" t="s">
        <v>71</v>
      </c>
      <c r="M342" s="146" t="s">
        <v>71</v>
      </c>
      <c r="N342" s="146" t="s">
        <v>71</v>
      </c>
      <c r="O342" s="146" t="s">
        <v>71</v>
      </c>
      <c r="P342" s="146" t="s">
        <v>71</v>
      </c>
      <c r="Q342" s="146" t="s">
        <v>71</v>
      </c>
      <c r="R342" s="146" t="s">
        <v>71</v>
      </c>
      <c r="S342" s="146" t="s">
        <v>71</v>
      </c>
      <c r="T342" s="146" t="s">
        <v>71</v>
      </c>
      <c r="U342" s="146" t="s">
        <v>71</v>
      </c>
      <c r="V342" s="146" t="s">
        <v>71</v>
      </c>
      <c r="W342" s="146" t="s">
        <v>71</v>
      </c>
      <c r="X342" s="146" t="s">
        <v>71</v>
      </c>
      <c r="Y342" s="20">
        <f>SUM(T342:X342)</f>
        <v>0</v>
      </c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6"/>
    </row>
    <row r="343" spans="1:41" s="137" customFormat="1" ht="88.5" customHeight="1" x14ac:dyDescent="0.2">
      <c r="A343" s="142" t="s">
        <v>435</v>
      </c>
      <c r="B343" s="7" t="s">
        <v>438</v>
      </c>
      <c r="C343" s="146" t="s">
        <v>84</v>
      </c>
      <c r="D343" s="146" t="s">
        <v>71</v>
      </c>
      <c r="E343" s="21" t="s">
        <v>156</v>
      </c>
      <c r="F343" s="146" t="s">
        <v>71</v>
      </c>
      <c r="G343" s="146" t="s">
        <v>71</v>
      </c>
      <c r="H343" s="146" t="s">
        <v>71</v>
      </c>
      <c r="I343" s="146" t="s">
        <v>71</v>
      </c>
      <c r="J343" s="9" t="s">
        <v>71</v>
      </c>
      <c r="K343" s="146" t="s">
        <v>71</v>
      </c>
      <c r="L343" s="146" t="s">
        <v>71</v>
      </c>
      <c r="M343" s="146" t="s">
        <v>71</v>
      </c>
      <c r="N343" s="146" t="s">
        <v>71</v>
      </c>
      <c r="O343" s="146" t="s">
        <v>71</v>
      </c>
      <c r="P343" s="146" t="s">
        <v>71</v>
      </c>
      <c r="Q343" s="146" t="s">
        <v>71</v>
      </c>
      <c r="R343" s="146" t="s">
        <v>71</v>
      </c>
      <c r="S343" s="146" t="s">
        <v>71</v>
      </c>
      <c r="T343" s="146" t="s">
        <v>71</v>
      </c>
      <c r="U343" s="146" t="s">
        <v>71</v>
      </c>
      <c r="V343" s="146" t="s">
        <v>71</v>
      </c>
      <c r="W343" s="146" t="s">
        <v>71</v>
      </c>
      <c r="X343" s="146" t="s">
        <v>71</v>
      </c>
      <c r="Y343" s="20">
        <f>SUM(T343:X343)</f>
        <v>0</v>
      </c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6"/>
    </row>
    <row r="344" spans="1:41" s="137" customFormat="1" ht="53.25" customHeight="1" x14ac:dyDescent="0.2">
      <c r="A344" s="150" t="s">
        <v>427</v>
      </c>
      <c r="B344" s="12" t="s">
        <v>451</v>
      </c>
      <c r="C344" s="146" t="s">
        <v>71</v>
      </c>
      <c r="D344" s="146" t="s">
        <v>71</v>
      </c>
      <c r="E344" s="146" t="s">
        <v>71</v>
      </c>
      <c r="F344" s="25" t="s">
        <v>650</v>
      </c>
      <c r="G344" s="8" t="s">
        <v>82</v>
      </c>
      <c r="H344" s="146" t="s">
        <v>71</v>
      </c>
      <c r="I344" s="20" t="s">
        <v>71</v>
      </c>
      <c r="J344" s="20" t="s">
        <v>71</v>
      </c>
      <c r="K344" s="20" t="s">
        <v>71</v>
      </c>
      <c r="L344" s="20" t="s">
        <v>71</v>
      </c>
      <c r="M344" s="20" t="s">
        <v>71</v>
      </c>
      <c r="N344" s="20" t="s">
        <v>71</v>
      </c>
      <c r="O344" s="20" t="s">
        <v>71</v>
      </c>
      <c r="P344" s="20" t="s">
        <v>71</v>
      </c>
      <c r="Q344" s="20" t="s">
        <v>71</v>
      </c>
      <c r="R344" s="20" t="s">
        <v>71</v>
      </c>
      <c r="S344" s="20" t="s">
        <v>71</v>
      </c>
      <c r="T344" s="20" t="s">
        <v>71</v>
      </c>
      <c r="U344" s="20" t="s">
        <v>71</v>
      </c>
      <c r="V344" s="20" t="s">
        <v>71</v>
      </c>
      <c r="W344" s="20" t="s">
        <v>71</v>
      </c>
      <c r="X344" s="20" t="s">
        <v>71</v>
      </c>
      <c r="Y344" s="20" t="s">
        <v>71</v>
      </c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6"/>
    </row>
    <row r="345" spans="1:41" s="137" customFormat="1" ht="15.75" customHeight="1" x14ac:dyDescent="0.2">
      <c r="A345" s="152"/>
      <c r="B345" s="11" t="s">
        <v>158</v>
      </c>
      <c r="C345" s="146" t="s">
        <v>72</v>
      </c>
      <c r="D345" s="146" t="s">
        <v>71</v>
      </c>
      <c r="E345" s="147" t="s">
        <v>71</v>
      </c>
      <c r="F345" s="146" t="s">
        <v>71</v>
      </c>
      <c r="G345" s="146" t="s">
        <v>71</v>
      </c>
      <c r="H345" s="9" t="s">
        <v>90</v>
      </c>
      <c r="I345" s="9" t="s">
        <v>194</v>
      </c>
      <c r="J345" s="9" t="s">
        <v>195</v>
      </c>
      <c r="K345" s="146" t="s">
        <v>71</v>
      </c>
      <c r="L345" s="146" t="s">
        <v>71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78</v>
      </c>
      <c r="S345" s="10">
        <v>459.5</v>
      </c>
      <c r="T345" s="10">
        <v>150.19999999999999</v>
      </c>
      <c r="U345" s="10">
        <v>227.6</v>
      </c>
      <c r="V345" s="10">
        <v>0</v>
      </c>
      <c r="W345" s="10">
        <v>0</v>
      </c>
      <c r="X345" s="10">
        <v>0</v>
      </c>
      <c r="Y345" s="27">
        <f t="shared" ref="Y345:Y350" si="63">SUM(M345:X345)</f>
        <v>915.30000000000007</v>
      </c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6"/>
    </row>
    <row r="346" spans="1:41" s="137" customFormat="1" ht="12" customHeight="1" x14ac:dyDescent="0.2">
      <c r="A346" s="152"/>
      <c r="B346" s="11" t="s">
        <v>159</v>
      </c>
      <c r="C346" s="146" t="s">
        <v>72</v>
      </c>
      <c r="D346" s="146" t="s">
        <v>71</v>
      </c>
      <c r="E346" s="147" t="s">
        <v>71</v>
      </c>
      <c r="F346" s="146" t="s">
        <v>71</v>
      </c>
      <c r="G346" s="146" t="s">
        <v>71</v>
      </c>
      <c r="H346" s="9" t="s">
        <v>90</v>
      </c>
      <c r="I346" s="9" t="s">
        <v>194</v>
      </c>
      <c r="J346" s="9" t="s">
        <v>195</v>
      </c>
      <c r="K346" s="146" t="s">
        <v>71</v>
      </c>
      <c r="L346" s="146" t="s">
        <v>71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1222</v>
      </c>
      <c r="S346" s="10">
        <v>7197.3</v>
      </c>
      <c r="T346" s="10">
        <v>2351.9</v>
      </c>
      <c r="U346" s="10">
        <v>2300.8000000000002</v>
      </c>
      <c r="V346" s="10">
        <v>0</v>
      </c>
      <c r="W346" s="10">
        <v>0</v>
      </c>
      <c r="X346" s="10">
        <v>0</v>
      </c>
      <c r="Y346" s="27">
        <f t="shared" si="63"/>
        <v>13072</v>
      </c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6"/>
    </row>
    <row r="347" spans="1:41" s="137" customFormat="1" ht="12" customHeight="1" x14ac:dyDescent="0.2">
      <c r="A347" s="152"/>
      <c r="B347" s="11" t="s">
        <v>158</v>
      </c>
      <c r="C347" s="146" t="s">
        <v>72</v>
      </c>
      <c r="D347" s="146" t="s">
        <v>71</v>
      </c>
      <c r="E347" s="147" t="s">
        <v>71</v>
      </c>
      <c r="F347" s="146" t="s">
        <v>71</v>
      </c>
      <c r="G347" s="146" t="s">
        <v>71</v>
      </c>
      <c r="H347" s="9" t="s">
        <v>386</v>
      </c>
      <c r="I347" s="9" t="s">
        <v>194</v>
      </c>
      <c r="J347" s="9" t="s">
        <v>195</v>
      </c>
      <c r="K347" s="146" t="s">
        <v>71</v>
      </c>
      <c r="L347" s="146" t="s">
        <v>71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18</v>
      </c>
      <c r="U347" s="10">
        <v>78.900000000000006</v>
      </c>
      <c r="V347" s="10">
        <v>0</v>
      </c>
      <c r="W347" s="10">
        <v>0</v>
      </c>
      <c r="X347" s="10">
        <v>0</v>
      </c>
      <c r="Y347" s="27">
        <f t="shared" si="63"/>
        <v>96.9</v>
      </c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6"/>
    </row>
    <row r="348" spans="1:41" s="137" customFormat="1" ht="12" customHeight="1" x14ac:dyDescent="0.2">
      <c r="A348" s="152"/>
      <c r="B348" s="11" t="s">
        <v>159</v>
      </c>
      <c r="C348" s="146" t="s">
        <v>72</v>
      </c>
      <c r="D348" s="146" t="s">
        <v>71</v>
      </c>
      <c r="E348" s="147" t="s">
        <v>71</v>
      </c>
      <c r="F348" s="146" t="s">
        <v>71</v>
      </c>
      <c r="G348" s="146" t="s">
        <v>71</v>
      </c>
      <c r="H348" s="9" t="s">
        <v>386</v>
      </c>
      <c r="I348" s="9" t="s">
        <v>194</v>
      </c>
      <c r="J348" s="9" t="s">
        <v>195</v>
      </c>
      <c r="K348" s="146" t="s">
        <v>71</v>
      </c>
      <c r="L348" s="146" t="s">
        <v>71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281.89999999999998</v>
      </c>
      <c r="U348" s="10">
        <v>798.1</v>
      </c>
      <c r="V348" s="10">
        <v>0</v>
      </c>
      <c r="W348" s="10">
        <v>0</v>
      </c>
      <c r="X348" s="10">
        <v>0</v>
      </c>
      <c r="Y348" s="27">
        <f t="shared" si="63"/>
        <v>1080</v>
      </c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6"/>
    </row>
    <row r="349" spans="1:41" s="137" customFormat="1" ht="12" customHeight="1" x14ac:dyDescent="0.2">
      <c r="A349" s="152"/>
      <c r="B349" s="11" t="s">
        <v>158</v>
      </c>
      <c r="C349" s="146" t="s">
        <v>72</v>
      </c>
      <c r="D349" s="146" t="s">
        <v>71</v>
      </c>
      <c r="E349" s="147" t="s">
        <v>71</v>
      </c>
      <c r="F349" s="146" t="s">
        <v>71</v>
      </c>
      <c r="G349" s="146" t="s">
        <v>71</v>
      </c>
      <c r="H349" s="9" t="s">
        <v>90</v>
      </c>
      <c r="I349" s="9" t="s">
        <v>194</v>
      </c>
      <c r="J349" s="9" t="s">
        <v>413</v>
      </c>
      <c r="K349" s="146" t="s">
        <v>71</v>
      </c>
      <c r="L349" s="146" t="s">
        <v>71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21.4</v>
      </c>
      <c r="S349" s="10">
        <v>37.6</v>
      </c>
      <c r="T349" s="10">
        <v>30</v>
      </c>
      <c r="U349" s="10">
        <v>45</v>
      </c>
      <c r="V349" s="10">
        <v>0</v>
      </c>
      <c r="W349" s="10">
        <v>0</v>
      </c>
      <c r="X349" s="10">
        <v>0</v>
      </c>
      <c r="Y349" s="27">
        <f t="shared" si="63"/>
        <v>134</v>
      </c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6"/>
    </row>
    <row r="350" spans="1:41" s="137" customFormat="1" ht="12" customHeight="1" x14ac:dyDescent="0.2">
      <c r="A350" s="153"/>
      <c r="B350" s="11" t="s">
        <v>159</v>
      </c>
      <c r="C350" s="146" t="s">
        <v>72</v>
      </c>
      <c r="D350" s="146" t="s">
        <v>71</v>
      </c>
      <c r="E350" s="147" t="s">
        <v>71</v>
      </c>
      <c r="F350" s="146" t="s">
        <v>71</v>
      </c>
      <c r="G350" s="146" t="s">
        <v>71</v>
      </c>
      <c r="H350" s="9" t="s">
        <v>90</v>
      </c>
      <c r="I350" s="9" t="s">
        <v>194</v>
      </c>
      <c r="J350" s="9" t="s">
        <v>413</v>
      </c>
      <c r="K350" s="146" t="s">
        <v>71</v>
      </c>
      <c r="L350" s="146" t="s">
        <v>71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335.4</v>
      </c>
      <c r="S350" s="10">
        <v>589.20000000000005</v>
      </c>
      <c r="T350" s="10">
        <v>470</v>
      </c>
      <c r="U350" s="10">
        <v>455</v>
      </c>
      <c r="V350" s="10">
        <v>0</v>
      </c>
      <c r="W350" s="10">
        <v>0</v>
      </c>
      <c r="X350" s="10">
        <v>0</v>
      </c>
      <c r="Y350" s="27">
        <f t="shared" si="63"/>
        <v>1849.6</v>
      </c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6"/>
    </row>
    <row r="351" spans="1:41" s="137" customFormat="1" ht="84" customHeight="1" x14ac:dyDescent="0.2">
      <c r="A351" s="142" t="s">
        <v>428</v>
      </c>
      <c r="B351" s="7" t="s">
        <v>613</v>
      </c>
      <c r="C351" s="146" t="s">
        <v>83</v>
      </c>
      <c r="D351" s="146" t="s">
        <v>71</v>
      </c>
      <c r="E351" s="21" t="s">
        <v>484</v>
      </c>
      <c r="F351" s="146" t="s">
        <v>71</v>
      </c>
      <c r="G351" s="146" t="s">
        <v>71</v>
      </c>
      <c r="H351" s="146" t="s">
        <v>71</v>
      </c>
      <c r="I351" s="146" t="s">
        <v>71</v>
      </c>
      <c r="J351" s="9" t="s">
        <v>71</v>
      </c>
      <c r="K351" s="146" t="s">
        <v>71</v>
      </c>
      <c r="L351" s="146" t="s">
        <v>71</v>
      </c>
      <c r="M351" s="146" t="s">
        <v>71</v>
      </c>
      <c r="N351" s="146" t="s">
        <v>71</v>
      </c>
      <c r="O351" s="146" t="s">
        <v>71</v>
      </c>
      <c r="P351" s="146" t="s">
        <v>71</v>
      </c>
      <c r="Q351" s="146" t="s">
        <v>71</v>
      </c>
      <c r="R351" s="146">
        <v>5</v>
      </c>
      <c r="S351" s="146">
        <v>16</v>
      </c>
      <c r="T351" s="146">
        <v>14</v>
      </c>
      <c r="U351" s="146">
        <v>16</v>
      </c>
      <c r="V351" s="146">
        <v>16</v>
      </c>
      <c r="W351" s="146">
        <v>16</v>
      </c>
      <c r="X351" s="146">
        <v>16</v>
      </c>
      <c r="Y351" s="20">
        <f>R351+S351+T351+U351</f>
        <v>51</v>
      </c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6"/>
    </row>
    <row r="352" spans="1:41" s="137" customFormat="1" ht="87" customHeight="1" x14ac:dyDescent="0.2">
      <c r="A352" s="142" t="s">
        <v>429</v>
      </c>
      <c r="B352" s="7" t="s">
        <v>436</v>
      </c>
      <c r="C352" s="146" t="s">
        <v>84</v>
      </c>
      <c r="D352" s="146" t="s">
        <v>71</v>
      </c>
      <c r="E352" s="21" t="s">
        <v>156</v>
      </c>
      <c r="F352" s="146" t="s">
        <v>71</v>
      </c>
      <c r="G352" s="146" t="s">
        <v>71</v>
      </c>
      <c r="H352" s="146" t="s">
        <v>71</v>
      </c>
      <c r="I352" s="146" t="s">
        <v>71</v>
      </c>
      <c r="J352" s="9" t="s">
        <v>71</v>
      </c>
      <c r="K352" s="146" t="s">
        <v>71</v>
      </c>
      <c r="L352" s="146" t="s">
        <v>71</v>
      </c>
      <c r="M352" s="146" t="s">
        <v>71</v>
      </c>
      <c r="N352" s="146" t="s">
        <v>71</v>
      </c>
      <c r="O352" s="146" t="s">
        <v>71</v>
      </c>
      <c r="P352" s="146" t="s">
        <v>71</v>
      </c>
      <c r="Q352" s="146" t="s">
        <v>71</v>
      </c>
      <c r="R352" s="146">
        <v>25</v>
      </c>
      <c r="S352" s="146">
        <v>10</v>
      </c>
      <c r="T352" s="146">
        <v>10</v>
      </c>
      <c r="U352" s="146">
        <v>10</v>
      </c>
      <c r="V352" s="146">
        <v>10</v>
      </c>
      <c r="W352" s="146">
        <v>10</v>
      </c>
      <c r="X352" s="146">
        <v>10</v>
      </c>
      <c r="Y352" s="20">
        <f>SUM(R352:X352)</f>
        <v>85</v>
      </c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6"/>
    </row>
    <row r="353" spans="1:41" s="137" customFormat="1" ht="80.25" customHeight="1" x14ac:dyDescent="0.2">
      <c r="A353" s="142" t="s">
        <v>430</v>
      </c>
      <c r="B353" s="7" t="s">
        <v>437</v>
      </c>
      <c r="C353" s="146" t="s">
        <v>83</v>
      </c>
      <c r="D353" s="146" t="s">
        <v>71</v>
      </c>
      <c r="E353" s="21" t="s">
        <v>156</v>
      </c>
      <c r="F353" s="146" t="s">
        <v>71</v>
      </c>
      <c r="G353" s="146" t="s">
        <v>71</v>
      </c>
      <c r="H353" s="146" t="s">
        <v>71</v>
      </c>
      <c r="I353" s="146" t="s">
        <v>71</v>
      </c>
      <c r="J353" s="9" t="s">
        <v>71</v>
      </c>
      <c r="K353" s="146" t="s">
        <v>71</v>
      </c>
      <c r="L353" s="146" t="s">
        <v>71</v>
      </c>
      <c r="M353" s="146" t="s">
        <v>71</v>
      </c>
      <c r="N353" s="146" t="s">
        <v>71</v>
      </c>
      <c r="O353" s="146" t="s">
        <v>71</v>
      </c>
      <c r="P353" s="146" t="s">
        <v>71</v>
      </c>
      <c r="Q353" s="146" t="s">
        <v>71</v>
      </c>
      <c r="R353" s="146" t="s">
        <v>71</v>
      </c>
      <c r="S353" s="146" t="s">
        <v>71</v>
      </c>
      <c r="T353" s="146" t="s">
        <v>71</v>
      </c>
      <c r="U353" s="146" t="s">
        <v>71</v>
      </c>
      <c r="V353" s="146" t="s">
        <v>71</v>
      </c>
      <c r="W353" s="146" t="s">
        <v>71</v>
      </c>
      <c r="X353" s="146" t="s">
        <v>71</v>
      </c>
      <c r="Y353" s="20">
        <f>SUM(R353:X353)</f>
        <v>0</v>
      </c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6"/>
    </row>
    <row r="354" spans="1:41" s="137" customFormat="1" ht="90.75" customHeight="1" x14ac:dyDescent="0.2">
      <c r="A354" s="142" t="s">
        <v>431</v>
      </c>
      <c r="B354" s="7" t="s">
        <v>452</v>
      </c>
      <c r="C354" s="146" t="s">
        <v>84</v>
      </c>
      <c r="D354" s="146" t="s">
        <v>71</v>
      </c>
      <c r="E354" s="21" t="s">
        <v>156</v>
      </c>
      <c r="F354" s="146" t="s">
        <v>71</v>
      </c>
      <c r="G354" s="146" t="s">
        <v>71</v>
      </c>
      <c r="H354" s="146" t="s">
        <v>71</v>
      </c>
      <c r="I354" s="146" t="s">
        <v>71</v>
      </c>
      <c r="J354" s="9" t="s">
        <v>71</v>
      </c>
      <c r="K354" s="146" t="s">
        <v>71</v>
      </c>
      <c r="L354" s="146" t="s">
        <v>71</v>
      </c>
      <c r="M354" s="146" t="s">
        <v>71</v>
      </c>
      <c r="N354" s="146" t="s">
        <v>71</v>
      </c>
      <c r="O354" s="146" t="s">
        <v>71</v>
      </c>
      <c r="P354" s="146" t="s">
        <v>71</v>
      </c>
      <c r="Q354" s="146" t="s">
        <v>71</v>
      </c>
      <c r="R354" s="146" t="s">
        <v>71</v>
      </c>
      <c r="S354" s="146" t="s">
        <v>71</v>
      </c>
      <c r="T354" s="146" t="s">
        <v>71</v>
      </c>
      <c r="U354" s="146" t="s">
        <v>71</v>
      </c>
      <c r="V354" s="146" t="s">
        <v>71</v>
      </c>
      <c r="W354" s="146" t="s">
        <v>71</v>
      </c>
      <c r="X354" s="146" t="s">
        <v>71</v>
      </c>
      <c r="Y354" s="20">
        <f>SUM(R354:X354)</f>
        <v>0</v>
      </c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6"/>
    </row>
    <row r="355" spans="1:41" s="137" customFormat="1" ht="84.75" customHeight="1" x14ac:dyDescent="0.2">
      <c r="A355" s="142" t="s">
        <v>432</v>
      </c>
      <c r="B355" s="7" t="s">
        <v>439</v>
      </c>
      <c r="C355" s="146" t="s">
        <v>83</v>
      </c>
      <c r="D355" s="146" t="s">
        <v>71</v>
      </c>
      <c r="E355" s="21" t="s">
        <v>156</v>
      </c>
      <c r="F355" s="146" t="s">
        <v>71</v>
      </c>
      <c r="G355" s="146" t="s">
        <v>71</v>
      </c>
      <c r="H355" s="146" t="s">
        <v>71</v>
      </c>
      <c r="I355" s="146" t="s">
        <v>71</v>
      </c>
      <c r="J355" s="9" t="s">
        <v>71</v>
      </c>
      <c r="K355" s="146" t="s">
        <v>71</v>
      </c>
      <c r="L355" s="146" t="s">
        <v>71</v>
      </c>
      <c r="M355" s="146" t="s">
        <v>71</v>
      </c>
      <c r="N355" s="146" t="s">
        <v>71</v>
      </c>
      <c r="O355" s="146" t="s">
        <v>71</v>
      </c>
      <c r="P355" s="146" t="s">
        <v>71</v>
      </c>
      <c r="Q355" s="146" t="s">
        <v>71</v>
      </c>
      <c r="R355" s="146">
        <v>150</v>
      </c>
      <c r="S355" s="146">
        <v>150</v>
      </c>
      <c r="T355" s="146">
        <v>150</v>
      </c>
      <c r="U355" s="146">
        <v>150</v>
      </c>
      <c r="V355" s="146">
        <v>150</v>
      </c>
      <c r="W355" s="146">
        <v>150</v>
      </c>
      <c r="X355" s="146">
        <v>150</v>
      </c>
      <c r="Y355" s="20">
        <f>SUM(R355:X355)</f>
        <v>1050</v>
      </c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6"/>
    </row>
    <row r="356" spans="1:41" ht="77.25" customHeight="1" x14ac:dyDescent="0.2">
      <c r="A356" s="142" t="s">
        <v>131</v>
      </c>
      <c r="B356" s="12" t="s">
        <v>277</v>
      </c>
      <c r="C356" s="146" t="s">
        <v>71</v>
      </c>
      <c r="D356" s="146" t="s">
        <v>71</v>
      </c>
      <c r="E356" s="147" t="s">
        <v>71</v>
      </c>
      <c r="F356" s="146" t="s">
        <v>622</v>
      </c>
      <c r="G356" s="8" t="s">
        <v>374</v>
      </c>
      <c r="H356" s="146" t="s">
        <v>71</v>
      </c>
      <c r="I356" s="146" t="s">
        <v>71</v>
      </c>
      <c r="J356" s="9" t="s">
        <v>71</v>
      </c>
      <c r="K356" s="146" t="s">
        <v>71</v>
      </c>
      <c r="L356" s="146" t="s">
        <v>71</v>
      </c>
      <c r="M356" s="146" t="s">
        <v>71</v>
      </c>
      <c r="N356" s="146" t="s">
        <v>71</v>
      </c>
      <c r="O356" s="146" t="s">
        <v>71</v>
      </c>
      <c r="P356" s="146" t="s">
        <v>71</v>
      </c>
      <c r="Q356" s="146" t="s">
        <v>71</v>
      </c>
      <c r="R356" s="146" t="s">
        <v>71</v>
      </c>
      <c r="S356" s="146" t="s">
        <v>71</v>
      </c>
      <c r="T356" s="146" t="s">
        <v>71</v>
      </c>
      <c r="U356" s="146" t="s">
        <v>71</v>
      </c>
      <c r="V356" s="146" t="s">
        <v>71</v>
      </c>
      <c r="W356" s="146" t="s">
        <v>71</v>
      </c>
      <c r="X356" s="146" t="s">
        <v>71</v>
      </c>
      <c r="Y356" s="10" t="s">
        <v>71</v>
      </c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7"/>
    </row>
    <row r="357" spans="1:41" x14ac:dyDescent="0.2">
      <c r="A357" s="142"/>
      <c r="B357" s="12" t="s">
        <v>157</v>
      </c>
      <c r="C357" s="148" t="s">
        <v>72</v>
      </c>
      <c r="D357" s="148" t="s">
        <v>71</v>
      </c>
      <c r="E357" s="148" t="s">
        <v>71</v>
      </c>
      <c r="F357" s="148" t="s">
        <v>71</v>
      </c>
      <c r="G357" s="148" t="s">
        <v>71</v>
      </c>
      <c r="H357" s="15" t="s">
        <v>73</v>
      </c>
      <c r="I357" s="148" t="s">
        <v>407</v>
      </c>
      <c r="J357" s="15" t="s">
        <v>75</v>
      </c>
      <c r="K357" s="14" t="s">
        <v>71</v>
      </c>
      <c r="L357" s="14" t="s">
        <v>71</v>
      </c>
      <c r="M357" s="23">
        <f t="shared" ref="M357:W357" si="64">SUM(M362:M363)</f>
        <v>0</v>
      </c>
      <c r="N357" s="23">
        <f t="shared" si="64"/>
        <v>0</v>
      </c>
      <c r="O357" s="23">
        <f t="shared" si="64"/>
        <v>0</v>
      </c>
      <c r="P357" s="23">
        <f t="shared" si="64"/>
        <v>0</v>
      </c>
      <c r="Q357" s="23">
        <f t="shared" si="64"/>
        <v>0</v>
      </c>
      <c r="R357" s="23">
        <f t="shared" si="64"/>
        <v>46020.5</v>
      </c>
      <c r="S357" s="23">
        <f t="shared" si="64"/>
        <v>0</v>
      </c>
      <c r="T357" s="23">
        <f t="shared" si="64"/>
        <v>0</v>
      </c>
      <c r="U357" s="23">
        <f t="shared" si="64"/>
        <v>0</v>
      </c>
      <c r="V357" s="23">
        <f t="shared" si="64"/>
        <v>0</v>
      </c>
      <c r="W357" s="23">
        <f t="shared" si="64"/>
        <v>0</v>
      </c>
      <c r="X357" s="23">
        <f>SUM(X362:X363)</f>
        <v>0</v>
      </c>
      <c r="Y357" s="36">
        <f>SUM(M357:X357)</f>
        <v>46020.5</v>
      </c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7"/>
    </row>
    <row r="358" spans="1:41" x14ac:dyDescent="0.2">
      <c r="A358" s="142"/>
      <c r="B358" s="12" t="s">
        <v>76</v>
      </c>
      <c r="C358" s="24" t="s">
        <v>71</v>
      </c>
      <c r="D358" s="24" t="s">
        <v>71</v>
      </c>
      <c r="E358" s="24" t="s">
        <v>71</v>
      </c>
      <c r="F358" s="24" t="s">
        <v>71</v>
      </c>
      <c r="G358" s="24" t="s">
        <v>71</v>
      </c>
      <c r="H358" s="24" t="s">
        <v>71</v>
      </c>
      <c r="I358" s="24" t="s">
        <v>71</v>
      </c>
      <c r="J358" s="24" t="s">
        <v>71</v>
      </c>
      <c r="K358" s="148" t="s">
        <v>71</v>
      </c>
      <c r="L358" s="148" t="s">
        <v>71</v>
      </c>
      <c r="M358" s="148" t="s">
        <v>71</v>
      </c>
      <c r="N358" s="148" t="s">
        <v>71</v>
      </c>
      <c r="O358" s="148" t="s">
        <v>71</v>
      </c>
      <c r="P358" s="148" t="s">
        <v>71</v>
      </c>
      <c r="Q358" s="148" t="s">
        <v>71</v>
      </c>
      <c r="R358" s="148" t="s">
        <v>71</v>
      </c>
      <c r="S358" s="24" t="s">
        <v>71</v>
      </c>
      <c r="T358" s="24" t="s">
        <v>71</v>
      </c>
      <c r="U358" s="24" t="s">
        <v>71</v>
      </c>
      <c r="V358" s="24" t="s">
        <v>71</v>
      </c>
      <c r="W358" s="24" t="s">
        <v>71</v>
      </c>
      <c r="X358" s="24" t="s">
        <v>71</v>
      </c>
      <c r="Y358" s="24" t="s">
        <v>71</v>
      </c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7"/>
    </row>
    <row r="359" spans="1:41" x14ac:dyDescent="0.2">
      <c r="A359" s="142"/>
      <c r="B359" s="12" t="s">
        <v>159</v>
      </c>
      <c r="C359" s="148" t="s">
        <v>72</v>
      </c>
      <c r="D359" s="148" t="s">
        <v>71</v>
      </c>
      <c r="E359" s="148" t="s">
        <v>71</v>
      </c>
      <c r="F359" s="148" t="s">
        <v>71</v>
      </c>
      <c r="G359" s="148" t="s">
        <v>71</v>
      </c>
      <c r="H359" s="15" t="s">
        <v>73</v>
      </c>
      <c r="I359" s="148" t="s">
        <v>407</v>
      </c>
      <c r="J359" s="15" t="s">
        <v>75</v>
      </c>
      <c r="K359" s="148" t="s">
        <v>71</v>
      </c>
      <c r="L359" s="148" t="s">
        <v>71</v>
      </c>
      <c r="M359" s="23">
        <f>SUMIFS(M362:M363,B362:B363,B359)</f>
        <v>0</v>
      </c>
      <c r="N359" s="23">
        <f>SUMIFS(N362:N363,B362:B363,B359)</f>
        <v>0</v>
      </c>
      <c r="O359" s="23">
        <f>SUMIFS(O362:O363,B362:B363,B359)</f>
        <v>0</v>
      </c>
      <c r="P359" s="23">
        <f>SUMIFS(P362:P363,B362:B363,B359)</f>
        <v>0</v>
      </c>
      <c r="Q359" s="23">
        <f>SUMIFS(Q362:Q363,B362:B363,B359)</f>
        <v>0</v>
      </c>
      <c r="R359" s="23">
        <f>SUMIFS(R362:R363,B362:B363,B359)</f>
        <v>0</v>
      </c>
      <c r="S359" s="23">
        <f>SUMIFS(S362:S363,B362:B363,B359)</f>
        <v>0</v>
      </c>
      <c r="T359" s="23">
        <f>SUMIFS(T362:T363,B362:B363,B359)</f>
        <v>0</v>
      </c>
      <c r="U359" s="23">
        <f>SUMIFS(U362:U363,B362:B363,B359)</f>
        <v>0</v>
      </c>
      <c r="V359" s="23">
        <f>SUMIFS(V362:V363,B362:B363,B359)</f>
        <v>0</v>
      </c>
      <c r="W359" s="23">
        <f>SUMIFS(W362:W363,B362:B363,B359)</f>
        <v>0</v>
      </c>
      <c r="X359" s="23">
        <f>SUMIFS(X362:X363,C362:C363,C359)</f>
        <v>0</v>
      </c>
      <c r="Y359" s="36">
        <f>SUM(M359:X359)</f>
        <v>0</v>
      </c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7"/>
    </row>
    <row r="360" spans="1:41" x14ac:dyDescent="0.2">
      <c r="A360" s="142"/>
      <c r="B360" s="12" t="s">
        <v>158</v>
      </c>
      <c r="C360" s="148" t="s">
        <v>72</v>
      </c>
      <c r="D360" s="148" t="s">
        <v>71</v>
      </c>
      <c r="E360" s="148" t="s">
        <v>71</v>
      </c>
      <c r="F360" s="148" t="s">
        <v>71</v>
      </c>
      <c r="G360" s="148" t="s">
        <v>71</v>
      </c>
      <c r="H360" s="15" t="s">
        <v>73</v>
      </c>
      <c r="I360" s="148" t="s">
        <v>407</v>
      </c>
      <c r="J360" s="15" t="s">
        <v>75</v>
      </c>
      <c r="K360" s="148" t="s">
        <v>71</v>
      </c>
      <c r="L360" s="148" t="s">
        <v>71</v>
      </c>
      <c r="M360" s="23">
        <f>SUMIFS(M362:M363,B362:B363,B360)</f>
        <v>0</v>
      </c>
      <c r="N360" s="23">
        <f>SUMIFS(N362:N363,B362:B363,B360)</f>
        <v>0</v>
      </c>
      <c r="O360" s="23">
        <f>SUMIFS(O362:O363,B362:B363,B360)</f>
        <v>0</v>
      </c>
      <c r="P360" s="23">
        <f>SUMIFS(P362:P363,B362:B363,B360)</f>
        <v>0</v>
      </c>
      <c r="Q360" s="23">
        <f>SUMIFS(Q362:Q363,B362:B363,B360)</f>
        <v>0</v>
      </c>
      <c r="R360" s="23">
        <f>SUMIFS(R362:R363,B362:B363,B360)</f>
        <v>46020.5</v>
      </c>
      <c r="S360" s="23">
        <f>SUMIFS(S362:S363,B362:B363,B360)</f>
        <v>0</v>
      </c>
      <c r="T360" s="23">
        <f>SUMIFS(T362:T363,B362:B363,B360)</f>
        <v>0</v>
      </c>
      <c r="U360" s="23">
        <f>SUMIFS(U362:U363,B362:B363,B360)</f>
        <v>0</v>
      </c>
      <c r="V360" s="23">
        <f>SUMIFS(V362:V363,B362:B363,B360)</f>
        <v>0</v>
      </c>
      <c r="W360" s="23">
        <f>SUMIFS(W362:W363,B362:B363,B360)</f>
        <v>0</v>
      </c>
      <c r="X360" s="23">
        <f>SUMIFS(X362:X363,C362:C363,C360)</f>
        <v>0</v>
      </c>
      <c r="Y360" s="36">
        <f>SUM(M360:X360)</f>
        <v>46020.5</v>
      </c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7"/>
    </row>
    <row r="361" spans="1:41" x14ac:dyDescent="0.2">
      <c r="A361" s="142"/>
      <c r="B361" s="12"/>
      <c r="C361" s="148" t="s">
        <v>71</v>
      </c>
      <c r="D361" s="48"/>
      <c r="E361" s="48"/>
      <c r="F361" s="48"/>
      <c r="G361" s="48"/>
      <c r="H361" s="148" t="s">
        <v>71</v>
      </c>
      <c r="I361" s="148" t="s">
        <v>71</v>
      </c>
      <c r="J361" s="15" t="s">
        <v>71</v>
      </c>
      <c r="K361" s="14" t="s">
        <v>71</v>
      </c>
      <c r="L361" s="14" t="s">
        <v>71</v>
      </c>
      <c r="M361" s="23" t="s">
        <v>71</v>
      </c>
      <c r="N361" s="23" t="s">
        <v>71</v>
      </c>
      <c r="O361" s="23" t="s">
        <v>71</v>
      </c>
      <c r="P361" s="148" t="s">
        <v>71</v>
      </c>
      <c r="Q361" s="148" t="s">
        <v>71</v>
      </c>
      <c r="R361" s="148" t="s">
        <v>71</v>
      </c>
      <c r="S361" s="148" t="s">
        <v>71</v>
      </c>
      <c r="T361" s="148" t="s">
        <v>71</v>
      </c>
      <c r="U361" s="148" t="s">
        <v>71</v>
      </c>
      <c r="V361" s="148" t="s">
        <v>71</v>
      </c>
      <c r="W361" s="148" t="s">
        <v>71</v>
      </c>
      <c r="X361" s="148" t="s">
        <v>71</v>
      </c>
      <c r="Y361" s="148" t="s">
        <v>71</v>
      </c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7"/>
    </row>
    <row r="362" spans="1:41" x14ac:dyDescent="0.2">
      <c r="A362" s="142"/>
      <c r="B362" s="11" t="s">
        <v>158</v>
      </c>
      <c r="C362" s="146" t="s">
        <v>72</v>
      </c>
      <c r="D362" s="146" t="s">
        <v>71</v>
      </c>
      <c r="E362" s="146" t="s">
        <v>71</v>
      </c>
      <c r="F362" s="146" t="s">
        <v>71</v>
      </c>
      <c r="G362" s="146" t="s">
        <v>71</v>
      </c>
      <c r="H362" s="9" t="s">
        <v>90</v>
      </c>
      <c r="I362" s="146" t="s">
        <v>35</v>
      </c>
      <c r="J362" s="9" t="s">
        <v>195</v>
      </c>
      <c r="K362" s="142" t="s">
        <v>71</v>
      </c>
      <c r="L362" s="142" t="s">
        <v>71</v>
      </c>
      <c r="M362" s="10">
        <f t="shared" ref="M362:P363" si="65">3190.5-3190.5</f>
        <v>0</v>
      </c>
      <c r="N362" s="10">
        <f t="shared" si="65"/>
        <v>0</v>
      </c>
      <c r="O362" s="10">
        <f t="shared" si="65"/>
        <v>0</v>
      </c>
      <c r="P362" s="10">
        <f t="shared" si="65"/>
        <v>0</v>
      </c>
      <c r="Q362" s="10">
        <f>3276.2-3276.2</f>
        <v>0</v>
      </c>
      <c r="R362" s="10">
        <v>33229.599999999999</v>
      </c>
      <c r="S362" s="10">
        <f>3276.2-3276.2</f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28">
        <f>SUM(M362:X362)</f>
        <v>33229.599999999999</v>
      </c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7"/>
    </row>
    <row r="363" spans="1:41" x14ac:dyDescent="0.2">
      <c r="A363" s="142"/>
      <c r="B363" s="11" t="s">
        <v>158</v>
      </c>
      <c r="C363" s="146" t="s">
        <v>72</v>
      </c>
      <c r="D363" s="146" t="s">
        <v>71</v>
      </c>
      <c r="E363" s="146" t="s">
        <v>71</v>
      </c>
      <c r="F363" s="146" t="s">
        <v>71</v>
      </c>
      <c r="G363" s="146" t="s">
        <v>71</v>
      </c>
      <c r="H363" s="9" t="s">
        <v>90</v>
      </c>
      <c r="I363" s="146" t="s">
        <v>35</v>
      </c>
      <c r="J363" s="9" t="s">
        <v>413</v>
      </c>
      <c r="K363" s="142" t="s">
        <v>71</v>
      </c>
      <c r="L363" s="142" t="s">
        <v>71</v>
      </c>
      <c r="M363" s="10">
        <f t="shared" si="65"/>
        <v>0</v>
      </c>
      <c r="N363" s="10">
        <f t="shared" si="65"/>
        <v>0</v>
      </c>
      <c r="O363" s="10">
        <f t="shared" si="65"/>
        <v>0</v>
      </c>
      <c r="P363" s="10">
        <f t="shared" si="65"/>
        <v>0</v>
      </c>
      <c r="Q363" s="10">
        <f t="shared" ref="Q363:X363" si="66">3276.2-3276.2</f>
        <v>0</v>
      </c>
      <c r="R363" s="10">
        <f>3000+9790.9</f>
        <v>12790.9</v>
      </c>
      <c r="S363" s="10">
        <f t="shared" si="66"/>
        <v>0</v>
      </c>
      <c r="T363" s="10">
        <f t="shared" si="66"/>
        <v>0</v>
      </c>
      <c r="U363" s="10">
        <f t="shared" si="66"/>
        <v>0</v>
      </c>
      <c r="V363" s="10">
        <f t="shared" si="66"/>
        <v>0</v>
      </c>
      <c r="W363" s="10">
        <f t="shared" si="66"/>
        <v>0</v>
      </c>
      <c r="X363" s="10">
        <f t="shared" si="66"/>
        <v>0</v>
      </c>
      <c r="Y363" s="28">
        <f>SUM(M363:X363)</f>
        <v>12790.9</v>
      </c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7"/>
    </row>
    <row r="364" spans="1:41" ht="30.75" customHeight="1" x14ac:dyDescent="0.2">
      <c r="A364" s="142" t="s">
        <v>302</v>
      </c>
      <c r="B364" s="7" t="s">
        <v>498</v>
      </c>
      <c r="C364" s="146" t="s">
        <v>83</v>
      </c>
      <c r="D364" s="146" t="s">
        <v>71</v>
      </c>
      <c r="E364" s="8" t="s">
        <v>99</v>
      </c>
      <c r="F364" s="146" t="s">
        <v>71</v>
      </c>
      <c r="G364" s="146" t="s">
        <v>71</v>
      </c>
      <c r="H364" s="146" t="s">
        <v>71</v>
      </c>
      <c r="I364" s="146" t="s">
        <v>71</v>
      </c>
      <c r="J364" s="9" t="s">
        <v>71</v>
      </c>
      <c r="K364" s="146" t="s">
        <v>71</v>
      </c>
      <c r="L364" s="146" t="s">
        <v>71</v>
      </c>
      <c r="M364" s="146" t="s">
        <v>71</v>
      </c>
      <c r="N364" s="146" t="s">
        <v>71</v>
      </c>
      <c r="O364" s="146" t="s">
        <v>71</v>
      </c>
      <c r="P364" s="146" t="s">
        <v>71</v>
      </c>
      <c r="Q364" s="146" t="s">
        <v>71</v>
      </c>
      <c r="R364" s="146">
        <v>150</v>
      </c>
      <c r="S364" s="146" t="s">
        <v>71</v>
      </c>
      <c r="T364" s="146" t="s">
        <v>71</v>
      </c>
      <c r="U364" s="146" t="s">
        <v>71</v>
      </c>
      <c r="V364" s="146" t="s">
        <v>71</v>
      </c>
      <c r="W364" s="146" t="s">
        <v>71</v>
      </c>
      <c r="X364" s="146" t="s">
        <v>71</v>
      </c>
      <c r="Y364" s="10">
        <f>SUM(R364:X364)</f>
        <v>150</v>
      </c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7"/>
    </row>
    <row r="365" spans="1:41" ht="96" customHeight="1" x14ac:dyDescent="0.2">
      <c r="A365" s="142" t="s">
        <v>698</v>
      </c>
      <c r="B365" s="12" t="s">
        <v>644</v>
      </c>
      <c r="C365" s="146" t="s">
        <v>71</v>
      </c>
      <c r="D365" s="146" t="s">
        <v>71</v>
      </c>
      <c r="E365" s="146" t="s">
        <v>71</v>
      </c>
      <c r="F365" s="20" t="s">
        <v>643</v>
      </c>
      <c r="G365" s="8" t="s">
        <v>374</v>
      </c>
      <c r="H365" s="146" t="s">
        <v>71</v>
      </c>
      <c r="I365" s="146" t="s">
        <v>71</v>
      </c>
      <c r="J365" s="9" t="s">
        <v>71</v>
      </c>
      <c r="K365" s="146" t="s">
        <v>71</v>
      </c>
      <c r="L365" s="146" t="s">
        <v>71</v>
      </c>
      <c r="M365" s="146" t="s">
        <v>71</v>
      </c>
      <c r="N365" s="146" t="s">
        <v>71</v>
      </c>
      <c r="O365" s="146" t="s">
        <v>71</v>
      </c>
      <c r="P365" s="146" t="s">
        <v>71</v>
      </c>
      <c r="Q365" s="146" t="s">
        <v>71</v>
      </c>
      <c r="R365" s="146" t="s">
        <v>71</v>
      </c>
      <c r="S365" s="146" t="s">
        <v>71</v>
      </c>
      <c r="T365" s="146" t="s">
        <v>71</v>
      </c>
      <c r="U365" s="146" t="s">
        <v>71</v>
      </c>
      <c r="V365" s="146" t="s">
        <v>71</v>
      </c>
      <c r="W365" s="146" t="s">
        <v>71</v>
      </c>
      <c r="X365" s="146" t="s">
        <v>71</v>
      </c>
      <c r="Y365" s="10" t="s">
        <v>71</v>
      </c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7"/>
    </row>
    <row r="366" spans="1:41" ht="14.25" customHeight="1" x14ac:dyDescent="0.2">
      <c r="A366" s="142"/>
      <c r="B366" s="12" t="s">
        <v>157</v>
      </c>
      <c r="C366" s="148" t="s">
        <v>72</v>
      </c>
      <c r="D366" s="148" t="s">
        <v>71</v>
      </c>
      <c r="E366" s="148" t="s">
        <v>71</v>
      </c>
      <c r="F366" s="24" t="s">
        <v>71</v>
      </c>
      <c r="G366" s="148" t="s">
        <v>71</v>
      </c>
      <c r="H366" s="148" t="s">
        <v>73</v>
      </c>
      <c r="I366" s="148" t="s">
        <v>407</v>
      </c>
      <c r="J366" s="15" t="s">
        <v>75</v>
      </c>
      <c r="K366" s="148" t="s">
        <v>71</v>
      </c>
      <c r="L366" s="148" t="s">
        <v>71</v>
      </c>
      <c r="M366" s="23">
        <f t="shared" ref="M366:X366" si="67">M368+M369</f>
        <v>0</v>
      </c>
      <c r="N366" s="23">
        <f t="shared" si="67"/>
        <v>0</v>
      </c>
      <c r="O366" s="23">
        <f t="shared" si="67"/>
        <v>0</v>
      </c>
      <c r="P366" s="23">
        <f t="shared" si="67"/>
        <v>0</v>
      </c>
      <c r="Q366" s="23">
        <f t="shared" si="67"/>
        <v>0</v>
      </c>
      <c r="R366" s="23">
        <f t="shared" si="67"/>
        <v>0</v>
      </c>
      <c r="S366" s="23">
        <f t="shared" si="67"/>
        <v>0</v>
      </c>
      <c r="T366" s="23">
        <f t="shared" si="67"/>
        <v>0</v>
      </c>
      <c r="U366" s="23">
        <f t="shared" si="67"/>
        <v>0</v>
      </c>
      <c r="V366" s="23">
        <f t="shared" si="67"/>
        <v>3911</v>
      </c>
      <c r="W366" s="23">
        <f t="shared" si="67"/>
        <v>4090.2000000000003</v>
      </c>
      <c r="X366" s="23">
        <f t="shared" si="67"/>
        <v>0</v>
      </c>
      <c r="Y366" s="23">
        <f>SUM(M366:X366)</f>
        <v>8001.2000000000007</v>
      </c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7"/>
    </row>
    <row r="367" spans="1:41" ht="14.25" customHeight="1" x14ac:dyDescent="0.2">
      <c r="A367" s="142"/>
      <c r="B367" s="12" t="s">
        <v>76</v>
      </c>
      <c r="C367" s="24" t="s">
        <v>71</v>
      </c>
      <c r="D367" s="24" t="s">
        <v>71</v>
      </c>
      <c r="E367" s="24" t="s">
        <v>71</v>
      </c>
      <c r="F367" s="24" t="s">
        <v>71</v>
      </c>
      <c r="G367" s="24" t="s">
        <v>71</v>
      </c>
      <c r="H367" s="24" t="s">
        <v>71</v>
      </c>
      <c r="I367" s="24" t="s">
        <v>71</v>
      </c>
      <c r="J367" s="24" t="s">
        <v>71</v>
      </c>
      <c r="K367" s="148" t="s">
        <v>71</v>
      </c>
      <c r="L367" s="148" t="s">
        <v>71</v>
      </c>
      <c r="M367" s="148" t="s">
        <v>71</v>
      </c>
      <c r="N367" s="148" t="s">
        <v>71</v>
      </c>
      <c r="O367" s="148" t="s">
        <v>71</v>
      </c>
      <c r="P367" s="148" t="s">
        <v>71</v>
      </c>
      <c r="Q367" s="148" t="s">
        <v>71</v>
      </c>
      <c r="R367" s="148" t="s">
        <v>71</v>
      </c>
      <c r="S367" s="24" t="s">
        <v>71</v>
      </c>
      <c r="T367" s="24" t="s">
        <v>71</v>
      </c>
      <c r="U367" s="24" t="s">
        <v>71</v>
      </c>
      <c r="V367" s="24" t="s">
        <v>71</v>
      </c>
      <c r="W367" s="24" t="s">
        <v>71</v>
      </c>
      <c r="X367" s="24" t="s">
        <v>71</v>
      </c>
      <c r="Y367" s="24" t="s">
        <v>71</v>
      </c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7"/>
    </row>
    <row r="368" spans="1:41" ht="14.25" customHeight="1" x14ac:dyDescent="0.2">
      <c r="A368" s="142"/>
      <c r="B368" s="12" t="s">
        <v>159</v>
      </c>
      <c r="C368" s="148" t="s">
        <v>72</v>
      </c>
      <c r="D368" s="148" t="s">
        <v>71</v>
      </c>
      <c r="E368" s="148" t="s">
        <v>71</v>
      </c>
      <c r="F368" s="24" t="s">
        <v>71</v>
      </c>
      <c r="G368" s="148" t="s">
        <v>71</v>
      </c>
      <c r="H368" s="148" t="s">
        <v>73</v>
      </c>
      <c r="I368" s="148" t="s">
        <v>407</v>
      </c>
      <c r="J368" s="15" t="s">
        <v>75</v>
      </c>
      <c r="K368" s="148" t="s">
        <v>71</v>
      </c>
      <c r="L368" s="148" t="s">
        <v>71</v>
      </c>
      <c r="M368" s="23">
        <f>SUMIFS(M371:M376,B371:B376,B368)</f>
        <v>0</v>
      </c>
      <c r="N368" s="23">
        <f>SUMIFS(N371:N376,B371:B376,B368)</f>
        <v>0</v>
      </c>
      <c r="O368" s="23">
        <f>SUMIFS(O371:O376,B371:B376,B368)</f>
        <v>0</v>
      </c>
      <c r="P368" s="23">
        <f>SUMIFS(P371:P376,B371:B376,B368)</f>
        <v>0</v>
      </c>
      <c r="Q368" s="23">
        <f>SUMIFS(Q371:Q376,B371:B376,B368)</f>
        <v>0</v>
      </c>
      <c r="R368" s="23">
        <f>SUMIFS(R371:R376,B371:B376,B368)</f>
        <v>0</v>
      </c>
      <c r="S368" s="23">
        <f>SUMIFS(S371:S381,B371:B381,B368)</f>
        <v>0</v>
      </c>
      <c r="T368" s="23">
        <f>T372+T374+T376+T377</f>
        <v>0</v>
      </c>
      <c r="U368" s="23">
        <f>SUMIFS(U371:U378,B371:B378,B368)</f>
        <v>0</v>
      </c>
      <c r="V368" s="23">
        <f>SUMIFS(V371:V381,B371:B381,B368)</f>
        <v>3832.8</v>
      </c>
      <c r="W368" s="23">
        <f>SUMIFS(W371:W381,B371:B381,B368)</f>
        <v>4008.4</v>
      </c>
      <c r="X368" s="23">
        <f>SUMIFS(X371:X381,B371:B381,B368)</f>
        <v>0</v>
      </c>
      <c r="Y368" s="23">
        <f>SUM(M368:X368)</f>
        <v>7841.2000000000007</v>
      </c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7"/>
    </row>
    <row r="369" spans="1:41" ht="14.25" customHeight="1" x14ac:dyDescent="0.2">
      <c r="A369" s="142"/>
      <c r="B369" s="12" t="s">
        <v>158</v>
      </c>
      <c r="C369" s="148" t="s">
        <v>72</v>
      </c>
      <c r="D369" s="148" t="s">
        <v>71</v>
      </c>
      <c r="E369" s="148" t="s">
        <v>71</v>
      </c>
      <c r="F369" s="24" t="s">
        <v>71</v>
      </c>
      <c r="G369" s="148" t="s">
        <v>71</v>
      </c>
      <c r="H369" s="148" t="s">
        <v>73</v>
      </c>
      <c r="I369" s="148" t="s">
        <v>407</v>
      </c>
      <c r="J369" s="15" t="s">
        <v>75</v>
      </c>
      <c r="K369" s="148" t="s">
        <v>71</v>
      </c>
      <c r="L369" s="148" t="s">
        <v>71</v>
      </c>
      <c r="M369" s="23">
        <f>SUMIFS(M371:M376,B371:B376,B369)</f>
        <v>0</v>
      </c>
      <c r="N369" s="23">
        <f>SUMIFS(N371:N376,B371:B376,B369)</f>
        <v>0</v>
      </c>
      <c r="O369" s="23">
        <f>SUMIFS(O371:O376,B371:B376,B369)</f>
        <v>0</v>
      </c>
      <c r="P369" s="23">
        <f>SUMIFS(P371:P376,B371:B376,B369)</f>
        <v>0</v>
      </c>
      <c r="Q369" s="23">
        <f>SUMIFS(Q371:Q376,B371:B376,B369)</f>
        <v>0</v>
      </c>
      <c r="R369" s="23">
        <f>SUMIFS(R371:R376,B371:B376,B369)</f>
        <v>0</v>
      </c>
      <c r="S369" s="23">
        <f>SUMIFS(S371:S381,B371:B381,B369)</f>
        <v>0</v>
      </c>
      <c r="T369" s="23">
        <f>T371+T373+T375+T378</f>
        <v>0</v>
      </c>
      <c r="U369" s="23">
        <f>SUMIFS(U371:U378,B371:B378,B369)</f>
        <v>0</v>
      </c>
      <c r="V369" s="23">
        <f>SUMIFS(V371:V381,B371:B381,B369)</f>
        <v>78.2</v>
      </c>
      <c r="W369" s="23">
        <f>SUMIFS(W371:W381,B371:B381,B369)</f>
        <v>81.8</v>
      </c>
      <c r="X369" s="23">
        <f>SUMIFS(X371:X381,B371:B381,B369)</f>
        <v>0</v>
      </c>
      <c r="Y369" s="23">
        <f>SUM(M369:X369)</f>
        <v>160</v>
      </c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7"/>
    </row>
    <row r="370" spans="1:41" ht="13.5" customHeight="1" x14ac:dyDescent="0.2">
      <c r="A370" s="142"/>
      <c r="B370" s="12"/>
      <c r="C370" s="148" t="s">
        <v>71</v>
      </c>
      <c r="D370" s="148" t="s">
        <v>71</v>
      </c>
      <c r="E370" s="148" t="s">
        <v>71</v>
      </c>
      <c r="F370" s="148" t="s">
        <v>71</v>
      </c>
      <c r="G370" s="148" t="s">
        <v>71</v>
      </c>
      <c r="H370" s="148" t="s">
        <v>71</v>
      </c>
      <c r="I370" s="148" t="s">
        <v>71</v>
      </c>
      <c r="J370" s="15" t="s">
        <v>71</v>
      </c>
      <c r="K370" s="148" t="s">
        <v>71</v>
      </c>
      <c r="L370" s="148" t="s">
        <v>71</v>
      </c>
      <c r="M370" s="148" t="s">
        <v>71</v>
      </c>
      <c r="N370" s="148" t="s">
        <v>71</v>
      </c>
      <c r="O370" s="148" t="s">
        <v>71</v>
      </c>
      <c r="P370" s="148" t="s">
        <v>71</v>
      </c>
      <c r="Q370" s="148" t="s">
        <v>71</v>
      </c>
      <c r="R370" s="148" t="s">
        <v>71</v>
      </c>
      <c r="S370" s="148" t="s">
        <v>71</v>
      </c>
      <c r="T370" s="148" t="s">
        <v>71</v>
      </c>
      <c r="U370" s="148" t="s">
        <v>71</v>
      </c>
      <c r="V370" s="148" t="s">
        <v>71</v>
      </c>
      <c r="W370" s="148" t="s">
        <v>71</v>
      </c>
      <c r="X370" s="148" t="s">
        <v>71</v>
      </c>
      <c r="Y370" s="23" t="s">
        <v>71</v>
      </c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7"/>
    </row>
    <row r="371" spans="1:41" ht="13.5" customHeight="1" x14ac:dyDescent="0.2">
      <c r="A371" s="142"/>
      <c r="B371" s="11" t="s">
        <v>158</v>
      </c>
      <c r="C371" s="146" t="s">
        <v>72</v>
      </c>
      <c r="D371" s="146" t="s">
        <v>71</v>
      </c>
      <c r="E371" s="147" t="s">
        <v>71</v>
      </c>
      <c r="F371" s="146" t="s">
        <v>71</v>
      </c>
      <c r="G371" s="146" t="s">
        <v>71</v>
      </c>
      <c r="H371" s="9" t="s">
        <v>90</v>
      </c>
      <c r="I371" s="9" t="s">
        <v>194</v>
      </c>
      <c r="J371" s="9" t="s">
        <v>195</v>
      </c>
      <c r="K371" s="146" t="s">
        <v>71</v>
      </c>
      <c r="L371" s="146" t="s">
        <v>71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f t="shared" ref="T371:X372" si="68">T387</f>
        <v>0</v>
      </c>
      <c r="U371" s="10">
        <f t="shared" si="68"/>
        <v>0</v>
      </c>
      <c r="V371" s="10">
        <f t="shared" si="68"/>
        <v>78.2</v>
      </c>
      <c r="W371" s="10">
        <f t="shared" si="68"/>
        <v>81.8</v>
      </c>
      <c r="X371" s="10">
        <f t="shared" si="68"/>
        <v>0</v>
      </c>
      <c r="Y371" s="27">
        <f t="shared" ref="Y371:Y378" si="69">SUM(M371:X371)</f>
        <v>160</v>
      </c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7"/>
    </row>
    <row r="372" spans="1:41" ht="13.5" customHeight="1" x14ac:dyDescent="0.2">
      <c r="A372" s="142"/>
      <c r="B372" s="11" t="s">
        <v>159</v>
      </c>
      <c r="C372" s="146" t="s">
        <v>72</v>
      </c>
      <c r="D372" s="146" t="s">
        <v>71</v>
      </c>
      <c r="E372" s="147" t="s">
        <v>71</v>
      </c>
      <c r="F372" s="146" t="s">
        <v>71</v>
      </c>
      <c r="G372" s="146" t="s">
        <v>71</v>
      </c>
      <c r="H372" s="9" t="s">
        <v>90</v>
      </c>
      <c r="I372" s="9" t="s">
        <v>194</v>
      </c>
      <c r="J372" s="9" t="s">
        <v>195</v>
      </c>
      <c r="K372" s="146" t="s">
        <v>71</v>
      </c>
      <c r="L372" s="146" t="s">
        <v>71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f t="shared" si="68"/>
        <v>0</v>
      </c>
      <c r="U372" s="10">
        <f t="shared" si="68"/>
        <v>0</v>
      </c>
      <c r="V372" s="10">
        <f t="shared" si="68"/>
        <v>3832.8</v>
      </c>
      <c r="W372" s="10">
        <f t="shared" si="68"/>
        <v>4008.4</v>
      </c>
      <c r="X372" s="10">
        <f t="shared" si="68"/>
        <v>0</v>
      </c>
      <c r="Y372" s="27">
        <f t="shared" si="69"/>
        <v>7841.2000000000007</v>
      </c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7"/>
    </row>
    <row r="373" spans="1:41" ht="13.5" customHeight="1" x14ac:dyDescent="0.2">
      <c r="A373" s="142"/>
      <c r="B373" s="11" t="s">
        <v>158</v>
      </c>
      <c r="C373" s="146" t="s">
        <v>72</v>
      </c>
      <c r="D373" s="146" t="s">
        <v>71</v>
      </c>
      <c r="E373" s="147" t="s">
        <v>71</v>
      </c>
      <c r="F373" s="146" t="s">
        <v>71</v>
      </c>
      <c r="G373" s="146" t="s">
        <v>71</v>
      </c>
      <c r="H373" s="9" t="s">
        <v>386</v>
      </c>
      <c r="I373" s="9" t="s">
        <v>194</v>
      </c>
      <c r="J373" s="9" t="s">
        <v>195</v>
      </c>
      <c r="K373" s="146" t="s">
        <v>71</v>
      </c>
      <c r="L373" s="146" t="s">
        <v>71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f t="shared" ref="V373:W376" si="70">V389</f>
        <v>0</v>
      </c>
      <c r="W373" s="10">
        <f t="shared" si="70"/>
        <v>0</v>
      </c>
      <c r="X373" s="10">
        <v>0</v>
      </c>
      <c r="Y373" s="27">
        <f t="shared" si="69"/>
        <v>0</v>
      </c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7"/>
    </row>
    <row r="374" spans="1:41" ht="13.5" customHeight="1" x14ac:dyDescent="0.2">
      <c r="A374" s="142"/>
      <c r="B374" s="11" t="s">
        <v>159</v>
      </c>
      <c r="C374" s="146" t="s">
        <v>72</v>
      </c>
      <c r="D374" s="146" t="s">
        <v>71</v>
      </c>
      <c r="E374" s="147" t="s">
        <v>71</v>
      </c>
      <c r="F374" s="146" t="s">
        <v>71</v>
      </c>
      <c r="G374" s="146" t="s">
        <v>71</v>
      </c>
      <c r="H374" s="9" t="s">
        <v>386</v>
      </c>
      <c r="I374" s="9" t="s">
        <v>194</v>
      </c>
      <c r="J374" s="9" t="s">
        <v>195</v>
      </c>
      <c r="K374" s="146" t="s">
        <v>71</v>
      </c>
      <c r="L374" s="146" t="s">
        <v>71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f t="shared" si="70"/>
        <v>0</v>
      </c>
      <c r="W374" s="10">
        <f t="shared" si="70"/>
        <v>0</v>
      </c>
      <c r="X374" s="10">
        <v>0</v>
      </c>
      <c r="Y374" s="27">
        <f t="shared" si="69"/>
        <v>0</v>
      </c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7"/>
    </row>
    <row r="375" spans="1:41" ht="13.5" customHeight="1" x14ac:dyDescent="0.2">
      <c r="A375" s="142"/>
      <c r="B375" s="11" t="s">
        <v>158</v>
      </c>
      <c r="C375" s="146" t="s">
        <v>72</v>
      </c>
      <c r="D375" s="146" t="s">
        <v>71</v>
      </c>
      <c r="E375" s="147" t="s">
        <v>71</v>
      </c>
      <c r="F375" s="146" t="s">
        <v>71</v>
      </c>
      <c r="G375" s="146" t="s">
        <v>71</v>
      </c>
      <c r="H375" s="9" t="s">
        <v>90</v>
      </c>
      <c r="I375" s="9" t="s">
        <v>194</v>
      </c>
      <c r="J375" s="9" t="s">
        <v>413</v>
      </c>
      <c r="K375" s="146" t="s">
        <v>71</v>
      </c>
      <c r="L375" s="146" t="s">
        <v>71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f t="shared" si="70"/>
        <v>0</v>
      </c>
      <c r="W375" s="10">
        <f t="shared" si="70"/>
        <v>0</v>
      </c>
      <c r="X375" s="10">
        <v>0</v>
      </c>
      <c r="Y375" s="27">
        <f t="shared" si="69"/>
        <v>0</v>
      </c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7"/>
    </row>
    <row r="376" spans="1:41" ht="13.5" customHeight="1" x14ac:dyDescent="0.2">
      <c r="A376" s="142"/>
      <c r="B376" s="11" t="s">
        <v>159</v>
      </c>
      <c r="C376" s="146" t="s">
        <v>72</v>
      </c>
      <c r="D376" s="146" t="s">
        <v>71</v>
      </c>
      <c r="E376" s="147" t="s">
        <v>71</v>
      </c>
      <c r="F376" s="146" t="s">
        <v>71</v>
      </c>
      <c r="G376" s="146" t="s">
        <v>71</v>
      </c>
      <c r="H376" s="9" t="s">
        <v>90</v>
      </c>
      <c r="I376" s="9" t="s">
        <v>194</v>
      </c>
      <c r="J376" s="9" t="s">
        <v>413</v>
      </c>
      <c r="K376" s="146" t="s">
        <v>71</v>
      </c>
      <c r="L376" s="146" t="s">
        <v>71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f t="shared" si="70"/>
        <v>0</v>
      </c>
      <c r="W376" s="10">
        <f t="shared" si="70"/>
        <v>0</v>
      </c>
      <c r="X376" s="10">
        <v>0</v>
      </c>
      <c r="Y376" s="27">
        <f t="shared" si="69"/>
        <v>0</v>
      </c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7"/>
    </row>
    <row r="377" spans="1:41" ht="13.5" customHeight="1" x14ac:dyDescent="0.2">
      <c r="A377" s="142"/>
      <c r="B377" s="11" t="s">
        <v>159</v>
      </c>
      <c r="C377" s="146" t="s">
        <v>72</v>
      </c>
      <c r="D377" s="146" t="s">
        <v>71</v>
      </c>
      <c r="E377" s="147" t="s">
        <v>71</v>
      </c>
      <c r="F377" s="146" t="s">
        <v>71</v>
      </c>
      <c r="G377" s="146" t="s">
        <v>71</v>
      </c>
      <c r="H377" s="9" t="s">
        <v>90</v>
      </c>
      <c r="I377" s="9" t="s">
        <v>194</v>
      </c>
      <c r="J377" s="9" t="s">
        <v>410</v>
      </c>
      <c r="K377" s="22" t="s">
        <v>71</v>
      </c>
      <c r="L377" s="22" t="s">
        <v>71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f t="shared" ref="T377:W378" si="71">T380</f>
        <v>0</v>
      </c>
      <c r="U377" s="10">
        <f t="shared" si="71"/>
        <v>0</v>
      </c>
      <c r="V377" s="10">
        <f t="shared" si="71"/>
        <v>0</v>
      </c>
      <c r="W377" s="10">
        <f t="shared" si="71"/>
        <v>0</v>
      </c>
      <c r="X377" s="10">
        <v>0</v>
      </c>
      <c r="Y377" s="27">
        <f t="shared" si="69"/>
        <v>0</v>
      </c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7"/>
    </row>
    <row r="378" spans="1:41" ht="13.5" customHeight="1" x14ac:dyDescent="0.2">
      <c r="A378" s="142"/>
      <c r="B378" s="11" t="s">
        <v>158</v>
      </c>
      <c r="C378" s="146" t="s">
        <v>72</v>
      </c>
      <c r="D378" s="146" t="s">
        <v>71</v>
      </c>
      <c r="E378" s="147" t="s">
        <v>71</v>
      </c>
      <c r="F378" s="146" t="s">
        <v>71</v>
      </c>
      <c r="G378" s="146" t="s">
        <v>71</v>
      </c>
      <c r="H378" s="9" t="s">
        <v>90</v>
      </c>
      <c r="I378" s="9" t="s">
        <v>194</v>
      </c>
      <c r="J378" s="9" t="s">
        <v>410</v>
      </c>
      <c r="K378" s="22" t="s">
        <v>71</v>
      </c>
      <c r="L378" s="22" t="s">
        <v>71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f t="shared" si="71"/>
        <v>0</v>
      </c>
      <c r="U378" s="10">
        <f t="shared" si="71"/>
        <v>0</v>
      </c>
      <c r="V378" s="10">
        <f t="shared" si="71"/>
        <v>0</v>
      </c>
      <c r="W378" s="10">
        <f t="shared" si="71"/>
        <v>0</v>
      </c>
      <c r="X378" s="10">
        <v>0</v>
      </c>
      <c r="Y378" s="27">
        <f t="shared" si="69"/>
        <v>0</v>
      </c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7"/>
    </row>
    <row r="379" spans="1:41" ht="66.75" customHeight="1" x14ac:dyDescent="0.2">
      <c r="A379" s="142" t="s">
        <v>699</v>
      </c>
      <c r="B379" s="12" t="s">
        <v>645</v>
      </c>
      <c r="C379" s="146" t="s">
        <v>71</v>
      </c>
      <c r="D379" s="146" t="s">
        <v>71</v>
      </c>
      <c r="E379" s="146" t="s">
        <v>71</v>
      </c>
      <c r="F379" s="25" t="s">
        <v>643</v>
      </c>
      <c r="G379" s="8" t="s">
        <v>82</v>
      </c>
      <c r="H379" s="146" t="s">
        <v>71</v>
      </c>
      <c r="I379" s="20" t="s">
        <v>71</v>
      </c>
      <c r="J379" s="20" t="s">
        <v>71</v>
      </c>
      <c r="K379" s="20" t="s">
        <v>71</v>
      </c>
      <c r="L379" s="20" t="s">
        <v>71</v>
      </c>
      <c r="M379" s="20" t="s">
        <v>71</v>
      </c>
      <c r="N379" s="20" t="s">
        <v>71</v>
      </c>
      <c r="O379" s="20" t="s">
        <v>71</v>
      </c>
      <c r="P379" s="20" t="s">
        <v>71</v>
      </c>
      <c r="Q379" s="20" t="s">
        <v>71</v>
      </c>
      <c r="R379" s="20" t="s">
        <v>71</v>
      </c>
      <c r="S379" s="20" t="s">
        <v>71</v>
      </c>
      <c r="T379" s="20" t="s">
        <v>71</v>
      </c>
      <c r="U379" s="20" t="s">
        <v>71</v>
      </c>
      <c r="V379" s="20" t="s">
        <v>71</v>
      </c>
      <c r="W379" s="20" t="s">
        <v>71</v>
      </c>
      <c r="X379" s="20" t="s">
        <v>71</v>
      </c>
      <c r="Y379" s="20" t="s">
        <v>71</v>
      </c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7"/>
    </row>
    <row r="380" spans="1:41" ht="18.75" customHeight="1" x14ac:dyDescent="0.2">
      <c r="A380" s="142"/>
      <c r="B380" s="11" t="s">
        <v>159</v>
      </c>
      <c r="C380" s="146" t="s">
        <v>72</v>
      </c>
      <c r="D380" s="146" t="s">
        <v>71</v>
      </c>
      <c r="E380" s="147" t="s">
        <v>71</v>
      </c>
      <c r="F380" s="146" t="s">
        <v>71</v>
      </c>
      <c r="G380" s="146" t="s">
        <v>71</v>
      </c>
      <c r="H380" s="9" t="s">
        <v>90</v>
      </c>
      <c r="I380" s="9" t="s">
        <v>194</v>
      </c>
      <c r="J380" s="9" t="s">
        <v>410</v>
      </c>
      <c r="K380" s="22" t="s">
        <v>71</v>
      </c>
      <c r="L380" s="22" t="s">
        <v>71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27">
        <f>SUM(M380:X380)</f>
        <v>0</v>
      </c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7"/>
    </row>
    <row r="381" spans="1:41" ht="18.75" customHeight="1" x14ac:dyDescent="0.2">
      <c r="A381" s="142"/>
      <c r="B381" s="11" t="s">
        <v>158</v>
      </c>
      <c r="C381" s="146" t="s">
        <v>72</v>
      </c>
      <c r="D381" s="146" t="s">
        <v>71</v>
      </c>
      <c r="E381" s="147" t="s">
        <v>71</v>
      </c>
      <c r="F381" s="146" t="s">
        <v>71</v>
      </c>
      <c r="G381" s="146" t="s">
        <v>71</v>
      </c>
      <c r="H381" s="9" t="s">
        <v>90</v>
      </c>
      <c r="I381" s="9" t="s">
        <v>194</v>
      </c>
      <c r="J381" s="9" t="s">
        <v>410</v>
      </c>
      <c r="K381" s="22" t="s">
        <v>71</v>
      </c>
      <c r="L381" s="22" t="s">
        <v>71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27">
        <f>SUM(M381:X381)</f>
        <v>0</v>
      </c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7"/>
    </row>
    <row r="382" spans="1:41" ht="84.75" customHeight="1" x14ac:dyDescent="0.2">
      <c r="A382" s="142" t="s">
        <v>700</v>
      </c>
      <c r="B382" s="7" t="s">
        <v>613</v>
      </c>
      <c r="C382" s="146" t="s">
        <v>83</v>
      </c>
      <c r="D382" s="146" t="s">
        <v>71</v>
      </c>
      <c r="E382" s="21" t="s">
        <v>450</v>
      </c>
      <c r="F382" s="146" t="s">
        <v>71</v>
      </c>
      <c r="G382" s="146" t="s">
        <v>71</v>
      </c>
      <c r="H382" s="146" t="s">
        <v>71</v>
      </c>
      <c r="I382" s="146" t="s">
        <v>71</v>
      </c>
      <c r="J382" s="9" t="s">
        <v>71</v>
      </c>
      <c r="K382" s="146" t="s">
        <v>71</v>
      </c>
      <c r="L382" s="146" t="s">
        <v>71</v>
      </c>
      <c r="M382" s="146" t="s">
        <v>71</v>
      </c>
      <c r="N382" s="146" t="s">
        <v>71</v>
      </c>
      <c r="O382" s="146" t="s">
        <v>71</v>
      </c>
      <c r="P382" s="146" t="s">
        <v>71</v>
      </c>
      <c r="Q382" s="146" t="s">
        <v>71</v>
      </c>
      <c r="R382" s="146" t="s">
        <v>71</v>
      </c>
      <c r="S382" s="146" t="s">
        <v>71</v>
      </c>
      <c r="T382" s="146">
        <v>2</v>
      </c>
      <c r="U382" s="146" t="s">
        <v>71</v>
      </c>
      <c r="V382" s="146" t="s">
        <v>71</v>
      </c>
      <c r="W382" s="146" t="s">
        <v>71</v>
      </c>
      <c r="X382" s="146" t="s">
        <v>71</v>
      </c>
      <c r="Y382" s="20">
        <f>SUM(T382:X382)</f>
        <v>2</v>
      </c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7"/>
    </row>
    <row r="383" spans="1:41" ht="82.5" customHeight="1" x14ac:dyDescent="0.2">
      <c r="A383" s="142" t="s">
        <v>701</v>
      </c>
      <c r="B383" s="7" t="s">
        <v>436</v>
      </c>
      <c r="C383" s="146" t="s">
        <v>84</v>
      </c>
      <c r="D383" s="146" t="s">
        <v>71</v>
      </c>
      <c r="E383" s="21" t="s">
        <v>156</v>
      </c>
      <c r="F383" s="146" t="s">
        <v>71</v>
      </c>
      <c r="G383" s="146" t="s">
        <v>71</v>
      </c>
      <c r="H383" s="146" t="s">
        <v>71</v>
      </c>
      <c r="I383" s="146" t="s">
        <v>71</v>
      </c>
      <c r="J383" s="9" t="s">
        <v>71</v>
      </c>
      <c r="K383" s="146" t="s">
        <v>71</v>
      </c>
      <c r="L383" s="146" t="s">
        <v>71</v>
      </c>
      <c r="M383" s="146" t="s">
        <v>71</v>
      </c>
      <c r="N383" s="146" t="s">
        <v>71</v>
      </c>
      <c r="O383" s="146" t="s">
        <v>71</v>
      </c>
      <c r="P383" s="146" t="s">
        <v>71</v>
      </c>
      <c r="Q383" s="146" t="s">
        <v>71</v>
      </c>
      <c r="R383" s="146" t="s">
        <v>71</v>
      </c>
      <c r="S383" s="146" t="s">
        <v>71</v>
      </c>
      <c r="T383" s="146" t="s">
        <v>71</v>
      </c>
      <c r="U383" s="146" t="s">
        <v>71</v>
      </c>
      <c r="V383" s="146" t="s">
        <v>71</v>
      </c>
      <c r="W383" s="146" t="s">
        <v>71</v>
      </c>
      <c r="X383" s="146" t="s">
        <v>71</v>
      </c>
      <c r="Y383" s="20">
        <f>SUM(T383:X383)</f>
        <v>0</v>
      </c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7"/>
    </row>
    <row r="384" spans="1:41" ht="84.75" customHeight="1" x14ac:dyDescent="0.2">
      <c r="A384" s="142" t="s">
        <v>702</v>
      </c>
      <c r="B384" s="7" t="s">
        <v>437</v>
      </c>
      <c r="C384" s="146" t="s">
        <v>83</v>
      </c>
      <c r="D384" s="146" t="s">
        <v>71</v>
      </c>
      <c r="E384" s="21" t="s">
        <v>156</v>
      </c>
      <c r="F384" s="146" t="s">
        <v>71</v>
      </c>
      <c r="G384" s="146" t="s">
        <v>71</v>
      </c>
      <c r="H384" s="146" t="s">
        <v>71</v>
      </c>
      <c r="I384" s="146" t="s">
        <v>71</v>
      </c>
      <c r="J384" s="9" t="s">
        <v>71</v>
      </c>
      <c r="K384" s="146" t="s">
        <v>71</v>
      </c>
      <c r="L384" s="146" t="s">
        <v>71</v>
      </c>
      <c r="M384" s="146" t="s">
        <v>71</v>
      </c>
      <c r="N384" s="146" t="s">
        <v>71</v>
      </c>
      <c r="O384" s="146" t="s">
        <v>71</v>
      </c>
      <c r="P384" s="146" t="s">
        <v>71</v>
      </c>
      <c r="Q384" s="146" t="s">
        <v>71</v>
      </c>
      <c r="R384" s="146" t="s">
        <v>71</v>
      </c>
      <c r="S384" s="146" t="s">
        <v>71</v>
      </c>
      <c r="T384" s="146" t="s">
        <v>71</v>
      </c>
      <c r="U384" s="146" t="s">
        <v>71</v>
      </c>
      <c r="V384" s="146" t="s">
        <v>71</v>
      </c>
      <c r="W384" s="146" t="s">
        <v>71</v>
      </c>
      <c r="X384" s="146" t="s">
        <v>71</v>
      </c>
      <c r="Y384" s="20">
        <f>SUM(T384:X384)</f>
        <v>0</v>
      </c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7"/>
    </row>
    <row r="385" spans="1:41" ht="91.5" customHeight="1" x14ac:dyDescent="0.2">
      <c r="A385" s="142" t="s">
        <v>703</v>
      </c>
      <c r="B385" s="7" t="s">
        <v>438</v>
      </c>
      <c r="C385" s="146" t="s">
        <v>84</v>
      </c>
      <c r="D385" s="146" t="s">
        <v>71</v>
      </c>
      <c r="E385" s="21" t="s">
        <v>156</v>
      </c>
      <c r="F385" s="146" t="s">
        <v>71</v>
      </c>
      <c r="G385" s="146" t="s">
        <v>71</v>
      </c>
      <c r="H385" s="146" t="s">
        <v>71</v>
      </c>
      <c r="I385" s="146" t="s">
        <v>71</v>
      </c>
      <c r="J385" s="9" t="s">
        <v>71</v>
      </c>
      <c r="K385" s="146" t="s">
        <v>71</v>
      </c>
      <c r="L385" s="146" t="s">
        <v>71</v>
      </c>
      <c r="M385" s="146" t="s">
        <v>71</v>
      </c>
      <c r="N385" s="146" t="s">
        <v>71</v>
      </c>
      <c r="O385" s="146" t="s">
        <v>71</v>
      </c>
      <c r="P385" s="146" t="s">
        <v>71</v>
      </c>
      <c r="Q385" s="146" t="s">
        <v>71</v>
      </c>
      <c r="R385" s="146" t="s">
        <v>71</v>
      </c>
      <c r="S385" s="146" t="s">
        <v>71</v>
      </c>
      <c r="T385" s="146" t="s">
        <v>71</v>
      </c>
      <c r="U385" s="146" t="s">
        <v>71</v>
      </c>
      <c r="V385" s="146" t="s">
        <v>71</v>
      </c>
      <c r="W385" s="146" t="s">
        <v>71</v>
      </c>
      <c r="X385" s="146" t="s">
        <v>71</v>
      </c>
      <c r="Y385" s="20">
        <f>SUM(T385:X385)</f>
        <v>0</v>
      </c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7"/>
    </row>
    <row r="386" spans="1:41" ht="52.5" customHeight="1" x14ac:dyDescent="0.2">
      <c r="A386" s="142" t="s">
        <v>704</v>
      </c>
      <c r="B386" s="12" t="s">
        <v>646</v>
      </c>
      <c r="C386" s="146" t="s">
        <v>71</v>
      </c>
      <c r="D386" s="146" t="s">
        <v>71</v>
      </c>
      <c r="E386" s="146" t="s">
        <v>71</v>
      </c>
      <c r="F386" s="25" t="s">
        <v>643</v>
      </c>
      <c r="G386" s="8" t="s">
        <v>82</v>
      </c>
      <c r="H386" s="146" t="s">
        <v>71</v>
      </c>
      <c r="I386" s="20" t="s">
        <v>71</v>
      </c>
      <c r="J386" s="20" t="s">
        <v>71</v>
      </c>
      <c r="K386" s="20" t="s">
        <v>71</v>
      </c>
      <c r="L386" s="20" t="s">
        <v>71</v>
      </c>
      <c r="M386" s="20" t="s">
        <v>71</v>
      </c>
      <c r="N386" s="20" t="s">
        <v>71</v>
      </c>
      <c r="O386" s="20" t="s">
        <v>71</v>
      </c>
      <c r="P386" s="20" t="s">
        <v>71</v>
      </c>
      <c r="Q386" s="20" t="s">
        <v>71</v>
      </c>
      <c r="R386" s="20" t="s">
        <v>71</v>
      </c>
      <c r="S386" s="20" t="s">
        <v>71</v>
      </c>
      <c r="T386" s="20" t="s">
        <v>71</v>
      </c>
      <c r="U386" s="20" t="s">
        <v>71</v>
      </c>
      <c r="V386" s="20" t="s">
        <v>71</v>
      </c>
      <c r="W386" s="20" t="s">
        <v>71</v>
      </c>
      <c r="X386" s="20" t="s">
        <v>71</v>
      </c>
      <c r="Y386" s="20" t="s">
        <v>71</v>
      </c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7"/>
    </row>
    <row r="387" spans="1:41" ht="15" customHeight="1" x14ac:dyDescent="0.2">
      <c r="A387" s="142"/>
      <c r="B387" s="11" t="s">
        <v>158</v>
      </c>
      <c r="C387" s="146" t="s">
        <v>72</v>
      </c>
      <c r="D387" s="146" t="s">
        <v>71</v>
      </c>
      <c r="E387" s="147" t="s">
        <v>71</v>
      </c>
      <c r="F387" s="146" t="s">
        <v>71</v>
      </c>
      <c r="G387" s="146" t="s">
        <v>71</v>
      </c>
      <c r="H387" s="9" t="s">
        <v>90</v>
      </c>
      <c r="I387" s="9" t="s">
        <v>194</v>
      </c>
      <c r="J387" s="9" t="s">
        <v>195</v>
      </c>
      <c r="K387" s="146" t="s">
        <v>71</v>
      </c>
      <c r="L387" s="146" t="s">
        <v>71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78.2</v>
      </c>
      <c r="W387" s="10">
        <v>81.8</v>
      </c>
      <c r="X387" s="10">
        <v>0</v>
      </c>
      <c r="Y387" s="27">
        <f t="shared" ref="Y387:Y392" si="72">SUM(M387:X387)</f>
        <v>160</v>
      </c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7"/>
    </row>
    <row r="388" spans="1:41" ht="15" customHeight="1" x14ac:dyDescent="0.2">
      <c r="A388" s="142"/>
      <c r="B388" s="11" t="s">
        <v>159</v>
      </c>
      <c r="C388" s="146" t="s">
        <v>72</v>
      </c>
      <c r="D388" s="146" t="s">
        <v>71</v>
      </c>
      <c r="E388" s="147" t="s">
        <v>71</v>
      </c>
      <c r="F388" s="146" t="s">
        <v>71</v>
      </c>
      <c r="G388" s="146" t="s">
        <v>71</v>
      </c>
      <c r="H388" s="9" t="s">
        <v>90</v>
      </c>
      <c r="I388" s="9" t="s">
        <v>194</v>
      </c>
      <c r="J388" s="9" t="s">
        <v>195</v>
      </c>
      <c r="K388" s="146" t="s">
        <v>71</v>
      </c>
      <c r="L388" s="146" t="s">
        <v>71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3832.8</v>
      </c>
      <c r="W388" s="10">
        <v>4008.4</v>
      </c>
      <c r="X388" s="10">
        <v>0</v>
      </c>
      <c r="Y388" s="27">
        <f t="shared" si="72"/>
        <v>7841.2000000000007</v>
      </c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7"/>
    </row>
    <row r="389" spans="1:41" ht="15" customHeight="1" x14ac:dyDescent="0.2">
      <c r="A389" s="142"/>
      <c r="B389" s="11" t="s">
        <v>158</v>
      </c>
      <c r="C389" s="146" t="s">
        <v>72</v>
      </c>
      <c r="D389" s="146" t="s">
        <v>71</v>
      </c>
      <c r="E389" s="147" t="s">
        <v>71</v>
      </c>
      <c r="F389" s="146" t="s">
        <v>71</v>
      </c>
      <c r="G389" s="146" t="s">
        <v>71</v>
      </c>
      <c r="H389" s="9" t="s">
        <v>386</v>
      </c>
      <c r="I389" s="9" t="s">
        <v>194</v>
      </c>
      <c r="J389" s="9" t="s">
        <v>195</v>
      </c>
      <c r="K389" s="146" t="s">
        <v>71</v>
      </c>
      <c r="L389" s="146" t="s">
        <v>71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27">
        <f t="shared" si="72"/>
        <v>0</v>
      </c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7"/>
    </row>
    <row r="390" spans="1:41" ht="15" customHeight="1" x14ac:dyDescent="0.2">
      <c r="A390" s="142"/>
      <c r="B390" s="11" t="s">
        <v>159</v>
      </c>
      <c r="C390" s="146" t="s">
        <v>72</v>
      </c>
      <c r="D390" s="146" t="s">
        <v>71</v>
      </c>
      <c r="E390" s="147" t="s">
        <v>71</v>
      </c>
      <c r="F390" s="146" t="s">
        <v>71</v>
      </c>
      <c r="G390" s="146" t="s">
        <v>71</v>
      </c>
      <c r="H390" s="9" t="s">
        <v>386</v>
      </c>
      <c r="I390" s="9" t="s">
        <v>194</v>
      </c>
      <c r="J390" s="9" t="s">
        <v>195</v>
      </c>
      <c r="K390" s="146" t="s">
        <v>71</v>
      </c>
      <c r="L390" s="146" t="s">
        <v>71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27">
        <f t="shared" si="72"/>
        <v>0</v>
      </c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7"/>
    </row>
    <row r="391" spans="1:41" ht="15" customHeight="1" x14ac:dyDescent="0.2">
      <c r="A391" s="142"/>
      <c r="B391" s="11" t="s">
        <v>158</v>
      </c>
      <c r="C391" s="146" t="s">
        <v>72</v>
      </c>
      <c r="D391" s="146" t="s">
        <v>71</v>
      </c>
      <c r="E391" s="147" t="s">
        <v>71</v>
      </c>
      <c r="F391" s="146" t="s">
        <v>71</v>
      </c>
      <c r="G391" s="146" t="s">
        <v>71</v>
      </c>
      <c r="H391" s="9" t="s">
        <v>90</v>
      </c>
      <c r="I391" s="9" t="s">
        <v>194</v>
      </c>
      <c r="J391" s="9" t="s">
        <v>413</v>
      </c>
      <c r="K391" s="146" t="s">
        <v>71</v>
      </c>
      <c r="L391" s="146" t="s">
        <v>71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27">
        <f t="shared" si="72"/>
        <v>0</v>
      </c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7"/>
    </row>
    <row r="392" spans="1:41" ht="15" customHeight="1" x14ac:dyDescent="0.2">
      <c r="A392" s="142"/>
      <c r="B392" s="11" t="s">
        <v>159</v>
      </c>
      <c r="C392" s="146" t="s">
        <v>72</v>
      </c>
      <c r="D392" s="146" t="s">
        <v>71</v>
      </c>
      <c r="E392" s="147" t="s">
        <v>71</v>
      </c>
      <c r="F392" s="146" t="s">
        <v>71</v>
      </c>
      <c r="G392" s="146" t="s">
        <v>71</v>
      </c>
      <c r="H392" s="9" t="s">
        <v>90</v>
      </c>
      <c r="I392" s="9" t="s">
        <v>194</v>
      </c>
      <c r="J392" s="9" t="s">
        <v>413</v>
      </c>
      <c r="K392" s="146" t="s">
        <v>71</v>
      </c>
      <c r="L392" s="146" t="s">
        <v>71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27">
        <f t="shared" si="72"/>
        <v>0</v>
      </c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7"/>
    </row>
    <row r="393" spans="1:41" ht="78.75" customHeight="1" x14ac:dyDescent="0.2">
      <c r="A393" s="142" t="s">
        <v>705</v>
      </c>
      <c r="B393" s="7" t="s">
        <v>647</v>
      </c>
      <c r="C393" s="146" t="s">
        <v>83</v>
      </c>
      <c r="D393" s="146" t="s">
        <v>71</v>
      </c>
      <c r="E393" s="21" t="s">
        <v>484</v>
      </c>
      <c r="F393" s="146" t="s">
        <v>71</v>
      </c>
      <c r="G393" s="146" t="s">
        <v>71</v>
      </c>
      <c r="H393" s="146" t="s">
        <v>71</v>
      </c>
      <c r="I393" s="146" t="s">
        <v>71</v>
      </c>
      <c r="J393" s="9" t="s">
        <v>71</v>
      </c>
      <c r="K393" s="146" t="s">
        <v>71</v>
      </c>
      <c r="L393" s="146" t="s">
        <v>71</v>
      </c>
      <c r="M393" s="146" t="s">
        <v>71</v>
      </c>
      <c r="N393" s="146" t="s">
        <v>71</v>
      </c>
      <c r="O393" s="146" t="s">
        <v>71</v>
      </c>
      <c r="P393" s="146" t="s">
        <v>71</v>
      </c>
      <c r="Q393" s="146" t="s">
        <v>71</v>
      </c>
      <c r="R393" s="146" t="s">
        <v>71</v>
      </c>
      <c r="S393" s="146" t="s">
        <v>71</v>
      </c>
      <c r="T393" s="146" t="s">
        <v>71</v>
      </c>
      <c r="U393" s="146" t="s">
        <v>71</v>
      </c>
      <c r="V393" s="146">
        <v>16</v>
      </c>
      <c r="W393" s="146">
        <v>16</v>
      </c>
      <c r="X393" s="146">
        <v>16</v>
      </c>
      <c r="Y393" s="20">
        <f>V393+W393+X393</f>
        <v>48</v>
      </c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7"/>
    </row>
    <row r="394" spans="1:41" ht="81.75" customHeight="1" x14ac:dyDescent="0.2">
      <c r="A394" s="142" t="s">
        <v>706</v>
      </c>
      <c r="B394" s="7" t="s">
        <v>436</v>
      </c>
      <c r="C394" s="146" t="s">
        <v>84</v>
      </c>
      <c r="D394" s="146" t="s">
        <v>71</v>
      </c>
      <c r="E394" s="21" t="s">
        <v>156</v>
      </c>
      <c r="F394" s="146" t="s">
        <v>71</v>
      </c>
      <c r="G394" s="146" t="s">
        <v>71</v>
      </c>
      <c r="H394" s="146" t="s">
        <v>71</v>
      </c>
      <c r="I394" s="146" t="s">
        <v>71</v>
      </c>
      <c r="J394" s="9" t="s">
        <v>71</v>
      </c>
      <c r="K394" s="146" t="s">
        <v>71</v>
      </c>
      <c r="L394" s="146" t="s">
        <v>71</v>
      </c>
      <c r="M394" s="146" t="s">
        <v>71</v>
      </c>
      <c r="N394" s="146" t="s">
        <v>71</v>
      </c>
      <c r="O394" s="146" t="s">
        <v>71</v>
      </c>
      <c r="P394" s="146" t="s">
        <v>71</v>
      </c>
      <c r="Q394" s="146" t="s">
        <v>71</v>
      </c>
      <c r="R394" s="146" t="s">
        <v>71</v>
      </c>
      <c r="S394" s="146" t="s">
        <v>71</v>
      </c>
      <c r="T394" s="146" t="s">
        <v>71</v>
      </c>
      <c r="U394" s="146" t="s">
        <v>71</v>
      </c>
      <c r="V394" s="146">
        <v>10</v>
      </c>
      <c r="W394" s="146">
        <v>10</v>
      </c>
      <c r="X394" s="146">
        <v>10</v>
      </c>
      <c r="Y394" s="20">
        <f>SUM(R394:X394)</f>
        <v>30</v>
      </c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7"/>
    </row>
    <row r="395" spans="1:41" ht="85.5" customHeight="1" x14ac:dyDescent="0.2">
      <c r="A395" s="142" t="s">
        <v>707</v>
      </c>
      <c r="B395" s="7" t="s">
        <v>437</v>
      </c>
      <c r="C395" s="146" t="s">
        <v>83</v>
      </c>
      <c r="D395" s="146" t="s">
        <v>71</v>
      </c>
      <c r="E395" s="21" t="s">
        <v>156</v>
      </c>
      <c r="F395" s="146" t="s">
        <v>71</v>
      </c>
      <c r="G395" s="146" t="s">
        <v>71</v>
      </c>
      <c r="H395" s="146" t="s">
        <v>71</v>
      </c>
      <c r="I395" s="146" t="s">
        <v>71</v>
      </c>
      <c r="J395" s="9" t="s">
        <v>71</v>
      </c>
      <c r="K395" s="146" t="s">
        <v>71</v>
      </c>
      <c r="L395" s="146" t="s">
        <v>71</v>
      </c>
      <c r="M395" s="146" t="s">
        <v>71</v>
      </c>
      <c r="N395" s="146" t="s">
        <v>71</v>
      </c>
      <c r="O395" s="146" t="s">
        <v>71</v>
      </c>
      <c r="P395" s="146" t="s">
        <v>71</v>
      </c>
      <c r="Q395" s="146" t="s">
        <v>71</v>
      </c>
      <c r="R395" s="146" t="s">
        <v>71</v>
      </c>
      <c r="S395" s="146" t="s">
        <v>71</v>
      </c>
      <c r="T395" s="146" t="s">
        <v>71</v>
      </c>
      <c r="U395" s="146" t="s">
        <v>71</v>
      </c>
      <c r="V395" s="146" t="s">
        <v>71</v>
      </c>
      <c r="W395" s="146" t="s">
        <v>71</v>
      </c>
      <c r="X395" s="146" t="s">
        <v>71</v>
      </c>
      <c r="Y395" s="20">
        <f>SUM(R395:X395)</f>
        <v>0</v>
      </c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7"/>
    </row>
    <row r="396" spans="1:41" ht="89.25" customHeight="1" x14ac:dyDescent="0.2">
      <c r="A396" s="142" t="s">
        <v>708</v>
      </c>
      <c r="B396" s="7" t="s">
        <v>648</v>
      </c>
      <c r="C396" s="146" t="s">
        <v>84</v>
      </c>
      <c r="D396" s="146" t="s">
        <v>71</v>
      </c>
      <c r="E396" s="21" t="s">
        <v>156</v>
      </c>
      <c r="F396" s="146" t="s">
        <v>71</v>
      </c>
      <c r="G396" s="146" t="s">
        <v>71</v>
      </c>
      <c r="H396" s="146" t="s">
        <v>71</v>
      </c>
      <c r="I396" s="146" t="s">
        <v>71</v>
      </c>
      <c r="J396" s="9" t="s">
        <v>71</v>
      </c>
      <c r="K396" s="146" t="s">
        <v>71</v>
      </c>
      <c r="L396" s="146" t="s">
        <v>71</v>
      </c>
      <c r="M396" s="146" t="s">
        <v>71</v>
      </c>
      <c r="N396" s="146" t="s">
        <v>71</v>
      </c>
      <c r="O396" s="146" t="s">
        <v>71</v>
      </c>
      <c r="P396" s="146" t="s">
        <v>71</v>
      </c>
      <c r="Q396" s="146" t="s">
        <v>71</v>
      </c>
      <c r="R396" s="146" t="s">
        <v>71</v>
      </c>
      <c r="S396" s="146" t="s">
        <v>71</v>
      </c>
      <c r="T396" s="146" t="s">
        <v>71</v>
      </c>
      <c r="U396" s="146" t="s">
        <v>71</v>
      </c>
      <c r="V396" s="146" t="s">
        <v>71</v>
      </c>
      <c r="W396" s="146" t="s">
        <v>71</v>
      </c>
      <c r="X396" s="146" t="s">
        <v>71</v>
      </c>
      <c r="Y396" s="20">
        <f>SUM(R396:X396)</f>
        <v>0</v>
      </c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7"/>
    </row>
    <row r="397" spans="1:41" ht="76.5" customHeight="1" x14ac:dyDescent="0.2">
      <c r="A397" s="142" t="s">
        <v>709</v>
      </c>
      <c r="B397" s="7" t="s">
        <v>439</v>
      </c>
      <c r="C397" s="146" t="s">
        <v>83</v>
      </c>
      <c r="D397" s="146" t="s">
        <v>71</v>
      </c>
      <c r="E397" s="21" t="s">
        <v>156</v>
      </c>
      <c r="F397" s="146" t="s">
        <v>71</v>
      </c>
      <c r="G397" s="146" t="s">
        <v>71</v>
      </c>
      <c r="H397" s="146" t="s">
        <v>71</v>
      </c>
      <c r="I397" s="146" t="s">
        <v>71</v>
      </c>
      <c r="J397" s="9" t="s">
        <v>71</v>
      </c>
      <c r="K397" s="146" t="s">
        <v>71</v>
      </c>
      <c r="L397" s="146" t="s">
        <v>71</v>
      </c>
      <c r="M397" s="146" t="s">
        <v>71</v>
      </c>
      <c r="N397" s="146" t="s">
        <v>71</v>
      </c>
      <c r="O397" s="146" t="s">
        <v>71</v>
      </c>
      <c r="P397" s="146" t="s">
        <v>71</v>
      </c>
      <c r="Q397" s="146" t="s">
        <v>71</v>
      </c>
      <c r="R397" s="146" t="s">
        <v>71</v>
      </c>
      <c r="S397" s="146" t="s">
        <v>71</v>
      </c>
      <c r="T397" s="146" t="s">
        <v>71</v>
      </c>
      <c r="U397" s="146" t="s">
        <v>71</v>
      </c>
      <c r="V397" s="146">
        <v>150</v>
      </c>
      <c r="W397" s="146">
        <v>150</v>
      </c>
      <c r="X397" s="146">
        <v>150</v>
      </c>
      <c r="Y397" s="20">
        <f>SUM(R397:X397)</f>
        <v>450</v>
      </c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7"/>
    </row>
    <row r="398" spans="1:41" ht="79.5" customHeight="1" x14ac:dyDescent="0.2">
      <c r="A398" s="149" t="s">
        <v>360</v>
      </c>
      <c r="B398" s="12" t="s">
        <v>361</v>
      </c>
      <c r="C398" s="146" t="s">
        <v>71</v>
      </c>
      <c r="D398" s="146">
        <v>0.4</v>
      </c>
      <c r="E398" s="146" t="s">
        <v>71</v>
      </c>
      <c r="F398" s="20" t="s">
        <v>615</v>
      </c>
      <c r="G398" s="8" t="s">
        <v>374</v>
      </c>
      <c r="H398" s="146" t="s">
        <v>71</v>
      </c>
      <c r="I398" s="146" t="s">
        <v>71</v>
      </c>
      <c r="J398" s="9" t="s">
        <v>71</v>
      </c>
      <c r="K398" s="142" t="s">
        <v>71</v>
      </c>
      <c r="L398" s="142" t="s">
        <v>71</v>
      </c>
      <c r="M398" s="146" t="s">
        <v>71</v>
      </c>
      <c r="N398" s="146" t="s">
        <v>71</v>
      </c>
      <c r="O398" s="146" t="s">
        <v>71</v>
      </c>
      <c r="P398" s="146" t="s">
        <v>71</v>
      </c>
      <c r="Q398" s="146" t="s">
        <v>71</v>
      </c>
      <c r="R398" s="146" t="s">
        <v>71</v>
      </c>
      <c r="S398" s="146" t="s">
        <v>71</v>
      </c>
      <c r="T398" s="146" t="s">
        <v>71</v>
      </c>
      <c r="U398" s="10" t="s">
        <v>71</v>
      </c>
      <c r="V398" s="10" t="s">
        <v>71</v>
      </c>
      <c r="W398" s="10" t="s">
        <v>71</v>
      </c>
      <c r="X398" s="10" t="s">
        <v>71</v>
      </c>
      <c r="Y398" s="10" t="s">
        <v>71</v>
      </c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7"/>
    </row>
    <row r="399" spans="1:41" x14ac:dyDescent="0.2">
      <c r="A399" s="149"/>
      <c r="B399" s="11" t="s">
        <v>157</v>
      </c>
      <c r="C399" s="146" t="s">
        <v>72</v>
      </c>
      <c r="D399" s="146" t="s">
        <v>71</v>
      </c>
      <c r="E399" s="146" t="s">
        <v>71</v>
      </c>
      <c r="F399" s="146" t="s">
        <v>71</v>
      </c>
      <c r="G399" s="146" t="s">
        <v>71</v>
      </c>
      <c r="H399" s="146" t="s">
        <v>71</v>
      </c>
      <c r="I399" s="146" t="s">
        <v>71</v>
      </c>
      <c r="J399" s="9" t="s">
        <v>71</v>
      </c>
      <c r="K399" s="142" t="s">
        <v>71</v>
      </c>
      <c r="L399" s="142" t="s">
        <v>71</v>
      </c>
      <c r="M399" s="49">
        <f t="shared" ref="M399:T399" si="73">SUM(M401:M404)</f>
        <v>0</v>
      </c>
      <c r="N399" s="49">
        <f t="shared" si="73"/>
        <v>0</v>
      </c>
      <c r="O399" s="49">
        <f t="shared" si="73"/>
        <v>0</v>
      </c>
      <c r="P399" s="49">
        <f t="shared" si="73"/>
        <v>0</v>
      </c>
      <c r="Q399" s="49">
        <f t="shared" si="73"/>
        <v>0</v>
      </c>
      <c r="R399" s="49">
        <f t="shared" si="73"/>
        <v>0</v>
      </c>
      <c r="S399" s="49">
        <f>SUM(S401:S404)</f>
        <v>0</v>
      </c>
      <c r="T399" s="49">
        <f t="shared" si="73"/>
        <v>0</v>
      </c>
      <c r="U399" s="27">
        <f>SUM(M399:T399)</f>
        <v>0</v>
      </c>
      <c r="V399" s="27">
        <f>SUM(N399:U399)</f>
        <v>0</v>
      </c>
      <c r="W399" s="27">
        <f>SUM(O399:V399)</f>
        <v>0</v>
      </c>
      <c r="X399" s="27">
        <f>SUM(P399:W399)</f>
        <v>0</v>
      </c>
      <c r="Y399" s="27">
        <f>SUM(P399:X399)</f>
        <v>0</v>
      </c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7"/>
    </row>
    <row r="400" spans="1:41" x14ac:dyDescent="0.2">
      <c r="A400" s="149"/>
      <c r="B400" s="11" t="s">
        <v>76</v>
      </c>
      <c r="C400" s="146" t="s">
        <v>71</v>
      </c>
      <c r="D400" s="146" t="s">
        <v>71</v>
      </c>
      <c r="E400" s="146" t="s">
        <v>71</v>
      </c>
      <c r="F400" s="146" t="s">
        <v>71</v>
      </c>
      <c r="G400" s="146" t="s">
        <v>71</v>
      </c>
      <c r="H400" s="146" t="s">
        <v>71</v>
      </c>
      <c r="I400" s="146" t="s">
        <v>71</v>
      </c>
      <c r="J400" s="9" t="s">
        <v>71</v>
      </c>
      <c r="K400" s="142" t="s">
        <v>71</v>
      </c>
      <c r="L400" s="142" t="s">
        <v>71</v>
      </c>
      <c r="M400" s="146" t="s">
        <v>71</v>
      </c>
      <c r="N400" s="146" t="s">
        <v>71</v>
      </c>
      <c r="O400" s="146" t="s">
        <v>71</v>
      </c>
      <c r="P400" s="146" t="s">
        <v>71</v>
      </c>
      <c r="Q400" s="146" t="s">
        <v>71</v>
      </c>
      <c r="R400" s="146" t="s">
        <v>71</v>
      </c>
      <c r="S400" s="146" t="s">
        <v>71</v>
      </c>
      <c r="T400" s="146" t="s">
        <v>71</v>
      </c>
      <c r="U400" s="10" t="s">
        <v>71</v>
      </c>
      <c r="V400" s="10" t="s">
        <v>71</v>
      </c>
      <c r="W400" s="10" t="s">
        <v>71</v>
      </c>
      <c r="X400" s="10" t="s">
        <v>71</v>
      </c>
      <c r="Y400" s="10" t="s">
        <v>71</v>
      </c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7"/>
    </row>
    <row r="401" spans="1:41" x14ac:dyDescent="0.2">
      <c r="A401" s="149"/>
      <c r="B401" s="11" t="s">
        <v>466</v>
      </c>
      <c r="C401" s="146" t="s">
        <v>72</v>
      </c>
      <c r="D401" s="146" t="s">
        <v>71</v>
      </c>
      <c r="E401" s="146" t="s">
        <v>71</v>
      </c>
      <c r="F401" s="146" t="s">
        <v>71</v>
      </c>
      <c r="G401" s="146" t="s">
        <v>71</v>
      </c>
      <c r="H401" s="146" t="s">
        <v>71</v>
      </c>
      <c r="I401" s="146" t="s">
        <v>71</v>
      </c>
      <c r="J401" s="9" t="s">
        <v>71</v>
      </c>
      <c r="K401" s="142" t="s">
        <v>71</v>
      </c>
      <c r="L401" s="142" t="s">
        <v>71</v>
      </c>
      <c r="M401" s="49">
        <f t="shared" ref="M401:T401" si="74">M407+M410+M413</f>
        <v>0</v>
      </c>
      <c r="N401" s="49">
        <f t="shared" si="74"/>
        <v>0</v>
      </c>
      <c r="O401" s="49">
        <f t="shared" si="74"/>
        <v>0</v>
      </c>
      <c r="P401" s="49">
        <f t="shared" si="74"/>
        <v>0</v>
      </c>
      <c r="Q401" s="49">
        <f t="shared" si="74"/>
        <v>0</v>
      </c>
      <c r="R401" s="49">
        <f t="shared" si="74"/>
        <v>0</v>
      </c>
      <c r="S401" s="49">
        <f>S407+S410+S413</f>
        <v>0</v>
      </c>
      <c r="T401" s="49">
        <f t="shared" si="74"/>
        <v>0</v>
      </c>
      <c r="U401" s="27">
        <f t="shared" ref="U401:X404" si="75">SUM(M401:T401)</f>
        <v>0</v>
      </c>
      <c r="V401" s="27">
        <f t="shared" si="75"/>
        <v>0</v>
      </c>
      <c r="W401" s="27">
        <f t="shared" si="75"/>
        <v>0</v>
      </c>
      <c r="X401" s="27">
        <f t="shared" si="75"/>
        <v>0</v>
      </c>
      <c r="Y401" s="27">
        <f>SUM(P401:X401)</f>
        <v>0</v>
      </c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7"/>
    </row>
    <row r="402" spans="1:41" x14ac:dyDescent="0.2">
      <c r="A402" s="149"/>
      <c r="B402" s="11" t="s">
        <v>411</v>
      </c>
      <c r="C402" s="146" t="s">
        <v>72</v>
      </c>
      <c r="D402" s="146" t="s">
        <v>71</v>
      </c>
      <c r="E402" s="146" t="s">
        <v>71</v>
      </c>
      <c r="F402" s="146" t="s">
        <v>71</v>
      </c>
      <c r="G402" s="146" t="s">
        <v>71</v>
      </c>
      <c r="H402" s="146" t="s">
        <v>71</v>
      </c>
      <c r="I402" s="146" t="s">
        <v>71</v>
      </c>
      <c r="J402" s="9" t="s">
        <v>71</v>
      </c>
      <c r="K402" s="142" t="s">
        <v>71</v>
      </c>
      <c r="L402" s="142" t="s">
        <v>71</v>
      </c>
      <c r="M402" s="49">
        <v>0</v>
      </c>
      <c r="N402" s="49">
        <v>0</v>
      </c>
      <c r="O402" s="49">
        <v>0</v>
      </c>
      <c r="P402" s="49">
        <v>0</v>
      </c>
      <c r="Q402" s="49">
        <v>0</v>
      </c>
      <c r="R402" s="49">
        <v>0</v>
      </c>
      <c r="S402" s="49">
        <v>0</v>
      </c>
      <c r="T402" s="49">
        <v>0</v>
      </c>
      <c r="U402" s="27">
        <f t="shared" si="75"/>
        <v>0</v>
      </c>
      <c r="V402" s="27">
        <f t="shared" si="75"/>
        <v>0</v>
      </c>
      <c r="W402" s="27">
        <f t="shared" si="75"/>
        <v>0</v>
      </c>
      <c r="X402" s="27">
        <f t="shared" si="75"/>
        <v>0</v>
      </c>
      <c r="Y402" s="27">
        <f>SUM(P402:X402)</f>
        <v>0</v>
      </c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7"/>
    </row>
    <row r="403" spans="1:41" x14ac:dyDescent="0.2">
      <c r="A403" s="149"/>
      <c r="B403" s="11" t="s">
        <v>464</v>
      </c>
      <c r="C403" s="146" t="s">
        <v>72</v>
      </c>
      <c r="D403" s="146" t="s">
        <v>71</v>
      </c>
      <c r="E403" s="146" t="s">
        <v>71</v>
      </c>
      <c r="F403" s="146" t="s">
        <v>71</v>
      </c>
      <c r="G403" s="146" t="s">
        <v>71</v>
      </c>
      <c r="H403" s="146" t="s">
        <v>71</v>
      </c>
      <c r="I403" s="146" t="s">
        <v>71</v>
      </c>
      <c r="J403" s="9" t="s">
        <v>71</v>
      </c>
      <c r="K403" s="142" t="s">
        <v>71</v>
      </c>
      <c r="L403" s="142" t="s">
        <v>71</v>
      </c>
      <c r="M403" s="49">
        <v>0</v>
      </c>
      <c r="N403" s="49">
        <v>0</v>
      </c>
      <c r="O403" s="49">
        <v>0</v>
      </c>
      <c r="P403" s="49">
        <v>0</v>
      </c>
      <c r="Q403" s="49">
        <v>0</v>
      </c>
      <c r="R403" s="49">
        <v>0</v>
      </c>
      <c r="S403" s="49">
        <v>0</v>
      </c>
      <c r="T403" s="49">
        <v>0</v>
      </c>
      <c r="U403" s="27">
        <f t="shared" si="75"/>
        <v>0</v>
      </c>
      <c r="V403" s="27">
        <f t="shared" si="75"/>
        <v>0</v>
      </c>
      <c r="W403" s="27">
        <f t="shared" si="75"/>
        <v>0</v>
      </c>
      <c r="X403" s="27">
        <f t="shared" si="75"/>
        <v>0</v>
      </c>
      <c r="Y403" s="27">
        <f>SUM(P403:X403)</f>
        <v>0</v>
      </c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7"/>
    </row>
    <row r="404" spans="1:41" x14ac:dyDescent="0.2">
      <c r="A404" s="149"/>
      <c r="B404" s="11" t="s">
        <v>465</v>
      </c>
      <c r="C404" s="146" t="s">
        <v>72</v>
      </c>
      <c r="D404" s="146" t="s">
        <v>71</v>
      </c>
      <c r="E404" s="146" t="s">
        <v>71</v>
      </c>
      <c r="F404" s="146" t="s">
        <v>71</v>
      </c>
      <c r="G404" s="146" t="s">
        <v>71</v>
      </c>
      <c r="H404" s="146" t="s">
        <v>71</v>
      </c>
      <c r="I404" s="146" t="s">
        <v>71</v>
      </c>
      <c r="J404" s="9" t="s">
        <v>71</v>
      </c>
      <c r="K404" s="142" t="s">
        <v>71</v>
      </c>
      <c r="L404" s="142" t="s">
        <v>71</v>
      </c>
      <c r="M404" s="49">
        <v>0</v>
      </c>
      <c r="N404" s="49">
        <v>0</v>
      </c>
      <c r="O404" s="49">
        <v>0</v>
      </c>
      <c r="P404" s="49">
        <v>0</v>
      </c>
      <c r="Q404" s="49">
        <v>0</v>
      </c>
      <c r="R404" s="49">
        <v>0</v>
      </c>
      <c r="S404" s="49">
        <v>0</v>
      </c>
      <c r="T404" s="49">
        <v>0</v>
      </c>
      <c r="U404" s="27">
        <f t="shared" si="75"/>
        <v>0</v>
      </c>
      <c r="V404" s="27">
        <f t="shared" si="75"/>
        <v>0</v>
      </c>
      <c r="W404" s="27">
        <f t="shared" si="75"/>
        <v>0</v>
      </c>
      <c r="X404" s="27">
        <f t="shared" si="75"/>
        <v>0</v>
      </c>
      <c r="Y404" s="27">
        <f>SUM(P404:X404)</f>
        <v>0</v>
      </c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7"/>
    </row>
    <row r="405" spans="1:41" ht="57" customHeight="1" x14ac:dyDescent="0.2">
      <c r="A405" s="142" t="s">
        <v>566</v>
      </c>
      <c r="B405" s="7" t="s">
        <v>352</v>
      </c>
      <c r="C405" s="146" t="s">
        <v>83</v>
      </c>
      <c r="D405" s="146" t="s">
        <v>71</v>
      </c>
      <c r="E405" s="8" t="s">
        <v>99</v>
      </c>
      <c r="F405" s="146" t="s">
        <v>71</v>
      </c>
      <c r="G405" s="146" t="s">
        <v>71</v>
      </c>
      <c r="H405" s="146" t="s">
        <v>71</v>
      </c>
      <c r="I405" s="146" t="s">
        <v>71</v>
      </c>
      <c r="J405" s="9" t="s">
        <v>71</v>
      </c>
      <c r="K405" s="142" t="s">
        <v>71</v>
      </c>
      <c r="L405" s="142" t="s">
        <v>71</v>
      </c>
      <c r="M405" s="47" t="s">
        <v>71</v>
      </c>
      <c r="N405" s="146">
        <v>2</v>
      </c>
      <c r="O405" s="146">
        <v>2</v>
      </c>
      <c r="P405" s="146">
        <v>2</v>
      </c>
      <c r="Q405" s="146">
        <v>2</v>
      </c>
      <c r="R405" s="146">
        <v>2</v>
      </c>
      <c r="S405" s="146">
        <v>2</v>
      </c>
      <c r="T405" s="146">
        <v>2</v>
      </c>
      <c r="U405" s="146">
        <v>2</v>
      </c>
      <c r="V405" s="146">
        <v>2</v>
      </c>
      <c r="W405" s="146">
        <v>2</v>
      </c>
      <c r="X405" s="146">
        <v>2</v>
      </c>
      <c r="Y405" s="146">
        <f>SUM(N405:X405)</f>
        <v>22</v>
      </c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7"/>
    </row>
    <row r="406" spans="1:41" ht="25.5" customHeight="1" x14ac:dyDescent="0.2">
      <c r="A406" s="149" t="s">
        <v>362</v>
      </c>
      <c r="B406" s="12" t="s">
        <v>353</v>
      </c>
      <c r="C406" s="146" t="s">
        <v>71</v>
      </c>
      <c r="D406" s="146" t="s">
        <v>71</v>
      </c>
      <c r="E406" s="146" t="s">
        <v>71</v>
      </c>
      <c r="F406" s="20" t="s">
        <v>615</v>
      </c>
      <c r="G406" s="146" t="s">
        <v>71</v>
      </c>
      <c r="H406" s="146" t="s">
        <v>71</v>
      </c>
      <c r="I406" s="146" t="s">
        <v>71</v>
      </c>
      <c r="J406" s="9" t="s">
        <v>71</v>
      </c>
      <c r="K406" s="142" t="s">
        <v>71</v>
      </c>
      <c r="L406" s="142" t="s">
        <v>71</v>
      </c>
      <c r="M406" s="146" t="s">
        <v>71</v>
      </c>
      <c r="N406" s="146" t="s">
        <v>71</v>
      </c>
      <c r="O406" s="146" t="s">
        <v>71</v>
      </c>
      <c r="P406" s="146" t="s">
        <v>71</v>
      </c>
      <c r="Q406" s="146" t="s">
        <v>71</v>
      </c>
      <c r="R406" s="146" t="s">
        <v>71</v>
      </c>
      <c r="S406" s="146" t="s">
        <v>71</v>
      </c>
      <c r="T406" s="146" t="s">
        <v>71</v>
      </c>
      <c r="U406" s="146" t="s">
        <v>71</v>
      </c>
      <c r="V406" s="146" t="s">
        <v>71</v>
      </c>
      <c r="W406" s="146" t="s">
        <v>71</v>
      </c>
      <c r="X406" s="146" t="s">
        <v>71</v>
      </c>
      <c r="Y406" s="146" t="s">
        <v>71</v>
      </c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7"/>
    </row>
    <row r="407" spans="1:41" ht="17.25" customHeight="1" x14ac:dyDescent="0.2">
      <c r="A407" s="149"/>
      <c r="B407" s="11" t="s">
        <v>158</v>
      </c>
      <c r="C407" s="146" t="s">
        <v>72</v>
      </c>
      <c r="D407" s="146" t="s">
        <v>71</v>
      </c>
      <c r="E407" s="146" t="s">
        <v>71</v>
      </c>
      <c r="F407" s="146" t="s">
        <v>71</v>
      </c>
      <c r="G407" s="146" t="s">
        <v>71</v>
      </c>
      <c r="H407" s="146" t="s">
        <v>71</v>
      </c>
      <c r="I407" s="146" t="s">
        <v>71</v>
      </c>
      <c r="J407" s="9" t="s">
        <v>71</v>
      </c>
      <c r="K407" s="142" t="s">
        <v>71</v>
      </c>
      <c r="L407" s="142" t="s">
        <v>71</v>
      </c>
      <c r="M407" s="49">
        <v>0</v>
      </c>
      <c r="N407" s="49">
        <v>0</v>
      </c>
      <c r="O407" s="49">
        <v>0</v>
      </c>
      <c r="P407" s="49">
        <v>0</v>
      </c>
      <c r="Q407" s="49">
        <v>0</v>
      </c>
      <c r="R407" s="49">
        <v>0</v>
      </c>
      <c r="S407" s="49">
        <v>0</v>
      </c>
      <c r="T407" s="49">
        <v>0</v>
      </c>
      <c r="U407" s="27">
        <f>SUM(M407:T407)</f>
        <v>0</v>
      </c>
      <c r="V407" s="27">
        <f>SUM(N407:U407)</f>
        <v>0</v>
      </c>
      <c r="W407" s="27">
        <f>SUM(O407:V407)</f>
        <v>0</v>
      </c>
      <c r="X407" s="27">
        <f>SUM(P407:W407)</f>
        <v>0</v>
      </c>
      <c r="Y407" s="27">
        <f>SUM(P407:X407)</f>
        <v>0</v>
      </c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7"/>
    </row>
    <row r="408" spans="1:41" ht="54" customHeight="1" x14ac:dyDescent="0.2">
      <c r="A408" s="142" t="s">
        <v>565</v>
      </c>
      <c r="B408" s="7" t="s">
        <v>354</v>
      </c>
      <c r="C408" s="146" t="s">
        <v>83</v>
      </c>
      <c r="D408" s="146" t="s">
        <v>71</v>
      </c>
      <c r="E408" s="8" t="s">
        <v>355</v>
      </c>
      <c r="F408" s="146" t="s">
        <v>71</v>
      </c>
      <c r="G408" s="146" t="s">
        <v>71</v>
      </c>
      <c r="H408" s="146" t="s">
        <v>71</v>
      </c>
      <c r="I408" s="146" t="s">
        <v>71</v>
      </c>
      <c r="J408" s="9" t="s">
        <v>71</v>
      </c>
      <c r="K408" s="142" t="s">
        <v>71</v>
      </c>
      <c r="L408" s="142" t="s">
        <v>71</v>
      </c>
      <c r="M408" s="146">
        <v>5</v>
      </c>
      <c r="N408" s="146">
        <v>5</v>
      </c>
      <c r="O408" s="146" t="s">
        <v>71</v>
      </c>
      <c r="P408" s="146">
        <v>20</v>
      </c>
      <c r="Q408" s="146" t="s">
        <v>71</v>
      </c>
      <c r="R408" s="146" t="s">
        <v>71</v>
      </c>
      <c r="S408" s="146" t="s">
        <v>71</v>
      </c>
      <c r="T408" s="146" t="s">
        <v>71</v>
      </c>
      <c r="U408" s="146" t="s">
        <v>71</v>
      </c>
      <c r="V408" s="146" t="s">
        <v>71</v>
      </c>
      <c r="W408" s="146" t="s">
        <v>71</v>
      </c>
      <c r="X408" s="146" t="s">
        <v>71</v>
      </c>
      <c r="Y408" s="10">
        <f>SUM(M408:X408)</f>
        <v>30</v>
      </c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7"/>
    </row>
    <row r="409" spans="1:41" ht="85.5" customHeight="1" x14ac:dyDescent="0.2">
      <c r="A409" s="149" t="s">
        <v>363</v>
      </c>
      <c r="B409" s="12" t="s">
        <v>356</v>
      </c>
      <c r="C409" s="146" t="s">
        <v>71</v>
      </c>
      <c r="D409" s="146" t="s">
        <v>71</v>
      </c>
      <c r="E409" s="146" t="s">
        <v>71</v>
      </c>
      <c r="F409" s="20" t="s">
        <v>615</v>
      </c>
      <c r="G409" s="8" t="s">
        <v>374</v>
      </c>
      <c r="H409" s="146" t="s">
        <v>71</v>
      </c>
      <c r="I409" s="146" t="s">
        <v>71</v>
      </c>
      <c r="J409" s="9" t="s">
        <v>71</v>
      </c>
      <c r="K409" s="142" t="s">
        <v>71</v>
      </c>
      <c r="L409" s="142" t="s">
        <v>71</v>
      </c>
      <c r="M409" s="146" t="s">
        <v>71</v>
      </c>
      <c r="N409" s="146" t="s">
        <v>71</v>
      </c>
      <c r="O409" s="146" t="s">
        <v>71</v>
      </c>
      <c r="P409" s="146" t="s">
        <v>71</v>
      </c>
      <c r="Q409" s="146" t="s">
        <v>71</v>
      </c>
      <c r="R409" s="146" t="s">
        <v>71</v>
      </c>
      <c r="S409" s="146" t="s">
        <v>71</v>
      </c>
      <c r="T409" s="146" t="s">
        <v>71</v>
      </c>
      <c r="U409" s="10" t="s">
        <v>71</v>
      </c>
      <c r="V409" s="10" t="s">
        <v>71</v>
      </c>
      <c r="W409" s="10" t="s">
        <v>71</v>
      </c>
      <c r="X409" s="10" t="s">
        <v>71</v>
      </c>
      <c r="Y409" s="10" t="s">
        <v>71</v>
      </c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7"/>
    </row>
    <row r="410" spans="1:41" ht="15.75" customHeight="1" x14ac:dyDescent="0.2">
      <c r="A410" s="149"/>
      <c r="B410" s="11" t="s">
        <v>158</v>
      </c>
      <c r="C410" s="146" t="s">
        <v>72</v>
      </c>
      <c r="D410" s="146" t="s">
        <v>71</v>
      </c>
      <c r="E410" s="146" t="s">
        <v>71</v>
      </c>
      <c r="F410" s="146" t="s">
        <v>71</v>
      </c>
      <c r="G410" s="146" t="s">
        <v>71</v>
      </c>
      <c r="H410" s="146" t="s">
        <v>71</v>
      </c>
      <c r="I410" s="146" t="s">
        <v>71</v>
      </c>
      <c r="J410" s="9" t="s">
        <v>71</v>
      </c>
      <c r="K410" s="142" t="s">
        <v>71</v>
      </c>
      <c r="L410" s="142" t="s">
        <v>71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0</v>
      </c>
      <c r="S410" s="49">
        <v>0</v>
      </c>
      <c r="T410" s="49">
        <v>0</v>
      </c>
      <c r="U410" s="27">
        <f>SUM(M410:T410)</f>
        <v>0</v>
      </c>
      <c r="V410" s="27">
        <f>SUM(N410:U410)</f>
        <v>0</v>
      </c>
      <c r="W410" s="27">
        <f>SUM(O410:V410)</f>
        <v>0</v>
      </c>
      <c r="X410" s="27">
        <f>SUM(P410:W410)</f>
        <v>0</v>
      </c>
      <c r="Y410" s="27">
        <f>SUM(P410:X410)</f>
        <v>0</v>
      </c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7"/>
    </row>
    <row r="411" spans="1:41" ht="54" customHeight="1" x14ac:dyDescent="0.2">
      <c r="A411" s="142" t="s">
        <v>564</v>
      </c>
      <c r="B411" s="7" t="s">
        <v>357</v>
      </c>
      <c r="C411" s="146" t="s">
        <v>83</v>
      </c>
      <c r="D411" s="146" t="s">
        <v>71</v>
      </c>
      <c r="E411" s="8" t="s">
        <v>99</v>
      </c>
      <c r="F411" s="146" t="s">
        <v>71</v>
      </c>
      <c r="G411" s="8" t="s">
        <v>71</v>
      </c>
      <c r="H411" s="146" t="s">
        <v>71</v>
      </c>
      <c r="I411" s="146" t="s">
        <v>71</v>
      </c>
      <c r="J411" s="9" t="s">
        <v>71</v>
      </c>
      <c r="K411" s="142" t="s">
        <v>71</v>
      </c>
      <c r="L411" s="142" t="s">
        <v>71</v>
      </c>
      <c r="M411" s="47" t="s">
        <v>71</v>
      </c>
      <c r="N411" s="146" t="s">
        <v>71</v>
      </c>
      <c r="O411" s="146" t="s">
        <v>71</v>
      </c>
      <c r="P411" s="146">
        <v>1</v>
      </c>
      <c r="Q411" s="146">
        <v>0</v>
      </c>
      <c r="R411" s="146">
        <v>1</v>
      </c>
      <c r="S411" s="146">
        <v>1</v>
      </c>
      <c r="T411" s="146">
        <v>1</v>
      </c>
      <c r="U411" s="146">
        <v>1</v>
      </c>
      <c r="V411" s="146">
        <v>1</v>
      </c>
      <c r="W411" s="146">
        <v>1</v>
      </c>
      <c r="X411" s="146">
        <v>1</v>
      </c>
      <c r="Y411" s="146">
        <f>SUM(R411:X411)+P411</f>
        <v>8</v>
      </c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7"/>
    </row>
    <row r="412" spans="1:41" ht="83.25" customHeight="1" x14ac:dyDescent="0.2">
      <c r="A412" s="149" t="s">
        <v>364</v>
      </c>
      <c r="B412" s="12" t="s">
        <v>358</v>
      </c>
      <c r="C412" s="146" t="s">
        <v>71</v>
      </c>
      <c r="D412" s="146" t="s">
        <v>71</v>
      </c>
      <c r="E412" s="146" t="s">
        <v>71</v>
      </c>
      <c r="F412" s="20" t="s">
        <v>615</v>
      </c>
      <c r="G412" s="8" t="s">
        <v>374</v>
      </c>
      <c r="H412" s="146" t="s">
        <v>71</v>
      </c>
      <c r="I412" s="146" t="s">
        <v>71</v>
      </c>
      <c r="J412" s="9" t="s">
        <v>71</v>
      </c>
      <c r="K412" s="142" t="s">
        <v>71</v>
      </c>
      <c r="L412" s="142" t="s">
        <v>71</v>
      </c>
      <c r="M412" s="146" t="s">
        <v>71</v>
      </c>
      <c r="N412" s="146" t="s">
        <v>71</v>
      </c>
      <c r="O412" s="146" t="s">
        <v>71</v>
      </c>
      <c r="P412" s="146" t="s">
        <v>71</v>
      </c>
      <c r="Q412" s="146" t="s">
        <v>71</v>
      </c>
      <c r="R412" s="146" t="s">
        <v>71</v>
      </c>
      <c r="S412" s="146" t="s">
        <v>71</v>
      </c>
      <c r="T412" s="146" t="s">
        <v>71</v>
      </c>
      <c r="U412" s="146" t="s">
        <v>71</v>
      </c>
      <c r="V412" s="146" t="s">
        <v>71</v>
      </c>
      <c r="W412" s="146" t="s">
        <v>71</v>
      </c>
      <c r="X412" s="146" t="s">
        <v>71</v>
      </c>
      <c r="Y412" s="146" t="s">
        <v>71</v>
      </c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7"/>
    </row>
    <row r="413" spans="1:41" ht="14.25" customHeight="1" x14ac:dyDescent="0.2">
      <c r="A413" s="149"/>
      <c r="B413" s="11" t="s">
        <v>158</v>
      </c>
      <c r="C413" s="146" t="s">
        <v>72</v>
      </c>
      <c r="D413" s="146" t="s">
        <v>71</v>
      </c>
      <c r="E413" s="146" t="s">
        <v>71</v>
      </c>
      <c r="F413" s="146" t="s">
        <v>71</v>
      </c>
      <c r="G413" s="146" t="s">
        <v>71</v>
      </c>
      <c r="H413" s="146" t="s">
        <v>71</v>
      </c>
      <c r="I413" s="146" t="s">
        <v>71</v>
      </c>
      <c r="J413" s="9" t="s">
        <v>71</v>
      </c>
      <c r="K413" s="142" t="s">
        <v>71</v>
      </c>
      <c r="L413" s="142" t="s">
        <v>71</v>
      </c>
      <c r="M413" s="49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0</v>
      </c>
      <c r="S413" s="49">
        <v>0</v>
      </c>
      <c r="T413" s="49">
        <v>0</v>
      </c>
      <c r="U413" s="27">
        <f>SUM(M413:T413)</f>
        <v>0</v>
      </c>
      <c r="V413" s="27">
        <f>SUM(N413:U413)</f>
        <v>0</v>
      </c>
      <c r="W413" s="27">
        <f>SUM(O413:V413)</f>
        <v>0</v>
      </c>
      <c r="X413" s="27">
        <f>SUM(P413:W413)</f>
        <v>0</v>
      </c>
      <c r="Y413" s="27">
        <f>SUM(P413:X413)</f>
        <v>0</v>
      </c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7"/>
    </row>
    <row r="414" spans="1:41" ht="53.25" customHeight="1" x14ac:dyDescent="0.2">
      <c r="A414" s="142" t="s">
        <v>567</v>
      </c>
      <c r="B414" s="7" t="s">
        <v>359</v>
      </c>
      <c r="C414" s="146" t="s">
        <v>83</v>
      </c>
      <c r="D414" s="146" t="s">
        <v>71</v>
      </c>
      <c r="E414" s="8" t="s">
        <v>99</v>
      </c>
      <c r="F414" s="146" t="s">
        <v>71</v>
      </c>
      <c r="G414" s="146" t="s">
        <v>71</v>
      </c>
      <c r="H414" s="146" t="s">
        <v>71</v>
      </c>
      <c r="I414" s="146" t="s">
        <v>71</v>
      </c>
      <c r="J414" s="9" t="s">
        <v>71</v>
      </c>
      <c r="K414" s="142" t="s">
        <v>71</v>
      </c>
      <c r="L414" s="142" t="s">
        <v>71</v>
      </c>
      <c r="M414" s="47" t="s">
        <v>71</v>
      </c>
      <c r="N414" s="146">
        <v>1</v>
      </c>
      <c r="O414" s="146">
        <v>1</v>
      </c>
      <c r="P414" s="146">
        <v>1</v>
      </c>
      <c r="Q414" s="146">
        <v>1</v>
      </c>
      <c r="R414" s="146" t="s">
        <v>71</v>
      </c>
      <c r="S414" s="146" t="s">
        <v>71</v>
      </c>
      <c r="T414" s="146" t="s">
        <v>71</v>
      </c>
      <c r="U414" s="146" t="s">
        <v>71</v>
      </c>
      <c r="V414" s="146" t="s">
        <v>71</v>
      </c>
      <c r="W414" s="146" t="s">
        <v>71</v>
      </c>
      <c r="X414" s="146" t="s">
        <v>71</v>
      </c>
      <c r="Y414" s="146">
        <f>N414+O414+P414+Q414</f>
        <v>4</v>
      </c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7"/>
    </row>
    <row r="415" spans="1:41" s="118" customFormat="1" ht="72" customHeight="1" x14ac:dyDescent="0.2">
      <c r="A415" s="142"/>
      <c r="B415" s="11" t="s">
        <v>254</v>
      </c>
      <c r="C415" s="146" t="s">
        <v>71</v>
      </c>
      <c r="D415" s="146" t="s">
        <v>71</v>
      </c>
      <c r="E415" s="146" t="s">
        <v>71</v>
      </c>
      <c r="F415" s="146" t="s">
        <v>71</v>
      </c>
      <c r="G415" s="146" t="s">
        <v>71</v>
      </c>
      <c r="H415" s="146" t="s">
        <v>71</v>
      </c>
      <c r="I415" s="146" t="s">
        <v>71</v>
      </c>
      <c r="J415" s="146" t="s">
        <v>71</v>
      </c>
      <c r="K415" s="146" t="s">
        <v>71</v>
      </c>
      <c r="L415" s="146" t="s">
        <v>71</v>
      </c>
      <c r="M415" s="146" t="s">
        <v>71</v>
      </c>
      <c r="N415" s="146" t="s">
        <v>71</v>
      </c>
      <c r="O415" s="146" t="s">
        <v>71</v>
      </c>
      <c r="P415" s="146" t="s">
        <v>71</v>
      </c>
      <c r="Q415" s="146" t="s">
        <v>71</v>
      </c>
      <c r="R415" s="146" t="s">
        <v>71</v>
      </c>
      <c r="S415" s="146" t="s">
        <v>71</v>
      </c>
      <c r="T415" s="146" t="s">
        <v>71</v>
      </c>
      <c r="U415" s="146" t="s">
        <v>71</v>
      </c>
      <c r="V415" s="146" t="s">
        <v>71</v>
      </c>
      <c r="W415" s="146" t="s">
        <v>71</v>
      </c>
      <c r="X415" s="146" t="s">
        <v>71</v>
      </c>
      <c r="Y415" s="146" t="s">
        <v>71</v>
      </c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7"/>
    </row>
    <row r="416" spans="1:41" s="118" customFormat="1" x14ac:dyDescent="0.2">
      <c r="A416" s="149" t="s">
        <v>136</v>
      </c>
      <c r="B416" s="12" t="s">
        <v>255</v>
      </c>
      <c r="C416" s="146" t="s">
        <v>71</v>
      </c>
      <c r="D416" s="13">
        <f>D424</f>
        <v>1</v>
      </c>
      <c r="E416" s="146" t="s">
        <v>71</v>
      </c>
      <c r="F416" s="146" t="s">
        <v>71</v>
      </c>
      <c r="G416" s="146" t="s">
        <v>71</v>
      </c>
      <c r="H416" s="146" t="s">
        <v>71</v>
      </c>
      <c r="I416" s="146" t="s">
        <v>71</v>
      </c>
      <c r="J416" s="9" t="s">
        <v>71</v>
      </c>
      <c r="K416" s="146" t="s">
        <v>71</v>
      </c>
      <c r="L416" s="146" t="s">
        <v>71</v>
      </c>
      <c r="M416" s="146" t="s">
        <v>71</v>
      </c>
      <c r="N416" s="146" t="s">
        <v>71</v>
      </c>
      <c r="O416" s="146" t="s">
        <v>71</v>
      </c>
      <c r="P416" s="146" t="s">
        <v>71</v>
      </c>
      <c r="Q416" s="146" t="s">
        <v>71</v>
      </c>
      <c r="R416" s="146" t="s">
        <v>71</v>
      </c>
      <c r="S416" s="146" t="s">
        <v>71</v>
      </c>
      <c r="T416" s="146" t="s">
        <v>71</v>
      </c>
      <c r="U416" s="146" t="s">
        <v>71</v>
      </c>
      <c r="V416" s="146" t="s">
        <v>71</v>
      </c>
      <c r="W416" s="146" t="s">
        <v>71</v>
      </c>
      <c r="X416" s="146" t="s">
        <v>71</v>
      </c>
      <c r="Y416" s="10" t="s">
        <v>71</v>
      </c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7"/>
    </row>
    <row r="417" spans="1:41" s="118" customFormat="1" x14ac:dyDescent="0.2">
      <c r="A417" s="149"/>
      <c r="B417" s="12" t="s">
        <v>157</v>
      </c>
      <c r="C417" s="148" t="s">
        <v>72</v>
      </c>
      <c r="D417" s="148" t="s">
        <v>71</v>
      </c>
      <c r="E417" s="148" t="s">
        <v>71</v>
      </c>
      <c r="F417" s="148" t="s">
        <v>71</v>
      </c>
      <c r="G417" s="148" t="s">
        <v>71</v>
      </c>
      <c r="H417" s="14" t="s">
        <v>404</v>
      </c>
      <c r="I417" s="14" t="s">
        <v>384</v>
      </c>
      <c r="J417" s="15" t="s">
        <v>71</v>
      </c>
      <c r="K417" s="148" t="s">
        <v>71</v>
      </c>
      <c r="L417" s="148" t="s">
        <v>71</v>
      </c>
      <c r="M417" s="50">
        <f t="shared" ref="M417:W417" si="76">SUM(M419:M422)</f>
        <v>18113.2</v>
      </c>
      <c r="N417" s="50">
        <f t="shared" si="76"/>
        <v>19153.199999999997</v>
      </c>
      <c r="O417" s="50">
        <f t="shared" si="76"/>
        <v>18106.2</v>
      </c>
      <c r="P417" s="50">
        <f t="shared" si="76"/>
        <v>19463</v>
      </c>
      <c r="Q417" s="50">
        <f t="shared" si="76"/>
        <v>19432.7</v>
      </c>
      <c r="R417" s="50">
        <f t="shared" si="76"/>
        <v>17949.899999999998</v>
      </c>
      <c r="S417" s="50">
        <f t="shared" si="76"/>
        <v>18413.999999999996</v>
      </c>
      <c r="T417" s="50">
        <f t="shared" si="76"/>
        <v>18181.7</v>
      </c>
      <c r="U417" s="50">
        <f t="shared" si="76"/>
        <v>22203.599999999999</v>
      </c>
      <c r="V417" s="50">
        <f t="shared" si="76"/>
        <v>22031.8</v>
      </c>
      <c r="W417" s="50">
        <f t="shared" si="76"/>
        <v>15196.9</v>
      </c>
      <c r="X417" s="50">
        <f>SUM(X419:X422)</f>
        <v>20271.400000000001</v>
      </c>
      <c r="Y417" s="36">
        <f>SUM(M417:X417)</f>
        <v>228517.59999999998</v>
      </c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7"/>
    </row>
    <row r="418" spans="1:41" s="118" customFormat="1" x14ac:dyDescent="0.2">
      <c r="A418" s="149"/>
      <c r="B418" s="12" t="s">
        <v>76</v>
      </c>
      <c r="C418" s="148" t="s">
        <v>71</v>
      </c>
      <c r="D418" s="148" t="s">
        <v>71</v>
      </c>
      <c r="E418" s="148" t="s">
        <v>71</v>
      </c>
      <c r="F418" s="148" t="s">
        <v>71</v>
      </c>
      <c r="G418" s="148" t="s">
        <v>71</v>
      </c>
      <c r="H418" s="148" t="s">
        <v>71</v>
      </c>
      <c r="I418" s="148" t="s">
        <v>71</v>
      </c>
      <c r="J418" s="15" t="s">
        <v>71</v>
      </c>
      <c r="K418" s="148" t="s">
        <v>71</v>
      </c>
      <c r="L418" s="148" t="s">
        <v>71</v>
      </c>
      <c r="M418" s="24" t="s">
        <v>71</v>
      </c>
      <c r="N418" s="24" t="s">
        <v>71</v>
      </c>
      <c r="O418" s="24" t="s">
        <v>71</v>
      </c>
      <c r="P418" s="24" t="s">
        <v>71</v>
      </c>
      <c r="Q418" s="24" t="s">
        <v>71</v>
      </c>
      <c r="R418" s="24" t="s">
        <v>71</v>
      </c>
      <c r="S418" s="24" t="s">
        <v>71</v>
      </c>
      <c r="T418" s="24" t="s">
        <v>71</v>
      </c>
      <c r="U418" s="24" t="s">
        <v>71</v>
      </c>
      <c r="V418" s="24" t="s">
        <v>71</v>
      </c>
      <c r="W418" s="24" t="s">
        <v>71</v>
      </c>
      <c r="X418" s="24" t="s">
        <v>71</v>
      </c>
      <c r="Y418" s="24" t="s">
        <v>71</v>
      </c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7"/>
    </row>
    <row r="419" spans="1:41" s="118" customFormat="1" x14ac:dyDescent="0.2">
      <c r="A419" s="149"/>
      <c r="B419" s="12" t="s">
        <v>466</v>
      </c>
      <c r="C419" s="148" t="s">
        <v>72</v>
      </c>
      <c r="D419" s="148" t="s">
        <v>71</v>
      </c>
      <c r="E419" s="148" t="s">
        <v>71</v>
      </c>
      <c r="F419" s="148" t="s">
        <v>71</v>
      </c>
      <c r="G419" s="148" t="s">
        <v>71</v>
      </c>
      <c r="H419" s="14" t="s">
        <v>404</v>
      </c>
      <c r="I419" s="14" t="s">
        <v>384</v>
      </c>
      <c r="J419" s="15" t="s">
        <v>71</v>
      </c>
      <c r="K419" s="148" t="s">
        <v>71</v>
      </c>
      <c r="L419" s="148" t="s">
        <v>71</v>
      </c>
      <c r="M419" s="50">
        <f>SUMIFS(M424:M1218,I424:I1218,"1830100000",B424:B1218,B419)</f>
        <v>18113.2</v>
      </c>
      <c r="N419" s="50">
        <f>SUMIFS(N424:N1218,I424:I1218,"1830100000",B424:B1218,B419)</f>
        <v>19153.199999999997</v>
      </c>
      <c r="O419" s="50">
        <f>SUMIFS(O424:O1218,I424:I1218,"1830100000",B424:B1218,B419)</f>
        <v>18106.2</v>
      </c>
      <c r="P419" s="50">
        <f>SUMIFS(P424:P1218,I424:I1218,"1830100000",B424:B1218,B419)</f>
        <v>19463</v>
      </c>
      <c r="Q419" s="50">
        <f>SUMIFS(Q424:Q1218,I424:I1218,"1830100000",B424:B1218,B419)</f>
        <v>19432.7</v>
      </c>
      <c r="R419" s="50">
        <f>SUMIFS(R424:R1218,I424:I1218,"1830100000",B424:B1218,B419)</f>
        <v>17949.899999999998</v>
      </c>
      <c r="S419" s="50">
        <f>SUMIFS(S424:S1218,I424:I1218,"1830100000",B424:B1218,B419)</f>
        <v>18413.999999999996</v>
      </c>
      <c r="T419" s="23">
        <f>SUMIFS(T424:T1218,I424:I1218,"1830100000",B424:B1218,B419)</f>
        <v>18181.7</v>
      </c>
      <c r="U419" s="23">
        <f>SUMIFS(U424:U1218,I424:I1218,"1830100000",B424:B1218,B419)</f>
        <v>22203.599999999999</v>
      </c>
      <c r="V419" s="23">
        <f>SUMIFS(V424:V1218,I424:I1218,"1830100000",B424:B1218,B419)</f>
        <v>22031.8</v>
      </c>
      <c r="W419" s="23">
        <f>SUMIFS(W424:W1218,I424:I1218,"1830100000",B424:B1218,B419)</f>
        <v>15196.9</v>
      </c>
      <c r="X419" s="23">
        <f>SUMIFS(X424:X1218,I424:I1218,"1830100000",B424:B1218,B419)</f>
        <v>20271.400000000001</v>
      </c>
      <c r="Y419" s="36">
        <f>SUM(M419:X419)</f>
        <v>228517.59999999998</v>
      </c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7"/>
    </row>
    <row r="420" spans="1:41" s="118" customFormat="1" x14ac:dyDescent="0.2">
      <c r="A420" s="149"/>
      <c r="B420" s="12" t="s">
        <v>411</v>
      </c>
      <c r="C420" s="148" t="s">
        <v>72</v>
      </c>
      <c r="D420" s="148" t="s">
        <v>71</v>
      </c>
      <c r="E420" s="148" t="s">
        <v>71</v>
      </c>
      <c r="F420" s="148" t="s">
        <v>71</v>
      </c>
      <c r="G420" s="148" t="s">
        <v>71</v>
      </c>
      <c r="H420" s="14" t="s">
        <v>404</v>
      </c>
      <c r="I420" s="14" t="s">
        <v>384</v>
      </c>
      <c r="J420" s="15" t="s">
        <v>71</v>
      </c>
      <c r="K420" s="148" t="s">
        <v>71</v>
      </c>
      <c r="L420" s="148" t="s">
        <v>71</v>
      </c>
      <c r="M420" s="50">
        <f>SUMIFS(M424:M1218,I424:I1218,"1830100000",B424:B1218,B420)</f>
        <v>0</v>
      </c>
      <c r="N420" s="50">
        <f>SUMIFS(N424:N1218,I424:I1218,"1830100000",B424:B1218,B420)</f>
        <v>0</v>
      </c>
      <c r="O420" s="50">
        <f>SUMIFS(O424:O1218,I424:I1218,"1830100000",B424:B1218,B420)</f>
        <v>0</v>
      </c>
      <c r="P420" s="50">
        <f>SUMIFS(P424:P1218,I424:I1218,"1830100000",B424:B1218,B420)</f>
        <v>0</v>
      </c>
      <c r="Q420" s="50">
        <f>SUMIFS(Q424:Q1218,I424:I1218,"1830100000",B424:B1218,B420)</f>
        <v>0</v>
      </c>
      <c r="R420" s="50">
        <f>SUMIFS(R424:R1218,I424:I1218,"1830100000",B424:B1218,B420)</f>
        <v>0</v>
      </c>
      <c r="S420" s="50">
        <f>SUMIFS(S424:S1218,I424:I1218,"1830100000",B424:B1218,B420)</f>
        <v>0</v>
      </c>
      <c r="T420" s="50">
        <f>SUMIFS(T424:T1218,I424:I1218,"1830100000",B424:B1218,B420)</f>
        <v>0</v>
      </c>
      <c r="U420" s="50">
        <f>SUMIFS(U424:U1218,I424:I1218,"1830100000",B424:B1218,B420)</f>
        <v>0</v>
      </c>
      <c r="V420" s="50">
        <f>SUMIFS(V424:V1218,I424:I1218,"1830100000",B424:B1218,B420)</f>
        <v>0</v>
      </c>
      <c r="W420" s="50">
        <f>SUMIFS(W424:W1218,I424:I1218,"1830100000",B424:B1218,B420)</f>
        <v>0</v>
      </c>
      <c r="X420" s="50">
        <f>SUMIFS(X424:X1218,J424:J1218,"1830100000",C424:C1218,C420)</f>
        <v>0</v>
      </c>
      <c r="Y420" s="50">
        <f>SUM(M420:X420)</f>
        <v>0</v>
      </c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7"/>
    </row>
    <row r="421" spans="1:41" s="118" customFormat="1" x14ac:dyDescent="0.2">
      <c r="A421" s="149"/>
      <c r="B421" s="12" t="s">
        <v>464</v>
      </c>
      <c r="C421" s="148" t="s">
        <v>72</v>
      </c>
      <c r="D421" s="148" t="s">
        <v>71</v>
      </c>
      <c r="E421" s="148" t="s">
        <v>71</v>
      </c>
      <c r="F421" s="148" t="s">
        <v>71</v>
      </c>
      <c r="G421" s="148" t="s">
        <v>71</v>
      </c>
      <c r="H421" s="14" t="s">
        <v>404</v>
      </c>
      <c r="I421" s="14" t="s">
        <v>384</v>
      </c>
      <c r="J421" s="15" t="s">
        <v>71</v>
      </c>
      <c r="K421" s="148" t="s">
        <v>71</v>
      </c>
      <c r="L421" s="148" t="s">
        <v>71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>
        <v>0</v>
      </c>
      <c r="Y421" s="50">
        <f>SUM(M421:X421)</f>
        <v>0</v>
      </c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7"/>
    </row>
    <row r="422" spans="1:41" s="118" customFormat="1" x14ac:dyDescent="0.2">
      <c r="A422" s="149"/>
      <c r="B422" s="12" t="s">
        <v>465</v>
      </c>
      <c r="C422" s="148" t="s">
        <v>72</v>
      </c>
      <c r="D422" s="148" t="s">
        <v>71</v>
      </c>
      <c r="E422" s="148" t="s">
        <v>71</v>
      </c>
      <c r="F422" s="148" t="s">
        <v>71</v>
      </c>
      <c r="G422" s="148" t="s">
        <v>71</v>
      </c>
      <c r="H422" s="14" t="s">
        <v>404</v>
      </c>
      <c r="I422" s="14" t="s">
        <v>384</v>
      </c>
      <c r="J422" s="15" t="s">
        <v>71</v>
      </c>
      <c r="K422" s="148" t="s">
        <v>71</v>
      </c>
      <c r="L422" s="148" t="s">
        <v>71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f>SUM(M422:X422)</f>
        <v>0</v>
      </c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7"/>
    </row>
    <row r="423" spans="1:41" s="118" customFormat="1" ht="96" customHeight="1" x14ac:dyDescent="0.2">
      <c r="A423" s="142" t="s">
        <v>93</v>
      </c>
      <c r="B423" s="7" t="s">
        <v>256</v>
      </c>
      <c r="C423" s="146" t="s">
        <v>78</v>
      </c>
      <c r="D423" s="146" t="s">
        <v>71</v>
      </c>
      <c r="E423" s="8" t="s">
        <v>485</v>
      </c>
      <c r="F423" s="146" t="s">
        <v>71</v>
      </c>
      <c r="G423" s="146" t="s">
        <v>71</v>
      </c>
      <c r="H423" s="146" t="s">
        <v>71</v>
      </c>
      <c r="I423" s="146" t="s">
        <v>71</v>
      </c>
      <c r="J423" s="146" t="s">
        <v>71</v>
      </c>
      <c r="K423" s="146">
        <v>100</v>
      </c>
      <c r="L423" s="146">
        <v>100</v>
      </c>
      <c r="M423" s="146">
        <v>100</v>
      </c>
      <c r="N423" s="146">
        <v>100</v>
      </c>
      <c r="O423" s="146">
        <v>100</v>
      </c>
      <c r="P423" s="146">
        <v>100</v>
      </c>
      <c r="Q423" s="146">
        <v>100</v>
      </c>
      <c r="R423" s="146">
        <v>100</v>
      </c>
      <c r="S423" s="146">
        <v>100</v>
      </c>
      <c r="T423" s="146">
        <v>100</v>
      </c>
      <c r="U423" s="146">
        <v>100</v>
      </c>
      <c r="V423" s="146">
        <v>100</v>
      </c>
      <c r="W423" s="146">
        <v>100</v>
      </c>
      <c r="X423" s="146">
        <v>100</v>
      </c>
      <c r="Y423" s="146">
        <v>100</v>
      </c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7"/>
    </row>
    <row r="424" spans="1:41" s="118" customFormat="1" ht="45" customHeight="1" x14ac:dyDescent="0.2">
      <c r="A424" s="149" t="s">
        <v>132</v>
      </c>
      <c r="B424" s="12" t="s">
        <v>257</v>
      </c>
      <c r="C424" s="146" t="s">
        <v>71</v>
      </c>
      <c r="D424" s="146">
        <v>1</v>
      </c>
      <c r="E424" s="146" t="s">
        <v>71</v>
      </c>
      <c r="F424" s="20" t="s">
        <v>615</v>
      </c>
      <c r="G424" s="8" t="s">
        <v>82</v>
      </c>
      <c r="H424" s="146" t="s">
        <v>71</v>
      </c>
      <c r="I424" s="146" t="s">
        <v>71</v>
      </c>
      <c r="J424" s="146" t="s">
        <v>71</v>
      </c>
      <c r="K424" s="146" t="s">
        <v>71</v>
      </c>
      <c r="L424" s="146" t="s">
        <v>71</v>
      </c>
      <c r="M424" s="146" t="s">
        <v>71</v>
      </c>
      <c r="N424" s="146" t="s">
        <v>71</v>
      </c>
      <c r="O424" s="146" t="s">
        <v>71</v>
      </c>
      <c r="P424" s="146" t="s">
        <v>71</v>
      </c>
      <c r="Q424" s="146" t="s">
        <v>71</v>
      </c>
      <c r="R424" s="146" t="s">
        <v>71</v>
      </c>
      <c r="S424" s="146" t="s">
        <v>71</v>
      </c>
      <c r="T424" s="146" t="s">
        <v>71</v>
      </c>
      <c r="U424" s="146" t="s">
        <v>71</v>
      </c>
      <c r="V424" s="146" t="s">
        <v>71</v>
      </c>
      <c r="W424" s="146" t="s">
        <v>71</v>
      </c>
      <c r="X424" s="146" t="s">
        <v>71</v>
      </c>
      <c r="Y424" s="146" t="s">
        <v>71</v>
      </c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7"/>
    </row>
    <row r="425" spans="1:41" s="118" customFormat="1" x14ac:dyDescent="0.2">
      <c r="A425" s="149"/>
      <c r="B425" s="12" t="s">
        <v>157</v>
      </c>
      <c r="C425" s="148" t="s">
        <v>72</v>
      </c>
      <c r="D425" s="148" t="s">
        <v>71</v>
      </c>
      <c r="E425" s="148" t="s">
        <v>71</v>
      </c>
      <c r="F425" s="148" t="s">
        <v>71</v>
      </c>
      <c r="G425" s="148" t="s">
        <v>71</v>
      </c>
      <c r="H425" s="14" t="s">
        <v>404</v>
      </c>
      <c r="I425" s="14" t="s">
        <v>331</v>
      </c>
      <c r="J425" s="15" t="s">
        <v>75</v>
      </c>
      <c r="K425" s="24" t="s">
        <v>71</v>
      </c>
      <c r="L425" s="24" t="s">
        <v>71</v>
      </c>
      <c r="M425" s="23">
        <f t="shared" ref="M425:R425" si="77">SUM(M427:M430)</f>
        <v>18113.2</v>
      </c>
      <c r="N425" s="23">
        <f t="shared" si="77"/>
        <v>19153.199999999997</v>
      </c>
      <c r="O425" s="23">
        <f t="shared" si="77"/>
        <v>18106.2</v>
      </c>
      <c r="P425" s="23">
        <f t="shared" si="77"/>
        <v>19463</v>
      </c>
      <c r="Q425" s="23">
        <f t="shared" si="77"/>
        <v>19432.7</v>
      </c>
      <c r="R425" s="23">
        <f t="shared" si="77"/>
        <v>17949.899999999998</v>
      </c>
      <c r="S425" s="23">
        <f t="shared" ref="S425:X425" si="78">SUM(S427:S430)</f>
        <v>18413.999999999996</v>
      </c>
      <c r="T425" s="23">
        <f t="shared" si="78"/>
        <v>18181.7</v>
      </c>
      <c r="U425" s="23">
        <f t="shared" si="78"/>
        <v>22203.599999999999</v>
      </c>
      <c r="V425" s="23">
        <f t="shared" si="78"/>
        <v>22031.8</v>
      </c>
      <c r="W425" s="23">
        <f t="shared" si="78"/>
        <v>15196.9</v>
      </c>
      <c r="X425" s="23">
        <f t="shared" si="78"/>
        <v>20271.400000000001</v>
      </c>
      <c r="Y425" s="36">
        <f>SUM(M425:X425)</f>
        <v>228517.59999999998</v>
      </c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7"/>
    </row>
    <row r="426" spans="1:41" s="118" customFormat="1" x14ac:dyDescent="0.2">
      <c r="A426" s="149"/>
      <c r="B426" s="12" t="s">
        <v>76</v>
      </c>
      <c r="C426" s="148" t="s">
        <v>71</v>
      </c>
      <c r="D426" s="148" t="s">
        <v>71</v>
      </c>
      <c r="E426" s="148" t="s">
        <v>71</v>
      </c>
      <c r="F426" s="148" t="s">
        <v>71</v>
      </c>
      <c r="G426" s="148" t="s">
        <v>71</v>
      </c>
      <c r="H426" s="148" t="s">
        <v>71</v>
      </c>
      <c r="I426" s="148" t="s">
        <v>71</v>
      </c>
      <c r="J426" s="148" t="s">
        <v>71</v>
      </c>
      <c r="K426" s="24" t="s">
        <v>71</v>
      </c>
      <c r="L426" s="24" t="s">
        <v>71</v>
      </c>
      <c r="M426" s="148" t="s">
        <v>71</v>
      </c>
      <c r="N426" s="148" t="s">
        <v>71</v>
      </c>
      <c r="O426" s="148" t="s">
        <v>71</v>
      </c>
      <c r="P426" s="148" t="s">
        <v>71</v>
      </c>
      <c r="Q426" s="148" t="s">
        <v>71</v>
      </c>
      <c r="R426" s="148" t="s">
        <v>71</v>
      </c>
      <c r="S426" s="148" t="s">
        <v>71</v>
      </c>
      <c r="T426" s="148" t="s">
        <v>71</v>
      </c>
      <c r="U426" s="148" t="s">
        <v>71</v>
      </c>
      <c r="V426" s="148" t="s">
        <v>71</v>
      </c>
      <c r="W426" s="148" t="s">
        <v>71</v>
      </c>
      <c r="X426" s="148" t="s">
        <v>71</v>
      </c>
      <c r="Y426" s="148" t="s">
        <v>71</v>
      </c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7"/>
    </row>
    <row r="427" spans="1:41" s="118" customFormat="1" x14ac:dyDescent="0.2">
      <c r="A427" s="149"/>
      <c r="B427" s="12" t="s">
        <v>466</v>
      </c>
      <c r="C427" s="148" t="s">
        <v>72</v>
      </c>
      <c r="D427" s="148" t="s">
        <v>71</v>
      </c>
      <c r="E427" s="148" t="s">
        <v>71</v>
      </c>
      <c r="F427" s="148" t="s">
        <v>71</v>
      </c>
      <c r="G427" s="148" t="s">
        <v>71</v>
      </c>
      <c r="H427" s="14" t="s">
        <v>404</v>
      </c>
      <c r="I427" s="14" t="s">
        <v>331</v>
      </c>
      <c r="J427" s="15" t="s">
        <v>75</v>
      </c>
      <c r="K427" s="24" t="s">
        <v>71</v>
      </c>
      <c r="L427" s="24" t="s">
        <v>71</v>
      </c>
      <c r="M427" s="50">
        <f>SUMIFS(M432:M1215,I432:I1215,"1830100000",B432:B1215,"финансирование за счет краевого бюджета")</f>
        <v>18113.2</v>
      </c>
      <c r="N427" s="50">
        <f>SUMIFS(N432:N1215,I432:I1215,"1830100000",B432:B1215,"финансирование за счет краевого бюджета")</f>
        <v>19153.199999999997</v>
      </c>
      <c r="O427" s="50">
        <f>SUMIFS(O432:O1215,I432:I1215,"1830100000",B432:B1215,"финансирование за счет краевого бюджета")</f>
        <v>18106.2</v>
      </c>
      <c r="P427" s="50">
        <f>SUMIFS(P432:P1215,I432:I1215,"1830100000",B432:B1215,"финансирование за счет краевого бюджета")</f>
        <v>19463</v>
      </c>
      <c r="Q427" s="50">
        <f>SUMIFS(Q432:Q1215,I432:I1215,"1830100000",B432:B1215,"финансирование за счет краевого бюджета")</f>
        <v>19432.7</v>
      </c>
      <c r="R427" s="50">
        <f>SUMIFS(R432:R1215,I432:I1215,"1830100000",B432:B1215,"финансирование за счет краевого бюджета")</f>
        <v>17949.899999999998</v>
      </c>
      <c r="S427" s="23">
        <f>SUMIFS(S432:S1215,I432:I1215,"1830100000",B432:B1215,"финансирование за счет краевого бюджета")</f>
        <v>18413.999999999996</v>
      </c>
      <c r="T427" s="50">
        <f>SUMIFS(T432:T1215,I432:I1215,"1830100000",B432:B1215,"финансирование за счет краевого бюджета")</f>
        <v>18181.7</v>
      </c>
      <c r="U427" s="50">
        <f>SUMIFS(U432:U1215,I432:I1215,"1830100000",B432:B1215,"финансирование за счет краевого бюджета")</f>
        <v>22203.599999999999</v>
      </c>
      <c r="V427" s="50">
        <f>SUMIFS(V432:V1215,I432:I1215,"1830100000",B432:B1215,"финансирование за счет краевого бюджета")</f>
        <v>22031.8</v>
      </c>
      <c r="W427" s="50">
        <f>SUMIFS(W432:W1215,I432:I1215,"1830100000",B432:B1215,"финансирование за счет краевого бюджета")</f>
        <v>15196.9</v>
      </c>
      <c r="X427" s="50">
        <f>SUMIFS(X432:X1215,I432:I1215,"1830100000",B432:B1215,"финансирование за счет краевого бюджета")</f>
        <v>20271.400000000001</v>
      </c>
      <c r="Y427" s="36">
        <f>SUM(M427:X427)</f>
        <v>228517.59999999998</v>
      </c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7"/>
    </row>
    <row r="428" spans="1:41" s="118" customFormat="1" x14ac:dyDescent="0.2">
      <c r="A428" s="149"/>
      <c r="B428" s="12" t="s">
        <v>411</v>
      </c>
      <c r="C428" s="148" t="s">
        <v>72</v>
      </c>
      <c r="D428" s="148" t="s">
        <v>71</v>
      </c>
      <c r="E428" s="148" t="s">
        <v>71</v>
      </c>
      <c r="F428" s="148" t="s">
        <v>71</v>
      </c>
      <c r="G428" s="148" t="s">
        <v>71</v>
      </c>
      <c r="H428" s="14" t="s">
        <v>404</v>
      </c>
      <c r="I428" s="14" t="s">
        <v>331</v>
      </c>
      <c r="J428" s="15" t="s">
        <v>75</v>
      </c>
      <c r="K428" s="24" t="s">
        <v>71</v>
      </c>
      <c r="L428" s="24" t="s">
        <v>71</v>
      </c>
      <c r="M428" s="50">
        <f>SUMIFS(M432:M1215,I432:I1215,"1830100000",B432:B1215,"финансирование за счет федерального бюджета")</f>
        <v>0</v>
      </c>
      <c r="N428" s="50">
        <f>SUMIFS(N432:N1215,I432:I1215,"1830100000",B432:B1215,"финансирование за счет федерального бюджета")</f>
        <v>0</v>
      </c>
      <c r="O428" s="50">
        <f>SUMIFS(O432:O1215,I432:I1215,"1830100000",B432:B1215,"финансирование за счет федерального бюджета")</f>
        <v>0</v>
      </c>
      <c r="P428" s="50">
        <f>SUMIFS(P432:P1215,I432:I1215,"1830100000",B432:B1215,"финансирование за счет федерального бюджета")</f>
        <v>0</v>
      </c>
      <c r="Q428" s="50">
        <f>SUMIFS(Q432:Q1215,I432:I1215,"1830100000",B432:B1215,"финансирование за счет федерального бюджета")</f>
        <v>0</v>
      </c>
      <c r="R428" s="50">
        <f>SUMIFS(R432:R1215,I432:I1215,"1830100000",B432:B1215,"финансирование за счет федерального бюджета")</f>
        <v>0</v>
      </c>
      <c r="S428" s="23">
        <f>SUMIFS(S432:S1215,I432:I1215,"1830100000",B432:B1215,"финансирование за счет федерального бюджета")</f>
        <v>0</v>
      </c>
      <c r="T428" s="50">
        <f>SUMIFS(T432:T1215,I432:I1215,"1830100000",B432:B1215,"финансирование за счет федерального бюджета")</f>
        <v>0</v>
      </c>
      <c r="U428" s="50">
        <f>SUMIFS(U432:U1215,I432:I1215,"1830100000",B432:B1215,"финансирование за счет федерального бюджета")</f>
        <v>0</v>
      </c>
      <c r="V428" s="50">
        <f>SUMIFS(V432:V1215,I432:I1215,"1830100000",B432:B1215,"финансирование за счет федерального бюджета")</f>
        <v>0</v>
      </c>
      <c r="W428" s="50">
        <f>SUMIFS(W432:W1215,I432:I1215,"1830100000",B432:B1215,"финансирование за счет федерального бюджета")</f>
        <v>0</v>
      </c>
      <c r="X428" s="50">
        <f>SUMIFS(X432:X1215,J432:J1215,"1830100000",C432:C1215,"финансирование за счет федерального бюджета")</f>
        <v>0</v>
      </c>
      <c r="Y428" s="50">
        <f>SUM(M428:X428)</f>
        <v>0</v>
      </c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7"/>
    </row>
    <row r="429" spans="1:41" s="118" customFormat="1" x14ac:dyDescent="0.2">
      <c r="A429" s="149"/>
      <c r="B429" s="12" t="s">
        <v>464</v>
      </c>
      <c r="C429" s="148" t="s">
        <v>72</v>
      </c>
      <c r="D429" s="148" t="s">
        <v>71</v>
      </c>
      <c r="E429" s="148" t="s">
        <v>71</v>
      </c>
      <c r="F429" s="148" t="s">
        <v>71</v>
      </c>
      <c r="G429" s="148" t="s">
        <v>71</v>
      </c>
      <c r="H429" s="148" t="s">
        <v>71</v>
      </c>
      <c r="I429" s="148" t="s">
        <v>71</v>
      </c>
      <c r="J429" s="148" t="s">
        <v>71</v>
      </c>
      <c r="K429" s="24" t="s">
        <v>71</v>
      </c>
      <c r="L429" s="24" t="s">
        <v>71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f>SUM(M429:X429)</f>
        <v>0</v>
      </c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7"/>
    </row>
    <row r="430" spans="1:41" s="118" customFormat="1" x14ac:dyDescent="0.2">
      <c r="A430" s="149"/>
      <c r="B430" s="12" t="s">
        <v>465</v>
      </c>
      <c r="C430" s="148" t="s">
        <v>72</v>
      </c>
      <c r="D430" s="148" t="s">
        <v>71</v>
      </c>
      <c r="E430" s="148" t="s">
        <v>71</v>
      </c>
      <c r="F430" s="148" t="s">
        <v>71</v>
      </c>
      <c r="G430" s="148" t="s">
        <v>71</v>
      </c>
      <c r="H430" s="148" t="s">
        <v>71</v>
      </c>
      <c r="I430" s="148" t="s">
        <v>71</v>
      </c>
      <c r="J430" s="148" t="s">
        <v>71</v>
      </c>
      <c r="K430" s="24" t="s">
        <v>71</v>
      </c>
      <c r="L430" s="24" t="s">
        <v>71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f>SUM(M430:X430)</f>
        <v>0</v>
      </c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7"/>
    </row>
    <row r="431" spans="1:41" s="118" customFormat="1" ht="115.5" customHeight="1" x14ac:dyDescent="0.2">
      <c r="A431" s="142" t="s">
        <v>122</v>
      </c>
      <c r="B431" s="7" t="s">
        <v>289</v>
      </c>
      <c r="C431" s="146" t="s">
        <v>78</v>
      </c>
      <c r="D431" s="146" t="s">
        <v>71</v>
      </c>
      <c r="E431" s="8" t="s">
        <v>486</v>
      </c>
      <c r="F431" s="146" t="s">
        <v>71</v>
      </c>
      <c r="G431" s="146" t="s">
        <v>71</v>
      </c>
      <c r="H431" s="146" t="s">
        <v>71</v>
      </c>
      <c r="I431" s="146" t="s">
        <v>71</v>
      </c>
      <c r="J431" s="146" t="s">
        <v>71</v>
      </c>
      <c r="K431" s="146">
        <v>100</v>
      </c>
      <c r="L431" s="146">
        <v>100</v>
      </c>
      <c r="M431" s="146">
        <v>100</v>
      </c>
      <c r="N431" s="146">
        <v>100</v>
      </c>
      <c r="O431" s="146">
        <v>100</v>
      </c>
      <c r="P431" s="146">
        <v>100</v>
      </c>
      <c r="Q431" s="146">
        <v>100</v>
      </c>
      <c r="R431" s="146">
        <v>100</v>
      </c>
      <c r="S431" s="146">
        <v>100</v>
      </c>
      <c r="T431" s="146">
        <v>100</v>
      </c>
      <c r="U431" s="146">
        <v>100</v>
      </c>
      <c r="V431" s="146">
        <v>100</v>
      </c>
      <c r="W431" s="146">
        <v>100</v>
      </c>
      <c r="X431" s="146">
        <v>100</v>
      </c>
      <c r="Y431" s="146">
        <v>100</v>
      </c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7"/>
    </row>
    <row r="432" spans="1:41" s="118" customFormat="1" ht="54.75" customHeight="1" x14ac:dyDescent="0.2">
      <c r="A432" s="149" t="s">
        <v>123</v>
      </c>
      <c r="B432" s="12" t="s">
        <v>258</v>
      </c>
      <c r="C432" s="146" t="s">
        <v>71</v>
      </c>
      <c r="D432" s="146" t="s">
        <v>71</v>
      </c>
      <c r="E432" s="146" t="s">
        <v>71</v>
      </c>
      <c r="F432" s="20" t="s">
        <v>615</v>
      </c>
      <c r="G432" s="8" t="s">
        <v>82</v>
      </c>
      <c r="H432" s="146" t="s">
        <v>71</v>
      </c>
      <c r="I432" s="146" t="s">
        <v>71</v>
      </c>
      <c r="J432" s="146" t="s">
        <v>71</v>
      </c>
      <c r="K432" s="146" t="s">
        <v>71</v>
      </c>
      <c r="L432" s="146" t="s">
        <v>71</v>
      </c>
      <c r="M432" s="146" t="s">
        <v>71</v>
      </c>
      <c r="N432" s="146" t="s">
        <v>71</v>
      </c>
      <c r="O432" s="146" t="s">
        <v>71</v>
      </c>
      <c r="P432" s="146" t="s">
        <v>71</v>
      </c>
      <c r="Q432" s="146" t="s">
        <v>71</v>
      </c>
      <c r="R432" s="146" t="s">
        <v>71</v>
      </c>
      <c r="S432" s="146" t="s">
        <v>71</v>
      </c>
      <c r="T432" s="146" t="s">
        <v>71</v>
      </c>
      <c r="U432" s="146" t="s">
        <v>71</v>
      </c>
      <c r="V432" s="146" t="s">
        <v>71</v>
      </c>
      <c r="W432" s="146" t="s">
        <v>71</v>
      </c>
      <c r="X432" s="146" t="s">
        <v>71</v>
      </c>
      <c r="Y432" s="146" t="s">
        <v>71</v>
      </c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7"/>
    </row>
    <row r="433" spans="1:41" s="118" customFormat="1" x14ac:dyDescent="0.2">
      <c r="A433" s="149"/>
      <c r="B433" s="12" t="s">
        <v>157</v>
      </c>
      <c r="C433" s="148" t="s">
        <v>72</v>
      </c>
      <c r="D433" s="148" t="s">
        <v>71</v>
      </c>
      <c r="E433" s="148" t="s">
        <v>71</v>
      </c>
      <c r="F433" s="24" t="s">
        <v>71</v>
      </c>
      <c r="G433" s="148" t="s">
        <v>71</v>
      </c>
      <c r="H433" s="148" t="s">
        <v>73</v>
      </c>
      <c r="I433" s="148">
        <v>1830100000</v>
      </c>
      <c r="J433" s="15" t="s">
        <v>75</v>
      </c>
      <c r="K433" s="24" t="s">
        <v>71</v>
      </c>
      <c r="L433" s="24" t="s">
        <v>71</v>
      </c>
      <c r="M433" s="23">
        <f t="shared" ref="M433:R433" si="79">M435+M436</f>
        <v>18113.2</v>
      </c>
      <c r="N433" s="23">
        <f t="shared" si="79"/>
        <v>19153.199999999997</v>
      </c>
      <c r="O433" s="23">
        <f t="shared" si="79"/>
        <v>18106.2</v>
      </c>
      <c r="P433" s="23">
        <f t="shared" si="79"/>
        <v>19463</v>
      </c>
      <c r="Q433" s="23">
        <f t="shared" si="79"/>
        <v>19432.7</v>
      </c>
      <c r="R433" s="23">
        <f t="shared" si="79"/>
        <v>17949.899999999998</v>
      </c>
      <c r="S433" s="23">
        <f t="shared" ref="S433:X433" si="80">S435+S436</f>
        <v>18413.999999999996</v>
      </c>
      <c r="T433" s="23">
        <f t="shared" si="80"/>
        <v>18181.7</v>
      </c>
      <c r="U433" s="23">
        <f t="shared" si="80"/>
        <v>22203.599999999999</v>
      </c>
      <c r="V433" s="23">
        <f t="shared" si="80"/>
        <v>22031.8</v>
      </c>
      <c r="W433" s="23">
        <f t="shared" si="80"/>
        <v>15196.9</v>
      </c>
      <c r="X433" s="23">
        <f t="shared" si="80"/>
        <v>20271.400000000001</v>
      </c>
      <c r="Y433" s="23">
        <f>SUM(M433:X433)</f>
        <v>228517.59999999998</v>
      </c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7"/>
    </row>
    <row r="434" spans="1:41" s="118" customFormat="1" x14ac:dyDescent="0.2">
      <c r="A434" s="149"/>
      <c r="B434" s="12" t="s">
        <v>76</v>
      </c>
      <c r="C434" s="24" t="s">
        <v>71</v>
      </c>
      <c r="D434" s="148" t="s">
        <v>71</v>
      </c>
      <c r="E434" s="148" t="s">
        <v>71</v>
      </c>
      <c r="F434" s="24" t="s">
        <v>71</v>
      </c>
      <c r="G434" s="148" t="s">
        <v>71</v>
      </c>
      <c r="H434" s="148" t="s">
        <v>71</v>
      </c>
      <c r="I434" s="148" t="s">
        <v>71</v>
      </c>
      <c r="J434" s="148" t="s">
        <v>71</v>
      </c>
      <c r="K434" s="148" t="s">
        <v>71</v>
      </c>
      <c r="L434" s="148" t="s">
        <v>71</v>
      </c>
      <c r="M434" s="148" t="s">
        <v>71</v>
      </c>
      <c r="N434" s="148" t="s">
        <v>71</v>
      </c>
      <c r="O434" s="148" t="s">
        <v>71</v>
      </c>
      <c r="P434" s="148" t="s">
        <v>71</v>
      </c>
      <c r="Q434" s="148" t="s">
        <v>71</v>
      </c>
      <c r="R434" s="148" t="s">
        <v>71</v>
      </c>
      <c r="S434" s="148" t="s">
        <v>71</v>
      </c>
      <c r="T434" s="148" t="s">
        <v>71</v>
      </c>
      <c r="U434" s="148" t="s">
        <v>71</v>
      </c>
      <c r="V434" s="148" t="s">
        <v>71</v>
      </c>
      <c r="W434" s="148" t="s">
        <v>71</v>
      </c>
      <c r="X434" s="148" t="s">
        <v>71</v>
      </c>
      <c r="Y434" s="148" t="s">
        <v>71</v>
      </c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7"/>
    </row>
    <row r="435" spans="1:41" s="118" customFormat="1" x14ac:dyDescent="0.2">
      <c r="A435" s="149"/>
      <c r="B435" s="12" t="s">
        <v>159</v>
      </c>
      <c r="C435" s="148" t="s">
        <v>72</v>
      </c>
      <c r="D435" s="148" t="s">
        <v>71</v>
      </c>
      <c r="E435" s="148" t="s">
        <v>71</v>
      </c>
      <c r="F435" s="24" t="s">
        <v>71</v>
      </c>
      <c r="G435" s="148" t="s">
        <v>71</v>
      </c>
      <c r="H435" s="148" t="s">
        <v>73</v>
      </c>
      <c r="I435" s="148">
        <v>1830100000</v>
      </c>
      <c r="J435" s="15" t="s">
        <v>75</v>
      </c>
      <c r="K435" s="24" t="s">
        <v>71</v>
      </c>
      <c r="L435" s="24" t="s">
        <v>71</v>
      </c>
      <c r="M435" s="23">
        <f>SUMIFS(M438:M443,B438:B443,B435)</f>
        <v>0</v>
      </c>
      <c r="N435" s="23">
        <f>SUMIFS(N438:N443,B438:B443,B435)</f>
        <v>0</v>
      </c>
      <c r="O435" s="23">
        <f>SUMIFS(O438:O443,B438:B443,B435)</f>
        <v>0</v>
      </c>
      <c r="P435" s="23">
        <f>SUMIFS(P438:P443,B438:B443,B435)</f>
        <v>0</v>
      </c>
      <c r="Q435" s="23">
        <f>SUMIFS(Q438:Q443,B438:B443,B435)</f>
        <v>0</v>
      </c>
      <c r="R435" s="23">
        <f>SUMIFS(S438:S443,B438:B443,B435)</f>
        <v>0</v>
      </c>
      <c r="S435" s="23">
        <f>SUMIFS(S438:S443,B438:B443,B435)</f>
        <v>0</v>
      </c>
      <c r="T435" s="23">
        <f>SUMIFS(T438:T443,B438:B443,B435)</f>
        <v>0</v>
      </c>
      <c r="U435" s="23">
        <f>SUMIFS(U438:U443,B438:B443,B435)</f>
        <v>0</v>
      </c>
      <c r="V435" s="23">
        <f>SUMIFS(V438:V443,B438:B443,B435)</f>
        <v>0</v>
      </c>
      <c r="W435" s="23">
        <f>SUMIFS(W438:W443,B438:B443,B435)</f>
        <v>0</v>
      </c>
      <c r="X435" s="23">
        <f>SUMIFS(X438:X443,C438:C443,B435)</f>
        <v>0</v>
      </c>
      <c r="Y435" s="23">
        <f>SUM(M435:X435)</f>
        <v>0</v>
      </c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7"/>
    </row>
    <row r="436" spans="1:41" s="118" customFormat="1" x14ac:dyDescent="0.2">
      <c r="A436" s="149"/>
      <c r="B436" s="12" t="s">
        <v>158</v>
      </c>
      <c r="C436" s="148" t="s">
        <v>72</v>
      </c>
      <c r="D436" s="148" t="s">
        <v>71</v>
      </c>
      <c r="E436" s="148" t="s">
        <v>71</v>
      </c>
      <c r="F436" s="24" t="s">
        <v>71</v>
      </c>
      <c r="G436" s="148" t="s">
        <v>71</v>
      </c>
      <c r="H436" s="148" t="s">
        <v>73</v>
      </c>
      <c r="I436" s="148">
        <v>1830100000</v>
      </c>
      <c r="J436" s="15" t="s">
        <v>75</v>
      </c>
      <c r="K436" s="24" t="s">
        <v>71</v>
      </c>
      <c r="L436" s="24" t="s">
        <v>71</v>
      </c>
      <c r="M436" s="23">
        <f>SUMIFS(M438:M443,B438:B443,B436)</f>
        <v>18113.2</v>
      </c>
      <c r="N436" s="23">
        <f>SUMIFS(N438:N443,B438:B443,B436)</f>
        <v>19153.199999999997</v>
      </c>
      <c r="O436" s="23">
        <f>SUMIFS(O438:O443,B438:B443,B436)</f>
        <v>18106.2</v>
      </c>
      <c r="P436" s="23">
        <f>SUMIFS(P438:P443,B438:B443,B436)</f>
        <v>19463</v>
      </c>
      <c r="Q436" s="23">
        <f>SUMIFS(Q438:Q443,B438:B443,B436)</f>
        <v>19432.7</v>
      </c>
      <c r="R436" s="23">
        <f>SUMIFS(R438:R443,B438:B443,B436)</f>
        <v>17949.899999999998</v>
      </c>
      <c r="S436" s="23">
        <f>SUMIFS(S438:S443,B438:B443,B436)</f>
        <v>18413.999999999996</v>
      </c>
      <c r="T436" s="23">
        <f>SUMIFS(T438:T443,B438:B443,B436)</f>
        <v>18181.7</v>
      </c>
      <c r="U436" s="23">
        <f>SUMIFS(U438:U443,B438:B443,B436)</f>
        <v>22203.599999999999</v>
      </c>
      <c r="V436" s="23">
        <f>SUMIFS(V438:V443,B438:B443,B436)</f>
        <v>22031.8</v>
      </c>
      <c r="W436" s="23">
        <f>SUMIFS(W438:W443,B438:B443,B436)</f>
        <v>15196.9</v>
      </c>
      <c r="X436" s="23">
        <f>SUMIFS(X438:X443,B438:B443,B436)</f>
        <v>20271.400000000001</v>
      </c>
      <c r="Y436" s="23">
        <f>SUM(M436:X436)</f>
        <v>228517.59999999998</v>
      </c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7"/>
    </row>
    <row r="437" spans="1:41" s="118" customFormat="1" x14ac:dyDescent="0.2">
      <c r="A437" s="149"/>
      <c r="B437" s="12"/>
      <c r="C437" s="148" t="s">
        <v>71</v>
      </c>
      <c r="D437" s="148" t="s">
        <v>71</v>
      </c>
      <c r="E437" s="148" t="s">
        <v>71</v>
      </c>
      <c r="F437" s="148" t="s">
        <v>71</v>
      </c>
      <c r="G437" s="24" t="s">
        <v>71</v>
      </c>
      <c r="H437" s="24" t="s">
        <v>71</v>
      </c>
      <c r="I437" s="24" t="s">
        <v>71</v>
      </c>
      <c r="J437" s="24" t="s">
        <v>71</v>
      </c>
      <c r="K437" s="24" t="s">
        <v>71</v>
      </c>
      <c r="L437" s="24" t="s">
        <v>71</v>
      </c>
      <c r="M437" s="24" t="s">
        <v>71</v>
      </c>
      <c r="N437" s="24" t="s">
        <v>71</v>
      </c>
      <c r="O437" s="24" t="s">
        <v>71</v>
      </c>
      <c r="P437" s="24" t="s">
        <v>71</v>
      </c>
      <c r="Q437" s="24" t="s">
        <v>71</v>
      </c>
      <c r="R437" s="24" t="s">
        <v>71</v>
      </c>
      <c r="S437" s="24" t="s">
        <v>71</v>
      </c>
      <c r="T437" s="24" t="s">
        <v>71</v>
      </c>
      <c r="U437" s="24" t="s">
        <v>71</v>
      </c>
      <c r="V437" s="24" t="s">
        <v>71</v>
      </c>
      <c r="W437" s="24" t="s">
        <v>71</v>
      </c>
      <c r="X437" s="24" t="s">
        <v>71</v>
      </c>
      <c r="Y437" s="24" t="s">
        <v>71</v>
      </c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7"/>
    </row>
    <row r="438" spans="1:41" s="118" customFormat="1" ht="12.2" customHeight="1" x14ac:dyDescent="0.2">
      <c r="A438" s="149"/>
      <c r="B438" s="26" t="s">
        <v>158</v>
      </c>
      <c r="C438" s="146" t="s">
        <v>72</v>
      </c>
      <c r="D438" s="146" t="s">
        <v>71</v>
      </c>
      <c r="E438" s="146" t="s">
        <v>71</v>
      </c>
      <c r="F438" s="146" t="s">
        <v>71</v>
      </c>
      <c r="G438" s="146" t="s">
        <v>71</v>
      </c>
      <c r="H438" s="9" t="s">
        <v>94</v>
      </c>
      <c r="I438" s="9" t="s">
        <v>103</v>
      </c>
      <c r="J438" s="9" t="s">
        <v>109</v>
      </c>
      <c r="K438" s="20" t="s">
        <v>71</v>
      </c>
      <c r="L438" s="20" t="s">
        <v>71</v>
      </c>
      <c r="M438" s="10">
        <f>16150.7+342</f>
        <v>16492.7</v>
      </c>
      <c r="N438" s="10">
        <f>16444.69+1425.6</f>
        <v>17870.289999999997</v>
      </c>
      <c r="O438" s="10">
        <v>16065.2</v>
      </c>
      <c r="P438" s="10">
        <v>17765.7</v>
      </c>
      <c r="Q438" s="10">
        <v>18103.900000000001</v>
      </c>
      <c r="R438" s="10">
        <v>16626.099999999999</v>
      </c>
      <c r="S438" s="10">
        <v>16811.599999999999</v>
      </c>
      <c r="T438" s="10">
        <v>16951.2</v>
      </c>
      <c r="U438" s="10">
        <v>21058.1</v>
      </c>
      <c r="V438" s="10">
        <v>20772.3</v>
      </c>
      <c r="W438" s="10">
        <v>15196.9</v>
      </c>
      <c r="X438" s="10">
        <v>20271.400000000001</v>
      </c>
      <c r="Y438" s="28">
        <f t="shared" ref="Y438:Y443" si="81">SUM(M438:X438)</f>
        <v>213985.39</v>
      </c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7"/>
    </row>
    <row r="439" spans="1:41" s="118" customFormat="1" ht="12.2" customHeight="1" x14ac:dyDescent="0.2">
      <c r="A439" s="149"/>
      <c r="B439" s="26" t="s">
        <v>158</v>
      </c>
      <c r="C439" s="146" t="s">
        <v>72</v>
      </c>
      <c r="D439" s="146" t="s">
        <v>71</v>
      </c>
      <c r="E439" s="146" t="s">
        <v>71</v>
      </c>
      <c r="F439" s="146" t="s">
        <v>71</v>
      </c>
      <c r="G439" s="146" t="s">
        <v>71</v>
      </c>
      <c r="H439" s="9" t="s">
        <v>94</v>
      </c>
      <c r="I439" s="9" t="s">
        <v>103</v>
      </c>
      <c r="J439" s="9" t="s">
        <v>110</v>
      </c>
      <c r="K439" s="20" t="s">
        <v>71</v>
      </c>
      <c r="L439" s="20" t="s">
        <v>71</v>
      </c>
      <c r="M439" s="10">
        <f>323.7+559.1</f>
        <v>882.8</v>
      </c>
      <c r="N439" s="10">
        <v>209.3</v>
      </c>
      <c r="O439" s="10">
        <v>402.8</v>
      </c>
      <c r="P439" s="10">
        <v>579.29999999999995</v>
      </c>
      <c r="Q439" s="10">
        <v>235</v>
      </c>
      <c r="R439" s="10">
        <v>236.7</v>
      </c>
      <c r="S439" s="10">
        <v>196.8</v>
      </c>
      <c r="T439" s="10">
        <v>203.9</v>
      </c>
      <c r="U439" s="10">
        <v>162.5</v>
      </c>
      <c r="V439" s="10">
        <v>190</v>
      </c>
      <c r="W439" s="10">
        <v>0</v>
      </c>
      <c r="X439" s="10">
        <v>0</v>
      </c>
      <c r="Y439" s="28">
        <f t="shared" si="81"/>
        <v>3299.1</v>
      </c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7"/>
    </row>
    <row r="440" spans="1:41" s="118" customFormat="1" ht="11.25" customHeight="1" x14ac:dyDescent="0.2">
      <c r="A440" s="149"/>
      <c r="B440" s="26" t="s">
        <v>158</v>
      </c>
      <c r="C440" s="146" t="s">
        <v>72</v>
      </c>
      <c r="D440" s="146" t="s">
        <v>71</v>
      </c>
      <c r="E440" s="146" t="s">
        <v>71</v>
      </c>
      <c r="F440" s="146" t="s">
        <v>71</v>
      </c>
      <c r="G440" s="146" t="s">
        <v>71</v>
      </c>
      <c r="H440" s="9" t="s">
        <v>94</v>
      </c>
      <c r="I440" s="9" t="s">
        <v>104</v>
      </c>
      <c r="J440" s="9" t="s">
        <v>110</v>
      </c>
      <c r="K440" s="20" t="s">
        <v>71</v>
      </c>
      <c r="L440" s="20" t="s">
        <v>71</v>
      </c>
      <c r="M440" s="10">
        <v>0</v>
      </c>
      <c r="N440" s="10">
        <v>845.65</v>
      </c>
      <c r="O440" s="10">
        <v>886.2</v>
      </c>
      <c r="P440" s="10">
        <v>773</v>
      </c>
      <c r="Q440" s="10">
        <v>852.1</v>
      </c>
      <c r="R440" s="10">
        <v>884</v>
      </c>
      <c r="S440" s="10">
        <v>1230.0999999999999</v>
      </c>
      <c r="T440" s="10">
        <v>851.1</v>
      </c>
      <c r="U440" s="10">
        <v>817.5</v>
      </c>
      <c r="V440" s="10">
        <v>894</v>
      </c>
      <c r="W440" s="10">
        <v>0</v>
      </c>
      <c r="X440" s="10">
        <v>0</v>
      </c>
      <c r="Y440" s="28">
        <f t="shared" si="81"/>
        <v>8033.65</v>
      </c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7"/>
    </row>
    <row r="441" spans="1:41" s="118" customFormat="1" ht="13.7" customHeight="1" x14ac:dyDescent="0.2">
      <c r="A441" s="149"/>
      <c r="B441" s="26" t="s">
        <v>158</v>
      </c>
      <c r="C441" s="146" t="s">
        <v>72</v>
      </c>
      <c r="D441" s="146" t="s">
        <v>71</v>
      </c>
      <c r="E441" s="146" t="s">
        <v>71</v>
      </c>
      <c r="F441" s="146" t="s">
        <v>71</v>
      </c>
      <c r="G441" s="146" t="s">
        <v>71</v>
      </c>
      <c r="H441" s="9" t="s">
        <v>94</v>
      </c>
      <c r="I441" s="9" t="s">
        <v>104</v>
      </c>
      <c r="J441" s="9" t="s">
        <v>414</v>
      </c>
      <c r="K441" s="20" t="s">
        <v>71</v>
      </c>
      <c r="L441" s="20" t="s">
        <v>71</v>
      </c>
      <c r="M441" s="10">
        <v>0</v>
      </c>
      <c r="N441" s="10">
        <v>0</v>
      </c>
      <c r="O441" s="10">
        <v>519.6</v>
      </c>
      <c r="P441" s="10">
        <v>25.4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28">
        <f t="shared" si="81"/>
        <v>545</v>
      </c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7"/>
    </row>
    <row r="442" spans="1:41" s="118" customFormat="1" ht="12.75" customHeight="1" x14ac:dyDescent="0.2">
      <c r="A442" s="149"/>
      <c r="B442" s="26" t="s">
        <v>158</v>
      </c>
      <c r="C442" s="146" t="s">
        <v>72</v>
      </c>
      <c r="D442" s="146" t="s">
        <v>71</v>
      </c>
      <c r="E442" s="146" t="s">
        <v>71</v>
      </c>
      <c r="F442" s="146" t="s">
        <v>71</v>
      </c>
      <c r="G442" s="146" t="s">
        <v>71</v>
      </c>
      <c r="H442" s="9" t="s">
        <v>94</v>
      </c>
      <c r="I442" s="9" t="s">
        <v>104</v>
      </c>
      <c r="J442" s="9" t="s">
        <v>111</v>
      </c>
      <c r="K442" s="20" t="s">
        <v>71</v>
      </c>
      <c r="L442" s="20" t="s">
        <v>71</v>
      </c>
      <c r="M442" s="10">
        <f>232.8+79.1</f>
        <v>311.89999999999998</v>
      </c>
      <c r="N442" s="10">
        <f>223.16+4.8</f>
        <v>227.96</v>
      </c>
      <c r="O442" s="10">
        <v>232.4</v>
      </c>
      <c r="P442" s="10">
        <v>319.60000000000002</v>
      </c>
      <c r="Q442" s="10">
        <v>241.7</v>
      </c>
      <c r="R442" s="10">
        <v>203.1</v>
      </c>
      <c r="S442" s="10">
        <v>175.5</v>
      </c>
      <c r="T442" s="10">
        <v>175.5</v>
      </c>
      <c r="U442" s="10">
        <v>165.5</v>
      </c>
      <c r="V442" s="10">
        <v>175.5</v>
      </c>
      <c r="W442" s="10">
        <v>0</v>
      </c>
      <c r="X442" s="10">
        <v>0</v>
      </c>
      <c r="Y442" s="28">
        <f t="shared" si="81"/>
        <v>2228.66</v>
      </c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7"/>
    </row>
    <row r="443" spans="1:41" s="118" customFormat="1" ht="12.2" customHeight="1" x14ac:dyDescent="0.2">
      <c r="A443" s="149"/>
      <c r="B443" s="26" t="s">
        <v>158</v>
      </c>
      <c r="C443" s="146" t="s">
        <v>72</v>
      </c>
      <c r="D443" s="146" t="s">
        <v>71</v>
      </c>
      <c r="E443" s="146" t="s">
        <v>71</v>
      </c>
      <c r="F443" s="146" t="s">
        <v>71</v>
      </c>
      <c r="G443" s="146" t="s">
        <v>71</v>
      </c>
      <c r="H443" s="9" t="s">
        <v>95</v>
      </c>
      <c r="I443" s="9" t="s">
        <v>104</v>
      </c>
      <c r="J443" s="9" t="s">
        <v>110</v>
      </c>
      <c r="K443" s="20" t="s">
        <v>71</v>
      </c>
      <c r="L443" s="20" t="s">
        <v>71</v>
      </c>
      <c r="M443" s="10">
        <v>425.8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28">
        <f t="shared" si="81"/>
        <v>425.8</v>
      </c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7"/>
    </row>
    <row r="444" spans="1:41" s="118" customFormat="1" ht="99.75" customHeight="1" x14ac:dyDescent="0.2">
      <c r="A444" s="142" t="s">
        <v>96</v>
      </c>
      <c r="B444" s="7" t="s">
        <v>259</v>
      </c>
      <c r="C444" s="146" t="s">
        <v>78</v>
      </c>
      <c r="D444" s="146" t="s">
        <v>71</v>
      </c>
      <c r="E444" s="8" t="s">
        <v>487</v>
      </c>
      <c r="F444" s="146" t="s">
        <v>71</v>
      </c>
      <c r="G444" s="146" t="s">
        <v>71</v>
      </c>
      <c r="H444" s="146" t="s">
        <v>71</v>
      </c>
      <c r="I444" s="146" t="s">
        <v>71</v>
      </c>
      <c r="J444" s="146" t="s">
        <v>71</v>
      </c>
      <c r="K444" s="146">
        <v>85</v>
      </c>
      <c r="L444" s="146">
        <v>87</v>
      </c>
      <c r="M444" s="146">
        <v>87</v>
      </c>
      <c r="N444" s="146">
        <v>88</v>
      </c>
      <c r="O444" s="146">
        <v>85</v>
      </c>
      <c r="P444" s="146">
        <v>87</v>
      </c>
      <c r="Q444" s="146">
        <v>87</v>
      </c>
      <c r="R444" s="146">
        <v>87</v>
      </c>
      <c r="S444" s="146">
        <v>87</v>
      </c>
      <c r="T444" s="146">
        <v>87</v>
      </c>
      <c r="U444" s="146">
        <v>89</v>
      </c>
      <c r="V444" s="146">
        <v>90</v>
      </c>
      <c r="W444" s="146">
        <v>90</v>
      </c>
      <c r="X444" s="146">
        <v>90</v>
      </c>
      <c r="Y444" s="146">
        <v>100</v>
      </c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7"/>
    </row>
    <row r="445" spans="1:41" ht="84.75" customHeight="1" x14ac:dyDescent="0.2">
      <c r="A445" s="142" t="s">
        <v>544</v>
      </c>
      <c r="B445" s="161" t="s">
        <v>642</v>
      </c>
      <c r="C445" s="142" t="s">
        <v>71</v>
      </c>
      <c r="D445" s="146" t="s">
        <v>71</v>
      </c>
      <c r="E445" s="142" t="s">
        <v>71</v>
      </c>
      <c r="F445" s="142" t="s">
        <v>623</v>
      </c>
      <c r="G445" s="20" t="s">
        <v>71</v>
      </c>
      <c r="H445" s="20" t="s">
        <v>71</v>
      </c>
      <c r="I445" s="20" t="s">
        <v>71</v>
      </c>
      <c r="J445" s="20" t="s">
        <v>71</v>
      </c>
      <c r="K445" s="20" t="s">
        <v>71</v>
      </c>
      <c r="L445" s="20" t="s">
        <v>71</v>
      </c>
      <c r="M445" s="20" t="s">
        <v>71</v>
      </c>
      <c r="N445" s="20" t="s">
        <v>71</v>
      </c>
      <c r="O445" s="20" t="s">
        <v>71</v>
      </c>
      <c r="P445" s="20" t="s">
        <v>71</v>
      </c>
      <c r="Q445" s="20" t="s">
        <v>71</v>
      </c>
      <c r="R445" s="20" t="s">
        <v>71</v>
      </c>
      <c r="S445" s="20" t="s">
        <v>71</v>
      </c>
      <c r="T445" s="20" t="s">
        <v>71</v>
      </c>
      <c r="U445" s="20" t="s">
        <v>71</v>
      </c>
      <c r="V445" s="20" t="s">
        <v>71</v>
      </c>
      <c r="W445" s="20" t="s">
        <v>71</v>
      </c>
      <c r="X445" s="20" t="s">
        <v>71</v>
      </c>
      <c r="Y445" s="20" t="s">
        <v>71</v>
      </c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7"/>
    </row>
    <row r="446" spans="1:41" ht="80.25" customHeight="1" x14ac:dyDescent="0.2">
      <c r="A446" s="142" t="s">
        <v>545</v>
      </c>
      <c r="B446" s="7" t="s">
        <v>639</v>
      </c>
      <c r="C446" s="146" t="s">
        <v>78</v>
      </c>
      <c r="D446" s="146" t="s">
        <v>71</v>
      </c>
      <c r="E446" s="8" t="s">
        <v>553</v>
      </c>
      <c r="F446" s="146" t="s">
        <v>71</v>
      </c>
      <c r="G446" s="146" t="s">
        <v>71</v>
      </c>
      <c r="H446" s="146" t="s">
        <v>71</v>
      </c>
      <c r="I446" s="146" t="s">
        <v>71</v>
      </c>
      <c r="J446" s="146" t="s">
        <v>71</v>
      </c>
      <c r="K446" s="146" t="s">
        <v>71</v>
      </c>
      <c r="L446" s="146" t="s">
        <v>71</v>
      </c>
      <c r="M446" s="146" t="s">
        <v>71</v>
      </c>
      <c r="N446" s="146" t="s">
        <v>71</v>
      </c>
      <c r="O446" s="146" t="s">
        <v>71</v>
      </c>
      <c r="P446" s="146" t="s">
        <v>71</v>
      </c>
      <c r="Q446" s="146" t="s">
        <v>71</v>
      </c>
      <c r="R446" s="146" t="s">
        <v>71</v>
      </c>
      <c r="S446" s="146" t="s">
        <v>71</v>
      </c>
      <c r="T446" s="146" t="s">
        <v>71</v>
      </c>
      <c r="U446" s="146">
        <v>10</v>
      </c>
      <c r="V446" s="146">
        <v>20</v>
      </c>
      <c r="W446" s="146">
        <v>50</v>
      </c>
      <c r="X446" s="146">
        <v>70</v>
      </c>
      <c r="Y446" s="20" t="s">
        <v>71</v>
      </c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7"/>
    </row>
    <row r="447" spans="1:41" ht="34.5" customHeight="1" x14ac:dyDescent="0.2">
      <c r="A447" s="142" t="s">
        <v>546</v>
      </c>
      <c r="B447" s="7" t="s">
        <v>633</v>
      </c>
      <c r="C447" s="146" t="s">
        <v>78</v>
      </c>
      <c r="D447" s="146" t="s">
        <v>71</v>
      </c>
      <c r="E447" s="8" t="s">
        <v>553</v>
      </c>
      <c r="F447" s="146" t="s">
        <v>71</v>
      </c>
      <c r="G447" s="146" t="s">
        <v>71</v>
      </c>
      <c r="H447" s="146" t="s">
        <v>71</v>
      </c>
      <c r="I447" s="146" t="s">
        <v>71</v>
      </c>
      <c r="J447" s="146" t="s">
        <v>71</v>
      </c>
      <c r="K447" s="146" t="s">
        <v>71</v>
      </c>
      <c r="L447" s="146" t="s">
        <v>71</v>
      </c>
      <c r="M447" s="146" t="s">
        <v>71</v>
      </c>
      <c r="N447" s="146" t="s">
        <v>71</v>
      </c>
      <c r="O447" s="146" t="s">
        <v>71</v>
      </c>
      <c r="P447" s="146" t="s">
        <v>71</v>
      </c>
      <c r="Q447" s="146" t="s">
        <v>71</v>
      </c>
      <c r="R447" s="146" t="s">
        <v>71</v>
      </c>
      <c r="S447" s="146" t="s">
        <v>71</v>
      </c>
      <c r="T447" s="146" t="s">
        <v>71</v>
      </c>
      <c r="U447" s="146">
        <v>5</v>
      </c>
      <c r="V447" s="146">
        <v>15</v>
      </c>
      <c r="W447" s="146">
        <v>25</v>
      </c>
      <c r="X447" s="146">
        <v>30</v>
      </c>
      <c r="Y447" s="20" t="s">
        <v>71</v>
      </c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7"/>
    </row>
    <row r="448" spans="1:41" ht="53.25" customHeight="1" x14ac:dyDescent="0.2">
      <c r="A448" s="142" t="s">
        <v>547</v>
      </c>
      <c r="B448" s="7" t="s">
        <v>636</v>
      </c>
      <c r="C448" s="146" t="s">
        <v>78</v>
      </c>
      <c r="D448" s="146" t="s">
        <v>71</v>
      </c>
      <c r="E448" s="8" t="s">
        <v>553</v>
      </c>
      <c r="F448" s="146" t="s">
        <v>71</v>
      </c>
      <c r="G448" s="146" t="s">
        <v>71</v>
      </c>
      <c r="H448" s="146" t="s">
        <v>71</v>
      </c>
      <c r="I448" s="146" t="s">
        <v>71</v>
      </c>
      <c r="J448" s="146" t="s">
        <v>71</v>
      </c>
      <c r="K448" s="146" t="s">
        <v>71</v>
      </c>
      <c r="L448" s="146" t="s">
        <v>71</v>
      </c>
      <c r="M448" s="146" t="s">
        <v>71</v>
      </c>
      <c r="N448" s="146" t="s">
        <v>71</v>
      </c>
      <c r="O448" s="146" t="s">
        <v>71</v>
      </c>
      <c r="P448" s="146" t="s">
        <v>71</v>
      </c>
      <c r="Q448" s="146" t="s">
        <v>71</v>
      </c>
      <c r="R448" s="146" t="s">
        <v>71</v>
      </c>
      <c r="S448" s="146" t="s">
        <v>71</v>
      </c>
      <c r="T448" s="146" t="s">
        <v>71</v>
      </c>
      <c r="U448" s="146">
        <v>5</v>
      </c>
      <c r="V448" s="146">
        <v>25</v>
      </c>
      <c r="W448" s="146">
        <v>50</v>
      </c>
      <c r="X448" s="146">
        <v>70</v>
      </c>
      <c r="Y448" s="20" t="s">
        <v>71</v>
      </c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7"/>
    </row>
    <row r="449" spans="1:41" ht="64.5" customHeight="1" x14ac:dyDescent="0.2">
      <c r="A449" s="142" t="s">
        <v>634</v>
      </c>
      <c r="B449" s="7" t="s">
        <v>638</v>
      </c>
      <c r="C449" s="146" t="s">
        <v>78</v>
      </c>
      <c r="D449" s="146" t="s">
        <v>71</v>
      </c>
      <c r="E449" s="8" t="s">
        <v>553</v>
      </c>
      <c r="F449" s="146" t="s">
        <v>71</v>
      </c>
      <c r="G449" s="146" t="s">
        <v>71</v>
      </c>
      <c r="H449" s="146" t="s">
        <v>71</v>
      </c>
      <c r="I449" s="146" t="s">
        <v>71</v>
      </c>
      <c r="J449" s="146" t="s">
        <v>71</v>
      </c>
      <c r="K449" s="146" t="s">
        <v>71</v>
      </c>
      <c r="L449" s="146" t="s">
        <v>71</v>
      </c>
      <c r="M449" s="146" t="s">
        <v>71</v>
      </c>
      <c r="N449" s="146" t="s">
        <v>71</v>
      </c>
      <c r="O449" s="146" t="s">
        <v>71</v>
      </c>
      <c r="P449" s="146" t="s">
        <v>71</v>
      </c>
      <c r="Q449" s="146" t="s">
        <v>71</v>
      </c>
      <c r="R449" s="146" t="s">
        <v>71</v>
      </c>
      <c r="S449" s="146" t="s">
        <v>71</v>
      </c>
      <c r="T449" s="146" t="s">
        <v>71</v>
      </c>
      <c r="U449" s="146">
        <v>5</v>
      </c>
      <c r="V449" s="146">
        <v>25</v>
      </c>
      <c r="W449" s="146">
        <v>50</v>
      </c>
      <c r="X449" s="146">
        <v>70</v>
      </c>
      <c r="Y449" s="20" t="s">
        <v>71</v>
      </c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7"/>
    </row>
    <row r="450" spans="1:41" ht="71.25" customHeight="1" x14ac:dyDescent="0.2">
      <c r="A450" s="142" t="s">
        <v>635</v>
      </c>
      <c r="B450" s="7" t="s">
        <v>637</v>
      </c>
      <c r="C450" s="146" t="s">
        <v>78</v>
      </c>
      <c r="D450" s="146" t="s">
        <v>71</v>
      </c>
      <c r="E450" s="8" t="s">
        <v>553</v>
      </c>
      <c r="F450" s="146" t="s">
        <v>71</v>
      </c>
      <c r="G450" s="146" t="s">
        <v>71</v>
      </c>
      <c r="H450" s="146" t="s">
        <v>71</v>
      </c>
      <c r="I450" s="146" t="s">
        <v>71</v>
      </c>
      <c r="J450" s="146" t="s">
        <v>71</v>
      </c>
      <c r="K450" s="146" t="s">
        <v>71</v>
      </c>
      <c r="L450" s="146" t="s">
        <v>71</v>
      </c>
      <c r="M450" s="146" t="s">
        <v>71</v>
      </c>
      <c r="N450" s="146" t="s">
        <v>71</v>
      </c>
      <c r="O450" s="146" t="s">
        <v>71</v>
      </c>
      <c r="P450" s="146" t="s">
        <v>71</v>
      </c>
      <c r="Q450" s="146" t="s">
        <v>71</v>
      </c>
      <c r="R450" s="146" t="s">
        <v>71</v>
      </c>
      <c r="S450" s="146" t="s">
        <v>71</v>
      </c>
      <c r="T450" s="146" t="s">
        <v>71</v>
      </c>
      <c r="U450" s="146">
        <v>5</v>
      </c>
      <c r="V450" s="146">
        <v>30</v>
      </c>
      <c r="W450" s="146">
        <v>50</v>
      </c>
      <c r="X450" s="146">
        <v>70</v>
      </c>
      <c r="Y450" s="20" t="s">
        <v>71</v>
      </c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7"/>
    </row>
    <row r="451" spans="1:41" s="118" customFormat="1" ht="38.25" x14ac:dyDescent="0.2">
      <c r="A451" s="142"/>
      <c r="B451" s="11" t="s">
        <v>328</v>
      </c>
      <c r="C451" s="146" t="s">
        <v>71</v>
      </c>
      <c r="D451" s="146" t="s">
        <v>71</v>
      </c>
      <c r="E451" s="146" t="s">
        <v>71</v>
      </c>
      <c r="F451" s="146" t="s">
        <v>71</v>
      </c>
      <c r="G451" s="146" t="s">
        <v>71</v>
      </c>
      <c r="H451" s="146" t="s">
        <v>71</v>
      </c>
      <c r="I451" s="146" t="s">
        <v>71</v>
      </c>
      <c r="J451" s="146" t="s">
        <v>71</v>
      </c>
      <c r="K451" s="20" t="s">
        <v>71</v>
      </c>
      <c r="L451" s="20" t="s">
        <v>71</v>
      </c>
      <c r="M451" s="146" t="s">
        <v>71</v>
      </c>
      <c r="N451" s="146" t="s">
        <v>71</v>
      </c>
      <c r="O451" s="146" t="s">
        <v>71</v>
      </c>
      <c r="P451" s="146" t="s">
        <v>71</v>
      </c>
      <c r="Q451" s="146" t="s">
        <v>71</v>
      </c>
      <c r="R451" s="146" t="s">
        <v>71</v>
      </c>
      <c r="S451" s="146" t="s">
        <v>71</v>
      </c>
      <c r="T451" s="146" t="s">
        <v>71</v>
      </c>
      <c r="U451" s="146" t="s">
        <v>71</v>
      </c>
      <c r="V451" s="146" t="s">
        <v>71</v>
      </c>
      <c r="W451" s="146" t="s">
        <v>71</v>
      </c>
      <c r="X451" s="146" t="s">
        <v>71</v>
      </c>
      <c r="Y451" s="146" t="s">
        <v>71</v>
      </c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7"/>
    </row>
    <row r="452" spans="1:41" s="118" customFormat="1" ht="25.5" x14ac:dyDescent="0.2">
      <c r="A452" s="149" t="s">
        <v>442</v>
      </c>
      <c r="B452" s="12" t="s">
        <v>260</v>
      </c>
      <c r="C452" s="146" t="s">
        <v>71</v>
      </c>
      <c r="D452" s="13">
        <v>1</v>
      </c>
      <c r="E452" s="146" t="s">
        <v>71</v>
      </c>
      <c r="F452" s="146" t="s">
        <v>71</v>
      </c>
      <c r="G452" s="146" t="s">
        <v>71</v>
      </c>
      <c r="H452" s="146" t="s">
        <v>71</v>
      </c>
      <c r="I452" s="146" t="s">
        <v>71</v>
      </c>
      <c r="J452" s="146" t="s">
        <v>71</v>
      </c>
      <c r="K452" s="20" t="s">
        <v>71</v>
      </c>
      <c r="L452" s="20" t="s">
        <v>71</v>
      </c>
      <c r="M452" s="146" t="s">
        <v>71</v>
      </c>
      <c r="N452" s="146" t="s">
        <v>71</v>
      </c>
      <c r="O452" s="146" t="s">
        <v>71</v>
      </c>
      <c r="P452" s="146" t="s">
        <v>71</v>
      </c>
      <c r="Q452" s="146" t="s">
        <v>71</v>
      </c>
      <c r="R452" s="146" t="s">
        <v>71</v>
      </c>
      <c r="S452" s="146" t="s">
        <v>71</v>
      </c>
      <c r="T452" s="146" t="s">
        <v>71</v>
      </c>
      <c r="U452" s="146" t="s">
        <v>71</v>
      </c>
      <c r="V452" s="146" t="s">
        <v>71</v>
      </c>
      <c r="W452" s="146" t="s">
        <v>71</v>
      </c>
      <c r="X452" s="146" t="s">
        <v>71</v>
      </c>
      <c r="Y452" s="146" t="s">
        <v>71</v>
      </c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7"/>
    </row>
    <row r="453" spans="1:41" s="118" customFormat="1" x14ac:dyDescent="0.2">
      <c r="A453" s="149"/>
      <c r="B453" s="12" t="s">
        <v>157</v>
      </c>
      <c r="C453" s="148" t="s">
        <v>72</v>
      </c>
      <c r="D453" s="148" t="s">
        <v>71</v>
      </c>
      <c r="E453" s="148" t="s">
        <v>71</v>
      </c>
      <c r="F453" s="148" t="s">
        <v>71</v>
      </c>
      <c r="G453" s="148" t="s">
        <v>71</v>
      </c>
      <c r="H453" s="14" t="s">
        <v>404</v>
      </c>
      <c r="I453" s="14" t="s">
        <v>385</v>
      </c>
      <c r="J453" s="148" t="s">
        <v>71</v>
      </c>
      <c r="K453" s="24" t="s">
        <v>71</v>
      </c>
      <c r="L453" s="24" t="s">
        <v>71</v>
      </c>
      <c r="M453" s="50">
        <f t="shared" ref="M453:R453" si="82">SUM(M455:M458)</f>
        <v>0</v>
      </c>
      <c r="N453" s="50">
        <f t="shared" si="82"/>
        <v>0</v>
      </c>
      <c r="O453" s="50">
        <f t="shared" si="82"/>
        <v>32125.4</v>
      </c>
      <c r="P453" s="50">
        <f t="shared" si="82"/>
        <v>21104.5</v>
      </c>
      <c r="Q453" s="50">
        <f t="shared" si="82"/>
        <v>43602.400000000001</v>
      </c>
      <c r="R453" s="50">
        <f t="shared" si="82"/>
        <v>399375.5</v>
      </c>
      <c r="S453" s="50">
        <f t="shared" ref="S453:X453" si="83">S455+S456+S457+S458</f>
        <v>432523.5</v>
      </c>
      <c r="T453" s="50">
        <f t="shared" si="83"/>
        <v>510312.76300000004</v>
      </c>
      <c r="U453" s="50">
        <f t="shared" si="83"/>
        <v>260786.2</v>
      </c>
      <c r="V453" s="50">
        <f t="shared" si="83"/>
        <v>369814.60000000003</v>
      </c>
      <c r="W453" s="50">
        <f t="shared" si="83"/>
        <v>125137.92</v>
      </c>
      <c r="X453" s="50">
        <f t="shared" si="83"/>
        <v>146067.4</v>
      </c>
      <c r="Y453" s="23">
        <f>SUM(M453:X453)</f>
        <v>2340850.1830000002</v>
      </c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7"/>
    </row>
    <row r="454" spans="1:41" s="118" customFormat="1" x14ac:dyDescent="0.2">
      <c r="A454" s="149"/>
      <c r="B454" s="12" t="s">
        <v>76</v>
      </c>
      <c r="C454" s="148" t="s">
        <v>71</v>
      </c>
      <c r="D454" s="148" t="s">
        <v>71</v>
      </c>
      <c r="E454" s="148" t="s">
        <v>71</v>
      </c>
      <c r="F454" s="148" t="s">
        <v>71</v>
      </c>
      <c r="G454" s="148" t="s">
        <v>71</v>
      </c>
      <c r="H454" s="148" t="s">
        <v>71</v>
      </c>
      <c r="I454" s="148" t="s">
        <v>71</v>
      </c>
      <c r="J454" s="148" t="s">
        <v>71</v>
      </c>
      <c r="K454" s="24" t="s">
        <v>71</v>
      </c>
      <c r="L454" s="24" t="s">
        <v>71</v>
      </c>
      <c r="M454" s="148" t="s">
        <v>71</v>
      </c>
      <c r="N454" s="148" t="s">
        <v>71</v>
      </c>
      <c r="O454" s="148" t="s">
        <v>71</v>
      </c>
      <c r="P454" s="148" t="s">
        <v>71</v>
      </c>
      <c r="Q454" s="148" t="s">
        <v>71</v>
      </c>
      <c r="R454" s="148" t="s">
        <v>71</v>
      </c>
      <c r="S454" s="148" t="s">
        <v>71</v>
      </c>
      <c r="T454" s="148" t="s">
        <v>71</v>
      </c>
      <c r="U454" s="148" t="s">
        <v>71</v>
      </c>
      <c r="V454" s="148" t="s">
        <v>71</v>
      </c>
      <c r="W454" s="148" t="s">
        <v>71</v>
      </c>
      <c r="X454" s="148" t="s">
        <v>71</v>
      </c>
      <c r="Y454" s="148" t="s">
        <v>71</v>
      </c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7"/>
    </row>
    <row r="455" spans="1:41" s="118" customFormat="1" x14ac:dyDescent="0.2">
      <c r="A455" s="149"/>
      <c r="B455" s="12" t="s">
        <v>466</v>
      </c>
      <c r="C455" s="148" t="s">
        <v>72</v>
      </c>
      <c r="D455" s="148" t="s">
        <v>71</v>
      </c>
      <c r="E455" s="148" t="s">
        <v>71</v>
      </c>
      <c r="F455" s="148" t="s">
        <v>71</v>
      </c>
      <c r="G455" s="148" t="s">
        <v>71</v>
      </c>
      <c r="H455" s="14" t="s">
        <v>404</v>
      </c>
      <c r="I455" s="14" t="s">
        <v>385</v>
      </c>
      <c r="J455" s="148" t="s">
        <v>71</v>
      </c>
      <c r="K455" s="24" t="s">
        <v>71</v>
      </c>
      <c r="L455" s="24" t="s">
        <v>71</v>
      </c>
      <c r="M455" s="23">
        <v>0</v>
      </c>
      <c r="N455" s="23">
        <f>N463+N617+N634+N642+M749+N778</f>
        <v>0</v>
      </c>
      <c r="O455" s="50">
        <v>7996.4</v>
      </c>
      <c r="P455" s="50">
        <f>SUMIFS(P459:P1218,I459:I1218,"1840100000",B459:B1218,B455)+SUMIFS(P459:P1218,I459:I1218,"1840200000",B459:B1218,B455)+SUMIFS(P459:P1218,I459:I1218,"1840500000",B459:B1218,B455)+SUMIFS(P459:P1218,I459:I1218,"1840700000",B459:B1218,B455)+SUMIFS(P459:P1218,I459:I1218,"1840300000",B459:B1218,B455)+SUMIFS(P459:P1218,I459:I1218,"1841300000",B459:B1218,B455)+SUMIFS(P459:P1218,I459:I1218,"1841400000",B459:B1218,B455)+SUMIFS(P459:P1218,I459:I1218,"184Р500000",B459:B1218,B455)</f>
        <v>21104.5</v>
      </c>
      <c r="Q455" s="23">
        <f>SUMIFS(Q459:Q1218,I459:I1218,"1840100000",B459:B1218,B455)+SUMIFS(Q459:Q1218,I459:I1218,"1840200000",B459:B1218,B455)+SUMIFS(Q459:Q1218,I459:I1218,"1840500000",B459:B1218,B455)+SUMIFS(Q459:Q1218,I459:I1218,"1840700000",B459:B1218,B455)+SUMIFS(Q459:Q1218,I459:I1218,"1840300000",B459:B1218,B455)+SUMIFS(Q459:Q1218,I459:I1218,"1841300000",B459:B1218,B455)+SUMIFS(Q459:Q1218,I459:I1218,"1841400000",B459:B1218,B455)+SUMIFS(Q459:Q1218,I459:I1218,"184Р500000",B459:B1218,B455)</f>
        <v>20438.2</v>
      </c>
      <c r="R455" s="23">
        <f>SUMIFS(R459:R1218,I459:I1218,"1840100000",B459:B1218,B455)+SUMIFS(R459:R1218,I459:I1218,"1840200000",B459:B1218,B455)+SUMIFS(R459:R1218,I459:I1218,"1840500000",B459:B1218,B455)+SUMIFS(R459:R1218,I459:I1218,"1840700000",B459:B1218,B455)+SUMIFS(R459:R1218,I459:I1218,"1840300000",B459:B1218,B455)+SUMIFS(R459:R1218,I459:I1218,"1841300000",B459:B1218,B455)+SUMIFS(R459:R1218,I459:I1218,"1841400000",B459:B1218,B455)+SUMIFS(R459:R1218,I459:I1218,"184Р500000",B459:B1218,B455)</f>
        <v>38441.699999999997</v>
      </c>
      <c r="S455" s="50">
        <f>SUMIFS(S459:S1218,I459:I1218,"1840100000",B459:B1218,B455)+SUMIFS(S459:S1218,I459:I1218,"1840200000",B459:B1218,B455)+SUMIFS(S459:S1218,I459:I1218,"1840500000",B459:B1218,B455)+SUMIFS(S459:S1218,I459:I1218,"1840700000",B459:B1218,B455)+SUMIFS(S459:S1218,I459:I1218,"1840300000",B459:B1218,B455)+SUMIFS(S459:S1218,I459:I1218,"1841300000",B459:B1218,B455)+SUMIFS(S459:S1218,I459:I1218,"1841400000",B459:B1218,B455)+SUMIFS(S459:S1218,I459:I1218,"184Р500000",B459:B1218,B455)</f>
        <v>122442.5</v>
      </c>
      <c r="T455" s="23">
        <f>SUMIFS(T459:T1218,I459:I1218,"1840100000",B459:B1218,B455)+SUMIFS(T459:T1218,I459:I1218,"1840200000",B459:B1218,B455)+SUMIFS(T459:T1218,I459:I1218,"1840500000",B459:B1218,B455)+SUMIFS(T459:T1218,I459:I1218,"1840700000",B459:B1218,B455)+SUMIFS(T459:T1218,I459:I1218,"1840300000",B459:B1218,B455)+SUMIFS(T459:T1218,I459:I1218,"1841300000",B459:B1218,B455)+SUMIFS(T459:T1218,I459:I1218,"1841400000",B459:B1218,B455)+SUMIFS(T459:T1218,I459:I1218,"184Р500000",B459:B1218,B455)</f>
        <v>180928.76300000001</v>
      </c>
      <c r="U455" s="23">
        <f>SUMIFS(U459:U1218,I459:I1218,"1840100000",B459:B1218,B455)+SUMIFS(U459:U1218,I459:I1218,"1840200000",B459:B1218,B455)+SUMIFS(U459:U1218,I459:I1218,"1840500000",B459:B1218,B455)+SUMIFS(U459:U1218,I459:I1218,"1840700000",B459:B1218,B455)+SUMIFS(U459:U1218,I459:I1218,"1840300000",B459:B1218,B455)+SUMIFS(U459:U1218,I459:I1218,"1841300000",B459:B1218,B455)+SUMIFS(U459:U1218,I459:I1218,"1841400000",B459:B1218,B455)+SUMIFS(U459:U1218,I459:I1218,"184Р500000",B459:B1218,B455)+SUMIFS(U459:U1218,I459:I1218,"1848D00000",B459:B1218,B455)</f>
        <v>92839</v>
      </c>
      <c r="V455" s="23">
        <f>SUMIFS(V459:V1218,I459:I1218,"1840100000",B459:B1218,B455)+SUMIFS(V459:V1218,I459:I1218,"1840200000",B459:B1218,B455)+SUMIFS(V459:V1218,I459:I1218,"1840500000",B459:B1218,B455)+SUMIFS(V459:V1218,I459:I1218,"1840700000",B459:B1218,B455)+SUMIFS(V459:V1218,I459:I1218,"1840300000",B459:B1218,B455)+SUMIFS(V459:V1218,I459:I1218,"1841300000",B459:B1218,B455)+SUMIFS(V459:V1218,I459:I1218,"1841400000",B459:B1218,B455)+SUMIFS(V459:V1218,I459:I1218,"184Р500000",B459:B1218,B455)+SUMIFS(V459:V1218,I459:I1218,"1848D00000",B459:B1218,B455)</f>
        <v>7397.4000000000005</v>
      </c>
      <c r="W455" s="23">
        <f>SUMIFS(W459:W1218,I459:I1218,"1840100000",B459:B1218,B455)+SUMIFS(W459:W1218,I459:I1218,"1840200000",B459:B1218,B455)+SUMIFS(W459:W1218,I459:I1218,"1840500000",B459:B1218,B455)+SUMIFS(W459:W1218,I459:I1218,"1840700000",B459:B1218,B455)+SUMIFS(W459:W1218,I459:I1218,"1840300000",B459:B1218,B455)+SUMIFS(W459:W1218,I459:I1218,"1841300000",B459:B1218,B455)+SUMIFS(W459:W1218,I459:I1218,"1841400000",B459:B1218,B455)+SUMIFS(W459:W1218,I459:I1218,"184Р500000",B459:B1218,B455)+SUMIFS(W459:W1218,I459:I1218,"1848D00000",B459:B1218,B455)</f>
        <v>8502.92</v>
      </c>
      <c r="X455" s="23">
        <f>SUMIFS(X459:X1218,I459:I1218,"1840100000",B459:B1218,B455)+SUMIFS(X459:X1218,I459:I1218,"1840200000",B459:B1218,B455)+SUMIFS(X459:X1218,I459:I1218,"1840500000",B459:B1218,B455)+SUMIFS(X459:X1218,I459:I1218,"1840700000",B459:B1218,B455)+SUMIFS(X459:X1218,I459:I1218,"1840300000",B459:B1218,B455)+SUMIFS(X459:X1218,I459:I1218,"1841300000",B459:B1218,B455)+SUMIFS(X459:X1218,I459:I1218,"1841400000",B459:B1218,B455)+SUMIFS(X459:X1218,I459:I1218,"184Р500000",B459:B1218,B455)+SUMIFS(X459:X1218,I459:I1218,"1848D00000",B459:B1218,B455)</f>
        <v>16067.4</v>
      </c>
      <c r="Y455" s="23">
        <f>SUM(M455:X455)</f>
        <v>516158.783</v>
      </c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7"/>
    </row>
    <row r="456" spans="1:41" s="118" customFormat="1" x14ac:dyDescent="0.2">
      <c r="A456" s="149"/>
      <c r="B456" s="12" t="s">
        <v>411</v>
      </c>
      <c r="C456" s="148" t="s">
        <v>72</v>
      </c>
      <c r="D456" s="148" t="s">
        <v>71</v>
      </c>
      <c r="E456" s="148" t="s">
        <v>71</v>
      </c>
      <c r="F456" s="148" t="s">
        <v>71</v>
      </c>
      <c r="G456" s="148" t="s">
        <v>71</v>
      </c>
      <c r="H456" s="14" t="s">
        <v>404</v>
      </c>
      <c r="I456" s="14" t="s">
        <v>385</v>
      </c>
      <c r="J456" s="148" t="s">
        <v>71</v>
      </c>
      <c r="K456" s="24" t="s">
        <v>71</v>
      </c>
      <c r="L456" s="24" t="s">
        <v>71</v>
      </c>
      <c r="M456" s="50">
        <v>0</v>
      </c>
      <c r="N456" s="50">
        <v>0</v>
      </c>
      <c r="O456" s="50">
        <f>SUMIFS(O459:O1218,I459:I1218,"1840100000",B459:B1218,B456)+SUMIFS(O459:O1218,I459:I1218,"1840200000",B459:B1218,B456)+SUMIFS(O459:O1218,I459:I1218,"1840500000",B459:B1218,B456)+SUMIFS(O459:O1218,I459:I1218,"1840700000",B459:B1218,B456)+SUMIFS(O459:O1218,I459:I1218,"1840300000",B459:B1218,B456)+SUMIFS(O459:O1218,I459:I1218,"1841300000",B459:B1218,B456)+SUMIFS(O459:O1218,I459:I1218,"1841400000",B459:B1218,B456)+SUMIFS(O459:O1218,I459:I1218,"184Р500000",B459:B1218,B456)</f>
        <v>24129</v>
      </c>
      <c r="P456" s="50">
        <f>SUMIFS(P459:P1218,I459:I1218,"1840100000",B459:B1218,B456)+SUMIFS(P459:P1218,I459:I1218,"1840200000",B459:B1218,B456)+SUMIFS(P459:P1218,I459:I1218,"1840500000",B459:B1218,B456)+SUMIFS(P459:P1218,I459:I1218,"1840700000",B459:B1218,B456)+SUMIFS(P459:P1218,I459:I1218,"1840300000",B459:B1218,B456)+SUMIFS(P459:P1218,I459:I1218,"1841300000",B459:B1218,B456)+SUMIFS(P459:P1218,I459:I1218,"1841400000",B459:B1218,B456)+SUMIFS(P459:P1218,I459:I1218,"184Р500000",B459:B1218,B456)</f>
        <v>0</v>
      </c>
      <c r="Q456" s="50">
        <f>SUMIFS(Q459:Q1218,I459:I1218,"1840100000",B459:B1218,B456)+SUMIFS(Q459:Q1218,I459:I1218,"1840200000",B459:B1218,B456)+SUMIFS(Q459:Q1218,I459:I1218,"1840500000",B459:B1218,B456)+SUMIFS(Q459:Q1218,I459:I1218,"1840700000",B459:B1218,B456)+SUMIFS(Q459:Q1218,I459:I1218,"1840300000",B459:B1218,B456)+SUMIFS(Q459:Q1218,I459:I1218,"1841300000",B459:B1218,B456)+SUMIFS(Q459:Q1218,I459:I1218,"1841400000",B459:B1218,B456)+SUMIFS(Q459:Q1218,I459:I1218,"184Р500000",B459:B1218,B456)</f>
        <v>23164.2</v>
      </c>
      <c r="R456" s="50">
        <f>SUMIFS(R459:R1218,I459:I1218,"1840100000",B459:B1218,B456)+SUMIFS(R459:R1218,I459:I1218,"1840200000",B459:B1218,B456)+SUMIFS(R459:R1218,I459:I1218,"1840500000",B459:B1218,B456)+SUMIFS(R459:R1218,I459:I1218,"1840700000",B459:B1218,B456)+SUMIFS(R459:R1218,I459:I1218,"1840300000",B459:B1218,B456)+SUMIFS(R459:R1218,I459:I1218,"1841300000",B459:B1218,B456)+SUMIFS(R459:R1218,I459:I1218,"1841400000",B459:B1218,B456)+SUMIFS(R459:R1218,I459:I1218,"184Р500000",B459:B1218,B456)</f>
        <v>360933.8</v>
      </c>
      <c r="S456" s="50">
        <f>SUMIFS(S459:S1218,I459:I1218,"1840100000",B459:B1218,B456)+SUMIFS(S459:S1218,I459:I1218,"1840200000",B459:B1218,B456)+SUMIFS(S459:S1218,I459:I1218,"1840500000",B459:B1218,B456)+SUMIFS(S459:S1218,I459:I1218,"1840700000",B459:B1218,B456)+SUMIFS(S459:S1218,I459:I1218,"1840300000",B459:B1218,B456)+SUMIFS(S459:S1218,I459:I1218,"1841300000",B459:B1218,B456)+SUMIFS(S459:S1218,I459:I1218,"1841400000",B459:B1218,B456)+SUMIFS(S459:S1218,I459:I1218,"184Р500000",B459:B1218,B456)</f>
        <v>310081</v>
      </c>
      <c r="T456" s="50">
        <f>SUMIFS(T459:T1218,I459:I1218,"1840100000",B459:B1218,B456)+SUMIFS(T459:T1218,I459:I1218,"1840200000",B459:B1218,B456)+SUMIFS(T459:T1218,I459:I1218,"1840500000",B459:B1218,B456)+SUMIFS(T459:T1218,I459:I1218,"1840700000",B459:B1218,B456)+SUMIFS(T459:T1218,I459:I1218,"1840300000",B459:B1218,B456)+SUMIFS(T459:T1218,I459:I1218,"1841300000",B459:B1218,B456)+SUMIFS(T459:T1218,I459:I1218,"1841400000",B459:B1218,B456)+SUMIFS(T459:T1218,I459:I1218,"184Р500000",B459:B1218,B456)</f>
        <v>329384</v>
      </c>
      <c r="U456" s="50">
        <f>SUMIFS(U459:U1218,I459:I1218,"1840100000",B459:B1218,B456)+SUMIFS(U459:U1218,I459:I1218,"1840200000",B459:B1218,B456)+SUMIFS(U459:U1218,I459:I1218,"1840500000",B459:B1218,B456)+SUMIFS(U459:U1218,I459:I1218,"1840700000",B459:B1218,B456)+SUMIFS(U459:U1218,I459:I1218,"1840300000",B459:B1218,B456)+SUMIFS(U459:U1218,I459:I1218,"1841300000",B459:B1218,B456)+SUMIFS(U459:U1218,I459:I1218,"1841400000",B459:B1218,B456)+SUMIFS(U459:U1218,I459:I1218,"184Р500000",B459:B1218,B456)+SUMIFS(U459:U1218,I459:I1218,"1848D00000",B459:B1218,B456)</f>
        <v>167947.2</v>
      </c>
      <c r="V456" s="50">
        <f>SUMIFS(V459:V1218,I459:I1218,"1840100000",B459:B1218,B456)+SUMIFS(V459:V1218,I459:I1218,"1840200000",B459:B1218,B456)+SUMIFS(V459:V1218,I459:I1218,"1840500000",B459:B1218,B456)+SUMIFS(V459:V1218,I459:I1218,"1840700000",B459:B1218,B456)+SUMIFS(V459:V1218,I459:I1218,"1840300000",B459:B1218,B456)+SUMIFS(V459:V1218,I459:I1218,"1841300000",B459:B1218,B456)+SUMIFS(V459:V1218,I459:I1218,"1841400000",B459:B1218,B456)+SUMIFS(V459:V1218,I459:I1218,"184Р500000",B459:B1218,B456)+SUMIFS(V459:V1218,I459:I1218,"1848D00000",B459:B1218,B456)</f>
        <v>362417.2</v>
      </c>
      <c r="W456" s="50">
        <f>SUMIFS(W459:W1218,I459:I1218,"1840100000",B459:B1218,B456)+SUMIFS(W459:W1218,I459:I1218,"1840200000",B459:B1218,B456)+SUMIFS(W459:W1218,I459:I1218,"1840500000",B459:B1218,B456)+SUMIFS(W459:W1218,I459:I1218,"1840700000",B459:B1218,B456)+SUMIFS(W459:W1218,I459:I1218,"1840300000",B459:B1218,B456)+SUMIFS(W459:W1218,I459:I1218,"1841300000",B459:B1218,B456)+SUMIFS(W459:W1218,I459:I1218,"1841400000",B459:B1218,B456)+SUMIFS(W459:W1218,I459:I1218,"184Р500000",B459:B1218,B456)+SUMIFS(W459:W1218,I459:I1218,"1848D00000",B459:B1218,B456)</f>
        <v>116635</v>
      </c>
      <c r="X456" s="50">
        <f>SUMIFS(X459:X1218,I459:I1218,"1840100000",B459:B1218,B456)+SUMIFS(X459:X1218,I459:I1218,"1840200000",B459:B1218,B456)+SUMIFS(X459:X1218,I459:I1218,"1840500000",B459:B1218,B456)+SUMIFS(X459:X1218,I459:I1218,"1840700000",B459:B1218,B456)+SUMIFS(X459:X1218,I459:I1218,"1840300000",B459:B1218,B456)+SUMIFS(X459:X1218,I459:I1218,"1841300000",B459:B1218,B456)+SUMIFS(X459:X1218,I459:I1218,"1841400000",B459:B1218,B456)+SUMIFS(X459:X1218,I459:I1218,"184Р500000",B459:B1218,B456)+SUMIFS(X459:X1218,I459:I1218,"1848D00000",B459:B1218,B456)</f>
        <v>130000</v>
      </c>
      <c r="Y456" s="23">
        <f>SUM(M456:X456)</f>
        <v>1824691.4</v>
      </c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7"/>
    </row>
    <row r="457" spans="1:41" s="118" customFormat="1" x14ac:dyDescent="0.2">
      <c r="A457" s="149"/>
      <c r="B457" s="12" t="s">
        <v>464</v>
      </c>
      <c r="C457" s="148" t="s">
        <v>72</v>
      </c>
      <c r="D457" s="148" t="s">
        <v>71</v>
      </c>
      <c r="E457" s="148" t="s">
        <v>71</v>
      </c>
      <c r="F457" s="148" t="s">
        <v>71</v>
      </c>
      <c r="G457" s="148" t="s">
        <v>71</v>
      </c>
      <c r="H457" s="14" t="s">
        <v>404</v>
      </c>
      <c r="I457" s="14" t="s">
        <v>385</v>
      </c>
      <c r="J457" s="148" t="s">
        <v>71</v>
      </c>
      <c r="K457" s="24" t="s">
        <v>71</v>
      </c>
      <c r="L457" s="24" t="s">
        <v>71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0</v>
      </c>
      <c r="X457" s="50">
        <v>0</v>
      </c>
      <c r="Y457" s="23">
        <f>SUM(M457:X457)</f>
        <v>0</v>
      </c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7"/>
    </row>
    <row r="458" spans="1:41" s="118" customFormat="1" x14ac:dyDescent="0.2">
      <c r="A458" s="149"/>
      <c r="B458" s="12" t="s">
        <v>465</v>
      </c>
      <c r="C458" s="148" t="s">
        <v>72</v>
      </c>
      <c r="D458" s="148" t="s">
        <v>71</v>
      </c>
      <c r="E458" s="148" t="s">
        <v>71</v>
      </c>
      <c r="F458" s="148" t="s">
        <v>71</v>
      </c>
      <c r="G458" s="148" t="s">
        <v>71</v>
      </c>
      <c r="H458" s="14" t="s">
        <v>404</v>
      </c>
      <c r="I458" s="14" t="s">
        <v>385</v>
      </c>
      <c r="J458" s="148" t="s">
        <v>71</v>
      </c>
      <c r="K458" s="24" t="s">
        <v>71</v>
      </c>
      <c r="L458" s="24" t="s">
        <v>71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0</v>
      </c>
      <c r="X458" s="50">
        <v>0</v>
      </c>
      <c r="Y458" s="23">
        <f>SUM(M458:X458)</f>
        <v>0</v>
      </c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7"/>
    </row>
    <row r="459" spans="1:41" s="118" customFormat="1" ht="44.25" customHeight="1" x14ac:dyDescent="0.2">
      <c r="A459" s="142" t="s">
        <v>147</v>
      </c>
      <c r="B459" s="7" t="s">
        <v>261</v>
      </c>
      <c r="C459" s="146" t="s">
        <v>141</v>
      </c>
      <c r="D459" s="146" t="s">
        <v>71</v>
      </c>
      <c r="E459" s="8" t="s">
        <v>148</v>
      </c>
      <c r="F459" s="146" t="s">
        <v>71</v>
      </c>
      <c r="G459" s="146" t="s">
        <v>71</v>
      </c>
      <c r="H459" s="146" t="s">
        <v>71</v>
      </c>
      <c r="I459" s="146" t="s">
        <v>71</v>
      </c>
      <c r="J459" s="146" t="s">
        <v>71</v>
      </c>
      <c r="K459" s="20" t="s">
        <v>71</v>
      </c>
      <c r="L459" s="20" t="s">
        <v>71</v>
      </c>
      <c r="M459" s="20" t="s">
        <v>71</v>
      </c>
      <c r="N459" s="20" t="s">
        <v>71</v>
      </c>
      <c r="O459" s="13">
        <f>SUM(O474,O499,O618,O620,O622,O636,O644,O654,O656,O660,O671,O684,O696,O705,O716,O725,O736,O745,O782,O856,O860,O864,O868,O872,O876,O885,O894,O924,O929,O931,O935,O977,O979,O996)</f>
        <v>50</v>
      </c>
      <c r="P459" s="10">
        <f>P499+P618+P620+P622+P636+P644+P638+P782</f>
        <v>188</v>
      </c>
      <c r="Q459" s="20">
        <f>Q499+Q618+Q620+Q622+Q636+Q644+Q638+Q782</f>
        <v>188</v>
      </c>
      <c r="R459" s="20">
        <f>R499+R618+R620+R622+R636+R644+R638+R782</f>
        <v>588</v>
      </c>
      <c r="S459" s="20">
        <f>S499+S618+S620+S622+S636+S644+S638+S782+S924</f>
        <v>1801.5</v>
      </c>
      <c r="T459" s="20">
        <f>T499+T618+T620+T622+T636+T644+T638+T782+T924</f>
        <v>2372</v>
      </c>
      <c r="U459" s="20">
        <f>U474+U499+U618+U620+U622+U636+U644+U638+U782+U924</f>
        <v>2632</v>
      </c>
      <c r="V459" s="20">
        <f>V499+V618+V620+V622+V636+V644+V638+V782+V924+V541+V550+V559+V568+V577+V586+V595+V604</f>
        <v>3572</v>
      </c>
      <c r="W459" s="20">
        <f>W499+W618+W620+W622+W636+W644+W638+W782+W924+W541+W550+W559+W568+W577+W586+W595+W604</f>
        <v>3572</v>
      </c>
      <c r="X459" s="20">
        <f>X499+X618+X620+X622+X636+X644+X638+X782+X924+X541+X550+X559+X568+X577+X586+X595+X604</f>
        <v>3572</v>
      </c>
      <c r="Y459" s="30">
        <f>SUM(O459:X459)</f>
        <v>18535.5</v>
      </c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7"/>
    </row>
    <row r="460" spans="1:41" s="118" customFormat="1" ht="117" customHeight="1" x14ac:dyDescent="0.2">
      <c r="A460" s="149" t="s">
        <v>133</v>
      </c>
      <c r="B460" s="12" t="s">
        <v>664</v>
      </c>
      <c r="C460" s="146" t="s">
        <v>71</v>
      </c>
      <c r="D460" s="146">
        <v>0.2</v>
      </c>
      <c r="E460" s="146" t="s">
        <v>71</v>
      </c>
      <c r="F460" s="20" t="s">
        <v>622</v>
      </c>
      <c r="G460" s="8" t="s">
        <v>294</v>
      </c>
      <c r="H460" s="146" t="s">
        <v>71</v>
      </c>
      <c r="I460" s="146" t="s">
        <v>71</v>
      </c>
      <c r="J460" s="146" t="s">
        <v>71</v>
      </c>
      <c r="K460" s="146" t="s">
        <v>71</v>
      </c>
      <c r="L460" s="146" t="s">
        <v>71</v>
      </c>
      <c r="M460" s="146" t="s">
        <v>71</v>
      </c>
      <c r="N460" s="146" t="s">
        <v>71</v>
      </c>
      <c r="O460" s="146" t="s">
        <v>71</v>
      </c>
      <c r="P460" s="146" t="s">
        <v>71</v>
      </c>
      <c r="Q460" s="146" t="s">
        <v>71</v>
      </c>
      <c r="R460" s="146" t="s">
        <v>71</v>
      </c>
      <c r="S460" s="146" t="s">
        <v>71</v>
      </c>
      <c r="T460" s="146" t="s">
        <v>71</v>
      </c>
      <c r="U460" s="146" t="s">
        <v>71</v>
      </c>
      <c r="V460" s="146" t="s">
        <v>71</v>
      </c>
      <c r="W460" s="146" t="s">
        <v>71</v>
      </c>
      <c r="X460" s="146" t="s">
        <v>71</v>
      </c>
      <c r="Y460" s="146" t="s">
        <v>71</v>
      </c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7"/>
    </row>
    <row r="461" spans="1:41" s="118" customFormat="1" x14ac:dyDescent="0.2">
      <c r="A461" s="149"/>
      <c r="B461" s="12" t="s">
        <v>157</v>
      </c>
      <c r="C461" s="148" t="s">
        <v>72</v>
      </c>
      <c r="D461" s="148" t="s">
        <v>71</v>
      </c>
      <c r="E461" s="148" t="s">
        <v>71</v>
      </c>
      <c r="F461" s="148" t="s">
        <v>71</v>
      </c>
      <c r="G461" s="148" t="s">
        <v>71</v>
      </c>
      <c r="H461" s="14" t="s">
        <v>404</v>
      </c>
      <c r="I461" s="14" t="s">
        <v>332</v>
      </c>
      <c r="J461" s="15" t="s">
        <v>75</v>
      </c>
      <c r="K461" s="24" t="s">
        <v>71</v>
      </c>
      <c r="L461" s="24" t="s">
        <v>71</v>
      </c>
      <c r="M461" s="23">
        <f t="shared" ref="M461:T461" si="84">M463+M464</f>
        <v>0</v>
      </c>
      <c r="N461" s="23">
        <f t="shared" si="84"/>
        <v>0</v>
      </c>
      <c r="O461" s="23">
        <f t="shared" si="84"/>
        <v>0</v>
      </c>
      <c r="P461" s="23">
        <f t="shared" si="84"/>
        <v>0</v>
      </c>
      <c r="Q461" s="23">
        <f t="shared" si="84"/>
        <v>0</v>
      </c>
      <c r="R461" s="23">
        <f t="shared" si="84"/>
        <v>151426.59999999998</v>
      </c>
      <c r="S461" s="23">
        <f t="shared" si="84"/>
        <v>79675.900000000009</v>
      </c>
      <c r="T461" s="23">
        <f t="shared" si="84"/>
        <v>55500</v>
      </c>
      <c r="U461" s="23">
        <f>U463+U464</f>
        <v>99995.199999999997</v>
      </c>
      <c r="V461" s="23">
        <f>V463+V464</f>
        <v>0</v>
      </c>
      <c r="W461" s="23">
        <f>W463+W464</f>
        <v>0</v>
      </c>
      <c r="X461" s="23">
        <f>X463+X464</f>
        <v>0</v>
      </c>
      <c r="Y461" s="36">
        <f>SUM(O461:X461)</f>
        <v>386597.7</v>
      </c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7"/>
    </row>
    <row r="462" spans="1:41" s="118" customFormat="1" x14ac:dyDescent="0.2">
      <c r="A462" s="149"/>
      <c r="B462" s="12" t="s">
        <v>76</v>
      </c>
      <c r="C462" s="148" t="s">
        <v>71</v>
      </c>
      <c r="D462" s="148" t="s">
        <v>71</v>
      </c>
      <c r="E462" s="148" t="s">
        <v>71</v>
      </c>
      <c r="F462" s="148" t="s">
        <v>71</v>
      </c>
      <c r="G462" s="148" t="s">
        <v>71</v>
      </c>
      <c r="H462" s="148" t="s">
        <v>71</v>
      </c>
      <c r="I462" s="148" t="s">
        <v>71</v>
      </c>
      <c r="J462" s="148" t="s">
        <v>71</v>
      </c>
      <c r="K462" s="24" t="s">
        <v>71</v>
      </c>
      <c r="L462" s="24" t="s">
        <v>71</v>
      </c>
      <c r="M462" s="148" t="s">
        <v>71</v>
      </c>
      <c r="N462" s="148" t="s">
        <v>71</v>
      </c>
      <c r="O462" s="148" t="s">
        <v>71</v>
      </c>
      <c r="P462" s="148" t="s">
        <v>71</v>
      </c>
      <c r="Q462" s="148" t="s">
        <v>71</v>
      </c>
      <c r="R462" s="148" t="s">
        <v>71</v>
      </c>
      <c r="S462" s="148" t="s">
        <v>71</v>
      </c>
      <c r="T462" s="148" t="s">
        <v>71</v>
      </c>
      <c r="U462" s="148" t="s">
        <v>71</v>
      </c>
      <c r="V462" s="148" t="s">
        <v>71</v>
      </c>
      <c r="W462" s="148" t="s">
        <v>71</v>
      </c>
      <c r="X462" s="148" t="s">
        <v>71</v>
      </c>
      <c r="Y462" s="148" t="s">
        <v>71</v>
      </c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7"/>
    </row>
    <row r="463" spans="1:41" s="118" customFormat="1" x14ac:dyDescent="0.2">
      <c r="A463" s="149"/>
      <c r="B463" s="12" t="s">
        <v>466</v>
      </c>
      <c r="C463" s="148" t="s">
        <v>72</v>
      </c>
      <c r="D463" s="148" t="s">
        <v>71</v>
      </c>
      <c r="E463" s="148" t="s">
        <v>71</v>
      </c>
      <c r="F463" s="148" t="s">
        <v>71</v>
      </c>
      <c r="G463" s="148" t="s">
        <v>71</v>
      </c>
      <c r="H463" s="14" t="s">
        <v>404</v>
      </c>
      <c r="I463" s="14" t="s">
        <v>332</v>
      </c>
      <c r="J463" s="15" t="s">
        <v>75</v>
      </c>
      <c r="K463" s="24" t="s">
        <v>71</v>
      </c>
      <c r="L463" s="24" t="s">
        <v>71</v>
      </c>
      <c r="M463" s="23">
        <f>M472+M483+M927+M493+M494+M507+M509+M511+M522</f>
        <v>0</v>
      </c>
      <c r="N463" s="23">
        <f>N472+N483+N927+N493+N494+N507+N509+N511+N522</f>
        <v>0</v>
      </c>
      <c r="O463" s="23">
        <v>0</v>
      </c>
      <c r="P463" s="23">
        <f>SUMIFS(P468:P1246,I468:I1246,"1840100000",B468:B1246,"финансирование за счет краевого бюджета")</f>
        <v>0</v>
      </c>
      <c r="Q463" s="23">
        <v>0</v>
      </c>
      <c r="R463" s="23">
        <f>SUMIFS(R468:R1246,I468:I1246,"1840100000",B468:B1246,"финансирование за счет краевого бюджета")</f>
        <v>3199.5</v>
      </c>
      <c r="S463" s="23">
        <f>SUMIFS(S468:S1246,I468:I1246,"1840100000",B468:B1246,"финансирование за счет краевого бюджета")</f>
        <v>758.6</v>
      </c>
      <c r="T463" s="23">
        <f>SUMIFS(T468:T1246,I468:I1246,"1840100000",B468:B1246,"финансирование за счет краевого бюджета")</f>
        <v>555</v>
      </c>
      <c r="U463" s="23">
        <f>SUMIFS(U468:U1246,I468:I1246,"1840100000",B468:B1246,"финансирование за счет краевого бюджета")</f>
        <v>0</v>
      </c>
      <c r="V463" s="23">
        <f>SUMIFS(V468:V1246,I468:I1246,"1840100000",B468:B1246,"финансирование за счет краевого бюджета")</f>
        <v>0</v>
      </c>
      <c r="W463" s="23">
        <f>SUMIFS(W468:W1246,I468:I1246,"1840100000",B468:B1246,"финансирование за счет краевого бюджета")</f>
        <v>0</v>
      </c>
      <c r="X463" s="23">
        <f>SUMIFS(X468:X1246,J468:J1246,"1840100000",C468:C1246,"финансирование за счет краевого бюджета")</f>
        <v>0</v>
      </c>
      <c r="Y463" s="36">
        <f>SUM(O463:X463)</f>
        <v>4513.1000000000004</v>
      </c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7"/>
    </row>
    <row r="464" spans="1:41" s="118" customFormat="1" x14ac:dyDescent="0.2">
      <c r="A464" s="149"/>
      <c r="B464" s="12" t="s">
        <v>411</v>
      </c>
      <c r="C464" s="148" t="s">
        <v>72</v>
      </c>
      <c r="D464" s="148" t="s">
        <v>71</v>
      </c>
      <c r="E464" s="148" t="s">
        <v>71</v>
      </c>
      <c r="F464" s="148" t="s">
        <v>71</v>
      </c>
      <c r="G464" s="148" t="s">
        <v>71</v>
      </c>
      <c r="H464" s="14" t="s">
        <v>404</v>
      </c>
      <c r="I464" s="14" t="s">
        <v>332</v>
      </c>
      <c r="J464" s="15" t="s">
        <v>75</v>
      </c>
      <c r="K464" s="24" t="s">
        <v>71</v>
      </c>
      <c r="L464" s="24" t="s">
        <v>71</v>
      </c>
      <c r="M464" s="23">
        <f>SUMIFS(M468:M1246,I468:I1246,"1840100000",B468:B1246,"финансирование за счет федерального бюджета")</f>
        <v>0</v>
      </c>
      <c r="N464" s="23">
        <f>SUMIFS(N468:N1246,I468:I1246,"1840100000",B468:B1246,"финансирование за счет федерального бюджета")</f>
        <v>0</v>
      </c>
      <c r="O464" s="23">
        <v>0</v>
      </c>
      <c r="P464" s="23">
        <f>SUMIFS(P468:P1246,I468:I1246,"1840100000",B468:B1246,"финансирование за счет федерального бюджета")</f>
        <v>0</v>
      </c>
      <c r="Q464" s="23">
        <v>0</v>
      </c>
      <c r="R464" s="23">
        <f>SUMIFS(R468:R1246,I468:I1246,"1840100000",B468:B1246,"финансирование за счет федерального бюджета")</f>
        <v>148227.09999999998</v>
      </c>
      <c r="S464" s="23">
        <f>SUMIFS(S468:S1246,I468:I1246,"1840100000",B468:B1246,"финансирование за счет федерального бюджета")</f>
        <v>78917.3</v>
      </c>
      <c r="T464" s="23">
        <f>SUMIFS(T468:T1246,I468:I1246,"1840100000",B468:B1246,"финансирование за счет федерального бюджета")</f>
        <v>54945</v>
      </c>
      <c r="U464" s="23">
        <f>SUMIFS(U468:U1246,I468:I1246,"1840100000",B468:B1246,"финансирование за счет федерального бюджета")</f>
        <v>99995.199999999997</v>
      </c>
      <c r="V464" s="23">
        <f>SUMIFS(V468:V1246,I468:I1246,"1840100000",B468:B1246,"финансирование за счет федерального бюджета")</f>
        <v>0</v>
      </c>
      <c r="W464" s="23">
        <f>SUMIFS(W468:W1246,I468:I1246,"1840100000",B468:B1246,"финансирование за счет федерального бюджета")</f>
        <v>0</v>
      </c>
      <c r="X464" s="23">
        <f>SUMIFS(X468:X1246,J468:J1246,"1840100000",C468:C1246,"финансирование за счет федерального бюджета")</f>
        <v>0</v>
      </c>
      <c r="Y464" s="36">
        <f>SUM(O464:X464)</f>
        <v>382084.6</v>
      </c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7"/>
    </row>
    <row r="465" spans="1:41" s="118" customFormat="1" ht="57" customHeight="1" x14ac:dyDescent="0.2">
      <c r="A465" s="142" t="s">
        <v>568</v>
      </c>
      <c r="B465" s="7" t="s">
        <v>719</v>
      </c>
      <c r="C465" s="146" t="s">
        <v>83</v>
      </c>
      <c r="D465" s="146" t="s">
        <v>71</v>
      </c>
      <c r="E465" s="8" t="s">
        <v>99</v>
      </c>
      <c r="F465" s="146" t="s">
        <v>624</v>
      </c>
      <c r="G465" s="8" t="s">
        <v>82</v>
      </c>
      <c r="H465" s="146" t="s">
        <v>71</v>
      </c>
      <c r="I465" s="146" t="s">
        <v>71</v>
      </c>
      <c r="J465" s="146" t="s">
        <v>71</v>
      </c>
      <c r="K465" s="20" t="s">
        <v>71</v>
      </c>
      <c r="L465" s="20" t="s">
        <v>71</v>
      </c>
      <c r="M465" s="20" t="s">
        <v>71</v>
      </c>
      <c r="N465" s="20" t="s">
        <v>71</v>
      </c>
      <c r="O465" s="146">
        <v>5</v>
      </c>
      <c r="P465" s="146">
        <v>0</v>
      </c>
      <c r="Q465" s="146">
        <v>5</v>
      </c>
      <c r="R465" s="146">
        <v>5</v>
      </c>
      <c r="S465" s="146">
        <v>5</v>
      </c>
      <c r="T465" s="146">
        <v>5</v>
      </c>
      <c r="U465" s="146">
        <v>5</v>
      </c>
      <c r="V465" s="146">
        <v>5</v>
      </c>
      <c r="W465" s="146">
        <v>5</v>
      </c>
      <c r="X465" s="146">
        <v>6</v>
      </c>
      <c r="Y465" s="20">
        <f>T465+S465+R465+Q465+O465+U465+V465+W465+X465</f>
        <v>46</v>
      </c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7"/>
    </row>
    <row r="466" spans="1:41" s="118" customFormat="1" ht="120.75" customHeight="1" x14ac:dyDescent="0.2">
      <c r="A466" s="149" t="s">
        <v>186</v>
      </c>
      <c r="B466" s="12" t="s">
        <v>505</v>
      </c>
      <c r="C466" s="146" t="s">
        <v>71</v>
      </c>
      <c r="D466" s="146" t="s">
        <v>71</v>
      </c>
      <c r="E466" s="146" t="s">
        <v>71</v>
      </c>
      <c r="F466" s="20" t="s">
        <v>622</v>
      </c>
      <c r="G466" s="8" t="s">
        <v>294</v>
      </c>
      <c r="H466" s="146" t="s">
        <v>71</v>
      </c>
      <c r="I466" s="146" t="s">
        <v>71</v>
      </c>
      <c r="J466" s="146" t="s">
        <v>71</v>
      </c>
      <c r="K466" s="146" t="s">
        <v>71</v>
      </c>
      <c r="L466" s="146" t="s">
        <v>71</v>
      </c>
      <c r="M466" s="146" t="s">
        <v>71</v>
      </c>
      <c r="N466" s="146" t="s">
        <v>71</v>
      </c>
      <c r="O466" s="146" t="s">
        <v>71</v>
      </c>
      <c r="P466" s="146" t="s">
        <v>71</v>
      </c>
      <c r="Q466" s="146" t="s">
        <v>71</v>
      </c>
      <c r="R466" s="146" t="s">
        <v>71</v>
      </c>
      <c r="S466" s="146" t="s">
        <v>71</v>
      </c>
      <c r="T466" s="146" t="s">
        <v>71</v>
      </c>
      <c r="U466" s="146" t="s">
        <v>71</v>
      </c>
      <c r="V466" s="146" t="s">
        <v>71</v>
      </c>
      <c r="W466" s="146" t="s">
        <v>71</v>
      </c>
      <c r="X466" s="146" t="s">
        <v>71</v>
      </c>
      <c r="Y466" s="146" t="s">
        <v>71</v>
      </c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7"/>
    </row>
    <row r="467" spans="1:41" s="118" customFormat="1" x14ac:dyDescent="0.2">
      <c r="A467" s="149"/>
      <c r="B467" s="12" t="s">
        <v>157</v>
      </c>
      <c r="C467" s="148" t="s">
        <v>72</v>
      </c>
      <c r="D467" s="148" t="s">
        <v>71</v>
      </c>
      <c r="E467" s="148" t="s">
        <v>71</v>
      </c>
      <c r="F467" s="15" t="s">
        <v>71</v>
      </c>
      <c r="G467" s="148" t="s">
        <v>71</v>
      </c>
      <c r="H467" s="15" t="s">
        <v>387</v>
      </c>
      <c r="I467" s="15" t="s">
        <v>332</v>
      </c>
      <c r="J467" s="15" t="s">
        <v>75</v>
      </c>
      <c r="K467" s="24" t="s">
        <v>71</v>
      </c>
      <c r="L467" s="24" t="s">
        <v>71</v>
      </c>
      <c r="M467" s="23">
        <f t="shared" ref="M467:R467" si="85">M469+M470</f>
        <v>0</v>
      </c>
      <c r="N467" s="23">
        <f t="shared" si="85"/>
        <v>0</v>
      </c>
      <c r="O467" s="23">
        <f t="shared" si="85"/>
        <v>0</v>
      </c>
      <c r="P467" s="23">
        <f t="shared" si="85"/>
        <v>0</v>
      </c>
      <c r="Q467" s="23">
        <f t="shared" si="85"/>
        <v>0</v>
      </c>
      <c r="R467" s="23">
        <f t="shared" si="85"/>
        <v>999.4</v>
      </c>
      <c r="S467" s="23">
        <f t="shared" ref="S467:X467" si="86">S469+S470</f>
        <v>15914.9</v>
      </c>
      <c r="T467" s="23">
        <f t="shared" si="86"/>
        <v>0</v>
      </c>
      <c r="U467" s="23">
        <f t="shared" si="86"/>
        <v>0</v>
      </c>
      <c r="V467" s="23">
        <f t="shared" si="86"/>
        <v>0</v>
      </c>
      <c r="W467" s="23">
        <f t="shared" si="86"/>
        <v>0</v>
      </c>
      <c r="X467" s="23">
        <f t="shared" si="86"/>
        <v>0</v>
      </c>
      <c r="Y467" s="23">
        <f>SUM(M467:X467)</f>
        <v>16914.3</v>
      </c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7"/>
    </row>
    <row r="468" spans="1:41" s="118" customFormat="1" x14ac:dyDescent="0.2">
      <c r="A468" s="149"/>
      <c r="B468" s="12" t="s">
        <v>76</v>
      </c>
      <c r="C468" s="24" t="s">
        <v>71</v>
      </c>
      <c r="D468" s="148" t="s">
        <v>71</v>
      </c>
      <c r="E468" s="148" t="s">
        <v>71</v>
      </c>
      <c r="F468" s="15" t="s">
        <v>71</v>
      </c>
      <c r="G468" s="148" t="s">
        <v>71</v>
      </c>
      <c r="H468" s="148" t="s">
        <v>71</v>
      </c>
      <c r="I468" s="148" t="s">
        <v>71</v>
      </c>
      <c r="J468" s="148" t="s">
        <v>71</v>
      </c>
      <c r="K468" s="148" t="s">
        <v>71</v>
      </c>
      <c r="L468" s="148" t="s">
        <v>71</v>
      </c>
      <c r="M468" s="148" t="s">
        <v>71</v>
      </c>
      <c r="N468" s="148" t="s">
        <v>71</v>
      </c>
      <c r="O468" s="148" t="s">
        <v>71</v>
      </c>
      <c r="P468" s="148" t="s">
        <v>71</v>
      </c>
      <c r="Q468" s="148" t="s">
        <v>71</v>
      </c>
      <c r="R468" s="148" t="s">
        <v>71</v>
      </c>
      <c r="S468" s="148" t="s">
        <v>71</v>
      </c>
      <c r="T468" s="148" t="s">
        <v>71</v>
      </c>
      <c r="U468" s="148" t="s">
        <v>71</v>
      </c>
      <c r="V468" s="148" t="s">
        <v>71</v>
      </c>
      <c r="W468" s="148" t="s">
        <v>71</v>
      </c>
      <c r="X468" s="148" t="s">
        <v>71</v>
      </c>
      <c r="Y468" s="148" t="s">
        <v>71</v>
      </c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7"/>
    </row>
    <row r="469" spans="1:41" s="118" customFormat="1" x14ac:dyDescent="0.2">
      <c r="A469" s="149"/>
      <c r="B469" s="12" t="s">
        <v>159</v>
      </c>
      <c r="C469" s="148" t="s">
        <v>72</v>
      </c>
      <c r="D469" s="148" t="s">
        <v>71</v>
      </c>
      <c r="E469" s="148" t="s">
        <v>71</v>
      </c>
      <c r="F469" s="15" t="s">
        <v>71</v>
      </c>
      <c r="G469" s="148" t="s">
        <v>71</v>
      </c>
      <c r="H469" s="15" t="s">
        <v>387</v>
      </c>
      <c r="I469" s="15" t="s">
        <v>332</v>
      </c>
      <c r="J469" s="15" t="s">
        <v>75</v>
      </c>
      <c r="K469" s="24" t="s">
        <v>71</v>
      </c>
      <c r="L469" s="24" t="s">
        <v>71</v>
      </c>
      <c r="M469" s="23">
        <f>SUMIFS(M472:M473,B472:B473,B469)</f>
        <v>0</v>
      </c>
      <c r="N469" s="23">
        <f>SUMIFS(N472:N473,B472:B473,B469)</f>
        <v>0</v>
      </c>
      <c r="O469" s="23">
        <f>SUMIFS(O472:O473,B472:B473,B469)</f>
        <v>0</v>
      </c>
      <c r="P469" s="23">
        <f>SUMIFS(P472:P473,B472:B473,B469)</f>
        <v>0</v>
      </c>
      <c r="Q469" s="23">
        <f>SUMIFS(Q472:Q473,B472:B473,B469)</f>
        <v>0</v>
      </c>
      <c r="R469" s="23">
        <f>SUMIFS(R472:R473,B472:B473,B469)</f>
        <v>989.4</v>
      </c>
      <c r="S469" s="23">
        <f>SUMIFS(S472:S473,B472:B473,B469)</f>
        <v>15755.8</v>
      </c>
      <c r="T469" s="23">
        <f>SUMIFS(T472:T473,B472:B473,B469)</f>
        <v>0</v>
      </c>
      <c r="U469" s="23">
        <f>SUMIFS(U472:U473,B472:B473,B469)</f>
        <v>0</v>
      </c>
      <c r="V469" s="23">
        <f>SUMIFS(V472:V473,B472:B473,B469)</f>
        <v>0</v>
      </c>
      <c r="W469" s="23">
        <f>SUMIFS(W472:W473,B472:B473,B469)</f>
        <v>0</v>
      </c>
      <c r="X469" s="23">
        <f>SUMIFS(X472:X473,C472:C473,B469)</f>
        <v>0</v>
      </c>
      <c r="Y469" s="23">
        <f>SUM(M469:X469)</f>
        <v>16745.2</v>
      </c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7"/>
    </row>
    <row r="470" spans="1:41" s="118" customFormat="1" x14ac:dyDescent="0.2">
      <c r="A470" s="149"/>
      <c r="B470" s="12" t="s">
        <v>158</v>
      </c>
      <c r="C470" s="148" t="s">
        <v>72</v>
      </c>
      <c r="D470" s="148" t="s">
        <v>71</v>
      </c>
      <c r="E470" s="148" t="s">
        <v>71</v>
      </c>
      <c r="F470" s="15" t="s">
        <v>71</v>
      </c>
      <c r="G470" s="148" t="s">
        <v>71</v>
      </c>
      <c r="H470" s="15" t="s">
        <v>387</v>
      </c>
      <c r="I470" s="15" t="s">
        <v>332</v>
      </c>
      <c r="J470" s="15" t="s">
        <v>75</v>
      </c>
      <c r="K470" s="24" t="s">
        <v>71</v>
      </c>
      <c r="L470" s="24" t="s">
        <v>71</v>
      </c>
      <c r="M470" s="23">
        <f>SUMIFS(M472:M473,B472:B473,B470)</f>
        <v>0</v>
      </c>
      <c r="N470" s="23">
        <f>SUMIFS(N472:N473,B472:B473,B470)</f>
        <v>0</v>
      </c>
      <c r="O470" s="23">
        <f>SUMIFS(O472:O473,B472:B473,B470)</f>
        <v>0</v>
      </c>
      <c r="P470" s="23">
        <f>SUMIFS(P472:P473,B472:B473,B470)</f>
        <v>0</v>
      </c>
      <c r="Q470" s="23">
        <f>SUMIFS(Q472:Q473,B472:B473,B470)</f>
        <v>0</v>
      </c>
      <c r="R470" s="23">
        <f>SUMIFS(R472:R473,B472:B473,B470)</f>
        <v>10</v>
      </c>
      <c r="S470" s="23">
        <f>SUMIFS(S472:S473,B472:B473,B470)</f>
        <v>159.1</v>
      </c>
      <c r="T470" s="23">
        <f>SUMIFS(T472:T473,B472:B473,B470)</f>
        <v>0</v>
      </c>
      <c r="U470" s="23">
        <f>SUMIFS(U472:U473,B472:B473,B470)</f>
        <v>0</v>
      </c>
      <c r="V470" s="23">
        <f>SUMIFS(V472:V473,B472:B473,B470)</f>
        <v>0</v>
      </c>
      <c r="W470" s="23">
        <f>SUMIFS(W472:W473,B472:B473,B470)</f>
        <v>0</v>
      </c>
      <c r="X470" s="23">
        <f>SUMIFS(X472:X473,C472:C473,B470)</f>
        <v>0</v>
      </c>
      <c r="Y470" s="23">
        <f>SUM(M470:X470)</f>
        <v>169.1</v>
      </c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7"/>
    </row>
    <row r="471" spans="1:41" s="118" customFormat="1" x14ac:dyDescent="0.2">
      <c r="A471" s="149"/>
      <c r="B471" s="12"/>
      <c r="C471" s="148" t="s">
        <v>71</v>
      </c>
      <c r="D471" s="148" t="s">
        <v>71</v>
      </c>
      <c r="E471" s="148" t="s">
        <v>71</v>
      </c>
      <c r="F471" s="148" t="s">
        <v>71</v>
      </c>
      <c r="G471" s="24" t="s">
        <v>71</v>
      </c>
      <c r="H471" s="24" t="s">
        <v>71</v>
      </c>
      <c r="I471" s="24" t="s">
        <v>71</v>
      </c>
      <c r="J471" s="24" t="s">
        <v>71</v>
      </c>
      <c r="K471" s="24" t="s">
        <v>71</v>
      </c>
      <c r="L471" s="24" t="s">
        <v>71</v>
      </c>
      <c r="M471" s="24" t="s">
        <v>71</v>
      </c>
      <c r="N471" s="24" t="s">
        <v>71</v>
      </c>
      <c r="O471" s="24" t="s">
        <v>71</v>
      </c>
      <c r="P471" s="24" t="s">
        <v>71</v>
      </c>
      <c r="Q471" s="24" t="s">
        <v>71</v>
      </c>
      <c r="R471" s="24" t="s">
        <v>71</v>
      </c>
      <c r="S471" s="24" t="s">
        <v>71</v>
      </c>
      <c r="T471" s="24" t="s">
        <v>71</v>
      </c>
      <c r="U471" s="24" t="s">
        <v>71</v>
      </c>
      <c r="V471" s="24" t="s">
        <v>71</v>
      </c>
      <c r="W471" s="24" t="s">
        <v>71</v>
      </c>
      <c r="X471" s="24" t="s">
        <v>71</v>
      </c>
      <c r="Y471" s="24" t="s">
        <v>71</v>
      </c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7"/>
    </row>
    <row r="472" spans="1:41" s="118" customFormat="1" x14ac:dyDescent="0.2">
      <c r="A472" s="149"/>
      <c r="B472" s="11" t="s">
        <v>158</v>
      </c>
      <c r="C472" s="146" t="s">
        <v>72</v>
      </c>
      <c r="D472" s="146" t="s">
        <v>71</v>
      </c>
      <c r="E472" s="146" t="s">
        <v>71</v>
      </c>
      <c r="F472" s="146" t="s">
        <v>71</v>
      </c>
      <c r="G472" s="146" t="s">
        <v>71</v>
      </c>
      <c r="H472" s="142" t="s">
        <v>276</v>
      </c>
      <c r="I472" s="146" t="s">
        <v>20</v>
      </c>
      <c r="J472" s="9" t="s">
        <v>415</v>
      </c>
      <c r="K472" s="146" t="s">
        <v>71</v>
      </c>
      <c r="L472" s="146" t="s">
        <v>71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10</v>
      </c>
      <c r="S472" s="10">
        <v>159.1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28">
        <f>SUM(M472:X472)</f>
        <v>169.1</v>
      </c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7"/>
    </row>
    <row r="473" spans="1:41" s="118" customFormat="1" x14ac:dyDescent="0.2">
      <c r="A473" s="149"/>
      <c r="B473" s="11" t="s">
        <v>159</v>
      </c>
      <c r="C473" s="146" t="s">
        <v>72</v>
      </c>
      <c r="D473" s="146" t="s">
        <v>71</v>
      </c>
      <c r="E473" s="146" t="s">
        <v>71</v>
      </c>
      <c r="F473" s="146" t="s">
        <v>71</v>
      </c>
      <c r="G473" s="146" t="s">
        <v>71</v>
      </c>
      <c r="H473" s="142" t="s">
        <v>276</v>
      </c>
      <c r="I473" s="146">
        <v>1840155055</v>
      </c>
      <c r="J473" s="9" t="s">
        <v>415</v>
      </c>
      <c r="K473" s="146" t="s">
        <v>71</v>
      </c>
      <c r="L473" s="146" t="s">
        <v>71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989.4</v>
      </c>
      <c r="S473" s="10">
        <v>15755.8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28">
        <f>SUM(M473:X473)</f>
        <v>16745.2</v>
      </c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7"/>
    </row>
    <row r="474" spans="1:41" s="118" customFormat="1" ht="30" customHeight="1" x14ac:dyDescent="0.2">
      <c r="A474" s="142" t="s">
        <v>570</v>
      </c>
      <c r="B474" s="7" t="s">
        <v>262</v>
      </c>
      <c r="C474" s="146" t="s">
        <v>142</v>
      </c>
      <c r="D474" s="146" t="s">
        <v>71</v>
      </c>
      <c r="E474" s="8" t="s">
        <v>99</v>
      </c>
      <c r="F474" s="146" t="s">
        <v>71</v>
      </c>
      <c r="G474" s="146" t="s">
        <v>71</v>
      </c>
      <c r="H474" s="146" t="s">
        <v>71</v>
      </c>
      <c r="I474" s="146" t="s">
        <v>71</v>
      </c>
      <c r="J474" s="146" t="s">
        <v>71</v>
      </c>
      <c r="K474" s="20" t="s">
        <v>71</v>
      </c>
      <c r="L474" s="20" t="s">
        <v>71</v>
      </c>
      <c r="M474" s="20" t="s">
        <v>71</v>
      </c>
      <c r="N474" s="20" t="s">
        <v>71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146">
        <v>200</v>
      </c>
      <c r="U474" s="146">
        <v>200</v>
      </c>
      <c r="V474" s="146">
        <v>200</v>
      </c>
      <c r="W474" s="146">
        <v>200</v>
      </c>
      <c r="X474" s="146">
        <v>200</v>
      </c>
      <c r="Y474" s="146">
        <v>200</v>
      </c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7"/>
    </row>
    <row r="475" spans="1:41" s="118" customFormat="1" ht="29.25" customHeight="1" x14ac:dyDescent="0.2">
      <c r="A475" s="142" t="s">
        <v>569</v>
      </c>
      <c r="B475" s="7" t="s">
        <v>499</v>
      </c>
      <c r="C475" s="146" t="s">
        <v>83</v>
      </c>
      <c r="D475" s="146" t="s">
        <v>71</v>
      </c>
      <c r="E475" s="8" t="s">
        <v>99</v>
      </c>
      <c r="F475" s="146" t="s">
        <v>71</v>
      </c>
      <c r="G475" s="146" t="s">
        <v>71</v>
      </c>
      <c r="H475" s="146" t="s">
        <v>71</v>
      </c>
      <c r="I475" s="146" t="s">
        <v>71</v>
      </c>
      <c r="J475" s="146" t="s">
        <v>71</v>
      </c>
      <c r="K475" s="20" t="s">
        <v>71</v>
      </c>
      <c r="L475" s="20" t="s">
        <v>71</v>
      </c>
      <c r="M475" s="20" t="s">
        <v>71</v>
      </c>
      <c r="N475" s="20" t="s">
        <v>71</v>
      </c>
      <c r="O475" s="20" t="s">
        <v>71</v>
      </c>
      <c r="P475" s="20" t="s">
        <v>71</v>
      </c>
      <c r="Q475" s="20" t="s">
        <v>71</v>
      </c>
      <c r="R475" s="20" t="s">
        <v>71</v>
      </c>
      <c r="S475" s="146" t="s">
        <v>71</v>
      </c>
      <c r="T475" s="146">
        <v>1</v>
      </c>
      <c r="U475" s="146">
        <v>1</v>
      </c>
      <c r="V475" s="146">
        <v>1</v>
      </c>
      <c r="W475" s="146">
        <v>1</v>
      </c>
      <c r="X475" s="146">
        <v>1</v>
      </c>
      <c r="Y475" s="146" t="s">
        <v>71</v>
      </c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7"/>
    </row>
    <row r="476" spans="1:41" s="118" customFormat="1" ht="110.25" customHeight="1" x14ac:dyDescent="0.2">
      <c r="A476" s="149" t="s">
        <v>187</v>
      </c>
      <c r="B476" s="12" t="s">
        <v>263</v>
      </c>
      <c r="C476" s="146" t="s">
        <v>71</v>
      </c>
      <c r="D476" s="146" t="s">
        <v>71</v>
      </c>
      <c r="E476" s="146" t="s">
        <v>71</v>
      </c>
      <c r="F476" s="20" t="s">
        <v>622</v>
      </c>
      <c r="G476" s="8" t="s">
        <v>294</v>
      </c>
      <c r="H476" s="146" t="s">
        <v>71</v>
      </c>
      <c r="I476" s="146" t="s">
        <v>71</v>
      </c>
      <c r="J476" s="146" t="s">
        <v>71</v>
      </c>
      <c r="K476" s="146" t="s">
        <v>71</v>
      </c>
      <c r="L476" s="146" t="s">
        <v>71</v>
      </c>
      <c r="M476" s="146" t="s">
        <v>71</v>
      </c>
      <c r="N476" s="146" t="s">
        <v>71</v>
      </c>
      <c r="O476" s="146" t="s">
        <v>71</v>
      </c>
      <c r="P476" s="146" t="s">
        <v>71</v>
      </c>
      <c r="Q476" s="146" t="s">
        <v>71</v>
      </c>
      <c r="R476" s="146" t="s">
        <v>71</v>
      </c>
      <c r="S476" s="146" t="s">
        <v>71</v>
      </c>
      <c r="T476" s="146" t="s">
        <v>71</v>
      </c>
      <c r="U476" s="146" t="s">
        <v>71</v>
      </c>
      <c r="V476" s="146" t="s">
        <v>71</v>
      </c>
      <c r="W476" s="146" t="s">
        <v>71</v>
      </c>
      <c r="X476" s="146" t="s">
        <v>71</v>
      </c>
      <c r="Y476" s="146" t="s">
        <v>71</v>
      </c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7"/>
    </row>
    <row r="477" spans="1:41" s="118" customFormat="1" x14ac:dyDescent="0.2">
      <c r="A477" s="149"/>
      <c r="B477" s="12" t="s">
        <v>157</v>
      </c>
      <c r="C477" s="148" t="s">
        <v>72</v>
      </c>
      <c r="D477" s="148" t="s">
        <v>71</v>
      </c>
      <c r="E477" s="148" t="s">
        <v>71</v>
      </c>
      <c r="F477" s="24" t="s">
        <v>71</v>
      </c>
      <c r="G477" s="24" t="s">
        <v>71</v>
      </c>
      <c r="H477" s="148" t="s">
        <v>387</v>
      </c>
      <c r="I477" s="148">
        <v>1840200000</v>
      </c>
      <c r="J477" s="15" t="s">
        <v>75</v>
      </c>
      <c r="K477" s="24" t="s">
        <v>71</v>
      </c>
      <c r="L477" s="24" t="s">
        <v>71</v>
      </c>
      <c r="M477" s="23">
        <f t="shared" ref="M477:R477" si="87">M479+M480</f>
        <v>0</v>
      </c>
      <c r="N477" s="23">
        <f t="shared" si="87"/>
        <v>0</v>
      </c>
      <c r="O477" s="23">
        <f t="shared" si="87"/>
        <v>0</v>
      </c>
      <c r="P477" s="23">
        <f t="shared" si="87"/>
        <v>0</v>
      </c>
      <c r="Q477" s="23">
        <f t="shared" si="87"/>
        <v>0</v>
      </c>
      <c r="R477" s="23">
        <f t="shared" si="87"/>
        <v>0</v>
      </c>
      <c r="S477" s="23">
        <f t="shared" ref="S477:X477" si="88">S479+S480</f>
        <v>0</v>
      </c>
      <c r="T477" s="23">
        <f t="shared" si="88"/>
        <v>0</v>
      </c>
      <c r="U477" s="23">
        <f t="shared" si="88"/>
        <v>0</v>
      </c>
      <c r="V477" s="23">
        <f t="shared" si="88"/>
        <v>0</v>
      </c>
      <c r="W477" s="23">
        <f t="shared" si="88"/>
        <v>0</v>
      </c>
      <c r="X477" s="23">
        <f t="shared" si="88"/>
        <v>0</v>
      </c>
      <c r="Y477" s="23">
        <f>SUM(M477:X477)</f>
        <v>0</v>
      </c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7"/>
    </row>
    <row r="478" spans="1:41" s="118" customFormat="1" x14ac:dyDescent="0.2">
      <c r="A478" s="149"/>
      <c r="B478" s="12" t="s">
        <v>76</v>
      </c>
      <c r="C478" s="148" t="s">
        <v>71</v>
      </c>
      <c r="D478" s="148" t="s">
        <v>71</v>
      </c>
      <c r="E478" s="148" t="s">
        <v>71</v>
      </c>
      <c r="F478" s="148" t="s">
        <v>71</v>
      </c>
      <c r="G478" s="24" t="s">
        <v>71</v>
      </c>
      <c r="H478" s="148" t="s">
        <v>71</v>
      </c>
      <c r="I478" s="148" t="s">
        <v>71</v>
      </c>
      <c r="J478" s="148" t="s">
        <v>71</v>
      </c>
      <c r="K478" s="148" t="s">
        <v>71</v>
      </c>
      <c r="L478" s="148" t="s">
        <v>71</v>
      </c>
      <c r="M478" s="148" t="s">
        <v>71</v>
      </c>
      <c r="N478" s="148" t="s">
        <v>71</v>
      </c>
      <c r="O478" s="148" t="s">
        <v>71</v>
      </c>
      <c r="P478" s="148" t="s">
        <v>71</v>
      </c>
      <c r="Q478" s="148" t="s">
        <v>71</v>
      </c>
      <c r="R478" s="148" t="s">
        <v>71</v>
      </c>
      <c r="S478" s="148" t="s">
        <v>71</v>
      </c>
      <c r="T478" s="148" t="s">
        <v>71</v>
      </c>
      <c r="U478" s="148" t="s">
        <v>71</v>
      </c>
      <c r="V478" s="148" t="s">
        <v>71</v>
      </c>
      <c r="W478" s="148" t="s">
        <v>71</v>
      </c>
      <c r="X478" s="148" t="s">
        <v>71</v>
      </c>
      <c r="Y478" s="148" t="s">
        <v>71</v>
      </c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7"/>
    </row>
    <row r="479" spans="1:41" s="118" customFormat="1" x14ac:dyDescent="0.2">
      <c r="A479" s="149"/>
      <c r="B479" s="12" t="s">
        <v>159</v>
      </c>
      <c r="C479" s="148" t="s">
        <v>72</v>
      </c>
      <c r="D479" s="148" t="s">
        <v>71</v>
      </c>
      <c r="E479" s="148" t="s">
        <v>71</v>
      </c>
      <c r="F479" s="24" t="s">
        <v>71</v>
      </c>
      <c r="G479" s="24" t="s">
        <v>71</v>
      </c>
      <c r="H479" s="148" t="s">
        <v>387</v>
      </c>
      <c r="I479" s="148">
        <v>1840200000</v>
      </c>
      <c r="J479" s="15" t="s">
        <v>75</v>
      </c>
      <c r="K479" s="24" t="s">
        <v>71</v>
      </c>
      <c r="L479" s="24" t="s">
        <v>71</v>
      </c>
      <c r="M479" s="23">
        <f>SUMIFS(M482:M483,B482:B483,B479)</f>
        <v>0</v>
      </c>
      <c r="N479" s="23">
        <f>SUMIFS(N482:N483,B482:B483,B479)</f>
        <v>0</v>
      </c>
      <c r="O479" s="23">
        <f>SUMIFS(O482:O483,B482:B483,B479)</f>
        <v>0</v>
      </c>
      <c r="P479" s="23">
        <f>SUMIFS(P482:P483,B482:B483,B479)</f>
        <v>0</v>
      </c>
      <c r="Q479" s="23">
        <f>SUMIFS(Q482:Q483,B482:B483,B479)</f>
        <v>0</v>
      </c>
      <c r="R479" s="23">
        <f>SUMIFS(R482:R483,B482:B483,B479)</f>
        <v>0</v>
      </c>
      <c r="S479" s="23">
        <f>SUMIFS(S482:S483,B482:B483,B479)</f>
        <v>0</v>
      </c>
      <c r="T479" s="23">
        <f>SUMIFS(T482:T483,B482:B483,B479)</f>
        <v>0</v>
      </c>
      <c r="U479" s="23">
        <f>SUMIFS(U482:U483,B482:B483,B479)</f>
        <v>0</v>
      </c>
      <c r="V479" s="23">
        <f>SUMIFS(V482:V483,B482:B483,B479)</f>
        <v>0</v>
      </c>
      <c r="W479" s="23">
        <f>SUMIFS(W482:W483,B482:B483,B479)</f>
        <v>0</v>
      </c>
      <c r="X479" s="23">
        <f>SUMIFS(X482:X483,C482:C483,B479)</f>
        <v>0</v>
      </c>
      <c r="Y479" s="23">
        <f>SUM(M479:X479)</f>
        <v>0</v>
      </c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7"/>
    </row>
    <row r="480" spans="1:41" s="118" customFormat="1" x14ac:dyDescent="0.2">
      <c r="A480" s="149"/>
      <c r="B480" s="12" t="s">
        <v>158</v>
      </c>
      <c r="C480" s="148" t="s">
        <v>72</v>
      </c>
      <c r="D480" s="148" t="s">
        <v>71</v>
      </c>
      <c r="E480" s="148" t="s">
        <v>71</v>
      </c>
      <c r="F480" s="24" t="s">
        <v>71</v>
      </c>
      <c r="G480" s="24" t="s">
        <v>71</v>
      </c>
      <c r="H480" s="148" t="s">
        <v>387</v>
      </c>
      <c r="I480" s="148">
        <v>1840200000</v>
      </c>
      <c r="J480" s="15" t="s">
        <v>75</v>
      </c>
      <c r="K480" s="24" t="s">
        <v>71</v>
      </c>
      <c r="L480" s="24" t="s">
        <v>71</v>
      </c>
      <c r="M480" s="23">
        <f>SUMIFS(M482:M483,B482:B483,B480)</f>
        <v>0</v>
      </c>
      <c r="N480" s="23">
        <f>SUMIFS(N482:N483,B482:B483,B480)</f>
        <v>0</v>
      </c>
      <c r="O480" s="23">
        <f>SUMIFS(O482:O483,B482:B483,B480)</f>
        <v>0</v>
      </c>
      <c r="P480" s="23">
        <f>SUMIFS(P482:P483,B482:B483,B480)</f>
        <v>0</v>
      </c>
      <c r="Q480" s="23">
        <f>SUMIFS(Q482:Q483,B482:B483,B480)</f>
        <v>0</v>
      </c>
      <c r="R480" s="23">
        <f>SUMIFS(R482:R483,B482:B483,B480)</f>
        <v>0</v>
      </c>
      <c r="S480" s="23">
        <f>SUMIFS(S482:S483,B482:B483,B480)</f>
        <v>0</v>
      </c>
      <c r="T480" s="23">
        <f>SUMIFS(T482:T483,B482:B483,B480)</f>
        <v>0</v>
      </c>
      <c r="U480" s="23">
        <f>SUMIFS(U482:U483,B482:B483,B480)</f>
        <v>0</v>
      </c>
      <c r="V480" s="23">
        <f>SUMIFS(V482:V483,B482:B483,B480)</f>
        <v>0</v>
      </c>
      <c r="W480" s="23">
        <f>SUMIFS(W482:W483,B482:B483,B480)</f>
        <v>0</v>
      </c>
      <c r="X480" s="23">
        <f>SUMIFS(X482:X483,C482:C483,B480)</f>
        <v>0</v>
      </c>
      <c r="Y480" s="23">
        <f>SUM(M480:X480)</f>
        <v>0</v>
      </c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7"/>
    </row>
    <row r="481" spans="1:257" s="118" customFormat="1" x14ac:dyDescent="0.2">
      <c r="A481" s="149"/>
      <c r="B481" s="12"/>
      <c r="C481" s="148" t="s">
        <v>71</v>
      </c>
      <c r="D481" s="148" t="s">
        <v>71</v>
      </c>
      <c r="E481" s="148" t="s">
        <v>71</v>
      </c>
      <c r="F481" s="148" t="s">
        <v>71</v>
      </c>
      <c r="G481" s="24" t="s">
        <v>71</v>
      </c>
      <c r="H481" s="24" t="s">
        <v>71</v>
      </c>
      <c r="I481" s="24" t="s">
        <v>71</v>
      </c>
      <c r="J481" s="24" t="s">
        <v>71</v>
      </c>
      <c r="K481" s="24" t="s">
        <v>71</v>
      </c>
      <c r="L481" s="24" t="s">
        <v>71</v>
      </c>
      <c r="M481" s="24" t="s">
        <v>71</v>
      </c>
      <c r="N481" s="24" t="s">
        <v>71</v>
      </c>
      <c r="O481" s="24" t="s">
        <v>71</v>
      </c>
      <c r="P481" s="24" t="s">
        <v>71</v>
      </c>
      <c r="Q481" s="24" t="s">
        <v>71</v>
      </c>
      <c r="R481" s="24" t="s">
        <v>71</v>
      </c>
      <c r="S481" s="24" t="s">
        <v>71</v>
      </c>
      <c r="T481" s="24" t="s">
        <v>71</v>
      </c>
      <c r="U481" s="24" t="s">
        <v>71</v>
      </c>
      <c r="V481" s="24" t="s">
        <v>71</v>
      </c>
      <c r="W481" s="24" t="s">
        <v>71</v>
      </c>
      <c r="X481" s="24" t="s">
        <v>71</v>
      </c>
      <c r="Y481" s="24" t="s">
        <v>71</v>
      </c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7"/>
    </row>
    <row r="482" spans="1:257" s="118" customFormat="1" x14ac:dyDescent="0.2">
      <c r="A482" s="149"/>
      <c r="B482" s="11" t="s">
        <v>159</v>
      </c>
      <c r="C482" s="146" t="s">
        <v>72</v>
      </c>
      <c r="D482" s="146" t="s">
        <v>71</v>
      </c>
      <c r="E482" s="146" t="s">
        <v>71</v>
      </c>
      <c r="F482" s="146" t="s">
        <v>71</v>
      </c>
      <c r="G482" s="20" t="s">
        <v>71</v>
      </c>
      <c r="H482" s="142" t="s">
        <v>276</v>
      </c>
      <c r="I482" s="146">
        <v>1840274102</v>
      </c>
      <c r="J482" s="9" t="s">
        <v>415</v>
      </c>
      <c r="K482" s="20" t="s">
        <v>71</v>
      </c>
      <c r="L482" s="20" t="s">
        <v>71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f>SUM(M482:X482)</f>
        <v>0</v>
      </c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7"/>
    </row>
    <row r="483" spans="1:257" s="118" customFormat="1" x14ac:dyDescent="0.2">
      <c r="A483" s="149"/>
      <c r="B483" s="11" t="s">
        <v>158</v>
      </c>
      <c r="C483" s="146" t="s">
        <v>72</v>
      </c>
      <c r="D483" s="146" t="s">
        <v>71</v>
      </c>
      <c r="E483" s="146" t="s">
        <v>71</v>
      </c>
      <c r="F483" s="146" t="s">
        <v>71</v>
      </c>
      <c r="G483" s="20" t="s">
        <v>71</v>
      </c>
      <c r="H483" s="142" t="s">
        <v>276</v>
      </c>
      <c r="I483" s="146">
        <v>1840274102</v>
      </c>
      <c r="J483" s="9" t="s">
        <v>415</v>
      </c>
      <c r="K483" s="146" t="s">
        <v>71</v>
      </c>
      <c r="L483" s="146" t="s">
        <v>71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27">
        <f>SUM(M483:X483)</f>
        <v>0</v>
      </c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7"/>
    </row>
    <row r="484" spans="1:257" s="118" customFormat="1" ht="25.5" customHeight="1" x14ac:dyDescent="0.2">
      <c r="A484" s="51" t="s">
        <v>571</v>
      </c>
      <c r="B484" s="7" t="s">
        <v>264</v>
      </c>
      <c r="C484" s="146" t="s">
        <v>83</v>
      </c>
      <c r="D484" s="146" t="s">
        <v>71</v>
      </c>
      <c r="E484" s="8" t="s">
        <v>99</v>
      </c>
      <c r="F484" s="146" t="s">
        <v>71</v>
      </c>
      <c r="G484" s="146" t="s">
        <v>71</v>
      </c>
      <c r="H484" s="146" t="s">
        <v>71</v>
      </c>
      <c r="I484" s="146" t="s">
        <v>71</v>
      </c>
      <c r="J484" s="146" t="s">
        <v>71</v>
      </c>
      <c r="K484" s="20" t="s">
        <v>71</v>
      </c>
      <c r="L484" s="20" t="s">
        <v>71</v>
      </c>
      <c r="M484" s="20" t="s">
        <v>71</v>
      </c>
      <c r="N484" s="20" t="s">
        <v>71</v>
      </c>
      <c r="O484" s="20" t="s">
        <v>71</v>
      </c>
      <c r="P484" s="20" t="s">
        <v>71</v>
      </c>
      <c r="Q484" s="146">
        <v>2</v>
      </c>
      <c r="R484" s="146">
        <v>2</v>
      </c>
      <c r="S484" s="146">
        <v>2</v>
      </c>
      <c r="T484" s="146">
        <v>2</v>
      </c>
      <c r="U484" s="146">
        <v>2</v>
      </c>
      <c r="V484" s="146">
        <v>2</v>
      </c>
      <c r="W484" s="146">
        <v>2</v>
      </c>
      <c r="X484" s="146">
        <v>2</v>
      </c>
      <c r="Y484" s="20">
        <f>SUM(O484:X484)</f>
        <v>16</v>
      </c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7"/>
    </row>
    <row r="485" spans="1:257" s="118" customFormat="1" ht="51.75" customHeight="1" x14ac:dyDescent="0.2">
      <c r="A485" s="149" t="s">
        <v>134</v>
      </c>
      <c r="B485" s="12" t="s">
        <v>317</v>
      </c>
      <c r="C485" s="146" t="s">
        <v>71</v>
      </c>
      <c r="D485" s="146" t="s">
        <v>71</v>
      </c>
      <c r="E485" s="146" t="s">
        <v>71</v>
      </c>
      <c r="F485" s="25" t="s">
        <v>616</v>
      </c>
      <c r="G485" s="8" t="s">
        <v>82</v>
      </c>
      <c r="H485" s="146" t="s">
        <v>71</v>
      </c>
      <c r="I485" s="146" t="s">
        <v>71</v>
      </c>
      <c r="J485" s="146" t="s">
        <v>71</v>
      </c>
      <c r="K485" s="146" t="s">
        <v>71</v>
      </c>
      <c r="L485" s="146" t="s">
        <v>71</v>
      </c>
      <c r="M485" s="146" t="s">
        <v>71</v>
      </c>
      <c r="N485" s="146" t="s">
        <v>71</v>
      </c>
      <c r="O485" s="146" t="s">
        <v>71</v>
      </c>
      <c r="P485" s="146" t="s">
        <v>71</v>
      </c>
      <c r="Q485" s="146" t="s">
        <v>71</v>
      </c>
      <c r="R485" s="146" t="s">
        <v>71</v>
      </c>
      <c r="S485" s="146" t="s">
        <v>71</v>
      </c>
      <c r="T485" s="146" t="s">
        <v>71</v>
      </c>
      <c r="U485" s="146" t="s">
        <v>71</v>
      </c>
      <c r="V485" s="146" t="s">
        <v>71</v>
      </c>
      <c r="W485" s="146" t="s">
        <v>71</v>
      </c>
      <c r="X485" s="146" t="s">
        <v>71</v>
      </c>
      <c r="Y485" s="146" t="s">
        <v>71</v>
      </c>
      <c r="Z485" s="4"/>
      <c r="AA485" s="4"/>
      <c r="AB485" s="4"/>
      <c r="AC485" s="4"/>
      <c r="AD485" s="5"/>
      <c r="AE485" s="4"/>
      <c r="AF485" s="4"/>
      <c r="AG485" s="4"/>
      <c r="AH485" s="4"/>
      <c r="AI485" s="4"/>
      <c r="AJ485" s="4"/>
      <c r="AK485" s="4"/>
      <c r="AL485" s="5"/>
      <c r="AM485" s="4"/>
      <c r="AN485" s="4"/>
      <c r="AO485" s="3"/>
      <c r="AP485" s="101"/>
      <c r="AQ485" s="101"/>
      <c r="AR485" s="101"/>
      <c r="AS485" s="101"/>
      <c r="AT485" s="2"/>
      <c r="AU485" s="101"/>
      <c r="AV485" s="101"/>
      <c r="AW485" s="101"/>
      <c r="AX485" s="101"/>
      <c r="AY485" s="101"/>
      <c r="AZ485" s="101"/>
      <c r="BA485" s="101"/>
      <c r="BB485" s="2"/>
      <c r="BC485" s="101"/>
      <c r="BD485" s="101"/>
      <c r="BE485" s="101"/>
      <c r="BF485" s="101"/>
      <c r="BG485" s="101"/>
      <c r="BH485" s="101"/>
      <c r="BI485" s="101"/>
      <c r="BJ485" s="2"/>
      <c r="BK485" s="101"/>
      <c r="BL485" s="101"/>
      <c r="BM485" s="101"/>
      <c r="BN485" s="101"/>
      <c r="BO485" s="101"/>
      <c r="BP485" s="101"/>
      <c r="BQ485" s="101"/>
      <c r="BR485" s="2"/>
      <c r="BS485" s="101"/>
      <c r="BT485" s="101"/>
      <c r="BU485" s="101"/>
      <c r="BV485" s="101"/>
      <c r="BW485" s="101"/>
      <c r="BX485" s="101"/>
      <c r="BY485" s="101"/>
      <c r="BZ485" s="2"/>
      <c r="CA485" s="101"/>
      <c r="CB485" s="101"/>
      <c r="CC485" s="101"/>
      <c r="CD485" s="101"/>
      <c r="CE485" s="101"/>
      <c r="CF485" s="101"/>
      <c r="CG485" s="101"/>
      <c r="CH485" s="2"/>
      <c r="CI485" s="101"/>
      <c r="CJ485" s="101"/>
      <c r="CK485" s="101"/>
      <c r="CL485" s="101"/>
      <c r="CM485" s="101"/>
      <c r="CN485" s="101"/>
      <c r="CO485" s="101"/>
      <c r="CP485" s="2"/>
      <c r="CQ485" s="101"/>
      <c r="CR485" s="101"/>
      <c r="CS485" s="101"/>
      <c r="CT485" s="101"/>
      <c r="CU485" s="101"/>
      <c r="CV485" s="101"/>
      <c r="CW485" s="101"/>
      <c r="CX485" s="2"/>
      <c r="CY485" s="101"/>
      <c r="CZ485" s="101"/>
      <c r="DA485" s="101"/>
      <c r="DB485" s="101"/>
      <c r="DC485" s="101"/>
      <c r="DD485" s="101"/>
      <c r="DE485" s="101"/>
      <c r="DF485" s="2"/>
      <c r="DG485" s="101"/>
      <c r="DH485" s="101"/>
      <c r="DI485" s="101"/>
      <c r="DJ485" s="101"/>
      <c r="DK485" s="101"/>
      <c r="DL485" s="101"/>
      <c r="DM485" s="101"/>
      <c r="DN485" s="2"/>
      <c r="DO485" s="101"/>
      <c r="DP485" s="101"/>
      <c r="DQ485" s="101"/>
      <c r="DR485" s="101"/>
      <c r="DS485" s="101"/>
      <c r="DT485" s="101"/>
      <c r="DU485" s="101"/>
      <c r="DV485" s="2"/>
      <c r="DW485" s="101"/>
      <c r="DX485" s="101"/>
      <c r="DY485" s="101"/>
      <c r="DZ485" s="101"/>
      <c r="EA485" s="101"/>
      <c r="EB485" s="101"/>
      <c r="EC485" s="101"/>
      <c r="ED485" s="2"/>
      <c r="EE485" s="101"/>
      <c r="EF485" s="101"/>
      <c r="EG485" s="101"/>
      <c r="EH485" s="101"/>
      <c r="EI485" s="101"/>
      <c r="EJ485" s="101"/>
      <c r="EK485" s="101"/>
      <c r="EL485" s="2"/>
      <c r="EM485" s="101"/>
      <c r="EN485" s="101"/>
      <c r="EO485" s="101"/>
      <c r="EP485" s="101"/>
      <c r="EQ485" s="101"/>
      <c r="ER485" s="101"/>
      <c r="ES485" s="101"/>
      <c r="ET485" s="2"/>
      <c r="EU485" s="101"/>
      <c r="EV485" s="101"/>
      <c r="EW485" s="101"/>
      <c r="EX485" s="101"/>
      <c r="EY485" s="101"/>
      <c r="EZ485" s="101"/>
      <c r="FA485" s="101"/>
      <c r="FB485" s="2"/>
      <c r="FC485" s="101"/>
      <c r="FD485" s="101"/>
      <c r="FE485" s="101"/>
      <c r="FF485" s="101"/>
      <c r="FG485" s="101"/>
      <c r="FH485" s="101"/>
      <c r="FI485" s="101"/>
      <c r="FJ485" s="2"/>
      <c r="FK485" s="101"/>
      <c r="FL485" s="101"/>
      <c r="FM485" s="101"/>
      <c r="FN485" s="101"/>
      <c r="FO485" s="101"/>
      <c r="FP485" s="101"/>
      <c r="FQ485" s="101"/>
      <c r="FR485" s="2"/>
      <c r="FS485" s="101"/>
      <c r="FT485" s="101"/>
      <c r="FU485" s="101"/>
      <c r="FV485" s="101"/>
      <c r="FW485" s="101"/>
      <c r="FX485" s="101"/>
      <c r="FY485" s="101"/>
      <c r="FZ485" s="2"/>
      <c r="GA485" s="101"/>
      <c r="GB485" s="101"/>
      <c r="GC485" s="101"/>
      <c r="GD485" s="101"/>
      <c r="GE485" s="101"/>
      <c r="GF485" s="101"/>
      <c r="GG485" s="101"/>
      <c r="GH485" s="2"/>
      <c r="GI485" s="101"/>
      <c r="GJ485" s="101"/>
      <c r="GK485" s="101"/>
      <c r="GL485" s="101"/>
      <c r="GM485" s="101"/>
      <c r="GN485" s="101"/>
      <c r="GO485" s="101"/>
      <c r="GP485" s="2"/>
      <c r="GQ485" s="101"/>
      <c r="GR485" s="101"/>
      <c r="GS485" s="101"/>
      <c r="GT485" s="101"/>
      <c r="GU485" s="101"/>
      <c r="GV485" s="101"/>
      <c r="GW485" s="101"/>
      <c r="GX485" s="2"/>
      <c r="GY485" s="101"/>
      <c r="GZ485" s="101"/>
      <c r="HA485" s="101"/>
      <c r="HB485" s="101"/>
      <c r="HC485" s="101"/>
      <c r="HD485" s="101"/>
      <c r="HE485" s="101"/>
      <c r="HF485" s="2"/>
      <c r="HG485" s="101"/>
      <c r="HH485" s="101"/>
      <c r="HI485" s="101"/>
      <c r="HJ485" s="101"/>
      <c r="HK485" s="101"/>
      <c r="HL485" s="101"/>
      <c r="HM485" s="101"/>
      <c r="HN485" s="2"/>
      <c r="HO485" s="101"/>
      <c r="HP485" s="101"/>
      <c r="HQ485" s="101"/>
      <c r="HR485" s="101"/>
      <c r="HS485" s="101"/>
      <c r="HT485" s="101"/>
      <c r="HU485" s="101"/>
      <c r="HV485" s="2"/>
      <c r="HW485" s="101"/>
      <c r="HX485" s="101"/>
      <c r="HY485" s="101"/>
      <c r="HZ485" s="101"/>
      <c r="IA485" s="101"/>
      <c r="IB485" s="101"/>
      <c r="IC485" s="101"/>
      <c r="ID485" s="2"/>
      <c r="IE485" s="101"/>
      <c r="IF485" s="101"/>
      <c r="IG485" s="101"/>
      <c r="IH485" s="101"/>
      <c r="II485" s="101"/>
      <c r="IJ485" s="101"/>
      <c r="IK485" s="101"/>
      <c r="IL485" s="2"/>
      <c r="IM485" s="101"/>
      <c r="IN485" s="101"/>
      <c r="IO485" s="101"/>
      <c r="IP485" s="101"/>
      <c r="IQ485" s="101"/>
      <c r="IR485" s="101"/>
      <c r="IS485" s="101"/>
      <c r="IT485" s="2"/>
      <c r="IU485" s="101"/>
      <c r="IV485" s="101"/>
      <c r="IW485" s="101"/>
    </row>
    <row r="486" spans="1:257" s="118" customFormat="1" x14ac:dyDescent="0.2">
      <c r="A486" s="149"/>
      <c r="B486" s="12" t="s">
        <v>157</v>
      </c>
      <c r="C486" s="148" t="s">
        <v>72</v>
      </c>
      <c r="D486" s="148" t="s">
        <v>71</v>
      </c>
      <c r="E486" s="148" t="s">
        <v>71</v>
      </c>
      <c r="F486" s="52" t="s">
        <v>71</v>
      </c>
      <c r="G486" s="148" t="s">
        <v>71</v>
      </c>
      <c r="H486" s="148" t="s">
        <v>73</v>
      </c>
      <c r="I486" s="148">
        <v>1840100000</v>
      </c>
      <c r="J486" s="15" t="s">
        <v>75</v>
      </c>
      <c r="K486" s="24" t="s">
        <v>71</v>
      </c>
      <c r="L486" s="24" t="s">
        <v>71</v>
      </c>
      <c r="M486" s="23">
        <f t="shared" ref="M486:R486" si="89">M488+M489</f>
        <v>0</v>
      </c>
      <c r="N486" s="23">
        <f t="shared" si="89"/>
        <v>0</v>
      </c>
      <c r="O486" s="23">
        <f t="shared" si="89"/>
        <v>0</v>
      </c>
      <c r="P486" s="23">
        <f t="shared" si="89"/>
        <v>0</v>
      </c>
      <c r="Q486" s="23">
        <f t="shared" si="89"/>
        <v>0</v>
      </c>
      <c r="R486" s="23">
        <f t="shared" si="89"/>
        <v>111241.1</v>
      </c>
      <c r="S486" s="23">
        <f t="shared" ref="S486:X486" si="90">S488+S489</f>
        <v>63761</v>
      </c>
      <c r="T486" s="23">
        <f t="shared" si="90"/>
        <v>55500</v>
      </c>
      <c r="U486" s="23">
        <f t="shared" si="90"/>
        <v>0</v>
      </c>
      <c r="V486" s="23">
        <f t="shared" si="90"/>
        <v>0</v>
      </c>
      <c r="W486" s="23">
        <f t="shared" si="90"/>
        <v>0</v>
      </c>
      <c r="X486" s="23">
        <f t="shared" si="90"/>
        <v>0</v>
      </c>
      <c r="Y486" s="23">
        <f>SUM(M486:X486)</f>
        <v>230502.1</v>
      </c>
      <c r="Z486" s="4"/>
      <c r="AA486" s="4"/>
      <c r="AB486" s="4"/>
      <c r="AC486" s="4"/>
      <c r="AD486" s="5"/>
      <c r="AE486" s="4"/>
      <c r="AF486" s="4"/>
      <c r="AG486" s="4"/>
      <c r="AH486" s="4"/>
      <c r="AI486" s="4"/>
      <c r="AJ486" s="4"/>
      <c r="AK486" s="4"/>
      <c r="AL486" s="5"/>
      <c r="AM486" s="4"/>
      <c r="AN486" s="4"/>
      <c r="AO486" s="3"/>
      <c r="AP486" s="101"/>
      <c r="AQ486" s="101"/>
      <c r="AR486" s="101"/>
      <c r="AS486" s="101"/>
      <c r="AT486" s="2"/>
      <c r="AU486" s="101"/>
      <c r="AV486" s="101"/>
      <c r="AW486" s="101"/>
      <c r="AX486" s="101"/>
      <c r="AY486" s="101"/>
      <c r="AZ486" s="101"/>
      <c r="BA486" s="101"/>
      <c r="BB486" s="2"/>
      <c r="BC486" s="101"/>
      <c r="BD486" s="101"/>
      <c r="BE486" s="101"/>
      <c r="BF486" s="101"/>
      <c r="BG486" s="101"/>
      <c r="BH486" s="101"/>
      <c r="BI486" s="101"/>
      <c r="BJ486" s="2"/>
      <c r="BK486" s="101"/>
      <c r="BL486" s="101"/>
      <c r="BM486" s="101"/>
      <c r="BN486" s="101"/>
      <c r="BO486" s="101"/>
      <c r="BP486" s="101"/>
      <c r="BQ486" s="101"/>
      <c r="BR486" s="2"/>
      <c r="BS486" s="101"/>
      <c r="BT486" s="101"/>
      <c r="BU486" s="101"/>
      <c r="BV486" s="101"/>
      <c r="BW486" s="101"/>
      <c r="BX486" s="101"/>
      <c r="BY486" s="101"/>
      <c r="BZ486" s="2"/>
      <c r="CA486" s="101"/>
      <c r="CB486" s="101"/>
      <c r="CC486" s="101"/>
      <c r="CD486" s="101"/>
      <c r="CE486" s="101"/>
      <c r="CF486" s="101"/>
      <c r="CG486" s="101"/>
      <c r="CH486" s="2"/>
      <c r="CI486" s="101"/>
      <c r="CJ486" s="101"/>
      <c r="CK486" s="101"/>
      <c r="CL486" s="101"/>
      <c r="CM486" s="101"/>
      <c r="CN486" s="101"/>
      <c r="CO486" s="101"/>
      <c r="CP486" s="2"/>
      <c r="CQ486" s="101"/>
      <c r="CR486" s="101"/>
      <c r="CS486" s="101"/>
      <c r="CT486" s="101"/>
      <c r="CU486" s="101"/>
      <c r="CV486" s="101"/>
      <c r="CW486" s="101"/>
      <c r="CX486" s="2"/>
      <c r="CY486" s="101"/>
      <c r="CZ486" s="101"/>
      <c r="DA486" s="101"/>
      <c r="DB486" s="101"/>
      <c r="DC486" s="101"/>
      <c r="DD486" s="101"/>
      <c r="DE486" s="101"/>
      <c r="DF486" s="2"/>
      <c r="DG486" s="101"/>
      <c r="DH486" s="101"/>
      <c r="DI486" s="101"/>
      <c r="DJ486" s="101"/>
      <c r="DK486" s="101"/>
      <c r="DL486" s="101"/>
      <c r="DM486" s="101"/>
      <c r="DN486" s="2"/>
      <c r="DO486" s="101"/>
      <c r="DP486" s="101"/>
      <c r="DQ486" s="101"/>
      <c r="DR486" s="101"/>
      <c r="DS486" s="101"/>
      <c r="DT486" s="101"/>
      <c r="DU486" s="101"/>
      <c r="DV486" s="2"/>
      <c r="DW486" s="101"/>
      <c r="DX486" s="101"/>
      <c r="DY486" s="101"/>
      <c r="DZ486" s="101"/>
      <c r="EA486" s="101"/>
      <c r="EB486" s="101"/>
      <c r="EC486" s="101"/>
      <c r="ED486" s="2"/>
      <c r="EE486" s="101"/>
      <c r="EF486" s="101"/>
      <c r="EG486" s="101"/>
      <c r="EH486" s="101"/>
      <c r="EI486" s="101"/>
      <c r="EJ486" s="101"/>
      <c r="EK486" s="101"/>
      <c r="EL486" s="2"/>
      <c r="EM486" s="101"/>
      <c r="EN486" s="101"/>
      <c r="EO486" s="101"/>
      <c r="EP486" s="101"/>
      <c r="EQ486" s="101"/>
      <c r="ER486" s="101"/>
      <c r="ES486" s="101"/>
      <c r="ET486" s="2"/>
      <c r="EU486" s="101"/>
      <c r="EV486" s="101"/>
      <c r="EW486" s="101"/>
      <c r="EX486" s="101"/>
      <c r="EY486" s="101"/>
      <c r="EZ486" s="101"/>
      <c r="FA486" s="101"/>
      <c r="FB486" s="2"/>
      <c r="FC486" s="101"/>
      <c r="FD486" s="101"/>
      <c r="FE486" s="101"/>
      <c r="FF486" s="101"/>
      <c r="FG486" s="101"/>
      <c r="FH486" s="101"/>
      <c r="FI486" s="101"/>
      <c r="FJ486" s="2"/>
      <c r="FK486" s="101"/>
      <c r="FL486" s="101"/>
      <c r="FM486" s="101"/>
      <c r="FN486" s="101"/>
      <c r="FO486" s="101"/>
      <c r="FP486" s="101"/>
      <c r="FQ486" s="101"/>
      <c r="FR486" s="2"/>
      <c r="FS486" s="101"/>
      <c r="FT486" s="101"/>
      <c r="FU486" s="101"/>
      <c r="FV486" s="101"/>
      <c r="FW486" s="101"/>
      <c r="FX486" s="101"/>
      <c r="FY486" s="101"/>
      <c r="FZ486" s="2"/>
      <c r="GA486" s="101"/>
      <c r="GB486" s="101"/>
      <c r="GC486" s="101"/>
      <c r="GD486" s="101"/>
      <c r="GE486" s="101"/>
      <c r="GF486" s="101"/>
      <c r="GG486" s="101"/>
      <c r="GH486" s="2"/>
      <c r="GI486" s="101"/>
      <c r="GJ486" s="101"/>
      <c r="GK486" s="101"/>
      <c r="GL486" s="101"/>
      <c r="GM486" s="101"/>
      <c r="GN486" s="101"/>
      <c r="GO486" s="101"/>
      <c r="GP486" s="2"/>
      <c r="GQ486" s="101"/>
      <c r="GR486" s="101"/>
      <c r="GS486" s="101"/>
      <c r="GT486" s="101"/>
      <c r="GU486" s="101"/>
      <c r="GV486" s="101"/>
      <c r="GW486" s="101"/>
      <c r="GX486" s="2"/>
      <c r="GY486" s="101"/>
      <c r="GZ486" s="101"/>
      <c r="HA486" s="101"/>
      <c r="HB486" s="101"/>
      <c r="HC486" s="101"/>
      <c r="HD486" s="101"/>
      <c r="HE486" s="101"/>
      <c r="HF486" s="2"/>
      <c r="HG486" s="101"/>
      <c r="HH486" s="101"/>
      <c r="HI486" s="101"/>
      <c r="HJ486" s="101"/>
      <c r="HK486" s="101"/>
      <c r="HL486" s="101"/>
      <c r="HM486" s="101"/>
      <c r="HN486" s="2"/>
      <c r="HO486" s="101"/>
      <c r="HP486" s="101"/>
      <c r="HQ486" s="101"/>
      <c r="HR486" s="101"/>
      <c r="HS486" s="101"/>
      <c r="HT486" s="101"/>
      <c r="HU486" s="101"/>
      <c r="HV486" s="2"/>
      <c r="HW486" s="101"/>
      <c r="HX486" s="101"/>
      <c r="HY486" s="101"/>
      <c r="HZ486" s="101"/>
      <c r="IA486" s="101"/>
      <c r="IB486" s="101"/>
      <c r="IC486" s="101"/>
      <c r="ID486" s="2"/>
      <c r="IE486" s="101"/>
      <c r="IF486" s="101"/>
      <c r="IG486" s="101"/>
      <c r="IH486" s="101"/>
      <c r="II486" s="101"/>
      <c r="IJ486" s="101"/>
      <c r="IK486" s="101"/>
      <c r="IL486" s="2"/>
      <c r="IM486" s="101"/>
      <c r="IN486" s="101"/>
      <c r="IO486" s="101"/>
      <c r="IP486" s="101"/>
      <c r="IQ486" s="101"/>
      <c r="IR486" s="101"/>
      <c r="IS486" s="101"/>
      <c r="IT486" s="2"/>
      <c r="IU486" s="101"/>
      <c r="IV486" s="101"/>
      <c r="IW486" s="101"/>
    </row>
    <row r="487" spans="1:257" s="118" customFormat="1" x14ac:dyDescent="0.2">
      <c r="A487" s="149"/>
      <c r="B487" s="12" t="s">
        <v>76</v>
      </c>
      <c r="C487" s="24" t="s">
        <v>71</v>
      </c>
      <c r="D487" s="148" t="s">
        <v>71</v>
      </c>
      <c r="E487" s="148" t="s">
        <v>71</v>
      </c>
      <c r="F487" s="148" t="s">
        <v>71</v>
      </c>
      <c r="G487" s="148" t="s">
        <v>71</v>
      </c>
      <c r="H487" s="148" t="s">
        <v>71</v>
      </c>
      <c r="I487" s="148" t="s">
        <v>71</v>
      </c>
      <c r="J487" s="148" t="s">
        <v>71</v>
      </c>
      <c r="K487" s="148" t="s">
        <v>71</v>
      </c>
      <c r="L487" s="148" t="s">
        <v>71</v>
      </c>
      <c r="M487" s="148" t="s">
        <v>71</v>
      </c>
      <c r="N487" s="148" t="s">
        <v>71</v>
      </c>
      <c r="O487" s="148" t="s">
        <v>71</v>
      </c>
      <c r="P487" s="148" t="s">
        <v>71</v>
      </c>
      <c r="Q487" s="148" t="s">
        <v>71</v>
      </c>
      <c r="R487" s="148" t="s">
        <v>71</v>
      </c>
      <c r="S487" s="148" t="s">
        <v>71</v>
      </c>
      <c r="T487" s="148" t="s">
        <v>71</v>
      </c>
      <c r="U487" s="148" t="s">
        <v>71</v>
      </c>
      <c r="V487" s="148" t="s">
        <v>71</v>
      </c>
      <c r="W487" s="148" t="s">
        <v>71</v>
      </c>
      <c r="X487" s="148" t="s">
        <v>71</v>
      </c>
      <c r="Y487" s="148" t="s">
        <v>71</v>
      </c>
      <c r="Z487" s="4"/>
      <c r="AA487" s="4"/>
      <c r="AB487" s="4"/>
      <c r="AC487" s="4"/>
      <c r="AD487" s="5"/>
      <c r="AE487" s="4"/>
      <c r="AF487" s="4"/>
      <c r="AG487" s="4"/>
      <c r="AH487" s="4"/>
      <c r="AI487" s="4"/>
      <c r="AJ487" s="4"/>
      <c r="AK487" s="4"/>
      <c r="AL487" s="5"/>
      <c r="AM487" s="4"/>
      <c r="AN487" s="4"/>
      <c r="AO487" s="3"/>
      <c r="AP487" s="101"/>
      <c r="AQ487" s="101"/>
      <c r="AR487" s="101"/>
      <c r="AS487" s="101"/>
      <c r="AT487" s="2"/>
      <c r="AU487" s="101"/>
      <c r="AV487" s="101"/>
      <c r="AW487" s="101"/>
      <c r="AX487" s="101"/>
      <c r="AY487" s="101"/>
      <c r="AZ487" s="101"/>
      <c r="BA487" s="101"/>
      <c r="BB487" s="2"/>
      <c r="BC487" s="101"/>
      <c r="BD487" s="101"/>
      <c r="BE487" s="101"/>
      <c r="BF487" s="101"/>
      <c r="BG487" s="101"/>
      <c r="BH487" s="101"/>
      <c r="BI487" s="101"/>
      <c r="BJ487" s="2"/>
      <c r="BK487" s="101"/>
      <c r="BL487" s="101"/>
      <c r="BM487" s="101"/>
      <c r="BN487" s="101"/>
      <c r="BO487" s="101"/>
      <c r="BP487" s="101"/>
      <c r="BQ487" s="101"/>
      <c r="BR487" s="2"/>
      <c r="BS487" s="101"/>
      <c r="BT487" s="101"/>
      <c r="BU487" s="101"/>
      <c r="BV487" s="101"/>
      <c r="BW487" s="101"/>
      <c r="BX487" s="101"/>
      <c r="BY487" s="101"/>
      <c r="BZ487" s="2"/>
      <c r="CA487" s="101"/>
      <c r="CB487" s="101"/>
      <c r="CC487" s="101"/>
      <c r="CD487" s="101"/>
      <c r="CE487" s="101"/>
      <c r="CF487" s="101"/>
      <c r="CG487" s="101"/>
      <c r="CH487" s="2"/>
      <c r="CI487" s="101"/>
      <c r="CJ487" s="101"/>
      <c r="CK487" s="101"/>
      <c r="CL487" s="101"/>
      <c r="CM487" s="101"/>
      <c r="CN487" s="101"/>
      <c r="CO487" s="101"/>
      <c r="CP487" s="2"/>
      <c r="CQ487" s="101"/>
      <c r="CR487" s="101"/>
      <c r="CS487" s="101"/>
      <c r="CT487" s="101"/>
      <c r="CU487" s="101"/>
      <c r="CV487" s="101"/>
      <c r="CW487" s="101"/>
      <c r="CX487" s="2"/>
      <c r="CY487" s="101"/>
      <c r="CZ487" s="101"/>
      <c r="DA487" s="101"/>
      <c r="DB487" s="101"/>
      <c r="DC487" s="101"/>
      <c r="DD487" s="101"/>
      <c r="DE487" s="101"/>
      <c r="DF487" s="2"/>
      <c r="DG487" s="101"/>
      <c r="DH487" s="101"/>
      <c r="DI487" s="101"/>
      <c r="DJ487" s="101"/>
      <c r="DK487" s="101"/>
      <c r="DL487" s="101"/>
      <c r="DM487" s="101"/>
      <c r="DN487" s="2"/>
      <c r="DO487" s="101"/>
      <c r="DP487" s="101"/>
      <c r="DQ487" s="101"/>
      <c r="DR487" s="101"/>
      <c r="DS487" s="101"/>
      <c r="DT487" s="101"/>
      <c r="DU487" s="101"/>
      <c r="DV487" s="2"/>
      <c r="DW487" s="101"/>
      <c r="DX487" s="101"/>
      <c r="DY487" s="101"/>
      <c r="DZ487" s="101"/>
      <c r="EA487" s="101"/>
      <c r="EB487" s="101"/>
      <c r="EC487" s="101"/>
      <c r="ED487" s="2"/>
      <c r="EE487" s="101"/>
      <c r="EF487" s="101"/>
      <c r="EG487" s="101"/>
      <c r="EH487" s="101"/>
      <c r="EI487" s="101"/>
      <c r="EJ487" s="101"/>
      <c r="EK487" s="101"/>
      <c r="EL487" s="2"/>
      <c r="EM487" s="101"/>
      <c r="EN487" s="101"/>
      <c r="EO487" s="101"/>
      <c r="EP487" s="101"/>
      <c r="EQ487" s="101"/>
      <c r="ER487" s="101"/>
      <c r="ES487" s="101"/>
      <c r="ET487" s="2"/>
      <c r="EU487" s="101"/>
      <c r="EV487" s="101"/>
      <c r="EW487" s="101"/>
      <c r="EX487" s="101"/>
      <c r="EY487" s="101"/>
      <c r="EZ487" s="101"/>
      <c r="FA487" s="101"/>
      <c r="FB487" s="2"/>
      <c r="FC487" s="101"/>
      <c r="FD487" s="101"/>
      <c r="FE487" s="101"/>
      <c r="FF487" s="101"/>
      <c r="FG487" s="101"/>
      <c r="FH487" s="101"/>
      <c r="FI487" s="101"/>
      <c r="FJ487" s="2"/>
      <c r="FK487" s="101"/>
      <c r="FL487" s="101"/>
      <c r="FM487" s="101"/>
      <c r="FN487" s="101"/>
      <c r="FO487" s="101"/>
      <c r="FP487" s="101"/>
      <c r="FQ487" s="101"/>
      <c r="FR487" s="2"/>
      <c r="FS487" s="101"/>
      <c r="FT487" s="101"/>
      <c r="FU487" s="101"/>
      <c r="FV487" s="101"/>
      <c r="FW487" s="101"/>
      <c r="FX487" s="101"/>
      <c r="FY487" s="101"/>
      <c r="FZ487" s="2"/>
      <c r="GA487" s="101"/>
      <c r="GB487" s="101"/>
      <c r="GC487" s="101"/>
      <c r="GD487" s="101"/>
      <c r="GE487" s="101"/>
      <c r="GF487" s="101"/>
      <c r="GG487" s="101"/>
      <c r="GH487" s="2"/>
      <c r="GI487" s="101"/>
      <c r="GJ487" s="101"/>
      <c r="GK487" s="101"/>
      <c r="GL487" s="101"/>
      <c r="GM487" s="101"/>
      <c r="GN487" s="101"/>
      <c r="GO487" s="101"/>
      <c r="GP487" s="2"/>
      <c r="GQ487" s="101"/>
      <c r="GR487" s="101"/>
      <c r="GS487" s="101"/>
      <c r="GT487" s="101"/>
      <c r="GU487" s="101"/>
      <c r="GV487" s="101"/>
      <c r="GW487" s="101"/>
      <c r="GX487" s="2"/>
      <c r="GY487" s="101"/>
      <c r="GZ487" s="101"/>
      <c r="HA487" s="101"/>
      <c r="HB487" s="101"/>
      <c r="HC487" s="101"/>
      <c r="HD487" s="101"/>
      <c r="HE487" s="101"/>
      <c r="HF487" s="2"/>
      <c r="HG487" s="101"/>
      <c r="HH487" s="101"/>
      <c r="HI487" s="101"/>
      <c r="HJ487" s="101"/>
      <c r="HK487" s="101"/>
      <c r="HL487" s="101"/>
      <c r="HM487" s="101"/>
      <c r="HN487" s="2"/>
      <c r="HO487" s="101"/>
      <c r="HP487" s="101"/>
      <c r="HQ487" s="101"/>
      <c r="HR487" s="101"/>
      <c r="HS487" s="101"/>
      <c r="HT487" s="101"/>
      <c r="HU487" s="101"/>
      <c r="HV487" s="2"/>
      <c r="HW487" s="101"/>
      <c r="HX487" s="101"/>
      <c r="HY487" s="101"/>
      <c r="HZ487" s="101"/>
      <c r="IA487" s="101"/>
      <c r="IB487" s="101"/>
      <c r="IC487" s="101"/>
      <c r="ID487" s="2"/>
      <c r="IE487" s="101"/>
      <c r="IF487" s="101"/>
      <c r="IG487" s="101"/>
      <c r="IH487" s="101"/>
      <c r="II487" s="101"/>
      <c r="IJ487" s="101"/>
      <c r="IK487" s="101"/>
      <c r="IL487" s="2"/>
      <c r="IM487" s="101"/>
      <c r="IN487" s="101"/>
      <c r="IO487" s="101"/>
      <c r="IP487" s="101"/>
      <c r="IQ487" s="101"/>
      <c r="IR487" s="101"/>
      <c r="IS487" s="101"/>
      <c r="IT487" s="2"/>
      <c r="IU487" s="101"/>
      <c r="IV487" s="101"/>
      <c r="IW487" s="101"/>
    </row>
    <row r="488" spans="1:257" s="118" customFormat="1" x14ac:dyDescent="0.2">
      <c r="A488" s="149"/>
      <c r="B488" s="12" t="s">
        <v>159</v>
      </c>
      <c r="C488" s="148" t="s">
        <v>72</v>
      </c>
      <c r="D488" s="148" t="s">
        <v>71</v>
      </c>
      <c r="E488" s="148" t="s">
        <v>71</v>
      </c>
      <c r="F488" s="52" t="s">
        <v>71</v>
      </c>
      <c r="G488" s="148" t="s">
        <v>71</v>
      </c>
      <c r="H488" s="148" t="s">
        <v>73</v>
      </c>
      <c r="I488" s="148">
        <v>1840100000</v>
      </c>
      <c r="J488" s="15" t="s">
        <v>75</v>
      </c>
      <c r="K488" s="24" t="s">
        <v>71</v>
      </c>
      <c r="L488" s="24" t="s">
        <v>71</v>
      </c>
      <c r="M488" s="23">
        <f>SUMIFS(M491:M494,B491:B494,B488)</f>
        <v>0</v>
      </c>
      <c r="N488" s="23">
        <f>SUMIFS(N491:N494,B491:B494,B488)</f>
        <v>0</v>
      </c>
      <c r="O488" s="23">
        <f>SUMIFS(O491:O494,B491:B494,B488)</f>
        <v>0</v>
      </c>
      <c r="P488" s="23">
        <f>SUMIFS(P491:P494,B491:B494,B488)</f>
        <v>0</v>
      </c>
      <c r="Q488" s="23">
        <f>SUMIFS(Q491:Q494,B491:B494,B488)</f>
        <v>0</v>
      </c>
      <c r="R488" s="23">
        <f>SUMIFS(R491:R494,B491:B494,B488)</f>
        <v>108889</v>
      </c>
      <c r="S488" s="23">
        <f>SUMIFS(S491:S494,B491:B494,B488)</f>
        <v>63161.5</v>
      </c>
      <c r="T488" s="23">
        <f>SUMIFS(T491:T498,B491:B498,B488)</f>
        <v>54945</v>
      </c>
      <c r="U488" s="23">
        <f>SUMIFS(U491:U494,B491:B494,B488)</f>
        <v>0</v>
      </c>
      <c r="V488" s="23">
        <f>SUMIFS(V491:V494,B491:B494,B488)</f>
        <v>0</v>
      </c>
      <c r="W488" s="23">
        <f>SUMIFS(W491:W494,B491:B494,B488)</f>
        <v>0</v>
      </c>
      <c r="X488" s="23">
        <f>SUMIFS(X491:X494,C491:C494,B488)</f>
        <v>0</v>
      </c>
      <c r="Y488" s="23">
        <f>SUM(M488:X488)</f>
        <v>226995.5</v>
      </c>
      <c r="Z488" s="4"/>
      <c r="AA488" s="4"/>
      <c r="AB488" s="4"/>
      <c r="AC488" s="4"/>
      <c r="AD488" s="5"/>
      <c r="AE488" s="4"/>
      <c r="AF488" s="4"/>
      <c r="AG488" s="4"/>
      <c r="AH488" s="4"/>
      <c r="AI488" s="4"/>
      <c r="AJ488" s="4"/>
      <c r="AK488" s="4"/>
      <c r="AL488" s="5"/>
      <c r="AM488" s="4"/>
      <c r="AN488" s="4"/>
      <c r="AO488" s="3"/>
      <c r="AP488" s="101"/>
      <c r="AQ488" s="101"/>
      <c r="AR488" s="101"/>
      <c r="AS488" s="101"/>
      <c r="AT488" s="2"/>
      <c r="AU488" s="101"/>
      <c r="AV488" s="101"/>
      <c r="AW488" s="101"/>
      <c r="AX488" s="101"/>
      <c r="AY488" s="101"/>
      <c r="AZ488" s="101"/>
      <c r="BA488" s="101"/>
      <c r="BB488" s="2"/>
      <c r="BC488" s="101"/>
      <c r="BD488" s="101"/>
      <c r="BE488" s="101"/>
      <c r="BF488" s="101"/>
      <c r="BG488" s="101"/>
      <c r="BH488" s="101"/>
      <c r="BI488" s="101"/>
      <c r="BJ488" s="2"/>
      <c r="BK488" s="101"/>
      <c r="BL488" s="101"/>
      <c r="BM488" s="101"/>
      <c r="BN488" s="101"/>
      <c r="BO488" s="101"/>
      <c r="BP488" s="101"/>
      <c r="BQ488" s="101"/>
      <c r="BR488" s="2"/>
      <c r="BS488" s="101"/>
      <c r="BT488" s="101"/>
      <c r="BU488" s="101"/>
      <c r="BV488" s="101"/>
      <c r="BW488" s="101"/>
      <c r="BX488" s="101"/>
      <c r="BY488" s="101"/>
      <c r="BZ488" s="2"/>
      <c r="CA488" s="101"/>
      <c r="CB488" s="101"/>
      <c r="CC488" s="101"/>
      <c r="CD488" s="101"/>
      <c r="CE488" s="101"/>
      <c r="CF488" s="101"/>
      <c r="CG488" s="101"/>
      <c r="CH488" s="2"/>
      <c r="CI488" s="101"/>
      <c r="CJ488" s="101"/>
      <c r="CK488" s="101"/>
      <c r="CL488" s="101"/>
      <c r="CM488" s="101"/>
      <c r="CN488" s="101"/>
      <c r="CO488" s="101"/>
      <c r="CP488" s="2"/>
      <c r="CQ488" s="101"/>
      <c r="CR488" s="101"/>
      <c r="CS488" s="101"/>
      <c r="CT488" s="101"/>
      <c r="CU488" s="101"/>
      <c r="CV488" s="101"/>
      <c r="CW488" s="101"/>
      <c r="CX488" s="2"/>
      <c r="CY488" s="101"/>
      <c r="CZ488" s="101"/>
      <c r="DA488" s="101"/>
      <c r="DB488" s="101"/>
      <c r="DC488" s="101"/>
      <c r="DD488" s="101"/>
      <c r="DE488" s="101"/>
      <c r="DF488" s="2"/>
      <c r="DG488" s="101"/>
      <c r="DH488" s="101"/>
      <c r="DI488" s="101"/>
      <c r="DJ488" s="101"/>
      <c r="DK488" s="101"/>
      <c r="DL488" s="101"/>
      <c r="DM488" s="101"/>
      <c r="DN488" s="2"/>
      <c r="DO488" s="101"/>
      <c r="DP488" s="101"/>
      <c r="DQ488" s="101"/>
      <c r="DR488" s="101"/>
      <c r="DS488" s="101"/>
      <c r="DT488" s="101"/>
      <c r="DU488" s="101"/>
      <c r="DV488" s="2"/>
      <c r="DW488" s="101"/>
      <c r="DX488" s="101"/>
      <c r="DY488" s="101"/>
      <c r="DZ488" s="101"/>
      <c r="EA488" s="101"/>
      <c r="EB488" s="101"/>
      <c r="EC488" s="101"/>
      <c r="ED488" s="2"/>
      <c r="EE488" s="101"/>
      <c r="EF488" s="101"/>
      <c r="EG488" s="101"/>
      <c r="EH488" s="101"/>
      <c r="EI488" s="101"/>
      <c r="EJ488" s="101"/>
      <c r="EK488" s="101"/>
      <c r="EL488" s="2"/>
      <c r="EM488" s="101"/>
      <c r="EN488" s="101"/>
      <c r="EO488" s="101"/>
      <c r="EP488" s="101"/>
      <c r="EQ488" s="101"/>
      <c r="ER488" s="101"/>
      <c r="ES488" s="101"/>
      <c r="ET488" s="2"/>
      <c r="EU488" s="101"/>
      <c r="EV488" s="101"/>
      <c r="EW488" s="101"/>
      <c r="EX488" s="101"/>
      <c r="EY488" s="101"/>
      <c r="EZ488" s="101"/>
      <c r="FA488" s="101"/>
      <c r="FB488" s="2"/>
      <c r="FC488" s="101"/>
      <c r="FD488" s="101"/>
      <c r="FE488" s="101"/>
      <c r="FF488" s="101"/>
      <c r="FG488" s="101"/>
      <c r="FH488" s="101"/>
      <c r="FI488" s="101"/>
      <c r="FJ488" s="2"/>
      <c r="FK488" s="101"/>
      <c r="FL488" s="101"/>
      <c r="FM488" s="101"/>
      <c r="FN488" s="101"/>
      <c r="FO488" s="101"/>
      <c r="FP488" s="101"/>
      <c r="FQ488" s="101"/>
      <c r="FR488" s="2"/>
      <c r="FS488" s="101"/>
      <c r="FT488" s="101"/>
      <c r="FU488" s="101"/>
      <c r="FV488" s="101"/>
      <c r="FW488" s="101"/>
      <c r="FX488" s="101"/>
      <c r="FY488" s="101"/>
      <c r="FZ488" s="2"/>
      <c r="GA488" s="101"/>
      <c r="GB488" s="101"/>
      <c r="GC488" s="101"/>
      <c r="GD488" s="101"/>
      <c r="GE488" s="101"/>
      <c r="GF488" s="101"/>
      <c r="GG488" s="101"/>
      <c r="GH488" s="2"/>
      <c r="GI488" s="101"/>
      <c r="GJ488" s="101"/>
      <c r="GK488" s="101"/>
      <c r="GL488" s="101"/>
      <c r="GM488" s="101"/>
      <c r="GN488" s="101"/>
      <c r="GO488" s="101"/>
      <c r="GP488" s="2"/>
      <c r="GQ488" s="101"/>
      <c r="GR488" s="101"/>
      <c r="GS488" s="101"/>
      <c r="GT488" s="101"/>
      <c r="GU488" s="101"/>
      <c r="GV488" s="101"/>
      <c r="GW488" s="101"/>
      <c r="GX488" s="2"/>
      <c r="GY488" s="101"/>
      <c r="GZ488" s="101"/>
      <c r="HA488" s="101"/>
      <c r="HB488" s="101"/>
      <c r="HC488" s="101"/>
      <c r="HD488" s="101"/>
      <c r="HE488" s="101"/>
      <c r="HF488" s="2"/>
      <c r="HG488" s="101"/>
      <c r="HH488" s="101"/>
      <c r="HI488" s="101"/>
      <c r="HJ488" s="101"/>
      <c r="HK488" s="101"/>
      <c r="HL488" s="101"/>
      <c r="HM488" s="101"/>
      <c r="HN488" s="2"/>
      <c r="HO488" s="101"/>
      <c r="HP488" s="101"/>
      <c r="HQ488" s="101"/>
      <c r="HR488" s="101"/>
      <c r="HS488" s="101"/>
      <c r="HT488" s="101"/>
      <c r="HU488" s="101"/>
      <c r="HV488" s="2"/>
      <c r="HW488" s="101"/>
      <c r="HX488" s="101"/>
      <c r="HY488" s="101"/>
      <c r="HZ488" s="101"/>
      <c r="IA488" s="101"/>
      <c r="IB488" s="101"/>
      <c r="IC488" s="101"/>
      <c r="ID488" s="2"/>
      <c r="IE488" s="101"/>
      <c r="IF488" s="101"/>
      <c r="IG488" s="101"/>
      <c r="IH488" s="101"/>
      <c r="II488" s="101"/>
      <c r="IJ488" s="101"/>
      <c r="IK488" s="101"/>
      <c r="IL488" s="2"/>
      <c r="IM488" s="101"/>
      <c r="IN488" s="101"/>
      <c r="IO488" s="101"/>
      <c r="IP488" s="101"/>
      <c r="IQ488" s="101"/>
      <c r="IR488" s="101"/>
      <c r="IS488" s="101"/>
      <c r="IT488" s="2"/>
      <c r="IU488" s="101"/>
      <c r="IV488" s="101"/>
      <c r="IW488" s="101"/>
    </row>
    <row r="489" spans="1:257" s="118" customFormat="1" x14ac:dyDescent="0.2">
      <c r="A489" s="149"/>
      <c r="B489" s="12" t="s">
        <v>158</v>
      </c>
      <c r="C489" s="148" t="s">
        <v>72</v>
      </c>
      <c r="D489" s="148" t="s">
        <v>71</v>
      </c>
      <c r="E489" s="148" t="s">
        <v>71</v>
      </c>
      <c r="F489" s="52" t="s">
        <v>71</v>
      </c>
      <c r="G489" s="148" t="s">
        <v>71</v>
      </c>
      <c r="H489" s="148" t="s">
        <v>73</v>
      </c>
      <c r="I489" s="148">
        <v>1840100000</v>
      </c>
      <c r="J489" s="15" t="s">
        <v>75</v>
      </c>
      <c r="K489" s="24" t="s">
        <v>71</v>
      </c>
      <c r="L489" s="24" t="s">
        <v>71</v>
      </c>
      <c r="M489" s="23">
        <f>SUMIFS(M491:M494,B491:B494,B489)</f>
        <v>0</v>
      </c>
      <c r="N489" s="23">
        <f>SUMIFS(N491:N494,B491:B494,B489)</f>
        <v>0</v>
      </c>
      <c r="O489" s="23">
        <f>SUMIFS(O491:O494,B491:B494,B489)</f>
        <v>0</v>
      </c>
      <c r="P489" s="23">
        <f>SUMIFS(P491:P494,B491:B494,B489)</f>
        <v>0</v>
      </c>
      <c r="Q489" s="23">
        <f>SUMIFS(Q491:Q494,B491:B494,B489)</f>
        <v>0</v>
      </c>
      <c r="R489" s="23">
        <f>SUMIFS(R491:R494,B491:B494,B489)</f>
        <v>2352.1</v>
      </c>
      <c r="S489" s="23">
        <f>SUMIFS(S491:S494,B491:B494,B489)</f>
        <v>599.5</v>
      </c>
      <c r="T489" s="23">
        <f>SUMIFS(T491:T498,B491:B498,B489)</f>
        <v>555</v>
      </c>
      <c r="U489" s="23">
        <f>SUMIFS(U491:U494,B491:B494,B489)</f>
        <v>0</v>
      </c>
      <c r="V489" s="23">
        <f>SUMIFS(V491:V494,B491:B494,B489)</f>
        <v>0</v>
      </c>
      <c r="W489" s="23">
        <f>SUMIFS(W491:W494,B491:B494,B489)</f>
        <v>0</v>
      </c>
      <c r="X489" s="23">
        <f>SUMIFS(X491:X494,C491:C494,B489)</f>
        <v>0</v>
      </c>
      <c r="Y489" s="23">
        <f>SUM(M489:X489)</f>
        <v>3506.6</v>
      </c>
      <c r="Z489" s="4"/>
      <c r="AA489" s="4"/>
      <c r="AB489" s="4"/>
      <c r="AC489" s="4"/>
      <c r="AD489" s="5"/>
      <c r="AE489" s="4"/>
      <c r="AF489" s="4"/>
      <c r="AG489" s="4"/>
      <c r="AH489" s="4"/>
      <c r="AI489" s="4"/>
      <c r="AJ489" s="4"/>
      <c r="AK489" s="4"/>
      <c r="AL489" s="5"/>
      <c r="AM489" s="4"/>
      <c r="AN489" s="4"/>
      <c r="AO489" s="3"/>
      <c r="AP489" s="101"/>
      <c r="AQ489" s="101"/>
      <c r="AR489" s="101"/>
      <c r="AS489" s="101"/>
      <c r="AT489" s="2"/>
      <c r="AU489" s="101"/>
      <c r="AV489" s="101"/>
      <c r="AW489" s="101"/>
      <c r="AX489" s="101"/>
      <c r="AY489" s="101"/>
      <c r="AZ489" s="101"/>
      <c r="BA489" s="101"/>
      <c r="BB489" s="2"/>
      <c r="BC489" s="101"/>
      <c r="BD489" s="101"/>
      <c r="BE489" s="101"/>
      <c r="BF489" s="101"/>
      <c r="BG489" s="101"/>
      <c r="BH489" s="101"/>
      <c r="BI489" s="101"/>
      <c r="BJ489" s="2"/>
      <c r="BK489" s="101"/>
      <c r="BL489" s="101"/>
      <c r="BM489" s="101"/>
      <c r="BN489" s="101"/>
      <c r="BO489" s="101"/>
      <c r="BP489" s="101"/>
      <c r="BQ489" s="101"/>
      <c r="BR489" s="2"/>
      <c r="BS489" s="101"/>
      <c r="BT489" s="101"/>
      <c r="BU489" s="101"/>
      <c r="BV489" s="101"/>
      <c r="BW489" s="101"/>
      <c r="BX489" s="101"/>
      <c r="BY489" s="101"/>
      <c r="BZ489" s="2"/>
      <c r="CA489" s="101"/>
      <c r="CB489" s="101"/>
      <c r="CC489" s="101"/>
      <c r="CD489" s="101"/>
      <c r="CE489" s="101"/>
      <c r="CF489" s="101"/>
      <c r="CG489" s="101"/>
      <c r="CH489" s="2"/>
      <c r="CI489" s="101"/>
      <c r="CJ489" s="101"/>
      <c r="CK489" s="101"/>
      <c r="CL489" s="101"/>
      <c r="CM489" s="101"/>
      <c r="CN489" s="101"/>
      <c r="CO489" s="101"/>
      <c r="CP489" s="2"/>
      <c r="CQ489" s="101"/>
      <c r="CR489" s="101"/>
      <c r="CS489" s="101"/>
      <c r="CT489" s="101"/>
      <c r="CU489" s="101"/>
      <c r="CV489" s="101"/>
      <c r="CW489" s="101"/>
      <c r="CX489" s="2"/>
      <c r="CY489" s="101"/>
      <c r="CZ489" s="101"/>
      <c r="DA489" s="101"/>
      <c r="DB489" s="101"/>
      <c r="DC489" s="101"/>
      <c r="DD489" s="101"/>
      <c r="DE489" s="101"/>
      <c r="DF489" s="2"/>
      <c r="DG489" s="101"/>
      <c r="DH489" s="101"/>
      <c r="DI489" s="101"/>
      <c r="DJ489" s="101"/>
      <c r="DK489" s="101"/>
      <c r="DL489" s="101"/>
      <c r="DM489" s="101"/>
      <c r="DN489" s="2"/>
      <c r="DO489" s="101"/>
      <c r="DP489" s="101"/>
      <c r="DQ489" s="101"/>
      <c r="DR489" s="101"/>
      <c r="DS489" s="101"/>
      <c r="DT489" s="101"/>
      <c r="DU489" s="101"/>
      <c r="DV489" s="2"/>
      <c r="DW489" s="101"/>
      <c r="DX489" s="101"/>
      <c r="DY489" s="101"/>
      <c r="DZ489" s="101"/>
      <c r="EA489" s="101"/>
      <c r="EB489" s="101"/>
      <c r="EC489" s="101"/>
      <c r="ED489" s="2"/>
      <c r="EE489" s="101"/>
      <c r="EF489" s="101"/>
      <c r="EG489" s="101"/>
      <c r="EH489" s="101"/>
      <c r="EI489" s="101"/>
      <c r="EJ489" s="101"/>
      <c r="EK489" s="101"/>
      <c r="EL489" s="2"/>
      <c r="EM489" s="101"/>
      <c r="EN489" s="101"/>
      <c r="EO489" s="101"/>
      <c r="EP489" s="101"/>
      <c r="EQ489" s="101"/>
      <c r="ER489" s="101"/>
      <c r="ES489" s="101"/>
      <c r="ET489" s="2"/>
      <c r="EU489" s="101"/>
      <c r="EV489" s="101"/>
      <c r="EW489" s="101"/>
      <c r="EX489" s="101"/>
      <c r="EY489" s="101"/>
      <c r="EZ489" s="101"/>
      <c r="FA489" s="101"/>
      <c r="FB489" s="2"/>
      <c r="FC489" s="101"/>
      <c r="FD489" s="101"/>
      <c r="FE489" s="101"/>
      <c r="FF489" s="101"/>
      <c r="FG489" s="101"/>
      <c r="FH489" s="101"/>
      <c r="FI489" s="101"/>
      <c r="FJ489" s="2"/>
      <c r="FK489" s="101"/>
      <c r="FL489" s="101"/>
      <c r="FM489" s="101"/>
      <c r="FN489" s="101"/>
      <c r="FO489" s="101"/>
      <c r="FP489" s="101"/>
      <c r="FQ489" s="101"/>
      <c r="FR489" s="2"/>
      <c r="FS489" s="101"/>
      <c r="FT489" s="101"/>
      <c r="FU489" s="101"/>
      <c r="FV489" s="101"/>
      <c r="FW489" s="101"/>
      <c r="FX489" s="101"/>
      <c r="FY489" s="101"/>
      <c r="FZ489" s="2"/>
      <c r="GA489" s="101"/>
      <c r="GB489" s="101"/>
      <c r="GC489" s="101"/>
      <c r="GD489" s="101"/>
      <c r="GE489" s="101"/>
      <c r="GF489" s="101"/>
      <c r="GG489" s="101"/>
      <c r="GH489" s="2"/>
      <c r="GI489" s="101"/>
      <c r="GJ489" s="101"/>
      <c r="GK489" s="101"/>
      <c r="GL489" s="101"/>
      <c r="GM489" s="101"/>
      <c r="GN489" s="101"/>
      <c r="GO489" s="101"/>
      <c r="GP489" s="2"/>
      <c r="GQ489" s="101"/>
      <c r="GR489" s="101"/>
      <c r="GS489" s="101"/>
      <c r="GT489" s="101"/>
      <c r="GU489" s="101"/>
      <c r="GV489" s="101"/>
      <c r="GW489" s="101"/>
      <c r="GX489" s="2"/>
      <c r="GY489" s="101"/>
      <c r="GZ489" s="101"/>
      <c r="HA489" s="101"/>
      <c r="HB489" s="101"/>
      <c r="HC489" s="101"/>
      <c r="HD489" s="101"/>
      <c r="HE489" s="101"/>
      <c r="HF489" s="2"/>
      <c r="HG489" s="101"/>
      <c r="HH489" s="101"/>
      <c r="HI489" s="101"/>
      <c r="HJ489" s="101"/>
      <c r="HK489" s="101"/>
      <c r="HL489" s="101"/>
      <c r="HM489" s="101"/>
      <c r="HN489" s="2"/>
      <c r="HO489" s="101"/>
      <c r="HP489" s="101"/>
      <c r="HQ489" s="101"/>
      <c r="HR489" s="101"/>
      <c r="HS489" s="101"/>
      <c r="HT489" s="101"/>
      <c r="HU489" s="101"/>
      <c r="HV489" s="2"/>
      <c r="HW489" s="101"/>
      <c r="HX489" s="101"/>
      <c r="HY489" s="101"/>
      <c r="HZ489" s="101"/>
      <c r="IA489" s="101"/>
      <c r="IB489" s="101"/>
      <c r="IC489" s="101"/>
      <c r="ID489" s="2"/>
      <c r="IE489" s="101"/>
      <c r="IF489" s="101"/>
      <c r="IG489" s="101"/>
      <c r="IH489" s="101"/>
      <c r="II489" s="101"/>
      <c r="IJ489" s="101"/>
      <c r="IK489" s="101"/>
      <c r="IL489" s="2"/>
      <c r="IM489" s="101"/>
      <c r="IN489" s="101"/>
      <c r="IO489" s="101"/>
      <c r="IP489" s="101"/>
      <c r="IQ489" s="101"/>
      <c r="IR489" s="101"/>
      <c r="IS489" s="101"/>
      <c r="IT489" s="2"/>
      <c r="IU489" s="101"/>
      <c r="IV489" s="101"/>
      <c r="IW489" s="101"/>
    </row>
    <row r="490" spans="1:257" s="118" customFormat="1" x14ac:dyDescent="0.2">
      <c r="A490" s="149"/>
      <c r="B490" s="12"/>
      <c r="C490" s="148" t="s">
        <v>71</v>
      </c>
      <c r="D490" s="148" t="s">
        <v>71</v>
      </c>
      <c r="E490" s="148" t="s">
        <v>71</v>
      </c>
      <c r="F490" s="148" t="s">
        <v>71</v>
      </c>
      <c r="G490" s="148" t="s">
        <v>71</v>
      </c>
      <c r="H490" s="148" t="s">
        <v>71</v>
      </c>
      <c r="I490" s="148" t="s">
        <v>71</v>
      </c>
      <c r="J490" s="148" t="s">
        <v>71</v>
      </c>
      <c r="K490" s="148" t="s">
        <v>71</v>
      </c>
      <c r="L490" s="148" t="s">
        <v>71</v>
      </c>
      <c r="M490" s="148" t="s">
        <v>71</v>
      </c>
      <c r="N490" s="148" t="s">
        <v>71</v>
      </c>
      <c r="O490" s="148" t="s">
        <v>71</v>
      </c>
      <c r="P490" s="148" t="s">
        <v>71</v>
      </c>
      <c r="Q490" s="148" t="s">
        <v>71</v>
      </c>
      <c r="R490" s="148" t="s">
        <v>71</v>
      </c>
      <c r="S490" s="148" t="s">
        <v>71</v>
      </c>
      <c r="T490" s="148" t="s">
        <v>71</v>
      </c>
      <c r="U490" s="148" t="s">
        <v>71</v>
      </c>
      <c r="V490" s="148" t="s">
        <v>71</v>
      </c>
      <c r="W490" s="148" t="s">
        <v>71</v>
      </c>
      <c r="X490" s="148" t="s">
        <v>71</v>
      </c>
      <c r="Y490" s="148" t="s">
        <v>71</v>
      </c>
      <c r="Z490" s="4"/>
      <c r="AA490" s="4"/>
      <c r="AB490" s="4"/>
      <c r="AC490" s="4"/>
      <c r="AD490" s="5"/>
      <c r="AE490" s="4"/>
      <c r="AF490" s="4"/>
      <c r="AG490" s="4"/>
      <c r="AH490" s="4"/>
      <c r="AI490" s="4"/>
      <c r="AJ490" s="4"/>
      <c r="AK490" s="4"/>
      <c r="AL490" s="5"/>
      <c r="AM490" s="4"/>
      <c r="AN490" s="4"/>
      <c r="AO490" s="3"/>
      <c r="AP490" s="101"/>
      <c r="AQ490" s="101"/>
      <c r="AR490" s="101"/>
      <c r="AS490" s="101"/>
      <c r="AT490" s="2"/>
      <c r="AU490" s="101"/>
      <c r="AV490" s="101"/>
      <c r="AW490" s="101"/>
      <c r="AX490" s="101"/>
      <c r="AY490" s="101"/>
      <c r="AZ490" s="101"/>
      <c r="BA490" s="101"/>
      <c r="BB490" s="2"/>
      <c r="BC490" s="101"/>
      <c r="BD490" s="101"/>
      <c r="BE490" s="101"/>
      <c r="BF490" s="101"/>
      <c r="BG490" s="101"/>
      <c r="BH490" s="101"/>
      <c r="BI490" s="101"/>
      <c r="BJ490" s="2"/>
      <c r="BK490" s="101"/>
      <c r="BL490" s="101"/>
      <c r="BM490" s="101"/>
      <c r="BN490" s="101"/>
      <c r="BO490" s="101"/>
      <c r="BP490" s="101"/>
      <c r="BQ490" s="101"/>
      <c r="BR490" s="2"/>
      <c r="BS490" s="101"/>
      <c r="BT490" s="101"/>
      <c r="BU490" s="101"/>
      <c r="BV490" s="101"/>
      <c r="BW490" s="101"/>
      <c r="BX490" s="101"/>
      <c r="BY490" s="101"/>
      <c r="BZ490" s="2"/>
      <c r="CA490" s="101"/>
      <c r="CB490" s="101"/>
      <c r="CC490" s="101"/>
      <c r="CD490" s="101"/>
      <c r="CE490" s="101"/>
      <c r="CF490" s="101"/>
      <c r="CG490" s="101"/>
      <c r="CH490" s="2"/>
      <c r="CI490" s="101"/>
      <c r="CJ490" s="101"/>
      <c r="CK490" s="101"/>
      <c r="CL490" s="101"/>
      <c r="CM490" s="101"/>
      <c r="CN490" s="101"/>
      <c r="CO490" s="101"/>
      <c r="CP490" s="2"/>
      <c r="CQ490" s="101"/>
      <c r="CR490" s="101"/>
      <c r="CS490" s="101"/>
      <c r="CT490" s="101"/>
      <c r="CU490" s="101"/>
      <c r="CV490" s="101"/>
      <c r="CW490" s="101"/>
      <c r="CX490" s="2"/>
      <c r="CY490" s="101"/>
      <c r="CZ490" s="101"/>
      <c r="DA490" s="101"/>
      <c r="DB490" s="101"/>
      <c r="DC490" s="101"/>
      <c r="DD490" s="101"/>
      <c r="DE490" s="101"/>
      <c r="DF490" s="2"/>
      <c r="DG490" s="101"/>
      <c r="DH490" s="101"/>
      <c r="DI490" s="101"/>
      <c r="DJ490" s="101"/>
      <c r="DK490" s="101"/>
      <c r="DL490" s="101"/>
      <c r="DM490" s="101"/>
      <c r="DN490" s="2"/>
      <c r="DO490" s="101"/>
      <c r="DP490" s="101"/>
      <c r="DQ490" s="101"/>
      <c r="DR490" s="101"/>
      <c r="DS490" s="101"/>
      <c r="DT490" s="101"/>
      <c r="DU490" s="101"/>
      <c r="DV490" s="2"/>
      <c r="DW490" s="101"/>
      <c r="DX490" s="101"/>
      <c r="DY490" s="101"/>
      <c r="DZ490" s="101"/>
      <c r="EA490" s="101"/>
      <c r="EB490" s="101"/>
      <c r="EC490" s="101"/>
      <c r="ED490" s="2"/>
      <c r="EE490" s="101"/>
      <c r="EF490" s="101"/>
      <c r="EG490" s="101"/>
      <c r="EH490" s="101"/>
      <c r="EI490" s="101"/>
      <c r="EJ490" s="101"/>
      <c r="EK490" s="101"/>
      <c r="EL490" s="2"/>
      <c r="EM490" s="101"/>
      <c r="EN490" s="101"/>
      <c r="EO490" s="101"/>
      <c r="EP490" s="101"/>
      <c r="EQ490" s="101"/>
      <c r="ER490" s="101"/>
      <c r="ES490" s="101"/>
      <c r="ET490" s="2"/>
      <c r="EU490" s="101"/>
      <c r="EV490" s="101"/>
      <c r="EW490" s="101"/>
      <c r="EX490" s="101"/>
      <c r="EY490" s="101"/>
      <c r="EZ490" s="101"/>
      <c r="FA490" s="101"/>
      <c r="FB490" s="2"/>
      <c r="FC490" s="101"/>
      <c r="FD490" s="101"/>
      <c r="FE490" s="101"/>
      <c r="FF490" s="101"/>
      <c r="FG490" s="101"/>
      <c r="FH490" s="101"/>
      <c r="FI490" s="101"/>
      <c r="FJ490" s="2"/>
      <c r="FK490" s="101"/>
      <c r="FL490" s="101"/>
      <c r="FM490" s="101"/>
      <c r="FN490" s="101"/>
      <c r="FO490" s="101"/>
      <c r="FP490" s="101"/>
      <c r="FQ490" s="101"/>
      <c r="FR490" s="2"/>
      <c r="FS490" s="101"/>
      <c r="FT490" s="101"/>
      <c r="FU490" s="101"/>
      <c r="FV490" s="101"/>
      <c r="FW490" s="101"/>
      <c r="FX490" s="101"/>
      <c r="FY490" s="101"/>
      <c r="FZ490" s="2"/>
      <c r="GA490" s="101"/>
      <c r="GB490" s="101"/>
      <c r="GC490" s="101"/>
      <c r="GD490" s="101"/>
      <c r="GE490" s="101"/>
      <c r="GF490" s="101"/>
      <c r="GG490" s="101"/>
      <c r="GH490" s="2"/>
      <c r="GI490" s="101"/>
      <c r="GJ490" s="101"/>
      <c r="GK490" s="101"/>
      <c r="GL490" s="101"/>
      <c r="GM490" s="101"/>
      <c r="GN490" s="101"/>
      <c r="GO490" s="101"/>
      <c r="GP490" s="2"/>
      <c r="GQ490" s="101"/>
      <c r="GR490" s="101"/>
      <c r="GS490" s="101"/>
      <c r="GT490" s="101"/>
      <c r="GU490" s="101"/>
      <c r="GV490" s="101"/>
      <c r="GW490" s="101"/>
      <c r="GX490" s="2"/>
      <c r="GY490" s="101"/>
      <c r="GZ490" s="101"/>
      <c r="HA490" s="101"/>
      <c r="HB490" s="101"/>
      <c r="HC490" s="101"/>
      <c r="HD490" s="101"/>
      <c r="HE490" s="101"/>
      <c r="HF490" s="2"/>
      <c r="HG490" s="101"/>
      <c r="HH490" s="101"/>
      <c r="HI490" s="101"/>
      <c r="HJ490" s="101"/>
      <c r="HK490" s="101"/>
      <c r="HL490" s="101"/>
      <c r="HM490" s="101"/>
      <c r="HN490" s="2"/>
      <c r="HO490" s="101"/>
      <c r="HP490" s="101"/>
      <c r="HQ490" s="101"/>
      <c r="HR490" s="101"/>
      <c r="HS490" s="101"/>
      <c r="HT490" s="101"/>
      <c r="HU490" s="101"/>
      <c r="HV490" s="2"/>
      <c r="HW490" s="101"/>
      <c r="HX490" s="101"/>
      <c r="HY490" s="101"/>
      <c r="HZ490" s="101"/>
      <c r="IA490" s="101"/>
      <c r="IB490" s="101"/>
      <c r="IC490" s="101"/>
      <c r="ID490" s="2"/>
      <c r="IE490" s="101"/>
      <c r="IF490" s="101"/>
      <c r="IG490" s="101"/>
      <c r="IH490" s="101"/>
      <c r="II490" s="101"/>
      <c r="IJ490" s="101"/>
      <c r="IK490" s="101"/>
      <c r="IL490" s="2"/>
      <c r="IM490" s="101"/>
      <c r="IN490" s="101"/>
      <c r="IO490" s="101"/>
      <c r="IP490" s="101"/>
      <c r="IQ490" s="101"/>
      <c r="IR490" s="101"/>
      <c r="IS490" s="101"/>
      <c r="IT490" s="2"/>
      <c r="IU490" s="101"/>
      <c r="IV490" s="101"/>
      <c r="IW490" s="101"/>
    </row>
    <row r="491" spans="1:257" s="118" customFormat="1" x14ac:dyDescent="0.2">
      <c r="A491" s="149"/>
      <c r="B491" s="11" t="s">
        <v>159</v>
      </c>
      <c r="C491" s="146" t="s">
        <v>97</v>
      </c>
      <c r="D491" s="146" t="s">
        <v>71</v>
      </c>
      <c r="E491" s="146" t="s">
        <v>71</v>
      </c>
      <c r="F491" s="146" t="s">
        <v>71</v>
      </c>
      <c r="G491" s="146" t="s">
        <v>71</v>
      </c>
      <c r="H491" s="142" t="s">
        <v>80</v>
      </c>
      <c r="I491" s="146" t="s">
        <v>305</v>
      </c>
      <c r="J491" s="9">
        <v>540</v>
      </c>
      <c r="K491" s="20" t="s">
        <v>71</v>
      </c>
      <c r="L491" s="20" t="s">
        <v>71</v>
      </c>
      <c r="M491" s="28">
        <v>0</v>
      </c>
      <c r="N491" s="28">
        <v>0</v>
      </c>
      <c r="O491" s="28">
        <v>0</v>
      </c>
      <c r="P491" s="28">
        <v>0</v>
      </c>
      <c r="Q491" s="10">
        <v>0</v>
      </c>
      <c r="R491" s="10">
        <v>105919</v>
      </c>
      <c r="S491" s="10">
        <v>60831.199999999997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28">
        <f>SUM(R491:X491)</f>
        <v>166750.20000000001</v>
      </c>
      <c r="Z491" s="4"/>
      <c r="AA491" s="4"/>
      <c r="AB491" s="4"/>
      <c r="AC491" s="4"/>
      <c r="AD491" s="5"/>
      <c r="AE491" s="4"/>
      <c r="AF491" s="4"/>
      <c r="AG491" s="4"/>
      <c r="AH491" s="4"/>
      <c r="AI491" s="4"/>
      <c r="AJ491" s="4"/>
      <c r="AK491" s="4"/>
      <c r="AL491" s="5"/>
      <c r="AM491" s="4"/>
      <c r="AN491" s="4"/>
      <c r="AO491" s="3"/>
      <c r="AP491" s="101"/>
      <c r="AQ491" s="101"/>
      <c r="AR491" s="101"/>
      <c r="AS491" s="101"/>
      <c r="AT491" s="2"/>
      <c r="AU491" s="101"/>
      <c r="AV491" s="101"/>
      <c r="AW491" s="101"/>
      <c r="AX491" s="101"/>
      <c r="AY491" s="101"/>
      <c r="AZ491" s="101"/>
      <c r="BA491" s="101"/>
      <c r="BB491" s="2"/>
      <c r="BC491" s="101"/>
      <c r="BD491" s="101"/>
      <c r="BE491" s="101"/>
      <c r="BF491" s="101"/>
      <c r="BG491" s="101"/>
      <c r="BH491" s="101"/>
      <c r="BI491" s="101"/>
      <c r="BJ491" s="2"/>
      <c r="BK491" s="101"/>
      <c r="BL491" s="101"/>
      <c r="BM491" s="101"/>
      <c r="BN491" s="101"/>
      <c r="BO491" s="101"/>
      <c r="BP491" s="101"/>
      <c r="BQ491" s="101"/>
      <c r="BR491" s="2"/>
      <c r="BS491" s="101"/>
      <c r="BT491" s="101"/>
      <c r="BU491" s="101"/>
      <c r="BV491" s="101"/>
      <c r="BW491" s="101"/>
      <c r="BX491" s="101"/>
      <c r="BY491" s="101"/>
      <c r="BZ491" s="2"/>
      <c r="CA491" s="101"/>
      <c r="CB491" s="101"/>
      <c r="CC491" s="101"/>
      <c r="CD491" s="101"/>
      <c r="CE491" s="101"/>
      <c r="CF491" s="101"/>
      <c r="CG491" s="101"/>
      <c r="CH491" s="2"/>
      <c r="CI491" s="101"/>
      <c r="CJ491" s="101"/>
      <c r="CK491" s="101"/>
      <c r="CL491" s="101"/>
      <c r="CM491" s="101"/>
      <c r="CN491" s="101"/>
      <c r="CO491" s="101"/>
      <c r="CP491" s="2"/>
      <c r="CQ491" s="101"/>
      <c r="CR491" s="101"/>
      <c r="CS491" s="101"/>
      <c r="CT491" s="101"/>
      <c r="CU491" s="101"/>
      <c r="CV491" s="101"/>
      <c r="CW491" s="101"/>
      <c r="CX491" s="2"/>
      <c r="CY491" s="101"/>
      <c r="CZ491" s="101"/>
      <c r="DA491" s="101"/>
      <c r="DB491" s="101"/>
      <c r="DC491" s="101"/>
      <c r="DD491" s="101"/>
      <c r="DE491" s="101"/>
      <c r="DF491" s="2"/>
      <c r="DG491" s="101"/>
      <c r="DH491" s="101"/>
      <c r="DI491" s="101"/>
      <c r="DJ491" s="101"/>
      <c r="DK491" s="101"/>
      <c r="DL491" s="101"/>
      <c r="DM491" s="101"/>
      <c r="DN491" s="2"/>
      <c r="DO491" s="101"/>
      <c r="DP491" s="101"/>
      <c r="DQ491" s="101"/>
      <c r="DR491" s="101"/>
      <c r="DS491" s="101"/>
      <c r="DT491" s="101"/>
      <c r="DU491" s="101"/>
      <c r="DV491" s="2"/>
      <c r="DW491" s="101"/>
      <c r="DX491" s="101"/>
      <c r="DY491" s="101"/>
      <c r="DZ491" s="101"/>
      <c r="EA491" s="101"/>
      <c r="EB491" s="101"/>
      <c r="EC491" s="101"/>
      <c r="ED491" s="2"/>
      <c r="EE491" s="101"/>
      <c r="EF491" s="101"/>
      <c r="EG491" s="101"/>
      <c r="EH491" s="101"/>
      <c r="EI491" s="101"/>
      <c r="EJ491" s="101"/>
      <c r="EK491" s="101"/>
      <c r="EL491" s="2"/>
      <c r="EM491" s="101"/>
      <c r="EN491" s="101"/>
      <c r="EO491" s="101"/>
      <c r="EP491" s="101"/>
      <c r="EQ491" s="101"/>
      <c r="ER491" s="101"/>
      <c r="ES491" s="101"/>
      <c r="ET491" s="2"/>
      <c r="EU491" s="101"/>
      <c r="EV491" s="101"/>
      <c r="EW491" s="101"/>
      <c r="EX491" s="101"/>
      <c r="EY491" s="101"/>
      <c r="EZ491" s="101"/>
      <c r="FA491" s="101"/>
      <c r="FB491" s="2"/>
      <c r="FC491" s="101"/>
      <c r="FD491" s="101"/>
      <c r="FE491" s="101"/>
      <c r="FF491" s="101"/>
      <c r="FG491" s="101"/>
      <c r="FH491" s="101"/>
      <c r="FI491" s="101"/>
      <c r="FJ491" s="2"/>
      <c r="FK491" s="101"/>
      <c r="FL491" s="101"/>
      <c r="FM491" s="101"/>
      <c r="FN491" s="101"/>
      <c r="FO491" s="101"/>
      <c r="FP491" s="101"/>
      <c r="FQ491" s="101"/>
      <c r="FR491" s="2"/>
      <c r="FS491" s="101"/>
      <c r="FT491" s="101"/>
      <c r="FU491" s="101"/>
      <c r="FV491" s="101"/>
      <c r="FW491" s="101"/>
      <c r="FX491" s="101"/>
      <c r="FY491" s="101"/>
      <c r="FZ491" s="2"/>
      <c r="GA491" s="101"/>
      <c r="GB491" s="101"/>
      <c r="GC491" s="101"/>
      <c r="GD491" s="101"/>
      <c r="GE491" s="101"/>
      <c r="GF491" s="101"/>
      <c r="GG491" s="101"/>
      <c r="GH491" s="2"/>
      <c r="GI491" s="101"/>
      <c r="GJ491" s="101"/>
      <c r="GK491" s="101"/>
      <c r="GL491" s="101"/>
      <c r="GM491" s="101"/>
      <c r="GN491" s="101"/>
      <c r="GO491" s="101"/>
      <c r="GP491" s="2"/>
      <c r="GQ491" s="101"/>
      <c r="GR491" s="101"/>
      <c r="GS491" s="101"/>
      <c r="GT491" s="101"/>
      <c r="GU491" s="101"/>
      <c r="GV491" s="101"/>
      <c r="GW491" s="101"/>
      <c r="GX491" s="2"/>
      <c r="GY491" s="101"/>
      <c r="GZ491" s="101"/>
      <c r="HA491" s="101"/>
      <c r="HB491" s="101"/>
      <c r="HC491" s="101"/>
      <c r="HD491" s="101"/>
      <c r="HE491" s="101"/>
      <c r="HF491" s="2"/>
      <c r="HG491" s="101"/>
      <c r="HH491" s="101"/>
      <c r="HI491" s="101"/>
      <c r="HJ491" s="101"/>
      <c r="HK491" s="101"/>
      <c r="HL491" s="101"/>
      <c r="HM491" s="101"/>
      <c r="HN491" s="2"/>
      <c r="HO491" s="101"/>
      <c r="HP491" s="101"/>
      <c r="HQ491" s="101"/>
      <c r="HR491" s="101"/>
      <c r="HS491" s="101"/>
      <c r="HT491" s="101"/>
      <c r="HU491" s="101"/>
      <c r="HV491" s="2"/>
      <c r="HW491" s="101"/>
      <c r="HX491" s="101"/>
      <c r="HY491" s="101"/>
      <c r="HZ491" s="101"/>
      <c r="IA491" s="101"/>
      <c r="IB491" s="101"/>
      <c r="IC491" s="101"/>
      <c r="ID491" s="2"/>
      <c r="IE491" s="101"/>
      <c r="IF491" s="101"/>
      <c r="IG491" s="101"/>
      <c r="IH491" s="101"/>
      <c r="II491" s="101"/>
      <c r="IJ491" s="101"/>
      <c r="IK491" s="101"/>
      <c r="IL491" s="2"/>
      <c r="IM491" s="101"/>
      <c r="IN491" s="101"/>
      <c r="IO491" s="101"/>
      <c r="IP491" s="101"/>
      <c r="IQ491" s="101"/>
      <c r="IR491" s="101"/>
      <c r="IS491" s="101"/>
      <c r="IT491" s="2"/>
      <c r="IU491" s="101"/>
      <c r="IV491" s="101"/>
      <c r="IW491" s="101"/>
    </row>
    <row r="492" spans="1:257" s="118" customFormat="1" x14ac:dyDescent="0.2">
      <c r="A492" s="149"/>
      <c r="B492" s="11" t="s">
        <v>159</v>
      </c>
      <c r="C492" s="146" t="s">
        <v>97</v>
      </c>
      <c r="D492" s="146" t="s">
        <v>71</v>
      </c>
      <c r="E492" s="146" t="s">
        <v>71</v>
      </c>
      <c r="F492" s="146" t="s">
        <v>71</v>
      </c>
      <c r="G492" s="146" t="s">
        <v>71</v>
      </c>
      <c r="H492" s="142" t="s">
        <v>90</v>
      </c>
      <c r="I492" s="146">
        <v>1840155055</v>
      </c>
      <c r="J492" s="9" t="s">
        <v>416</v>
      </c>
      <c r="K492" s="20" t="s">
        <v>71</v>
      </c>
      <c r="L492" s="20" t="s">
        <v>71</v>
      </c>
      <c r="M492" s="28">
        <v>0</v>
      </c>
      <c r="N492" s="28">
        <v>0</v>
      </c>
      <c r="O492" s="28">
        <v>0</v>
      </c>
      <c r="P492" s="28">
        <v>0</v>
      </c>
      <c r="Q492" s="10">
        <v>0</v>
      </c>
      <c r="R492" s="10">
        <v>2970</v>
      </c>
      <c r="S492" s="10">
        <v>2330.3000000000002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28">
        <f t="shared" ref="Y492:Y498" si="91">SUM(R492:X492)</f>
        <v>5300.3</v>
      </c>
      <c r="Z492" s="4"/>
      <c r="AA492" s="4"/>
      <c r="AB492" s="4"/>
      <c r="AC492" s="4"/>
      <c r="AD492" s="5"/>
      <c r="AE492" s="4"/>
      <c r="AF492" s="4"/>
      <c r="AG492" s="4"/>
      <c r="AH492" s="4"/>
      <c r="AI492" s="4"/>
      <c r="AJ492" s="4"/>
      <c r="AK492" s="4"/>
      <c r="AL492" s="5"/>
      <c r="AM492" s="4"/>
      <c r="AN492" s="4"/>
      <c r="AO492" s="3"/>
      <c r="AP492" s="101"/>
      <c r="AQ492" s="101"/>
      <c r="AR492" s="101"/>
      <c r="AS492" s="101"/>
      <c r="AT492" s="2"/>
      <c r="AU492" s="101"/>
      <c r="AV492" s="101"/>
      <c r="AW492" s="101"/>
      <c r="AX492" s="101"/>
      <c r="AY492" s="101"/>
      <c r="AZ492" s="101"/>
      <c r="BA492" s="101"/>
      <c r="BB492" s="2"/>
      <c r="BC492" s="101"/>
      <c r="BD492" s="101"/>
      <c r="BE492" s="101"/>
      <c r="BF492" s="101"/>
      <c r="BG492" s="101"/>
      <c r="BH492" s="101"/>
      <c r="BI492" s="101"/>
      <c r="BJ492" s="2"/>
      <c r="BK492" s="101"/>
      <c r="BL492" s="101"/>
      <c r="BM492" s="101"/>
      <c r="BN492" s="101"/>
      <c r="BO492" s="101"/>
      <c r="BP492" s="101"/>
      <c r="BQ492" s="101"/>
      <c r="BR492" s="2"/>
      <c r="BS492" s="101"/>
      <c r="BT492" s="101"/>
      <c r="BU492" s="101"/>
      <c r="BV492" s="101"/>
      <c r="BW492" s="101"/>
      <c r="BX492" s="101"/>
      <c r="BY492" s="101"/>
      <c r="BZ492" s="2"/>
      <c r="CA492" s="101"/>
      <c r="CB492" s="101"/>
      <c r="CC492" s="101"/>
      <c r="CD492" s="101"/>
      <c r="CE492" s="101"/>
      <c r="CF492" s="101"/>
      <c r="CG492" s="101"/>
      <c r="CH492" s="2"/>
      <c r="CI492" s="101"/>
      <c r="CJ492" s="101"/>
      <c r="CK492" s="101"/>
      <c r="CL492" s="101"/>
      <c r="CM492" s="101"/>
      <c r="CN492" s="101"/>
      <c r="CO492" s="101"/>
      <c r="CP492" s="2"/>
      <c r="CQ492" s="101"/>
      <c r="CR492" s="101"/>
      <c r="CS492" s="101"/>
      <c r="CT492" s="101"/>
      <c r="CU492" s="101"/>
      <c r="CV492" s="101"/>
      <c r="CW492" s="101"/>
      <c r="CX492" s="2"/>
      <c r="CY492" s="101"/>
      <c r="CZ492" s="101"/>
      <c r="DA492" s="101"/>
      <c r="DB492" s="101"/>
      <c r="DC492" s="101"/>
      <c r="DD492" s="101"/>
      <c r="DE492" s="101"/>
      <c r="DF492" s="2"/>
      <c r="DG492" s="101"/>
      <c r="DH492" s="101"/>
      <c r="DI492" s="101"/>
      <c r="DJ492" s="101"/>
      <c r="DK492" s="101"/>
      <c r="DL492" s="101"/>
      <c r="DM492" s="101"/>
      <c r="DN492" s="2"/>
      <c r="DO492" s="101"/>
      <c r="DP492" s="101"/>
      <c r="DQ492" s="101"/>
      <c r="DR492" s="101"/>
      <c r="DS492" s="101"/>
      <c r="DT492" s="101"/>
      <c r="DU492" s="101"/>
      <c r="DV492" s="2"/>
      <c r="DW492" s="101"/>
      <c r="DX492" s="101"/>
      <c r="DY492" s="101"/>
      <c r="DZ492" s="101"/>
      <c r="EA492" s="101"/>
      <c r="EB492" s="101"/>
      <c r="EC492" s="101"/>
      <c r="ED492" s="2"/>
      <c r="EE492" s="101"/>
      <c r="EF492" s="101"/>
      <c r="EG492" s="101"/>
      <c r="EH492" s="101"/>
      <c r="EI492" s="101"/>
      <c r="EJ492" s="101"/>
      <c r="EK492" s="101"/>
      <c r="EL492" s="2"/>
      <c r="EM492" s="101"/>
      <c r="EN492" s="101"/>
      <c r="EO492" s="101"/>
      <c r="EP492" s="101"/>
      <c r="EQ492" s="101"/>
      <c r="ER492" s="101"/>
      <c r="ES492" s="101"/>
      <c r="ET492" s="2"/>
      <c r="EU492" s="101"/>
      <c r="EV492" s="101"/>
      <c r="EW492" s="101"/>
      <c r="EX492" s="101"/>
      <c r="EY492" s="101"/>
      <c r="EZ492" s="101"/>
      <c r="FA492" s="101"/>
      <c r="FB492" s="2"/>
      <c r="FC492" s="101"/>
      <c r="FD492" s="101"/>
      <c r="FE492" s="101"/>
      <c r="FF492" s="101"/>
      <c r="FG492" s="101"/>
      <c r="FH492" s="101"/>
      <c r="FI492" s="101"/>
      <c r="FJ492" s="2"/>
      <c r="FK492" s="101"/>
      <c r="FL492" s="101"/>
      <c r="FM492" s="101"/>
      <c r="FN492" s="101"/>
      <c r="FO492" s="101"/>
      <c r="FP492" s="101"/>
      <c r="FQ492" s="101"/>
      <c r="FR492" s="2"/>
      <c r="FS492" s="101"/>
      <c r="FT492" s="101"/>
      <c r="FU492" s="101"/>
      <c r="FV492" s="101"/>
      <c r="FW492" s="101"/>
      <c r="FX492" s="101"/>
      <c r="FY492" s="101"/>
      <c r="FZ492" s="2"/>
      <c r="GA492" s="101"/>
      <c r="GB492" s="101"/>
      <c r="GC492" s="101"/>
      <c r="GD492" s="101"/>
      <c r="GE492" s="101"/>
      <c r="GF492" s="101"/>
      <c r="GG492" s="101"/>
      <c r="GH492" s="2"/>
      <c r="GI492" s="101"/>
      <c r="GJ492" s="101"/>
      <c r="GK492" s="101"/>
      <c r="GL492" s="101"/>
      <c r="GM492" s="101"/>
      <c r="GN492" s="101"/>
      <c r="GO492" s="101"/>
      <c r="GP492" s="2"/>
      <c r="GQ492" s="101"/>
      <c r="GR492" s="101"/>
      <c r="GS492" s="101"/>
      <c r="GT492" s="101"/>
      <c r="GU492" s="101"/>
      <c r="GV492" s="101"/>
      <c r="GW492" s="101"/>
      <c r="GX492" s="2"/>
      <c r="GY492" s="101"/>
      <c r="GZ492" s="101"/>
      <c r="HA492" s="101"/>
      <c r="HB492" s="101"/>
      <c r="HC492" s="101"/>
      <c r="HD492" s="101"/>
      <c r="HE492" s="101"/>
      <c r="HF492" s="2"/>
      <c r="HG492" s="101"/>
      <c r="HH492" s="101"/>
      <c r="HI492" s="101"/>
      <c r="HJ492" s="101"/>
      <c r="HK492" s="101"/>
      <c r="HL492" s="101"/>
      <c r="HM492" s="101"/>
      <c r="HN492" s="2"/>
      <c r="HO492" s="101"/>
      <c r="HP492" s="101"/>
      <c r="HQ492" s="101"/>
      <c r="HR492" s="101"/>
      <c r="HS492" s="101"/>
      <c r="HT492" s="101"/>
      <c r="HU492" s="101"/>
      <c r="HV492" s="2"/>
      <c r="HW492" s="101"/>
      <c r="HX492" s="101"/>
      <c r="HY492" s="101"/>
      <c r="HZ492" s="101"/>
      <c r="IA492" s="101"/>
      <c r="IB492" s="101"/>
      <c r="IC492" s="101"/>
      <c r="ID492" s="2"/>
      <c r="IE492" s="101"/>
      <c r="IF492" s="101"/>
      <c r="IG492" s="101"/>
      <c r="IH492" s="101"/>
      <c r="II492" s="101"/>
      <c r="IJ492" s="101"/>
      <c r="IK492" s="101"/>
      <c r="IL492" s="2"/>
      <c r="IM492" s="101"/>
      <c r="IN492" s="101"/>
      <c r="IO492" s="101"/>
      <c r="IP492" s="101"/>
      <c r="IQ492" s="101"/>
      <c r="IR492" s="101"/>
      <c r="IS492" s="101"/>
      <c r="IT492" s="2"/>
      <c r="IU492" s="101"/>
      <c r="IV492" s="101"/>
      <c r="IW492" s="101"/>
    </row>
    <row r="493" spans="1:257" s="118" customFormat="1" x14ac:dyDescent="0.2">
      <c r="A493" s="149"/>
      <c r="B493" s="11" t="s">
        <v>158</v>
      </c>
      <c r="C493" s="146" t="s">
        <v>72</v>
      </c>
      <c r="D493" s="146" t="s">
        <v>71</v>
      </c>
      <c r="E493" s="146" t="s">
        <v>71</v>
      </c>
      <c r="F493" s="146" t="s">
        <v>71</v>
      </c>
      <c r="G493" s="146" t="s">
        <v>71</v>
      </c>
      <c r="H493" s="142" t="s">
        <v>80</v>
      </c>
      <c r="I493" s="146" t="s">
        <v>306</v>
      </c>
      <c r="J493" s="9">
        <v>540</v>
      </c>
      <c r="K493" s="20" t="s">
        <v>71</v>
      </c>
      <c r="L493" s="20" t="s">
        <v>71</v>
      </c>
      <c r="M493" s="28">
        <v>0</v>
      </c>
      <c r="N493" s="28">
        <v>0</v>
      </c>
      <c r="O493" s="28">
        <v>0</v>
      </c>
      <c r="P493" s="28">
        <v>0</v>
      </c>
      <c r="Q493" s="10">
        <v>0</v>
      </c>
      <c r="R493" s="10">
        <v>2322.1</v>
      </c>
      <c r="S493" s="10">
        <f>576</f>
        <v>576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28">
        <f t="shared" si="91"/>
        <v>2898.1</v>
      </c>
      <c r="Z493" s="4"/>
      <c r="AA493" s="4"/>
      <c r="AB493" s="4"/>
      <c r="AC493" s="4"/>
      <c r="AD493" s="5"/>
      <c r="AE493" s="4"/>
      <c r="AF493" s="4"/>
      <c r="AG493" s="4"/>
      <c r="AH493" s="4"/>
      <c r="AI493" s="4"/>
      <c r="AJ493" s="4"/>
      <c r="AK493" s="4"/>
      <c r="AL493" s="5"/>
      <c r="AM493" s="4"/>
      <c r="AN493" s="4"/>
      <c r="AO493" s="3"/>
      <c r="AP493" s="101"/>
      <c r="AQ493" s="101"/>
      <c r="AR493" s="101"/>
      <c r="AS493" s="101"/>
      <c r="AT493" s="2"/>
      <c r="AU493" s="101"/>
      <c r="AV493" s="101"/>
      <c r="AW493" s="101"/>
      <c r="AX493" s="101"/>
      <c r="AY493" s="101"/>
      <c r="AZ493" s="101"/>
      <c r="BA493" s="101"/>
      <c r="BB493" s="2"/>
      <c r="BC493" s="101"/>
      <c r="BD493" s="101"/>
      <c r="BE493" s="101"/>
      <c r="BF493" s="101"/>
      <c r="BG493" s="101"/>
      <c r="BH493" s="101"/>
      <c r="BI493" s="101"/>
      <c r="BJ493" s="2"/>
      <c r="BK493" s="101"/>
      <c r="BL493" s="101"/>
      <c r="BM493" s="101"/>
      <c r="BN493" s="101"/>
      <c r="BO493" s="101"/>
      <c r="BP493" s="101"/>
      <c r="BQ493" s="101"/>
      <c r="BR493" s="2"/>
      <c r="BS493" s="101"/>
      <c r="BT493" s="101"/>
      <c r="BU493" s="101"/>
      <c r="BV493" s="101"/>
      <c r="BW493" s="101"/>
      <c r="BX493" s="101"/>
      <c r="BY493" s="101"/>
      <c r="BZ493" s="2"/>
      <c r="CA493" s="101"/>
      <c r="CB493" s="101"/>
      <c r="CC493" s="101"/>
      <c r="CD493" s="101"/>
      <c r="CE493" s="101"/>
      <c r="CF493" s="101"/>
      <c r="CG493" s="101"/>
      <c r="CH493" s="2"/>
      <c r="CI493" s="101"/>
      <c r="CJ493" s="101"/>
      <c r="CK493" s="101"/>
      <c r="CL493" s="101"/>
      <c r="CM493" s="101"/>
      <c r="CN493" s="101"/>
      <c r="CO493" s="101"/>
      <c r="CP493" s="2"/>
      <c r="CQ493" s="101"/>
      <c r="CR493" s="101"/>
      <c r="CS493" s="101"/>
      <c r="CT493" s="101"/>
      <c r="CU493" s="101"/>
      <c r="CV493" s="101"/>
      <c r="CW493" s="101"/>
      <c r="CX493" s="2"/>
      <c r="CY493" s="101"/>
      <c r="CZ493" s="101"/>
      <c r="DA493" s="101"/>
      <c r="DB493" s="101"/>
      <c r="DC493" s="101"/>
      <c r="DD493" s="101"/>
      <c r="DE493" s="101"/>
      <c r="DF493" s="2"/>
      <c r="DG493" s="101"/>
      <c r="DH493" s="101"/>
      <c r="DI493" s="101"/>
      <c r="DJ493" s="101"/>
      <c r="DK493" s="101"/>
      <c r="DL493" s="101"/>
      <c r="DM493" s="101"/>
      <c r="DN493" s="2"/>
      <c r="DO493" s="101"/>
      <c r="DP493" s="101"/>
      <c r="DQ493" s="101"/>
      <c r="DR493" s="101"/>
      <c r="DS493" s="101"/>
      <c r="DT493" s="101"/>
      <c r="DU493" s="101"/>
      <c r="DV493" s="2"/>
      <c r="DW493" s="101"/>
      <c r="DX493" s="101"/>
      <c r="DY493" s="101"/>
      <c r="DZ493" s="101"/>
      <c r="EA493" s="101"/>
      <c r="EB493" s="101"/>
      <c r="EC493" s="101"/>
      <c r="ED493" s="2"/>
      <c r="EE493" s="101"/>
      <c r="EF493" s="101"/>
      <c r="EG493" s="101"/>
      <c r="EH493" s="101"/>
      <c r="EI493" s="101"/>
      <c r="EJ493" s="101"/>
      <c r="EK493" s="101"/>
      <c r="EL493" s="2"/>
      <c r="EM493" s="101"/>
      <c r="EN493" s="101"/>
      <c r="EO493" s="101"/>
      <c r="EP493" s="101"/>
      <c r="EQ493" s="101"/>
      <c r="ER493" s="101"/>
      <c r="ES493" s="101"/>
      <c r="ET493" s="2"/>
      <c r="EU493" s="101"/>
      <c r="EV493" s="101"/>
      <c r="EW493" s="101"/>
      <c r="EX493" s="101"/>
      <c r="EY493" s="101"/>
      <c r="EZ493" s="101"/>
      <c r="FA493" s="101"/>
      <c r="FB493" s="2"/>
      <c r="FC493" s="101"/>
      <c r="FD493" s="101"/>
      <c r="FE493" s="101"/>
      <c r="FF493" s="101"/>
      <c r="FG493" s="101"/>
      <c r="FH493" s="101"/>
      <c r="FI493" s="101"/>
      <c r="FJ493" s="2"/>
      <c r="FK493" s="101"/>
      <c r="FL493" s="101"/>
      <c r="FM493" s="101"/>
      <c r="FN493" s="101"/>
      <c r="FO493" s="101"/>
      <c r="FP493" s="101"/>
      <c r="FQ493" s="101"/>
      <c r="FR493" s="2"/>
      <c r="FS493" s="101"/>
      <c r="FT493" s="101"/>
      <c r="FU493" s="101"/>
      <c r="FV493" s="101"/>
      <c r="FW493" s="101"/>
      <c r="FX493" s="101"/>
      <c r="FY493" s="101"/>
      <c r="FZ493" s="2"/>
      <c r="GA493" s="101"/>
      <c r="GB493" s="101"/>
      <c r="GC493" s="101"/>
      <c r="GD493" s="101"/>
      <c r="GE493" s="101"/>
      <c r="GF493" s="101"/>
      <c r="GG493" s="101"/>
      <c r="GH493" s="2"/>
      <c r="GI493" s="101"/>
      <c r="GJ493" s="101"/>
      <c r="GK493" s="101"/>
      <c r="GL493" s="101"/>
      <c r="GM493" s="101"/>
      <c r="GN493" s="101"/>
      <c r="GO493" s="101"/>
      <c r="GP493" s="2"/>
      <c r="GQ493" s="101"/>
      <c r="GR493" s="101"/>
      <c r="GS493" s="101"/>
      <c r="GT493" s="101"/>
      <c r="GU493" s="101"/>
      <c r="GV493" s="101"/>
      <c r="GW493" s="101"/>
      <c r="GX493" s="2"/>
      <c r="GY493" s="101"/>
      <c r="GZ493" s="101"/>
      <c r="HA493" s="101"/>
      <c r="HB493" s="101"/>
      <c r="HC493" s="101"/>
      <c r="HD493" s="101"/>
      <c r="HE493" s="101"/>
      <c r="HF493" s="2"/>
      <c r="HG493" s="101"/>
      <c r="HH493" s="101"/>
      <c r="HI493" s="101"/>
      <c r="HJ493" s="101"/>
      <c r="HK493" s="101"/>
      <c r="HL493" s="101"/>
      <c r="HM493" s="101"/>
      <c r="HN493" s="2"/>
      <c r="HO493" s="101"/>
      <c r="HP493" s="101"/>
      <c r="HQ493" s="101"/>
      <c r="HR493" s="101"/>
      <c r="HS493" s="101"/>
      <c r="HT493" s="101"/>
      <c r="HU493" s="101"/>
      <c r="HV493" s="2"/>
      <c r="HW493" s="101"/>
      <c r="HX493" s="101"/>
      <c r="HY493" s="101"/>
      <c r="HZ493" s="101"/>
      <c r="IA493" s="101"/>
      <c r="IB493" s="101"/>
      <c r="IC493" s="101"/>
      <c r="ID493" s="2"/>
      <c r="IE493" s="101"/>
      <c r="IF493" s="101"/>
      <c r="IG493" s="101"/>
      <c r="IH493" s="101"/>
      <c r="II493" s="101"/>
      <c r="IJ493" s="101"/>
      <c r="IK493" s="101"/>
      <c r="IL493" s="2"/>
      <c r="IM493" s="101"/>
      <c r="IN493" s="101"/>
      <c r="IO493" s="101"/>
      <c r="IP493" s="101"/>
      <c r="IQ493" s="101"/>
      <c r="IR493" s="101"/>
      <c r="IS493" s="101"/>
      <c r="IT493" s="2"/>
      <c r="IU493" s="101"/>
      <c r="IV493" s="101"/>
      <c r="IW493" s="101"/>
    </row>
    <row r="494" spans="1:257" s="118" customFormat="1" x14ac:dyDescent="0.2">
      <c r="A494" s="149"/>
      <c r="B494" s="11" t="s">
        <v>158</v>
      </c>
      <c r="C494" s="146" t="s">
        <v>72</v>
      </c>
      <c r="D494" s="146" t="s">
        <v>71</v>
      </c>
      <c r="E494" s="146" t="s">
        <v>71</v>
      </c>
      <c r="F494" s="146" t="s">
        <v>71</v>
      </c>
      <c r="G494" s="146" t="s">
        <v>71</v>
      </c>
      <c r="H494" s="142" t="s">
        <v>90</v>
      </c>
      <c r="I494" s="146" t="s">
        <v>20</v>
      </c>
      <c r="J494" s="9" t="s">
        <v>416</v>
      </c>
      <c r="K494" s="20" t="s">
        <v>71</v>
      </c>
      <c r="L494" s="20" t="s">
        <v>71</v>
      </c>
      <c r="M494" s="28">
        <v>0</v>
      </c>
      <c r="N494" s="28">
        <v>0</v>
      </c>
      <c r="O494" s="28">
        <v>0</v>
      </c>
      <c r="P494" s="28">
        <v>0</v>
      </c>
      <c r="Q494" s="10">
        <v>0</v>
      </c>
      <c r="R494" s="10">
        <v>30</v>
      </c>
      <c r="S494" s="10">
        <v>23.5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28">
        <f t="shared" si="91"/>
        <v>53.5</v>
      </c>
      <c r="Z494" s="4"/>
      <c r="AA494" s="4"/>
      <c r="AB494" s="4"/>
      <c r="AC494" s="4"/>
      <c r="AD494" s="5"/>
      <c r="AE494" s="4"/>
      <c r="AF494" s="4"/>
      <c r="AG494" s="4"/>
      <c r="AH494" s="4"/>
      <c r="AI494" s="4"/>
      <c r="AJ494" s="4"/>
      <c r="AK494" s="4"/>
      <c r="AL494" s="5"/>
      <c r="AM494" s="4"/>
      <c r="AN494" s="4"/>
      <c r="AO494" s="3"/>
      <c r="AP494" s="101"/>
      <c r="AQ494" s="101"/>
      <c r="AR494" s="101"/>
      <c r="AS494" s="101"/>
      <c r="AT494" s="2"/>
      <c r="AU494" s="101"/>
      <c r="AV494" s="101"/>
      <c r="AW494" s="101"/>
      <c r="AX494" s="101"/>
      <c r="AY494" s="101"/>
      <c r="AZ494" s="101"/>
      <c r="BA494" s="101"/>
      <c r="BB494" s="2"/>
      <c r="BC494" s="101"/>
      <c r="BD494" s="101"/>
      <c r="BE494" s="101"/>
      <c r="BF494" s="101"/>
      <c r="BG494" s="101"/>
      <c r="BH494" s="101"/>
      <c r="BI494" s="101"/>
      <c r="BJ494" s="2"/>
      <c r="BK494" s="101"/>
      <c r="BL494" s="101"/>
      <c r="BM494" s="101"/>
      <c r="BN494" s="101"/>
      <c r="BO494" s="101"/>
      <c r="BP494" s="101"/>
      <c r="BQ494" s="101"/>
      <c r="BR494" s="2"/>
      <c r="BS494" s="101"/>
      <c r="BT494" s="101"/>
      <c r="BU494" s="101"/>
      <c r="BV494" s="101"/>
      <c r="BW494" s="101"/>
      <c r="BX494" s="101"/>
      <c r="BY494" s="101"/>
      <c r="BZ494" s="2"/>
      <c r="CA494" s="101"/>
      <c r="CB494" s="101"/>
      <c r="CC494" s="101"/>
      <c r="CD494" s="101"/>
      <c r="CE494" s="101"/>
      <c r="CF494" s="101"/>
      <c r="CG494" s="101"/>
      <c r="CH494" s="2"/>
      <c r="CI494" s="101"/>
      <c r="CJ494" s="101"/>
      <c r="CK494" s="101"/>
      <c r="CL494" s="101"/>
      <c r="CM494" s="101"/>
      <c r="CN494" s="101"/>
      <c r="CO494" s="101"/>
      <c r="CP494" s="2"/>
      <c r="CQ494" s="101"/>
      <c r="CR494" s="101"/>
      <c r="CS494" s="101"/>
      <c r="CT494" s="101"/>
      <c r="CU494" s="101"/>
      <c r="CV494" s="101"/>
      <c r="CW494" s="101"/>
      <c r="CX494" s="2"/>
      <c r="CY494" s="101"/>
      <c r="CZ494" s="101"/>
      <c r="DA494" s="101"/>
      <c r="DB494" s="101"/>
      <c r="DC494" s="101"/>
      <c r="DD494" s="101"/>
      <c r="DE494" s="101"/>
      <c r="DF494" s="2"/>
      <c r="DG494" s="101"/>
      <c r="DH494" s="101"/>
      <c r="DI494" s="101"/>
      <c r="DJ494" s="101"/>
      <c r="DK494" s="101"/>
      <c r="DL494" s="101"/>
      <c r="DM494" s="101"/>
      <c r="DN494" s="2"/>
      <c r="DO494" s="101"/>
      <c r="DP494" s="101"/>
      <c r="DQ494" s="101"/>
      <c r="DR494" s="101"/>
      <c r="DS494" s="101"/>
      <c r="DT494" s="101"/>
      <c r="DU494" s="101"/>
      <c r="DV494" s="2"/>
      <c r="DW494" s="101"/>
      <c r="DX494" s="101"/>
      <c r="DY494" s="101"/>
      <c r="DZ494" s="101"/>
      <c r="EA494" s="101"/>
      <c r="EB494" s="101"/>
      <c r="EC494" s="101"/>
      <c r="ED494" s="2"/>
      <c r="EE494" s="101"/>
      <c r="EF494" s="101"/>
      <c r="EG494" s="101"/>
      <c r="EH494" s="101"/>
      <c r="EI494" s="101"/>
      <c r="EJ494" s="101"/>
      <c r="EK494" s="101"/>
      <c r="EL494" s="2"/>
      <c r="EM494" s="101"/>
      <c r="EN494" s="101"/>
      <c r="EO494" s="101"/>
      <c r="EP494" s="101"/>
      <c r="EQ494" s="101"/>
      <c r="ER494" s="101"/>
      <c r="ES494" s="101"/>
      <c r="ET494" s="2"/>
      <c r="EU494" s="101"/>
      <c r="EV494" s="101"/>
      <c r="EW494" s="101"/>
      <c r="EX494" s="101"/>
      <c r="EY494" s="101"/>
      <c r="EZ494" s="101"/>
      <c r="FA494" s="101"/>
      <c r="FB494" s="2"/>
      <c r="FC494" s="101"/>
      <c r="FD494" s="101"/>
      <c r="FE494" s="101"/>
      <c r="FF494" s="101"/>
      <c r="FG494" s="101"/>
      <c r="FH494" s="101"/>
      <c r="FI494" s="101"/>
      <c r="FJ494" s="2"/>
      <c r="FK494" s="101"/>
      <c r="FL494" s="101"/>
      <c r="FM494" s="101"/>
      <c r="FN494" s="101"/>
      <c r="FO494" s="101"/>
      <c r="FP494" s="101"/>
      <c r="FQ494" s="101"/>
      <c r="FR494" s="2"/>
      <c r="FS494" s="101"/>
      <c r="FT494" s="101"/>
      <c r="FU494" s="101"/>
      <c r="FV494" s="101"/>
      <c r="FW494" s="101"/>
      <c r="FX494" s="101"/>
      <c r="FY494" s="101"/>
      <c r="FZ494" s="2"/>
      <c r="GA494" s="101"/>
      <c r="GB494" s="101"/>
      <c r="GC494" s="101"/>
      <c r="GD494" s="101"/>
      <c r="GE494" s="101"/>
      <c r="GF494" s="101"/>
      <c r="GG494" s="101"/>
      <c r="GH494" s="2"/>
      <c r="GI494" s="101"/>
      <c r="GJ494" s="101"/>
      <c r="GK494" s="101"/>
      <c r="GL494" s="101"/>
      <c r="GM494" s="101"/>
      <c r="GN494" s="101"/>
      <c r="GO494" s="101"/>
      <c r="GP494" s="2"/>
      <c r="GQ494" s="101"/>
      <c r="GR494" s="101"/>
      <c r="GS494" s="101"/>
      <c r="GT494" s="101"/>
      <c r="GU494" s="101"/>
      <c r="GV494" s="101"/>
      <c r="GW494" s="101"/>
      <c r="GX494" s="2"/>
      <c r="GY494" s="101"/>
      <c r="GZ494" s="101"/>
      <c r="HA494" s="101"/>
      <c r="HB494" s="101"/>
      <c r="HC494" s="101"/>
      <c r="HD494" s="101"/>
      <c r="HE494" s="101"/>
      <c r="HF494" s="2"/>
      <c r="HG494" s="101"/>
      <c r="HH494" s="101"/>
      <c r="HI494" s="101"/>
      <c r="HJ494" s="101"/>
      <c r="HK494" s="101"/>
      <c r="HL494" s="101"/>
      <c r="HM494" s="101"/>
      <c r="HN494" s="2"/>
      <c r="HO494" s="101"/>
      <c r="HP494" s="101"/>
      <c r="HQ494" s="101"/>
      <c r="HR494" s="101"/>
      <c r="HS494" s="101"/>
      <c r="HT494" s="101"/>
      <c r="HU494" s="101"/>
      <c r="HV494" s="2"/>
      <c r="HW494" s="101"/>
      <c r="HX494" s="101"/>
      <c r="HY494" s="101"/>
      <c r="HZ494" s="101"/>
      <c r="IA494" s="101"/>
      <c r="IB494" s="101"/>
      <c r="IC494" s="101"/>
      <c r="ID494" s="2"/>
      <c r="IE494" s="101"/>
      <c r="IF494" s="101"/>
      <c r="IG494" s="101"/>
      <c r="IH494" s="101"/>
      <c r="II494" s="101"/>
      <c r="IJ494" s="101"/>
      <c r="IK494" s="101"/>
      <c r="IL494" s="2"/>
      <c r="IM494" s="101"/>
      <c r="IN494" s="101"/>
      <c r="IO494" s="101"/>
      <c r="IP494" s="101"/>
      <c r="IQ494" s="101"/>
      <c r="IR494" s="101"/>
      <c r="IS494" s="101"/>
      <c r="IT494" s="2"/>
      <c r="IU494" s="101"/>
      <c r="IV494" s="101"/>
      <c r="IW494" s="101"/>
    </row>
    <row r="495" spans="1:257" s="118" customFormat="1" x14ac:dyDescent="0.2">
      <c r="A495" s="142"/>
      <c r="B495" s="11" t="s">
        <v>159</v>
      </c>
      <c r="C495" s="146" t="s">
        <v>97</v>
      </c>
      <c r="D495" s="146" t="s">
        <v>71</v>
      </c>
      <c r="E495" s="146" t="s">
        <v>71</v>
      </c>
      <c r="F495" s="146" t="s">
        <v>71</v>
      </c>
      <c r="G495" s="146" t="s">
        <v>71</v>
      </c>
      <c r="H495" s="142" t="s">
        <v>80</v>
      </c>
      <c r="I495" s="146">
        <v>1840155050</v>
      </c>
      <c r="J495" s="9">
        <v>540</v>
      </c>
      <c r="K495" s="20" t="s">
        <v>71</v>
      </c>
      <c r="L495" s="20" t="s">
        <v>71</v>
      </c>
      <c r="M495" s="28">
        <v>0</v>
      </c>
      <c r="N495" s="28">
        <v>0</v>
      </c>
      <c r="O495" s="28">
        <v>0</v>
      </c>
      <c r="P495" s="28">
        <v>0</v>
      </c>
      <c r="Q495" s="10">
        <v>0</v>
      </c>
      <c r="R495" s="10">
        <v>0</v>
      </c>
      <c r="S495" s="10">
        <v>0</v>
      </c>
      <c r="T495" s="10">
        <v>52235.3</v>
      </c>
      <c r="U495" s="10">
        <v>0</v>
      </c>
      <c r="V495" s="10">
        <v>0</v>
      </c>
      <c r="W495" s="10">
        <v>0</v>
      </c>
      <c r="X495" s="10">
        <v>0</v>
      </c>
      <c r="Y495" s="28">
        <f t="shared" si="91"/>
        <v>52235.3</v>
      </c>
      <c r="Z495" s="4"/>
      <c r="AA495" s="4"/>
      <c r="AB495" s="4"/>
      <c r="AC495" s="4"/>
      <c r="AD495" s="5"/>
      <c r="AE495" s="4"/>
      <c r="AF495" s="4"/>
      <c r="AG495" s="4"/>
      <c r="AH495" s="4"/>
      <c r="AI495" s="4"/>
      <c r="AJ495" s="4"/>
      <c r="AK495" s="4"/>
      <c r="AL495" s="5"/>
      <c r="AM495" s="4"/>
      <c r="AN495" s="4"/>
      <c r="AO495" s="3"/>
      <c r="AP495" s="101"/>
      <c r="AQ495" s="101"/>
      <c r="AR495" s="101"/>
      <c r="AS495" s="101"/>
      <c r="AT495" s="2"/>
      <c r="AU495" s="101"/>
      <c r="AV495" s="101"/>
      <c r="AW495" s="101"/>
      <c r="AX495" s="101"/>
      <c r="AY495" s="101"/>
      <c r="AZ495" s="101"/>
      <c r="BA495" s="101"/>
      <c r="BB495" s="2"/>
      <c r="BC495" s="101"/>
      <c r="BD495" s="101"/>
      <c r="BE495" s="101"/>
      <c r="BF495" s="101"/>
      <c r="BG495" s="101"/>
      <c r="BH495" s="101"/>
      <c r="BI495" s="101"/>
      <c r="BJ495" s="2"/>
      <c r="BK495" s="101"/>
      <c r="BL495" s="101"/>
      <c r="BM495" s="101"/>
      <c r="BN495" s="101"/>
      <c r="BO495" s="101"/>
      <c r="BP495" s="101"/>
      <c r="BQ495" s="101"/>
      <c r="BR495" s="2"/>
      <c r="BS495" s="101"/>
      <c r="BT495" s="101"/>
      <c r="BU495" s="101"/>
      <c r="BV495" s="101"/>
      <c r="BW495" s="101"/>
      <c r="BX495" s="101"/>
      <c r="BY495" s="101"/>
      <c r="BZ495" s="2"/>
      <c r="CA495" s="101"/>
      <c r="CB495" s="101"/>
      <c r="CC495" s="101"/>
      <c r="CD495" s="101"/>
      <c r="CE495" s="101"/>
      <c r="CF495" s="101"/>
      <c r="CG495" s="101"/>
      <c r="CH495" s="2"/>
      <c r="CI495" s="101"/>
      <c r="CJ495" s="101"/>
      <c r="CK495" s="101"/>
      <c r="CL495" s="101"/>
      <c r="CM495" s="101"/>
      <c r="CN495" s="101"/>
      <c r="CO495" s="101"/>
      <c r="CP495" s="2"/>
      <c r="CQ495" s="101"/>
      <c r="CR495" s="101"/>
      <c r="CS495" s="101"/>
      <c r="CT495" s="101"/>
      <c r="CU495" s="101"/>
      <c r="CV495" s="101"/>
      <c r="CW495" s="101"/>
      <c r="CX495" s="2"/>
      <c r="CY495" s="101"/>
      <c r="CZ495" s="101"/>
      <c r="DA495" s="101"/>
      <c r="DB495" s="101"/>
      <c r="DC495" s="101"/>
      <c r="DD495" s="101"/>
      <c r="DE495" s="101"/>
      <c r="DF495" s="2"/>
      <c r="DG495" s="101"/>
      <c r="DH495" s="101"/>
      <c r="DI495" s="101"/>
      <c r="DJ495" s="101"/>
      <c r="DK495" s="101"/>
      <c r="DL495" s="101"/>
      <c r="DM495" s="101"/>
      <c r="DN495" s="2"/>
      <c r="DO495" s="101"/>
      <c r="DP495" s="101"/>
      <c r="DQ495" s="101"/>
      <c r="DR495" s="101"/>
      <c r="DS495" s="101"/>
      <c r="DT495" s="101"/>
      <c r="DU495" s="101"/>
      <c r="DV495" s="2"/>
      <c r="DW495" s="101"/>
      <c r="DX495" s="101"/>
      <c r="DY495" s="101"/>
      <c r="DZ495" s="101"/>
      <c r="EA495" s="101"/>
      <c r="EB495" s="101"/>
      <c r="EC495" s="101"/>
      <c r="ED495" s="2"/>
      <c r="EE495" s="101"/>
      <c r="EF495" s="101"/>
      <c r="EG495" s="101"/>
      <c r="EH495" s="101"/>
      <c r="EI495" s="101"/>
      <c r="EJ495" s="101"/>
      <c r="EK495" s="101"/>
      <c r="EL495" s="2"/>
      <c r="EM495" s="101"/>
      <c r="EN495" s="101"/>
      <c r="EO495" s="101"/>
      <c r="EP495" s="101"/>
      <c r="EQ495" s="101"/>
      <c r="ER495" s="101"/>
      <c r="ES495" s="101"/>
      <c r="ET495" s="2"/>
      <c r="EU495" s="101"/>
      <c r="EV495" s="101"/>
      <c r="EW495" s="101"/>
      <c r="EX495" s="101"/>
      <c r="EY495" s="101"/>
      <c r="EZ495" s="101"/>
      <c r="FA495" s="101"/>
      <c r="FB495" s="2"/>
      <c r="FC495" s="101"/>
      <c r="FD495" s="101"/>
      <c r="FE495" s="101"/>
      <c r="FF495" s="101"/>
      <c r="FG495" s="101"/>
      <c r="FH495" s="101"/>
      <c r="FI495" s="101"/>
      <c r="FJ495" s="2"/>
      <c r="FK495" s="101"/>
      <c r="FL495" s="101"/>
      <c r="FM495" s="101"/>
      <c r="FN495" s="101"/>
      <c r="FO495" s="101"/>
      <c r="FP495" s="101"/>
      <c r="FQ495" s="101"/>
      <c r="FR495" s="2"/>
      <c r="FS495" s="101"/>
      <c r="FT495" s="101"/>
      <c r="FU495" s="101"/>
      <c r="FV495" s="101"/>
      <c r="FW495" s="101"/>
      <c r="FX495" s="101"/>
      <c r="FY495" s="101"/>
      <c r="FZ495" s="2"/>
      <c r="GA495" s="101"/>
      <c r="GB495" s="101"/>
      <c r="GC495" s="101"/>
      <c r="GD495" s="101"/>
      <c r="GE495" s="101"/>
      <c r="GF495" s="101"/>
      <c r="GG495" s="101"/>
      <c r="GH495" s="2"/>
      <c r="GI495" s="101"/>
      <c r="GJ495" s="101"/>
      <c r="GK495" s="101"/>
      <c r="GL495" s="101"/>
      <c r="GM495" s="101"/>
      <c r="GN495" s="101"/>
      <c r="GO495" s="101"/>
      <c r="GP495" s="2"/>
      <c r="GQ495" s="101"/>
      <c r="GR495" s="101"/>
      <c r="GS495" s="101"/>
      <c r="GT495" s="101"/>
      <c r="GU495" s="101"/>
      <c r="GV495" s="101"/>
      <c r="GW495" s="101"/>
      <c r="GX495" s="2"/>
      <c r="GY495" s="101"/>
      <c r="GZ495" s="101"/>
      <c r="HA495" s="101"/>
      <c r="HB495" s="101"/>
      <c r="HC495" s="101"/>
      <c r="HD495" s="101"/>
      <c r="HE495" s="101"/>
      <c r="HF495" s="2"/>
      <c r="HG495" s="101"/>
      <c r="HH495" s="101"/>
      <c r="HI495" s="101"/>
      <c r="HJ495" s="101"/>
      <c r="HK495" s="101"/>
      <c r="HL495" s="101"/>
      <c r="HM495" s="101"/>
      <c r="HN495" s="2"/>
      <c r="HO495" s="101"/>
      <c r="HP495" s="101"/>
      <c r="HQ495" s="101"/>
      <c r="HR495" s="101"/>
      <c r="HS495" s="101"/>
      <c r="HT495" s="101"/>
      <c r="HU495" s="101"/>
      <c r="HV495" s="2"/>
      <c r="HW495" s="101"/>
      <c r="HX495" s="101"/>
      <c r="HY495" s="101"/>
      <c r="HZ495" s="101"/>
      <c r="IA495" s="101"/>
      <c r="IB495" s="101"/>
      <c r="IC495" s="101"/>
      <c r="ID495" s="2"/>
      <c r="IE495" s="101"/>
      <c r="IF495" s="101"/>
      <c r="IG495" s="101"/>
      <c r="IH495" s="101"/>
      <c r="II495" s="101"/>
      <c r="IJ495" s="101"/>
      <c r="IK495" s="101"/>
      <c r="IL495" s="2"/>
      <c r="IM495" s="101"/>
      <c r="IN495" s="101"/>
      <c r="IO495" s="101"/>
      <c r="IP495" s="101"/>
      <c r="IQ495" s="101"/>
      <c r="IR495" s="101"/>
      <c r="IS495" s="101"/>
      <c r="IT495" s="2"/>
      <c r="IU495" s="101"/>
      <c r="IV495" s="101"/>
      <c r="IW495" s="101"/>
    </row>
    <row r="496" spans="1:257" s="118" customFormat="1" x14ac:dyDescent="0.2">
      <c r="A496" s="142"/>
      <c r="B496" s="11" t="s">
        <v>158</v>
      </c>
      <c r="C496" s="146" t="s">
        <v>72</v>
      </c>
      <c r="D496" s="146" t="s">
        <v>71</v>
      </c>
      <c r="E496" s="146" t="s">
        <v>71</v>
      </c>
      <c r="F496" s="146" t="s">
        <v>71</v>
      </c>
      <c r="G496" s="146" t="s">
        <v>71</v>
      </c>
      <c r="H496" s="142" t="s">
        <v>80</v>
      </c>
      <c r="I496" s="146" t="s">
        <v>520</v>
      </c>
      <c r="J496" s="9">
        <v>540</v>
      </c>
      <c r="K496" s="20" t="s">
        <v>71</v>
      </c>
      <c r="L496" s="20" t="s">
        <v>71</v>
      </c>
      <c r="M496" s="28">
        <v>0</v>
      </c>
      <c r="N496" s="28">
        <v>0</v>
      </c>
      <c r="O496" s="28">
        <v>0</v>
      </c>
      <c r="P496" s="28">
        <v>0</v>
      </c>
      <c r="Q496" s="10">
        <v>0</v>
      </c>
      <c r="R496" s="10">
        <v>0</v>
      </c>
      <c r="S496" s="10">
        <v>0</v>
      </c>
      <c r="T496" s="10">
        <v>527.6</v>
      </c>
      <c r="U496" s="10">
        <v>0</v>
      </c>
      <c r="V496" s="10">
        <v>0</v>
      </c>
      <c r="W496" s="10">
        <v>0</v>
      </c>
      <c r="X496" s="10">
        <v>0</v>
      </c>
      <c r="Y496" s="28">
        <f t="shared" si="91"/>
        <v>527.6</v>
      </c>
      <c r="Z496" s="4"/>
      <c r="AA496" s="4"/>
      <c r="AB496" s="4"/>
      <c r="AC496" s="4"/>
      <c r="AD496" s="5"/>
      <c r="AE496" s="4"/>
      <c r="AF496" s="4"/>
      <c r="AG496" s="4"/>
      <c r="AH496" s="4"/>
      <c r="AI496" s="4"/>
      <c r="AJ496" s="4"/>
      <c r="AK496" s="4"/>
      <c r="AL496" s="5"/>
      <c r="AM496" s="4"/>
      <c r="AN496" s="4"/>
      <c r="AO496" s="3"/>
      <c r="AP496" s="101"/>
      <c r="AQ496" s="101"/>
      <c r="AR496" s="101"/>
      <c r="AS496" s="101"/>
      <c r="AT496" s="2"/>
      <c r="AU496" s="101"/>
      <c r="AV496" s="101"/>
      <c r="AW496" s="101"/>
      <c r="AX496" s="101"/>
      <c r="AY496" s="101"/>
      <c r="AZ496" s="101"/>
      <c r="BA496" s="101"/>
      <c r="BB496" s="2"/>
      <c r="BC496" s="101"/>
      <c r="BD496" s="101"/>
      <c r="BE496" s="101"/>
      <c r="BF496" s="101"/>
      <c r="BG496" s="101"/>
      <c r="BH496" s="101"/>
      <c r="BI496" s="101"/>
      <c r="BJ496" s="2"/>
      <c r="BK496" s="101"/>
      <c r="BL496" s="101"/>
      <c r="BM496" s="101"/>
      <c r="BN496" s="101"/>
      <c r="BO496" s="101"/>
      <c r="BP496" s="101"/>
      <c r="BQ496" s="101"/>
      <c r="BR496" s="2"/>
      <c r="BS496" s="101"/>
      <c r="BT496" s="101"/>
      <c r="BU496" s="101"/>
      <c r="BV496" s="101"/>
      <c r="BW496" s="101"/>
      <c r="BX496" s="101"/>
      <c r="BY496" s="101"/>
      <c r="BZ496" s="2"/>
      <c r="CA496" s="101"/>
      <c r="CB496" s="101"/>
      <c r="CC496" s="101"/>
      <c r="CD496" s="101"/>
      <c r="CE496" s="101"/>
      <c r="CF496" s="101"/>
      <c r="CG496" s="101"/>
      <c r="CH496" s="2"/>
      <c r="CI496" s="101"/>
      <c r="CJ496" s="101"/>
      <c r="CK496" s="101"/>
      <c r="CL496" s="101"/>
      <c r="CM496" s="101"/>
      <c r="CN496" s="101"/>
      <c r="CO496" s="101"/>
      <c r="CP496" s="2"/>
      <c r="CQ496" s="101"/>
      <c r="CR496" s="101"/>
      <c r="CS496" s="101"/>
      <c r="CT496" s="101"/>
      <c r="CU496" s="101"/>
      <c r="CV496" s="101"/>
      <c r="CW496" s="101"/>
      <c r="CX496" s="2"/>
      <c r="CY496" s="101"/>
      <c r="CZ496" s="101"/>
      <c r="DA496" s="101"/>
      <c r="DB496" s="101"/>
      <c r="DC496" s="101"/>
      <c r="DD496" s="101"/>
      <c r="DE496" s="101"/>
      <c r="DF496" s="2"/>
      <c r="DG496" s="101"/>
      <c r="DH496" s="101"/>
      <c r="DI496" s="101"/>
      <c r="DJ496" s="101"/>
      <c r="DK496" s="101"/>
      <c r="DL496" s="101"/>
      <c r="DM496" s="101"/>
      <c r="DN496" s="2"/>
      <c r="DO496" s="101"/>
      <c r="DP496" s="101"/>
      <c r="DQ496" s="101"/>
      <c r="DR496" s="101"/>
      <c r="DS496" s="101"/>
      <c r="DT496" s="101"/>
      <c r="DU496" s="101"/>
      <c r="DV496" s="2"/>
      <c r="DW496" s="101"/>
      <c r="DX496" s="101"/>
      <c r="DY496" s="101"/>
      <c r="DZ496" s="101"/>
      <c r="EA496" s="101"/>
      <c r="EB496" s="101"/>
      <c r="EC496" s="101"/>
      <c r="ED496" s="2"/>
      <c r="EE496" s="101"/>
      <c r="EF496" s="101"/>
      <c r="EG496" s="101"/>
      <c r="EH496" s="101"/>
      <c r="EI496" s="101"/>
      <c r="EJ496" s="101"/>
      <c r="EK496" s="101"/>
      <c r="EL496" s="2"/>
      <c r="EM496" s="101"/>
      <c r="EN496" s="101"/>
      <c r="EO496" s="101"/>
      <c r="EP496" s="101"/>
      <c r="EQ496" s="101"/>
      <c r="ER496" s="101"/>
      <c r="ES496" s="101"/>
      <c r="ET496" s="2"/>
      <c r="EU496" s="101"/>
      <c r="EV496" s="101"/>
      <c r="EW496" s="101"/>
      <c r="EX496" s="101"/>
      <c r="EY496" s="101"/>
      <c r="EZ496" s="101"/>
      <c r="FA496" s="101"/>
      <c r="FB496" s="2"/>
      <c r="FC496" s="101"/>
      <c r="FD496" s="101"/>
      <c r="FE496" s="101"/>
      <c r="FF496" s="101"/>
      <c r="FG496" s="101"/>
      <c r="FH496" s="101"/>
      <c r="FI496" s="101"/>
      <c r="FJ496" s="2"/>
      <c r="FK496" s="101"/>
      <c r="FL496" s="101"/>
      <c r="FM496" s="101"/>
      <c r="FN496" s="101"/>
      <c r="FO496" s="101"/>
      <c r="FP496" s="101"/>
      <c r="FQ496" s="101"/>
      <c r="FR496" s="2"/>
      <c r="FS496" s="101"/>
      <c r="FT496" s="101"/>
      <c r="FU496" s="101"/>
      <c r="FV496" s="101"/>
      <c r="FW496" s="101"/>
      <c r="FX496" s="101"/>
      <c r="FY496" s="101"/>
      <c r="FZ496" s="2"/>
      <c r="GA496" s="101"/>
      <c r="GB496" s="101"/>
      <c r="GC496" s="101"/>
      <c r="GD496" s="101"/>
      <c r="GE496" s="101"/>
      <c r="GF496" s="101"/>
      <c r="GG496" s="101"/>
      <c r="GH496" s="2"/>
      <c r="GI496" s="101"/>
      <c r="GJ496" s="101"/>
      <c r="GK496" s="101"/>
      <c r="GL496" s="101"/>
      <c r="GM496" s="101"/>
      <c r="GN496" s="101"/>
      <c r="GO496" s="101"/>
      <c r="GP496" s="2"/>
      <c r="GQ496" s="101"/>
      <c r="GR496" s="101"/>
      <c r="GS496" s="101"/>
      <c r="GT496" s="101"/>
      <c r="GU496" s="101"/>
      <c r="GV496" s="101"/>
      <c r="GW496" s="101"/>
      <c r="GX496" s="2"/>
      <c r="GY496" s="101"/>
      <c r="GZ496" s="101"/>
      <c r="HA496" s="101"/>
      <c r="HB496" s="101"/>
      <c r="HC496" s="101"/>
      <c r="HD496" s="101"/>
      <c r="HE496" s="101"/>
      <c r="HF496" s="2"/>
      <c r="HG496" s="101"/>
      <c r="HH496" s="101"/>
      <c r="HI496" s="101"/>
      <c r="HJ496" s="101"/>
      <c r="HK496" s="101"/>
      <c r="HL496" s="101"/>
      <c r="HM496" s="101"/>
      <c r="HN496" s="2"/>
      <c r="HO496" s="101"/>
      <c r="HP496" s="101"/>
      <c r="HQ496" s="101"/>
      <c r="HR496" s="101"/>
      <c r="HS496" s="101"/>
      <c r="HT496" s="101"/>
      <c r="HU496" s="101"/>
      <c r="HV496" s="2"/>
      <c r="HW496" s="101"/>
      <c r="HX496" s="101"/>
      <c r="HY496" s="101"/>
      <c r="HZ496" s="101"/>
      <c r="IA496" s="101"/>
      <c r="IB496" s="101"/>
      <c r="IC496" s="101"/>
      <c r="ID496" s="2"/>
      <c r="IE496" s="101"/>
      <c r="IF496" s="101"/>
      <c r="IG496" s="101"/>
      <c r="IH496" s="101"/>
      <c r="II496" s="101"/>
      <c r="IJ496" s="101"/>
      <c r="IK496" s="101"/>
      <c r="IL496" s="2"/>
      <c r="IM496" s="101"/>
      <c r="IN496" s="101"/>
      <c r="IO496" s="101"/>
      <c r="IP496" s="101"/>
      <c r="IQ496" s="101"/>
      <c r="IR496" s="101"/>
      <c r="IS496" s="101"/>
      <c r="IT496" s="2"/>
      <c r="IU496" s="101"/>
      <c r="IV496" s="101"/>
      <c r="IW496" s="101"/>
    </row>
    <row r="497" spans="1:257" s="118" customFormat="1" x14ac:dyDescent="0.2">
      <c r="A497" s="142"/>
      <c r="B497" s="11" t="s">
        <v>159</v>
      </c>
      <c r="C497" s="146" t="s">
        <v>97</v>
      </c>
      <c r="D497" s="146" t="s">
        <v>71</v>
      </c>
      <c r="E497" s="146" t="s">
        <v>71</v>
      </c>
      <c r="F497" s="146" t="s">
        <v>71</v>
      </c>
      <c r="G497" s="146" t="s">
        <v>71</v>
      </c>
      <c r="H497" s="142" t="s">
        <v>90</v>
      </c>
      <c r="I497" s="146">
        <v>1840155050</v>
      </c>
      <c r="J497" s="9" t="s">
        <v>416</v>
      </c>
      <c r="K497" s="20" t="s">
        <v>71</v>
      </c>
      <c r="L497" s="20" t="s">
        <v>71</v>
      </c>
      <c r="M497" s="28">
        <v>0</v>
      </c>
      <c r="N497" s="28">
        <v>0</v>
      </c>
      <c r="O497" s="28">
        <v>0</v>
      </c>
      <c r="P497" s="28">
        <v>0</v>
      </c>
      <c r="Q497" s="10">
        <v>0</v>
      </c>
      <c r="R497" s="10">
        <v>0</v>
      </c>
      <c r="S497" s="10">
        <v>0</v>
      </c>
      <c r="T497" s="10">
        <v>2709.7</v>
      </c>
      <c r="U497" s="10">
        <v>0</v>
      </c>
      <c r="V497" s="10">
        <v>0</v>
      </c>
      <c r="W497" s="10">
        <v>0</v>
      </c>
      <c r="X497" s="10">
        <v>0</v>
      </c>
      <c r="Y497" s="28">
        <f t="shared" si="91"/>
        <v>2709.7</v>
      </c>
      <c r="Z497" s="4"/>
      <c r="AA497" s="4"/>
      <c r="AB497" s="4"/>
      <c r="AC497" s="4"/>
      <c r="AD497" s="5"/>
      <c r="AE497" s="4"/>
      <c r="AF497" s="4"/>
      <c r="AG497" s="4"/>
      <c r="AH497" s="4"/>
      <c r="AI497" s="4"/>
      <c r="AJ497" s="4"/>
      <c r="AK497" s="4"/>
      <c r="AL497" s="5"/>
      <c r="AM497" s="4"/>
      <c r="AN497" s="4"/>
      <c r="AO497" s="3"/>
      <c r="AP497" s="101"/>
      <c r="AQ497" s="101"/>
      <c r="AR497" s="101"/>
      <c r="AS497" s="101"/>
      <c r="AT497" s="2"/>
      <c r="AU497" s="101"/>
      <c r="AV497" s="101"/>
      <c r="AW497" s="101"/>
      <c r="AX497" s="101"/>
      <c r="AY497" s="101"/>
      <c r="AZ497" s="101"/>
      <c r="BA497" s="101"/>
      <c r="BB497" s="2"/>
      <c r="BC497" s="101"/>
      <c r="BD497" s="101"/>
      <c r="BE497" s="101"/>
      <c r="BF497" s="101"/>
      <c r="BG497" s="101"/>
      <c r="BH497" s="101"/>
      <c r="BI497" s="101"/>
      <c r="BJ497" s="2"/>
      <c r="BK497" s="101"/>
      <c r="BL497" s="101"/>
      <c r="BM497" s="101"/>
      <c r="BN497" s="101"/>
      <c r="BO497" s="101"/>
      <c r="BP497" s="101"/>
      <c r="BQ497" s="101"/>
      <c r="BR497" s="2"/>
      <c r="BS497" s="101"/>
      <c r="BT497" s="101"/>
      <c r="BU497" s="101"/>
      <c r="BV497" s="101"/>
      <c r="BW497" s="101"/>
      <c r="BX497" s="101"/>
      <c r="BY497" s="101"/>
      <c r="BZ497" s="2"/>
      <c r="CA497" s="101"/>
      <c r="CB497" s="101"/>
      <c r="CC497" s="101"/>
      <c r="CD497" s="101"/>
      <c r="CE497" s="101"/>
      <c r="CF497" s="101"/>
      <c r="CG497" s="101"/>
      <c r="CH497" s="2"/>
      <c r="CI497" s="101"/>
      <c r="CJ497" s="101"/>
      <c r="CK497" s="101"/>
      <c r="CL497" s="101"/>
      <c r="CM497" s="101"/>
      <c r="CN497" s="101"/>
      <c r="CO497" s="101"/>
      <c r="CP497" s="2"/>
      <c r="CQ497" s="101"/>
      <c r="CR497" s="101"/>
      <c r="CS497" s="101"/>
      <c r="CT497" s="101"/>
      <c r="CU497" s="101"/>
      <c r="CV497" s="101"/>
      <c r="CW497" s="101"/>
      <c r="CX497" s="2"/>
      <c r="CY497" s="101"/>
      <c r="CZ497" s="101"/>
      <c r="DA497" s="101"/>
      <c r="DB497" s="101"/>
      <c r="DC497" s="101"/>
      <c r="DD497" s="101"/>
      <c r="DE497" s="101"/>
      <c r="DF497" s="2"/>
      <c r="DG497" s="101"/>
      <c r="DH497" s="101"/>
      <c r="DI497" s="101"/>
      <c r="DJ497" s="101"/>
      <c r="DK497" s="101"/>
      <c r="DL497" s="101"/>
      <c r="DM497" s="101"/>
      <c r="DN497" s="2"/>
      <c r="DO497" s="101"/>
      <c r="DP497" s="101"/>
      <c r="DQ497" s="101"/>
      <c r="DR497" s="101"/>
      <c r="DS497" s="101"/>
      <c r="DT497" s="101"/>
      <c r="DU497" s="101"/>
      <c r="DV497" s="2"/>
      <c r="DW497" s="101"/>
      <c r="DX497" s="101"/>
      <c r="DY497" s="101"/>
      <c r="DZ497" s="101"/>
      <c r="EA497" s="101"/>
      <c r="EB497" s="101"/>
      <c r="EC497" s="101"/>
      <c r="ED497" s="2"/>
      <c r="EE497" s="101"/>
      <c r="EF497" s="101"/>
      <c r="EG497" s="101"/>
      <c r="EH497" s="101"/>
      <c r="EI497" s="101"/>
      <c r="EJ497" s="101"/>
      <c r="EK497" s="101"/>
      <c r="EL497" s="2"/>
      <c r="EM497" s="101"/>
      <c r="EN497" s="101"/>
      <c r="EO497" s="101"/>
      <c r="EP497" s="101"/>
      <c r="EQ497" s="101"/>
      <c r="ER497" s="101"/>
      <c r="ES497" s="101"/>
      <c r="ET497" s="2"/>
      <c r="EU497" s="101"/>
      <c r="EV497" s="101"/>
      <c r="EW497" s="101"/>
      <c r="EX497" s="101"/>
      <c r="EY497" s="101"/>
      <c r="EZ497" s="101"/>
      <c r="FA497" s="101"/>
      <c r="FB497" s="2"/>
      <c r="FC497" s="101"/>
      <c r="FD497" s="101"/>
      <c r="FE497" s="101"/>
      <c r="FF497" s="101"/>
      <c r="FG497" s="101"/>
      <c r="FH497" s="101"/>
      <c r="FI497" s="101"/>
      <c r="FJ497" s="2"/>
      <c r="FK497" s="101"/>
      <c r="FL497" s="101"/>
      <c r="FM497" s="101"/>
      <c r="FN497" s="101"/>
      <c r="FO497" s="101"/>
      <c r="FP497" s="101"/>
      <c r="FQ497" s="101"/>
      <c r="FR497" s="2"/>
      <c r="FS497" s="101"/>
      <c r="FT497" s="101"/>
      <c r="FU497" s="101"/>
      <c r="FV497" s="101"/>
      <c r="FW497" s="101"/>
      <c r="FX497" s="101"/>
      <c r="FY497" s="101"/>
      <c r="FZ497" s="2"/>
      <c r="GA497" s="101"/>
      <c r="GB497" s="101"/>
      <c r="GC497" s="101"/>
      <c r="GD497" s="101"/>
      <c r="GE497" s="101"/>
      <c r="GF497" s="101"/>
      <c r="GG497" s="101"/>
      <c r="GH497" s="2"/>
      <c r="GI497" s="101"/>
      <c r="GJ497" s="101"/>
      <c r="GK497" s="101"/>
      <c r="GL497" s="101"/>
      <c r="GM497" s="101"/>
      <c r="GN497" s="101"/>
      <c r="GO497" s="101"/>
      <c r="GP497" s="2"/>
      <c r="GQ497" s="101"/>
      <c r="GR497" s="101"/>
      <c r="GS497" s="101"/>
      <c r="GT497" s="101"/>
      <c r="GU497" s="101"/>
      <c r="GV497" s="101"/>
      <c r="GW497" s="101"/>
      <c r="GX497" s="2"/>
      <c r="GY497" s="101"/>
      <c r="GZ497" s="101"/>
      <c r="HA497" s="101"/>
      <c r="HB497" s="101"/>
      <c r="HC497" s="101"/>
      <c r="HD497" s="101"/>
      <c r="HE497" s="101"/>
      <c r="HF497" s="2"/>
      <c r="HG497" s="101"/>
      <c r="HH497" s="101"/>
      <c r="HI497" s="101"/>
      <c r="HJ497" s="101"/>
      <c r="HK497" s="101"/>
      <c r="HL497" s="101"/>
      <c r="HM497" s="101"/>
      <c r="HN497" s="2"/>
      <c r="HO497" s="101"/>
      <c r="HP497" s="101"/>
      <c r="HQ497" s="101"/>
      <c r="HR497" s="101"/>
      <c r="HS497" s="101"/>
      <c r="HT497" s="101"/>
      <c r="HU497" s="101"/>
      <c r="HV497" s="2"/>
      <c r="HW497" s="101"/>
      <c r="HX497" s="101"/>
      <c r="HY497" s="101"/>
      <c r="HZ497" s="101"/>
      <c r="IA497" s="101"/>
      <c r="IB497" s="101"/>
      <c r="IC497" s="101"/>
      <c r="ID497" s="2"/>
      <c r="IE497" s="101"/>
      <c r="IF497" s="101"/>
      <c r="IG497" s="101"/>
      <c r="IH497" s="101"/>
      <c r="II497" s="101"/>
      <c r="IJ497" s="101"/>
      <c r="IK497" s="101"/>
      <c r="IL497" s="2"/>
      <c r="IM497" s="101"/>
      <c r="IN497" s="101"/>
      <c r="IO497" s="101"/>
      <c r="IP497" s="101"/>
      <c r="IQ497" s="101"/>
      <c r="IR497" s="101"/>
      <c r="IS497" s="101"/>
      <c r="IT497" s="2"/>
      <c r="IU497" s="101"/>
      <c r="IV497" s="101"/>
      <c r="IW497" s="101"/>
    </row>
    <row r="498" spans="1:257" s="118" customFormat="1" x14ac:dyDescent="0.2">
      <c r="A498" s="142"/>
      <c r="B498" s="11" t="s">
        <v>158</v>
      </c>
      <c r="C498" s="146" t="s">
        <v>72</v>
      </c>
      <c r="D498" s="146" t="s">
        <v>71</v>
      </c>
      <c r="E498" s="146" t="s">
        <v>71</v>
      </c>
      <c r="F498" s="146" t="s">
        <v>71</v>
      </c>
      <c r="G498" s="146" t="s">
        <v>71</v>
      </c>
      <c r="H498" s="142" t="s">
        <v>90</v>
      </c>
      <c r="I498" s="146" t="s">
        <v>520</v>
      </c>
      <c r="J498" s="9" t="s">
        <v>416</v>
      </c>
      <c r="K498" s="20" t="s">
        <v>71</v>
      </c>
      <c r="L498" s="20" t="s">
        <v>71</v>
      </c>
      <c r="M498" s="28">
        <v>0</v>
      </c>
      <c r="N498" s="28">
        <v>0</v>
      </c>
      <c r="O498" s="28">
        <v>0</v>
      </c>
      <c r="P498" s="28">
        <v>0</v>
      </c>
      <c r="Q498" s="10">
        <v>0</v>
      </c>
      <c r="R498" s="10">
        <v>0</v>
      </c>
      <c r="S498" s="10">
        <v>0</v>
      </c>
      <c r="T498" s="10">
        <v>27.4</v>
      </c>
      <c r="U498" s="10">
        <v>0</v>
      </c>
      <c r="V498" s="10">
        <v>0</v>
      </c>
      <c r="W498" s="10">
        <v>0</v>
      </c>
      <c r="X498" s="10">
        <v>0</v>
      </c>
      <c r="Y498" s="28">
        <f t="shared" si="91"/>
        <v>27.4</v>
      </c>
      <c r="Z498" s="4"/>
      <c r="AA498" s="4"/>
      <c r="AB498" s="4"/>
      <c r="AC498" s="4"/>
      <c r="AD498" s="5"/>
      <c r="AE498" s="4"/>
      <c r="AF498" s="4"/>
      <c r="AG498" s="4"/>
      <c r="AH498" s="4"/>
      <c r="AI498" s="4"/>
      <c r="AJ498" s="4"/>
      <c r="AK498" s="4"/>
      <c r="AL498" s="5"/>
      <c r="AM498" s="4"/>
      <c r="AN498" s="4"/>
      <c r="AO498" s="3"/>
      <c r="AP498" s="101"/>
      <c r="AQ498" s="101"/>
      <c r="AR498" s="101"/>
      <c r="AS498" s="101"/>
      <c r="AT498" s="2"/>
      <c r="AU498" s="101"/>
      <c r="AV498" s="101"/>
      <c r="AW498" s="101"/>
      <c r="AX498" s="101"/>
      <c r="AY498" s="101"/>
      <c r="AZ498" s="101"/>
      <c r="BA498" s="101"/>
      <c r="BB498" s="2"/>
      <c r="BC498" s="101"/>
      <c r="BD498" s="101"/>
      <c r="BE498" s="101"/>
      <c r="BF498" s="101"/>
      <c r="BG498" s="101"/>
      <c r="BH498" s="101"/>
      <c r="BI498" s="101"/>
      <c r="BJ498" s="2"/>
      <c r="BK498" s="101"/>
      <c r="BL498" s="101"/>
      <c r="BM498" s="101"/>
      <c r="BN498" s="101"/>
      <c r="BO498" s="101"/>
      <c r="BP498" s="101"/>
      <c r="BQ498" s="101"/>
      <c r="BR498" s="2"/>
      <c r="BS498" s="101"/>
      <c r="BT498" s="101"/>
      <c r="BU498" s="101"/>
      <c r="BV498" s="101"/>
      <c r="BW498" s="101"/>
      <c r="BX498" s="101"/>
      <c r="BY498" s="101"/>
      <c r="BZ498" s="2"/>
      <c r="CA498" s="101"/>
      <c r="CB498" s="101"/>
      <c r="CC498" s="101"/>
      <c r="CD498" s="101"/>
      <c r="CE498" s="101"/>
      <c r="CF498" s="101"/>
      <c r="CG498" s="101"/>
      <c r="CH498" s="2"/>
      <c r="CI498" s="101"/>
      <c r="CJ498" s="101"/>
      <c r="CK498" s="101"/>
      <c r="CL498" s="101"/>
      <c r="CM498" s="101"/>
      <c r="CN498" s="101"/>
      <c r="CO498" s="101"/>
      <c r="CP498" s="2"/>
      <c r="CQ498" s="101"/>
      <c r="CR498" s="101"/>
      <c r="CS498" s="101"/>
      <c r="CT498" s="101"/>
      <c r="CU498" s="101"/>
      <c r="CV498" s="101"/>
      <c r="CW498" s="101"/>
      <c r="CX498" s="2"/>
      <c r="CY498" s="101"/>
      <c r="CZ498" s="101"/>
      <c r="DA498" s="101"/>
      <c r="DB498" s="101"/>
      <c r="DC498" s="101"/>
      <c r="DD498" s="101"/>
      <c r="DE498" s="101"/>
      <c r="DF498" s="2"/>
      <c r="DG498" s="101"/>
      <c r="DH498" s="101"/>
      <c r="DI498" s="101"/>
      <c r="DJ498" s="101"/>
      <c r="DK498" s="101"/>
      <c r="DL498" s="101"/>
      <c r="DM498" s="101"/>
      <c r="DN498" s="2"/>
      <c r="DO498" s="101"/>
      <c r="DP498" s="101"/>
      <c r="DQ498" s="101"/>
      <c r="DR498" s="101"/>
      <c r="DS498" s="101"/>
      <c r="DT498" s="101"/>
      <c r="DU498" s="101"/>
      <c r="DV498" s="2"/>
      <c r="DW498" s="101"/>
      <c r="DX498" s="101"/>
      <c r="DY498" s="101"/>
      <c r="DZ498" s="101"/>
      <c r="EA498" s="101"/>
      <c r="EB498" s="101"/>
      <c r="EC498" s="101"/>
      <c r="ED498" s="2"/>
      <c r="EE498" s="101"/>
      <c r="EF498" s="101"/>
      <c r="EG498" s="101"/>
      <c r="EH498" s="101"/>
      <c r="EI498" s="101"/>
      <c r="EJ498" s="101"/>
      <c r="EK498" s="101"/>
      <c r="EL498" s="2"/>
      <c r="EM498" s="101"/>
      <c r="EN498" s="101"/>
      <c r="EO498" s="101"/>
      <c r="EP498" s="101"/>
      <c r="EQ498" s="101"/>
      <c r="ER498" s="101"/>
      <c r="ES498" s="101"/>
      <c r="ET498" s="2"/>
      <c r="EU498" s="101"/>
      <c r="EV498" s="101"/>
      <c r="EW498" s="101"/>
      <c r="EX498" s="101"/>
      <c r="EY498" s="101"/>
      <c r="EZ498" s="101"/>
      <c r="FA498" s="101"/>
      <c r="FB498" s="2"/>
      <c r="FC498" s="101"/>
      <c r="FD498" s="101"/>
      <c r="FE498" s="101"/>
      <c r="FF498" s="101"/>
      <c r="FG498" s="101"/>
      <c r="FH498" s="101"/>
      <c r="FI498" s="101"/>
      <c r="FJ498" s="2"/>
      <c r="FK498" s="101"/>
      <c r="FL498" s="101"/>
      <c r="FM498" s="101"/>
      <c r="FN498" s="101"/>
      <c r="FO498" s="101"/>
      <c r="FP498" s="101"/>
      <c r="FQ498" s="101"/>
      <c r="FR498" s="2"/>
      <c r="FS498" s="101"/>
      <c r="FT498" s="101"/>
      <c r="FU498" s="101"/>
      <c r="FV498" s="101"/>
      <c r="FW498" s="101"/>
      <c r="FX498" s="101"/>
      <c r="FY498" s="101"/>
      <c r="FZ498" s="2"/>
      <c r="GA498" s="101"/>
      <c r="GB498" s="101"/>
      <c r="GC498" s="101"/>
      <c r="GD498" s="101"/>
      <c r="GE498" s="101"/>
      <c r="GF498" s="101"/>
      <c r="GG498" s="101"/>
      <c r="GH498" s="2"/>
      <c r="GI498" s="101"/>
      <c r="GJ498" s="101"/>
      <c r="GK498" s="101"/>
      <c r="GL498" s="101"/>
      <c r="GM498" s="101"/>
      <c r="GN498" s="101"/>
      <c r="GO498" s="101"/>
      <c r="GP498" s="2"/>
      <c r="GQ498" s="101"/>
      <c r="GR498" s="101"/>
      <c r="GS498" s="101"/>
      <c r="GT498" s="101"/>
      <c r="GU498" s="101"/>
      <c r="GV498" s="101"/>
      <c r="GW498" s="101"/>
      <c r="GX498" s="2"/>
      <c r="GY498" s="101"/>
      <c r="GZ498" s="101"/>
      <c r="HA498" s="101"/>
      <c r="HB498" s="101"/>
      <c r="HC498" s="101"/>
      <c r="HD498" s="101"/>
      <c r="HE498" s="101"/>
      <c r="HF498" s="2"/>
      <c r="HG498" s="101"/>
      <c r="HH498" s="101"/>
      <c r="HI498" s="101"/>
      <c r="HJ498" s="101"/>
      <c r="HK498" s="101"/>
      <c r="HL498" s="101"/>
      <c r="HM498" s="101"/>
      <c r="HN498" s="2"/>
      <c r="HO498" s="101"/>
      <c r="HP498" s="101"/>
      <c r="HQ498" s="101"/>
      <c r="HR498" s="101"/>
      <c r="HS498" s="101"/>
      <c r="HT498" s="101"/>
      <c r="HU498" s="101"/>
      <c r="HV498" s="2"/>
      <c r="HW498" s="101"/>
      <c r="HX498" s="101"/>
      <c r="HY498" s="101"/>
      <c r="HZ498" s="101"/>
      <c r="IA498" s="101"/>
      <c r="IB498" s="101"/>
      <c r="IC498" s="101"/>
      <c r="ID498" s="2"/>
      <c r="IE498" s="101"/>
      <c r="IF498" s="101"/>
      <c r="IG498" s="101"/>
      <c r="IH498" s="101"/>
      <c r="II498" s="101"/>
      <c r="IJ498" s="101"/>
      <c r="IK498" s="101"/>
      <c r="IL498" s="2"/>
      <c r="IM498" s="101"/>
      <c r="IN498" s="101"/>
      <c r="IO498" s="101"/>
      <c r="IP498" s="101"/>
      <c r="IQ498" s="101"/>
      <c r="IR498" s="101"/>
      <c r="IS498" s="101"/>
      <c r="IT498" s="2"/>
      <c r="IU498" s="101"/>
      <c r="IV498" s="101"/>
      <c r="IW498" s="101"/>
    </row>
    <row r="499" spans="1:257" s="118" customFormat="1" ht="31.5" customHeight="1" x14ac:dyDescent="0.2">
      <c r="A499" s="142" t="s">
        <v>572</v>
      </c>
      <c r="B499" s="2" t="s">
        <v>266</v>
      </c>
      <c r="C499" s="142" t="s">
        <v>150</v>
      </c>
      <c r="D499" s="146" t="s">
        <v>71</v>
      </c>
      <c r="E499" s="53" t="s">
        <v>99</v>
      </c>
      <c r="F499" s="146" t="s">
        <v>71</v>
      </c>
      <c r="G499" s="146" t="s">
        <v>71</v>
      </c>
      <c r="H499" s="146" t="s">
        <v>71</v>
      </c>
      <c r="I499" s="146" t="s">
        <v>71</v>
      </c>
      <c r="J499" s="146" t="s">
        <v>71</v>
      </c>
      <c r="K499" s="20" t="s">
        <v>71</v>
      </c>
      <c r="L499" s="20" t="s">
        <v>71</v>
      </c>
      <c r="M499" s="20" t="s">
        <v>71</v>
      </c>
      <c r="N499" s="20" t="s">
        <v>71</v>
      </c>
      <c r="O499" s="20">
        <v>0</v>
      </c>
      <c r="P499" s="20">
        <v>0</v>
      </c>
      <c r="Q499" s="20">
        <v>0</v>
      </c>
      <c r="R499" s="25">
        <v>400</v>
      </c>
      <c r="S499" s="25">
        <v>800</v>
      </c>
      <c r="T499" s="25">
        <v>1200</v>
      </c>
      <c r="U499" s="25">
        <v>1200</v>
      </c>
      <c r="V499" s="25">
        <v>1200</v>
      </c>
      <c r="W499" s="25">
        <v>1200</v>
      </c>
      <c r="X499" s="25">
        <v>1200</v>
      </c>
      <c r="Y499" s="146" t="s">
        <v>71</v>
      </c>
      <c r="Z499" s="4"/>
      <c r="AA499" s="4"/>
      <c r="AB499" s="4"/>
      <c r="AC499" s="4"/>
      <c r="AD499" s="5"/>
      <c r="AE499" s="4"/>
      <c r="AF499" s="4"/>
      <c r="AG499" s="4"/>
      <c r="AH499" s="4"/>
      <c r="AI499" s="4"/>
      <c r="AJ499" s="4"/>
      <c r="AK499" s="4"/>
      <c r="AL499" s="5"/>
      <c r="AM499" s="4"/>
      <c r="AN499" s="4"/>
      <c r="AO499" s="3"/>
      <c r="AP499" s="101"/>
      <c r="AQ499" s="101"/>
      <c r="AR499" s="101"/>
      <c r="AS499" s="101"/>
      <c r="AT499" s="2"/>
      <c r="AU499" s="101"/>
      <c r="AV499" s="101"/>
      <c r="AW499" s="101"/>
      <c r="AX499" s="101"/>
      <c r="AY499" s="101"/>
      <c r="AZ499" s="101"/>
      <c r="BA499" s="101"/>
      <c r="BB499" s="2"/>
      <c r="BC499" s="101"/>
      <c r="BD499" s="101"/>
      <c r="BE499" s="101"/>
      <c r="BF499" s="101"/>
      <c r="BG499" s="101"/>
      <c r="BH499" s="101"/>
      <c r="BI499" s="101"/>
      <c r="BJ499" s="2"/>
      <c r="BK499" s="101"/>
      <c r="BL499" s="101"/>
      <c r="BM499" s="101"/>
      <c r="BN499" s="101"/>
      <c r="BO499" s="101"/>
      <c r="BP499" s="101"/>
      <c r="BQ499" s="101"/>
      <c r="BR499" s="2"/>
      <c r="BS499" s="101"/>
      <c r="BT499" s="101"/>
      <c r="BU499" s="101"/>
      <c r="BV499" s="101"/>
      <c r="BW499" s="101"/>
      <c r="BX499" s="101"/>
      <c r="BY499" s="101"/>
      <c r="BZ499" s="2"/>
      <c r="CA499" s="101"/>
      <c r="CB499" s="101"/>
      <c r="CC499" s="101"/>
      <c r="CD499" s="101"/>
      <c r="CE499" s="101"/>
      <c r="CF499" s="101"/>
      <c r="CG499" s="101"/>
      <c r="CH499" s="2"/>
      <c r="CI499" s="101"/>
      <c r="CJ499" s="101"/>
      <c r="CK499" s="101"/>
      <c r="CL499" s="101"/>
      <c r="CM499" s="101"/>
      <c r="CN499" s="101"/>
      <c r="CO499" s="101"/>
      <c r="CP499" s="2"/>
      <c r="CQ499" s="101"/>
      <c r="CR499" s="101"/>
      <c r="CS499" s="101"/>
      <c r="CT499" s="101"/>
      <c r="CU499" s="101"/>
      <c r="CV499" s="101"/>
      <c r="CW499" s="101"/>
      <c r="CX499" s="2"/>
      <c r="CY499" s="101"/>
      <c r="CZ499" s="101"/>
      <c r="DA499" s="101"/>
      <c r="DB499" s="101"/>
      <c r="DC499" s="101"/>
      <c r="DD499" s="101"/>
      <c r="DE499" s="101"/>
      <c r="DF499" s="2"/>
      <c r="DG499" s="101"/>
      <c r="DH499" s="101"/>
      <c r="DI499" s="101"/>
      <c r="DJ499" s="101"/>
      <c r="DK499" s="101"/>
      <c r="DL499" s="101"/>
      <c r="DM499" s="101"/>
      <c r="DN499" s="2"/>
      <c r="DO499" s="101"/>
      <c r="DP499" s="101"/>
      <c r="DQ499" s="101"/>
      <c r="DR499" s="101"/>
      <c r="DS499" s="101"/>
      <c r="DT499" s="101"/>
      <c r="DU499" s="101"/>
      <c r="DV499" s="2"/>
      <c r="DW499" s="101"/>
      <c r="DX499" s="101"/>
      <c r="DY499" s="101"/>
      <c r="DZ499" s="101"/>
      <c r="EA499" s="101"/>
      <c r="EB499" s="101"/>
      <c r="EC499" s="101"/>
      <c r="ED499" s="2"/>
      <c r="EE499" s="101"/>
      <c r="EF499" s="101"/>
      <c r="EG499" s="101"/>
      <c r="EH499" s="101"/>
      <c r="EI499" s="101"/>
      <c r="EJ499" s="101"/>
      <c r="EK499" s="101"/>
      <c r="EL499" s="2"/>
      <c r="EM499" s="101"/>
      <c r="EN499" s="101"/>
      <c r="EO499" s="101"/>
      <c r="EP499" s="101"/>
      <c r="EQ499" s="101"/>
      <c r="ER499" s="101"/>
      <c r="ES499" s="101"/>
      <c r="ET499" s="2"/>
      <c r="EU499" s="101"/>
      <c r="EV499" s="101"/>
      <c r="EW499" s="101"/>
      <c r="EX499" s="101"/>
      <c r="EY499" s="101"/>
      <c r="EZ499" s="101"/>
      <c r="FA499" s="101"/>
      <c r="FB499" s="2"/>
      <c r="FC499" s="101"/>
      <c r="FD499" s="101"/>
      <c r="FE499" s="101"/>
      <c r="FF499" s="101"/>
      <c r="FG499" s="101"/>
      <c r="FH499" s="101"/>
      <c r="FI499" s="101"/>
      <c r="FJ499" s="2"/>
      <c r="FK499" s="101"/>
      <c r="FL499" s="101"/>
      <c r="FM499" s="101"/>
      <c r="FN499" s="101"/>
      <c r="FO499" s="101"/>
      <c r="FP499" s="101"/>
      <c r="FQ499" s="101"/>
      <c r="FR499" s="2"/>
      <c r="FS499" s="101"/>
      <c r="FT499" s="101"/>
      <c r="FU499" s="101"/>
      <c r="FV499" s="101"/>
      <c r="FW499" s="101"/>
      <c r="FX499" s="101"/>
      <c r="FY499" s="101"/>
      <c r="FZ499" s="2"/>
      <c r="GA499" s="101"/>
      <c r="GB499" s="101"/>
      <c r="GC499" s="101"/>
      <c r="GD499" s="101"/>
      <c r="GE499" s="101"/>
      <c r="GF499" s="101"/>
      <c r="GG499" s="101"/>
      <c r="GH499" s="2"/>
      <c r="GI499" s="101"/>
      <c r="GJ499" s="101"/>
      <c r="GK499" s="101"/>
      <c r="GL499" s="101"/>
      <c r="GM499" s="101"/>
      <c r="GN499" s="101"/>
      <c r="GO499" s="101"/>
      <c r="GP499" s="2"/>
      <c r="GQ499" s="101"/>
      <c r="GR499" s="101"/>
      <c r="GS499" s="101"/>
      <c r="GT499" s="101"/>
      <c r="GU499" s="101"/>
      <c r="GV499" s="101"/>
      <c r="GW499" s="101"/>
      <c r="GX499" s="2"/>
      <c r="GY499" s="101"/>
      <c r="GZ499" s="101"/>
      <c r="HA499" s="101"/>
      <c r="HB499" s="101"/>
      <c r="HC499" s="101"/>
      <c r="HD499" s="101"/>
      <c r="HE499" s="101"/>
      <c r="HF499" s="2"/>
      <c r="HG499" s="101"/>
      <c r="HH499" s="101"/>
      <c r="HI499" s="101"/>
      <c r="HJ499" s="101"/>
      <c r="HK499" s="101"/>
      <c r="HL499" s="101"/>
      <c r="HM499" s="101"/>
      <c r="HN499" s="2"/>
      <c r="HO499" s="101"/>
      <c r="HP499" s="101"/>
      <c r="HQ499" s="101"/>
      <c r="HR499" s="101"/>
      <c r="HS499" s="101"/>
      <c r="HT499" s="101"/>
      <c r="HU499" s="101"/>
      <c r="HV499" s="2"/>
      <c r="HW499" s="101"/>
      <c r="HX499" s="101"/>
      <c r="HY499" s="101"/>
      <c r="HZ499" s="101"/>
      <c r="IA499" s="101"/>
      <c r="IB499" s="101"/>
      <c r="IC499" s="101"/>
      <c r="ID499" s="2"/>
      <c r="IE499" s="101"/>
      <c r="IF499" s="101"/>
      <c r="IG499" s="101"/>
      <c r="IH499" s="101"/>
      <c r="II499" s="101"/>
      <c r="IJ499" s="101"/>
      <c r="IK499" s="101"/>
      <c r="IL499" s="2"/>
      <c r="IM499" s="101"/>
      <c r="IN499" s="101"/>
      <c r="IO499" s="101"/>
      <c r="IP499" s="101"/>
      <c r="IQ499" s="101"/>
      <c r="IR499" s="101"/>
      <c r="IS499" s="101"/>
      <c r="IT499" s="2"/>
      <c r="IU499" s="101"/>
      <c r="IV499" s="101"/>
      <c r="IW499" s="101"/>
    </row>
    <row r="500" spans="1:257" s="118" customFormat="1" ht="51.75" customHeight="1" x14ac:dyDescent="0.2">
      <c r="A500" s="149" t="s">
        <v>30</v>
      </c>
      <c r="B500" s="12" t="s">
        <v>318</v>
      </c>
      <c r="C500" s="146" t="s">
        <v>71</v>
      </c>
      <c r="D500" s="146" t="s">
        <v>71</v>
      </c>
      <c r="E500" s="146" t="s">
        <v>71</v>
      </c>
      <c r="F500" s="25" t="s">
        <v>616</v>
      </c>
      <c r="G500" s="8" t="s">
        <v>82</v>
      </c>
      <c r="H500" s="146" t="s">
        <v>71</v>
      </c>
      <c r="I500" s="146" t="s">
        <v>71</v>
      </c>
      <c r="J500" s="146" t="s">
        <v>71</v>
      </c>
      <c r="K500" s="146" t="s">
        <v>71</v>
      </c>
      <c r="L500" s="146" t="s">
        <v>71</v>
      </c>
      <c r="M500" s="146" t="s">
        <v>71</v>
      </c>
      <c r="N500" s="146" t="s">
        <v>71</v>
      </c>
      <c r="O500" s="146" t="s">
        <v>71</v>
      </c>
      <c r="P500" s="146" t="s">
        <v>71</v>
      </c>
      <c r="Q500" s="146" t="s">
        <v>71</v>
      </c>
      <c r="R500" s="146" t="s">
        <v>71</v>
      </c>
      <c r="S500" s="146" t="s">
        <v>71</v>
      </c>
      <c r="T500" s="146" t="s">
        <v>71</v>
      </c>
      <c r="U500" s="146" t="s">
        <v>71</v>
      </c>
      <c r="V500" s="146" t="s">
        <v>71</v>
      </c>
      <c r="W500" s="146" t="s">
        <v>71</v>
      </c>
      <c r="X500" s="146" t="s">
        <v>71</v>
      </c>
      <c r="Y500" s="146" t="s">
        <v>71</v>
      </c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7"/>
    </row>
    <row r="501" spans="1:257" s="118" customFormat="1" x14ac:dyDescent="0.2">
      <c r="A501" s="149"/>
      <c r="B501" s="12" t="s">
        <v>157</v>
      </c>
      <c r="C501" s="148" t="s">
        <v>72</v>
      </c>
      <c r="D501" s="148" t="s">
        <v>71</v>
      </c>
      <c r="E501" s="148" t="s">
        <v>71</v>
      </c>
      <c r="F501" s="52" t="s">
        <v>71</v>
      </c>
      <c r="G501" s="148" t="s">
        <v>71</v>
      </c>
      <c r="H501" s="148" t="s">
        <v>73</v>
      </c>
      <c r="I501" s="148">
        <v>1840100000</v>
      </c>
      <c r="J501" s="15" t="s">
        <v>75</v>
      </c>
      <c r="K501" s="24" t="s">
        <v>71</v>
      </c>
      <c r="L501" s="24" t="s">
        <v>71</v>
      </c>
      <c r="M501" s="23">
        <f t="shared" ref="M501:R501" si="92">M503+M504</f>
        <v>0</v>
      </c>
      <c r="N501" s="23">
        <f t="shared" si="92"/>
        <v>0</v>
      </c>
      <c r="O501" s="23">
        <f t="shared" si="92"/>
        <v>0</v>
      </c>
      <c r="P501" s="23">
        <f t="shared" si="92"/>
        <v>0</v>
      </c>
      <c r="Q501" s="23">
        <f t="shared" si="92"/>
        <v>0</v>
      </c>
      <c r="R501" s="23">
        <f t="shared" si="92"/>
        <v>39186.1</v>
      </c>
      <c r="S501" s="23">
        <f t="shared" ref="S501:X501" si="93">S503+S504</f>
        <v>0</v>
      </c>
      <c r="T501" s="23">
        <f t="shared" si="93"/>
        <v>0</v>
      </c>
      <c r="U501" s="23">
        <f t="shared" si="93"/>
        <v>0</v>
      </c>
      <c r="V501" s="23">
        <f t="shared" si="93"/>
        <v>0</v>
      </c>
      <c r="W501" s="23">
        <f t="shared" si="93"/>
        <v>0</v>
      </c>
      <c r="X501" s="23">
        <f t="shared" si="93"/>
        <v>0</v>
      </c>
      <c r="Y501" s="23">
        <f>SUM(M501:X501)</f>
        <v>39186.1</v>
      </c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7"/>
    </row>
    <row r="502" spans="1:257" s="118" customFormat="1" x14ac:dyDescent="0.2">
      <c r="A502" s="149"/>
      <c r="B502" s="12" t="s">
        <v>76</v>
      </c>
      <c r="C502" s="24" t="s">
        <v>71</v>
      </c>
      <c r="D502" s="148" t="s">
        <v>71</v>
      </c>
      <c r="E502" s="148" t="s">
        <v>71</v>
      </c>
      <c r="F502" s="52" t="s">
        <v>71</v>
      </c>
      <c r="G502" s="148" t="s">
        <v>71</v>
      </c>
      <c r="H502" s="148" t="s">
        <v>71</v>
      </c>
      <c r="I502" s="148" t="s">
        <v>71</v>
      </c>
      <c r="J502" s="148" t="s">
        <v>71</v>
      </c>
      <c r="K502" s="24" t="s">
        <v>71</v>
      </c>
      <c r="L502" s="24" t="s">
        <v>71</v>
      </c>
      <c r="M502" s="148" t="s">
        <v>71</v>
      </c>
      <c r="N502" s="148" t="s">
        <v>71</v>
      </c>
      <c r="O502" s="148" t="s">
        <v>71</v>
      </c>
      <c r="P502" s="148" t="s">
        <v>71</v>
      </c>
      <c r="Q502" s="148" t="s">
        <v>71</v>
      </c>
      <c r="R502" s="148" t="s">
        <v>71</v>
      </c>
      <c r="S502" s="148" t="s">
        <v>71</v>
      </c>
      <c r="T502" s="148" t="s">
        <v>71</v>
      </c>
      <c r="U502" s="148" t="s">
        <v>71</v>
      </c>
      <c r="V502" s="148" t="s">
        <v>71</v>
      </c>
      <c r="W502" s="148" t="s">
        <v>71</v>
      </c>
      <c r="X502" s="148" t="s">
        <v>71</v>
      </c>
      <c r="Y502" s="148" t="s">
        <v>71</v>
      </c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7"/>
    </row>
    <row r="503" spans="1:257" s="118" customFormat="1" x14ac:dyDescent="0.2">
      <c r="A503" s="149"/>
      <c r="B503" s="12" t="s">
        <v>159</v>
      </c>
      <c r="C503" s="148" t="s">
        <v>72</v>
      </c>
      <c r="D503" s="148" t="s">
        <v>71</v>
      </c>
      <c r="E503" s="148" t="s">
        <v>71</v>
      </c>
      <c r="F503" s="52" t="s">
        <v>71</v>
      </c>
      <c r="G503" s="148" t="s">
        <v>71</v>
      </c>
      <c r="H503" s="148" t="s">
        <v>73</v>
      </c>
      <c r="I503" s="148">
        <v>1840100000</v>
      </c>
      <c r="J503" s="15" t="s">
        <v>75</v>
      </c>
      <c r="K503" s="24" t="s">
        <v>71</v>
      </c>
      <c r="L503" s="24" t="s">
        <v>71</v>
      </c>
      <c r="M503" s="23">
        <f>SUMIFS(M506:M513,B506:B513,B503)</f>
        <v>0</v>
      </c>
      <c r="N503" s="23">
        <f>SUMIFS(N506:N513,B506:B513,B503)</f>
        <v>0</v>
      </c>
      <c r="O503" s="23">
        <f>SUMIFS(O506:O513,B506:B513,B503)</f>
        <v>0</v>
      </c>
      <c r="P503" s="23">
        <f>SUMIFS(P506:P513,B506:B513,B503)</f>
        <v>0</v>
      </c>
      <c r="Q503" s="23">
        <f>SUMIFS(Q506:Q513,B506:B513,B503)</f>
        <v>0</v>
      </c>
      <c r="R503" s="23">
        <f>SUMIFS(R506:R513,B506:B513,B503)</f>
        <v>38348.699999999997</v>
      </c>
      <c r="S503" s="23">
        <f>SUMIFS(S506:S513,B506:B513,B503)</f>
        <v>0</v>
      </c>
      <c r="T503" s="23">
        <f>SUMIFS(T506:T513,B506:B513,B503)</f>
        <v>0</v>
      </c>
      <c r="U503" s="23">
        <f>SUMIFS(U506:U513,B506:B513,B503)</f>
        <v>0</v>
      </c>
      <c r="V503" s="23">
        <f>SUMIFS(V506:V513,B506:B513,B503)</f>
        <v>0</v>
      </c>
      <c r="W503" s="23">
        <f>SUMIFS(W506:W513,B506:B513,B503)</f>
        <v>0</v>
      </c>
      <c r="X503" s="23">
        <f>SUMIFS(X506:X513,C506:C513,B503)</f>
        <v>0</v>
      </c>
      <c r="Y503" s="23">
        <f>SUM(M503:X503)</f>
        <v>38348.699999999997</v>
      </c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7"/>
    </row>
    <row r="504" spans="1:257" s="118" customFormat="1" x14ac:dyDescent="0.2">
      <c r="A504" s="149"/>
      <c r="B504" s="12" t="s">
        <v>158</v>
      </c>
      <c r="C504" s="148" t="s">
        <v>72</v>
      </c>
      <c r="D504" s="148" t="s">
        <v>71</v>
      </c>
      <c r="E504" s="148" t="s">
        <v>71</v>
      </c>
      <c r="F504" s="52" t="s">
        <v>71</v>
      </c>
      <c r="G504" s="148" t="s">
        <v>71</v>
      </c>
      <c r="H504" s="148" t="s">
        <v>73</v>
      </c>
      <c r="I504" s="148">
        <v>1840100000</v>
      </c>
      <c r="J504" s="15" t="s">
        <v>75</v>
      </c>
      <c r="K504" s="24" t="s">
        <v>71</v>
      </c>
      <c r="L504" s="24" t="s">
        <v>71</v>
      </c>
      <c r="M504" s="23">
        <f>SUMIFS(M506:M513,B506:B513,B504)</f>
        <v>0</v>
      </c>
      <c r="N504" s="23">
        <f>SUMIFS(N506:N513,B506:B513,B504)</f>
        <v>0</v>
      </c>
      <c r="O504" s="23">
        <f>SUMIFS(O506:O513,B506:B513,B504)</f>
        <v>0</v>
      </c>
      <c r="P504" s="23">
        <f>SUMIFS(P506:P513,B506:B513,B504)</f>
        <v>0</v>
      </c>
      <c r="Q504" s="23">
        <f>SUMIFS(Q506:Q513,B506:B513,B504)</f>
        <v>0</v>
      </c>
      <c r="R504" s="23">
        <f>SUMIFS(R506:R513,B506:B513,B504)</f>
        <v>837.4</v>
      </c>
      <c r="S504" s="23">
        <f>SUMIFS(S506:S513,B506:B513,B504)</f>
        <v>0</v>
      </c>
      <c r="T504" s="23">
        <f>SUMIFS(T506:T513,B506:B513,B504)</f>
        <v>0</v>
      </c>
      <c r="U504" s="23">
        <f>SUMIFS(U506:U513,B506:B513,B504)</f>
        <v>0</v>
      </c>
      <c r="V504" s="23">
        <f>SUMIFS(V506:V513,B506:B513,B504)</f>
        <v>0</v>
      </c>
      <c r="W504" s="23">
        <f>SUMIFS(W506:W513,B506:B513,B504)</f>
        <v>0</v>
      </c>
      <c r="X504" s="23">
        <f>SUMIFS(X506:X513,C506:C513,B504)</f>
        <v>0</v>
      </c>
      <c r="Y504" s="23">
        <f>SUM(M504:X504)</f>
        <v>837.4</v>
      </c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7"/>
    </row>
    <row r="505" spans="1:257" s="118" customFormat="1" x14ac:dyDescent="0.2">
      <c r="A505" s="149"/>
      <c r="B505" s="11"/>
      <c r="C505" s="146" t="s">
        <v>71</v>
      </c>
      <c r="D505" s="146" t="s">
        <v>71</v>
      </c>
      <c r="E505" s="146" t="s">
        <v>71</v>
      </c>
      <c r="F505" s="146" t="s">
        <v>71</v>
      </c>
      <c r="G505" s="24" t="s">
        <v>71</v>
      </c>
      <c r="H505" s="24" t="s">
        <v>71</v>
      </c>
      <c r="I505" s="24" t="s">
        <v>71</v>
      </c>
      <c r="J505" s="24" t="s">
        <v>71</v>
      </c>
      <c r="K505" s="24" t="s">
        <v>71</v>
      </c>
      <c r="L505" s="24" t="s">
        <v>71</v>
      </c>
      <c r="M505" s="24" t="s">
        <v>71</v>
      </c>
      <c r="N505" s="24" t="s">
        <v>71</v>
      </c>
      <c r="O505" s="24" t="s">
        <v>71</v>
      </c>
      <c r="P505" s="24" t="s">
        <v>71</v>
      </c>
      <c r="Q505" s="24" t="s">
        <v>71</v>
      </c>
      <c r="R505" s="24" t="s">
        <v>71</v>
      </c>
      <c r="S505" s="24" t="s">
        <v>71</v>
      </c>
      <c r="T505" s="24" t="s">
        <v>71</v>
      </c>
      <c r="U505" s="24" t="s">
        <v>71</v>
      </c>
      <c r="V505" s="24" t="s">
        <v>71</v>
      </c>
      <c r="W505" s="24" t="s">
        <v>71</v>
      </c>
      <c r="X505" s="24" t="s">
        <v>71</v>
      </c>
      <c r="Y505" s="24" t="s">
        <v>71</v>
      </c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7"/>
    </row>
    <row r="506" spans="1:257" s="118" customFormat="1" x14ac:dyDescent="0.2">
      <c r="A506" s="149"/>
      <c r="B506" s="11" t="s">
        <v>159</v>
      </c>
      <c r="C506" s="146" t="s">
        <v>97</v>
      </c>
      <c r="D506" s="146" t="s">
        <v>71</v>
      </c>
      <c r="E506" s="146" t="s">
        <v>71</v>
      </c>
      <c r="F506" s="20" t="s">
        <v>71</v>
      </c>
      <c r="G506" s="51" t="s">
        <v>71</v>
      </c>
      <c r="H506" s="142" t="s">
        <v>80</v>
      </c>
      <c r="I506" s="146">
        <v>1840155052</v>
      </c>
      <c r="J506" s="9" t="s">
        <v>410</v>
      </c>
      <c r="K506" s="146" t="s">
        <v>71</v>
      </c>
      <c r="L506" s="146" t="s">
        <v>71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28">
        <f>SUM(M506:X506)</f>
        <v>0</v>
      </c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7"/>
    </row>
    <row r="507" spans="1:257" s="118" customFormat="1" x14ac:dyDescent="0.2">
      <c r="A507" s="149"/>
      <c r="B507" s="11" t="s">
        <v>158</v>
      </c>
      <c r="C507" s="146" t="s">
        <v>72</v>
      </c>
      <c r="D507" s="146" t="s">
        <v>71</v>
      </c>
      <c r="E507" s="146" t="s">
        <v>71</v>
      </c>
      <c r="F507" s="146" t="s">
        <v>71</v>
      </c>
      <c r="G507" s="51" t="s">
        <v>71</v>
      </c>
      <c r="H507" s="142" t="s">
        <v>80</v>
      </c>
      <c r="I507" s="146" t="s">
        <v>23</v>
      </c>
      <c r="J507" s="9" t="s">
        <v>410</v>
      </c>
      <c r="K507" s="146" t="s">
        <v>71</v>
      </c>
      <c r="L507" s="146" t="s">
        <v>71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28">
        <f t="shared" ref="Y507:Y513" si="94">SUM(M507:X507)</f>
        <v>0</v>
      </c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  <c r="AN507" s="116"/>
      <c r="AO507" s="117"/>
    </row>
    <row r="508" spans="1:257" s="118" customFormat="1" x14ac:dyDescent="0.2">
      <c r="A508" s="149"/>
      <c r="B508" s="11" t="s">
        <v>159</v>
      </c>
      <c r="C508" s="146" t="s">
        <v>97</v>
      </c>
      <c r="D508" s="146" t="s">
        <v>86</v>
      </c>
      <c r="E508" s="146" t="s">
        <v>86</v>
      </c>
      <c r="F508" s="20" t="s">
        <v>86</v>
      </c>
      <c r="G508" s="51" t="s">
        <v>71</v>
      </c>
      <c r="H508" s="142" t="s">
        <v>90</v>
      </c>
      <c r="I508" s="146">
        <v>1840155052</v>
      </c>
      <c r="J508" s="9" t="s">
        <v>413</v>
      </c>
      <c r="K508" s="146" t="s">
        <v>71</v>
      </c>
      <c r="L508" s="146" t="s">
        <v>71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11723.1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28">
        <f t="shared" si="94"/>
        <v>11723.1</v>
      </c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7"/>
    </row>
    <row r="509" spans="1:257" s="118" customFormat="1" x14ac:dyDescent="0.2">
      <c r="A509" s="149"/>
      <c r="B509" s="11" t="s">
        <v>158</v>
      </c>
      <c r="C509" s="146" t="s">
        <v>97</v>
      </c>
      <c r="D509" s="146" t="s">
        <v>71</v>
      </c>
      <c r="E509" s="146" t="s">
        <v>71</v>
      </c>
      <c r="F509" s="20" t="s">
        <v>71</v>
      </c>
      <c r="G509" s="51" t="s">
        <v>71</v>
      </c>
      <c r="H509" s="142" t="s">
        <v>90</v>
      </c>
      <c r="I509" s="146" t="s">
        <v>23</v>
      </c>
      <c r="J509" s="9" t="s">
        <v>413</v>
      </c>
      <c r="K509" s="146" t="s">
        <v>71</v>
      </c>
      <c r="L509" s="146" t="s">
        <v>71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118.4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28">
        <f t="shared" si="94"/>
        <v>118.4</v>
      </c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7"/>
    </row>
    <row r="510" spans="1:257" s="118" customFormat="1" x14ac:dyDescent="0.2">
      <c r="A510" s="149"/>
      <c r="B510" s="11" t="s">
        <v>159</v>
      </c>
      <c r="C510" s="146" t="s">
        <v>97</v>
      </c>
      <c r="D510" s="146" t="s">
        <v>71</v>
      </c>
      <c r="E510" s="146" t="s">
        <v>71</v>
      </c>
      <c r="F510" s="20" t="s">
        <v>71</v>
      </c>
      <c r="G510" s="51" t="s">
        <v>71</v>
      </c>
      <c r="H510" s="142" t="s">
        <v>90</v>
      </c>
      <c r="I510" s="146">
        <v>1840155052</v>
      </c>
      <c r="J510" s="9" t="s">
        <v>195</v>
      </c>
      <c r="K510" s="146" t="s">
        <v>71</v>
      </c>
      <c r="L510" s="146" t="s">
        <v>71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26625.599999999999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28">
        <f t="shared" si="94"/>
        <v>26625.599999999999</v>
      </c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  <c r="AN510" s="116"/>
      <c r="AO510" s="117"/>
    </row>
    <row r="511" spans="1:257" s="118" customFormat="1" x14ac:dyDescent="0.2">
      <c r="A511" s="149"/>
      <c r="B511" s="11" t="s">
        <v>158</v>
      </c>
      <c r="C511" s="146" t="s">
        <v>72</v>
      </c>
      <c r="D511" s="146" t="s">
        <v>71</v>
      </c>
      <c r="E511" s="146" t="s">
        <v>71</v>
      </c>
      <c r="F511" s="146" t="s">
        <v>71</v>
      </c>
      <c r="G511" s="51" t="s">
        <v>71</v>
      </c>
      <c r="H511" s="142" t="s">
        <v>90</v>
      </c>
      <c r="I511" s="146" t="s">
        <v>23</v>
      </c>
      <c r="J511" s="9" t="s">
        <v>195</v>
      </c>
      <c r="K511" s="146" t="s">
        <v>71</v>
      </c>
      <c r="L511" s="146" t="s">
        <v>71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719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28">
        <f t="shared" si="94"/>
        <v>719</v>
      </c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7"/>
    </row>
    <row r="512" spans="1:257" s="118" customFormat="1" x14ac:dyDescent="0.2">
      <c r="A512" s="149"/>
      <c r="B512" s="11" t="s">
        <v>159</v>
      </c>
      <c r="C512" s="146" t="s">
        <v>97</v>
      </c>
      <c r="D512" s="146" t="s">
        <v>71</v>
      </c>
      <c r="E512" s="146" t="s">
        <v>71</v>
      </c>
      <c r="F512" s="20" t="s">
        <v>71</v>
      </c>
      <c r="G512" s="51" t="s">
        <v>71</v>
      </c>
      <c r="H512" s="142" t="s">
        <v>80</v>
      </c>
      <c r="I512" s="146">
        <v>1840155053</v>
      </c>
      <c r="J512" s="9">
        <v>540</v>
      </c>
      <c r="K512" s="146" t="s">
        <v>71</v>
      </c>
      <c r="L512" s="146" t="s">
        <v>71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28">
        <f t="shared" si="94"/>
        <v>0</v>
      </c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7"/>
    </row>
    <row r="513" spans="1:257" s="118" customFormat="1" x14ac:dyDescent="0.2">
      <c r="A513" s="149"/>
      <c r="B513" s="11" t="s">
        <v>158</v>
      </c>
      <c r="C513" s="146" t="s">
        <v>72</v>
      </c>
      <c r="D513" s="146" t="s">
        <v>71</v>
      </c>
      <c r="E513" s="146" t="s">
        <v>71</v>
      </c>
      <c r="F513" s="146" t="s">
        <v>71</v>
      </c>
      <c r="G513" s="51" t="s">
        <v>71</v>
      </c>
      <c r="H513" s="142" t="s">
        <v>80</v>
      </c>
      <c r="I513" s="146" t="s">
        <v>36</v>
      </c>
      <c r="J513" s="9">
        <v>540</v>
      </c>
      <c r="K513" s="146" t="s">
        <v>71</v>
      </c>
      <c r="L513" s="146" t="s">
        <v>71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28">
        <f t="shared" si="94"/>
        <v>0</v>
      </c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7"/>
    </row>
    <row r="514" spans="1:257" s="118" customFormat="1" ht="30.75" customHeight="1" x14ac:dyDescent="0.2">
      <c r="A514" s="142" t="s">
        <v>573</v>
      </c>
      <c r="B514" s="2" t="s">
        <v>33</v>
      </c>
      <c r="C514" s="142" t="s">
        <v>83</v>
      </c>
      <c r="D514" s="142" t="s">
        <v>71</v>
      </c>
      <c r="E514" s="53" t="s">
        <v>99</v>
      </c>
      <c r="F514" s="142" t="s">
        <v>71</v>
      </c>
      <c r="G514" s="51" t="s">
        <v>71</v>
      </c>
      <c r="H514" s="142" t="s">
        <v>71</v>
      </c>
      <c r="I514" s="142" t="s">
        <v>71</v>
      </c>
      <c r="J514" s="142" t="s">
        <v>71</v>
      </c>
      <c r="K514" s="142" t="s">
        <v>71</v>
      </c>
      <c r="L514" s="142" t="s">
        <v>71</v>
      </c>
      <c r="M514" s="28" t="s">
        <v>71</v>
      </c>
      <c r="N514" s="28" t="s">
        <v>71</v>
      </c>
      <c r="O514" s="28" t="s">
        <v>71</v>
      </c>
      <c r="P514" s="28" t="s">
        <v>71</v>
      </c>
      <c r="Q514" s="28" t="s">
        <v>71</v>
      </c>
      <c r="R514" s="54">
        <v>9</v>
      </c>
      <c r="S514" s="54" t="s">
        <v>71</v>
      </c>
      <c r="T514" s="54" t="s">
        <v>71</v>
      </c>
      <c r="U514" s="54" t="s">
        <v>71</v>
      </c>
      <c r="V514" s="54" t="s">
        <v>71</v>
      </c>
      <c r="W514" s="54" t="s">
        <v>71</v>
      </c>
      <c r="X514" s="54" t="s">
        <v>71</v>
      </c>
      <c r="Y514" s="20">
        <v>9</v>
      </c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  <c r="AN514" s="116"/>
      <c r="AO514" s="117"/>
    </row>
    <row r="515" spans="1:257" s="118" customFormat="1" ht="51" customHeight="1" x14ac:dyDescent="0.2">
      <c r="A515" s="150" t="s">
        <v>31</v>
      </c>
      <c r="B515" s="12" t="s">
        <v>319</v>
      </c>
      <c r="C515" s="146" t="s">
        <v>71</v>
      </c>
      <c r="D515" s="146" t="s">
        <v>71</v>
      </c>
      <c r="E515" s="146" t="s">
        <v>71</v>
      </c>
      <c r="F515" s="20" t="s">
        <v>622</v>
      </c>
      <c r="G515" s="8" t="s">
        <v>82</v>
      </c>
      <c r="H515" s="146" t="s">
        <v>71</v>
      </c>
      <c r="I515" s="146" t="s">
        <v>71</v>
      </c>
      <c r="J515" s="9" t="s">
        <v>71</v>
      </c>
      <c r="K515" s="146" t="s">
        <v>71</v>
      </c>
      <c r="L515" s="146" t="s">
        <v>71</v>
      </c>
      <c r="M515" s="146" t="s">
        <v>71</v>
      </c>
      <c r="N515" s="146" t="s">
        <v>71</v>
      </c>
      <c r="O515" s="146" t="s">
        <v>71</v>
      </c>
      <c r="P515" s="146" t="s">
        <v>71</v>
      </c>
      <c r="Q515" s="146" t="s">
        <v>71</v>
      </c>
      <c r="R515" s="146" t="s">
        <v>71</v>
      </c>
      <c r="S515" s="146" t="s">
        <v>71</v>
      </c>
      <c r="T515" s="146" t="s">
        <v>71</v>
      </c>
      <c r="U515" s="146" t="s">
        <v>71</v>
      </c>
      <c r="V515" s="146" t="s">
        <v>71</v>
      </c>
      <c r="W515" s="146" t="s">
        <v>71</v>
      </c>
      <c r="X515" s="146" t="s">
        <v>71</v>
      </c>
      <c r="Y515" s="146" t="s">
        <v>71</v>
      </c>
      <c r="Z515" s="4"/>
      <c r="AA515" s="4"/>
      <c r="AB515" s="4"/>
      <c r="AC515" s="4"/>
      <c r="AD515" s="5"/>
      <c r="AE515" s="4"/>
      <c r="AF515" s="4"/>
      <c r="AG515" s="4"/>
      <c r="AH515" s="4"/>
      <c r="AI515" s="4"/>
      <c r="AJ515" s="4"/>
      <c r="AK515" s="4"/>
      <c r="AL515" s="5"/>
      <c r="AM515" s="4"/>
      <c r="AN515" s="4"/>
      <c r="AO515" s="3"/>
      <c r="AP515" s="101"/>
      <c r="AQ515" s="101"/>
      <c r="AR515" s="101"/>
      <c r="AS515" s="101"/>
      <c r="AT515" s="2"/>
      <c r="AU515" s="101"/>
      <c r="AV515" s="101"/>
      <c r="AW515" s="101"/>
      <c r="AX515" s="101"/>
      <c r="AY515" s="101"/>
      <c r="AZ515" s="101"/>
      <c r="BA515" s="101"/>
      <c r="BB515" s="2"/>
      <c r="BC515" s="101"/>
      <c r="BD515" s="101"/>
      <c r="BE515" s="101"/>
      <c r="BF515" s="101"/>
      <c r="BG515" s="101"/>
      <c r="BH515" s="101"/>
      <c r="BI515" s="101"/>
      <c r="BJ515" s="2"/>
      <c r="BK515" s="101"/>
      <c r="BL515" s="101"/>
      <c r="BM515" s="101"/>
      <c r="BN515" s="101"/>
      <c r="BO515" s="101"/>
      <c r="BP515" s="101"/>
      <c r="BQ515" s="101"/>
      <c r="BR515" s="2"/>
      <c r="BS515" s="101"/>
      <c r="BT515" s="101"/>
      <c r="BU515" s="101"/>
      <c r="BV515" s="101"/>
      <c r="BW515" s="101"/>
      <c r="BX515" s="101"/>
      <c r="BY515" s="101"/>
      <c r="BZ515" s="2"/>
      <c r="CA515" s="101"/>
      <c r="CB515" s="101"/>
      <c r="CC515" s="101"/>
      <c r="CD515" s="101"/>
      <c r="CE515" s="101"/>
      <c r="CF515" s="101"/>
      <c r="CG515" s="101"/>
      <c r="CH515" s="2"/>
      <c r="CI515" s="101"/>
      <c r="CJ515" s="101"/>
      <c r="CK515" s="101"/>
      <c r="CL515" s="101"/>
      <c r="CM515" s="101"/>
      <c r="CN515" s="101"/>
      <c r="CO515" s="101"/>
      <c r="CP515" s="2"/>
      <c r="CQ515" s="101"/>
      <c r="CR515" s="101"/>
      <c r="CS515" s="101"/>
      <c r="CT515" s="101"/>
      <c r="CU515" s="101"/>
      <c r="CV515" s="101"/>
      <c r="CW515" s="101"/>
      <c r="CX515" s="2"/>
      <c r="CY515" s="101"/>
      <c r="CZ515" s="101"/>
      <c r="DA515" s="101"/>
      <c r="DB515" s="101"/>
      <c r="DC515" s="101"/>
      <c r="DD515" s="101"/>
      <c r="DE515" s="101"/>
      <c r="DF515" s="2"/>
      <c r="DG515" s="101"/>
      <c r="DH515" s="101"/>
      <c r="DI515" s="101"/>
      <c r="DJ515" s="101"/>
      <c r="DK515" s="101"/>
      <c r="DL515" s="101"/>
      <c r="DM515" s="101"/>
      <c r="DN515" s="2"/>
      <c r="DO515" s="101"/>
      <c r="DP515" s="101"/>
      <c r="DQ515" s="101"/>
      <c r="DR515" s="101"/>
      <c r="DS515" s="101"/>
      <c r="DT515" s="101"/>
      <c r="DU515" s="101"/>
      <c r="DV515" s="2"/>
      <c r="DW515" s="101"/>
      <c r="DX515" s="101"/>
      <c r="DY515" s="101"/>
      <c r="DZ515" s="101"/>
      <c r="EA515" s="101"/>
      <c r="EB515" s="101"/>
      <c r="EC515" s="101"/>
      <c r="ED515" s="2"/>
      <c r="EE515" s="101"/>
      <c r="EF515" s="101"/>
      <c r="EG515" s="101"/>
      <c r="EH515" s="101"/>
      <c r="EI515" s="101"/>
      <c r="EJ515" s="101"/>
      <c r="EK515" s="101"/>
      <c r="EL515" s="2"/>
      <c r="EM515" s="101"/>
      <c r="EN515" s="101"/>
      <c r="EO515" s="101"/>
      <c r="EP515" s="101"/>
      <c r="EQ515" s="101"/>
      <c r="ER515" s="101"/>
      <c r="ES515" s="101"/>
      <c r="ET515" s="2"/>
      <c r="EU515" s="101"/>
      <c r="EV515" s="101"/>
      <c r="EW515" s="101"/>
      <c r="EX515" s="101"/>
      <c r="EY515" s="101"/>
      <c r="EZ515" s="101"/>
      <c r="FA515" s="101"/>
      <c r="FB515" s="2"/>
      <c r="FC515" s="101"/>
      <c r="FD515" s="101"/>
      <c r="FE515" s="101"/>
      <c r="FF515" s="101"/>
      <c r="FG515" s="101"/>
      <c r="FH515" s="101"/>
      <c r="FI515" s="101"/>
      <c r="FJ515" s="2"/>
      <c r="FK515" s="101"/>
      <c r="FL515" s="101"/>
      <c r="FM515" s="101"/>
      <c r="FN515" s="101"/>
      <c r="FO515" s="101"/>
      <c r="FP515" s="101"/>
      <c r="FQ515" s="101"/>
      <c r="FR515" s="2"/>
      <c r="FS515" s="101"/>
      <c r="FT515" s="101"/>
      <c r="FU515" s="101"/>
      <c r="FV515" s="101"/>
      <c r="FW515" s="101"/>
      <c r="FX515" s="101"/>
      <c r="FY515" s="101"/>
      <c r="FZ515" s="2"/>
      <c r="GA515" s="101"/>
      <c r="GB515" s="101"/>
      <c r="GC515" s="101"/>
      <c r="GD515" s="101"/>
      <c r="GE515" s="101"/>
      <c r="GF515" s="101"/>
      <c r="GG515" s="101"/>
      <c r="GH515" s="2"/>
      <c r="GI515" s="101"/>
      <c r="GJ515" s="101"/>
      <c r="GK515" s="101"/>
      <c r="GL515" s="101"/>
      <c r="GM515" s="101"/>
      <c r="GN515" s="101"/>
      <c r="GO515" s="101"/>
      <c r="GP515" s="2"/>
      <c r="GQ515" s="101"/>
      <c r="GR515" s="101"/>
      <c r="GS515" s="101"/>
      <c r="GT515" s="101"/>
      <c r="GU515" s="101"/>
      <c r="GV515" s="101"/>
      <c r="GW515" s="101"/>
      <c r="GX515" s="2"/>
      <c r="GY515" s="101"/>
      <c r="GZ515" s="101"/>
      <c r="HA515" s="101"/>
      <c r="HB515" s="101"/>
      <c r="HC515" s="101"/>
      <c r="HD515" s="101"/>
      <c r="HE515" s="101"/>
      <c r="HF515" s="2"/>
      <c r="HG515" s="101"/>
      <c r="HH515" s="101"/>
      <c r="HI515" s="101"/>
      <c r="HJ515" s="101"/>
      <c r="HK515" s="101"/>
      <c r="HL515" s="101"/>
      <c r="HM515" s="101"/>
      <c r="HN515" s="2"/>
      <c r="HO515" s="101"/>
      <c r="HP515" s="101"/>
      <c r="HQ515" s="101"/>
      <c r="HR515" s="101"/>
      <c r="HS515" s="101"/>
      <c r="HT515" s="101"/>
      <c r="HU515" s="101"/>
      <c r="HV515" s="2"/>
      <c r="HW515" s="101"/>
      <c r="HX515" s="101"/>
      <c r="HY515" s="101"/>
      <c r="HZ515" s="101"/>
      <c r="IA515" s="101"/>
      <c r="IB515" s="101"/>
      <c r="IC515" s="101"/>
      <c r="ID515" s="2"/>
      <c r="IE515" s="101"/>
      <c r="IF515" s="101"/>
      <c r="IG515" s="101"/>
      <c r="IH515" s="101"/>
      <c r="II515" s="101"/>
      <c r="IJ515" s="101"/>
      <c r="IK515" s="101"/>
      <c r="IL515" s="2"/>
      <c r="IM515" s="101"/>
      <c r="IN515" s="101"/>
      <c r="IO515" s="101"/>
      <c r="IP515" s="101"/>
      <c r="IQ515" s="101"/>
      <c r="IR515" s="101"/>
      <c r="IS515" s="101"/>
      <c r="IT515" s="2"/>
      <c r="IU515" s="101"/>
      <c r="IV515" s="101"/>
      <c r="IW515" s="101"/>
    </row>
    <row r="516" spans="1:257" s="118" customFormat="1" x14ac:dyDescent="0.2">
      <c r="A516" s="152"/>
      <c r="B516" s="12" t="s">
        <v>157</v>
      </c>
      <c r="C516" s="148" t="s">
        <v>72</v>
      </c>
      <c r="D516" s="148" t="s">
        <v>71</v>
      </c>
      <c r="E516" s="148" t="s">
        <v>71</v>
      </c>
      <c r="F516" s="24" t="s">
        <v>71</v>
      </c>
      <c r="G516" s="148" t="s">
        <v>71</v>
      </c>
      <c r="H516" s="148" t="s">
        <v>73</v>
      </c>
      <c r="I516" s="148">
        <v>1840100000</v>
      </c>
      <c r="J516" s="15" t="s">
        <v>75</v>
      </c>
      <c r="K516" s="148" t="s">
        <v>71</v>
      </c>
      <c r="L516" s="148" t="s">
        <v>71</v>
      </c>
      <c r="M516" s="23">
        <f t="shared" ref="M516:R516" si="95">M518+M519</f>
        <v>0</v>
      </c>
      <c r="N516" s="23">
        <f t="shared" si="95"/>
        <v>0</v>
      </c>
      <c r="O516" s="23">
        <f t="shared" si="95"/>
        <v>0</v>
      </c>
      <c r="P516" s="23">
        <f t="shared" si="95"/>
        <v>0</v>
      </c>
      <c r="Q516" s="23">
        <f t="shared" si="95"/>
        <v>0</v>
      </c>
      <c r="R516" s="23">
        <f t="shared" si="95"/>
        <v>0</v>
      </c>
      <c r="S516" s="23">
        <f t="shared" ref="S516:X516" si="96">S518+S519</f>
        <v>0</v>
      </c>
      <c r="T516" s="23">
        <f t="shared" si="96"/>
        <v>0</v>
      </c>
      <c r="U516" s="23">
        <f t="shared" si="96"/>
        <v>0</v>
      </c>
      <c r="V516" s="23">
        <f t="shared" si="96"/>
        <v>0</v>
      </c>
      <c r="W516" s="23">
        <f t="shared" si="96"/>
        <v>0</v>
      </c>
      <c r="X516" s="23">
        <f t="shared" si="96"/>
        <v>0</v>
      </c>
      <c r="Y516" s="23">
        <f>SUM(M516:X516)</f>
        <v>0</v>
      </c>
      <c r="Z516" s="4"/>
      <c r="AA516" s="4"/>
      <c r="AB516" s="4"/>
      <c r="AC516" s="4"/>
      <c r="AD516" s="5"/>
      <c r="AE516" s="4"/>
      <c r="AF516" s="4"/>
      <c r="AG516" s="4"/>
      <c r="AH516" s="4"/>
      <c r="AI516" s="4"/>
      <c r="AJ516" s="4"/>
      <c r="AK516" s="4"/>
      <c r="AL516" s="5"/>
      <c r="AM516" s="4"/>
      <c r="AN516" s="4"/>
      <c r="AO516" s="3"/>
      <c r="AP516" s="101"/>
      <c r="AQ516" s="101"/>
      <c r="AR516" s="101"/>
      <c r="AS516" s="101"/>
      <c r="AT516" s="2"/>
      <c r="AU516" s="101"/>
      <c r="AV516" s="101"/>
      <c r="AW516" s="101"/>
      <c r="AX516" s="101"/>
      <c r="AY516" s="101"/>
      <c r="AZ516" s="101"/>
      <c r="BA516" s="101"/>
      <c r="BB516" s="2"/>
      <c r="BC516" s="101"/>
      <c r="BD516" s="101"/>
      <c r="BE516" s="101"/>
      <c r="BF516" s="101"/>
      <c r="BG516" s="101"/>
      <c r="BH516" s="101"/>
      <c r="BI516" s="101"/>
      <c r="BJ516" s="2"/>
      <c r="BK516" s="101"/>
      <c r="BL516" s="101"/>
      <c r="BM516" s="101"/>
      <c r="BN516" s="101"/>
      <c r="BO516" s="101"/>
      <c r="BP516" s="101"/>
      <c r="BQ516" s="101"/>
      <c r="BR516" s="2"/>
      <c r="BS516" s="101"/>
      <c r="BT516" s="101"/>
      <c r="BU516" s="101"/>
      <c r="BV516" s="101"/>
      <c r="BW516" s="101"/>
      <c r="BX516" s="101"/>
      <c r="BY516" s="101"/>
      <c r="BZ516" s="2"/>
      <c r="CA516" s="101"/>
      <c r="CB516" s="101"/>
      <c r="CC516" s="101"/>
      <c r="CD516" s="101"/>
      <c r="CE516" s="101"/>
      <c r="CF516" s="101"/>
      <c r="CG516" s="101"/>
      <c r="CH516" s="2"/>
      <c r="CI516" s="101"/>
      <c r="CJ516" s="101"/>
      <c r="CK516" s="101"/>
      <c r="CL516" s="101"/>
      <c r="CM516" s="101"/>
      <c r="CN516" s="101"/>
      <c r="CO516" s="101"/>
      <c r="CP516" s="2"/>
      <c r="CQ516" s="101"/>
      <c r="CR516" s="101"/>
      <c r="CS516" s="101"/>
      <c r="CT516" s="101"/>
      <c r="CU516" s="101"/>
      <c r="CV516" s="101"/>
      <c r="CW516" s="101"/>
      <c r="CX516" s="2"/>
      <c r="CY516" s="101"/>
      <c r="CZ516" s="101"/>
      <c r="DA516" s="101"/>
      <c r="DB516" s="101"/>
      <c r="DC516" s="101"/>
      <c r="DD516" s="101"/>
      <c r="DE516" s="101"/>
      <c r="DF516" s="2"/>
      <c r="DG516" s="101"/>
      <c r="DH516" s="101"/>
      <c r="DI516" s="101"/>
      <c r="DJ516" s="101"/>
      <c r="DK516" s="101"/>
      <c r="DL516" s="101"/>
      <c r="DM516" s="101"/>
      <c r="DN516" s="2"/>
      <c r="DO516" s="101"/>
      <c r="DP516" s="101"/>
      <c r="DQ516" s="101"/>
      <c r="DR516" s="101"/>
      <c r="DS516" s="101"/>
      <c r="DT516" s="101"/>
      <c r="DU516" s="101"/>
      <c r="DV516" s="2"/>
      <c r="DW516" s="101"/>
      <c r="DX516" s="101"/>
      <c r="DY516" s="101"/>
      <c r="DZ516" s="101"/>
      <c r="EA516" s="101"/>
      <c r="EB516" s="101"/>
      <c r="EC516" s="101"/>
      <c r="ED516" s="2"/>
      <c r="EE516" s="101"/>
      <c r="EF516" s="101"/>
      <c r="EG516" s="101"/>
      <c r="EH516" s="101"/>
      <c r="EI516" s="101"/>
      <c r="EJ516" s="101"/>
      <c r="EK516" s="101"/>
      <c r="EL516" s="2"/>
      <c r="EM516" s="101"/>
      <c r="EN516" s="101"/>
      <c r="EO516" s="101"/>
      <c r="EP516" s="101"/>
      <c r="EQ516" s="101"/>
      <c r="ER516" s="101"/>
      <c r="ES516" s="101"/>
      <c r="ET516" s="2"/>
      <c r="EU516" s="101"/>
      <c r="EV516" s="101"/>
      <c r="EW516" s="101"/>
      <c r="EX516" s="101"/>
      <c r="EY516" s="101"/>
      <c r="EZ516" s="101"/>
      <c r="FA516" s="101"/>
      <c r="FB516" s="2"/>
      <c r="FC516" s="101"/>
      <c r="FD516" s="101"/>
      <c r="FE516" s="101"/>
      <c r="FF516" s="101"/>
      <c r="FG516" s="101"/>
      <c r="FH516" s="101"/>
      <c r="FI516" s="101"/>
      <c r="FJ516" s="2"/>
      <c r="FK516" s="101"/>
      <c r="FL516" s="101"/>
      <c r="FM516" s="101"/>
      <c r="FN516" s="101"/>
      <c r="FO516" s="101"/>
      <c r="FP516" s="101"/>
      <c r="FQ516" s="101"/>
      <c r="FR516" s="2"/>
      <c r="FS516" s="101"/>
      <c r="FT516" s="101"/>
      <c r="FU516" s="101"/>
      <c r="FV516" s="101"/>
      <c r="FW516" s="101"/>
      <c r="FX516" s="101"/>
      <c r="FY516" s="101"/>
      <c r="FZ516" s="2"/>
      <c r="GA516" s="101"/>
      <c r="GB516" s="101"/>
      <c r="GC516" s="101"/>
      <c r="GD516" s="101"/>
      <c r="GE516" s="101"/>
      <c r="GF516" s="101"/>
      <c r="GG516" s="101"/>
      <c r="GH516" s="2"/>
      <c r="GI516" s="101"/>
      <c r="GJ516" s="101"/>
      <c r="GK516" s="101"/>
      <c r="GL516" s="101"/>
      <c r="GM516" s="101"/>
      <c r="GN516" s="101"/>
      <c r="GO516" s="101"/>
      <c r="GP516" s="2"/>
      <c r="GQ516" s="101"/>
      <c r="GR516" s="101"/>
      <c r="GS516" s="101"/>
      <c r="GT516" s="101"/>
      <c r="GU516" s="101"/>
      <c r="GV516" s="101"/>
      <c r="GW516" s="101"/>
      <c r="GX516" s="2"/>
      <c r="GY516" s="101"/>
      <c r="GZ516" s="101"/>
      <c r="HA516" s="101"/>
      <c r="HB516" s="101"/>
      <c r="HC516" s="101"/>
      <c r="HD516" s="101"/>
      <c r="HE516" s="101"/>
      <c r="HF516" s="2"/>
      <c r="HG516" s="101"/>
      <c r="HH516" s="101"/>
      <c r="HI516" s="101"/>
      <c r="HJ516" s="101"/>
      <c r="HK516" s="101"/>
      <c r="HL516" s="101"/>
      <c r="HM516" s="101"/>
      <c r="HN516" s="2"/>
      <c r="HO516" s="101"/>
      <c r="HP516" s="101"/>
      <c r="HQ516" s="101"/>
      <c r="HR516" s="101"/>
      <c r="HS516" s="101"/>
      <c r="HT516" s="101"/>
      <c r="HU516" s="101"/>
      <c r="HV516" s="2"/>
      <c r="HW516" s="101"/>
      <c r="HX516" s="101"/>
      <c r="HY516" s="101"/>
      <c r="HZ516" s="101"/>
      <c r="IA516" s="101"/>
      <c r="IB516" s="101"/>
      <c r="IC516" s="101"/>
      <c r="ID516" s="2"/>
      <c r="IE516" s="101"/>
      <c r="IF516" s="101"/>
      <c r="IG516" s="101"/>
      <c r="IH516" s="101"/>
      <c r="II516" s="101"/>
      <c r="IJ516" s="101"/>
      <c r="IK516" s="101"/>
      <c r="IL516" s="2"/>
      <c r="IM516" s="101"/>
      <c r="IN516" s="101"/>
      <c r="IO516" s="101"/>
      <c r="IP516" s="101"/>
      <c r="IQ516" s="101"/>
      <c r="IR516" s="101"/>
      <c r="IS516" s="101"/>
      <c r="IT516" s="2"/>
      <c r="IU516" s="101"/>
      <c r="IV516" s="101"/>
      <c r="IW516" s="101"/>
    </row>
    <row r="517" spans="1:257" s="118" customFormat="1" x14ac:dyDescent="0.2">
      <c r="A517" s="152"/>
      <c r="B517" s="12" t="s">
        <v>76</v>
      </c>
      <c r="C517" s="24" t="s">
        <v>71</v>
      </c>
      <c r="D517" s="148" t="s">
        <v>71</v>
      </c>
      <c r="E517" s="148" t="s">
        <v>71</v>
      </c>
      <c r="F517" s="24" t="s">
        <v>71</v>
      </c>
      <c r="G517" s="148" t="s">
        <v>71</v>
      </c>
      <c r="H517" s="148" t="s">
        <v>71</v>
      </c>
      <c r="I517" s="148" t="s">
        <v>71</v>
      </c>
      <c r="J517" s="148" t="s">
        <v>71</v>
      </c>
      <c r="K517" s="148" t="s">
        <v>71</v>
      </c>
      <c r="L517" s="148" t="s">
        <v>71</v>
      </c>
      <c r="M517" s="148" t="s">
        <v>71</v>
      </c>
      <c r="N517" s="148" t="s">
        <v>71</v>
      </c>
      <c r="O517" s="148" t="s">
        <v>71</v>
      </c>
      <c r="P517" s="148" t="s">
        <v>71</v>
      </c>
      <c r="Q517" s="148" t="s">
        <v>71</v>
      </c>
      <c r="R517" s="148" t="s">
        <v>71</v>
      </c>
      <c r="S517" s="148" t="s">
        <v>71</v>
      </c>
      <c r="T517" s="148" t="s">
        <v>71</v>
      </c>
      <c r="U517" s="148" t="s">
        <v>71</v>
      </c>
      <c r="V517" s="148" t="s">
        <v>71</v>
      </c>
      <c r="W517" s="148" t="s">
        <v>71</v>
      </c>
      <c r="X517" s="148" t="s">
        <v>71</v>
      </c>
      <c r="Y517" s="148" t="s">
        <v>71</v>
      </c>
      <c r="Z517" s="4"/>
      <c r="AA517" s="4"/>
      <c r="AB517" s="4"/>
      <c r="AC517" s="4"/>
      <c r="AD517" s="5"/>
      <c r="AE517" s="4"/>
      <c r="AF517" s="4"/>
      <c r="AG517" s="4"/>
      <c r="AH517" s="4"/>
      <c r="AI517" s="4"/>
      <c r="AJ517" s="4"/>
      <c r="AK517" s="4"/>
      <c r="AL517" s="5"/>
      <c r="AM517" s="4"/>
      <c r="AN517" s="4"/>
      <c r="AO517" s="3"/>
      <c r="AP517" s="101"/>
      <c r="AQ517" s="101"/>
      <c r="AR517" s="101"/>
      <c r="AS517" s="101"/>
      <c r="AT517" s="2"/>
      <c r="AU517" s="101"/>
      <c r="AV517" s="101"/>
      <c r="AW517" s="101"/>
      <c r="AX517" s="101"/>
      <c r="AY517" s="101"/>
      <c r="AZ517" s="101"/>
      <c r="BA517" s="101"/>
      <c r="BB517" s="2"/>
      <c r="BC517" s="101"/>
      <c r="BD517" s="101"/>
      <c r="BE517" s="101"/>
      <c r="BF517" s="101"/>
      <c r="BG517" s="101"/>
      <c r="BH517" s="101"/>
      <c r="BI517" s="101"/>
      <c r="BJ517" s="2"/>
      <c r="BK517" s="101"/>
      <c r="BL517" s="101"/>
      <c r="BM517" s="101"/>
      <c r="BN517" s="101"/>
      <c r="BO517" s="101"/>
      <c r="BP517" s="101"/>
      <c r="BQ517" s="101"/>
      <c r="BR517" s="2"/>
      <c r="BS517" s="101"/>
      <c r="BT517" s="101"/>
      <c r="BU517" s="101"/>
      <c r="BV517" s="101"/>
      <c r="BW517" s="101"/>
      <c r="BX517" s="101"/>
      <c r="BY517" s="101"/>
      <c r="BZ517" s="2"/>
      <c r="CA517" s="101"/>
      <c r="CB517" s="101"/>
      <c r="CC517" s="101"/>
      <c r="CD517" s="101"/>
      <c r="CE517" s="101"/>
      <c r="CF517" s="101"/>
      <c r="CG517" s="101"/>
      <c r="CH517" s="2"/>
      <c r="CI517" s="101"/>
      <c r="CJ517" s="101"/>
      <c r="CK517" s="101"/>
      <c r="CL517" s="101"/>
      <c r="CM517" s="101"/>
      <c r="CN517" s="101"/>
      <c r="CO517" s="101"/>
      <c r="CP517" s="2"/>
      <c r="CQ517" s="101"/>
      <c r="CR517" s="101"/>
      <c r="CS517" s="101"/>
      <c r="CT517" s="101"/>
      <c r="CU517" s="101"/>
      <c r="CV517" s="101"/>
      <c r="CW517" s="101"/>
      <c r="CX517" s="2"/>
      <c r="CY517" s="101"/>
      <c r="CZ517" s="101"/>
      <c r="DA517" s="101"/>
      <c r="DB517" s="101"/>
      <c r="DC517" s="101"/>
      <c r="DD517" s="101"/>
      <c r="DE517" s="101"/>
      <c r="DF517" s="2"/>
      <c r="DG517" s="101"/>
      <c r="DH517" s="101"/>
      <c r="DI517" s="101"/>
      <c r="DJ517" s="101"/>
      <c r="DK517" s="101"/>
      <c r="DL517" s="101"/>
      <c r="DM517" s="101"/>
      <c r="DN517" s="2"/>
      <c r="DO517" s="101"/>
      <c r="DP517" s="101"/>
      <c r="DQ517" s="101"/>
      <c r="DR517" s="101"/>
      <c r="DS517" s="101"/>
      <c r="DT517" s="101"/>
      <c r="DU517" s="101"/>
      <c r="DV517" s="2"/>
      <c r="DW517" s="101"/>
      <c r="DX517" s="101"/>
      <c r="DY517" s="101"/>
      <c r="DZ517" s="101"/>
      <c r="EA517" s="101"/>
      <c r="EB517" s="101"/>
      <c r="EC517" s="101"/>
      <c r="ED517" s="2"/>
      <c r="EE517" s="101"/>
      <c r="EF517" s="101"/>
      <c r="EG517" s="101"/>
      <c r="EH517" s="101"/>
      <c r="EI517" s="101"/>
      <c r="EJ517" s="101"/>
      <c r="EK517" s="101"/>
      <c r="EL517" s="2"/>
      <c r="EM517" s="101"/>
      <c r="EN517" s="101"/>
      <c r="EO517" s="101"/>
      <c r="EP517" s="101"/>
      <c r="EQ517" s="101"/>
      <c r="ER517" s="101"/>
      <c r="ES517" s="101"/>
      <c r="ET517" s="2"/>
      <c r="EU517" s="101"/>
      <c r="EV517" s="101"/>
      <c r="EW517" s="101"/>
      <c r="EX517" s="101"/>
      <c r="EY517" s="101"/>
      <c r="EZ517" s="101"/>
      <c r="FA517" s="101"/>
      <c r="FB517" s="2"/>
      <c r="FC517" s="101"/>
      <c r="FD517" s="101"/>
      <c r="FE517" s="101"/>
      <c r="FF517" s="101"/>
      <c r="FG517" s="101"/>
      <c r="FH517" s="101"/>
      <c r="FI517" s="101"/>
      <c r="FJ517" s="2"/>
      <c r="FK517" s="101"/>
      <c r="FL517" s="101"/>
      <c r="FM517" s="101"/>
      <c r="FN517" s="101"/>
      <c r="FO517" s="101"/>
      <c r="FP517" s="101"/>
      <c r="FQ517" s="101"/>
      <c r="FR517" s="2"/>
      <c r="FS517" s="101"/>
      <c r="FT517" s="101"/>
      <c r="FU517" s="101"/>
      <c r="FV517" s="101"/>
      <c r="FW517" s="101"/>
      <c r="FX517" s="101"/>
      <c r="FY517" s="101"/>
      <c r="FZ517" s="2"/>
      <c r="GA517" s="101"/>
      <c r="GB517" s="101"/>
      <c r="GC517" s="101"/>
      <c r="GD517" s="101"/>
      <c r="GE517" s="101"/>
      <c r="GF517" s="101"/>
      <c r="GG517" s="101"/>
      <c r="GH517" s="2"/>
      <c r="GI517" s="101"/>
      <c r="GJ517" s="101"/>
      <c r="GK517" s="101"/>
      <c r="GL517" s="101"/>
      <c r="GM517" s="101"/>
      <c r="GN517" s="101"/>
      <c r="GO517" s="101"/>
      <c r="GP517" s="2"/>
      <c r="GQ517" s="101"/>
      <c r="GR517" s="101"/>
      <c r="GS517" s="101"/>
      <c r="GT517" s="101"/>
      <c r="GU517" s="101"/>
      <c r="GV517" s="101"/>
      <c r="GW517" s="101"/>
      <c r="GX517" s="2"/>
      <c r="GY517" s="101"/>
      <c r="GZ517" s="101"/>
      <c r="HA517" s="101"/>
      <c r="HB517" s="101"/>
      <c r="HC517" s="101"/>
      <c r="HD517" s="101"/>
      <c r="HE517" s="101"/>
      <c r="HF517" s="2"/>
      <c r="HG517" s="101"/>
      <c r="HH517" s="101"/>
      <c r="HI517" s="101"/>
      <c r="HJ517" s="101"/>
      <c r="HK517" s="101"/>
      <c r="HL517" s="101"/>
      <c r="HM517" s="101"/>
      <c r="HN517" s="2"/>
      <c r="HO517" s="101"/>
      <c r="HP517" s="101"/>
      <c r="HQ517" s="101"/>
      <c r="HR517" s="101"/>
      <c r="HS517" s="101"/>
      <c r="HT517" s="101"/>
      <c r="HU517" s="101"/>
      <c r="HV517" s="2"/>
      <c r="HW517" s="101"/>
      <c r="HX517" s="101"/>
      <c r="HY517" s="101"/>
      <c r="HZ517" s="101"/>
      <c r="IA517" s="101"/>
      <c r="IB517" s="101"/>
      <c r="IC517" s="101"/>
      <c r="ID517" s="2"/>
      <c r="IE517" s="101"/>
      <c r="IF517" s="101"/>
      <c r="IG517" s="101"/>
      <c r="IH517" s="101"/>
      <c r="II517" s="101"/>
      <c r="IJ517" s="101"/>
      <c r="IK517" s="101"/>
      <c r="IL517" s="2"/>
      <c r="IM517" s="101"/>
      <c r="IN517" s="101"/>
      <c r="IO517" s="101"/>
      <c r="IP517" s="101"/>
      <c r="IQ517" s="101"/>
      <c r="IR517" s="101"/>
      <c r="IS517" s="101"/>
      <c r="IT517" s="2"/>
      <c r="IU517" s="101"/>
      <c r="IV517" s="101"/>
      <c r="IW517" s="101"/>
    </row>
    <row r="518" spans="1:257" s="118" customFormat="1" x14ac:dyDescent="0.2">
      <c r="A518" s="152"/>
      <c r="B518" s="12" t="s">
        <v>159</v>
      </c>
      <c r="C518" s="148" t="s">
        <v>72</v>
      </c>
      <c r="D518" s="148" t="s">
        <v>71</v>
      </c>
      <c r="E518" s="148" t="s">
        <v>71</v>
      </c>
      <c r="F518" s="24" t="s">
        <v>71</v>
      </c>
      <c r="G518" s="148" t="s">
        <v>71</v>
      </c>
      <c r="H518" s="148" t="s">
        <v>73</v>
      </c>
      <c r="I518" s="148">
        <v>1840100000</v>
      </c>
      <c r="J518" s="15" t="s">
        <v>75</v>
      </c>
      <c r="K518" s="148" t="s">
        <v>71</v>
      </c>
      <c r="L518" s="148" t="s">
        <v>71</v>
      </c>
      <c r="M518" s="23">
        <f>SUMIFS(M521:M522,B521:B522,B518)</f>
        <v>0</v>
      </c>
      <c r="N518" s="23">
        <f>SUMIFS(N521:N522,B521:B522,B518)</f>
        <v>0</v>
      </c>
      <c r="O518" s="23">
        <f>SUMIFS(O521:O522,B521:B522,B518)</f>
        <v>0</v>
      </c>
      <c r="P518" s="23">
        <f>SUMIFS(P521:P522,B521:B522,B518)</f>
        <v>0</v>
      </c>
      <c r="Q518" s="23">
        <f>SUMIFS(Q521:Q522,B521:B522,B518)</f>
        <v>0</v>
      </c>
      <c r="R518" s="23">
        <f>SUMIFS(R521:R522,B521:B522,B518)</f>
        <v>0</v>
      </c>
      <c r="S518" s="23">
        <f>SUMIFS(S521:S522,B521:B522,B518)</f>
        <v>0</v>
      </c>
      <c r="T518" s="23">
        <f>SUMIFS(T521:T522,B521:B522,B518)</f>
        <v>0</v>
      </c>
      <c r="U518" s="23">
        <f>SUMIFS(U521:U522,B521:B522,B518)</f>
        <v>0</v>
      </c>
      <c r="V518" s="23">
        <f>SUMIFS(V521:V522,B521:B522,B518)</f>
        <v>0</v>
      </c>
      <c r="W518" s="23">
        <f>SUMIFS(W521:W522,B521:B522,B518)</f>
        <v>0</v>
      </c>
      <c r="X518" s="23">
        <f>SUMIFS(X521:X522,C521:C522,B518)</f>
        <v>0</v>
      </c>
      <c r="Y518" s="23">
        <f>SUM(M518:X518)</f>
        <v>0</v>
      </c>
      <c r="Z518" s="4"/>
      <c r="AA518" s="4"/>
      <c r="AB518" s="4"/>
      <c r="AC518" s="4"/>
      <c r="AD518" s="5"/>
      <c r="AE518" s="4"/>
      <c r="AF518" s="4"/>
      <c r="AG518" s="4"/>
      <c r="AH518" s="4"/>
      <c r="AI518" s="4"/>
      <c r="AJ518" s="4"/>
      <c r="AK518" s="4"/>
      <c r="AL518" s="5"/>
      <c r="AM518" s="4"/>
      <c r="AN518" s="4"/>
      <c r="AO518" s="3"/>
      <c r="AP518" s="101"/>
      <c r="AQ518" s="101"/>
      <c r="AR518" s="101"/>
      <c r="AS518" s="101"/>
      <c r="AT518" s="2"/>
      <c r="AU518" s="101"/>
      <c r="AV518" s="101"/>
      <c r="AW518" s="101"/>
      <c r="AX518" s="101"/>
      <c r="AY518" s="101"/>
      <c r="AZ518" s="101"/>
      <c r="BA518" s="101"/>
      <c r="BB518" s="2"/>
      <c r="BC518" s="101"/>
      <c r="BD518" s="101"/>
      <c r="BE518" s="101"/>
      <c r="BF518" s="101"/>
      <c r="BG518" s="101"/>
      <c r="BH518" s="101"/>
      <c r="BI518" s="101"/>
      <c r="BJ518" s="2"/>
      <c r="BK518" s="101"/>
      <c r="BL518" s="101"/>
      <c r="BM518" s="101"/>
      <c r="BN518" s="101"/>
      <c r="BO518" s="101"/>
      <c r="BP518" s="101"/>
      <c r="BQ518" s="101"/>
      <c r="BR518" s="2"/>
      <c r="BS518" s="101"/>
      <c r="BT518" s="101"/>
      <c r="BU518" s="101"/>
      <c r="BV518" s="101"/>
      <c r="BW518" s="101"/>
      <c r="BX518" s="101"/>
      <c r="BY518" s="101"/>
      <c r="BZ518" s="2"/>
      <c r="CA518" s="101"/>
      <c r="CB518" s="101"/>
      <c r="CC518" s="101"/>
      <c r="CD518" s="101"/>
      <c r="CE518" s="101"/>
      <c r="CF518" s="101"/>
      <c r="CG518" s="101"/>
      <c r="CH518" s="2"/>
      <c r="CI518" s="101"/>
      <c r="CJ518" s="101"/>
      <c r="CK518" s="101"/>
      <c r="CL518" s="101"/>
      <c r="CM518" s="101"/>
      <c r="CN518" s="101"/>
      <c r="CO518" s="101"/>
      <c r="CP518" s="2"/>
      <c r="CQ518" s="101"/>
      <c r="CR518" s="101"/>
      <c r="CS518" s="101"/>
      <c r="CT518" s="101"/>
      <c r="CU518" s="101"/>
      <c r="CV518" s="101"/>
      <c r="CW518" s="101"/>
      <c r="CX518" s="2"/>
      <c r="CY518" s="101"/>
      <c r="CZ518" s="101"/>
      <c r="DA518" s="101"/>
      <c r="DB518" s="101"/>
      <c r="DC518" s="101"/>
      <c r="DD518" s="101"/>
      <c r="DE518" s="101"/>
      <c r="DF518" s="2"/>
      <c r="DG518" s="101"/>
      <c r="DH518" s="101"/>
      <c r="DI518" s="101"/>
      <c r="DJ518" s="101"/>
      <c r="DK518" s="101"/>
      <c r="DL518" s="101"/>
      <c r="DM518" s="101"/>
      <c r="DN518" s="2"/>
      <c r="DO518" s="101"/>
      <c r="DP518" s="101"/>
      <c r="DQ518" s="101"/>
      <c r="DR518" s="101"/>
      <c r="DS518" s="101"/>
      <c r="DT518" s="101"/>
      <c r="DU518" s="101"/>
      <c r="DV518" s="2"/>
      <c r="DW518" s="101"/>
      <c r="DX518" s="101"/>
      <c r="DY518" s="101"/>
      <c r="DZ518" s="101"/>
      <c r="EA518" s="101"/>
      <c r="EB518" s="101"/>
      <c r="EC518" s="101"/>
      <c r="ED518" s="2"/>
      <c r="EE518" s="101"/>
      <c r="EF518" s="101"/>
      <c r="EG518" s="101"/>
      <c r="EH518" s="101"/>
      <c r="EI518" s="101"/>
      <c r="EJ518" s="101"/>
      <c r="EK518" s="101"/>
      <c r="EL518" s="2"/>
      <c r="EM518" s="101"/>
      <c r="EN518" s="101"/>
      <c r="EO518" s="101"/>
      <c r="EP518" s="101"/>
      <c r="EQ518" s="101"/>
      <c r="ER518" s="101"/>
      <c r="ES518" s="101"/>
      <c r="ET518" s="2"/>
      <c r="EU518" s="101"/>
      <c r="EV518" s="101"/>
      <c r="EW518" s="101"/>
      <c r="EX518" s="101"/>
      <c r="EY518" s="101"/>
      <c r="EZ518" s="101"/>
      <c r="FA518" s="101"/>
      <c r="FB518" s="2"/>
      <c r="FC518" s="101"/>
      <c r="FD518" s="101"/>
      <c r="FE518" s="101"/>
      <c r="FF518" s="101"/>
      <c r="FG518" s="101"/>
      <c r="FH518" s="101"/>
      <c r="FI518" s="101"/>
      <c r="FJ518" s="2"/>
      <c r="FK518" s="101"/>
      <c r="FL518" s="101"/>
      <c r="FM518" s="101"/>
      <c r="FN518" s="101"/>
      <c r="FO518" s="101"/>
      <c r="FP518" s="101"/>
      <c r="FQ518" s="101"/>
      <c r="FR518" s="2"/>
      <c r="FS518" s="101"/>
      <c r="FT518" s="101"/>
      <c r="FU518" s="101"/>
      <c r="FV518" s="101"/>
      <c r="FW518" s="101"/>
      <c r="FX518" s="101"/>
      <c r="FY518" s="101"/>
      <c r="FZ518" s="2"/>
      <c r="GA518" s="101"/>
      <c r="GB518" s="101"/>
      <c r="GC518" s="101"/>
      <c r="GD518" s="101"/>
      <c r="GE518" s="101"/>
      <c r="GF518" s="101"/>
      <c r="GG518" s="101"/>
      <c r="GH518" s="2"/>
      <c r="GI518" s="101"/>
      <c r="GJ518" s="101"/>
      <c r="GK518" s="101"/>
      <c r="GL518" s="101"/>
      <c r="GM518" s="101"/>
      <c r="GN518" s="101"/>
      <c r="GO518" s="101"/>
      <c r="GP518" s="2"/>
      <c r="GQ518" s="101"/>
      <c r="GR518" s="101"/>
      <c r="GS518" s="101"/>
      <c r="GT518" s="101"/>
      <c r="GU518" s="101"/>
      <c r="GV518" s="101"/>
      <c r="GW518" s="101"/>
      <c r="GX518" s="2"/>
      <c r="GY518" s="101"/>
      <c r="GZ518" s="101"/>
      <c r="HA518" s="101"/>
      <c r="HB518" s="101"/>
      <c r="HC518" s="101"/>
      <c r="HD518" s="101"/>
      <c r="HE518" s="101"/>
      <c r="HF518" s="2"/>
      <c r="HG518" s="101"/>
      <c r="HH518" s="101"/>
      <c r="HI518" s="101"/>
      <c r="HJ518" s="101"/>
      <c r="HK518" s="101"/>
      <c r="HL518" s="101"/>
      <c r="HM518" s="101"/>
      <c r="HN518" s="2"/>
      <c r="HO518" s="101"/>
      <c r="HP518" s="101"/>
      <c r="HQ518" s="101"/>
      <c r="HR518" s="101"/>
      <c r="HS518" s="101"/>
      <c r="HT518" s="101"/>
      <c r="HU518" s="101"/>
      <c r="HV518" s="2"/>
      <c r="HW518" s="101"/>
      <c r="HX518" s="101"/>
      <c r="HY518" s="101"/>
      <c r="HZ518" s="101"/>
      <c r="IA518" s="101"/>
      <c r="IB518" s="101"/>
      <c r="IC518" s="101"/>
      <c r="ID518" s="2"/>
      <c r="IE518" s="101"/>
      <c r="IF518" s="101"/>
      <c r="IG518" s="101"/>
      <c r="IH518" s="101"/>
      <c r="II518" s="101"/>
      <c r="IJ518" s="101"/>
      <c r="IK518" s="101"/>
      <c r="IL518" s="2"/>
      <c r="IM518" s="101"/>
      <c r="IN518" s="101"/>
      <c r="IO518" s="101"/>
      <c r="IP518" s="101"/>
      <c r="IQ518" s="101"/>
      <c r="IR518" s="101"/>
      <c r="IS518" s="101"/>
      <c r="IT518" s="2"/>
      <c r="IU518" s="101"/>
      <c r="IV518" s="101"/>
      <c r="IW518" s="101"/>
    </row>
    <row r="519" spans="1:257" s="118" customFormat="1" x14ac:dyDescent="0.2">
      <c r="A519" s="152"/>
      <c r="B519" s="12" t="s">
        <v>158</v>
      </c>
      <c r="C519" s="148" t="s">
        <v>72</v>
      </c>
      <c r="D519" s="148" t="s">
        <v>71</v>
      </c>
      <c r="E519" s="148" t="s">
        <v>71</v>
      </c>
      <c r="F519" s="24" t="s">
        <v>71</v>
      </c>
      <c r="G519" s="148" t="s">
        <v>71</v>
      </c>
      <c r="H519" s="148" t="s">
        <v>73</v>
      </c>
      <c r="I519" s="148">
        <v>1840100000</v>
      </c>
      <c r="J519" s="15" t="s">
        <v>75</v>
      </c>
      <c r="K519" s="148" t="s">
        <v>71</v>
      </c>
      <c r="L519" s="148" t="s">
        <v>71</v>
      </c>
      <c r="M519" s="23">
        <f>SUMIFS(M521:M522,B521:B522,B519)</f>
        <v>0</v>
      </c>
      <c r="N519" s="23">
        <f>SUMIFS(N521:N522,B521:B522,B519)</f>
        <v>0</v>
      </c>
      <c r="O519" s="23">
        <f>SUMIFS(O521:O522,B521:B522,B519)</f>
        <v>0</v>
      </c>
      <c r="P519" s="23">
        <f>SUMIFS(P521:P522,B521:B522,B519)</f>
        <v>0</v>
      </c>
      <c r="Q519" s="23">
        <f>SUMIFS(Q521:Q522,B521:B522,B519)</f>
        <v>0</v>
      </c>
      <c r="R519" s="23">
        <f>SUMIFS(R521:R522,B521:B522,B519)</f>
        <v>0</v>
      </c>
      <c r="S519" s="23">
        <f>SUMIFS(S521:S522,B521:B522,B519)</f>
        <v>0</v>
      </c>
      <c r="T519" s="23">
        <f>SUMIFS(T521:T522,B521:B522,B519)</f>
        <v>0</v>
      </c>
      <c r="U519" s="23">
        <f>SUMIFS(U521:U522,B521:B522,B519)</f>
        <v>0</v>
      </c>
      <c r="V519" s="23">
        <f>SUMIFS(V521:V522,B521:B522,B519)</f>
        <v>0</v>
      </c>
      <c r="W519" s="23">
        <f>SUMIFS(W521:W522,B521:B522,B519)</f>
        <v>0</v>
      </c>
      <c r="X519" s="23">
        <f>SUMIFS(X521:X522,C521:C522,B519)</f>
        <v>0</v>
      </c>
      <c r="Y519" s="23">
        <f>SUM(M519:X519)</f>
        <v>0</v>
      </c>
      <c r="Z519" s="4"/>
      <c r="AA519" s="4"/>
      <c r="AB519" s="4"/>
      <c r="AC519" s="4"/>
      <c r="AD519" s="5"/>
      <c r="AE519" s="4"/>
      <c r="AF519" s="4"/>
      <c r="AG519" s="4"/>
      <c r="AH519" s="4"/>
      <c r="AI519" s="4"/>
      <c r="AJ519" s="4"/>
      <c r="AK519" s="4"/>
      <c r="AL519" s="5"/>
      <c r="AM519" s="4"/>
      <c r="AN519" s="4"/>
      <c r="AO519" s="3"/>
      <c r="AP519" s="101"/>
      <c r="AQ519" s="101"/>
      <c r="AR519" s="101"/>
      <c r="AS519" s="101"/>
      <c r="AT519" s="2"/>
      <c r="AU519" s="101"/>
      <c r="AV519" s="101"/>
      <c r="AW519" s="101"/>
      <c r="AX519" s="101"/>
      <c r="AY519" s="101"/>
      <c r="AZ519" s="101"/>
      <c r="BA519" s="101"/>
      <c r="BB519" s="2"/>
      <c r="BC519" s="101"/>
      <c r="BD519" s="101"/>
      <c r="BE519" s="101"/>
      <c r="BF519" s="101"/>
      <c r="BG519" s="101"/>
      <c r="BH519" s="101"/>
      <c r="BI519" s="101"/>
      <c r="BJ519" s="2"/>
      <c r="BK519" s="101"/>
      <c r="BL519" s="101"/>
      <c r="BM519" s="101"/>
      <c r="BN519" s="101"/>
      <c r="BO519" s="101"/>
      <c r="BP519" s="101"/>
      <c r="BQ519" s="101"/>
      <c r="BR519" s="2"/>
      <c r="BS519" s="101"/>
      <c r="BT519" s="101"/>
      <c r="BU519" s="101"/>
      <c r="BV519" s="101"/>
      <c r="BW519" s="101"/>
      <c r="BX519" s="101"/>
      <c r="BY519" s="101"/>
      <c r="BZ519" s="2"/>
      <c r="CA519" s="101"/>
      <c r="CB519" s="101"/>
      <c r="CC519" s="101"/>
      <c r="CD519" s="101"/>
      <c r="CE519" s="101"/>
      <c r="CF519" s="101"/>
      <c r="CG519" s="101"/>
      <c r="CH519" s="2"/>
      <c r="CI519" s="101"/>
      <c r="CJ519" s="101"/>
      <c r="CK519" s="101"/>
      <c r="CL519" s="101"/>
      <c r="CM519" s="101"/>
      <c r="CN519" s="101"/>
      <c r="CO519" s="101"/>
      <c r="CP519" s="2"/>
      <c r="CQ519" s="101"/>
      <c r="CR519" s="101"/>
      <c r="CS519" s="101"/>
      <c r="CT519" s="101"/>
      <c r="CU519" s="101"/>
      <c r="CV519" s="101"/>
      <c r="CW519" s="101"/>
      <c r="CX519" s="2"/>
      <c r="CY519" s="101"/>
      <c r="CZ519" s="101"/>
      <c r="DA519" s="101"/>
      <c r="DB519" s="101"/>
      <c r="DC519" s="101"/>
      <c r="DD519" s="101"/>
      <c r="DE519" s="101"/>
      <c r="DF519" s="2"/>
      <c r="DG519" s="101"/>
      <c r="DH519" s="101"/>
      <c r="DI519" s="101"/>
      <c r="DJ519" s="101"/>
      <c r="DK519" s="101"/>
      <c r="DL519" s="101"/>
      <c r="DM519" s="101"/>
      <c r="DN519" s="2"/>
      <c r="DO519" s="101"/>
      <c r="DP519" s="101"/>
      <c r="DQ519" s="101"/>
      <c r="DR519" s="101"/>
      <c r="DS519" s="101"/>
      <c r="DT519" s="101"/>
      <c r="DU519" s="101"/>
      <c r="DV519" s="2"/>
      <c r="DW519" s="101"/>
      <c r="DX519" s="101"/>
      <c r="DY519" s="101"/>
      <c r="DZ519" s="101"/>
      <c r="EA519" s="101"/>
      <c r="EB519" s="101"/>
      <c r="EC519" s="101"/>
      <c r="ED519" s="2"/>
      <c r="EE519" s="101"/>
      <c r="EF519" s="101"/>
      <c r="EG519" s="101"/>
      <c r="EH519" s="101"/>
      <c r="EI519" s="101"/>
      <c r="EJ519" s="101"/>
      <c r="EK519" s="101"/>
      <c r="EL519" s="2"/>
      <c r="EM519" s="101"/>
      <c r="EN519" s="101"/>
      <c r="EO519" s="101"/>
      <c r="EP519" s="101"/>
      <c r="EQ519" s="101"/>
      <c r="ER519" s="101"/>
      <c r="ES519" s="101"/>
      <c r="ET519" s="2"/>
      <c r="EU519" s="101"/>
      <c r="EV519" s="101"/>
      <c r="EW519" s="101"/>
      <c r="EX519" s="101"/>
      <c r="EY519" s="101"/>
      <c r="EZ519" s="101"/>
      <c r="FA519" s="101"/>
      <c r="FB519" s="2"/>
      <c r="FC519" s="101"/>
      <c r="FD519" s="101"/>
      <c r="FE519" s="101"/>
      <c r="FF519" s="101"/>
      <c r="FG519" s="101"/>
      <c r="FH519" s="101"/>
      <c r="FI519" s="101"/>
      <c r="FJ519" s="2"/>
      <c r="FK519" s="101"/>
      <c r="FL519" s="101"/>
      <c r="FM519" s="101"/>
      <c r="FN519" s="101"/>
      <c r="FO519" s="101"/>
      <c r="FP519" s="101"/>
      <c r="FQ519" s="101"/>
      <c r="FR519" s="2"/>
      <c r="FS519" s="101"/>
      <c r="FT519" s="101"/>
      <c r="FU519" s="101"/>
      <c r="FV519" s="101"/>
      <c r="FW519" s="101"/>
      <c r="FX519" s="101"/>
      <c r="FY519" s="101"/>
      <c r="FZ519" s="2"/>
      <c r="GA519" s="101"/>
      <c r="GB519" s="101"/>
      <c r="GC519" s="101"/>
      <c r="GD519" s="101"/>
      <c r="GE519" s="101"/>
      <c r="GF519" s="101"/>
      <c r="GG519" s="101"/>
      <c r="GH519" s="2"/>
      <c r="GI519" s="101"/>
      <c r="GJ519" s="101"/>
      <c r="GK519" s="101"/>
      <c r="GL519" s="101"/>
      <c r="GM519" s="101"/>
      <c r="GN519" s="101"/>
      <c r="GO519" s="101"/>
      <c r="GP519" s="2"/>
      <c r="GQ519" s="101"/>
      <c r="GR519" s="101"/>
      <c r="GS519" s="101"/>
      <c r="GT519" s="101"/>
      <c r="GU519" s="101"/>
      <c r="GV519" s="101"/>
      <c r="GW519" s="101"/>
      <c r="GX519" s="2"/>
      <c r="GY519" s="101"/>
      <c r="GZ519" s="101"/>
      <c r="HA519" s="101"/>
      <c r="HB519" s="101"/>
      <c r="HC519" s="101"/>
      <c r="HD519" s="101"/>
      <c r="HE519" s="101"/>
      <c r="HF519" s="2"/>
      <c r="HG519" s="101"/>
      <c r="HH519" s="101"/>
      <c r="HI519" s="101"/>
      <c r="HJ519" s="101"/>
      <c r="HK519" s="101"/>
      <c r="HL519" s="101"/>
      <c r="HM519" s="101"/>
      <c r="HN519" s="2"/>
      <c r="HO519" s="101"/>
      <c r="HP519" s="101"/>
      <c r="HQ519" s="101"/>
      <c r="HR519" s="101"/>
      <c r="HS519" s="101"/>
      <c r="HT519" s="101"/>
      <c r="HU519" s="101"/>
      <c r="HV519" s="2"/>
      <c r="HW519" s="101"/>
      <c r="HX519" s="101"/>
      <c r="HY519" s="101"/>
      <c r="HZ519" s="101"/>
      <c r="IA519" s="101"/>
      <c r="IB519" s="101"/>
      <c r="IC519" s="101"/>
      <c r="ID519" s="2"/>
      <c r="IE519" s="101"/>
      <c r="IF519" s="101"/>
      <c r="IG519" s="101"/>
      <c r="IH519" s="101"/>
      <c r="II519" s="101"/>
      <c r="IJ519" s="101"/>
      <c r="IK519" s="101"/>
      <c r="IL519" s="2"/>
      <c r="IM519" s="101"/>
      <c r="IN519" s="101"/>
      <c r="IO519" s="101"/>
      <c r="IP519" s="101"/>
      <c r="IQ519" s="101"/>
      <c r="IR519" s="101"/>
      <c r="IS519" s="101"/>
      <c r="IT519" s="2"/>
      <c r="IU519" s="101"/>
      <c r="IV519" s="101"/>
      <c r="IW519" s="101"/>
    </row>
    <row r="520" spans="1:257" s="118" customFormat="1" x14ac:dyDescent="0.2">
      <c r="A520" s="152"/>
      <c r="B520" s="12"/>
      <c r="C520" s="148" t="s">
        <v>71</v>
      </c>
      <c r="D520" s="148" t="s">
        <v>71</v>
      </c>
      <c r="E520" s="148" t="s">
        <v>71</v>
      </c>
      <c r="F520" s="148" t="s">
        <v>71</v>
      </c>
      <c r="G520" s="148" t="s">
        <v>71</v>
      </c>
      <c r="H520" s="148" t="s">
        <v>71</v>
      </c>
      <c r="I520" s="148" t="s">
        <v>71</v>
      </c>
      <c r="J520" s="148" t="s">
        <v>71</v>
      </c>
      <c r="K520" s="148" t="s">
        <v>71</v>
      </c>
      <c r="L520" s="148" t="s">
        <v>71</v>
      </c>
      <c r="M520" s="148" t="s">
        <v>71</v>
      </c>
      <c r="N520" s="148" t="s">
        <v>71</v>
      </c>
      <c r="O520" s="148" t="s">
        <v>71</v>
      </c>
      <c r="P520" s="148" t="s">
        <v>71</v>
      </c>
      <c r="Q520" s="148" t="s">
        <v>71</v>
      </c>
      <c r="R520" s="148" t="s">
        <v>71</v>
      </c>
      <c r="S520" s="148" t="s">
        <v>71</v>
      </c>
      <c r="T520" s="148" t="s">
        <v>71</v>
      </c>
      <c r="U520" s="148" t="s">
        <v>71</v>
      </c>
      <c r="V520" s="148" t="s">
        <v>71</v>
      </c>
      <c r="W520" s="148" t="s">
        <v>71</v>
      </c>
      <c r="X520" s="148" t="s">
        <v>71</v>
      </c>
      <c r="Y520" s="148" t="s">
        <v>71</v>
      </c>
      <c r="Z520" s="4"/>
      <c r="AA520" s="4"/>
      <c r="AB520" s="4"/>
      <c r="AC520" s="4"/>
      <c r="AD520" s="5"/>
      <c r="AE520" s="4"/>
      <c r="AF520" s="4"/>
      <c r="AG520" s="4"/>
      <c r="AH520" s="4"/>
      <c r="AI520" s="4"/>
      <c r="AJ520" s="4"/>
      <c r="AK520" s="4"/>
      <c r="AL520" s="5"/>
      <c r="AM520" s="4"/>
      <c r="AN520" s="4"/>
      <c r="AO520" s="3"/>
      <c r="AP520" s="101"/>
      <c r="AQ520" s="101"/>
      <c r="AR520" s="101"/>
      <c r="AS520" s="101"/>
      <c r="AT520" s="2"/>
      <c r="AU520" s="101"/>
      <c r="AV520" s="101"/>
      <c r="AW520" s="101"/>
      <c r="AX520" s="101"/>
      <c r="AY520" s="101"/>
      <c r="AZ520" s="101"/>
      <c r="BA520" s="101"/>
      <c r="BB520" s="2"/>
      <c r="BC520" s="101"/>
      <c r="BD520" s="101"/>
      <c r="BE520" s="101"/>
      <c r="BF520" s="101"/>
      <c r="BG520" s="101"/>
      <c r="BH520" s="101"/>
      <c r="BI520" s="101"/>
      <c r="BJ520" s="2"/>
      <c r="BK520" s="101"/>
      <c r="BL520" s="101"/>
      <c r="BM520" s="101"/>
      <c r="BN520" s="101"/>
      <c r="BO520" s="101"/>
      <c r="BP520" s="101"/>
      <c r="BQ520" s="101"/>
      <c r="BR520" s="2"/>
      <c r="BS520" s="101"/>
      <c r="BT520" s="101"/>
      <c r="BU520" s="101"/>
      <c r="BV520" s="101"/>
      <c r="BW520" s="101"/>
      <c r="BX520" s="101"/>
      <c r="BY520" s="101"/>
      <c r="BZ520" s="2"/>
      <c r="CA520" s="101"/>
      <c r="CB520" s="101"/>
      <c r="CC520" s="101"/>
      <c r="CD520" s="101"/>
      <c r="CE520" s="101"/>
      <c r="CF520" s="101"/>
      <c r="CG520" s="101"/>
      <c r="CH520" s="2"/>
      <c r="CI520" s="101"/>
      <c r="CJ520" s="101"/>
      <c r="CK520" s="101"/>
      <c r="CL520" s="101"/>
      <c r="CM520" s="101"/>
      <c r="CN520" s="101"/>
      <c r="CO520" s="101"/>
      <c r="CP520" s="2"/>
      <c r="CQ520" s="101"/>
      <c r="CR520" s="101"/>
      <c r="CS520" s="101"/>
      <c r="CT520" s="101"/>
      <c r="CU520" s="101"/>
      <c r="CV520" s="101"/>
      <c r="CW520" s="101"/>
      <c r="CX520" s="2"/>
      <c r="CY520" s="101"/>
      <c r="CZ520" s="101"/>
      <c r="DA520" s="101"/>
      <c r="DB520" s="101"/>
      <c r="DC520" s="101"/>
      <c r="DD520" s="101"/>
      <c r="DE520" s="101"/>
      <c r="DF520" s="2"/>
      <c r="DG520" s="101"/>
      <c r="DH520" s="101"/>
      <c r="DI520" s="101"/>
      <c r="DJ520" s="101"/>
      <c r="DK520" s="101"/>
      <c r="DL520" s="101"/>
      <c r="DM520" s="101"/>
      <c r="DN520" s="2"/>
      <c r="DO520" s="101"/>
      <c r="DP520" s="101"/>
      <c r="DQ520" s="101"/>
      <c r="DR520" s="101"/>
      <c r="DS520" s="101"/>
      <c r="DT520" s="101"/>
      <c r="DU520" s="101"/>
      <c r="DV520" s="2"/>
      <c r="DW520" s="101"/>
      <c r="DX520" s="101"/>
      <c r="DY520" s="101"/>
      <c r="DZ520" s="101"/>
      <c r="EA520" s="101"/>
      <c r="EB520" s="101"/>
      <c r="EC520" s="101"/>
      <c r="ED520" s="2"/>
      <c r="EE520" s="101"/>
      <c r="EF520" s="101"/>
      <c r="EG520" s="101"/>
      <c r="EH520" s="101"/>
      <c r="EI520" s="101"/>
      <c r="EJ520" s="101"/>
      <c r="EK520" s="101"/>
      <c r="EL520" s="2"/>
      <c r="EM520" s="101"/>
      <c r="EN520" s="101"/>
      <c r="EO520" s="101"/>
      <c r="EP520" s="101"/>
      <c r="EQ520" s="101"/>
      <c r="ER520" s="101"/>
      <c r="ES520" s="101"/>
      <c r="ET520" s="2"/>
      <c r="EU520" s="101"/>
      <c r="EV520" s="101"/>
      <c r="EW520" s="101"/>
      <c r="EX520" s="101"/>
      <c r="EY520" s="101"/>
      <c r="EZ520" s="101"/>
      <c r="FA520" s="101"/>
      <c r="FB520" s="2"/>
      <c r="FC520" s="101"/>
      <c r="FD520" s="101"/>
      <c r="FE520" s="101"/>
      <c r="FF520" s="101"/>
      <c r="FG520" s="101"/>
      <c r="FH520" s="101"/>
      <c r="FI520" s="101"/>
      <c r="FJ520" s="2"/>
      <c r="FK520" s="101"/>
      <c r="FL520" s="101"/>
      <c r="FM520" s="101"/>
      <c r="FN520" s="101"/>
      <c r="FO520" s="101"/>
      <c r="FP520" s="101"/>
      <c r="FQ520" s="101"/>
      <c r="FR520" s="2"/>
      <c r="FS520" s="101"/>
      <c r="FT520" s="101"/>
      <c r="FU520" s="101"/>
      <c r="FV520" s="101"/>
      <c r="FW520" s="101"/>
      <c r="FX520" s="101"/>
      <c r="FY520" s="101"/>
      <c r="FZ520" s="2"/>
      <c r="GA520" s="101"/>
      <c r="GB520" s="101"/>
      <c r="GC520" s="101"/>
      <c r="GD520" s="101"/>
      <c r="GE520" s="101"/>
      <c r="GF520" s="101"/>
      <c r="GG520" s="101"/>
      <c r="GH520" s="2"/>
      <c r="GI520" s="101"/>
      <c r="GJ520" s="101"/>
      <c r="GK520" s="101"/>
      <c r="GL520" s="101"/>
      <c r="GM520" s="101"/>
      <c r="GN520" s="101"/>
      <c r="GO520" s="101"/>
      <c r="GP520" s="2"/>
      <c r="GQ520" s="101"/>
      <c r="GR520" s="101"/>
      <c r="GS520" s="101"/>
      <c r="GT520" s="101"/>
      <c r="GU520" s="101"/>
      <c r="GV520" s="101"/>
      <c r="GW520" s="101"/>
      <c r="GX520" s="2"/>
      <c r="GY520" s="101"/>
      <c r="GZ520" s="101"/>
      <c r="HA520" s="101"/>
      <c r="HB520" s="101"/>
      <c r="HC520" s="101"/>
      <c r="HD520" s="101"/>
      <c r="HE520" s="101"/>
      <c r="HF520" s="2"/>
      <c r="HG520" s="101"/>
      <c r="HH520" s="101"/>
      <c r="HI520" s="101"/>
      <c r="HJ520" s="101"/>
      <c r="HK520" s="101"/>
      <c r="HL520" s="101"/>
      <c r="HM520" s="101"/>
      <c r="HN520" s="2"/>
      <c r="HO520" s="101"/>
      <c r="HP520" s="101"/>
      <c r="HQ520" s="101"/>
      <c r="HR520" s="101"/>
      <c r="HS520" s="101"/>
      <c r="HT520" s="101"/>
      <c r="HU520" s="101"/>
      <c r="HV520" s="2"/>
      <c r="HW520" s="101"/>
      <c r="HX520" s="101"/>
      <c r="HY520" s="101"/>
      <c r="HZ520" s="101"/>
      <c r="IA520" s="101"/>
      <c r="IB520" s="101"/>
      <c r="IC520" s="101"/>
      <c r="ID520" s="2"/>
      <c r="IE520" s="101"/>
      <c r="IF520" s="101"/>
      <c r="IG520" s="101"/>
      <c r="IH520" s="101"/>
      <c r="II520" s="101"/>
      <c r="IJ520" s="101"/>
      <c r="IK520" s="101"/>
      <c r="IL520" s="2"/>
      <c r="IM520" s="101"/>
      <c r="IN520" s="101"/>
      <c r="IO520" s="101"/>
      <c r="IP520" s="101"/>
      <c r="IQ520" s="101"/>
      <c r="IR520" s="101"/>
      <c r="IS520" s="101"/>
      <c r="IT520" s="2"/>
      <c r="IU520" s="101"/>
      <c r="IV520" s="101"/>
      <c r="IW520" s="101"/>
    </row>
    <row r="521" spans="1:257" s="118" customFormat="1" x14ac:dyDescent="0.2">
      <c r="A521" s="152"/>
      <c r="B521" s="11" t="s">
        <v>159</v>
      </c>
      <c r="C521" s="146" t="s">
        <v>72</v>
      </c>
      <c r="D521" s="146" t="s">
        <v>71</v>
      </c>
      <c r="E521" s="146" t="s">
        <v>71</v>
      </c>
      <c r="F521" s="146" t="s">
        <v>71</v>
      </c>
      <c r="G521" s="146" t="s">
        <v>71</v>
      </c>
      <c r="H521" s="142" t="s">
        <v>80</v>
      </c>
      <c r="I521" s="146">
        <v>1840103381</v>
      </c>
      <c r="J521" s="9" t="s">
        <v>410</v>
      </c>
      <c r="K521" s="146" t="s">
        <v>71</v>
      </c>
      <c r="L521" s="146" t="s">
        <v>71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28">
        <f>SUM(M521:X521)</f>
        <v>0</v>
      </c>
      <c r="Z521" s="4"/>
      <c r="AA521" s="4"/>
      <c r="AB521" s="4"/>
      <c r="AC521" s="4"/>
      <c r="AD521" s="5"/>
      <c r="AE521" s="4"/>
      <c r="AF521" s="4"/>
      <c r="AG521" s="4"/>
      <c r="AH521" s="4"/>
      <c r="AI521" s="4"/>
      <c r="AJ521" s="4"/>
      <c r="AK521" s="4"/>
      <c r="AL521" s="5"/>
      <c r="AM521" s="4"/>
      <c r="AN521" s="4"/>
      <c r="AO521" s="3"/>
      <c r="AP521" s="101"/>
      <c r="AQ521" s="101"/>
      <c r="AR521" s="101"/>
      <c r="AS521" s="101"/>
      <c r="AT521" s="2"/>
      <c r="AU521" s="101"/>
      <c r="AV521" s="101"/>
      <c r="AW521" s="101"/>
      <c r="AX521" s="101"/>
      <c r="AY521" s="101"/>
      <c r="AZ521" s="101"/>
      <c r="BA521" s="101"/>
      <c r="BB521" s="2"/>
      <c r="BC521" s="101"/>
      <c r="BD521" s="101"/>
      <c r="BE521" s="101"/>
      <c r="BF521" s="101"/>
      <c r="BG521" s="101"/>
      <c r="BH521" s="101"/>
      <c r="BI521" s="101"/>
      <c r="BJ521" s="2"/>
      <c r="BK521" s="101"/>
      <c r="BL521" s="101"/>
      <c r="BM521" s="101"/>
      <c r="BN521" s="101"/>
      <c r="BO521" s="101"/>
      <c r="BP521" s="101"/>
      <c r="BQ521" s="101"/>
      <c r="BR521" s="2"/>
      <c r="BS521" s="101"/>
      <c r="BT521" s="101"/>
      <c r="BU521" s="101"/>
      <c r="BV521" s="101"/>
      <c r="BW521" s="101"/>
      <c r="BX521" s="101"/>
      <c r="BY521" s="101"/>
      <c r="BZ521" s="2"/>
      <c r="CA521" s="101"/>
      <c r="CB521" s="101"/>
      <c r="CC521" s="101"/>
      <c r="CD521" s="101"/>
      <c r="CE521" s="101"/>
      <c r="CF521" s="101"/>
      <c r="CG521" s="101"/>
      <c r="CH521" s="2"/>
      <c r="CI521" s="101"/>
      <c r="CJ521" s="101"/>
      <c r="CK521" s="101"/>
      <c r="CL521" s="101"/>
      <c r="CM521" s="101"/>
      <c r="CN521" s="101"/>
      <c r="CO521" s="101"/>
      <c r="CP521" s="2"/>
      <c r="CQ521" s="101"/>
      <c r="CR521" s="101"/>
      <c r="CS521" s="101"/>
      <c r="CT521" s="101"/>
      <c r="CU521" s="101"/>
      <c r="CV521" s="101"/>
      <c r="CW521" s="101"/>
      <c r="CX521" s="2"/>
      <c r="CY521" s="101"/>
      <c r="CZ521" s="101"/>
      <c r="DA521" s="101"/>
      <c r="DB521" s="101"/>
      <c r="DC521" s="101"/>
      <c r="DD521" s="101"/>
      <c r="DE521" s="101"/>
      <c r="DF521" s="2"/>
      <c r="DG521" s="101"/>
      <c r="DH521" s="101"/>
      <c r="DI521" s="101"/>
      <c r="DJ521" s="101"/>
      <c r="DK521" s="101"/>
      <c r="DL521" s="101"/>
      <c r="DM521" s="101"/>
      <c r="DN521" s="2"/>
      <c r="DO521" s="101"/>
      <c r="DP521" s="101"/>
      <c r="DQ521" s="101"/>
      <c r="DR521" s="101"/>
      <c r="DS521" s="101"/>
      <c r="DT521" s="101"/>
      <c r="DU521" s="101"/>
      <c r="DV521" s="2"/>
      <c r="DW521" s="101"/>
      <c r="DX521" s="101"/>
      <c r="DY521" s="101"/>
      <c r="DZ521" s="101"/>
      <c r="EA521" s="101"/>
      <c r="EB521" s="101"/>
      <c r="EC521" s="101"/>
      <c r="ED521" s="2"/>
      <c r="EE521" s="101"/>
      <c r="EF521" s="101"/>
      <c r="EG521" s="101"/>
      <c r="EH521" s="101"/>
      <c r="EI521" s="101"/>
      <c r="EJ521" s="101"/>
      <c r="EK521" s="101"/>
      <c r="EL521" s="2"/>
      <c r="EM521" s="101"/>
      <c r="EN521" s="101"/>
      <c r="EO521" s="101"/>
      <c r="EP521" s="101"/>
      <c r="EQ521" s="101"/>
      <c r="ER521" s="101"/>
      <c r="ES521" s="101"/>
      <c r="ET521" s="2"/>
      <c r="EU521" s="101"/>
      <c r="EV521" s="101"/>
      <c r="EW521" s="101"/>
      <c r="EX521" s="101"/>
      <c r="EY521" s="101"/>
      <c r="EZ521" s="101"/>
      <c r="FA521" s="101"/>
      <c r="FB521" s="2"/>
      <c r="FC521" s="101"/>
      <c r="FD521" s="101"/>
      <c r="FE521" s="101"/>
      <c r="FF521" s="101"/>
      <c r="FG521" s="101"/>
      <c r="FH521" s="101"/>
      <c r="FI521" s="101"/>
      <c r="FJ521" s="2"/>
      <c r="FK521" s="101"/>
      <c r="FL521" s="101"/>
      <c r="FM521" s="101"/>
      <c r="FN521" s="101"/>
      <c r="FO521" s="101"/>
      <c r="FP521" s="101"/>
      <c r="FQ521" s="101"/>
      <c r="FR521" s="2"/>
      <c r="FS521" s="101"/>
      <c r="FT521" s="101"/>
      <c r="FU521" s="101"/>
      <c r="FV521" s="101"/>
      <c r="FW521" s="101"/>
      <c r="FX521" s="101"/>
      <c r="FY521" s="101"/>
      <c r="FZ521" s="2"/>
      <c r="GA521" s="101"/>
      <c r="GB521" s="101"/>
      <c r="GC521" s="101"/>
      <c r="GD521" s="101"/>
      <c r="GE521" s="101"/>
      <c r="GF521" s="101"/>
      <c r="GG521" s="101"/>
      <c r="GH521" s="2"/>
      <c r="GI521" s="101"/>
      <c r="GJ521" s="101"/>
      <c r="GK521" s="101"/>
      <c r="GL521" s="101"/>
      <c r="GM521" s="101"/>
      <c r="GN521" s="101"/>
      <c r="GO521" s="101"/>
      <c r="GP521" s="2"/>
      <c r="GQ521" s="101"/>
      <c r="GR521" s="101"/>
      <c r="GS521" s="101"/>
      <c r="GT521" s="101"/>
      <c r="GU521" s="101"/>
      <c r="GV521" s="101"/>
      <c r="GW521" s="101"/>
      <c r="GX521" s="2"/>
      <c r="GY521" s="101"/>
      <c r="GZ521" s="101"/>
      <c r="HA521" s="101"/>
      <c r="HB521" s="101"/>
      <c r="HC521" s="101"/>
      <c r="HD521" s="101"/>
      <c r="HE521" s="101"/>
      <c r="HF521" s="2"/>
      <c r="HG521" s="101"/>
      <c r="HH521" s="101"/>
      <c r="HI521" s="101"/>
      <c r="HJ521" s="101"/>
      <c r="HK521" s="101"/>
      <c r="HL521" s="101"/>
      <c r="HM521" s="101"/>
      <c r="HN521" s="2"/>
      <c r="HO521" s="101"/>
      <c r="HP521" s="101"/>
      <c r="HQ521" s="101"/>
      <c r="HR521" s="101"/>
      <c r="HS521" s="101"/>
      <c r="HT521" s="101"/>
      <c r="HU521" s="101"/>
      <c r="HV521" s="2"/>
      <c r="HW521" s="101"/>
      <c r="HX521" s="101"/>
      <c r="HY521" s="101"/>
      <c r="HZ521" s="101"/>
      <c r="IA521" s="101"/>
      <c r="IB521" s="101"/>
      <c r="IC521" s="101"/>
      <c r="ID521" s="2"/>
      <c r="IE521" s="101"/>
      <c r="IF521" s="101"/>
      <c r="IG521" s="101"/>
      <c r="IH521" s="101"/>
      <c r="II521" s="101"/>
      <c r="IJ521" s="101"/>
      <c r="IK521" s="101"/>
      <c r="IL521" s="2"/>
      <c r="IM521" s="101"/>
      <c r="IN521" s="101"/>
      <c r="IO521" s="101"/>
      <c r="IP521" s="101"/>
      <c r="IQ521" s="101"/>
      <c r="IR521" s="101"/>
      <c r="IS521" s="101"/>
      <c r="IT521" s="2"/>
      <c r="IU521" s="101"/>
      <c r="IV521" s="101"/>
      <c r="IW521" s="101"/>
    </row>
    <row r="522" spans="1:257" s="118" customFormat="1" x14ac:dyDescent="0.2">
      <c r="A522" s="153"/>
      <c r="B522" s="11" t="s">
        <v>158</v>
      </c>
      <c r="C522" s="146" t="s">
        <v>72</v>
      </c>
      <c r="D522" s="146" t="s">
        <v>71</v>
      </c>
      <c r="E522" s="146" t="s">
        <v>71</v>
      </c>
      <c r="F522" s="20" t="s">
        <v>71</v>
      </c>
      <c r="G522" s="147" t="s">
        <v>71</v>
      </c>
      <c r="H522" s="142" t="s">
        <v>80</v>
      </c>
      <c r="I522" s="146">
        <v>1840103381</v>
      </c>
      <c r="J522" s="9" t="s">
        <v>410</v>
      </c>
      <c r="K522" s="146" t="s">
        <v>71</v>
      </c>
      <c r="L522" s="146" t="s">
        <v>71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28">
        <f>SUM(M522:X522)</f>
        <v>0</v>
      </c>
      <c r="Z522" s="4"/>
      <c r="AA522" s="4"/>
      <c r="AB522" s="4"/>
      <c r="AC522" s="4"/>
      <c r="AD522" s="5"/>
      <c r="AE522" s="4"/>
      <c r="AF522" s="4"/>
      <c r="AG522" s="4"/>
      <c r="AH522" s="4"/>
      <c r="AI522" s="4"/>
      <c r="AJ522" s="4"/>
      <c r="AK522" s="4"/>
      <c r="AL522" s="5"/>
      <c r="AM522" s="4"/>
      <c r="AN522" s="4"/>
      <c r="AO522" s="3"/>
      <c r="AP522" s="101"/>
      <c r="AQ522" s="101"/>
      <c r="AR522" s="101"/>
      <c r="AS522" s="101"/>
      <c r="AT522" s="2"/>
      <c r="AU522" s="101"/>
      <c r="AV522" s="101"/>
      <c r="AW522" s="101"/>
      <c r="AX522" s="101"/>
      <c r="AY522" s="101"/>
      <c r="AZ522" s="101"/>
      <c r="BA522" s="101"/>
      <c r="BB522" s="2"/>
      <c r="BC522" s="101"/>
      <c r="BD522" s="101"/>
      <c r="BE522" s="101"/>
      <c r="BF522" s="101"/>
      <c r="BG522" s="101"/>
      <c r="BH522" s="101"/>
      <c r="BI522" s="101"/>
      <c r="BJ522" s="2"/>
      <c r="BK522" s="101"/>
      <c r="BL522" s="101"/>
      <c r="BM522" s="101"/>
      <c r="BN522" s="101"/>
      <c r="BO522" s="101"/>
      <c r="BP522" s="101"/>
      <c r="BQ522" s="101"/>
      <c r="BR522" s="2"/>
      <c r="BS522" s="101"/>
      <c r="BT522" s="101"/>
      <c r="BU522" s="101"/>
      <c r="BV522" s="101"/>
      <c r="BW522" s="101"/>
      <c r="BX522" s="101"/>
      <c r="BY522" s="101"/>
      <c r="BZ522" s="2"/>
      <c r="CA522" s="101"/>
      <c r="CB522" s="101"/>
      <c r="CC522" s="101"/>
      <c r="CD522" s="101"/>
      <c r="CE522" s="101"/>
      <c r="CF522" s="101"/>
      <c r="CG522" s="101"/>
      <c r="CH522" s="2"/>
      <c r="CI522" s="101"/>
      <c r="CJ522" s="101"/>
      <c r="CK522" s="101"/>
      <c r="CL522" s="101"/>
      <c r="CM522" s="101"/>
      <c r="CN522" s="101"/>
      <c r="CO522" s="101"/>
      <c r="CP522" s="2"/>
      <c r="CQ522" s="101"/>
      <c r="CR522" s="101"/>
      <c r="CS522" s="101"/>
      <c r="CT522" s="101"/>
      <c r="CU522" s="101"/>
      <c r="CV522" s="101"/>
      <c r="CW522" s="101"/>
      <c r="CX522" s="2"/>
      <c r="CY522" s="101"/>
      <c r="CZ522" s="101"/>
      <c r="DA522" s="101"/>
      <c r="DB522" s="101"/>
      <c r="DC522" s="101"/>
      <c r="DD522" s="101"/>
      <c r="DE522" s="101"/>
      <c r="DF522" s="2"/>
      <c r="DG522" s="101"/>
      <c r="DH522" s="101"/>
      <c r="DI522" s="101"/>
      <c r="DJ522" s="101"/>
      <c r="DK522" s="101"/>
      <c r="DL522" s="101"/>
      <c r="DM522" s="101"/>
      <c r="DN522" s="2"/>
      <c r="DO522" s="101"/>
      <c r="DP522" s="101"/>
      <c r="DQ522" s="101"/>
      <c r="DR522" s="101"/>
      <c r="DS522" s="101"/>
      <c r="DT522" s="101"/>
      <c r="DU522" s="101"/>
      <c r="DV522" s="2"/>
      <c r="DW522" s="101"/>
      <c r="DX522" s="101"/>
      <c r="DY522" s="101"/>
      <c r="DZ522" s="101"/>
      <c r="EA522" s="101"/>
      <c r="EB522" s="101"/>
      <c r="EC522" s="101"/>
      <c r="ED522" s="2"/>
      <c r="EE522" s="101"/>
      <c r="EF522" s="101"/>
      <c r="EG522" s="101"/>
      <c r="EH522" s="101"/>
      <c r="EI522" s="101"/>
      <c r="EJ522" s="101"/>
      <c r="EK522" s="101"/>
      <c r="EL522" s="2"/>
      <c r="EM522" s="101"/>
      <c r="EN522" s="101"/>
      <c r="EO522" s="101"/>
      <c r="EP522" s="101"/>
      <c r="EQ522" s="101"/>
      <c r="ER522" s="101"/>
      <c r="ES522" s="101"/>
      <c r="ET522" s="2"/>
      <c r="EU522" s="101"/>
      <c r="EV522" s="101"/>
      <c r="EW522" s="101"/>
      <c r="EX522" s="101"/>
      <c r="EY522" s="101"/>
      <c r="EZ522" s="101"/>
      <c r="FA522" s="101"/>
      <c r="FB522" s="2"/>
      <c r="FC522" s="101"/>
      <c r="FD522" s="101"/>
      <c r="FE522" s="101"/>
      <c r="FF522" s="101"/>
      <c r="FG522" s="101"/>
      <c r="FH522" s="101"/>
      <c r="FI522" s="101"/>
      <c r="FJ522" s="2"/>
      <c r="FK522" s="101"/>
      <c r="FL522" s="101"/>
      <c r="FM522" s="101"/>
      <c r="FN522" s="101"/>
      <c r="FO522" s="101"/>
      <c r="FP522" s="101"/>
      <c r="FQ522" s="101"/>
      <c r="FR522" s="2"/>
      <c r="FS522" s="101"/>
      <c r="FT522" s="101"/>
      <c r="FU522" s="101"/>
      <c r="FV522" s="101"/>
      <c r="FW522" s="101"/>
      <c r="FX522" s="101"/>
      <c r="FY522" s="101"/>
      <c r="FZ522" s="2"/>
      <c r="GA522" s="101"/>
      <c r="GB522" s="101"/>
      <c r="GC522" s="101"/>
      <c r="GD522" s="101"/>
      <c r="GE522" s="101"/>
      <c r="GF522" s="101"/>
      <c r="GG522" s="101"/>
      <c r="GH522" s="2"/>
      <c r="GI522" s="101"/>
      <c r="GJ522" s="101"/>
      <c r="GK522" s="101"/>
      <c r="GL522" s="101"/>
      <c r="GM522" s="101"/>
      <c r="GN522" s="101"/>
      <c r="GO522" s="101"/>
      <c r="GP522" s="2"/>
      <c r="GQ522" s="101"/>
      <c r="GR522" s="101"/>
      <c r="GS522" s="101"/>
      <c r="GT522" s="101"/>
      <c r="GU522" s="101"/>
      <c r="GV522" s="101"/>
      <c r="GW522" s="101"/>
      <c r="GX522" s="2"/>
      <c r="GY522" s="101"/>
      <c r="GZ522" s="101"/>
      <c r="HA522" s="101"/>
      <c r="HB522" s="101"/>
      <c r="HC522" s="101"/>
      <c r="HD522" s="101"/>
      <c r="HE522" s="101"/>
      <c r="HF522" s="2"/>
      <c r="HG522" s="101"/>
      <c r="HH522" s="101"/>
      <c r="HI522" s="101"/>
      <c r="HJ522" s="101"/>
      <c r="HK522" s="101"/>
      <c r="HL522" s="101"/>
      <c r="HM522" s="101"/>
      <c r="HN522" s="2"/>
      <c r="HO522" s="101"/>
      <c r="HP522" s="101"/>
      <c r="HQ522" s="101"/>
      <c r="HR522" s="101"/>
      <c r="HS522" s="101"/>
      <c r="HT522" s="101"/>
      <c r="HU522" s="101"/>
      <c r="HV522" s="2"/>
      <c r="HW522" s="101"/>
      <c r="HX522" s="101"/>
      <c r="HY522" s="101"/>
      <c r="HZ522" s="101"/>
      <c r="IA522" s="101"/>
      <c r="IB522" s="101"/>
      <c r="IC522" s="101"/>
      <c r="ID522" s="2"/>
      <c r="IE522" s="101"/>
      <c r="IF522" s="101"/>
      <c r="IG522" s="101"/>
      <c r="IH522" s="101"/>
      <c r="II522" s="101"/>
      <c r="IJ522" s="101"/>
      <c r="IK522" s="101"/>
      <c r="IL522" s="2"/>
      <c r="IM522" s="101"/>
      <c r="IN522" s="101"/>
      <c r="IO522" s="101"/>
      <c r="IP522" s="101"/>
      <c r="IQ522" s="101"/>
      <c r="IR522" s="101"/>
      <c r="IS522" s="101"/>
      <c r="IT522" s="2"/>
      <c r="IU522" s="101"/>
      <c r="IV522" s="101"/>
      <c r="IW522" s="101"/>
    </row>
    <row r="523" spans="1:257" s="118" customFormat="1" ht="31.5" customHeight="1" x14ac:dyDescent="0.2">
      <c r="A523" s="142" t="s">
        <v>574</v>
      </c>
      <c r="B523" s="99" t="s">
        <v>265</v>
      </c>
      <c r="C523" s="146" t="s">
        <v>83</v>
      </c>
      <c r="D523" s="146" t="s">
        <v>71</v>
      </c>
      <c r="E523" s="146" t="s">
        <v>71</v>
      </c>
      <c r="F523" s="146" t="s">
        <v>71</v>
      </c>
      <c r="G523" s="146" t="s">
        <v>71</v>
      </c>
      <c r="H523" s="146" t="s">
        <v>71</v>
      </c>
      <c r="I523" s="146" t="s">
        <v>71</v>
      </c>
      <c r="J523" s="9" t="s">
        <v>71</v>
      </c>
      <c r="K523" s="146" t="s">
        <v>71</v>
      </c>
      <c r="L523" s="146" t="s">
        <v>71</v>
      </c>
      <c r="M523" s="146" t="s">
        <v>71</v>
      </c>
      <c r="N523" s="146" t="s">
        <v>71</v>
      </c>
      <c r="O523" s="146" t="s">
        <v>71</v>
      </c>
      <c r="P523" s="146" t="s">
        <v>71</v>
      </c>
      <c r="Q523" s="146" t="s">
        <v>71</v>
      </c>
      <c r="R523" s="146" t="s">
        <v>71</v>
      </c>
      <c r="S523" s="146" t="s">
        <v>71</v>
      </c>
      <c r="T523" s="146" t="s">
        <v>71</v>
      </c>
      <c r="U523" s="146" t="s">
        <v>71</v>
      </c>
      <c r="V523" s="146" t="s">
        <v>71</v>
      </c>
      <c r="W523" s="146" t="s">
        <v>71</v>
      </c>
      <c r="X523" s="146" t="s">
        <v>71</v>
      </c>
      <c r="Y523" s="146" t="s">
        <v>71</v>
      </c>
      <c r="Z523" s="4"/>
      <c r="AA523" s="4"/>
      <c r="AB523" s="4"/>
      <c r="AC523" s="4"/>
      <c r="AD523" s="5"/>
      <c r="AE523" s="4"/>
      <c r="AF523" s="4"/>
      <c r="AG523" s="4"/>
      <c r="AH523" s="4"/>
      <c r="AI523" s="4"/>
      <c r="AJ523" s="4"/>
      <c r="AK523" s="4"/>
      <c r="AL523" s="5"/>
      <c r="AM523" s="4"/>
      <c r="AN523" s="4"/>
      <c r="AO523" s="3"/>
      <c r="AP523" s="101"/>
      <c r="AQ523" s="101"/>
      <c r="AR523" s="101"/>
      <c r="AS523" s="101"/>
      <c r="AT523" s="2"/>
      <c r="AU523" s="101"/>
      <c r="AV523" s="101"/>
      <c r="AW523" s="101"/>
      <c r="AX523" s="101"/>
      <c r="AY523" s="101"/>
      <c r="AZ523" s="101"/>
      <c r="BA523" s="101"/>
      <c r="BB523" s="2"/>
      <c r="BC523" s="101"/>
      <c r="BD523" s="101"/>
      <c r="BE523" s="101"/>
      <c r="BF523" s="101"/>
      <c r="BG523" s="101"/>
      <c r="BH523" s="101"/>
      <c r="BI523" s="101"/>
      <c r="BJ523" s="2"/>
      <c r="BK523" s="101"/>
      <c r="BL523" s="101"/>
      <c r="BM523" s="101"/>
      <c r="BN523" s="101"/>
      <c r="BO523" s="101"/>
      <c r="BP523" s="101"/>
      <c r="BQ523" s="101"/>
      <c r="BR523" s="2"/>
      <c r="BS523" s="101"/>
      <c r="BT523" s="101"/>
      <c r="BU523" s="101"/>
      <c r="BV523" s="101"/>
      <c r="BW523" s="101"/>
      <c r="BX523" s="101"/>
      <c r="BY523" s="101"/>
      <c r="BZ523" s="2"/>
      <c r="CA523" s="101"/>
      <c r="CB523" s="101"/>
      <c r="CC523" s="101"/>
      <c r="CD523" s="101"/>
      <c r="CE523" s="101"/>
      <c r="CF523" s="101"/>
      <c r="CG523" s="101"/>
      <c r="CH523" s="2"/>
      <c r="CI523" s="101"/>
      <c r="CJ523" s="101"/>
      <c r="CK523" s="101"/>
      <c r="CL523" s="101"/>
      <c r="CM523" s="101"/>
      <c r="CN523" s="101"/>
      <c r="CO523" s="101"/>
      <c r="CP523" s="2"/>
      <c r="CQ523" s="101"/>
      <c r="CR523" s="101"/>
      <c r="CS523" s="101"/>
      <c r="CT523" s="101"/>
      <c r="CU523" s="101"/>
      <c r="CV523" s="101"/>
      <c r="CW523" s="101"/>
      <c r="CX523" s="2"/>
      <c r="CY523" s="101"/>
      <c r="CZ523" s="101"/>
      <c r="DA523" s="101"/>
      <c r="DB523" s="101"/>
      <c r="DC523" s="101"/>
      <c r="DD523" s="101"/>
      <c r="DE523" s="101"/>
      <c r="DF523" s="2"/>
      <c r="DG523" s="101"/>
      <c r="DH523" s="101"/>
      <c r="DI523" s="101"/>
      <c r="DJ523" s="101"/>
      <c r="DK523" s="101"/>
      <c r="DL523" s="101"/>
      <c r="DM523" s="101"/>
      <c r="DN523" s="2"/>
      <c r="DO523" s="101"/>
      <c r="DP523" s="101"/>
      <c r="DQ523" s="101"/>
      <c r="DR523" s="101"/>
      <c r="DS523" s="101"/>
      <c r="DT523" s="101"/>
      <c r="DU523" s="101"/>
      <c r="DV523" s="2"/>
      <c r="DW523" s="101"/>
      <c r="DX523" s="101"/>
      <c r="DY523" s="101"/>
      <c r="DZ523" s="101"/>
      <c r="EA523" s="101"/>
      <c r="EB523" s="101"/>
      <c r="EC523" s="101"/>
      <c r="ED523" s="2"/>
      <c r="EE523" s="101"/>
      <c r="EF523" s="101"/>
      <c r="EG523" s="101"/>
      <c r="EH523" s="101"/>
      <c r="EI523" s="101"/>
      <c r="EJ523" s="101"/>
      <c r="EK523" s="101"/>
      <c r="EL523" s="2"/>
      <c r="EM523" s="101"/>
      <c r="EN523" s="101"/>
      <c r="EO523" s="101"/>
      <c r="EP523" s="101"/>
      <c r="EQ523" s="101"/>
      <c r="ER523" s="101"/>
      <c r="ES523" s="101"/>
      <c r="ET523" s="2"/>
      <c r="EU523" s="101"/>
      <c r="EV523" s="101"/>
      <c r="EW523" s="101"/>
      <c r="EX523" s="101"/>
      <c r="EY523" s="101"/>
      <c r="EZ523" s="101"/>
      <c r="FA523" s="101"/>
      <c r="FB523" s="2"/>
      <c r="FC523" s="101"/>
      <c r="FD523" s="101"/>
      <c r="FE523" s="101"/>
      <c r="FF523" s="101"/>
      <c r="FG523" s="101"/>
      <c r="FH523" s="101"/>
      <c r="FI523" s="101"/>
      <c r="FJ523" s="2"/>
      <c r="FK523" s="101"/>
      <c r="FL523" s="101"/>
      <c r="FM523" s="101"/>
      <c r="FN523" s="101"/>
      <c r="FO523" s="101"/>
      <c r="FP523" s="101"/>
      <c r="FQ523" s="101"/>
      <c r="FR523" s="2"/>
      <c r="FS523" s="101"/>
      <c r="FT523" s="101"/>
      <c r="FU523" s="101"/>
      <c r="FV523" s="101"/>
      <c r="FW523" s="101"/>
      <c r="FX523" s="101"/>
      <c r="FY523" s="101"/>
      <c r="FZ523" s="2"/>
      <c r="GA523" s="101"/>
      <c r="GB523" s="101"/>
      <c r="GC523" s="101"/>
      <c r="GD523" s="101"/>
      <c r="GE523" s="101"/>
      <c r="GF523" s="101"/>
      <c r="GG523" s="101"/>
      <c r="GH523" s="2"/>
      <c r="GI523" s="101"/>
      <c r="GJ523" s="101"/>
      <c r="GK523" s="101"/>
      <c r="GL523" s="101"/>
      <c r="GM523" s="101"/>
      <c r="GN523" s="101"/>
      <c r="GO523" s="101"/>
      <c r="GP523" s="2"/>
      <c r="GQ523" s="101"/>
      <c r="GR523" s="101"/>
      <c r="GS523" s="101"/>
      <c r="GT523" s="101"/>
      <c r="GU523" s="101"/>
      <c r="GV523" s="101"/>
      <c r="GW523" s="101"/>
      <c r="GX523" s="2"/>
      <c r="GY523" s="101"/>
      <c r="GZ523" s="101"/>
      <c r="HA523" s="101"/>
      <c r="HB523" s="101"/>
      <c r="HC523" s="101"/>
      <c r="HD523" s="101"/>
      <c r="HE523" s="101"/>
      <c r="HF523" s="2"/>
      <c r="HG523" s="101"/>
      <c r="HH523" s="101"/>
      <c r="HI523" s="101"/>
      <c r="HJ523" s="101"/>
      <c r="HK523" s="101"/>
      <c r="HL523" s="101"/>
      <c r="HM523" s="101"/>
      <c r="HN523" s="2"/>
      <c r="HO523" s="101"/>
      <c r="HP523" s="101"/>
      <c r="HQ523" s="101"/>
      <c r="HR523" s="101"/>
      <c r="HS523" s="101"/>
      <c r="HT523" s="101"/>
      <c r="HU523" s="101"/>
      <c r="HV523" s="2"/>
      <c r="HW523" s="101"/>
      <c r="HX523" s="101"/>
      <c r="HY523" s="101"/>
      <c r="HZ523" s="101"/>
      <c r="IA523" s="101"/>
      <c r="IB523" s="101"/>
      <c r="IC523" s="101"/>
      <c r="ID523" s="2"/>
      <c r="IE523" s="101"/>
      <c r="IF523" s="101"/>
      <c r="IG523" s="101"/>
      <c r="IH523" s="101"/>
      <c r="II523" s="101"/>
      <c r="IJ523" s="101"/>
      <c r="IK523" s="101"/>
      <c r="IL523" s="2"/>
      <c r="IM523" s="101"/>
      <c r="IN523" s="101"/>
      <c r="IO523" s="101"/>
      <c r="IP523" s="101"/>
      <c r="IQ523" s="101"/>
      <c r="IR523" s="101"/>
      <c r="IS523" s="101"/>
      <c r="IT523" s="2"/>
      <c r="IU523" s="101"/>
      <c r="IV523" s="101"/>
      <c r="IW523" s="101"/>
    </row>
    <row r="524" spans="1:257" ht="50.25" customHeight="1" x14ac:dyDescent="0.2">
      <c r="A524" s="150" t="s">
        <v>627</v>
      </c>
      <c r="B524" s="57" t="s">
        <v>629</v>
      </c>
      <c r="C524" s="142"/>
      <c r="D524" s="142" t="s">
        <v>392</v>
      </c>
      <c r="E524" s="142" t="s">
        <v>71</v>
      </c>
      <c r="F524" s="142" t="s">
        <v>543</v>
      </c>
      <c r="G524" s="20" t="s">
        <v>71</v>
      </c>
      <c r="H524" s="20" t="s">
        <v>71</v>
      </c>
      <c r="I524" s="82" t="s">
        <v>71</v>
      </c>
      <c r="J524" s="20" t="s">
        <v>71</v>
      </c>
      <c r="K524" s="20" t="s">
        <v>71</v>
      </c>
      <c r="L524" s="20" t="s">
        <v>71</v>
      </c>
      <c r="M524" s="82" t="s">
        <v>71</v>
      </c>
      <c r="N524" s="82" t="s">
        <v>71</v>
      </c>
      <c r="O524" s="82" t="s">
        <v>71</v>
      </c>
      <c r="P524" s="82" t="s">
        <v>71</v>
      </c>
      <c r="Q524" s="82" t="s">
        <v>71</v>
      </c>
      <c r="R524" s="82" t="s">
        <v>71</v>
      </c>
      <c r="S524" s="82" t="s">
        <v>71</v>
      </c>
      <c r="T524" s="82" t="s">
        <v>71</v>
      </c>
      <c r="U524" s="20" t="s">
        <v>71</v>
      </c>
      <c r="V524" s="20" t="s">
        <v>71</v>
      </c>
      <c r="W524" s="20" t="s">
        <v>71</v>
      </c>
      <c r="X524" s="20" t="s">
        <v>71</v>
      </c>
      <c r="Y524" s="20" t="s">
        <v>71</v>
      </c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7"/>
    </row>
    <row r="525" spans="1:257" ht="14.25" customHeight="1" x14ac:dyDescent="0.2">
      <c r="A525" s="162"/>
      <c r="B525" s="12" t="s">
        <v>157</v>
      </c>
      <c r="C525" s="148" t="s">
        <v>72</v>
      </c>
      <c r="D525" s="148" t="s">
        <v>71</v>
      </c>
      <c r="E525" s="148" t="s">
        <v>71</v>
      </c>
      <c r="F525" s="24" t="s">
        <v>71</v>
      </c>
      <c r="G525" s="148" t="s">
        <v>71</v>
      </c>
      <c r="H525" s="148" t="s">
        <v>73</v>
      </c>
      <c r="I525" s="148">
        <v>1840100000</v>
      </c>
      <c r="J525" s="15" t="s">
        <v>75</v>
      </c>
      <c r="K525" s="148" t="s">
        <v>71</v>
      </c>
      <c r="L525" s="148" t="s">
        <v>71</v>
      </c>
      <c r="M525" s="23">
        <f t="shared" ref="M525:X525" si="97">M527+M528</f>
        <v>0</v>
      </c>
      <c r="N525" s="23">
        <f t="shared" si="97"/>
        <v>0</v>
      </c>
      <c r="O525" s="23">
        <f t="shared" si="97"/>
        <v>0</v>
      </c>
      <c r="P525" s="23">
        <f t="shared" si="97"/>
        <v>0</v>
      </c>
      <c r="Q525" s="23">
        <f t="shared" si="97"/>
        <v>0</v>
      </c>
      <c r="R525" s="23">
        <f t="shared" si="97"/>
        <v>0</v>
      </c>
      <c r="S525" s="23">
        <f t="shared" si="97"/>
        <v>0</v>
      </c>
      <c r="T525" s="23">
        <f t="shared" si="97"/>
        <v>0</v>
      </c>
      <c r="U525" s="23">
        <f t="shared" si="97"/>
        <v>99995.199999999997</v>
      </c>
      <c r="V525" s="23">
        <f t="shared" si="97"/>
        <v>0</v>
      </c>
      <c r="W525" s="23">
        <f t="shared" si="97"/>
        <v>0</v>
      </c>
      <c r="X525" s="23">
        <f t="shared" si="97"/>
        <v>0</v>
      </c>
      <c r="Y525" s="23">
        <f>SUM(M525:X525)</f>
        <v>99995.199999999997</v>
      </c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7"/>
    </row>
    <row r="526" spans="1:257" ht="14.25" customHeight="1" x14ac:dyDescent="0.2">
      <c r="A526" s="162"/>
      <c r="B526" s="12" t="s">
        <v>76</v>
      </c>
      <c r="C526" s="24" t="s">
        <v>71</v>
      </c>
      <c r="D526" s="148" t="s">
        <v>71</v>
      </c>
      <c r="E526" s="148" t="s">
        <v>71</v>
      </c>
      <c r="F526" s="24" t="s">
        <v>71</v>
      </c>
      <c r="G526" s="148" t="s">
        <v>71</v>
      </c>
      <c r="H526" s="148" t="s">
        <v>71</v>
      </c>
      <c r="I526" s="148" t="s">
        <v>71</v>
      </c>
      <c r="J526" s="148" t="s">
        <v>71</v>
      </c>
      <c r="K526" s="148" t="s">
        <v>71</v>
      </c>
      <c r="L526" s="148" t="s">
        <v>71</v>
      </c>
      <c r="M526" s="148" t="s">
        <v>71</v>
      </c>
      <c r="N526" s="148" t="s">
        <v>71</v>
      </c>
      <c r="O526" s="148" t="s">
        <v>71</v>
      </c>
      <c r="P526" s="148" t="s">
        <v>71</v>
      </c>
      <c r="Q526" s="148" t="s">
        <v>71</v>
      </c>
      <c r="R526" s="148" t="s">
        <v>71</v>
      </c>
      <c r="S526" s="148" t="s">
        <v>71</v>
      </c>
      <c r="T526" s="148" t="s">
        <v>71</v>
      </c>
      <c r="U526" s="148" t="s">
        <v>71</v>
      </c>
      <c r="V526" s="148" t="s">
        <v>71</v>
      </c>
      <c r="W526" s="148" t="s">
        <v>71</v>
      </c>
      <c r="X526" s="148" t="s">
        <v>71</v>
      </c>
      <c r="Y526" s="148" t="s">
        <v>71</v>
      </c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7"/>
    </row>
    <row r="527" spans="1:257" ht="14.25" customHeight="1" x14ac:dyDescent="0.2">
      <c r="A527" s="162"/>
      <c r="B527" s="12" t="s">
        <v>159</v>
      </c>
      <c r="C527" s="148" t="s">
        <v>72</v>
      </c>
      <c r="D527" s="148" t="s">
        <v>71</v>
      </c>
      <c r="E527" s="148" t="s">
        <v>71</v>
      </c>
      <c r="F527" s="24" t="s">
        <v>71</v>
      </c>
      <c r="G527" s="148" t="s">
        <v>71</v>
      </c>
      <c r="H527" s="148" t="s">
        <v>73</v>
      </c>
      <c r="I527" s="148">
        <v>1840100000</v>
      </c>
      <c r="J527" s="15" t="s">
        <v>75</v>
      </c>
      <c r="K527" s="148" t="s">
        <v>71</v>
      </c>
      <c r="L527" s="148" t="s">
        <v>71</v>
      </c>
      <c r="M527" s="23">
        <f>SUMIFS(M530:M531,B530:B531,B527)</f>
        <v>0</v>
      </c>
      <c r="N527" s="23">
        <f>SUMIFS(N530:N531,B530:B531,B527)</f>
        <v>0</v>
      </c>
      <c r="O527" s="23">
        <f>SUMIFS(O530:O531,B530:B531,B527)</f>
        <v>0</v>
      </c>
      <c r="P527" s="23">
        <f>SUMIFS(P530:P531,B530:B531,B527)</f>
        <v>0</v>
      </c>
      <c r="Q527" s="23">
        <f>SUMIFS(Q530:Q531,B530:B531,B527)</f>
        <v>0</v>
      </c>
      <c r="R527" s="23">
        <f>SUMIFS(R530:R531,B530:B531,B527)</f>
        <v>0</v>
      </c>
      <c r="S527" s="23">
        <f>SUMIFS(S530:S531,B530:B531,B527)</f>
        <v>0</v>
      </c>
      <c r="T527" s="23">
        <f>SUMIFS(T530:T531,B530:B531,B527)</f>
        <v>0</v>
      </c>
      <c r="U527" s="23">
        <f>SUMIFS(U530:U531,B530:B531,B527)</f>
        <v>99995.199999999997</v>
      </c>
      <c r="V527" s="23">
        <f>SUMIFS(V530:V531,B530:B531,B527)</f>
        <v>0</v>
      </c>
      <c r="W527" s="23">
        <f>SUMIFS(W530:W531,B530:B531,B527)</f>
        <v>0</v>
      </c>
      <c r="X527" s="23">
        <f>SUMIFS(X530:X531,C530:C531,B527)</f>
        <v>0</v>
      </c>
      <c r="Y527" s="23">
        <f>SUM(M527:X527)</f>
        <v>99995.199999999997</v>
      </c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7"/>
    </row>
    <row r="528" spans="1:257" ht="14.25" customHeight="1" x14ac:dyDescent="0.2">
      <c r="A528" s="162"/>
      <c r="B528" s="12" t="s">
        <v>158</v>
      </c>
      <c r="C528" s="148" t="s">
        <v>72</v>
      </c>
      <c r="D528" s="148" t="s">
        <v>71</v>
      </c>
      <c r="E528" s="148" t="s">
        <v>71</v>
      </c>
      <c r="F528" s="24" t="s">
        <v>71</v>
      </c>
      <c r="G528" s="148" t="s">
        <v>71</v>
      </c>
      <c r="H528" s="148" t="s">
        <v>73</v>
      </c>
      <c r="I528" s="148">
        <v>1840100000</v>
      </c>
      <c r="J528" s="15" t="s">
        <v>75</v>
      </c>
      <c r="K528" s="148" t="s">
        <v>71</v>
      </c>
      <c r="L528" s="148" t="s">
        <v>71</v>
      </c>
      <c r="M528" s="23">
        <f>SUMIFS(M530:M531,B530:B531,B528)</f>
        <v>0</v>
      </c>
      <c r="N528" s="23">
        <f>SUMIFS(N530:N531,B530:B531,B528)</f>
        <v>0</v>
      </c>
      <c r="O528" s="23">
        <f>SUMIFS(O530:O531,B530:B531,B528)</f>
        <v>0</v>
      </c>
      <c r="P528" s="23">
        <f>SUMIFS(P530:P531,B530:B531,B528)</f>
        <v>0</v>
      </c>
      <c r="Q528" s="23">
        <f>SUMIFS(Q530:Q531,B530:B531,B528)</f>
        <v>0</v>
      </c>
      <c r="R528" s="23">
        <f>SUMIFS(R530:R531,B530:B531,B528)</f>
        <v>0</v>
      </c>
      <c r="S528" s="23">
        <f>SUMIFS(S530:S531,B530:B531,B528)</f>
        <v>0</v>
      </c>
      <c r="T528" s="23">
        <f>SUMIFS(T530:T531,B530:B531,B528)</f>
        <v>0</v>
      </c>
      <c r="U528" s="23">
        <f>SUMIFS(U530:U531,B530:B531,B528)</f>
        <v>0</v>
      </c>
      <c r="V528" s="23">
        <f>SUMIFS(V530:V531,B530:B531,B528)</f>
        <v>0</v>
      </c>
      <c r="W528" s="23">
        <f>SUMIFS(W530:W531,B530:B531,B528)</f>
        <v>0</v>
      </c>
      <c r="X528" s="23">
        <f>SUMIFS(X530:X531,C530:C531,B528)</f>
        <v>0</v>
      </c>
      <c r="Y528" s="23">
        <f>SUM(M528:X528)</f>
        <v>0</v>
      </c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7"/>
    </row>
    <row r="529" spans="1:41" ht="14.25" customHeight="1" x14ac:dyDescent="0.2">
      <c r="A529" s="162"/>
      <c r="B529" s="12"/>
      <c r="C529" s="148" t="s">
        <v>71</v>
      </c>
      <c r="D529" s="148" t="s">
        <v>71</v>
      </c>
      <c r="E529" s="148" t="s">
        <v>71</v>
      </c>
      <c r="F529" s="148" t="s">
        <v>71</v>
      </c>
      <c r="G529" s="148" t="s">
        <v>71</v>
      </c>
      <c r="H529" s="148" t="s">
        <v>71</v>
      </c>
      <c r="I529" s="148" t="s">
        <v>71</v>
      </c>
      <c r="J529" s="148" t="s">
        <v>71</v>
      </c>
      <c r="K529" s="148" t="s">
        <v>71</v>
      </c>
      <c r="L529" s="148" t="s">
        <v>71</v>
      </c>
      <c r="M529" s="148" t="s">
        <v>71</v>
      </c>
      <c r="N529" s="148" t="s">
        <v>71</v>
      </c>
      <c r="O529" s="148" t="s">
        <v>71</v>
      </c>
      <c r="P529" s="148" t="s">
        <v>71</v>
      </c>
      <c r="Q529" s="148" t="s">
        <v>71</v>
      </c>
      <c r="R529" s="148" t="s">
        <v>71</v>
      </c>
      <c r="S529" s="148" t="s">
        <v>71</v>
      </c>
      <c r="T529" s="148" t="s">
        <v>71</v>
      </c>
      <c r="U529" s="148" t="s">
        <v>71</v>
      </c>
      <c r="V529" s="148" t="s">
        <v>71</v>
      </c>
      <c r="W529" s="148" t="s">
        <v>71</v>
      </c>
      <c r="X529" s="148" t="s">
        <v>71</v>
      </c>
      <c r="Y529" s="148" t="s">
        <v>71</v>
      </c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7"/>
    </row>
    <row r="530" spans="1:41" ht="14.25" customHeight="1" x14ac:dyDescent="0.2">
      <c r="A530" s="162"/>
      <c r="B530" s="11" t="s">
        <v>159</v>
      </c>
      <c r="C530" s="146" t="s">
        <v>72</v>
      </c>
      <c r="D530" s="146" t="s">
        <v>71</v>
      </c>
      <c r="E530" s="146" t="s">
        <v>71</v>
      </c>
      <c r="F530" s="146" t="s">
        <v>71</v>
      </c>
      <c r="G530" s="146" t="s">
        <v>71</v>
      </c>
      <c r="H530" s="142" t="s">
        <v>80</v>
      </c>
      <c r="I530" s="146" t="s">
        <v>630</v>
      </c>
      <c r="J530" s="9" t="s">
        <v>631</v>
      </c>
      <c r="K530" s="146" t="s">
        <v>71</v>
      </c>
      <c r="L530" s="146" t="s">
        <v>71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99995.199999999997</v>
      </c>
      <c r="V530" s="10">
        <v>0</v>
      </c>
      <c r="W530" s="10">
        <v>0</v>
      </c>
      <c r="X530" s="10">
        <v>0</v>
      </c>
      <c r="Y530" s="28">
        <f>SUM(M530:X530)</f>
        <v>99995.199999999997</v>
      </c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7"/>
    </row>
    <row r="531" spans="1:41" ht="14.25" customHeight="1" x14ac:dyDescent="0.2">
      <c r="A531" s="163"/>
      <c r="B531" s="11" t="s">
        <v>158</v>
      </c>
      <c r="C531" s="146" t="s">
        <v>72</v>
      </c>
      <c r="D531" s="146" t="s">
        <v>71</v>
      </c>
      <c r="E531" s="146" t="s">
        <v>71</v>
      </c>
      <c r="F531" s="20" t="s">
        <v>71</v>
      </c>
      <c r="G531" s="147" t="s">
        <v>71</v>
      </c>
      <c r="H531" s="142" t="s">
        <v>80</v>
      </c>
      <c r="I531" s="146" t="s">
        <v>520</v>
      </c>
      <c r="J531" s="9" t="s">
        <v>631</v>
      </c>
      <c r="K531" s="146" t="s">
        <v>71</v>
      </c>
      <c r="L531" s="146" t="s">
        <v>71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28">
        <f>SUM(M531:X531)</f>
        <v>0</v>
      </c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7"/>
    </row>
    <row r="532" spans="1:41" ht="27.75" customHeight="1" x14ac:dyDescent="0.2">
      <c r="A532" s="142" t="s">
        <v>628</v>
      </c>
      <c r="B532" s="2" t="s">
        <v>632</v>
      </c>
      <c r="C532" s="142" t="s">
        <v>78</v>
      </c>
      <c r="D532" s="142" t="s">
        <v>71</v>
      </c>
      <c r="E532" s="53" t="s">
        <v>71</v>
      </c>
      <c r="F532" s="82" t="s">
        <v>71</v>
      </c>
      <c r="G532" s="82" t="s">
        <v>71</v>
      </c>
      <c r="H532" s="82" t="s">
        <v>71</v>
      </c>
      <c r="I532" s="82" t="s">
        <v>71</v>
      </c>
      <c r="J532" s="20" t="s">
        <v>71</v>
      </c>
      <c r="K532" s="20" t="s">
        <v>71</v>
      </c>
      <c r="L532" s="20" t="s">
        <v>71</v>
      </c>
      <c r="M532" s="82" t="s">
        <v>71</v>
      </c>
      <c r="N532" s="82" t="s">
        <v>71</v>
      </c>
      <c r="O532" s="82" t="s">
        <v>71</v>
      </c>
      <c r="P532" s="82" t="s">
        <v>71</v>
      </c>
      <c r="Q532" s="82" t="s">
        <v>71</v>
      </c>
      <c r="R532" s="82" t="s">
        <v>71</v>
      </c>
      <c r="S532" s="82" t="s">
        <v>71</v>
      </c>
      <c r="T532" s="82" t="s">
        <v>71</v>
      </c>
      <c r="U532" s="58">
        <v>30</v>
      </c>
      <c r="V532" s="58">
        <v>100</v>
      </c>
      <c r="W532" s="58" t="s">
        <v>71</v>
      </c>
      <c r="X532" s="58" t="s">
        <v>71</v>
      </c>
      <c r="Y532" s="28">
        <v>100</v>
      </c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7"/>
    </row>
    <row r="533" spans="1:41" ht="50.25" customHeight="1" x14ac:dyDescent="0.2">
      <c r="A533" s="150" t="s">
        <v>666</v>
      </c>
      <c r="B533" s="57" t="s">
        <v>665</v>
      </c>
      <c r="C533" s="142"/>
      <c r="D533" s="142" t="s">
        <v>392</v>
      </c>
      <c r="E533" s="142" t="s">
        <v>71</v>
      </c>
      <c r="F533" s="142" t="s">
        <v>623</v>
      </c>
      <c r="G533" s="20" t="s">
        <v>71</v>
      </c>
      <c r="H533" s="20" t="s">
        <v>71</v>
      </c>
      <c r="I533" s="82" t="s">
        <v>71</v>
      </c>
      <c r="J533" s="20" t="s">
        <v>71</v>
      </c>
      <c r="K533" s="20" t="s">
        <v>71</v>
      </c>
      <c r="L533" s="20" t="s">
        <v>71</v>
      </c>
      <c r="M533" s="82" t="s">
        <v>71</v>
      </c>
      <c r="N533" s="82" t="s">
        <v>71</v>
      </c>
      <c r="O533" s="82" t="s">
        <v>71</v>
      </c>
      <c r="P533" s="82" t="s">
        <v>71</v>
      </c>
      <c r="Q533" s="82" t="s">
        <v>71</v>
      </c>
      <c r="R533" s="82" t="s">
        <v>71</v>
      </c>
      <c r="S533" s="82" t="s">
        <v>71</v>
      </c>
      <c r="T533" s="82" t="s">
        <v>71</v>
      </c>
      <c r="U533" s="20" t="s">
        <v>71</v>
      </c>
      <c r="V533" s="20" t="s">
        <v>71</v>
      </c>
      <c r="W533" s="20" t="s">
        <v>71</v>
      </c>
      <c r="X533" s="20" t="s">
        <v>71</v>
      </c>
      <c r="Y533" s="20" t="s">
        <v>71</v>
      </c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7"/>
    </row>
    <row r="534" spans="1:41" ht="14.25" customHeight="1" x14ac:dyDescent="0.2">
      <c r="A534" s="162"/>
      <c r="B534" s="12" t="s">
        <v>157</v>
      </c>
      <c r="C534" s="148" t="s">
        <v>72</v>
      </c>
      <c r="D534" s="148" t="s">
        <v>71</v>
      </c>
      <c r="E534" s="148" t="s">
        <v>71</v>
      </c>
      <c r="F534" s="24" t="s">
        <v>71</v>
      </c>
      <c r="G534" s="148" t="s">
        <v>71</v>
      </c>
      <c r="H534" s="148" t="s">
        <v>73</v>
      </c>
      <c r="I534" s="148">
        <v>1840100000</v>
      </c>
      <c r="J534" s="15" t="s">
        <v>75</v>
      </c>
      <c r="K534" s="148" t="s">
        <v>71</v>
      </c>
      <c r="L534" s="148" t="s">
        <v>71</v>
      </c>
      <c r="M534" s="23">
        <f t="shared" ref="M534:X534" si="98">M536+M537</f>
        <v>0</v>
      </c>
      <c r="N534" s="23">
        <f t="shared" si="98"/>
        <v>0</v>
      </c>
      <c r="O534" s="23">
        <f t="shared" si="98"/>
        <v>0</v>
      </c>
      <c r="P534" s="23">
        <f t="shared" si="98"/>
        <v>0</v>
      </c>
      <c r="Q534" s="23">
        <f t="shared" si="98"/>
        <v>0</v>
      </c>
      <c r="R534" s="23">
        <f t="shared" si="98"/>
        <v>0</v>
      </c>
      <c r="S534" s="23">
        <f t="shared" si="98"/>
        <v>0</v>
      </c>
      <c r="T534" s="23">
        <f t="shared" si="98"/>
        <v>0</v>
      </c>
      <c r="U534" s="23">
        <f t="shared" si="98"/>
        <v>0</v>
      </c>
      <c r="V534" s="23">
        <f t="shared" si="98"/>
        <v>0</v>
      </c>
      <c r="W534" s="23">
        <f t="shared" si="98"/>
        <v>0</v>
      </c>
      <c r="X534" s="23">
        <f t="shared" si="98"/>
        <v>0</v>
      </c>
      <c r="Y534" s="23">
        <f>SUM(M534:X534)</f>
        <v>0</v>
      </c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7"/>
    </row>
    <row r="535" spans="1:41" ht="14.25" customHeight="1" x14ac:dyDescent="0.2">
      <c r="A535" s="162"/>
      <c r="B535" s="12" t="s">
        <v>76</v>
      </c>
      <c r="C535" s="24" t="s">
        <v>71</v>
      </c>
      <c r="D535" s="148" t="s">
        <v>71</v>
      </c>
      <c r="E535" s="148" t="s">
        <v>71</v>
      </c>
      <c r="F535" s="24" t="s">
        <v>71</v>
      </c>
      <c r="G535" s="148" t="s">
        <v>71</v>
      </c>
      <c r="H535" s="148" t="s">
        <v>71</v>
      </c>
      <c r="I535" s="148" t="s">
        <v>71</v>
      </c>
      <c r="J535" s="148" t="s">
        <v>71</v>
      </c>
      <c r="K535" s="148" t="s">
        <v>71</v>
      </c>
      <c r="L535" s="148" t="s">
        <v>71</v>
      </c>
      <c r="M535" s="148" t="s">
        <v>71</v>
      </c>
      <c r="N535" s="148" t="s">
        <v>71</v>
      </c>
      <c r="O535" s="148" t="s">
        <v>71</v>
      </c>
      <c r="P535" s="148" t="s">
        <v>71</v>
      </c>
      <c r="Q535" s="148" t="s">
        <v>71</v>
      </c>
      <c r="R535" s="148" t="s">
        <v>71</v>
      </c>
      <c r="S535" s="148" t="s">
        <v>71</v>
      </c>
      <c r="T535" s="148" t="s">
        <v>71</v>
      </c>
      <c r="U535" s="148" t="s">
        <v>71</v>
      </c>
      <c r="V535" s="148" t="s">
        <v>71</v>
      </c>
      <c r="W535" s="148" t="s">
        <v>71</v>
      </c>
      <c r="X535" s="148" t="s">
        <v>71</v>
      </c>
      <c r="Y535" s="148" t="s">
        <v>71</v>
      </c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7"/>
    </row>
    <row r="536" spans="1:41" ht="14.25" customHeight="1" x14ac:dyDescent="0.2">
      <c r="A536" s="162"/>
      <c r="B536" s="12" t="s">
        <v>159</v>
      </c>
      <c r="C536" s="148" t="s">
        <v>72</v>
      </c>
      <c r="D536" s="148" t="s">
        <v>71</v>
      </c>
      <c r="E536" s="148" t="s">
        <v>71</v>
      </c>
      <c r="F536" s="24" t="s">
        <v>71</v>
      </c>
      <c r="G536" s="148" t="s">
        <v>71</v>
      </c>
      <c r="H536" s="148" t="s">
        <v>73</v>
      </c>
      <c r="I536" s="148">
        <v>1840100000</v>
      </c>
      <c r="J536" s="15" t="s">
        <v>75</v>
      </c>
      <c r="K536" s="148" t="s">
        <v>71</v>
      </c>
      <c r="L536" s="148" t="s">
        <v>71</v>
      </c>
      <c r="M536" s="23">
        <f>SUMIFS(M539:M540,B539:B540,B536)</f>
        <v>0</v>
      </c>
      <c r="N536" s="23">
        <f>SUMIFS(N539:N540,B539:B540,B536)</f>
        <v>0</v>
      </c>
      <c r="O536" s="23">
        <f>SUMIFS(O539:O540,B539:B540,B536)</f>
        <v>0</v>
      </c>
      <c r="P536" s="23">
        <f>SUMIFS(P539:P540,B539:B540,B536)</f>
        <v>0</v>
      </c>
      <c r="Q536" s="23">
        <f>SUMIFS(Q539:Q540,B539:B540,B536)</f>
        <v>0</v>
      </c>
      <c r="R536" s="23">
        <f>SUMIFS(R539:R540,B539:B540,B536)</f>
        <v>0</v>
      </c>
      <c r="S536" s="23">
        <f>SUMIFS(S539:S540,B539:B540,B536)</f>
        <v>0</v>
      </c>
      <c r="T536" s="23">
        <f>SUMIFS(T539:T540,B539:B540,B536)</f>
        <v>0</v>
      </c>
      <c r="U536" s="23">
        <f>SUMIFS(U539:U540,B539:B540,B536)</f>
        <v>0</v>
      </c>
      <c r="V536" s="23">
        <f>SUMIFS(V539:V540,B539:B540,B536)</f>
        <v>0</v>
      </c>
      <c r="W536" s="23">
        <f>SUMIFS(W539:W540,B539:B540,B536)</f>
        <v>0</v>
      </c>
      <c r="X536" s="23">
        <f>SUMIFS(X539:X540,C539:C540,B536)</f>
        <v>0</v>
      </c>
      <c r="Y536" s="23">
        <f>SUM(M536:X536)</f>
        <v>0</v>
      </c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7"/>
    </row>
    <row r="537" spans="1:41" ht="14.25" customHeight="1" x14ac:dyDescent="0.2">
      <c r="A537" s="162"/>
      <c r="B537" s="12" t="s">
        <v>158</v>
      </c>
      <c r="C537" s="148" t="s">
        <v>72</v>
      </c>
      <c r="D537" s="148" t="s">
        <v>71</v>
      </c>
      <c r="E537" s="148" t="s">
        <v>71</v>
      </c>
      <c r="F537" s="24" t="s">
        <v>71</v>
      </c>
      <c r="G537" s="148" t="s">
        <v>71</v>
      </c>
      <c r="H537" s="148" t="s">
        <v>73</v>
      </c>
      <c r="I537" s="148">
        <v>1840100000</v>
      </c>
      <c r="J537" s="15" t="s">
        <v>75</v>
      </c>
      <c r="K537" s="148" t="s">
        <v>71</v>
      </c>
      <c r="L537" s="148" t="s">
        <v>71</v>
      </c>
      <c r="M537" s="23">
        <f>SUMIFS(M539:M540,B539:B540,B537)</f>
        <v>0</v>
      </c>
      <c r="N537" s="23">
        <f>SUMIFS(N539:N540,B539:B540,B537)</f>
        <v>0</v>
      </c>
      <c r="O537" s="23">
        <f>SUMIFS(O539:O540,B539:B540,B537)</f>
        <v>0</v>
      </c>
      <c r="P537" s="23">
        <f>SUMIFS(P539:P540,B539:B540,B537)</f>
        <v>0</v>
      </c>
      <c r="Q537" s="23">
        <f>SUMIFS(Q539:Q540,B539:B540,B537)</f>
        <v>0</v>
      </c>
      <c r="R537" s="23">
        <f>SUMIFS(R539:R540,B539:B540,B537)</f>
        <v>0</v>
      </c>
      <c r="S537" s="23">
        <f>SUMIFS(S539:S540,B539:B540,B537)</f>
        <v>0</v>
      </c>
      <c r="T537" s="23">
        <f>SUMIFS(T539:T540,B539:B540,B537)</f>
        <v>0</v>
      </c>
      <c r="U537" s="23">
        <f>SUMIFS(U539:U540,B539:B540,B537)</f>
        <v>0</v>
      </c>
      <c r="V537" s="23">
        <f>SUMIFS(V539:V540,B539:B540,B537)</f>
        <v>0</v>
      </c>
      <c r="W537" s="23">
        <f>SUMIFS(W539:W540,B539:B540,B537)</f>
        <v>0</v>
      </c>
      <c r="X537" s="23">
        <f>SUMIFS(X539:X540,C539:C540,B537)</f>
        <v>0</v>
      </c>
      <c r="Y537" s="23">
        <f>SUM(M537:X537)</f>
        <v>0</v>
      </c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7"/>
    </row>
    <row r="538" spans="1:41" ht="14.25" customHeight="1" x14ac:dyDescent="0.2">
      <c r="A538" s="162"/>
      <c r="B538" s="12"/>
      <c r="C538" s="148" t="s">
        <v>71</v>
      </c>
      <c r="D538" s="148" t="s">
        <v>71</v>
      </c>
      <c r="E538" s="148" t="s">
        <v>71</v>
      </c>
      <c r="F538" s="148" t="s">
        <v>71</v>
      </c>
      <c r="G538" s="148" t="s">
        <v>71</v>
      </c>
      <c r="H538" s="148" t="s">
        <v>71</v>
      </c>
      <c r="I538" s="148" t="s">
        <v>71</v>
      </c>
      <c r="J538" s="148" t="s">
        <v>71</v>
      </c>
      <c r="K538" s="148" t="s">
        <v>71</v>
      </c>
      <c r="L538" s="148" t="s">
        <v>71</v>
      </c>
      <c r="M538" s="148" t="s">
        <v>71</v>
      </c>
      <c r="N538" s="148" t="s">
        <v>71</v>
      </c>
      <c r="O538" s="148" t="s">
        <v>71</v>
      </c>
      <c r="P538" s="148" t="s">
        <v>71</v>
      </c>
      <c r="Q538" s="148" t="s">
        <v>71</v>
      </c>
      <c r="R538" s="148" t="s">
        <v>71</v>
      </c>
      <c r="S538" s="148" t="s">
        <v>71</v>
      </c>
      <c r="T538" s="148" t="s">
        <v>71</v>
      </c>
      <c r="U538" s="148" t="s">
        <v>71</v>
      </c>
      <c r="V538" s="148" t="s">
        <v>71</v>
      </c>
      <c r="W538" s="148" t="s">
        <v>71</v>
      </c>
      <c r="X538" s="148" t="s">
        <v>71</v>
      </c>
      <c r="Y538" s="148" t="s">
        <v>71</v>
      </c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7"/>
    </row>
    <row r="539" spans="1:41" ht="14.25" customHeight="1" x14ac:dyDescent="0.2">
      <c r="A539" s="162"/>
      <c r="B539" s="11" t="s">
        <v>159</v>
      </c>
      <c r="C539" s="146" t="s">
        <v>72</v>
      </c>
      <c r="D539" s="146" t="s">
        <v>71</v>
      </c>
      <c r="E539" s="146" t="s">
        <v>71</v>
      </c>
      <c r="F539" s="146" t="s">
        <v>71</v>
      </c>
      <c r="G539" s="146" t="s">
        <v>71</v>
      </c>
      <c r="H539" s="142" t="s">
        <v>80</v>
      </c>
      <c r="I539" s="146" t="s">
        <v>671</v>
      </c>
      <c r="J539" s="9" t="s">
        <v>672</v>
      </c>
      <c r="K539" s="146" t="s">
        <v>71</v>
      </c>
      <c r="L539" s="146" t="s">
        <v>71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28">
        <f>SUM(M539:X539)</f>
        <v>0</v>
      </c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7"/>
    </row>
    <row r="540" spans="1:41" ht="14.25" customHeight="1" x14ac:dyDescent="0.2">
      <c r="A540" s="163"/>
      <c r="B540" s="11" t="s">
        <v>158</v>
      </c>
      <c r="C540" s="146" t="s">
        <v>72</v>
      </c>
      <c r="D540" s="146" t="s">
        <v>71</v>
      </c>
      <c r="E540" s="146" t="s">
        <v>71</v>
      </c>
      <c r="F540" s="20" t="s">
        <v>71</v>
      </c>
      <c r="G540" s="147" t="s">
        <v>71</v>
      </c>
      <c r="H540" s="142" t="s">
        <v>80</v>
      </c>
      <c r="I540" s="146" t="s">
        <v>520</v>
      </c>
      <c r="J540" s="9" t="s">
        <v>672</v>
      </c>
      <c r="K540" s="146" t="s">
        <v>71</v>
      </c>
      <c r="L540" s="146" t="s">
        <v>71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28">
        <f>SUM(M540:X540)</f>
        <v>0</v>
      </c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7"/>
    </row>
    <row r="541" spans="1:41" ht="27.75" customHeight="1" x14ac:dyDescent="0.2">
      <c r="A541" s="142" t="s">
        <v>667</v>
      </c>
      <c r="B541" s="2" t="s">
        <v>266</v>
      </c>
      <c r="C541" s="142" t="s">
        <v>150</v>
      </c>
      <c r="D541" s="146" t="s">
        <v>71</v>
      </c>
      <c r="E541" s="53" t="s">
        <v>99</v>
      </c>
      <c r="F541" s="146" t="s">
        <v>71</v>
      </c>
      <c r="G541" s="146" t="s">
        <v>71</v>
      </c>
      <c r="H541" s="82" t="s">
        <v>71</v>
      </c>
      <c r="I541" s="82" t="s">
        <v>71</v>
      </c>
      <c r="J541" s="20" t="s">
        <v>71</v>
      </c>
      <c r="K541" s="20" t="s">
        <v>71</v>
      </c>
      <c r="L541" s="20" t="s">
        <v>71</v>
      </c>
      <c r="M541" s="82" t="s">
        <v>71</v>
      </c>
      <c r="N541" s="82" t="s">
        <v>71</v>
      </c>
      <c r="O541" s="82" t="s">
        <v>71</v>
      </c>
      <c r="P541" s="82" t="s">
        <v>71</v>
      </c>
      <c r="Q541" s="82" t="s">
        <v>71</v>
      </c>
      <c r="R541" s="82" t="s">
        <v>71</v>
      </c>
      <c r="S541" s="82" t="s">
        <v>71</v>
      </c>
      <c r="T541" s="82" t="s">
        <v>71</v>
      </c>
      <c r="U541" s="82" t="s">
        <v>71</v>
      </c>
      <c r="V541" s="58">
        <v>80</v>
      </c>
      <c r="W541" s="58">
        <v>80</v>
      </c>
      <c r="X541" s="58">
        <v>80</v>
      </c>
      <c r="Y541" s="28">
        <v>0</v>
      </c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7"/>
    </row>
    <row r="542" spans="1:41" ht="50.25" customHeight="1" x14ac:dyDescent="0.2">
      <c r="A542" s="150" t="s">
        <v>669</v>
      </c>
      <c r="B542" s="57" t="s">
        <v>668</v>
      </c>
      <c r="C542" s="142"/>
      <c r="D542" s="142" t="s">
        <v>392</v>
      </c>
      <c r="E542" s="142" t="s">
        <v>71</v>
      </c>
      <c r="F542" s="142" t="s">
        <v>623</v>
      </c>
      <c r="G542" s="20" t="s">
        <v>71</v>
      </c>
      <c r="H542" s="20" t="s">
        <v>71</v>
      </c>
      <c r="I542" s="82" t="s">
        <v>71</v>
      </c>
      <c r="J542" s="20" t="s">
        <v>71</v>
      </c>
      <c r="K542" s="20" t="s">
        <v>71</v>
      </c>
      <c r="L542" s="20" t="s">
        <v>71</v>
      </c>
      <c r="M542" s="82" t="s">
        <v>71</v>
      </c>
      <c r="N542" s="82" t="s">
        <v>71</v>
      </c>
      <c r="O542" s="82" t="s">
        <v>71</v>
      </c>
      <c r="P542" s="82" t="s">
        <v>71</v>
      </c>
      <c r="Q542" s="82" t="s">
        <v>71</v>
      </c>
      <c r="R542" s="82" t="s">
        <v>71</v>
      </c>
      <c r="S542" s="82" t="s">
        <v>71</v>
      </c>
      <c r="T542" s="82" t="s">
        <v>71</v>
      </c>
      <c r="U542" s="20" t="s">
        <v>71</v>
      </c>
      <c r="V542" s="20" t="s">
        <v>71</v>
      </c>
      <c r="W542" s="20" t="s">
        <v>71</v>
      </c>
      <c r="X542" s="20" t="s">
        <v>71</v>
      </c>
      <c r="Y542" s="20" t="s">
        <v>71</v>
      </c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7"/>
    </row>
    <row r="543" spans="1:41" ht="14.25" customHeight="1" x14ac:dyDescent="0.2">
      <c r="A543" s="162"/>
      <c r="B543" s="12" t="s">
        <v>157</v>
      </c>
      <c r="C543" s="148" t="s">
        <v>72</v>
      </c>
      <c r="D543" s="148" t="s">
        <v>71</v>
      </c>
      <c r="E543" s="148" t="s">
        <v>71</v>
      </c>
      <c r="F543" s="24" t="s">
        <v>71</v>
      </c>
      <c r="G543" s="148" t="s">
        <v>71</v>
      </c>
      <c r="H543" s="148" t="s">
        <v>73</v>
      </c>
      <c r="I543" s="148">
        <v>1840100000</v>
      </c>
      <c r="J543" s="15" t="s">
        <v>75</v>
      </c>
      <c r="K543" s="148" t="s">
        <v>71</v>
      </c>
      <c r="L543" s="148" t="s">
        <v>71</v>
      </c>
      <c r="M543" s="23">
        <f t="shared" ref="M543:X543" si="99">M545+M546</f>
        <v>0</v>
      </c>
      <c r="N543" s="23">
        <f t="shared" si="99"/>
        <v>0</v>
      </c>
      <c r="O543" s="23">
        <f t="shared" si="99"/>
        <v>0</v>
      </c>
      <c r="P543" s="23">
        <f t="shared" si="99"/>
        <v>0</v>
      </c>
      <c r="Q543" s="23">
        <f t="shared" si="99"/>
        <v>0</v>
      </c>
      <c r="R543" s="23">
        <f t="shared" si="99"/>
        <v>0</v>
      </c>
      <c r="S543" s="23">
        <f t="shared" si="99"/>
        <v>0</v>
      </c>
      <c r="T543" s="23">
        <f t="shared" si="99"/>
        <v>0</v>
      </c>
      <c r="U543" s="23">
        <f t="shared" si="99"/>
        <v>0</v>
      </c>
      <c r="V543" s="23">
        <f t="shared" si="99"/>
        <v>0</v>
      </c>
      <c r="W543" s="23">
        <f t="shared" si="99"/>
        <v>0</v>
      </c>
      <c r="X543" s="23">
        <f t="shared" si="99"/>
        <v>0</v>
      </c>
      <c r="Y543" s="23">
        <f>SUM(M543:X543)</f>
        <v>0</v>
      </c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7"/>
    </row>
    <row r="544" spans="1:41" ht="14.25" customHeight="1" x14ac:dyDescent="0.2">
      <c r="A544" s="162"/>
      <c r="B544" s="12" t="s">
        <v>76</v>
      </c>
      <c r="C544" s="24" t="s">
        <v>71</v>
      </c>
      <c r="D544" s="148" t="s">
        <v>71</v>
      </c>
      <c r="E544" s="148" t="s">
        <v>71</v>
      </c>
      <c r="F544" s="24" t="s">
        <v>71</v>
      </c>
      <c r="G544" s="148" t="s">
        <v>71</v>
      </c>
      <c r="H544" s="148" t="s">
        <v>71</v>
      </c>
      <c r="I544" s="148" t="s">
        <v>71</v>
      </c>
      <c r="J544" s="148" t="s">
        <v>71</v>
      </c>
      <c r="K544" s="148" t="s">
        <v>71</v>
      </c>
      <c r="L544" s="148" t="s">
        <v>71</v>
      </c>
      <c r="M544" s="148" t="s">
        <v>71</v>
      </c>
      <c r="N544" s="148" t="s">
        <v>71</v>
      </c>
      <c r="O544" s="148" t="s">
        <v>71</v>
      </c>
      <c r="P544" s="148" t="s">
        <v>71</v>
      </c>
      <c r="Q544" s="148" t="s">
        <v>71</v>
      </c>
      <c r="R544" s="148" t="s">
        <v>71</v>
      </c>
      <c r="S544" s="148" t="s">
        <v>71</v>
      </c>
      <c r="T544" s="148" t="s">
        <v>71</v>
      </c>
      <c r="U544" s="148" t="s">
        <v>71</v>
      </c>
      <c r="V544" s="148" t="s">
        <v>71</v>
      </c>
      <c r="W544" s="148" t="s">
        <v>71</v>
      </c>
      <c r="X544" s="148" t="s">
        <v>71</v>
      </c>
      <c r="Y544" s="148" t="s">
        <v>71</v>
      </c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7"/>
    </row>
    <row r="545" spans="1:41" ht="14.25" customHeight="1" x14ac:dyDescent="0.2">
      <c r="A545" s="162"/>
      <c r="B545" s="12" t="s">
        <v>159</v>
      </c>
      <c r="C545" s="148" t="s">
        <v>72</v>
      </c>
      <c r="D545" s="148" t="s">
        <v>71</v>
      </c>
      <c r="E545" s="148" t="s">
        <v>71</v>
      </c>
      <c r="F545" s="24" t="s">
        <v>71</v>
      </c>
      <c r="G545" s="148" t="s">
        <v>71</v>
      </c>
      <c r="H545" s="148" t="s">
        <v>73</v>
      </c>
      <c r="I545" s="148">
        <v>1840100000</v>
      </c>
      <c r="J545" s="15" t="s">
        <v>75</v>
      </c>
      <c r="K545" s="148" t="s">
        <v>71</v>
      </c>
      <c r="L545" s="148" t="s">
        <v>71</v>
      </c>
      <c r="M545" s="23">
        <f>SUMIFS(M548:M549,B548:B549,B545)</f>
        <v>0</v>
      </c>
      <c r="N545" s="23">
        <f>SUMIFS(N548:N549,B548:B549,B545)</f>
        <v>0</v>
      </c>
      <c r="O545" s="23">
        <f>SUMIFS(O548:O549,B548:B549,B545)</f>
        <v>0</v>
      </c>
      <c r="P545" s="23">
        <f>SUMIFS(P548:P549,B548:B549,B545)</f>
        <v>0</v>
      </c>
      <c r="Q545" s="23">
        <f>SUMIFS(Q548:Q549,B548:B549,B545)</f>
        <v>0</v>
      </c>
      <c r="R545" s="23">
        <f>SUMIFS(R548:R549,B548:B549,B545)</f>
        <v>0</v>
      </c>
      <c r="S545" s="23">
        <f>SUMIFS(S548:S549,B548:B549,B545)</f>
        <v>0</v>
      </c>
      <c r="T545" s="23">
        <f>SUMIFS(T548:T549,B548:B549,B545)</f>
        <v>0</v>
      </c>
      <c r="U545" s="23">
        <f>SUMIFS(U548:U549,B548:B549,B545)</f>
        <v>0</v>
      </c>
      <c r="V545" s="23">
        <f>SUMIFS(V548:V549,B548:B549,B545)</f>
        <v>0</v>
      </c>
      <c r="W545" s="23">
        <f>SUMIFS(W548:W549,B548:B549,B545)</f>
        <v>0</v>
      </c>
      <c r="X545" s="23">
        <f>SUMIFS(X548:X549,C548:C549,B545)</f>
        <v>0</v>
      </c>
      <c r="Y545" s="23">
        <f>SUM(M545:X545)</f>
        <v>0</v>
      </c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7"/>
    </row>
    <row r="546" spans="1:41" ht="14.25" customHeight="1" x14ac:dyDescent="0.2">
      <c r="A546" s="162"/>
      <c r="B546" s="12" t="s">
        <v>158</v>
      </c>
      <c r="C546" s="148" t="s">
        <v>72</v>
      </c>
      <c r="D546" s="148" t="s">
        <v>71</v>
      </c>
      <c r="E546" s="148" t="s">
        <v>71</v>
      </c>
      <c r="F546" s="24" t="s">
        <v>71</v>
      </c>
      <c r="G546" s="148" t="s">
        <v>71</v>
      </c>
      <c r="H546" s="148" t="s">
        <v>73</v>
      </c>
      <c r="I546" s="148">
        <v>1840100000</v>
      </c>
      <c r="J546" s="15" t="s">
        <v>75</v>
      </c>
      <c r="K546" s="148" t="s">
        <v>71</v>
      </c>
      <c r="L546" s="148" t="s">
        <v>71</v>
      </c>
      <c r="M546" s="23">
        <f>SUMIFS(M548:M549,B548:B549,B546)</f>
        <v>0</v>
      </c>
      <c r="N546" s="23">
        <f>SUMIFS(N548:N549,B548:B549,B546)</f>
        <v>0</v>
      </c>
      <c r="O546" s="23">
        <f>SUMIFS(O548:O549,B548:B549,B546)</f>
        <v>0</v>
      </c>
      <c r="P546" s="23">
        <f>SUMIFS(P548:P549,B548:B549,B546)</f>
        <v>0</v>
      </c>
      <c r="Q546" s="23">
        <f>SUMIFS(Q548:Q549,B548:B549,B546)</f>
        <v>0</v>
      </c>
      <c r="R546" s="23">
        <f>SUMIFS(R548:R549,B548:B549,B546)</f>
        <v>0</v>
      </c>
      <c r="S546" s="23">
        <f>SUMIFS(S548:S549,B548:B549,B546)</f>
        <v>0</v>
      </c>
      <c r="T546" s="23">
        <f>SUMIFS(T548:T549,B548:B549,B546)</f>
        <v>0</v>
      </c>
      <c r="U546" s="23">
        <f>SUMIFS(U548:U549,B548:B549,B546)</f>
        <v>0</v>
      </c>
      <c r="V546" s="23">
        <f>SUMIFS(V548:V549,B548:B549,B546)</f>
        <v>0</v>
      </c>
      <c r="W546" s="23">
        <f>SUMIFS(W548:W549,B548:B549,B546)</f>
        <v>0</v>
      </c>
      <c r="X546" s="23">
        <f>SUMIFS(X548:X549,C548:C549,B546)</f>
        <v>0</v>
      </c>
      <c r="Y546" s="23">
        <f>SUM(M546:X546)</f>
        <v>0</v>
      </c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7"/>
    </row>
    <row r="547" spans="1:41" ht="14.25" customHeight="1" x14ac:dyDescent="0.2">
      <c r="A547" s="162"/>
      <c r="B547" s="12"/>
      <c r="C547" s="148" t="s">
        <v>71</v>
      </c>
      <c r="D547" s="148" t="s">
        <v>71</v>
      </c>
      <c r="E547" s="148" t="s">
        <v>71</v>
      </c>
      <c r="F547" s="148" t="s">
        <v>71</v>
      </c>
      <c r="G547" s="148" t="s">
        <v>71</v>
      </c>
      <c r="H547" s="148" t="s">
        <v>71</v>
      </c>
      <c r="I547" s="148" t="s">
        <v>71</v>
      </c>
      <c r="J547" s="148" t="s">
        <v>71</v>
      </c>
      <c r="K547" s="148" t="s">
        <v>71</v>
      </c>
      <c r="L547" s="148" t="s">
        <v>71</v>
      </c>
      <c r="M547" s="148" t="s">
        <v>71</v>
      </c>
      <c r="N547" s="148" t="s">
        <v>71</v>
      </c>
      <c r="O547" s="148" t="s">
        <v>71</v>
      </c>
      <c r="P547" s="148" t="s">
        <v>71</v>
      </c>
      <c r="Q547" s="148" t="s">
        <v>71</v>
      </c>
      <c r="R547" s="148" t="s">
        <v>71</v>
      </c>
      <c r="S547" s="148" t="s">
        <v>71</v>
      </c>
      <c r="T547" s="148" t="s">
        <v>71</v>
      </c>
      <c r="U547" s="148" t="s">
        <v>71</v>
      </c>
      <c r="V547" s="148" t="s">
        <v>71</v>
      </c>
      <c r="W547" s="148" t="s">
        <v>71</v>
      </c>
      <c r="X547" s="148" t="s">
        <v>71</v>
      </c>
      <c r="Y547" s="148" t="s">
        <v>71</v>
      </c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7"/>
    </row>
    <row r="548" spans="1:41" ht="14.25" customHeight="1" x14ac:dyDescent="0.2">
      <c r="A548" s="162"/>
      <c r="B548" s="11" t="s">
        <v>159</v>
      </c>
      <c r="C548" s="146" t="s">
        <v>72</v>
      </c>
      <c r="D548" s="146" t="s">
        <v>71</v>
      </c>
      <c r="E548" s="146" t="s">
        <v>71</v>
      </c>
      <c r="F548" s="146" t="s">
        <v>71</v>
      </c>
      <c r="G548" s="146" t="s">
        <v>71</v>
      </c>
      <c r="H548" s="142" t="s">
        <v>80</v>
      </c>
      <c r="I548" s="146" t="s">
        <v>671</v>
      </c>
      <c r="J548" s="9" t="s">
        <v>672</v>
      </c>
      <c r="K548" s="146" t="s">
        <v>71</v>
      </c>
      <c r="L548" s="146" t="s">
        <v>71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28">
        <f>SUM(M548:X548)</f>
        <v>0</v>
      </c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7"/>
    </row>
    <row r="549" spans="1:41" ht="14.25" customHeight="1" x14ac:dyDescent="0.2">
      <c r="A549" s="163"/>
      <c r="B549" s="11" t="s">
        <v>158</v>
      </c>
      <c r="C549" s="146" t="s">
        <v>72</v>
      </c>
      <c r="D549" s="146" t="s">
        <v>71</v>
      </c>
      <c r="E549" s="146" t="s">
        <v>71</v>
      </c>
      <c r="F549" s="20" t="s">
        <v>71</v>
      </c>
      <c r="G549" s="147" t="s">
        <v>71</v>
      </c>
      <c r="H549" s="142" t="s">
        <v>80</v>
      </c>
      <c r="I549" s="146" t="s">
        <v>520</v>
      </c>
      <c r="J549" s="9" t="s">
        <v>672</v>
      </c>
      <c r="K549" s="146" t="s">
        <v>71</v>
      </c>
      <c r="L549" s="146" t="s">
        <v>71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28">
        <f>SUM(M549:X549)</f>
        <v>0</v>
      </c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7"/>
    </row>
    <row r="550" spans="1:41" ht="27.75" customHeight="1" x14ac:dyDescent="0.2">
      <c r="A550" s="142" t="s">
        <v>670</v>
      </c>
      <c r="B550" s="2" t="s">
        <v>266</v>
      </c>
      <c r="C550" s="142" t="s">
        <v>150</v>
      </c>
      <c r="D550" s="146" t="s">
        <v>71</v>
      </c>
      <c r="E550" s="53" t="s">
        <v>99</v>
      </c>
      <c r="F550" s="146" t="s">
        <v>71</v>
      </c>
      <c r="G550" s="146" t="s">
        <v>71</v>
      </c>
      <c r="H550" s="82" t="s">
        <v>71</v>
      </c>
      <c r="I550" s="82" t="s">
        <v>71</v>
      </c>
      <c r="J550" s="20" t="s">
        <v>71</v>
      </c>
      <c r="K550" s="20" t="s">
        <v>71</v>
      </c>
      <c r="L550" s="20" t="s">
        <v>71</v>
      </c>
      <c r="M550" s="82" t="s">
        <v>71</v>
      </c>
      <c r="N550" s="82" t="s">
        <v>71</v>
      </c>
      <c r="O550" s="82" t="s">
        <v>71</v>
      </c>
      <c r="P550" s="82" t="s">
        <v>71</v>
      </c>
      <c r="Q550" s="82" t="s">
        <v>71</v>
      </c>
      <c r="R550" s="82" t="s">
        <v>71</v>
      </c>
      <c r="S550" s="82" t="s">
        <v>71</v>
      </c>
      <c r="T550" s="82" t="s">
        <v>71</v>
      </c>
      <c r="U550" s="82" t="s">
        <v>71</v>
      </c>
      <c r="V550" s="58">
        <v>40</v>
      </c>
      <c r="W550" s="58">
        <v>40</v>
      </c>
      <c r="X550" s="58">
        <v>40</v>
      </c>
      <c r="Y550" s="28">
        <v>40</v>
      </c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7"/>
    </row>
    <row r="551" spans="1:41" ht="50.25" customHeight="1" x14ac:dyDescent="0.2">
      <c r="A551" s="150" t="s">
        <v>673</v>
      </c>
      <c r="B551" s="57" t="s">
        <v>675</v>
      </c>
      <c r="C551" s="142"/>
      <c r="D551" s="142" t="s">
        <v>392</v>
      </c>
      <c r="E551" s="142" t="s">
        <v>71</v>
      </c>
      <c r="F551" s="142" t="s">
        <v>623</v>
      </c>
      <c r="G551" s="20" t="s">
        <v>71</v>
      </c>
      <c r="H551" s="20" t="s">
        <v>71</v>
      </c>
      <c r="I551" s="82" t="s">
        <v>71</v>
      </c>
      <c r="J551" s="20" t="s">
        <v>71</v>
      </c>
      <c r="K551" s="20" t="s">
        <v>71</v>
      </c>
      <c r="L551" s="20" t="s">
        <v>71</v>
      </c>
      <c r="M551" s="82" t="s">
        <v>71</v>
      </c>
      <c r="N551" s="82" t="s">
        <v>71</v>
      </c>
      <c r="O551" s="82" t="s">
        <v>71</v>
      </c>
      <c r="P551" s="82" t="s">
        <v>71</v>
      </c>
      <c r="Q551" s="82" t="s">
        <v>71</v>
      </c>
      <c r="R551" s="82" t="s">
        <v>71</v>
      </c>
      <c r="S551" s="82" t="s">
        <v>71</v>
      </c>
      <c r="T551" s="82" t="s">
        <v>71</v>
      </c>
      <c r="U551" s="20" t="s">
        <v>71</v>
      </c>
      <c r="V551" s="20" t="s">
        <v>71</v>
      </c>
      <c r="W551" s="20" t="s">
        <v>71</v>
      </c>
      <c r="X551" s="20" t="s">
        <v>71</v>
      </c>
      <c r="Y551" s="20" t="s">
        <v>71</v>
      </c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7"/>
    </row>
    <row r="552" spans="1:41" ht="14.25" customHeight="1" x14ac:dyDescent="0.2">
      <c r="A552" s="162"/>
      <c r="B552" s="12" t="s">
        <v>157</v>
      </c>
      <c r="C552" s="148" t="s">
        <v>72</v>
      </c>
      <c r="D552" s="148" t="s">
        <v>71</v>
      </c>
      <c r="E552" s="148" t="s">
        <v>71</v>
      </c>
      <c r="F552" s="24" t="s">
        <v>71</v>
      </c>
      <c r="G552" s="148" t="s">
        <v>71</v>
      </c>
      <c r="H552" s="148" t="s">
        <v>73</v>
      </c>
      <c r="I552" s="148">
        <v>1840100000</v>
      </c>
      <c r="J552" s="15" t="s">
        <v>75</v>
      </c>
      <c r="K552" s="148" t="s">
        <v>71</v>
      </c>
      <c r="L552" s="148" t="s">
        <v>71</v>
      </c>
      <c r="M552" s="23">
        <f t="shared" ref="M552:X552" si="100">M554+M555</f>
        <v>0</v>
      </c>
      <c r="N552" s="23">
        <f t="shared" si="100"/>
        <v>0</v>
      </c>
      <c r="O552" s="23">
        <f t="shared" si="100"/>
        <v>0</v>
      </c>
      <c r="P552" s="23">
        <f t="shared" si="100"/>
        <v>0</v>
      </c>
      <c r="Q552" s="23">
        <f t="shared" si="100"/>
        <v>0</v>
      </c>
      <c r="R552" s="23">
        <f t="shared" si="100"/>
        <v>0</v>
      </c>
      <c r="S552" s="23">
        <f t="shared" si="100"/>
        <v>0</v>
      </c>
      <c r="T552" s="23">
        <f t="shared" si="100"/>
        <v>0</v>
      </c>
      <c r="U552" s="23">
        <f t="shared" si="100"/>
        <v>0</v>
      </c>
      <c r="V552" s="23">
        <f t="shared" si="100"/>
        <v>0</v>
      </c>
      <c r="W552" s="23">
        <f t="shared" si="100"/>
        <v>0</v>
      </c>
      <c r="X552" s="23">
        <f t="shared" si="100"/>
        <v>0</v>
      </c>
      <c r="Y552" s="23">
        <f>SUM(M552:X552)</f>
        <v>0</v>
      </c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7"/>
    </row>
    <row r="553" spans="1:41" ht="14.25" customHeight="1" x14ac:dyDescent="0.2">
      <c r="A553" s="162"/>
      <c r="B553" s="12" t="s">
        <v>76</v>
      </c>
      <c r="C553" s="24" t="s">
        <v>71</v>
      </c>
      <c r="D553" s="148" t="s">
        <v>71</v>
      </c>
      <c r="E553" s="148" t="s">
        <v>71</v>
      </c>
      <c r="F553" s="24" t="s">
        <v>71</v>
      </c>
      <c r="G553" s="148" t="s">
        <v>71</v>
      </c>
      <c r="H553" s="148" t="s">
        <v>71</v>
      </c>
      <c r="I553" s="148" t="s">
        <v>71</v>
      </c>
      <c r="J553" s="148" t="s">
        <v>71</v>
      </c>
      <c r="K553" s="148" t="s">
        <v>71</v>
      </c>
      <c r="L553" s="148" t="s">
        <v>71</v>
      </c>
      <c r="M553" s="148" t="s">
        <v>71</v>
      </c>
      <c r="N553" s="148" t="s">
        <v>71</v>
      </c>
      <c r="O553" s="148" t="s">
        <v>71</v>
      </c>
      <c r="P553" s="148" t="s">
        <v>71</v>
      </c>
      <c r="Q553" s="148" t="s">
        <v>71</v>
      </c>
      <c r="R553" s="148" t="s">
        <v>71</v>
      </c>
      <c r="S553" s="148" t="s">
        <v>71</v>
      </c>
      <c r="T553" s="148" t="s">
        <v>71</v>
      </c>
      <c r="U553" s="148" t="s">
        <v>71</v>
      </c>
      <c r="V553" s="148" t="s">
        <v>71</v>
      </c>
      <c r="W553" s="148" t="s">
        <v>71</v>
      </c>
      <c r="X553" s="148" t="s">
        <v>71</v>
      </c>
      <c r="Y553" s="148" t="s">
        <v>71</v>
      </c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7"/>
    </row>
    <row r="554" spans="1:41" ht="14.25" customHeight="1" x14ac:dyDescent="0.2">
      <c r="A554" s="162"/>
      <c r="B554" s="12" t="s">
        <v>159</v>
      </c>
      <c r="C554" s="148" t="s">
        <v>72</v>
      </c>
      <c r="D554" s="148" t="s">
        <v>71</v>
      </c>
      <c r="E554" s="148" t="s">
        <v>71</v>
      </c>
      <c r="F554" s="24" t="s">
        <v>71</v>
      </c>
      <c r="G554" s="148" t="s">
        <v>71</v>
      </c>
      <c r="H554" s="148" t="s">
        <v>73</v>
      </c>
      <c r="I554" s="148">
        <v>1840100000</v>
      </c>
      <c r="J554" s="15" t="s">
        <v>75</v>
      </c>
      <c r="K554" s="148" t="s">
        <v>71</v>
      </c>
      <c r="L554" s="148" t="s">
        <v>71</v>
      </c>
      <c r="M554" s="23">
        <f>SUMIFS(M557:M558,B557:B558,B554)</f>
        <v>0</v>
      </c>
      <c r="N554" s="23">
        <f>SUMIFS(N557:N558,B557:B558,B554)</f>
        <v>0</v>
      </c>
      <c r="O554" s="23">
        <f>SUMIFS(O557:O558,B557:B558,B554)</f>
        <v>0</v>
      </c>
      <c r="P554" s="23">
        <f>SUMIFS(P557:P558,B557:B558,B554)</f>
        <v>0</v>
      </c>
      <c r="Q554" s="23">
        <f>SUMIFS(Q557:Q558,B557:B558,B554)</f>
        <v>0</v>
      </c>
      <c r="R554" s="23">
        <f>SUMIFS(R557:R558,B557:B558,B554)</f>
        <v>0</v>
      </c>
      <c r="S554" s="23">
        <f>SUMIFS(S557:S558,B557:B558,B554)</f>
        <v>0</v>
      </c>
      <c r="T554" s="23">
        <f>SUMIFS(T557:T558,B557:B558,B554)</f>
        <v>0</v>
      </c>
      <c r="U554" s="23">
        <f>SUMIFS(U557:U558,B557:B558,B554)</f>
        <v>0</v>
      </c>
      <c r="V554" s="23">
        <f>SUMIFS(V557:V558,B557:B558,B554)</f>
        <v>0</v>
      </c>
      <c r="W554" s="23">
        <f>SUMIFS(W557:W558,B557:B558,B554)</f>
        <v>0</v>
      </c>
      <c r="X554" s="23">
        <f>SUMIFS(X557:X558,C557:C558,B554)</f>
        <v>0</v>
      </c>
      <c r="Y554" s="23">
        <f>SUM(M554:X554)</f>
        <v>0</v>
      </c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7"/>
    </row>
    <row r="555" spans="1:41" ht="14.25" customHeight="1" x14ac:dyDescent="0.2">
      <c r="A555" s="162"/>
      <c r="B555" s="12" t="s">
        <v>158</v>
      </c>
      <c r="C555" s="148" t="s">
        <v>72</v>
      </c>
      <c r="D555" s="148" t="s">
        <v>71</v>
      </c>
      <c r="E555" s="148" t="s">
        <v>71</v>
      </c>
      <c r="F555" s="24" t="s">
        <v>71</v>
      </c>
      <c r="G555" s="148" t="s">
        <v>71</v>
      </c>
      <c r="H555" s="148" t="s">
        <v>73</v>
      </c>
      <c r="I555" s="148">
        <v>1840100000</v>
      </c>
      <c r="J555" s="15" t="s">
        <v>75</v>
      </c>
      <c r="K555" s="148" t="s">
        <v>71</v>
      </c>
      <c r="L555" s="148" t="s">
        <v>71</v>
      </c>
      <c r="M555" s="23">
        <f>SUMIFS(M557:M558,B557:B558,B555)</f>
        <v>0</v>
      </c>
      <c r="N555" s="23">
        <f>SUMIFS(N557:N558,B557:B558,B555)</f>
        <v>0</v>
      </c>
      <c r="O555" s="23">
        <f>SUMIFS(O557:O558,B557:B558,B555)</f>
        <v>0</v>
      </c>
      <c r="P555" s="23">
        <f>SUMIFS(P557:P558,B557:B558,B555)</f>
        <v>0</v>
      </c>
      <c r="Q555" s="23">
        <f>SUMIFS(Q557:Q558,B557:B558,B555)</f>
        <v>0</v>
      </c>
      <c r="R555" s="23">
        <f>SUMIFS(R557:R558,B557:B558,B555)</f>
        <v>0</v>
      </c>
      <c r="S555" s="23">
        <f>SUMIFS(S557:S558,B557:B558,B555)</f>
        <v>0</v>
      </c>
      <c r="T555" s="23">
        <f>SUMIFS(T557:T558,B557:B558,B555)</f>
        <v>0</v>
      </c>
      <c r="U555" s="23">
        <f>SUMIFS(U557:U558,B557:B558,B555)</f>
        <v>0</v>
      </c>
      <c r="V555" s="23">
        <f>SUMIFS(V557:V558,B557:B558,B555)</f>
        <v>0</v>
      </c>
      <c r="W555" s="23">
        <f>SUMIFS(W557:W558,B557:B558,B555)</f>
        <v>0</v>
      </c>
      <c r="X555" s="23">
        <f>SUMIFS(X557:X558,C557:C558,B555)</f>
        <v>0</v>
      </c>
      <c r="Y555" s="23">
        <f>SUM(M555:X555)</f>
        <v>0</v>
      </c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7"/>
    </row>
    <row r="556" spans="1:41" ht="14.25" customHeight="1" x14ac:dyDescent="0.2">
      <c r="A556" s="162"/>
      <c r="B556" s="12"/>
      <c r="C556" s="148" t="s">
        <v>71</v>
      </c>
      <c r="D556" s="148" t="s">
        <v>71</v>
      </c>
      <c r="E556" s="148" t="s">
        <v>71</v>
      </c>
      <c r="F556" s="148" t="s">
        <v>71</v>
      </c>
      <c r="G556" s="148" t="s">
        <v>71</v>
      </c>
      <c r="H556" s="148" t="s">
        <v>71</v>
      </c>
      <c r="I556" s="148" t="s">
        <v>71</v>
      </c>
      <c r="J556" s="148" t="s">
        <v>71</v>
      </c>
      <c r="K556" s="148" t="s">
        <v>71</v>
      </c>
      <c r="L556" s="148" t="s">
        <v>71</v>
      </c>
      <c r="M556" s="148" t="s">
        <v>71</v>
      </c>
      <c r="N556" s="148" t="s">
        <v>71</v>
      </c>
      <c r="O556" s="148" t="s">
        <v>71</v>
      </c>
      <c r="P556" s="148" t="s">
        <v>71</v>
      </c>
      <c r="Q556" s="148" t="s">
        <v>71</v>
      </c>
      <c r="R556" s="148" t="s">
        <v>71</v>
      </c>
      <c r="S556" s="148" t="s">
        <v>71</v>
      </c>
      <c r="T556" s="148" t="s">
        <v>71</v>
      </c>
      <c r="U556" s="148" t="s">
        <v>71</v>
      </c>
      <c r="V556" s="148" t="s">
        <v>71</v>
      </c>
      <c r="W556" s="148" t="s">
        <v>71</v>
      </c>
      <c r="X556" s="148" t="s">
        <v>71</v>
      </c>
      <c r="Y556" s="148" t="s">
        <v>71</v>
      </c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7"/>
    </row>
    <row r="557" spans="1:41" ht="14.25" customHeight="1" x14ac:dyDescent="0.2">
      <c r="A557" s="162"/>
      <c r="B557" s="11" t="s">
        <v>159</v>
      </c>
      <c r="C557" s="146" t="s">
        <v>72</v>
      </c>
      <c r="D557" s="146" t="s">
        <v>71</v>
      </c>
      <c r="E557" s="146" t="s">
        <v>71</v>
      </c>
      <c r="F557" s="146" t="s">
        <v>71</v>
      </c>
      <c r="G557" s="146" t="s">
        <v>71</v>
      </c>
      <c r="H557" s="142" t="s">
        <v>80</v>
      </c>
      <c r="I557" s="146" t="s">
        <v>671</v>
      </c>
      <c r="J557" s="9" t="s">
        <v>672</v>
      </c>
      <c r="K557" s="146" t="s">
        <v>71</v>
      </c>
      <c r="L557" s="146" t="s">
        <v>71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28">
        <f>SUM(M557:X557)</f>
        <v>0</v>
      </c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7"/>
    </row>
    <row r="558" spans="1:41" ht="14.25" customHeight="1" x14ac:dyDescent="0.2">
      <c r="A558" s="163"/>
      <c r="B558" s="11" t="s">
        <v>158</v>
      </c>
      <c r="C558" s="146" t="s">
        <v>72</v>
      </c>
      <c r="D558" s="146" t="s">
        <v>71</v>
      </c>
      <c r="E558" s="146" t="s">
        <v>71</v>
      </c>
      <c r="F558" s="20" t="s">
        <v>71</v>
      </c>
      <c r="G558" s="147" t="s">
        <v>71</v>
      </c>
      <c r="H558" s="142" t="s">
        <v>80</v>
      </c>
      <c r="I558" s="146" t="s">
        <v>520</v>
      </c>
      <c r="J558" s="9" t="s">
        <v>672</v>
      </c>
      <c r="K558" s="146" t="s">
        <v>71</v>
      </c>
      <c r="L558" s="146" t="s">
        <v>71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28">
        <f>SUM(M558:X558)</f>
        <v>0</v>
      </c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7"/>
    </row>
    <row r="559" spans="1:41" ht="27.75" customHeight="1" x14ac:dyDescent="0.2">
      <c r="A559" s="142" t="s">
        <v>674</v>
      </c>
      <c r="B559" s="2" t="s">
        <v>266</v>
      </c>
      <c r="C559" s="142" t="s">
        <v>150</v>
      </c>
      <c r="D559" s="146" t="s">
        <v>71</v>
      </c>
      <c r="E559" s="53" t="s">
        <v>99</v>
      </c>
      <c r="F559" s="146" t="s">
        <v>71</v>
      </c>
      <c r="G559" s="146" t="s">
        <v>71</v>
      </c>
      <c r="H559" s="82" t="s">
        <v>71</v>
      </c>
      <c r="I559" s="82" t="s">
        <v>71</v>
      </c>
      <c r="J559" s="20" t="s">
        <v>71</v>
      </c>
      <c r="K559" s="20" t="s">
        <v>71</v>
      </c>
      <c r="L559" s="20" t="s">
        <v>71</v>
      </c>
      <c r="M559" s="82" t="s">
        <v>71</v>
      </c>
      <c r="N559" s="82" t="s">
        <v>71</v>
      </c>
      <c r="O559" s="82" t="s">
        <v>71</v>
      </c>
      <c r="P559" s="82" t="s">
        <v>71</v>
      </c>
      <c r="Q559" s="82" t="s">
        <v>71</v>
      </c>
      <c r="R559" s="82" t="s">
        <v>71</v>
      </c>
      <c r="S559" s="82" t="s">
        <v>71</v>
      </c>
      <c r="T559" s="82" t="s">
        <v>71</v>
      </c>
      <c r="U559" s="82" t="s">
        <v>71</v>
      </c>
      <c r="V559" s="58">
        <v>30</v>
      </c>
      <c r="W559" s="58">
        <v>30</v>
      </c>
      <c r="X559" s="58">
        <v>30</v>
      </c>
      <c r="Y559" s="28">
        <v>30</v>
      </c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7"/>
    </row>
    <row r="560" spans="1:41" ht="50.25" customHeight="1" x14ac:dyDescent="0.2">
      <c r="A560" s="150" t="s">
        <v>676</v>
      </c>
      <c r="B560" s="57" t="s">
        <v>678</v>
      </c>
      <c r="C560" s="142"/>
      <c r="D560" s="142" t="s">
        <v>392</v>
      </c>
      <c r="E560" s="142" t="s">
        <v>71</v>
      </c>
      <c r="F560" s="142" t="s">
        <v>623</v>
      </c>
      <c r="G560" s="20" t="s">
        <v>71</v>
      </c>
      <c r="H560" s="20" t="s">
        <v>71</v>
      </c>
      <c r="I560" s="82" t="s">
        <v>71</v>
      </c>
      <c r="J560" s="20" t="s">
        <v>71</v>
      </c>
      <c r="K560" s="20" t="s">
        <v>71</v>
      </c>
      <c r="L560" s="20" t="s">
        <v>71</v>
      </c>
      <c r="M560" s="82" t="s">
        <v>71</v>
      </c>
      <c r="N560" s="82" t="s">
        <v>71</v>
      </c>
      <c r="O560" s="82" t="s">
        <v>71</v>
      </c>
      <c r="P560" s="82" t="s">
        <v>71</v>
      </c>
      <c r="Q560" s="82" t="s">
        <v>71</v>
      </c>
      <c r="R560" s="82" t="s">
        <v>71</v>
      </c>
      <c r="S560" s="82" t="s">
        <v>71</v>
      </c>
      <c r="T560" s="82" t="s">
        <v>71</v>
      </c>
      <c r="U560" s="20" t="s">
        <v>71</v>
      </c>
      <c r="V560" s="20" t="s">
        <v>71</v>
      </c>
      <c r="W560" s="20" t="s">
        <v>71</v>
      </c>
      <c r="X560" s="20" t="s">
        <v>71</v>
      </c>
      <c r="Y560" s="20" t="s">
        <v>71</v>
      </c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7"/>
    </row>
    <row r="561" spans="1:41" ht="14.25" customHeight="1" x14ac:dyDescent="0.2">
      <c r="A561" s="162"/>
      <c r="B561" s="12" t="s">
        <v>157</v>
      </c>
      <c r="C561" s="148" t="s">
        <v>72</v>
      </c>
      <c r="D561" s="148" t="s">
        <v>71</v>
      </c>
      <c r="E561" s="148" t="s">
        <v>71</v>
      </c>
      <c r="F561" s="24" t="s">
        <v>71</v>
      </c>
      <c r="G561" s="148" t="s">
        <v>71</v>
      </c>
      <c r="H561" s="148" t="s">
        <v>73</v>
      </c>
      <c r="I561" s="148">
        <v>1840100000</v>
      </c>
      <c r="J561" s="15" t="s">
        <v>75</v>
      </c>
      <c r="K561" s="148" t="s">
        <v>71</v>
      </c>
      <c r="L561" s="148" t="s">
        <v>71</v>
      </c>
      <c r="M561" s="23">
        <f t="shared" ref="M561:X561" si="101">M563+M564</f>
        <v>0</v>
      </c>
      <c r="N561" s="23">
        <f t="shared" si="101"/>
        <v>0</v>
      </c>
      <c r="O561" s="23">
        <f t="shared" si="101"/>
        <v>0</v>
      </c>
      <c r="P561" s="23">
        <f t="shared" si="101"/>
        <v>0</v>
      </c>
      <c r="Q561" s="23">
        <f t="shared" si="101"/>
        <v>0</v>
      </c>
      <c r="R561" s="23">
        <f t="shared" si="101"/>
        <v>0</v>
      </c>
      <c r="S561" s="23">
        <f t="shared" si="101"/>
        <v>0</v>
      </c>
      <c r="T561" s="23">
        <f t="shared" si="101"/>
        <v>0</v>
      </c>
      <c r="U561" s="23">
        <f t="shared" si="101"/>
        <v>0</v>
      </c>
      <c r="V561" s="23">
        <f t="shared" si="101"/>
        <v>0</v>
      </c>
      <c r="W561" s="23">
        <f t="shared" si="101"/>
        <v>0</v>
      </c>
      <c r="X561" s="23">
        <f t="shared" si="101"/>
        <v>0</v>
      </c>
      <c r="Y561" s="23">
        <f>SUM(M561:X561)</f>
        <v>0</v>
      </c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7"/>
    </row>
    <row r="562" spans="1:41" ht="14.25" customHeight="1" x14ac:dyDescent="0.2">
      <c r="A562" s="162"/>
      <c r="B562" s="12" t="s">
        <v>76</v>
      </c>
      <c r="C562" s="24" t="s">
        <v>71</v>
      </c>
      <c r="D562" s="148" t="s">
        <v>71</v>
      </c>
      <c r="E562" s="148" t="s">
        <v>71</v>
      </c>
      <c r="F562" s="24" t="s">
        <v>71</v>
      </c>
      <c r="G562" s="148" t="s">
        <v>71</v>
      </c>
      <c r="H562" s="148" t="s">
        <v>71</v>
      </c>
      <c r="I562" s="148" t="s">
        <v>71</v>
      </c>
      <c r="J562" s="148" t="s">
        <v>71</v>
      </c>
      <c r="K562" s="148" t="s">
        <v>71</v>
      </c>
      <c r="L562" s="148" t="s">
        <v>71</v>
      </c>
      <c r="M562" s="148" t="s">
        <v>71</v>
      </c>
      <c r="N562" s="148" t="s">
        <v>71</v>
      </c>
      <c r="O562" s="148" t="s">
        <v>71</v>
      </c>
      <c r="P562" s="148" t="s">
        <v>71</v>
      </c>
      <c r="Q562" s="148" t="s">
        <v>71</v>
      </c>
      <c r="R562" s="148" t="s">
        <v>71</v>
      </c>
      <c r="S562" s="148" t="s">
        <v>71</v>
      </c>
      <c r="T562" s="148" t="s">
        <v>71</v>
      </c>
      <c r="U562" s="148" t="s">
        <v>71</v>
      </c>
      <c r="V562" s="148" t="s">
        <v>71</v>
      </c>
      <c r="W562" s="148" t="s">
        <v>71</v>
      </c>
      <c r="X562" s="148" t="s">
        <v>71</v>
      </c>
      <c r="Y562" s="148" t="s">
        <v>71</v>
      </c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7"/>
    </row>
    <row r="563" spans="1:41" ht="14.25" customHeight="1" x14ac:dyDescent="0.2">
      <c r="A563" s="162"/>
      <c r="B563" s="12" t="s">
        <v>159</v>
      </c>
      <c r="C563" s="148" t="s">
        <v>72</v>
      </c>
      <c r="D563" s="148" t="s">
        <v>71</v>
      </c>
      <c r="E563" s="148" t="s">
        <v>71</v>
      </c>
      <c r="F563" s="24" t="s">
        <v>71</v>
      </c>
      <c r="G563" s="148" t="s">
        <v>71</v>
      </c>
      <c r="H563" s="148" t="s">
        <v>73</v>
      </c>
      <c r="I563" s="148">
        <v>1840100000</v>
      </c>
      <c r="J563" s="15" t="s">
        <v>75</v>
      </c>
      <c r="K563" s="148" t="s">
        <v>71</v>
      </c>
      <c r="L563" s="148" t="s">
        <v>71</v>
      </c>
      <c r="M563" s="23">
        <f>SUMIFS(M566:M567,B566:B567,B563)</f>
        <v>0</v>
      </c>
      <c r="N563" s="23">
        <f>SUMIFS(N566:N567,B566:B567,B563)</f>
        <v>0</v>
      </c>
      <c r="O563" s="23">
        <f>SUMIFS(O566:O567,B566:B567,B563)</f>
        <v>0</v>
      </c>
      <c r="P563" s="23">
        <f>SUMIFS(P566:P567,B566:B567,B563)</f>
        <v>0</v>
      </c>
      <c r="Q563" s="23">
        <f>SUMIFS(Q566:Q567,B566:B567,B563)</f>
        <v>0</v>
      </c>
      <c r="R563" s="23">
        <f>SUMIFS(R566:R567,B566:B567,B563)</f>
        <v>0</v>
      </c>
      <c r="S563" s="23">
        <f>SUMIFS(S566:S567,B566:B567,B563)</f>
        <v>0</v>
      </c>
      <c r="T563" s="23">
        <f>SUMIFS(T566:T567,B566:B567,B563)</f>
        <v>0</v>
      </c>
      <c r="U563" s="23">
        <f>SUMIFS(U566:U567,B566:B567,B563)</f>
        <v>0</v>
      </c>
      <c r="V563" s="23">
        <f>SUMIFS(V566:V567,B566:B567,B563)</f>
        <v>0</v>
      </c>
      <c r="W563" s="23">
        <f>SUMIFS(W566:W567,B566:B567,B563)</f>
        <v>0</v>
      </c>
      <c r="X563" s="23">
        <f>SUMIFS(X566:X567,C566:C567,B563)</f>
        <v>0</v>
      </c>
      <c r="Y563" s="23">
        <f>SUM(M563:X563)</f>
        <v>0</v>
      </c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7"/>
    </row>
    <row r="564" spans="1:41" ht="14.25" customHeight="1" x14ac:dyDescent="0.2">
      <c r="A564" s="162"/>
      <c r="B564" s="12" t="s">
        <v>158</v>
      </c>
      <c r="C564" s="148" t="s">
        <v>72</v>
      </c>
      <c r="D564" s="148" t="s">
        <v>71</v>
      </c>
      <c r="E564" s="148" t="s">
        <v>71</v>
      </c>
      <c r="F564" s="24" t="s">
        <v>71</v>
      </c>
      <c r="G564" s="148" t="s">
        <v>71</v>
      </c>
      <c r="H564" s="148" t="s">
        <v>73</v>
      </c>
      <c r="I564" s="148">
        <v>1840100000</v>
      </c>
      <c r="J564" s="15" t="s">
        <v>75</v>
      </c>
      <c r="K564" s="148" t="s">
        <v>71</v>
      </c>
      <c r="L564" s="148" t="s">
        <v>71</v>
      </c>
      <c r="M564" s="23">
        <f>SUMIFS(M566:M567,B566:B567,B564)</f>
        <v>0</v>
      </c>
      <c r="N564" s="23">
        <f>SUMIFS(N566:N567,B566:B567,B564)</f>
        <v>0</v>
      </c>
      <c r="O564" s="23">
        <f>SUMIFS(O566:O567,B566:B567,B564)</f>
        <v>0</v>
      </c>
      <c r="P564" s="23">
        <f>SUMIFS(P566:P567,B566:B567,B564)</f>
        <v>0</v>
      </c>
      <c r="Q564" s="23">
        <f>SUMIFS(Q566:Q567,B566:B567,B564)</f>
        <v>0</v>
      </c>
      <c r="R564" s="23">
        <f>SUMIFS(R566:R567,B566:B567,B564)</f>
        <v>0</v>
      </c>
      <c r="S564" s="23">
        <f>SUMIFS(S566:S567,B566:B567,B564)</f>
        <v>0</v>
      </c>
      <c r="T564" s="23">
        <f>SUMIFS(T566:T567,B566:B567,B564)</f>
        <v>0</v>
      </c>
      <c r="U564" s="23">
        <f>SUMIFS(U566:U567,B566:B567,B564)</f>
        <v>0</v>
      </c>
      <c r="V564" s="23">
        <f>SUMIFS(V566:V567,B566:B567,B564)</f>
        <v>0</v>
      </c>
      <c r="W564" s="23">
        <f>SUMIFS(W566:W567,B566:B567,B564)</f>
        <v>0</v>
      </c>
      <c r="X564" s="23">
        <f>SUMIFS(X566:X567,C566:C567,B564)</f>
        <v>0</v>
      </c>
      <c r="Y564" s="23">
        <f>SUM(M564:X564)</f>
        <v>0</v>
      </c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7"/>
    </row>
    <row r="565" spans="1:41" ht="14.25" customHeight="1" x14ac:dyDescent="0.2">
      <c r="A565" s="162"/>
      <c r="B565" s="12"/>
      <c r="C565" s="148" t="s">
        <v>71</v>
      </c>
      <c r="D565" s="148" t="s">
        <v>71</v>
      </c>
      <c r="E565" s="148" t="s">
        <v>71</v>
      </c>
      <c r="F565" s="148" t="s">
        <v>71</v>
      </c>
      <c r="G565" s="148" t="s">
        <v>71</v>
      </c>
      <c r="H565" s="148" t="s">
        <v>71</v>
      </c>
      <c r="I565" s="148" t="s">
        <v>71</v>
      </c>
      <c r="J565" s="148" t="s">
        <v>71</v>
      </c>
      <c r="K565" s="148" t="s">
        <v>71</v>
      </c>
      <c r="L565" s="148" t="s">
        <v>71</v>
      </c>
      <c r="M565" s="148" t="s">
        <v>71</v>
      </c>
      <c r="N565" s="148" t="s">
        <v>71</v>
      </c>
      <c r="O565" s="148" t="s">
        <v>71</v>
      </c>
      <c r="P565" s="148" t="s">
        <v>71</v>
      </c>
      <c r="Q565" s="148" t="s">
        <v>71</v>
      </c>
      <c r="R565" s="148" t="s">
        <v>71</v>
      </c>
      <c r="S565" s="148" t="s">
        <v>71</v>
      </c>
      <c r="T565" s="148" t="s">
        <v>71</v>
      </c>
      <c r="U565" s="148" t="s">
        <v>71</v>
      </c>
      <c r="V565" s="148" t="s">
        <v>71</v>
      </c>
      <c r="W565" s="148" t="s">
        <v>71</v>
      </c>
      <c r="X565" s="148" t="s">
        <v>71</v>
      </c>
      <c r="Y565" s="148" t="s">
        <v>71</v>
      </c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7"/>
    </row>
    <row r="566" spans="1:41" ht="14.25" customHeight="1" x14ac:dyDescent="0.2">
      <c r="A566" s="162"/>
      <c r="B566" s="11" t="s">
        <v>159</v>
      </c>
      <c r="C566" s="146" t="s">
        <v>72</v>
      </c>
      <c r="D566" s="146" t="s">
        <v>71</v>
      </c>
      <c r="E566" s="146" t="s">
        <v>71</v>
      </c>
      <c r="F566" s="146" t="s">
        <v>71</v>
      </c>
      <c r="G566" s="146" t="s">
        <v>71</v>
      </c>
      <c r="H566" s="142" t="s">
        <v>80</v>
      </c>
      <c r="I566" s="146" t="s">
        <v>671</v>
      </c>
      <c r="J566" s="9" t="s">
        <v>672</v>
      </c>
      <c r="K566" s="146" t="s">
        <v>71</v>
      </c>
      <c r="L566" s="146" t="s">
        <v>71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28">
        <f>SUM(M566:X566)</f>
        <v>0</v>
      </c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7"/>
    </row>
    <row r="567" spans="1:41" ht="14.25" customHeight="1" x14ac:dyDescent="0.2">
      <c r="A567" s="163"/>
      <c r="B567" s="11" t="s">
        <v>158</v>
      </c>
      <c r="C567" s="146" t="s">
        <v>72</v>
      </c>
      <c r="D567" s="146" t="s">
        <v>71</v>
      </c>
      <c r="E567" s="146" t="s">
        <v>71</v>
      </c>
      <c r="F567" s="20" t="s">
        <v>71</v>
      </c>
      <c r="G567" s="147" t="s">
        <v>71</v>
      </c>
      <c r="H567" s="142" t="s">
        <v>80</v>
      </c>
      <c r="I567" s="146" t="s">
        <v>520</v>
      </c>
      <c r="J567" s="9" t="s">
        <v>672</v>
      </c>
      <c r="K567" s="146" t="s">
        <v>71</v>
      </c>
      <c r="L567" s="146" t="s">
        <v>71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28">
        <f>SUM(M567:X567)</f>
        <v>0</v>
      </c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7"/>
    </row>
    <row r="568" spans="1:41" ht="27.75" customHeight="1" x14ac:dyDescent="0.2">
      <c r="A568" s="142" t="s">
        <v>677</v>
      </c>
      <c r="B568" s="2" t="s">
        <v>266</v>
      </c>
      <c r="C568" s="142" t="s">
        <v>150</v>
      </c>
      <c r="D568" s="146" t="s">
        <v>71</v>
      </c>
      <c r="E568" s="53" t="s">
        <v>99</v>
      </c>
      <c r="F568" s="146" t="s">
        <v>71</v>
      </c>
      <c r="G568" s="146" t="s">
        <v>71</v>
      </c>
      <c r="H568" s="82" t="s">
        <v>71</v>
      </c>
      <c r="I568" s="82" t="s">
        <v>71</v>
      </c>
      <c r="J568" s="20" t="s">
        <v>71</v>
      </c>
      <c r="K568" s="20" t="s">
        <v>71</v>
      </c>
      <c r="L568" s="20" t="s">
        <v>71</v>
      </c>
      <c r="M568" s="82" t="s">
        <v>71</v>
      </c>
      <c r="N568" s="82" t="s">
        <v>71</v>
      </c>
      <c r="O568" s="82" t="s">
        <v>71</v>
      </c>
      <c r="P568" s="82" t="s">
        <v>71</v>
      </c>
      <c r="Q568" s="82" t="s">
        <v>71</v>
      </c>
      <c r="R568" s="82" t="s">
        <v>71</v>
      </c>
      <c r="S568" s="82" t="s">
        <v>71</v>
      </c>
      <c r="T568" s="82" t="s">
        <v>71</v>
      </c>
      <c r="U568" s="82" t="s">
        <v>71</v>
      </c>
      <c r="V568" s="58">
        <v>30</v>
      </c>
      <c r="W568" s="58">
        <v>30</v>
      </c>
      <c r="X568" s="58">
        <v>30</v>
      </c>
      <c r="Y568" s="28">
        <v>30</v>
      </c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7"/>
    </row>
    <row r="569" spans="1:41" ht="50.25" customHeight="1" x14ac:dyDescent="0.2">
      <c r="A569" s="150" t="s">
        <v>680</v>
      </c>
      <c r="B569" s="57" t="s">
        <v>679</v>
      </c>
      <c r="C569" s="142"/>
      <c r="D569" s="142" t="s">
        <v>392</v>
      </c>
      <c r="E569" s="142" t="s">
        <v>71</v>
      </c>
      <c r="F569" s="142" t="s">
        <v>623</v>
      </c>
      <c r="G569" s="20" t="s">
        <v>71</v>
      </c>
      <c r="H569" s="20" t="s">
        <v>71</v>
      </c>
      <c r="I569" s="82" t="s">
        <v>71</v>
      </c>
      <c r="J569" s="20" t="s">
        <v>71</v>
      </c>
      <c r="K569" s="20" t="s">
        <v>71</v>
      </c>
      <c r="L569" s="20" t="s">
        <v>71</v>
      </c>
      <c r="M569" s="82" t="s">
        <v>71</v>
      </c>
      <c r="N569" s="82" t="s">
        <v>71</v>
      </c>
      <c r="O569" s="82" t="s">
        <v>71</v>
      </c>
      <c r="P569" s="82" t="s">
        <v>71</v>
      </c>
      <c r="Q569" s="82" t="s">
        <v>71</v>
      </c>
      <c r="R569" s="82" t="s">
        <v>71</v>
      </c>
      <c r="S569" s="82" t="s">
        <v>71</v>
      </c>
      <c r="T569" s="82" t="s">
        <v>71</v>
      </c>
      <c r="U569" s="20" t="s">
        <v>71</v>
      </c>
      <c r="V569" s="20" t="s">
        <v>71</v>
      </c>
      <c r="W569" s="20" t="s">
        <v>71</v>
      </c>
      <c r="X569" s="20" t="s">
        <v>71</v>
      </c>
      <c r="Y569" s="20" t="s">
        <v>71</v>
      </c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7"/>
    </row>
    <row r="570" spans="1:41" ht="14.25" customHeight="1" x14ac:dyDescent="0.2">
      <c r="A570" s="162"/>
      <c r="B570" s="12" t="s">
        <v>157</v>
      </c>
      <c r="C570" s="148" t="s">
        <v>72</v>
      </c>
      <c r="D570" s="148" t="s">
        <v>71</v>
      </c>
      <c r="E570" s="148" t="s">
        <v>71</v>
      </c>
      <c r="F570" s="24" t="s">
        <v>71</v>
      </c>
      <c r="G570" s="148" t="s">
        <v>71</v>
      </c>
      <c r="H570" s="148" t="s">
        <v>73</v>
      </c>
      <c r="I570" s="148">
        <v>1840100000</v>
      </c>
      <c r="J570" s="15" t="s">
        <v>75</v>
      </c>
      <c r="K570" s="148" t="s">
        <v>71</v>
      </c>
      <c r="L570" s="148" t="s">
        <v>71</v>
      </c>
      <c r="M570" s="23">
        <f t="shared" ref="M570:X570" si="102">M572+M573</f>
        <v>0</v>
      </c>
      <c r="N570" s="23">
        <f t="shared" si="102"/>
        <v>0</v>
      </c>
      <c r="O570" s="23">
        <f t="shared" si="102"/>
        <v>0</v>
      </c>
      <c r="P570" s="23">
        <f t="shared" si="102"/>
        <v>0</v>
      </c>
      <c r="Q570" s="23">
        <f t="shared" si="102"/>
        <v>0</v>
      </c>
      <c r="R570" s="23">
        <f t="shared" si="102"/>
        <v>0</v>
      </c>
      <c r="S570" s="23">
        <f t="shared" si="102"/>
        <v>0</v>
      </c>
      <c r="T570" s="23">
        <f t="shared" si="102"/>
        <v>0</v>
      </c>
      <c r="U570" s="23">
        <f t="shared" si="102"/>
        <v>0</v>
      </c>
      <c r="V570" s="23">
        <f t="shared" si="102"/>
        <v>0</v>
      </c>
      <c r="W570" s="23">
        <f t="shared" si="102"/>
        <v>0</v>
      </c>
      <c r="X570" s="23">
        <f t="shared" si="102"/>
        <v>0</v>
      </c>
      <c r="Y570" s="23">
        <f>SUM(M570:X570)</f>
        <v>0</v>
      </c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7"/>
    </row>
    <row r="571" spans="1:41" ht="14.25" customHeight="1" x14ac:dyDescent="0.2">
      <c r="A571" s="162"/>
      <c r="B571" s="12" t="s">
        <v>76</v>
      </c>
      <c r="C571" s="24" t="s">
        <v>71</v>
      </c>
      <c r="D571" s="148" t="s">
        <v>71</v>
      </c>
      <c r="E571" s="148" t="s">
        <v>71</v>
      </c>
      <c r="F571" s="24" t="s">
        <v>71</v>
      </c>
      <c r="G571" s="148" t="s">
        <v>71</v>
      </c>
      <c r="H571" s="148" t="s">
        <v>71</v>
      </c>
      <c r="I571" s="148" t="s">
        <v>71</v>
      </c>
      <c r="J571" s="148" t="s">
        <v>71</v>
      </c>
      <c r="K571" s="148" t="s">
        <v>71</v>
      </c>
      <c r="L571" s="148" t="s">
        <v>71</v>
      </c>
      <c r="M571" s="148" t="s">
        <v>71</v>
      </c>
      <c r="N571" s="148" t="s">
        <v>71</v>
      </c>
      <c r="O571" s="148" t="s">
        <v>71</v>
      </c>
      <c r="P571" s="148" t="s">
        <v>71</v>
      </c>
      <c r="Q571" s="148" t="s">
        <v>71</v>
      </c>
      <c r="R571" s="148" t="s">
        <v>71</v>
      </c>
      <c r="S571" s="148" t="s">
        <v>71</v>
      </c>
      <c r="T571" s="148" t="s">
        <v>71</v>
      </c>
      <c r="U571" s="148" t="s">
        <v>71</v>
      </c>
      <c r="V571" s="148" t="s">
        <v>71</v>
      </c>
      <c r="W571" s="148" t="s">
        <v>71</v>
      </c>
      <c r="X571" s="148" t="s">
        <v>71</v>
      </c>
      <c r="Y571" s="148" t="s">
        <v>71</v>
      </c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7"/>
    </row>
    <row r="572" spans="1:41" ht="14.25" customHeight="1" x14ac:dyDescent="0.2">
      <c r="A572" s="162"/>
      <c r="B572" s="12" t="s">
        <v>159</v>
      </c>
      <c r="C572" s="148" t="s">
        <v>72</v>
      </c>
      <c r="D572" s="148" t="s">
        <v>71</v>
      </c>
      <c r="E572" s="148" t="s">
        <v>71</v>
      </c>
      <c r="F572" s="24" t="s">
        <v>71</v>
      </c>
      <c r="G572" s="148" t="s">
        <v>71</v>
      </c>
      <c r="H572" s="148" t="s">
        <v>73</v>
      </c>
      <c r="I572" s="148">
        <v>1840100000</v>
      </c>
      <c r="J572" s="15" t="s">
        <v>75</v>
      </c>
      <c r="K572" s="148" t="s">
        <v>71</v>
      </c>
      <c r="L572" s="148" t="s">
        <v>71</v>
      </c>
      <c r="M572" s="23">
        <f>SUMIFS(M575:M576,B575:B576,B572)</f>
        <v>0</v>
      </c>
      <c r="N572" s="23">
        <f>SUMIFS(N575:N576,B575:B576,B572)</f>
        <v>0</v>
      </c>
      <c r="O572" s="23">
        <f>SUMIFS(O575:O576,B575:B576,B572)</f>
        <v>0</v>
      </c>
      <c r="P572" s="23">
        <f>SUMIFS(P575:P576,B575:B576,B572)</f>
        <v>0</v>
      </c>
      <c r="Q572" s="23">
        <f>SUMIFS(Q575:Q576,B575:B576,B572)</f>
        <v>0</v>
      </c>
      <c r="R572" s="23">
        <f>SUMIFS(R575:R576,B575:B576,B572)</f>
        <v>0</v>
      </c>
      <c r="S572" s="23">
        <f>SUMIFS(S575:S576,B575:B576,B572)</f>
        <v>0</v>
      </c>
      <c r="T572" s="23">
        <f>SUMIFS(T575:T576,B575:B576,B572)</f>
        <v>0</v>
      </c>
      <c r="U572" s="23">
        <f>SUMIFS(U575:U576,B575:B576,B572)</f>
        <v>0</v>
      </c>
      <c r="V572" s="23">
        <f>SUMIFS(V575:V576,B575:B576,B572)</f>
        <v>0</v>
      </c>
      <c r="W572" s="23">
        <f>SUMIFS(W575:W576,B575:B576,B572)</f>
        <v>0</v>
      </c>
      <c r="X572" s="23">
        <f>SUMIFS(X575:X576,C575:C576,B572)</f>
        <v>0</v>
      </c>
      <c r="Y572" s="23">
        <f>SUM(M572:X572)</f>
        <v>0</v>
      </c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7"/>
    </row>
    <row r="573" spans="1:41" ht="14.25" customHeight="1" x14ac:dyDescent="0.2">
      <c r="A573" s="162"/>
      <c r="B573" s="12" t="s">
        <v>158</v>
      </c>
      <c r="C573" s="148" t="s">
        <v>72</v>
      </c>
      <c r="D573" s="148" t="s">
        <v>71</v>
      </c>
      <c r="E573" s="148" t="s">
        <v>71</v>
      </c>
      <c r="F573" s="24" t="s">
        <v>71</v>
      </c>
      <c r="G573" s="148" t="s">
        <v>71</v>
      </c>
      <c r="H573" s="148" t="s">
        <v>73</v>
      </c>
      <c r="I573" s="148">
        <v>1840100000</v>
      </c>
      <c r="J573" s="15" t="s">
        <v>75</v>
      </c>
      <c r="K573" s="148" t="s">
        <v>71</v>
      </c>
      <c r="L573" s="148" t="s">
        <v>71</v>
      </c>
      <c r="M573" s="23">
        <f>SUMIFS(M575:M576,B575:B576,B573)</f>
        <v>0</v>
      </c>
      <c r="N573" s="23">
        <f>SUMIFS(N575:N576,B575:B576,B573)</f>
        <v>0</v>
      </c>
      <c r="O573" s="23">
        <f>SUMIFS(O575:O576,B575:B576,B573)</f>
        <v>0</v>
      </c>
      <c r="P573" s="23">
        <f>SUMIFS(P575:P576,B575:B576,B573)</f>
        <v>0</v>
      </c>
      <c r="Q573" s="23">
        <f>SUMIFS(Q575:Q576,B575:B576,B573)</f>
        <v>0</v>
      </c>
      <c r="R573" s="23">
        <f>SUMIFS(R575:R576,B575:B576,B573)</f>
        <v>0</v>
      </c>
      <c r="S573" s="23">
        <f>SUMIFS(S575:S576,B575:B576,B573)</f>
        <v>0</v>
      </c>
      <c r="T573" s="23">
        <f>SUMIFS(T575:T576,B575:B576,B573)</f>
        <v>0</v>
      </c>
      <c r="U573" s="23">
        <f>SUMIFS(U575:U576,B575:B576,B573)</f>
        <v>0</v>
      </c>
      <c r="V573" s="23">
        <f>SUMIFS(V575:V576,B575:B576,B573)</f>
        <v>0</v>
      </c>
      <c r="W573" s="23">
        <f>SUMIFS(W575:W576,B575:B576,B573)</f>
        <v>0</v>
      </c>
      <c r="X573" s="23">
        <f>SUMIFS(X575:X576,C575:C576,B573)</f>
        <v>0</v>
      </c>
      <c r="Y573" s="23">
        <f>SUM(M573:X573)</f>
        <v>0</v>
      </c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7"/>
    </row>
    <row r="574" spans="1:41" ht="14.25" customHeight="1" x14ac:dyDescent="0.2">
      <c r="A574" s="162"/>
      <c r="B574" s="12"/>
      <c r="C574" s="148" t="s">
        <v>71</v>
      </c>
      <c r="D574" s="148" t="s">
        <v>71</v>
      </c>
      <c r="E574" s="148" t="s">
        <v>71</v>
      </c>
      <c r="F574" s="148" t="s">
        <v>71</v>
      </c>
      <c r="G574" s="148" t="s">
        <v>71</v>
      </c>
      <c r="H574" s="148" t="s">
        <v>71</v>
      </c>
      <c r="I574" s="148" t="s">
        <v>71</v>
      </c>
      <c r="J574" s="148" t="s">
        <v>71</v>
      </c>
      <c r="K574" s="148" t="s">
        <v>71</v>
      </c>
      <c r="L574" s="148" t="s">
        <v>71</v>
      </c>
      <c r="M574" s="148" t="s">
        <v>71</v>
      </c>
      <c r="N574" s="148" t="s">
        <v>71</v>
      </c>
      <c r="O574" s="148" t="s">
        <v>71</v>
      </c>
      <c r="P574" s="148" t="s">
        <v>71</v>
      </c>
      <c r="Q574" s="148" t="s">
        <v>71</v>
      </c>
      <c r="R574" s="148" t="s">
        <v>71</v>
      </c>
      <c r="S574" s="148" t="s">
        <v>71</v>
      </c>
      <c r="T574" s="148" t="s">
        <v>71</v>
      </c>
      <c r="U574" s="148" t="s">
        <v>71</v>
      </c>
      <c r="V574" s="148" t="s">
        <v>71</v>
      </c>
      <c r="W574" s="148" t="s">
        <v>71</v>
      </c>
      <c r="X574" s="148" t="s">
        <v>71</v>
      </c>
      <c r="Y574" s="148" t="s">
        <v>71</v>
      </c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7"/>
    </row>
    <row r="575" spans="1:41" ht="14.25" customHeight="1" x14ac:dyDescent="0.2">
      <c r="A575" s="162"/>
      <c r="B575" s="11" t="s">
        <v>159</v>
      </c>
      <c r="C575" s="146" t="s">
        <v>72</v>
      </c>
      <c r="D575" s="146" t="s">
        <v>71</v>
      </c>
      <c r="E575" s="146" t="s">
        <v>71</v>
      </c>
      <c r="F575" s="146" t="s">
        <v>71</v>
      </c>
      <c r="G575" s="146" t="s">
        <v>71</v>
      </c>
      <c r="H575" s="142" t="s">
        <v>80</v>
      </c>
      <c r="I575" s="146" t="s">
        <v>671</v>
      </c>
      <c r="J575" s="9" t="s">
        <v>672</v>
      </c>
      <c r="K575" s="146" t="s">
        <v>71</v>
      </c>
      <c r="L575" s="146" t="s">
        <v>71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28">
        <f>SUM(M575:X575)</f>
        <v>0</v>
      </c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7"/>
    </row>
    <row r="576" spans="1:41" ht="14.25" customHeight="1" x14ac:dyDescent="0.2">
      <c r="A576" s="163"/>
      <c r="B576" s="11" t="s">
        <v>158</v>
      </c>
      <c r="C576" s="146" t="s">
        <v>72</v>
      </c>
      <c r="D576" s="146" t="s">
        <v>71</v>
      </c>
      <c r="E576" s="146" t="s">
        <v>71</v>
      </c>
      <c r="F576" s="20" t="s">
        <v>71</v>
      </c>
      <c r="G576" s="147" t="s">
        <v>71</v>
      </c>
      <c r="H576" s="142" t="s">
        <v>80</v>
      </c>
      <c r="I576" s="146" t="s">
        <v>520</v>
      </c>
      <c r="J576" s="9" t="s">
        <v>672</v>
      </c>
      <c r="K576" s="146" t="s">
        <v>71</v>
      </c>
      <c r="L576" s="146" t="s">
        <v>71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28">
        <f>SUM(M576:X576)</f>
        <v>0</v>
      </c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7"/>
    </row>
    <row r="577" spans="1:41" ht="27.75" customHeight="1" x14ac:dyDescent="0.2">
      <c r="A577" s="142" t="s">
        <v>681</v>
      </c>
      <c r="B577" s="2" t="s">
        <v>266</v>
      </c>
      <c r="C577" s="142" t="s">
        <v>150</v>
      </c>
      <c r="D577" s="146" t="s">
        <v>71</v>
      </c>
      <c r="E577" s="53" t="s">
        <v>99</v>
      </c>
      <c r="F577" s="146" t="s">
        <v>71</v>
      </c>
      <c r="G577" s="82" t="s">
        <v>71</v>
      </c>
      <c r="H577" s="82" t="s">
        <v>71</v>
      </c>
      <c r="I577" s="82" t="s">
        <v>71</v>
      </c>
      <c r="J577" s="20" t="s">
        <v>71</v>
      </c>
      <c r="K577" s="20" t="s">
        <v>71</v>
      </c>
      <c r="L577" s="20" t="s">
        <v>71</v>
      </c>
      <c r="M577" s="82" t="s">
        <v>71</v>
      </c>
      <c r="N577" s="82" t="s">
        <v>71</v>
      </c>
      <c r="O577" s="82" t="s">
        <v>71</v>
      </c>
      <c r="P577" s="82" t="s">
        <v>71</v>
      </c>
      <c r="Q577" s="82" t="s">
        <v>71</v>
      </c>
      <c r="R577" s="82" t="s">
        <v>71</v>
      </c>
      <c r="S577" s="82" t="s">
        <v>71</v>
      </c>
      <c r="T577" s="82" t="s">
        <v>71</v>
      </c>
      <c r="U577" s="82" t="s">
        <v>71</v>
      </c>
      <c r="V577" s="58">
        <v>40</v>
      </c>
      <c r="W577" s="58">
        <v>40</v>
      </c>
      <c r="X577" s="58">
        <v>40</v>
      </c>
      <c r="Y577" s="28">
        <v>40</v>
      </c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7"/>
    </row>
    <row r="578" spans="1:41" ht="50.25" customHeight="1" x14ac:dyDescent="0.2">
      <c r="A578" s="150" t="s">
        <v>682</v>
      </c>
      <c r="B578" s="57" t="s">
        <v>687</v>
      </c>
      <c r="C578" s="142"/>
      <c r="D578" s="142" t="s">
        <v>392</v>
      </c>
      <c r="E578" s="142" t="s">
        <v>71</v>
      </c>
      <c r="F578" s="142" t="s">
        <v>623</v>
      </c>
      <c r="G578" s="20" t="s">
        <v>71</v>
      </c>
      <c r="H578" s="20" t="s">
        <v>71</v>
      </c>
      <c r="I578" s="82" t="s">
        <v>71</v>
      </c>
      <c r="J578" s="20" t="s">
        <v>71</v>
      </c>
      <c r="K578" s="20" t="s">
        <v>71</v>
      </c>
      <c r="L578" s="20" t="s">
        <v>71</v>
      </c>
      <c r="M578" s="82" t="s">
        <v>71</v>
      </c>
      <c r="N578" s="82" t="s">
        <v>71</v>
      </c>
      <c r="O578" s="82" t="s">
        <v>71</v>
      </c>
      <c r="P578" s="82" t="s">
        <v>71</v>
      </c>
      <c r="Q578" s="82" t="s">
        <v>71</v>
      </c>
      <c r="R578" s="82" t="s">
        <v>71</v>
      </c>
      <c r="S578" s="82" t="s">
        <v>71</v>
      </c>
      <c r="T578" s="82" t="s">
        <v>71</v>
      </c>
      <c r="U578" s="20" t="s">
        <v>71</v>
      </c>
      <c r="V578" s="20" t="s">
        <v>71</v>
      </c>
      <c r="W578" s="20" t="s">
        <v>71</v>
      </c>
      <c r="X578" s="20" t="s">
        <v>71</v>
      </c>
      <c r="Y578" s="20" t="s">
        <v>71</v>
      </c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7"/>
    </row>
    <row r="579" spans="1:41" ht="14.25" customHeight="1" x14ac:dyDescent="0.2">
      <c r="A579" s="162"/>
      <c r="B579" s="12" t="s">
        <v>157</v>
      </c>
      <c r="C579" s="148" t="s">
        <v>72</v>
      </c>
      <c r="D579" s="148" t="s">
        <v>71</v>
      </c>
      <c r="E579" s="148" t="s">
        <v>71</v>
      </c>
      <c r="F579" s="24" t="s">
        <v>71</v>
      </c>
      <c r="G579" s="148" t="s">
        <v>71</v>
      </c>
      <c r="H579" s="148" t="s">
        <v>73</v>
      </c>
      <c r="I579" s="148">
        <v>1840100000</v>
      </c>
      <c r="J579" s="15" t="s">
        <v>75</v>
      </c>
      <c r="K579" s="148" t="s">
        <v>71</v>
      </c>
      <c r="L579" s="148" t="s">
        <v>71</v>
      </c>
      <c r="M579" s="23">
        <f t="shared" ref="M579:X579" si="103">M581+M582</f>
        <v>0</v>
      </c>
      <c r="N579" s="23">
        <f t="shared" si="103"/>
        <v>0</v>
      </c>
      <c r="O579" s="23">
        <f t="shared" si="103"/>
        <v>0</v>
      </c>
      <c r="P579" s="23">
        <f t="shared" si="103"/>
        <v>0</v>
      </c>
      <c r="Q579" s="23">
        <f t="shared" si="103"/>
        <v>0</v>
      </c>
      <c r="R579" s="23">
        <f t="shared" si="103"/>
        <v>0</v>
      </c>
      <c r="S579" s="23">
        <f t="shared" si="103"/>
        <v>0</v>
      </c>
      <c r="T579" s="23">
        <f t="shared" si="103"/>
        <v>0</v>
      </c>
      <c r="U579" s="23">
        <f t="shared" si="103"/>
        <v>0</v>
      </c>
      <c r="V579" s="23">
        <f t="shared" si="103"/>
        <v>0</v>
      </c>
      <c r="W579" s="23">
        <f t="shared" si="103"/>
        <v>0</v>
      </c>
      <c r="X579" s="23">
        <f t="shared" si="103"/>
        <v>0</v>
      </c>
      <c r="Y579" s="23">
        <f>SUM(M579:X579)</f>
        <v>0</v>
      </c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7"/>
    </row>
    <row r="580" spans="1:41" ht="14.25" customHeight="1" x14ac:dyDescent="0.2">
      <c r="A580" s="162"/>
      <c r="B580" s="12" t="s">
        <v>76</v>
      </c>
      <c r="C580" s="24" t="s">
        <v>71</v>
      </c>
      <c r="D580" s="148" t="s">
        <v>71</v>
      </c>
      <c r="E580" s="148" t="s">
        <v>71</v>
      </c>
      <c r="F580" s="24" t="s">
        <v>71</v>
      </c>
      <c r="G580" s="148" t="s">
        <v>71</v>
      </c>
      <c r="H580" s="148" t="s">
        <v>71</v>
      </c>
      <c r="I580" s="148" t="s">
        <v>71</v>
      </c>
      <c r="J580" s="148" t="s">
        <v>71</v>
      </c>
      <c r="K580" s="148" t="s">
        <v>71</v>
      </c>
      <c r="L580" s="148" t="s">
        <v>71</v>
      </c>
      <c r="M580" s="148" t="s">
        <v>71</v>
      </c>
      <c r="N580" s="148" t="s">
        <v>71</v>
      </c>
      <c r="O580" s="148" t="s">
        <v>71</v>
      </c>
      <c r="P580" s="148" t="s">
        <v>71</v>
      </c>
      <c r="Q580" s="148" t="s">
        <v>71</v>
      </c>
      <c r="R580" s="148" t="s">
        <v>71</v>
      </c>
      <c r="S580" s="148" t="s">
        <v>71</v>
      </c>
      <c r="T580" s="148" t="s">
        <v>71</v>
      </c>
      <c r="U580" s="148" t="s">
        <v>71</v>
      </c>
      <c r="V580" s="148" t="s">
        <v>71</v>
      </c>
      <c r="W580" s="148" t="s">
        <v>71</v>
      </c>
      <c r="X580" s="148" t="s">
        <v>71</v>
      </c>
      <c r="Y580" s="148" t="s">
        <v>71</v>
      </c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7"/>
    </row>
    <row r="581" spans="1:41" ht="14.25" customHeight="1" x14ac:dyDescent="0.2">
      <c r="A581" s="162"/>
      <c r="B581" s="12" t="s">
        <v>159</v>
      </c>
      <c r="C581" s="148" t="s">
        <v>72</v>
      </c>
      <c r="D581" s="148" t="s">
        <v>71</v>
      </c>
      <c r="E581" s="148" t="s">
        <v>71</v>
      </c>
      <c r="F581" s="24" t="s">
        <v>71</v>
      </c>
      <c r="G581" s="148" t="s">
        <v>71</v>
      </c>
      <c r="H581" s="148" t="s">
        <v>73</v>
      </c>
      <c r="I581" s="148">
        <v>1840100000</v>
      </c>
      <c r="J581" s="15" t="s">
        <v>75</v>
      </c>
      <c r="K581" s="148" t="s">
        <v>71</v>
      </c>
      <c r="L581" s="148" t="s">
        <v>71</v>
      </c>
      <c r="M581" s="23">
        <f>SUMIFS(M584:M585,B584:B585,B581)</f>
        <v>0</v>
      </c>
      <c r="N581" s="23">
        <f>SUMIFS(N584:N585,B584:B585,B581)</f>
        <v>0</v>
      </c>
      <c r="O581" s="23">
        <f>SUMIFS(O584:O585,B584:B585,B581)</f>
        <v>0</v>
      </c>
      <c r="P581" s="23">
        <f>SUMIFS(P584:P585,B584:B585,B581)</f>
        <v>0</v>
      </c>
      <c r="Q581" s="23">
        <f>SUMIFS(Q584:Q585,B584:B585,B581)</f>
        <v>0</v>
      </c>
      <c r="R581" s="23">
        <f>SUMIFS(R584:R585,B584:B585,B581)</f>
        <v>0</v>
      </c>
      <c r="S581" s="23">
        <f>SUMIFS(S584:S585,B584:B585,B581)</f>
        <v>0</v>
      </c>
      <c r="T581" s="23">
        <f>SUMIFS(T584:T585,B584:B585,B581)</f>
        <v>0</v>
      </c>
      <c r="U581" s="23">
        <f>SUMIFS(U584:U585,B584:B585,B581)</f>
        <v>0</v>
      </c>
      <c r="V581" s="23">
        <f>SUMIFS(V584:V585,B584:B585,B581)</f>
        <v>0</v>
      </c>
      <c r="W581" s="23">
        <f>SUMIFS(W584:W585,B584:B585,B581)</f>
        <v>0</v>
      </c>
      <c r="X581" s="23">
        <f>SUMIFS(X584:X585,C584:C585,B581)</f>
        <v>0</v>
      </c>
      <c r="Y581" s="23">
        <f>SUM(M581:X581)</f>
        <v>0</v>
      </c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7"/>
    </row>
    <row r="582" spans="1:41" ht="14.25" customHeight="1" x14ac:dyDescent="0.2">
      <c r="A582" s="162"/>
      <c r="B582" s="12" t="s">
        <v>158</v>
      </c>
      <c r="C582" s="148" t="s">
        <v>72</v>
      </c>
      <c r="D582" s="148" t="s">
        <v>71</v>
      </c>
      <c r="E582" s="148" t="s">
        <v>71</v>
      </c>
      <c r="F582" s="24" t="s">
        <v>71</v>
      </c>
      <c r="G582" s="148" t="s">
        <v>71</v>
      </c>
      <c r="H582" s="148" t="s">
        <v>73</v>
      </c>
      <c r="I582" s="148">
        <v>1840100000</v>
      </c>
      <c r="J582" s="15" t="s">
        <v>75</v>
      </c>
      <c r="K582" s="148" t="s">
        <v>71</v>
      </c>
      <c r="L582" s="148" t="s">
        <v>71</v>
      </c>
      <c r="M582" s="23">
        <f>SUMIFS(M584:M585,B584:B585,B582)</f>
        <v>0</v>
      </c>
      <c r="N582" s="23">
        <f>SUMIFS(N584:N585,B584:B585,B582)</f>
        <v>0</v>
      </c>
      <c r="O582" s="23">
        <f>SUMIFS(O584:O585,B584:B585,B582)</f>
        <v>0</v>
      </c>
      <c r="P582" s="23">
        <f>SUMIFS(P584:P585,B584:B585,B582)</f>
        <v>0</v>
      </c>
      <c r="Q582" s="23">
        <f>SUMIFS(Q584:Q585,B584:B585,B582)</f>
        <v>0</v>
      </c>
      <c r="R582" s="23">
        <f>SUMIFS(R584:R585,B584:B585,B582)</f>
        <v>0</v>
      </c>
      <c r="S582" s="23">
        <f>SUMIFS(S584:S585,B584:B585,B582)</f>
        <v>0</v>
      </c>
      <c r="T582" s="23">
        <f>SUMIFS(T584:T585,B584:B585,B582)</f>
        <v>0</v>
      </c>
      <c r="U582" s="23">
        <f>SUMIFS(U584:U585,B584:B585,B582)</f>
        <v>0</v>
      </c>
      <c r="V582" s="23">
        <f>SUMIFS(V584:V585,B584:B585,B582)</f>
        <v>0</v>
      </c>
      <c r="W582" s="23">
        <f>SUMIFS(W584:W585,B584:B585,B582)</f>
        <v>0</v>
      </c>
      <c r="X582" s="23">
        <f>SUMIFS(X584:X585,C584:C585,B582)</f>
        <v>0</v>
      </c>
      <c r="Y582" s="23">
        <f>SUM(M582:X582)</f>
        <v>0</v>
      </c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7"/>
    </row>
    <row r="583" spans="1:41" ht="14.25" customHeight="1" x14ac:dyDescent="0.2">
      <c r="A583" s="162"/>
      <c r="B583" s="12"/>
      <c r="C583" s="148" t="s">
        <v>71</v>
      </c>
      <c r="D583" s="148" t="s">
        <v>71</v>
      </c>
      <c r="E583" s="148" t="s">
        <v>71</v>
      </c>
      <c r="F583" s="148" t="s">
        <v>71</v>
      </c>
      <c r="G583" s="148" t="s">
        <v>71</v>
      </c>
      <c r="H583" s="148" t="s">
        <v>71</v>
      </c>
      <c r="I583" s="148" t="s">
        <v>71</v>
      </c>
      <c r="J583" s="148" t="s">
        <v>71</v>
      </c>
      <c r="K583" s="148" t="s">
        <v>71</v>
      </c>
      <c r="L583" s="148" t="s">
        <v>71</v>
      </c>
      <c r="M583" s="148" t="s">
        <v>71</v>
      </c>
      <c r="N583" s="148" t="s">
        <v>71</v>
      </c>
      <c r="O583" s="148" t="s">
        <v>71</v>
      </c>
      <c r="P583" s="148" t="s">
        <v>71</v>
      </c>
      <c r="Q583" s="148" t="s">
        <v>71</v>
      </c>
      <c r="R583" s="148" t="s">
        <v>71</v>
      </c>
      <c r="S583" s="148" t="s">
        <v>71</v>
      </c>
      <c r="T583" s="148" t="s">
        <v>71</v>
      </c>
      <c r="U583" s="148" t="s">
        <v>71</v>
      </c>
      <c r="V583" s="148" t="s">
        <v>71</v>
      </c>
      <c r="W583" s="148" t="s">
        <v>71</v>
      </c>
      <c r="X583" s="148" t="s">
        <v>71</v>
      </c>
      <c r="Y583" s="148" t="s">
        <v>71</v>
      </c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7"/>
    </row>
    <row r="584" spans="1:41" ht="14.25" customHeight="1" x14ac:dyDescent="0.2">
      <c r="A584" s="162"/>
      <c r="B584" s="11" t="s">
        <v>159</v>
      </c>
      <c r="C584" s="146" t="s">
        <v>72</v>
      </c>
      <c r="D584" s="146" t="s">
        <v>71</v>
      </c>
      <c r="E584" s="146" t="s">
        <v>71</v>
      </c>
      <c r="F584" s="146" t="s">
        <v>71</v>
      </c>
      <c r="G584" s="146" t="s">
        <v>71</v>
      </c>
      <c r="H584" s="142" t="s">
        <v>80</v>
      </c>
      <c r="I584" s="146" t="s">
        <v>671</v>
      </c>
      <c r="J584" s="9" t="s">
        <v>110</v>
      </c>
      <c r="K584" s="146" t="s">
        <v>71</v>
      </c>
      <c r="L584" s="146" t="s">
        <v>71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28">
        <f>SUM(M584:X584)</f>
        <v>0</v>
      </c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7"/>
    </row>
    <row r="585" spans="1:41" ht="14.25" customHeight="1" x14ac:dyDescent="0.2">
      <c r="A585" s="163"/>
      <c r="B585" s="11" t="s">
        <v>158</v>
      </c>
      <c r="C585" s="146" t="s">
        <v>72</v>
      </c>
      <c r="D585" s="146" t="s">
        <v>71</v>
      </c>
      <c r="E585" s="146" t="s">
        <v>71</v>
      </c>
      <c r="F585" s="20" t="s">
        <v>71</v>
      </c>
      <c r="G585" s="147" t="s">
        <v>71</v>
      </c>
      <c r="H585" s="142" t="s">
        <v>80</v>
      </c>
      <c r="I585" s="146" t="s">
        <v>520</v>
      </c>
      <c r="J585" s="9" t="s">
        <v>110</v>
      </c>
      <c r="K585" s="146" t="s">
        <v>71</v>
      </c>
      <c r="L585" s="146" t="s">
        <v>71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28">
        <f>SUM(M585:X585)</f>
        <v>0</v>
      </c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7"/>
    </row>
    <row r="586" spans="1:41" ht="27.75" customHeight="1" x14ac:dyDescent="0.2">
      <c r="A586" s="142" t="s">
        <v>683</v>
      </c>
      <c r="B586" s="2" t="s">
        <v>266</v>
      </c>
      <c r="C586" s="142" t="s">
        <v>150</v>
      </c>
      <c r="D586" s="146" t="s">
        <v>71</v>
      </c>
      <c r="E586" s="53" t="s">
        <v>99</v>
      </c>
      <c r="F586" s="146" t="s">
        <v>71</v>
      </c>
      <c r="G586" s="146" t="s">
        <v>71</v>
      </c>
      <c r="H586" s="82" t="s">
        <v>71</v>
      </c>
      <c r="I586" s="82" t="s">
        <v>71</v>
      </c>
      <c r="J586" s="20" t="s">
        <v>71</v>
      </c>
      <c r="K586" s="20" t="s">
        <v>71</v>
      </c>
      <c r="L586" s="20" t="s">
        <v>71</v>
      </c>
      <c r="M586" s="82" t="s">
        <v>71</v>
      </c>
      <c r="N586" s="82" t="s">
        <v>71</v>
      </c>
      <c r="O586" s="82" t="s">
        <v>71</v>
      </c>
      <c r="P586" s="82" t="s">
        <v>71</v>
      </c>
      <c r="Q586" s="82" t="s">
        <v>71</v>
      </c>
      <c r="R586" s="82" t="s">
        <v>71</v>
      </c>
      <c r="S586" s="82" t="s">
        <v>71</v>
      </c>
      <c r="T586" s="82" t="s">
        <v>71</v>
      </c>
      <c r="U586" s="82" t="s">
        <v>71</v>
      </c>
      <c r="V586" s="58">
        <v>300</v>
      </c>
      <c r="W586" s="58">
        <v>300</v>
      </c>
      <c r="X586" s="58">
        <v>300</v>
      </c>
      <c r="Y586" s="28">
        <v>300</v>
      </c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7"/>
    </row>
    <row r="587" spans="1:41" ht="50.25" customHeight="1" x14ac:dyDescent="0.2">
      <c r="A587" s="150" t="s">
        <v>684</v>
      </c>
      <c r="B587" s="57" t="s">
        <v>686</v>
      </c>
      <c r="C587" s="142"/>
      <c r="D587" s="142" t="s">
        <v>392</v>
      </c>
      <c r="E587" s="142" t="s">
        <v>71</v>
      </c>
      <c r="F587" s="142" t="s">
        <v>623</v>
      </c>
      <c r="G587" s="20" t="s">
        <v>71</v>
      </c>
      <c r="H587" s="20" t="s">
        <v>71</v>
      </c>
      <c r="I587" s="82" t="s">
        <v>71</v>
      </c>
      <c r="J587" s="20" t="s">
        <v>71</v>
      </c>
      <c r="K587" s="20" t="s">
        <v>71</v>
      </c>
      <c r="L587" s="20" t="s">
        <v>71</v>
      </c>
      <c r="M587" s="82" t="s">
        <v>71</v>
      </c>
      <c r="N587" s="82" t="s">
        <v>71</v>
      </c>
      <c r="O587" s="82" t="s">
        <v>71</v>
      </c>
      <c r="P587" s="82" t="s">
        <v>71</v>
      </c>
      <c r="Q587" s="82" t="s">
        <v>71</v>
      </c>
      <c r="R587" s="82" t="s">
        <v>71</v>
      </c>
      <c r="S587" s="82" t="s">
        <v>71</v>
      </c>
      <c r="T587" s="82" t="s">
        <v>71</v>
      </c>
      <c r="U587" s="20" t="s">
        <v>71</v>
      </c>
      <c r="V587" s="20" t="s">
        <v>71</v>
      </c>
      <c r="W587" s="20" t="s">
        <v>71</v>
      </c>
      <c r="X587" s="20" t="s">
        <v>71</v>
      </c>
      <c r="Y587" s="20" t="s">
        <v>71</v>
      </c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7"/>
    </row>
    <row r="588" spans="1:41" ht="14.25" customHeight="1" x14ac:dyDescent="0.2">
      <c r="A588" s="162"/>
      <c r="B588" s="12" t="s">
        <v>157</v>
      </c>
      <c r="C588" s="148" t="s">
        <v>72</v>
      </c>
      <c r="D588" s="148" t="s">
        <v>71</v>
      </c>
      <c r="E588" s="148" t="s">
        <v>71</v>
      </c>
      <c r="F588" s="24" t="s">
        <v>71</v>
      </c>
      <c r="G588" s="148" t="s">
        <v>71</v>
      </c>
      <c r="H588" s="148" t="s">
        <v>73</v>
      </c>
      <c r="I588" s="148">
        <v>1840100000</v>
      </c>
      <c r="J588" s="15" t="s">
        <v>75</v>
      </c>
      <c r="K588" s="148" t="s">
        <v>71</v>
      </c>
      <c r="L588" s="148" t="s">
        <v>71</v>
      </c>
      <c r="M588" s="23">
        <f t="shared" ref="M588:X588" si="104">M590+M591</f>
        <v>0</v>
      </c>
      <c r="N588" s="23">
        <f t="shared" si="104"/>
        <v>0</v>
      </c>
      <c r="O588" s="23">
        <f t="shared" si="104"/>
        <v>0</v>
      </c>
      <c r="P588" s="23">
        <f t="shared" si="104"/>
        <v>0</v>
      </c>
      <c r="Q588" s="23">
        <f t="shared" si="104"/>
        <v>0</v>
      </c>
      <c r="R588" s="23">
        <f t="shared" si="104"/>
        <v>0</v>
      </c>
      <c r="S588" s="23">
        <f t="shared" si="104"/>
        <v>0</v>
      </c>
      <c r="T588" s="23">
        <f t="shared" si="104"/>
        <v>0</v>
      </c>
      <c r="U588" s="23">
        <f t="shared" si="104"/>
        <v>0</v>
      </c>
      <c r="V588" s="23">
        <f t="shared" si="104"/>
        <v>0</v>
      </c>
      <c r="W588" s="23">
        <f t="shared" si="104"/>
        <v>0</v>
      </c>
      <c r="X588" s="23">
        <f t="shared" si="104"/>
        <v>0</v>
      </c>
      <c r="Y588" s="23">
        <f>SUM(M588:X588)</f>
        <v>0</v>
      </c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7"/>
    </row>
    <row r="589" spans="1:41" ht="14.25" customHeight="1" x14ac:dyDescent="0.2">
      <c r="A589" s="162"/>
      <c r="B589" s="12" t="s">
        <v>76</v>
      </c>
      <c r="C589" s="24" t="s">
        <v>71</v>
      </c>
      <c r="D589" s="148" t="s">
        <v>71</v>
      </c>
      <c r="E589" s="148" t="s">
        <v>71</v>
      </c>
      <c r="F589" s="24" t="s">
        <v>71</v>
      </c>
      <c r="G589" s="148" t="s">
        <v>71</v>
      </c>
      <c r="H589" s="148" t="s">
        <v>71</v>
      </c>
      <c r="I589" s="148" t="s">
        <v>71</v>
      </c>
      <c r="J589" s="148" t="s">
        <v>71</v>
      </c>
      <c r="K589" s="148" t="s">
        <v>71</v>
      </c>
      <c r="L589" s="148" t="s">
        <v>71</v>
      </c>
      <c r="M589" s="148" t="s">
        <v>71</v>
      </c>
      <c r="N589" s="148" t="s">
        <v>71</v>
      </c>
      <c r="O589" s="148" t="s">
        <v>71</v>
      </c>
      <c r="P589" s="148" t="s">
        <v>71</v>
      </c>
      <c r="Q589" s="148" t="s">
        <v>71</v>
      </c>
      <c r="R589" s="148" t="s">
        <v>71</v>
      </c>
      <c r="S589" s="148" t="s">
        <v>71</v>
      </c>
      <c r="T589" s="148" t="s">
        <v>71</v>
      </c>
      <c r="U589" s="148" t="s">
        <v>71</v>
      </c>
      <c r="V589" s="148" t="s">
        <v>71</v>
      </c>
      <c r="W589" s="148" t="s">
        <v>71</v>
      </c>
      <c r="X589" s="148" t="s">
        <v>71</v>
      </c>
      <c r="Y589" s="148" t="s">
        <v>71</v>
      </c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7"/>
    </row>
    <row r="590" spans="1:41" ht="14.25" customHeight="1" x14ac:dyDescent="0.2">
      <c r="A590" s="162"/>
      <c r="B590" s="12" t="s">
        <v>159</v>
      </c>
      <c r="C590" s="148" t="s">
        <v>72</v>
      </c>
      <c r="D590" s="148" t="s">
        <v>71</v>
      </c>
      <c r="E590" s="148" t="s">
        <v>71</v>
      </c>
      <c r="F590" s="24" t="s">
        <v>71</v>
      </c>
      <c r="G590" s="148" t="s">
        <v>71</v>
      </c>
      <c r="H590" s="148" t="s">
        <v>73</v>
      </c>
      <c r="I590" s="148">
        <v>1840100000</v>
      </c>
      <c r="J590" s="15" t="s">
        <v>75</v>
      </c>
      <c r="K590" s="148" t="s">
        <v>71</v>
      </c>
      <c r="L590" s="148" t="s">
        <v>71</v>
      </c>
      <c r="M590" s="23">
        <f>SUMIFS(M593:M594,B593:B594,B590)</f>
        <v>0</v>
      </c>
      <c r="N590" s="23">
        <f>SUMIFS(N593:N594,B593:B594,B590)</f>
        <v>0</v>
      </c>
      <c r="O590" s="23">
        <f>SUMIFS(O593:O594,B593:B594,B590)</f>
        <v>0</v>
      </c>
      <c r="P590" s="23">
        <f>SUMIFS(P593:P594,B593:B594,B590)</f>
        <v>0</v>
      </c>
      <c r="Q590" s="23">
        <f>SUMIFS(Q593:Q594,B593:B594,B590)</f>
        <v>0</v>
      </c>
      <c r="R590" s="23">
        <f>SUMIFS(R593:R594,B593:B594,B590)</f>
        <v>0</v>
      </c>
      <c r="S590" s="23">
        <f>SUMIFS(S593:S594,B593:B594,B590)</f>
        <v>0</v>
      </c>
      <c r="T590" s="23">
        <f>SUMIFS(T593:T594,B593:B594,B590)</f>
        <v>0</v>
      </c>
      <c r="U590" s="23">
        <f>SUMIFS(U593:U594,B593:B594,B590)</f>
        <v>0</v>
      </c>
      <c r="V590" s="23">
        <f>SUMIFS(V593:V594,B593:B594,B590)</f>
        <v>0</v>
      </c>
      <c r="W590" s="23">
        <f>SUMIFS(W593:W594,B593:B594,B590)</f>
        <v>0</v>
      </c>
      <c r="X590" s="23">
        <f>SUMIFS(X593:X594,C593:C594,B590)</f>
        <v>0</v>
      </c>
      <c r="Y590" s="23">
        <f>SUM(M590:X590)</f>
        <v>0</v>
      </c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7"/>
    </row>
    <row r="591" spans="1:41" ht="14.25" customHeight="1" x14ac:dyDescent="0.2">
      <c r="A591" s="162"/>
      <c r="B591" s="12" t="s">
        <v>158</v>
      </c>
      <c r="C591" s="148" t="s">
        <v>72</v>
      </c>
      <c r="D591" s="148" t="s">
        <v>71</v>
      </c>
      <c r="E591" s="148" t="s">
        <v>71</v>
      </c>
      <c r="F591" s="24" t="s">
        <v>71</v>
      </c>
      <c r="G591" s="148" t="s">
        <v>71</v>
      </c>
      <c r="H591" s="148" t="s">
        <v>73</v>
      </c>
      <c r="I591" s="148">
        <v>1840100000</v>
      </c>
      <c r="J591" s="15" t="s">
        <v>75</v>
      </c>
      <c r="K591" s="148" t="s">
        <v>71</v>
      </c>
      <c r="L591" s="148" t="s">
        <v>71</v>
      </c>
      <c r="M591" s="23">
        <f>SUMIFS(M593:M594,B593:B594,B591)</f>
        <v>0</v>
      </c>
      <c r="N591" s="23">
        <f>SUMIFS(N593:N594,B593:B594,B591)</f>
        <v>0</v>
      </c>
      <c r="O591" s="23">
        <f>SUMIFS(O593:O594,B593:B594,B591)</f>
        <v>0</v>
      </c>
      <c r="P591" s="23">
        <f>SUMIFS(P593:P594,B593:B594,B591)</f>
        <v>0</v>
      </c>
      <c r="Q591" s="23">
        <f>SUMIFS(Q593:Q594,B593:B594,B591)</f>
        <v>0</v>
      </c>
      <c r="R591" s="23">
        <f>SUMIFS(R593:R594,B593:B594,B591)</f>
        <v>0</v>
      </c>
      <c r="S591" s="23">
        <f>SUMIFS(S593:S594,B593:B594,B591)</f>
        <v>0</v>
      </c>
      <c r="T591" s="23">
        <f>SUMIFS(T593:T594,B593:B594,B591)</f>
        <v>0</v>
      </c>
      <c r="U591" s="23">
        <f>SUMIFS(U593:U594,B593:B594,B591)</f>
        <v>0</v>
      </c>
      <c r="V591" s="23">
        <f>SUMIFS(V593:V594,B593:B594,B591)</f>
        <v>0</v>
      </c>
      <c r="W591" s="23">
        <f>SUMIFS(W593:W594,B593:B594,B591)</f>
        <v>0</v>
      </c>
      <c r="X591" s="23">
        <f>SUMIFS(X593:X594,C593:C594,B591)</f>
        <v>0</v>
      </c>
      <c r="Y591" s="23">
        <f>SUM(M591:X591)</f>
        <v>0</v>
      </c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7"/>
    </row>
    <row r="592" spans="1:41" ht="14.25" customHeight="1" x14ac:dyDescent="0.2">
      <c r="A592" s="162"/>
      <c r="B592" s="12"/>
      <c r="C592" s="148" t="s">
        <v>71</v>
      </c>
      <c r="D592" s="148" t="s">
        <v>71</v>
      </c>
      <c r="E592" s="148" t="s">
        <v>71</v>
      </c>
      <c r="F592" s="148" t="s">
        <v>71</v>
      </c>
      <c r="G592" s="148" t="s">
        <v>71</v>
      </c>
      <c r="H592" s="148" t="s">
        <v>71</v>
      </c>
      <c r="I592" s="148" t="s">
        <v>71</v>
      </c>
      <c r="J592" s="148" t="s">
        <v>71</v>
      </c>
      <c r="K592" s="148" t="s">
        <v>71</v>
      </c>
      <c r="L592" s="148" t="s">
        <v>71</v>
      </c>
      <c r="M592" s="148" t="s">
        <v>71</v>
      </c>
      <c r="N592" s="148" t="s">
        <v>71</v>
      </c>
      <c r="O592" s="148" t="s">
        <v>71</v>
      </c>
      <c r="P592" s="148" t="s">
        <v>71</v>
      </c>
      <c r="Q592" s="148" t="s">
        <v>71</v>
      </c>
      <c r="R592" s="148" t="s">
        <v>71</v>
      </c>
      <c r="S592" s="148" t="s">
        <v>71</v>
      </c>
      <c r="T592" s="148" t="s">
        <v>71</v>
      </c>
      <c r="U592" s="148" t="s">
        <v>71</v>
      </c>
      <c r="V592" s="148" t="s">
        <v>71</v>
      </c>
      <c r="W592" s="148" t="s">
        <v>71</v>
      </c>
      <c r="X592" s="148" t="s">
        <v>71</v>
      </c>
      <c r="Y592" s="148" t="s">
        <v>71</v>
      </c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7"/>
    </row>
    <row r="593" spans="1:41" ht="14.25" customHeight="1" x14ac:dyDescent="0.2">
      <c r="A593" s="162"/>
      <c r="B593" s="11" t="s">
        <v>159</v>
      </c>
      <c r="C593" s="146" t="s">
        <v>72</v>
      </c>
      <c r="D593" s="146" t="s">
        <v>71</v>
      </c>
      <c r="E593" s="146" t="s">
        <v>71</v>
      </c>
      <c r="F593" s="146" t="s">
        <v>71</v>
      </c>
      <c r="G593" s="146" t="s">
        <v>71</v>
      </c>
      <c r="H593" s="142" t="s">
        <v>80</v>
      </c>
      <c r="I593" s="146" t="s">
        <v>671</v>
      </c>
      <c r="J593" s="9" t="s">
        <v>110</v>
      </c>
      <c r="K593" s="146" t="s">
        <v>71</v>
      </c>
      <c r="L593" s="146" t="s">
        <v>71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28">
        <f>SUM(M593:X593)</f>
        <v>0</v>
      </c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7"/>
    </row>
    <row r="594" spans="1:41" ht="14.25" customHeight="1" x14ac:dyDescent="0.2">
      <c r="A594" s="163"/>
      <c r="B594" s="11" t="s">
        <v>158</v>
      </c>
      <c r="C594" s="146" t="s">
        <v>72</v>
      </c>
      <c r="D594" s="146" t="s">
        <v>71</v>
      </c>
      <c r="E594" s="146" t="s">
        <v>71</v>
      </c>
      <c r="F594" s="20" t="s">
        <v>71</v>
      </c>
      <c r="G594" s="147" t="s">
        <v>71</v>
      </c>
      <c r="H594" s="142" t="s">
        <v>80</v>
      </c>
      <c r="I594" s="146" t="s">
        <v>520</v>
      </c>
      <c r="J594" s="9" t="s">
        <v>110</v>
      </c>
      <c r="K594" s="146" t="s">
        <v>71</v>
      </c>
      <c r="L594" s="146" t="s">
        <v>71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28">
        <f>SUM(M594:X594)</f>
        <v>0</v>
      </c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7"/>
    </row>
    <row r="595" spans="1:41" ht="27.75" customHeight="1" x14ac:dyDescent="0.2">
      <c r="A595" s="142" t="s">
        <v>685</v>
      </c>
      <c r="B595" s="2" t="s">
        <v>266</v>
      </c>
      <c r="C595" s="142" t="s">
        <v>150</v>
      </c>
      <c r="D595" s="146" t="s">
        <v>71</v>
      </c>
      <c r="E595" s="53" t="s">
        <v>99</v>
      </c>
      <c r="F595" s="146" t="s">
        <v>71</v>
      </c>
      <c r="G595" s="146" t="s">
        <v>71</v>
      </c>
      <c r="H595" s="82" t="s">
        <v>71</v>
      </c>
      <c r="I595" s="82" t="s">
        <v>71</v>
      </c>
      <c r="J595" s="20" t="s">
        <v>71</v>
      </c>
      <c r="K595" s="20" t="s">
        <v>71</v>
      </c>
      <c r="L595" s="20" t="s">
        <v>71</v>
      </c>
      <c r="M595" s="82" t="s">
        <v>71</v>
      </c>
      <c r="N595" s="82" t="s">
        <v>71</v>
      </c>
      <c r="O595" s="82" t="s">
        <v>71</v>
      </c>
      <c r="P595" s="82" t="s">
        <v>71</v>
      </c>
      <c r="Q595" s="82" t="s">
        <v>71</v>
      </c>
      <c r="R595" s="82" t="s">
        <v>71</v>
      </c>
      <c r="S595" s="82" t="s">
        <v>71</v>
      </c>
      <c r="T595" s="82" t="s">
        <v>71</v>
      </c>
      <c r="U595" s="82" t="s">
        <v>71</v>
      </c>
      <c r="V595" s="58">
        <v>500</v>
      </c>
      <c r="W595" s="58">
        <v>500</v>
      </c>
      <c r="X595" s="58">
        <v>500</v>
      </c>
      <c r="Y595" s="28">
        <v>500</v>
      </c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7"/>
    </row>
    <row r="596" spans="1:41" ht="50.25" customHeight="1" x14ac:dyDescent="0.2">
      <c r="A596" s="150" t="s">
        <v>688</v>
      </c>
      <c r="B596" s="57" t="s">
        <v>690</v>
      </c>
      <c r="C596" s="142"/>
      <c r="D596" s="142" t="s">
        <v>392</v>
      </c>
      <c r="E596" s="142" t="s">
        <v>71</v>
      </c>
      <c r="F596" s="142" t="s">
        <v>623</v>
      </c>
      <c r="G596" s="20" t="s">
        <v>71</v>
      </c>
      <c r="H596" s="20" t="s">
        <v>71</v>
      </c>
      <c r="I596" s="82" t="s">
        <v>71</v>
      </c>
      <c r="J596" s="20" t="s">
        <v>71</v>
      </c>
      <c r="K596" s="20" t="s">
        <v>71</v>
      </c>
      <c r="L596" s="20" t="s">
        <v>71</v>
      </c>
      <c r="M596" s="82" t="s">
        <v>71</v>
      </c>
      <c r="N596" s="82" t="s">
        <v>71</v>
      </c>
      <c r="O596" s="82" t="s">
        <v>71</v>
      </c>
      <c r="P596" s="82" t="s">
        <v>71</v>
      </c>
      <c r="Q596" s="82" t="s">
        <v>71</v>
      </c>
      <c r="R596" s="82" t="s">
        <v>71</v>
      </c>
      <c r="S596" s="82" t="s">
        <v>71</v>
      </c>
      <c r="T596" s="82" t="s">
        <v>71</v>
      </c>
      <c r="U596" s="20" t="s">
        <v>71</v>
      </c>
      <c r="V596" s="20" t="s">
        <v>71</v>
      </c>
      <c r="W596" s="20" t="s">
        <v>71</v>
      </c>
      <c r="X596" s="20" t="s">
        <v>71</v>
      </c>
      <c r="Y596" s="20" t="s">
        <v>71</v>
      </c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7"/>
    </row>
    <row r="597" spans="1:41" ht="14.25" customHeight="1" x14ac:dyDescent="0.2">
      <c r="A597" s="162"/>
      <c r="B597" s="12" t="s">
        <v>157</v>
      </c>
      <c r="C597" s="148" t="s">
        <v>72</v>
      </c>
      <c r="D597" s="148" t="s">
        <v>71</v>
      </c>
      <c r="E597" s="148" t="s">
        <v>71</v>
      </c>
      <c r="F597" s="24" t="s">
        <v>71</v>
      </c>
      <c r="G597" s="148" t="s">
        <v>71</v>
      </c>
      <c r="H597" s="148" t="s">
        <v>73</v>
      </c>
      <c r="I597" s="148">
        <v>1840100000</v>
      </c>
      <c r="J597" s="15" t="s">
        <v>75</v>
      </c>
      <c r="K597" s="148" t="s">
        <v>71</v>
      </c>
      <c r="L597" s="148" t="s">
        <v>71</v>
      </c>
      <c r="M597" s="23">
        <f t="shared" ref="M597:X597" si="105">M599+M600</f>
        <v>0</v>
      </c>
      <c r="N597" s="23">
        <f t="shared" si="105"/>
        <v>0</v>
      </c>
      <c r="O597" s="23">
        <f t="shared" si="105"/>
        <v>0</v>
      </c>
      <c r="P597" s="23">
        <f t="shared" si="105"/>
        <v>0</v>
      </c>
      <c r="Q597" s="23">
        <f t="shared" si="105"/>
        <v>0</v>
      </c>
      <c r="R597" s="23">
        <f t="shared" si="105"/>
        <v>0</v>
      </c>
      <c r="S597" s="23">
        <f t="shared" si="105"/>
        <v>0</v>
      </c>
      <c r="T597" s="23">
        <f t="shared" si="105"/>
        <v>0</v>
      </c>
      <c r="U597" s="23">
        <f t="shared" si="105"/>
        <v>0</v>
      </c>
      <c r="V597" s="23">
        <f t="shared" si="105"/>
        <v>0</v>
      </c>
      <c r="W597" s="23">
        <f t="shared" si="105"/>
        <v>0</v>
      </c>
      <c r="X597" s="23">
        <f t="shared" si="105"/>
        <v>0</v>
      </c>
      <c r="Y597" s="23">
        <f>SUM(M597:X597)</f>
        <v>0</v>
      </c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7"/>
    </row>
    <row r="598" spans="1:41" ht="14.25" customHeight="1" x14ac:dyDescent="0.2">
      <c r="A598" s="162"/>
      <c r="B598" s="12" t="s">
        <v>76</v>
      </c>
      <c r="C598" s="24" t="s">
        <v>71</v>
      </c>
      <c r="D598" s="148" t="s">
        <v>71</v>
      </c>
      <c r="E598" s="148" t="s">
        <v>71</v>
      </c>
      <c r="F598" s="24" t="s">
        <v>71</v>
      </c>
      <c r="G598" s="148" t="s">
        <v>71</v>
      </c>
      <c r="H598" s="148" t="s">
        <v>71</v>
      </c>
      <c r="I598" s="148" t="s">
        <v>71</v>
      </c>
      <c r="J598" s="148" t="s">
        <v>71</v>
      </c>
      <c r="K598" s="148" t="s">
        <v>71</v>
      </c>
      <c r="L598" s="148" t="s">
        <v>71</v>
      </c>
      <c r="M598" s="148" t="s">
        <v>71</v>
      </c>
      <c r="N598" s="148" t="s">
        <v>71</v>
      </c>
      <c r="O598" s="148" t="s">
        <v>71</v>
      </c>
      <c r="P598" s="148" t="s">
        <v>71</v>
      </c>
      <c r="Q598" s="148" t="s">
        <v>71</v>
      </c>
      <c r="R598" s="148" t="s">
        <v>71</v>
      </c>
      <c r="S598" s="148" t="s">
        <v>71</v>
      </c>
      <c r="T598" s="148" t="s">
        <v>71</v>
      </c>
      <c r="U598" s="148" t="s">
        <v>71</v>
      </c>
      <c r="V598" s="148" t="s">
        <v>71</v>
      </c>
      <c r="W598" s="148" t="s">
        <v>71</v>
      </c>
      <c r="X598" s="148" t="s">
        <v>71</v>
      </c>
      <c r="Y598" s="148" t="s">
        <v>71</v>
      </c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7"/>
    </row>
    <row r="599" spans="1:41" ht="14.25" customHeight="1" x14ac:dyDescent="0.2">
      <c r="A599" s="162"/>
      <c r="B599" s="12" t="s">
        <v>159</v>
      </c>
      <c r="C599" s="148" t="s">
        <v>72</v>
      </c>
      <c r="D599" s="148" t="s">
        <v>71</v>
      </c>
      <c r="E599" s="148" t="s">
        <v>71</v>
      </c>
      <c r="F599" s="24" t="s">
        <v>71</v>
      </c>
      <c r="G599" s="148" t="s">
        <v>71</v>
      </c>
      <c r="H599" s="148" t="s">
        <v>73</v>
      </c>
      <c r="I599" s="148">
        <v>1840100000</v>
      </c>
      <c r="J599" s="15" t="s">
        <v>75</v>
      </c>
      <c r="K599" s="148" t="s">
        <v>71</v>
      </c>
      <c r="L599" s="148" t="s">
        <v>71</v>
      </c>
      <c r="M599" s="23">
        <f>SUMIFS(M602:M603,B602:B603,B599)</f>
        <v>0</v>
      </c>
      <c r="N599" s="23">
        <f>SUMIFS(N602:N603,B602:B603,B599)</f>
        <v>0</v>
      </c>
      <c r="O599" s="23">
        <f>SUMIFS(O602:O603,B602:B603,B599)</f>
        <v>0</v>
      </c>
      <c r="P599" s="23">
        <f>SUMIFS(P602:P603,B602:B603,B599)</f>
        <v>0</v>
      </c>
      <c r="Q599" s="23">
        <f>SUMIFS(Q602:Q603,B602:B603,B599)</f>
        <v>0</v>
      </c>
      <c r="R599" s="23">
        <f>SUMIFS(R602:R603,B602:B603,B599)</f>
        <v>0</v>
      </c>
      <c r="S599" s="23">
        <f>SUMIFS(S602:S603,B602:B603,B599)</f>
        <v>0</v>
      </c>
      <c r="T599" s="23">
        <f>SUMIFS(T602:T603,B602:B603,B599)</f>
        <v>0</v>
      </c>
      <c r="U599" s="23">
        <f>SUMIFS(U602:U603,B602:B603,B599)</f>
        <v>0</v>
      </c>
      <c r="V599" s="23">
        <f>SUMIFS(V602:V603,B602:B603,B599)</f>
        <v>0</v>
      </c>
      <c r="W599" s="23">
        <f>SUMIFS(W602:W603,B602:B603,B599)</f>
        <v>0</v>
      </c>
      <c r="X599" s="23">
        <f>SUMIFS(X602:X603,C602:C603,B599)</f>
        <v>0</v>
      </c>
      <c r="Y599" s="23">
        <f>SUM(M599:X599)</f>
        <v>0</v>
      </c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7"/>
    </row>
    <row r="600" spans="1:41" ht="14.25" customHeight="1" x14ac:dyDescent="0.2">
      <c r="A600" s="162"/>
      <c r="B600" s="12" t="s">
        <v>158</v>
      </c>
      <c r="C600" s="148" t="s">
        <v>72</v>
      </c>
      <c r="D600" s="148" t="s">
        <v>71</v>
      </c>
      <c r="E600" s="148" t="s">
        <v>71</v>
      </c>
      <c r="F600" s="24" t="s">
        <v>71</v>
      </c>
      <c r="G600" s="148" t="s">
        <v>71</v>
      </c>
      <c r="H600" s="148" t="s">
        <v>73</v>
      </c>
      <c r="I600" s="148">
        <v>1840100000</v>
      </c>
      <c r="J600" s="15" t="s">
        <v>75</v>
      </c>
      <c r="K600" s="148" t="s">
        <v>71</v>
      </c>
      <c r="L600" s="148" t="s">
        <v>71</v>
      </c>
      <c r="M600" s="23">
        <f>SUMIFS(M602:M603,B602:B603,B600)</f>
        <v>0</v>
      </c>
      <c r="N600" s="23">
        <f>SUMIFS(N602:N603,B602:B603,B600)</f>
        <v>0</v>
      </c>
      <c r="O600" s="23">
        <f>SUMIFS(O602:O603,B602:B603,B600)</f>
        <v>0</v>
      </c>
      <c r="P600" s="23">
        <f>SUMIFS(P602:P603,B602:B603,B600)</f>
        <v>0</v>
      </c>
      <c r="Q600" s="23">
        <f>SUMIFS(Q602:Q603,B602:B603,B600)</f>
        <v>0</v>
      </c>
      <c r="R600" s="23">
        <f>SUMIFS(R602:R603,B602:B603,B600)</f>
        <v>0</v>
      </c>
      <c r="S600" s="23">
        <f>SUMIFS(S602:S603,B602:B603,B600)</f>
        <v>0</v>
      </c>
      <c r="T600" s="23">
        <f>SUMIFS(T602:T603,B602:B603,B600)</f>
        <v>0</v>
      </c>
      <c r="U600" s="23">
        <f>SUMIFS(U602:U603,B602:B603,B600)</f>
        <v>0</v>
      </c>
      <c r="V600" s="23">
        <f>SUMIFS(V602:V603,B602:B603,B600)</f>
        <v>0</v>
      </c>
      <c r="W600" s="23">
        <f>SUMIFS(W602:W603,B602:B603,B600)</f>
        <v>0</v>
      </c>
      <c r="X600" s="23">
        <f>SUMIFS(X602:X603,C602:C603,B600)</f>
        <v>0</v>
      </c>
      <c r="Y600" s="23">
        <f>SUM(M600:X600)</f>
        <v>0</v>
      </c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7"/>
    </row>
    <row r="601" spans="1:41" ht="14.25" customHeight="1" x14ac:dyDescent="0.2">
      <c r="A601" s="162"/>
      <c r="B601" s="12"/>
      <c r="C601" s="148" t="s">
        <v>71</v>
      </c>
      <c r="D601" s="148" t="s">
        <v>71</v>
      </c>
      <c r="E601" s="148" t="s">
        <v>71</v>
      </c>
      <c r="F601" s="148" t="s">
        <v>71</v>
      </c>
      <c r="G601" s="148" t="s">
        <v>71</v>
      </c>
      <c r="H601" s="148" t="s">
        <v>71</v>
      </c>
      <c r="I601" s="148" t="s">
        <v>71</v>
      </c>
      <c r="J601" s="148" t="s">
        <v>71</v>
      </c>
      <c r="K601" s="148" t="s">
        <v>71</v>
      </c>
      <c r="L601" s="148" t="s">
        <v>71</v>
      </c>
      <c r="M601" s="148" t="s">
        <v>71</v>
      </c>
      <c r="N601" s="148" t="s">
        <v>71</v>
      </c>
      <c r="O601" s="148" t="s">
        <v>71</v>
      </c>
      <c r="P601" s="148" t="s">
        <v>71</v>
      </c>
      <c r="Q601" s="148" t="s">
        <v>71</v>
      </c>
      <c r="R601" s="148" t="s">
        <v>71</v>
      </c>
      <c r="S601" s="148" t="s">
        <v>71</v>
      </c>
      <c r="T601" s="148" t="s">
        <v>71</v>
      </c>
      <c r="U601" s="148" t="s">
        <v>71</v>
      </c>
      <c r="V601" s="148" t="s">
        <v>71</v>
      </c>
      <c r="W601" s="148" t="s">
        <v>71</v>
      </c>
      <c r="X601" s="148" t="s">
        <v>71</v>
      </c>
      <c r="Y601" s="148" t="s">
        <v>71</v>
      </c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7"/>
    </row>
    <row r="602" spans="1:41" ht="14.25" customHeight="1" x14ac:dyDescent="0.2">
      <c r="A602" s="162"/>
      <c r="B602" s="11" t="s">
        <v>159</v>
      </c>
      <c r="C602" s="146" t="s">
        <v>72</v>
      </c>
      <c r="D602" s="146" t="s">
        <v>71</v>
      </c>
      <c r="E602" s="146" t="s">
        <v>71</v>
      </c>
      <c r="F602" s="146" t="s">
        <v>71</v>
      </c>
      <c r="G602" s="146" t="s">
        <v>71</v>
      </c>
      <c r="H602" s="142" t="s">
        <v>80</v>
      </c>
      <c r="I602" s="146" t="s">
        <v>671</v>
      </c>
      <c r="J602" s="9" t="s">
        <v>672</v>
      </c>
      <c r="K602" s="146" t="s">
        <v>71</v>
      </c>
      <c r="L602" s="146" t="s">
        <v>71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28">
        <f>SUM(M602:X602)</f>
        <v>0</v>
      </c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7"/>
    </row>
    <row r="603" spans="1:41" ht="14.25" customHeight="1" x14ac:dyDescent="0.2">
      <c r="A603" s="163"/>
      <c r="B603" s="11" t="s">
        <v>158</v>
      </c>
      <c r="C603" s="146" t="s">
        <v>72</v>
      </c>
      <c r="D603" s="146" t="s">
        <v>71</v>
      </c>
      <c r="E603" s="146" t="s">
        <v>71</v>
      </c>
      <c r="F603" s="20" t="s">
        <v>71</v>
      </c>
      <c r="G603" s="147" t="s">
        <v>71</v>
      </c>
      <c r="H603" s="142" t="s">
        <v>80</v>
      </c>
      <c r="I603" s="146" t="s">
        <v>520</v>
      </c>
      <c r="J603" s="9" t="s">
        <v>672</v>
      </c>
      <c r="K603" s="146" t="s">
        <v>71</v>
      </c>
      <c r="L603" s="146" t="s">
        <v>71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28">
        <f>SUM(M603:X603)</f>
        <v>0</v>
      </c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7"/>
    </row>
    <row r="604" spans="1:41" ht="27.75" customHeight="1" x14ac:dyDescent="0.2">
      <c r="A604" s="142" t="s">
        <v>689</v>
      </c>
      <c r="B604" s="2" t="s">
        <v>266</v>
      </c>
      <c r="C604" s="142" t="s">
        <v>150</v>
      </c>
      <c r="D604" s="146" t="s">
        <v>71</v>
      </c>
      <c r="E604" s="53" t="s">
        <v>99</v>
      </c>
      <c r="F604" s="146" t="s">
        <v>71</v>
      </c>
      <c r="G604" s="146" t="s">
        <v>71</v>
      </c>
      <c r="H604" s="82" t="s">
        <v>71</v>
      </c>
      <c r="I604" s="82" t="s">
        <v>71</v>
      </c>
      <c r="J604" s="20" t="s">
        <v>71</v>
      </c>
      <c r="K604" s="20" t="s">
        <v>71</v>
      </c>
      <c r="L604" s="20" t="s">
        <v>71</v>
      </c>
      <c r="M604" s="82" t="s">
        <v>71</v>
      </c>
      <c r="N604" s="82" t="s">
        <v>71</v>
      </c>
      <c r="O604" s="82" t="s">
        <v>71</v>
      </c>
      <c r="P604" s="82" t="s">
        <v>71</v>
      </c>
      <c r="Q604" s="82" t="s">
        <v>71</v>
      </c>
      <c r="R604" s="82" t="s">
        <v>71</v>
      </c>
      <c r="S604" s="82" t="s">
        <v>71</v>
      </c>
      <c r="T604" s="82" t="s">
        <v>71</v>
      </c>
      <c r="U604" s="82" t="s">
        <v>71</v>
      </c>
      <c r="V604" s="58">
        <v>120</v>
      </c>
      <c r="W604" s="58">
        <v>120</v>
      </c>
      <c r="X604" s="58">
        <v>120</v>
      </c>
      <c r="Y604" s="28">
        <v>120</v>
      </c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7"/>
    </row>
    <row r="605" spans="1:41" s="118" customFormat="1" ht="128.25" customHeight="1" x14ac:dyDescent="0.2">
      <c r="A605" s="150" t="s">
        <v>135</v>
      </c>
      <c r="B605" s="12" t="s">
        <v>273</v>
      </c>
      <c r="C605" s="146" t="s">
        <v>71</v>
      </c>
      <c r="D605" s="146">
        <v>0.15</v>
      </c>
      <c r="E605" s="146" t="s">
        <v>71</v>
      </c>
      <c r="F605" s="20" t="s">
        <v>281</v>
      </c>
      <c r="G605" s="8" t="s">
        <v>105</v>
      </c>
      <c r="H605" s="146" t="s">
        <v>71</v>
      </c>
      <c r="I605" s="146" t="s">
        <v>71</v>
      </c>
      <c r="J605" s="9" t="s">
        <v>71</v>
      </c>
      <c r="K605" s="146" t="s">
        <v>71</v>
      </c>
      <c r="L605" s="146" t="s">
        <v>71</v>
      </c>
      <c r="M605" s="146" t="s">
        <v>71</v>
      </c>
      <c r="N605" s="146" t="s">
        <v>71</v>
      </c>
      <c r="O605" s="146" t="s">
        <v>71</v>
      </c>
      <c r="P605" s="146" t="s">
        <v>71</v>
      </c>
      <c r="Q605" s="146" t="s">
        <v>71</v>
      </c>
      <c r="R605" s="146" t="s">
        <v>71</v>
      </c>
      <c r="S605" s="146" t="s">
        <v>71</v>
      </c>
      <c r="T605" s="146" t="s">
        <v>71</v>
      </c>
      <c r="U605" s="146" t="s">
        <v>71</v>
      </c>
      <c r="V605" s="146" t="s">
        <v>71</v>
      </c>
      <c r="W605" s="146" t="s">
        <v>71</v>
      </c>
      <c r="X605" s="146" t="s">
        <v>71</v>
      </c>
      <c r="Y605" s="146" t="s">
        <v>71</v>
      </c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7"/>
    </row>
    <row r="606" spans="1:41" s="118" customFormat="1" ht="12.75" customHeight="1" x14ac:dyDescent="0.2">
      <c r="A606" s="152"/>
      <c r="B606" s="12" t="s">
        <v>157</v>
      </c>
      <c r="C606" s="148" t="s">
        <v>72</v>
      </c>
      <c r="D606" s="148" t="s">
        <v>71</v>
      </c>
      <c r="E606" s="148" t="s">
        <v>71</v>
      </c>
      <c r="F606" s="148" t="s">
        <v>71</v>
      </c>
      <c r="G606" s="148" t="s">
        <v>71</v>
      </c>
      <c r="H606" s="14" t="s">
        <v>404</v>
      </c>
      <c r="I606" s="148">
        <v>1840300000</v>
      </c>
      <c r="J606" s="15" t="s">
        <v>75</v>
      </c>
      <c r="K606" s="148" t="s">
        <v>71</v>
      </c>
      <c r="L606" s="148" t="s">
        <v>71</v>
      </c>
      <c r="M606" s="23">
        <f t="shared" ref="M606:R606" si="106">M608+M609</f>
        <v>0</v>
      </c>
      <c r="N606" s="23">
        <f t="shared" si="106"/>
        <v>0</v>
      </c>
      <c r="O606" s="23">
        <f t="shared" si="106"/>
        <v>4000</v>
      </c>
      <c r="P606" s="23">
        <f t="shared" si="106"/>
        <v>7000</v>
      </c>
      <c r="Q606" s="23">
        <f t="shared" si="106"/>
        <v>5000</v>
      </c>
      <c r="R606" s="23">
        <f t="shared" si="106"/>
        <v>0</v>
      </c>
      <c r="S606" s="23">
        <f t="shared" ref="S606:X606" si="107">S608+S609</f>
        <v>0</v>
      </c>
      <c r="T606" s="23">
        <f t="shared" si="107"/>
        <v>0</v>
      </c>
      <c r="U606" s="23">
        <f t="shared" si="107"/>
        <v>0</v>
      </c>
      <c r="V606" s="23">
        <f t="shared" si="107"/>
        <v>0</v>
      </c>
      <c r="W606" s="23">
        <f t="shared" si="107"/>
        <v>0</v>
      </c>
      <c r="X606" s="23">
        <f t="shared" si="107"/>
        <v>0</v>
      </c>
      <c r="Y606" s="23">
        <f>SUM(M606:X606)</f>
        <v>16000</v>
      </c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7"/>
    </row>
    <row r="607" spans="1:41" s="118" customFormat="1" ht="12.75" customHeight="1" x14ac:dyDescent="0.2">
      <c r="A607" s="152"/>
      <c r="B607" s="12" t="s">
        <v>76</v>
      </c>
      <c r="C607" s="148" t="s">
        <v>71</v>
      </c>
      <c r="D607" s="148" t="s">
        <v>71</v>
      </c>
      <c r="E607" s="148" t="s">
        <v>71</v>
      </c>
      <c r="F607" s="148" t="s">
        <v>71</v>
      </c>
      <c r="G607" s="148" t="s">
        <v>71</v>
      </c>
      <c r="H607" s="148" t="s">
        <v>71</v>
      </c>
      <c r="I607" s="148" t="s">
        <v>71</v>
      </c>
      <c r="J607" s="148" t="s">
        <v>71</v>
      </c>
      <c r="K607" s="148" t="s">
        <v>71</v>
      </c>
      <c r="L607" s="148" t="s">
        <v>71</v>
      </c>
      <c r="M607" s="148" t="s">
        <v>71</v>
      </c>
      <c r="N607" s="148" t="s">
        <v>71</v>
      </c>
      <c r="O607" s="148" t="s">
        <v>71</v>
      </c>
      <c r="P607" s="148" t="s">
        <v>71</v>
      </c>
      <c r="Q607" s="148" t="s">
        <v>71</v>
      </c>
      <c r="R607" s="148" t="s">
        <v>71</v>
      </c>
      <c r="S607" s="148" t="s">
        <v>71</v>
      </c>
      <c r="T607" s="148" t="s">
        <v>71</v>
      </c>
      <c r="U607" s="148" t="s">
        <v>71</v>
      </c>
      <c r="V607" s="148" t="s">
        <v>71</v>
      </c>
      <c r="W607" s="148" t="s">
        <v>71</v>
      </c>
      <c r="X607" s="148" t="s">
        <v>71</v>
      </c>
      <c r="Y607" s="148" t="s">
        <v>71</v>
      </c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7"/>
    </row>
    <row r="608" spans="1:41" s="118" customFormat="1" ht="12.75" customHeight="1" x14ac:dyDescent="0.2">
      <c r="A608" s="152"/>
      <c r="B608" s="12" t="s">
        <v>466</v>
      </c>
      <c r="C608" s="148" t="s">
        <v>72</v>
      </c>
      <c r="D608" s="148" t="s">
        <v>71</v>
      </c>
      <c r="E608" s="148" t="s">
        <v>71</v>
      </c>
      <c r="F608" s="148" t="s">
        <v>71</v>
      </c>
      <c r="G608" s="148" t="s">
        <v>71</v>
      </c>
      <c r="H608" s="14" t="s">
        <v>404</v>
      </c>
      <c r="I608" s="148">
        <v>1840300000</v>
      </c>
      <c r="J608" s="15" t="s">
        <v>75</v>
      </c>
      <c r="K608" s="148" t="s">
        <v>71</v>
      </c>
      <c r="L608" s="148" t="s">
        <v>71</v>
      </c>
      <c r="M608" s="23">
        <f>SUMIFS(M613:M1218,I613:I1218,"1840300000",B613:B1218,"финансирование за счет краевого бюджета")</f>
        <v>0</v>
      </c>
      <c r="N608" s="23">
        <f>SUMIFS(N613:N1218,I613:I1218,"1840300000",B613:B1218,"финансирование за счет краевого бюджета")</f>
        <v>0</v>
      </c>
      <c r="O608" s="23">
        <f>SUMIFS(O613:O1218,I613:I1218,"1840300000",B613:B1218,"финансирование за счет краевого бюджета")</f>
        <v>4000</v>
      </c>
      <c r="P608" s="23">
        <f>SUMIFS(P613:P1218,I613:I1218,"1840300000",B613:B1218,"финансирование за счет краевого бюджета")</f>
        <v>7000</v>
      </c>
      <c r="Q608" s="23">
        <f>SUMIFS(Q613:Q1218,I613:I1218,"1840300000",B613:B1218,"финансирование за счет краевого бюджета")</f>
        <v>5000</v>
      </c>
      <c r="R608" s="23">
        <f>SUMIFS(R613:R1218,I613:I1218,"1840300000",B613:B1218,"финансирование за счет краевого бюджета")</f>
        <v>0</v>
      </c>
      <c r="S608" s="23">
        <f>SUMIFS(S613:S1218,I613:I1218,"1840300000",B613:B1218,"финансирование за счет краевого бюджета")</f>
        <v>0</v>
      </c>
      <c r="T608" s="23">
        <f>SUMIFS(T613:T1218,I613:I1218,"1840300000",B613:B1218,"финансирование за счет краевого бюджета")</f>
        <v>0</v>
      </c>
      <c r="U608" s="23">
        <f>SUMIFS(U613:U1218,I613:I1218,"1840300000",B613:B1218,"финансирование за счет краевого бюджета")</f>
        <v>0</v>
      </c>
      <c r="V608" s="23">
        <f>SUMIFS(V613:V1218,I613:I1218,"1840300000",B613:B1218,"финансирование за счет краевого бюджета")</f>
        <v>0</v>
      </c>
      <c r="W608" s="23">
        <f>SUMIFS(W613:W1218,I613:I1218,"1840300000",B613:B1218,"финансирование за счет краевого бюджета")</f>
        <v>0</v>
      </c>
      <c r="X608" s="23">
        <f>SUMIFS(X613:X1218,J613:J1218,"1840300000",C613:C1218,"финансирование за счет краевого бюджета")</f>
        <v>0</v>
      </c>
      <c r="Y608" s="23">
        <f>SUM(M608:X608)</f>
        <v>16000</v>
      </c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7"/>
    </row>
    <row r="609" spans="1:41" s="118" customFormat="1" ht="12.75" customHeight="1" x14ac:dyDescent="0.2">
      <c r="A609" s="152"/>
      <c r="B609" s="12" t="s">
        <v>411</v>
      </c>
      <c r="C609" s="148" t="s">
        <v>72</v>
      </c>
      <c r="D609" s="148" t="s">
        <v>71</v>
      </c>
      <c r="E609" s="148" t="s">
        <v>71</v>
      </c>
      <c r="F609" s="148" t="s">
        <v>71</v>
      </c>
      <c r="G609" s="148" t="s">
        <v>71</v>
      </c>
      <c r="H609" s="14" t="s">
        <v>404</v>
      </c>
      <c r="I609" s="148">
        <v>1840300000</v>
      </c>
      <c r="J609" s="15" t="s">
        <v>75</v>
      </c>
      <c r="K609" s="148" t="s">
        <v>71</v>
      </c>
      <c r="L609" s="148" t="s">
        <v>71</v>
      </c>
      <c r="M609" s="23">
        <f>SUMIFS(M613:M1218,I613:I1218,"1840300000",B613:B1218,"финансирование за счет федерального бюджета")</f>
        <v>0</v>
      </c>
      <c r="N609" s="23">
        <f>SUMIFS(N613:N1218,I613:I1218,"1840300000",B613:B1218,"финансирование за счет федерального бюджета")</f>
        <v>0</v>
      </c>
      <c r="O609" s="23">
        <f>SUMIFS(O613:O1218,I613:I1218,"1840300000",B613:B1218,"финансирование за счет федерального бюджета")</f>
        <v>0</v>
      </c>
      <c r="P609" s="23">
        <f>SUMIFS(P613:P1218,I613:I1218,"1840300000",B613:B1218,"финансирование за счет федерального бюджета")</f>
        <v>0</v>
      </c>
      <c r="Q609" s="23">
        <f>SUMIFS(Q613:Q1218,I613:I1218,"1840300000",B613:B1218,"финансирование за счет федерального бюджета")</f>
        <v>0</v>
      </c>
      <c r="R609" s="23">
        <f>SUMIFS(R612:R1217,I613:I1218,"1840300000",B613:B1218,"финансирование за счет федерального бюджета")</f>
        <v>0</v>
      </c>
      <c r="S609" s="23">
        <f>SUMIFS(S613:S1218,I613:I1218,"1840300000",B613:B1218,"финансирование за счет федерального бюджета")</f>
        <v>0</v>
      </c>
      <c r="T609" s="23">
        <f>SUMIFS(T613:T1218,I613:I1218,"1840300000",B613:B1218,"финансирование за счет федерального бюджета")</f>
        <v>0</v>
      </c>
      <c r="U609" s="23">
        <f>SUMIFS(U613:U1218,I613:I1218,"1840300000",B613:B1218,"финансирование за счет федерального бюджета")</f>
        <v>0</v>
      </c>
      <c r="V609" s="23">
        <f>SUMIFS(V613:V1218,I613:I1218,"1840300000",B613:B1218,"финансирование за счет федерального бюджета")</f>
        <v>0</v>
      </c>
      <c r="W609" s="23">
        <f>SUMIFS(W613:W1218,I613:I1218,"1840300000",B613:B1218,"финансирование за счет федерального бюджета")</f>
        <v>0</v>
      </c>
      <c r="X609" s="23">
        <f>SUMIFS(X613:X1218,J613:J1218,"1840300000",C613:C1218,"финансирование за счет федерального бюджета")</f>
        <v>0</v>
      </c>
      <c r="Y609" s="23">
        <f>SUM(M609:X609)</f>
        <v>0</v>
      </c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7"/>
    </row>
    <row r="610" spans="1:41" s="118" customFormat="1" ht="12.75" customHeight="1" x14ac:dyDescent="0.2">
      <c r="A610" s="152"/>
      <c r="B610" s="12"/>
      <c r="C610" s="148"/>
      <c r="D610" s="148"/>
      <c r="E610" s="148"/>
      <c r="F610" s="148"/>
      <c r="G610" s="148" t="s">
        <v>71</v>
      </c>
      <c r="H610" s="148" t="s">
        <v>71</v>
      </c>
      <c r="I610" s="148" t="s">
        <v>71</v>
      </c>
      <c r="J610" s="148" t="s">
        <v>71</v>
      </c>
      <c r="K610" s="148" t="s">
        <v>71</v>
      </c>
      <c r="L610" s="148" t="s">
        <v>71</v>
      </c>
      <c r="M610" s="148" t="s">
        <v>71</v>
      </c>
      <c r="N610" s="148" t="s">
        <v>71</v>
      </c>
      <c r="O610" s="148" t="s">
        <v>71</v>
      </c>
      <c r="P610" s="148" t="s">
        <v>71</v>
      </c>
      <c r="Q610" s="148" t="s">
        <v>71</v>
      </c>
      <c r="R610" s="148" t="s">
        <v>71</v>
      </c>
      <c r="S610" s="148" t="s">
        <v>71</v>
      </c>
      <c r="T610" s="148" t="s">
        <v>71</v>
      </c>
      <c r="U610" s="148" t="s">
        <v>71</v>
      </c>
      <c r="V610" s="148" t="s">
        <v>71</v>
      </c>
      <c r="W610" s="148" t="s">
        <v>71</v>
      </c>
      <c r="X610" s="148" t="s">
        <v>71</v>
      </c>
      <c r="Y610" s="148" t="s">
        <v>71</v>
      </c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7"/>
    </row>
    <row r="611" spans="1:41" s="118" customFormat="1" ht="12.75" customHeight="1" x14ac:dyDescent="0.2">
      <c r="A611" s="152"/>
      <c r="B611" s="12" t="s">
        <v>157</v>
      </c>
      <c r="C611" s="148" t="s">
        <v>72</v>
      </c>
      <c r="D611" s="148" t="s">
        <v>71</v>
      </c>
      <c r="E611" s="148" t="s">
        <v>71</v>
      </c>
      <c r="F611" s="148" t="s">
        <v>71</v>
      </c>
      <c r="G611" s="148" t="s">
        <v>71</v>
      </c>
      <c r="H611" s="14" t="s">
        <v>408</v>
      </c>
      <c r="I611" s="148">
        <v>1840300000</v>
      </c>
      <c r="J611" s="15" t="s">
        <v>75</v>
      </c>
      <c r="K611" s="148" t="s">
        <v>71</v>
      </c>
      <c r="L611" s="148" t="s">
        <v>71</v>
      </c>
      <c r="M611" s="23">
        <f t="shared" ref="M611:R611" si="108">M613+M614</f>
        <v>0</v>
      </c>
      <c r="N611" s="23">
        <f t="shared" si="108"/>
        <v>0</v>
      </c>
      <c r="O611" s="23">
        <f t="shared" si="108"/>
        <v>4000</v>
      </c>
      <c r="P611" s="23">
        <f t="shared" si="108"/>
        <v>7000</v>
      </c>
      <c r="Q611" s="23">
        <f t="shared" si="108"/>
        <v>5000</v>
      </c>
      <c r="R611" s="23">
        <f t="shared" si="108"/>
        <v>0</v>
      </c>
      <c r="S611" s="23">
        <f t="shared" ref="S611:X611" si="109">S613+S614</f>
        <v>0</v>
      </c>
      <c r="T611" s="23">
        <f t="shared" si="109"/>
        <v>0</v>
      </c>
      <c r="U611" s="23">
        <f t="shared" si="109"/>
        <v>0</v>
      </c>
      <c r="V611" s="23">
        <f t="shared" si="109"/>
        <v>0</v>
      </c>
      <c r="W611" s="23">
        <f t="shared" si="109"/>
        <v>0</v>
      </c>
      <c r="X611" s="23">
        <f t="shared" si="109"/>
        <v>0</v>
      </c>
      <c r="Y611" s="23">
        <f>SUM(M611:X611)</f>
        <v>16000</v>
      </c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7"/>
    </row>
    <row r="612" spans="1:41" s="118" customFormat="1" ht="12.75" customHeight="1" x14ac:dyDescent="0.2">
      <c r="A612" s="152"/>
      <c r="B612" s="12" t="s">
        <v>76</v>
      </c>
      <c r="C612" s="24" t="s">
        <v>71</v>
      </c>
      <c r="D612" s="24" t="s">
        <v>71</v>
      </c>
      <c r="E612" s="24" t="s">
        <v>71</v>
      </c>
      <c r="F612" s="24" t="s">
        <v>71</v>
      </c>
      <c r="G612" s="24" t="s">
        <v>71</v>
      </c>
      <c r="H612" s="24" t="s">
        <v>71</v>
      </c>
      <c r="I612" s="24" t="s">
        <v>71</v>
      </c>
      <c r="J612" s="24" t="s">
        <v>71</v>
      </c>
      <c r="K612" s="148" t="s">
        <v>71</v>
      </c>
      <c r="L612" s="148" t="s">
        <v>71</v>
      </c>
      <c r="M612" s="148" t="s">
        <v>71</v>
      </c>
      <c r="N612" s="148" t="s">
        <v>71</v>
      </c>
      <c r="O612" s="148" t="s">
        <v>71</v>
      </c>
      <c r="P612" s="148" t="s">
        <v>71</v>
      </c>
      <c r="Q612" s="148" t="s">
        <v>71</v>
      </c>
      <c r="R612" s="148" t="s">
        <v>71</v>
      </c>
      <c r="S612" s="24" t="s">
        <v>71</v>
      </c>
      <c r="T612" s="24" t="s">
        <v>71</v>
      </c>
      <c r="U612" s="24" t="s">
        <v>71</v>
      </c>
      <c r="V612" s="24" t="s">
        <v>71</v>
      </c>
      <c r="W612" s="24" t="s">
        <v>71</v>
      </c>
      <c r="X612" s="24" t="s">
        <v>71</v>
      </c>
      <c r="Y612" s="24" t="s">
        <v>71</v>
      </c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7"/>
    </row>
    <row r="613" spans="1:41" s="118" customFormat="1" ht="12.75" customHeight="1" x14ac:dyDescent="0.2">
      <c r="A613" s="152"/>
      <c r="B613" s="12" t="s">
        <v>159</v>
      </c>
      <c r="C613" s="148" t="s">
        <v>72</v>
      </c>
      <c r="D613" s="148" t="s">
        <v>71</v>
      </c>
      <c r="E613" s="148" t="s">
        <v>71</v>
      </c>
      <c r="F613" s="148" t="s">
        <v>71</v>
      </c>
      <c r="G613" s="148" t="s">
        <v>71</v>
      </c>
      <c r="H613" s="14" t="s">
        <v>408</v>
      </c>
      <c r="I613" s="148">
        <v>1840300000</v>
      </c>
      <c r="J613" s="15" t="s">
        <v>75</v>
      </c>
      <c r="K613" s="148" t="s">
        <v>71</v>
      </c>
      <c r="L613" s="148" t="s">
        <v>71</v>
      </c>
      <c r="M613" s="23">
        <f>SUMIFS(M616:M617,B616:B617,B613)</f>
        <v>0</v>
      </c>
      <c r="N613" s="23">
        <f>SUMIFS(N616:N617,B616:B617,B613)</f>
        <v>0</v>
      </c>
      <c r="O613" s="23">
        <f>SUMIFS(O616:O617,B616:B617,B613)</f>
        <v>0</v>
      </c>
      <c r="P613" s="23">
        <f>SUMIFS(P616:P617,B616:B617,B613)</f>
        <v>0</v>
      </c>
      <c r="Q613" s="23">
        <f>SUMIFS(Q616:Q617,B616:B617,B613)</f>
        <v>0</v>
      </c>
      <c r="R613" s="23">
        <f>SUMIFS(R616:R617,B616:B617,B613)</f>
        <v>0</v>
      </c>
      <c r="S613" s="23">
        <f>SUMIFS(S616:S617,B616:B617,B613)</f>
        <v>0</v>
      </c>
      <c r="T613" s="23">
        <f>SUMIFS(T616:T617,B616:B617,B613)</f>
        <v>0</v>
      </c>
      <c r="U613" s="23">
        <f>SUMIFS(U616:U617,B616:B617,B613)</f>
        <v>0</v>
      </c>
      <c r="V613" s="23">
        <f>SUMIFS(V616:V617,B616:B617,B613)</f>
        <v>0</v>
      </c>
      <c r="W613" s="23">
        <f>SUMIFS(W616:W617,B616:B617,B613)</f>
        <v>0</v>
      </c>
      <c r="X613" s="23">
        <f>SUMIFS(X616:X617,C616:C617,B613)</f>
        <v>0</v>
      </c>
      <c r="Y613" s="23">
        <f>SUM(M613:X613)</f>
        <v>0</v>
      </c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7"/>
    </row>
    <row r="614" spans="1:41" s="118" customFormat="1" ht="12.75" customHeight="1" x14ac:dyDescent="0.2">
      <c r="A614" s="152"/>
      <c r="B614" s="12" t="s">
        <v>158</v>
      </c>
      <c r="C614" s="148" t="s">
        <v>72</v>
      </c>
      <c r="D614" s="148" t="s">
        <v>71</v>
      </c>
      <c r="E614" s="148" t="s">
        <v>71</v>
      </c>
      <c r="F614" s="24" t="s">
        <v>71</v>
      </c>
      <c r="G614" s="148" t="s">
        <v>71</v>
      </c>
      <c r="H614" s="148" t="s">
        <v>408</v>
      </c>
      <c r="I614" s="148">
        <v>1840300000</v>
      </c>
      <c r="J614" s="15" t="s">
        <v>75</v>
      </c>
      <c r="K614" s="148" t="s">
        <v>71</v>
      </c>
      <c r="L614" s="148" t="s">
        <v>71</v>
      </c>
      <c r="M614" s="23">
        <f>SUMIFS(M616:M617,B616:B617,B614)</f>
        <v>0</v>
      </c>
      <c r="N614" s="23">
        <f>SUMIFS(N616:N617,B616:B617,B614)</f>
        <v>0</v>
      </c>
      <c r="O614" s="23">
        <f>SUMIFS(O616:O617,B616:B617,B614)</f>
        <v>4000</v>
      </c>
      <c r="P614" s="23">
        <f>SUMIFS(P616:P617,B616:B617,B614)</f>
        <v>7000</v>
      </c>
      <c r="Q614" s="23">
        <f>SUMIFS(Q616:Q617,B616:B617,B614)</f>
        <v>5000</v>
      </c>
      <c r="R614" s="23">
        <f>SUMIFS(R616:R617,B616:B617,B614)</f>
        <v>0</v>
      </c>
      <c r="S614" s="23">
        <f>SUMIFS(S616:S617,B616:B617,B614)</f>
        <v>0</v>
      </c>
      <c r="T614" s="23">
        <f>SUMIFS(T616:T617,B616:B617,B614)</f>
        <v>0</v>
      </c>
      <c r="U614" s="23">
        <f>SUMIFS(U616:U617,B616:B617,B614)</f>
        <v>0</v>
      </c>
      <c r="V614" s="23">
        <f>SUMIFS(V616:V617,B616:B617,B614)</f>
        <v>0</v>
      </c>
      <c r="W614" s="23">
        <f>SUMIFS(W616:W617,B616:B617,B614)</f>
        <v>0</v>
      </c>
      <c r="X614" s="23">
        <f>SUMIFS(X616:X617,C616:C617,B614)</f>
        <v>0</v>
      </c>
      <c r="Y614" s="23">
        <f>SUM(M614:X614)</f>
        <v>16000</v>
      </c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7"/>
    </row>
    <row r="615" spans="1:41" s="118" customFormat="1" ht="12.75" customHeight="1" x14ac:dyDescent="0.2">
      <c r="A615" s="152"/>
      <c r="B615" s="11"/>
      <c r="C615" s="142" t="s">
        <v>71</v>
      </c>
      <c r="D615" s="142" t="s">
        <v>71</v>
      </c>
      <c r="E615" s="142" t="s">
        <v>71</v>
      </c>
      <c r="F615" s="142" t="s">
        <v>71</v>
      </c>
      <c r="G615" s="146" t="s">
        <v>71</v>
      </c>
      <c r="H615" s="146" t="s">
        <v>71</v>
      </c>
      <c r="I615" s="146" t="s">
        <v>71</v>
      </c>
      <c r="J615" s="146" t="s">
        <v>71</v>
      </c>
      <c r="K615" s="146" t="s">
        <v>71</v>
      </c>
      <c r="L615" s="146" t="s">
        <v>71</v>
      </c>
      <c r="M615" s="146" t="s">
        <v>71</v>
      </c>
      <c r="N615" s="146" t="s">
        <v>71</v>
      </c>
      <c r="O615" s="146" t="s">
        <v>71</v>
      </c>
      <c r="P615" s="146" t="s">
        <v>71</v>
      </c>
      <c r="Q615" s="146" t="s">
        <v>71</v>
      </c>
      <c r="R615" s="146" t="s">
        <v>71</v>
      </c>
      <c r="S615" s="146" t="s">
        <v>71</v>
      </c>
      <c r="T615" s="146" t="s">
        <v>71</v>
      </c>
      <c r="U615" s="146" t="s">
        <v>71</v>
      </c>
      <c r="V615" s="146" t="s">
        <v>71</v>
      </c>
      <c r="W615" s="146" t="s">
        <v>71</v>
      </c>
      <c r="X615" s="146" t="s">
        <v>71</v>
      </c>
      <c r="Y615" s="146" t="s">
        <v>71</v>
      </c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7"/>
    </row>
    <row r="616" spans="1:41" s="118" customFormat="1" ht="12" customHeight="1" x14ac:dyDescent="0.2">
      <c r="A616" s="152"/>
      <c r="B616" s="11" t="s">
        <v>159</v>
      </c>
      <c r="C616" s="146" t="s">
        <v>72</v>
      </c>
      <c r="D616" s="142" t="s">
        <v>71</v>
      </c>
      <c r="E616" s="142" t="s">
        <v>71</v>
      </c>
      <c r="F616" s="142" t="s">
        <v>71</v>
      </c>
      <c r="G616" s="146" t="s">
        <v>71</v>
      </c>
      <c r="H616" s="142" t="s">
        <v>108</v>
      </c>
      <c r="I616" s="146">
        <v>1840306102</v>
      </c>
      <c r="J616" s="9">
        <v>410</v>
      </c>
      <c r="K616" s="146" t="s">
        <v>71</v>
      </c>
      <c r="L616" s="146" t="s">
        <v>71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28">
        <f>SUM(M616:X616)</f>
        <v>0</v>
      </c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7"/>
    </row>
    <row r="617" spans="1:41" s="118" customFormat="1" x14ac:dyDescent="0.2">
      <c r="A617" s="153"/>
      <c r="B617" s="11" t="s">
        <v>158</v>
      </c>
      <c r="C617" s="146" t="s">
        <v>72</v>
      </c>
      <c r="D617" s="146" t="s">
        <v>71</v>
      </c>
      <c r="E617" s="146" t="s">
        <v>71</v>
      </c>
      <c r="F617" s="146" t="s">
        <v>71</v>
      </c>
      <c r="G617" s="146" t="s">
        <v>71</v>
      </c>
      <c r="H617" s="142" t="s">
        <v>108</v>
      </c>
      <c r="I617" s="146">
        <v>1840306102</v>
      </c>
      <c r="J617" s="9">
        <v>410</v>
      </c>
      <c r="K617" s="146" t="s">
        <v>71</v>
      </c>
      <c r="L617" s="146" t="s">
        <v>71</v>
      </c>
      <c r="M617" s="10">
        <v>0</v>
      </c>
      <c r="N617" s="10">
        <v>0</v>
      </c>
      <c r="O617" s="10">
        <v>4000</v>
      </c>
      <c r="P617" s="10">
        <v>7000</v>
      </c>
      <c r="Q617" s="10">
        <v>5000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28">
        <f>SUM(M617:X617)</f>
        <v>16000</v>
      </c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7"/>
    </row>
    <row r="618" spans="1:41" s="118" customFormat="1" ht="27" customHeight="1" x14ac:dyDescent="0.2">
      <c r="A618" s="51" t="s">
        <v>575</v>
      </c>
      <c r="B618" s="55" t="s">
        <v>262</v>
      </c>
      <c r="C618" s="51" t="s">
        <v>141</v>
      </c>
      <c r="D618" s="146" t="s">
        <v>71</v>
      </c>
      <c r="E618" s="56" t="s">
        <v>99</v>
      </c>
      <c r="F618" s="146" t="s">
        <v>281</v>
      </c>
      <c r="G618" s="146" t="s">
        <v>71</v>
      </c>
      <c r="H618" s="146" t="s">
        <v>71</v>
      </c>
      <c r="I618" s="146" t="s">
        <v>71</v>
      </c>
      <c r="J618" s="9" t="s">
        <v>71</v>
      </c>
      <c r="K618" s="146" t="s">
        <v>71</v>
      </c>
      <c r="L618" s="146" t="s">
        <v>71</v>
      </c>
      <c r="M618" s="146" t="s">
        <v>71</v>
      </c>
      <c r="N618" s="146" t="s">
        <v>71</v>
      </c>
      <c r="O618" s="25">
        <v>50</v>
      </c>
      <c r="P618" s="25">
        <v>50</v>
      </c>
      <c r="Q618" s="25">
        <v>50</v>
      </c>
      <c r="R618" s="25">
        <v>50</v>
      </c>
      <c r="S618" s="25">
        <v>50</v>
      </c>
      <c r="T618" s="25">
        <v>50</v>
      </c>
      <c r="U618" s="25">
        <v>50</v>
      </c>
      <c r="V618" s="25">
        <v>50</v>
      </c>
      <c r="W618" s="25">
        <v>50</v>
      </c>
      <c r="X618" s="25">
        <v>50</v>
      </c>
      <c r="Y618" s="44">
        <v>50</v>
      </c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7"/>
    </row>
    <row r="619" spans="1:41" s="118" customFormat="1" ht="48" customHeight="1" x14ac:dyDescent="0.2">
      <c r="A619" s="142" t="s">
        <v>188</v>
      </c>
      <c r="B619" s="57" t="s">
        <v>0</v>
      </c>
      <c r="C619" s="142" t="s">
        <v>71</v>
      </c>
      <c r="D619" s="142" t="s">
        <v>149</v>
      </c>
      <c r="E619" s="142" t="s">
        <v>71</v>
      </c>
      <c r="F619" s="142" t="s">
        <v>625</v>
      </c>
      <c r="G619" s="51" t="s">
        <v>71</v>
      </c>
      <c r="H619" s="142" t="s">
        <v>71</v>
      </c>
      <c r="I619" s="142" t="s">
        <v>71</v>
      </c>
      <c r="J619" s="142" t="s">
        <v>71</v>
      </c>
      <c r="K619" s="142" t="s">
        <v>71</v>
      </c>
      <c r="L619" s="142" t="s">
        <v>71</v>
      </c>
      <c r="M619" s="142" t="s">
        <v>71</v>
      </c>
      <c r="N619" s="142" t="s">
        <v>71</v>
      </c>
      <c r="O619" s="142" t="s">
        <v>71</v>
      </c>
      <c r="P619" s="142" t="s">
        <v>71</v>
      </c>
      <c r="Q619" s="142" t="s">
        <v>71</v>
      </c>
      <c r="R619" s="142" t="s">
        <v>71</v>
      </c>
      <c r="S619" s="142" t="s">
        <v>71</v>
      </c>
      <c r="T619" s="142" t="s">
        <v>71</v>
      </c>
      <c r="U619" s="142" t="s">
        <v>71</v>
      </c>
      <c r="V619" s="142" t="s">
        <v>71</v>
      </c>
      <c r="W619" s="142" t="s">
        <v>71</v>
      </c>
      <c r="X619" s="142" t="s">
        <v>71</v>
      </c>
      <c r="Y619" s="146" t="s">
        <v>71</v>
      </c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7"/>
    </row>
    <row r="620" spans="1:41" s="118" customFormat="1" ht="25.5" customHeight="1" x14ac:dyDescent="0.2">
      <c r="A620" s="142" t="s">
        <v>576</v>
      </c>
      <c r="B620" s="2" t="s">
        <v>262</v>
      </c>
      <c r="C620" s="142" t="s">
        <v>141</v>
      </c>
      <c r="D620" s="142" t="s">
        <v>71</v>
      </c>
      <c r="E620" s="53" t="s">
        <v>99</v>
      </c>
      <c r="F620" s="142" t="s">
        <v>71</v>
      </c>
      <c r="G620" s="51" t="s">
        <v>71</v>
      </c>
      <c r="H620" s="142" t="s">
        <v>71</v>
      </c>
      <c r="I620" s="142" t="s">
        <v>71</v>
      </c>
      <c r="J620" s="142" t="s">
        <v>71</v>
      </c>
      <c r="K620" s="142" t="s">
        <v>71</v>
      </c>
      <c r="L620" s="142" t="s">
        <v>71</v>
      </c>
      <c r="M620" s="28" t="s">
        <v>71</v>
      </c>
      <c r="N620" s="28" t="s">
        <v>71</v>
      </c>
      <c r="O620" s="28">
        <v>0</v>
      </c>
      <c r="P620" s="28">
        <v>0</v>
      </c>
      <c r="Q620" s="28">
        <v>0</v>
      </c>
      <c r="R620" s="28">
        <v>0</v>
      </c>
      <c r="S620" s="58">
        <v>50</v>
      </c>
      <c r="T620" s="58">
        <v>50</v>
      </c>
      <c r="U620" s="58">
        <v>50</v>
      </c>
      <c r="V620" s="58">
        <v>50</v>
      </c>
      <c r="W620" s="58">
        <v>50</v>
      </c>
      <c r="X620" s="58">
        <v>50</v>
      </c>
      <c r="Y620" s="59">
        <v>50</v>
      </c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7"/>
    </row>
    <row r="621" spans="1:41" s="118" customFormat="1" ht="42.75" customHeight="1" x14ac:dyDescent="0.2">
      <c r="A621" s="142" t="s">
        <v>189</v>
      </c>
      <c r="B621" s="57" t="s">
        <v>453</v>
      </c>
      <c r="C621" s="142"/>
      <c r="D621" s="142" t="s">
        <v>140</v>
      </c>
      <c r="E621" s="142" t="s">
        <v>71</v>
      </c>
      <c r="F621" s="142" t="s">
        <v>625</v>
      </c>
      <c r="G621" s="146" t="s">
        <v>71</v>
      </c>
      <c r="H621" s="146" t="s">
        <v>71</v>
      </c>
      <c r="I621" s="146" t="s">
        <v>71</v>
      </c>
      <c r="J621" s="146" t="s">
        <v>71</v>
      </c>
      <c r="K621" s="146" t="s">
        <v>71</v>
      </c>
      <c r="L621" s="146" t="s">
        <v>71</v>
      </c>
      <c r="M621" s="146" t="s">
        <v>71</v>
      </c>
      <c r="N621" s="146" t="s">
        <v>71</v>
      </c>
      <c r="O621" s="146" t="s">
        <v>71</v>
      </c>
      <c r="P621" s="146" t="s">
        <v>71</v>
      </c>
      <c r="Q621" s="146" t="s">
        <v>71</v>
      </c>
      <c r="R621" s="146" t="s">
        <v>71</v>
      </c>
      <c r="S621" s="146" t="s">
        <v>71</v>
      </c>
      <c r="T621" s="146" t="s">
        <v>71</v>
      </c>
      <c r="U621" s="146" t="s">
        <v>71</v>
      </c>
      <c r="V621" s="146" t="s">
        <v>71</v>
      </c>
      <c r="W621" s="146" t="s">
        <v>71</v>
      </c>
      <c r="X621" s="146" t="s">
        <v>71</v>
      </c>
      <c r="Y621" s="146" t="s">
        <v>71</v>
      </c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7"/>
    </row>
    <row r="622" spans="1:41" s="118" customFormat="1" ht="30" customHeight="1" x14ac:dyDescent="0.2">
      <c r="A622" s="142" t="s">
        <v>218</v>
      </c>
      <c r="B622" s="2" t="s">
        <v>262</v>
      </c>
      <c r="C622" s="142" t="s">
        <v>141</v>
      </c>
      <c r="D622" s="142" t="s">
        <v>71</v>
      </c>
      <c r="E622" s="53" t="s">
        <v>99</v>
      </c>
      <c r="F622" s="146" t="s">
        <v>71</v>
      </c>
      <c r="G622" s="146" t="s">
        <v>71</v>
      </c>
      <c r="H622" s="146" t="s">
        <v>71</v>
      </c>
      <c r="I622" s="146" t="s">
        <v>71</v>
      </c>
      <c r="J622" s="146" t="s">
        <v>71</v>
      </c>
      <c r="K622" s="146" t="s">
        <v>71</v>
      </c>
      <c r="L622" s="146" t="s">
        <v>71</v>
      </c>
      <c r="M622" s="146" t="s">
        <v>71</v>
      </c>
      <c r="N622" s="146" t="s">
        <v>71</v>
      </c>
      <c r="O622" s="146">
        <v>0</v>
      </c>
      <c r="P622" s="146">
        <v>0</v>
      </c>
      <c r="Q622" s="146">
        <v>0</v>
      </c>
      <c r="R622" s="146">
        <v>0</v>
      </c>
      <c r="S622" s="58">
        <v>40</v>
      </c>
      <c r="T622" s="58">
        <v>40</v>
      </c>
      <c r="U622" s="58">
        <v>40</v>
      </c>
      <c r="V622" s="58">
        <v>40</v>
      </c>
      <c r="W622" s="58">
        <v>40</v>
      </c>
      <c r="X622" s="58">
        <v>40</v>
      </c>
      <c r="Y622" s="146">
        <v>40</v>
      </c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7"/>
    </row>
    <row r="623" spans="1:41" s="118" customFormat="1" ht="129.75" customHeight="1" x14ac:dyDescent="0.2">
      <c r="A623" s="150" t="s">
        <v>138</v>
      </c>
      <c r="B623" s="57" t="s">
        <v>504</v>
      </c>
      <c r="C623" s="142" t="s">
        <v>71</v>
      </c>
      <c r="D623" s="142" t="s">
        <v>143</v>
      </c>
      <c r="E623" s="142" t="s">
        <v>71</v>
      </c>
      <c r="F623" s="142" t="s">
        <v>625</v>
      </c>
      <c r="G623" s="8" t="s">
        <v>294</v>
      </c>
      <c r="H623" s="146" t="s">
        <v>71</v>
      </c>
      <c r="I623" s="146" t="s">
        <v>71</v>
      </c>
      <c r="J623" s="146" t="s">
        <v>71</v>
      </c>
      <c r="K623" s="146" t="s">
        <v>71</v>
      </c>
      <c r="L623" s="146" t="s">
        <v>71</v>
      </c>
      <c r="M623" s="146" t="s">
        <v>71</v>
      </c>
      <c r="N623" s="146" t="s">
        <v>71</v>
      </c>
      <c r="O623" s="146" t="s">
        <v>71</v>
      </c>
      <c r="P623" s="146" t="s">
        <v>71</v>
      </c>
      <c r="Q623" s="146" t="s">
        <v>71</v>
      </c>
      <c r="R623" s="146" t="s">
        <v>71</v>
      </c>
      <c r="S623" s="146" t="s">
        <v>71</v>
      </c>
      <c r="T623" s="146" t="s">
        <v>71</v>
      </c>
      <c r="U623" s="146" t="s">
        <v>71</v>
      </c>
      <c r="V623" s="146" t="s">
        <v>71</v>
      </c>
      <c r="W623" s="146" t="s">
        <v>71</v>
      </c>
      <c r="X623" s="146" t="s">
        <v>71</v>
      </c>
      <c r="Y623" s="146" t="s">
        <v>71</v>
      </c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7"/>
    </row>
    <row r="624" spans="1:41" s="118" customFormat="1" ht="12" customHeight="1" x14ac:dyDescent="0.2">
      <c r="A624" s="152"/>
      <c r="B624" s="12" t="s">
        <v>157</v>
      </c>
      <c r="C624" s="14" t="s">
        <v>72</v>
      </c>
      <c r="D624" s="14" t="s">
        <v>71</v>
      </c>
      <c r="E624" s="14" t="s">
        <v>71</v>
      </c>
      <c r="F624" s="14" t="s">
        <v>71</v>
      </c>
      <c r="G624" s="148" t="s">
        <v>71</v>
      </c>
      <c r="H624" s="14" t="s">
        <v>404</v>
      </c>
      <c r="I624" s="148">
        <v>1840500000</v>
      </c>
      <c r="J624" s="14" t="s">
        <v>75</v>
      </c>
      <c r="K624" s="148" t="s">
        <v>71</v>
      </c>
      <c r="L624" s="148" t="s">
        <v>71</v>
      </c>
      <c r="M624" s="36">
        <f t="shared" ref="M624:R624" si="110">M626+M627</f>
        <v>0</v>
      </c>
      <c r="N624" s="36">
        <f t="shared" si="110"/>
        <v>0</v>
      </c>
      <c r="O624" s="36">
        <f t="shared" si="110"/>
        <v>0</v>
      </c>
      <c r="P624" s="36">
        <f t="shared" si="110"/>
        <v>0</v>
      </c>
      <c r="Q624" s="36">
        <f t="shared" si="110"/>
        <v>0</v>
      </c>
      <c r="R624" s="36">
        <f t="shared" si="110"/>
        <v>1545.4</v>
      </c>
      <c r="S624" s="36">
        <f t="shared" ref="S624:X624" si="111">S626+S627</f>
        <v>8304.6</v>
      </c>
      <c r="T624" s="36">
        <f t="shared" si="111"/>
        <v>0</v>
      </c>
      <c r="U624" s="36">
        <f t="shared" si="111"/>
        <v>0</v>
      </c>
      <c r="V624" s="36">
        <f t="shared" si="111"/>
        <v>0</v>
      </c>
      <c r="W624" s="36">
        <f t="shared" si="111"/>
        <v>0</v>
      </c>
      <c r="X624" s="36">
        <f t="shared" si="111"/>
        <v>0</v>
      </c>
      <c r="Y624" s="60">
        <f>SUM(M624:X624)</f>
        <v>9850</v>
      </c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7"/>
    </row>
    <row r="625" spans="1:41" s="118" customFormat="1" ht="12" customHeight="1" x14ac:dyDescent="0.2">
      <c r="A625" s="152"/>
      <c r="B625" s="12" t="s">
        <v>76</v>
      </c>
      <c r="C625" s="24" t="s">
        <v>71</v>
      </c>
      <c r="D625" s="24" t="s">
        <v>71</v>
      </c>
      <c r="E625" s="24" t="s">
        <v>71</v>
      </c>
      <c r="F625" s="24" t="s">
        <v>71</v>
      </c>
      <c r="G625" s="24" t="s">
        <v>71</v>
      </c>
      <c r="H625" s="24" t="s">
        <v>71</v>
      </c>
      <c r="I625" s="24" t="s">
        <v>71</v>
      </c>
      <c r="J625" s="24" t="s">
        <v>71</v>
      </c>
      <c r="K625" s="24" t="s">
        <v>71</v>
      </c>
      <c r="L625" s="24" t="s">
        <v>71</v>
      </c>
      <c r="M625" s="24" t="s">
        <v>71</v>
      </c>
      <c r="N625" s="24" t="s">
        <v>71</v>
      </c>
      <c r="O625" s="24" t="s">
        <v>71</v>
      </c>
      <c r="P625" s="24" t="s">
        <v>71</v>
      </c>
      <c r="Q625" s="24" t="s">
        <v>71</v>
      </c>
      <c r="R625" s="24" t="s">
        <v>71</v>
      </c>
      <c r="S625" s="24" t="s">
        <v>71</v>
      </c>
      <c r="T625" s="24" t="s">
        <v>71</v>
      </c>
      <c r="U625" s="24" t="s">
        <v>71</v>
      </c>
      <c r="V625" s="24" t="s">
        <v>71</v>
      </c>
      <c r="W625" s="24" t="s">
        <v>71</v>
      </c>
      <c r="X625" s="24" t="s">
        <v>71</v>
      </c>
      <c r="Y625" s="24" t="s">
        <v>71</v>
      </c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7"/>
    </row>
    <row r="626" spans="1:41" s="118" customFormat="1" ht="12" customHeight="1" x14ac:dyDescent="0.2">
      <c r="A626" s="152"/>
      <c r="B626" s="12" t="s">
        <v>466</v>
      </c>
      <c r="C626" s="14" t="s">
        <v>72</v>
      </c>
      <c r="D626" s="14" t="s">
        <v>71</v>
      </c>
      <c r="E626" s="14" t="s">
        <v>71</v>
      </c>
      <c r="F626" s="14" t="s">
        <v>71</v>
      </c>
      <c r="G626" s="148" t="s">
        <v>71</v>
      </c>
      <c r="H626" s="14" t="s">
        <v>404</v>
      </c>
      <c r="I626" s="14">
        <v>1840500000</v>
      </c>
      <c r="J626" s="14" t="s">
        <v>75</v>
      </c>
      <c r="K626" s="148" t="s">
        <v>71</v>
      </c>
      <c r="L626" s="148" t="s">
        <v>71</v>
      </c>
      <c r="M626" s="36">
        <f>SUMIFS(M630:M1218,I630:I1218,"1840500000",B630:B1218,"финансирование за счет краевого бюджета")</f>
        <v>0</v>
      </c>
      <c r="N626" s="36">
        <f>SUMIFS(N630:N1218,I630:I1218,"1840500000",B630:B1218,"финансирование за счет краевого бюджета")</f>
        <v>0</v>
      </c>
      <c r="O626" s="36">
        <f>SUMIFS(O630:O1218,I630:I1218,"1840500000",B630:B1218,"финансирование за счет краевого бюджета")</f>
        <v>0</v>
      </c>
      <c r="P626" s="36">
        <f>SUMIFS(P630:P1218,I630:I1218,"1840500000",B630:B1218,"финансирование за счет краевого бюджета")</f>
        <v>0</v>
      </c>
      <c r="Q626" s="36">
        <f>SUMIFS(Q630:Q1218,I630:I1218,"1840500000",B630:B1218,"финансирование за счет краевого бюджета")</f>
        <v>0</v>
      </c>
      <c r="R626" s="36">
        <f>SUMIFS(R630:R1218,I630:I1218,"1840500000",B630:B1218,"финансирование за счет краевого бюджета")</f>
        <v>15.5</v>
      </c>
      <c r="S626" s="23">
        <f>SUMIFS(S630:S1218,I630:I1218,"1840500000",B630:B1218,"финансирование за счет краевого бюджета")</f>
        <v>83</v>
      </c>
      <c r="T626" s="36">
        <f>SUMIFS(T630:T1218,I630:I1218,"1840500000",B630:B1218,"финансирование за счет краевого бюджета")</f>
        <v>0</v>
      </c>
      <c r="U626" s="36">
        <f>SUMIFS(U630:U1218,I630:I1218,"1840500000",B630:B1218,"финансирование за счет краевого бюджета")</f>
        <v>0</v>
      </c>
      <c r="V626" s="36">
        <f>SUMIFS(V630:V1218,I630:I1218,"1840500000",B630:B1218,"финансирование за счет краевого бюджета")</f>
        <v>0</v>
      </c>
      <c r="W626" s="36">
        <f>SUMIFS(W630:W1218,I630:I1218,"1840500000",B630:B1218,"финансирование за счет краевого бюджета")</f>
        <v>0</v>
      </c>
      <c r="X626" s="36">
        <f>SUMIFS(X630:X1218,J630:J1218,"1840500000",C630:C1218,"финансирование за счет краевого бюджета")</f>
        <v>0</v>
      </c>
      <c r="Y626" s="60">
        <f>SUM(M626:X626)</f>
        <v>98.5</v>
      </c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7"/>
    </row>
    <row r="627" spans="1:41" s="118" customFormat="1" ht="12" customHeight="1" x14ac:dyDescent="0.2">
      <c r="A627" s="152"/>
      <c r="B627" s="12" t="s">
        <v>411</v>
      </c>
      <c r="C627" s="14" t="s">
        <v>72</v>
      </c>
      <c r="D627" s="14" t="s">
        <v>71</v>
      </c>
      <c r="E627" s="14" t="s">
        <v>71</v>
      </c>
      <c r="F627" s="14" t="s">
        <v>71</v>
      </c>
      <c r="G627" s="148" t="s">
        <v>71</v>
      </c>
      <c r="H627" s="14" t="s">
        <v>404</v>
      </c>
      <c r="I627" s="14">
        <v>1840500000</v>
      </c>
      <c r="J627" s="14" t="s">
        <v>75</v>
      </c>
      <c r="K627" s="148" t="s">
        <v>71</v>
      </c>
      <c r="L627" s="148" t="s">
        <v>71</v>
      </c>
      <c r="M627" s="36">
        <f>SUMIFS(M630:M1218,I630:I1218,"1840500000",B630:B1218,"финансирование за счет федерального бюджета")</f>
        <v>0</v>
      </c>
      <c r="N627" s="36">
        <f>SUMIFS(N630:N1218,I630:I1218,"1840500000",B630:B1218,"финансирование за счет федерального бюджета")</f>
        <v>0</v>
      </c>
      <c r="O627" s="36">
        <f>SUMIFS(O630:O1218,I630:I1218,"1840500000",B630:B1218,"финансирование за счет федерального бюджета")</f>
        <v>0</v>
      </c>
      <c r="P627" s="36">
        <f>SUMIFS(P630:P1218,I630:I1218,"1840500000",B630:B1218,"финансирование за счет федерального бюджета")</f>
        <v>0</v>
      </c>
      <c r="Q627" s="36">
        <f>SUMIFS(Q630:Q1218,I630:I1218,"1840500000",B630:B1218,"финансирование за счет федерального бюджета")</f>
        <v>0</v>
      </c>
      <c r="R627" s="36">
        <f>SUMIFS(R630:R1218,I630:I1218,"1840500000",B630:B1218,"финансирование за счет федерального бюджета")</f>
        <v>1529.9</v>
      </c>
      <c r="S627" s="23">
        <f>SUMIFS(S630:S1218,I630:I1218,"1840500000",B630:B1218,"финансирование за счет федерального бюджета")</f>
        <v>8221.6</v>
      </c>
      <c r="T627" s="36">
        <f>SUMIFS(T630:T1218,I630:I1218,"1840500000",B630:B1218,"финансирование за счет федерального бюджета")</f>
        <v>0</v>
      </c>
      <c r="U627" s="36">
        <f>SUMIFS(U630:U1218,I630:I1218,"1840500000",B630:B1218,"финансирование за счет федерального бюджета")</f>
        <v>0</v>
      </c>
      <c r="V627" s="36">
        <f>SUMIFS(V630:V1218,I630:I1218,"1840500000",B630:B1218,"финансирование за счет федерального бюджета")</f>
        <v>0</v>
      </c>
      <c r="W627" s="36">
        <f>SUMIFS(W630:W1218,I630:I1218,"1840500000",B630:B1218,"финансирование за счет федерального бюджета")</f>
        <v>0</v>
      </c>
      <c r="X627" s="36">
        <f>SUMIFS(X630:X1218,J630:J1218,"1840500000",C630:C1218,"финансирование за счет федерального бюджета")</f>
        <v>0</v>
      </c>
      <c r="Y627" s="60">
        <f>SUM(M627:X627)</f>
        <v>9751.5</v>
      </c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7"/>
    </row>
    <row r="628" spans="1:41" s="118" customFormat="1" ht="12" customHeight="1" x14ac:dyDescent="0.2">
      <c r="A628" s="152"/>
      <c r="B628" s="57"/>
      <c r="C628" s="148" t="s">
        <v>71</v>
      </c>
      <c r="D628" s="148" t="s">
        <v>71</v>
      </c>
      <c r="E628" s="148" t="s">
        <v>71</v>
      </c>
      <c r="F628" s="148" t="s">
        <v>71</v>
      </c>
      <c r="G628" s="148" t="s">
        <v>71</v>
      </c>
      <c r="H628" s="148" t="s">
        <v>71</v>
      </c>
      <c r="I628" s="148" t="s">
        <v>71</v>
      </c>
      <c r="J628" s="148" t="s">
        <v>71</v>
      </c>
      <c r="K628" s="148" t="s">
        <v>71</v>
      </c>
      <c r="L628" s="148" t="s">
        <v>71</v>
      </c>
      <c r="M628" s="148" t="s">
        <v>71</v>
      </c>
      <c r="N628" s="148" t="s">
        <v>71</v>
      </c>
      <c r="O628" s="148" t="s">
        <v>71</v>
      </c>
      <c r="P628" s="148" t="s">
        <v>71</v>
      </c>
      <c r="Q628" s="148" t="s">
        <v>71</v>
      </c>
      <c r="R628" s="148" t="s">
        <v>71</v>
      </c>
      <c r="S628" s="148" t="s">
        <v>71</v>
      </c>
      <c r="T628" s="148" t="s">
        <v>71</v>
      </c>
      <c r="U628" s="148" t="s">
        <v>71</v>
      </c>
      <c r="V628" s="148" t="s">
        <v>71</v>
      </c>
      <c r="W628" s="148" t="s">
        <v>71</v>
      </c>
      <c r="X628" s="148" t="s">
        <v>71</v>
      </c>
      <c r="Y628" s="148" t="s">
        <v>71</v>
      </c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7"/>
    </row>
    <row r="629" spans="1:41" s="118" customFormat="1" x14ac:dyDescent="0.2">
      <c r="A629" s="152"/>
      <c r="B629" s="12" t="s">
        <v>157</v>
      </c>
      <c r="C629" s="148" t="s">
        <v>72</v>
      </c>
      <c r="D629" s="148" t="s">
        <v>71</v>
      </c>
      <c r="E629" s="148" t="s">
        <v>71</v>
      </c>
      <c r="F629" s="148" t="s">
        <v>71</v>
      </c>
      <c r="G629" s="148" t="s">
        <v>71</v>
      </c>
      <c r="H629" s="14" t="s">
        <v>73</v>
      </c>
      <c r="I629" s="148">
        <v>1840500000</v>
      </c>
      <c r="J629" s="15" t="s">
        <v>75</v>
      </c>
      <c r="K629" s="148" t="s">
        <v>71</v>
      </c>
      <c r="L629" s="148" t="s">
        <v>71</v>
      </c>
      <c r="M629" s="23">
        <f t="shared" ref="M629:R629" si="112">M631+M632</f>
        <v>0</v>
      </c>
      <c r="N629" s="23">
        <f t="shared" si="112"/>
        <v>0</v>
      </c>
      <c r="O629" s="23">
        <f t="shared" si="112"/>
        <v>0</v>
      </c>
      <c r="P629" s="23">
        <f t="shared" si="112"/>
        <v>0</v>
      </c>
      <c r="Q629" s="23">
        <f t="shared" si="112"/>
        <v>0</v>
      </c>
      <c r="R629" s="23">
        <f t="shared" si="112"/>
        <v>1545.4</v>
      </c>
      <c r="S629" s="23">
        <f t="shared" ref="S629:X629" si="113">S631+S632</f>
        <v>8304.6</v>
      </c>
      <c r="T629" s="23">
        <f t="shared" si="113"/>
        <v>0</v>
      </c>
      <c r="U629" s="23">
        <f t="shared" si="113"/>
        <v>0</v>
      </c>
      <c r="V629" s="23">
        <f t="shared" si="113"/>
        <v>0</v>
      </c>
      <c r="W629" s="23">
        <f t="shared" si="113"/>
        <v>0</v>
      </c>
      <c r="X629" s="23">
        <f t="shared" si="113"/>
        <v>0</v>
      </c>
      <c r="Y629" s="36">
        <f>SUM(M629:X629)</f>
        <v>9850</v>
      </c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7"/>
    </row>
    <row r="630" spans="1:41" s="118" customFormat="1" x14ac:dyDescent="0.2">
      <c r="A630" s="152"/>
      <c r="B630" s="12" t="s">
        <v>76</v>
      </c>
      <c r="C630" s="24" t="s">
        <v>71</v>
      </c>
      <c r="D630" s="24" t="s">
        <v>71</v>
      </c>
      <c r="E630" s="24" t="s">
        <v>71</v>
      </c>
      <c r="F630" s="24" t="s">
        <v>71</v>
      </c>
      <c r="G630" s="24" t="s">
        <v>71</v>
      </c>
      <c r="H630" s="24" t="s">
        <v>71</v>
      </c>
      <c r="I630" s="24" t="s">
        <v>71</v>
      </c>
      <c r="J630" s="24" t="s">
        <v>71</v>
      </c>
      <c r="K630" s="148" t="s">
        <v>71</v>
      </c>
      <c r="L630" s="148" t="s">
        <v>71</v>
      </c>
      <c r="M630" s="148" t="s">
        <v>71</v>
      </c>
      <c r="N630" s="148" t="s">
        <v>71</v>
      </c>
      <c r="O630" s="148" t="s">
        <v>71</v>
      </c>
      <c r="P630" s="148" t="s">
        <v>71</v>
      </c>
      <c r="Q630" s="148" t="s">
        <v>71</v>
      </c>
      <c r="R630" s="148" t="s">
        <v>71</v>
      </c>
      <c r="S630" s="24" t="s">
        <v>71</v>
      </c>
      <c r="T630" s="24" t="s">
        <v>71</v>
      </c>
      <c r="U630" s="24" t="s">
        <v>71</v>
      </c>
      <c r="V630" s="24" t="s">
        <v>71</v>
      </c>
      <c r="W630" s="24" t="s">
        <v>71</v>
      </c>
      <c r="X630" s="24" t="s">
        <v>71</v>
      </c>
      <c r="Y630" s="24" t="s">
        <v>71</v>
      </c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7"/>
    </row>
    <row r="631" spans="1:41" s="118" customFormat="1" x14ac:dyDescent="0.2">
      <c r="A631" s="152"/>
      <c r="B631" s="12" t="s">
        <v>159</v>
      </c>
      <c r="C631" s="148" t="s">
        <v>72</v>
      </c>
      <c r="D631" s="148" t="s">
        <v>71</v>
      </c>
      <c r="E631" s="148" t="s">
        <v>71</v>
      </c>
      <c r="F631" s="148" t="s">
        <v>71</v>
      </c>
      <c r="G631" s="148" t="s">
        <v>71</v>
      </c>
      <c r="H631" s="14" t="s">
        <v>73</v>
      </c>
      <c r="I631" s="148">
        <v>1840500000</v>
      </c>
      <c r="J631" s="15" t="s">
        <v>75</v>
      </c>
      <c r="K631" s="148" t="s">
        <v>71</v>
      </c>
      <c r="L631" s="148" t="s">
        <v>71</v>
      </c>
      <c r="M631" s="23">
        <f>SUMIFS(M634:M635,B634:B635,B631)</f>
        <v>0</v>
      </c>
      <c r="N631" s="23">
        <f>SUMIFS(N634:N635,B634:B635,B631)</f>
        <v>0</v>
      </c>
      <c r="O631" s="23">
        <f>SUMIFS(O634:O635,B634:B635,B631)</f>
        <v>0</v>
      </c>
      <c r="P631" s="23">
        <f>SUMIFS(P634:P635,B634:B635,B631)</f>
        <v>0</v>
      </c>
      <c r="Q631" s="23">
        <f>SUMIFS(Q634:Q635,B634:B635,B631)</f>
        <v>0</v>
      </c>
      <c r="R631" s="23">
        <f>SUMIFS(R634:R635,B634:B635,B631)</f>
        <v>1529.9</v>
      </c>
      <c r="S631" s="23">
        <f>SUMIFS(S634:S635,B634:B635,B631)</f>
        <v>8221.6</v>
      </c>
      <c r="T631" s="23">
        <f>SUMIFS(T634:T635,B634:B635,B631)</f>
        <v>0</v>
      </c>
      <c r="U631" s="23">
        <f>SUMIFS(U634:U635,B634:B635,B631)</f>
        <v>0</v>
      </c>
      <c r="V631" s="23">
        <f>SUMIFS(V634:V635,B634:B635,B631)</f>
        <v>0</v>
      </c>
      <c r="W631" s="23">
        <f>SUMIFS(W634:W635,B634:B635,B631)</f>
        <v>0</v>
      </c>
      <c r="X631" s="23">
        <f>SUMIFS(X634:X635,C634:C635,B631)</f>
        <v>0</v>
      </c>
      <c r="Y631" s="36">
        <f>SUM(M631:X631)</f>
        <v>9751.5</v>
      </c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7"/>
    </row>
    <row r="632" spans="1:41" s="118" customFormat="1" x14ac:dyDescent="0.2">
      <c r="A632" s="152"/>
      <c r="B632" s="12" t="s">
        <v>158</v>
      </c>
      <c r="C632" s="148" t="s">
        <v>72</v>
      </c>
      <c r="D632" s="148" t="s">
        <v>71</v>
      </c>
      <c r="E632" s="148" t="s">
        <v>71</v>
      </c>
      <c r="F632" s="148" t="s">
        <v>71</v>
      </c>
      <c r="G632" s="148" t="s">
        <v>71</v>
      </c>
      <c r="H632" s="14" t="s">
        <v>73</v>
      </c>
      <c r="I632" s="148">
        <v>1840500000</v>
      </c>
      <c r="J632" s="15" t="s">
        <v>75</v>
      </c>
      <c r="K632" s="148" t="s">
        <v>71</v>
      </c>
      <c r="L632" s="148" t="s">
        <v>71</v>
      </c>
      <c r="M632" s="23">
        <f>SUMIFS(M634:M635,B634:B635,B632)</f>
        <v>0</v>
      </c>
      <c r="N632" s="23">
        <f>SUMIFS(N634:N635,B634:B635,B632)</f>
        <v>0</v>
      </c>
      <c r="O632" s="23">
        <f>SUMIFS(O634:O635,B634:B635,B632)</f>
        <v>0</v>
      </c>
      <c r="P632" s="23">
        <f>SUMIFS(P634:P635,B634:B635,B632)</f>
        <v>0</v>
      </c>
      <c r="Q632" s="23">
        <f>SUMIFS(Q634:Q635,B634:B635,B632)</f>
        <v>0</v>
      </c>
      <c r="R632" s="23">
        <f>SUMIFS(R634:R635,B634:B635,B632)</f>
        <v>15.5</v>
      </c>
      <c r="S632" s="23">
        <f>SUMIFS(S634:S635,B634:B635,B632)</f>
        <v>83</v>
      </c>
      <c r="T632" s="23">
        <f>SUMIFS(T634:T635,B634:B635,B632)</f>
        <v>0</v>
      </c>
      <c r="U632" s="23">
        <f>SUMIFS(U634:U635,B634:B635,B632)</f>
        <v>0</v>
      </c>
      <c r="V632" s="23">
        <f>SUMIFS(V634:V635,B634:B635,B632)</f>
        <v>0</v>
      </c>
      <c r="W632" s="23">
        <f>SUMIFS(W634:W635,B634:B635,B632)</f>
        <v>0</v>
      </c>
      <c r="X632" s="23">
        <f>SUMIFS(X634:X635,C634:C635,B632)</f>
        <v>0</v>
      </c>
      <c r="Y632" s="36">
        <f>SUM(M632:X632)</f>
        <v>98.5</v>
      </c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7"/>
    </row>
    <row r="633" spans="1:41" s="118" customFormat="1" x14ac:dyDescent="0.2">
      <c r="A633" s="152"/>
      <c r="B633" s="12"/>
      <c r="C633" s="14" t="s">
        <v>71</v>
      </c>
      <c r="D633" s="14" t="s">
        <v>71</v>
      </c>
      <c r="E633" s="14" t="s">
        <v>71</v>
      </c>
      <c r="F633" s="14" t="s">
        <v>71</v>
      </c>
      <c r="G633" s="148" t="s">
        <v>71</v>
      </c>
      <c r="H633" s="148" t="s">
        <v>71</v>
      </c>
      <c r="I633" s="148" t="s">
        <v>71</v>
      </c>
      <c r="J633" s="148" t="s">
        <v>71</v>
      </c>
      <c r="K633" s="148" t="s">
        <v>71</v>
      </c>
      <c r="L633" s="148" t="s">
        <v>71</v>
      </c>
      <c r="M633" s="148" t="s">
        <v>71</v>
      </c>
      <c r="N633" s="148" t="s">
        <v>71</v>
      </c>
      <c r="O633" s="148" t="s">
        <v>71</v>
      </c>
      <c r="P633" s="148" t="s">
        <v>71</v>
      </c>
      <c r="Q633" s="148" t="s">
        <v>71</v>
      </c>
      <c r="R633" s="148" t="s">
        <v>71</v>
      </c>
      <c r="S633" s="148" t="s">
        <v>71</v>
      </c>
      <c r="T633" s="148" t="s">
        <v>71</v>
      </c>
      <c r="U633" s="148" t="s">
        <v>71</v>
      </c>
      <c r="V633" s="148" t="s">
        <v>71</v>
      </c>
      <c r="W633" s="148" t="s">
        <v>71</v>
      </c>
      <c r="X633" s="148" t="s">
        <v>71</v>
      </c>
      <c r="Y633" s="148" t="s">
        <v>71</v>
      </c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7"/>
    </row>
    <row r="634" spans="1:41" s="118" customFormat="1" x14ac:dyDescent="0.2">
      <c r="A634" s="152"/>
      <c r="B634" s="11" t="s">
        <v>158</v>
      </c>
      <c r="C634" s="146" t="s">
        <v>72</v>
      </c>
      <c r="D634" s="146" t="s">
        <v>71</v>
      </c>
      <c r="E634" s="146" t="s">
        <v>71</v>
      </c>
      <c r="F634" s="146" t="s">
        <v>71</v>
      </c>
      <c r="G634" s="146" t="s">
        <v>71</v>
      </c>
      <c r="H634" s="142" t="s">
        <v>80</v>
      </c>
      <c r="I634" s="146" t="s">
        <v>21</v>
      </c>
      <c r="J634" s="9" t="s">
        <v>416</v>
      </c>
      <c r="K634" s="146" t="s">
        <v>71</v>
      </c>
      <c r="L634" s="146" t="s">
        <v>71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15.5</v>
      </c>
      <c r="S634" s="10">
        <v>83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28">
        <f>SUM(M634:X634)</f>
        <v>98.5</v>
      </c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7"/>
    </row>
    <row r="635" spans="1:41" s="118" customFormat="1" x14ac:dyDescent="0.2">
      <c r="A635" s="152"/>
      <c r="B635" s="11" t="s">
        <v>159</v>
      </c>
      <c r="C635" s="146" t="s">
        <v>72</v>
      </c>
      <c r="D635" s="146" t="s">
        <v>71</v>
      </c>
      <c r="E635" s="146" t="s">
        <v>71</v>
      </c>
      <c r="F635" s="146" t="s">
        <v>71</v>
      </c>
      <c r="G635" s="146" t="s">
        <v>71</v>
      </c>
      <c r="H635" s="142" t="s">
        <v>80</v>
      </c>
      <c r="I635" s="146">
        <v>1840555055</v>
      </c>
      <c r="J635" s="9" t="s">
        <v>416</v>
      </c>
      <c r="K635" s="146" t="s">
        <v>71</v>
      </c>
      <c r="L635" s="146" t="s">
        <v>71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1529.9</v>
      </c>
      <c r="S635" s="10">
        <v>8221.6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28">
        <f>SUM(M635:X635)</f>
        <v>9751.5</v>
      </c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7"/>
    </row>
    <row r="636" spans="1:41" s="118" customFormat="1" ht="25.5" customHeight="1" x14ac:dyDescent="0.2">
      <c r="A636" s="142" t="s">
        <v>577</v>
      </c>
      <c r="B636" s="2" t="s">
        <v>262</v>
      </c>
      <c r="C636" s="142" t="s">
        <v>141</v>
      </c>
      <c r="D636" s="142" t="s">
        <v>71</v>
      </c>
      <c r="E636" s="53" t="s">
        <v>99</v>
      </c>
      <c r="F636" s="142" t="s">
        <v>71</v>
      </c>
      <c r="G636" s="51" t="s">
        <v>71</v>
      </c>
      <c r="H636" s="142" t="s">
        <v>71</v>
      </c>
      <c r="I636" s="142" t="s">
        <v>71</v>
      </c>
      <c r="J636" s="142" t="s">
        <v>71</v>
      </c>
      <c r="K636" s="142" t="s">
        <v>71</v>
      </c>
      <c r="L636" s="142" t="s">
        <v>71</v>
      </c>
      <c r="M636" s="28" t="s">
        <v>71</v>
      </c>
      <c r="N636" s="28" t="s">
        <v>71</v>
      </c>
      <c r="O636" s="28">
        <v>0</v>
      </c>
      <c r="P636" s="28">
        <v>0</v>
      </c>
      <c r="Q636" s="28">
        <v>0</v>
      </c>
      <c r="R636" s="28">
        <v>0</v>
      </c>
      <c r="S636" s="58">
        <v>50</v>
      </c>
      <c r="T636" s="58">
        <v>50</v>
      </c>
      <c r="U636" s="58">
        <v>50</v>
      </c>
      <c r="V636" s="58">
        <v>50</v>
      </c>
      <c r="W636" s="58">
        <v>50</v>
      </c>
      <c r="X636" s="58">
        <v>50</v>
      </c>
      <c r="Y636" s="61">
        <v>50</v>
      </c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7"/>
    </row>
    <row r="637" spans="1:41" s="118" customFormat="1" ht="38.25" x14ac:dyDescent="0.2">
      <c r="A637" s="142" t="s">
        <v>137</v>
      </c>
      <c r="B637" s="57" t="s">
        <v>1</v>
      </c>
      <c r="C637" s="142" t="s">
        <v>71</v>
      </c>
      <c r="D637" s="142" t="s">
        <v>143</v>
      </c>
      <c r="E637" s="142" t="s">
        <v>71</v>
      </c>
      <c r="F637" s="142" t="s">
        <v>622</v>
      </c>
      <c r="G637" s="51" t="s">
        <v>71</v>
      </c>
      <c r="H637" s="142" t="s">
        <v>71</v>
      </c>
      <c r="I637" s="142" t="s">
        <v>71</v>
      </c>
      <c r="J637" s="142" t="s">
        <v>71</v>
      </c>
      <c r="K637" s="142" t="s">
        <v>71</v>
      </c>
      <c r="L637" s="142" t="s">
        <v>71</v>
      </c>
      <c r="M637" s="142" t="s">
        <v>71</v>
      </c>
      <c r="N637" s="142" t="s">
        <v>71</v>
      </c>
      <c r="O637" s="146" t="s">
        <v>71</v>
      </c>
      <c r="P637" s="146" t="s">
        <v>71</v>
      </c>
      <c r="Q637" s="146" t="s">
        <v>71</v>
      </c>
      <c r="R637" s="146" t="s">
        <v>71</v>
      </c>
      <c r="S637" s="146" t="s">
        <v>71</v>
      </c>
      <c r="T637" s="146" t="s">
        <v>71</v>
      </c>
      <c r="U637" s="146" t="s">
        <v>71</v>
      </c>
      <c r="V637" s="146" t="s">
        <v>71</v>
      </c>
      <c r="W637" s="146" t="s">
        <v>71</v>
      </c>
      <c r="X637" s="146" t="s">
        <v>71</v>
      </c>
      <c r="Y637" s="146" t="s">
        <v>71</v>
      </c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7"/>
    </row>
    <row r="638" spans="1:41" s="118" customFormat="1" ht="28.5" customHeight="1" x14ac:dyDescent="0.2">
      <c r="A638" s="142" t="s">
        <v>578</v>
      </c>
      <c r="B638" s="2" t="s">
        <v>266</v>
      </c>
      <c r="C638" s="142" t="s">
        <v>141</v>
      </c>
      <c r="D638" s="142" t="s">
        <v>71</v>
      </c>
      <c r="E638" s="53" t="s">
        <v>99</v>
      </c>
      <c r="F638" s="142" t="s">
        <v>71</v>
      </c>
      <c r="G638" s="51" t="s">
        <v>71</v>
      </c>
      <c r="H638" s="142" t="s">
        <v>71</v>
      </c>
      <c r="I638" s="142" t="s">
        <v>71</v>
      </c>
      <c r="J638" s="142" t="s">
        <v>71</v>
      </c>
      <c r="K638" s="142" t="s">
        <v>71</v>
      </c>
      <c r="L638" s="142" t="s">
        <v>71</v>
      </c>
      <c r="M638" s="28" t="s">
        <v>71</v>
      </c>
      <c r="N638" s="28" t="s">
        <v>71</v>
      </c>
      <c r="O638" s="28">
        <v>0</v>
      </c>
      <c r="P638" s="28">
        <v>0</v>
      </c>
      <c r="Q638" s="28">
        <v>0</v>
      </c>
      <c r="R638" s="28">
        <v>0</v>
      </c>
      <c r="S638" s="28">
        <v>0</v>
      </c>
      <c r="T638" s="28">
        <v>0</v>
      </c>
      <c r="U638" s="58">
        <v>60</v>
      </c>
      <c r="V638" s="58">
        <v>60</v>
      </c>
      <c r="W638" s="58">
        <v>60</v>
      </c>
      <c r="X638" s="58">
        <v>60</v>
      </c>
      <c r="Y638" s="59">
        <v>60</v>
      </c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7"/>
    </row>
    <row r="639" spans="1:41" s="118" customFormat="1" ht="104.25" customHeight="1" x14ac:dyDescent="0.2">
      <c r="A639" s="150" t="s">
        <v>190</v>
      </c>
      <c r="B639" s="12" t="s">
        <v>2</v>
      </c>
      <c r="C639" s="146" t="s">
        <v>71</v>
      </c>
      <c r="D639" s="146">
        <v>0.1</v>
      </c>
      <c r="E639" s="146" t="s">
        <v>71</v>
      </c>
      <c r="F639" s="20" t="s">
        <v>622</v>
      </c>
      <c r="G639" s="8" t="s">
        <v>294</v>
      </c>
      <c r="H639" s="146" t="s">
        <v>71</v>
      </c>
      <c r="I639" s="146" t="s">
        <v>71</v>
      </c>
      <c r="J639" s="9" t="s">
        <v>71</v>
      </c>
      <c r="K639" s="146" t="s">
        <v>71</v>
      </c>
      <c r="L639" s="146" t="s">
        <v>71</v>
      </c>
      <c r="M639" s="146" t="s">
        <v>71</v>
      </c>
      <c r="N639" s="146" t="s">
        <v>71</v>
      </c>
      <c r="O639" s="146" t="s">
        <v>71</v>
      </c>
      <c r="P639" s="146" t="s">
        <v>71</v>
      </c>
      <c r="Q639" s="146" t="s">
        <v>71</v>
      </c>
      <c r="R639" s="146" t="s">
        <v>71</v>
      </c>
      <c r="S639" s="146" t="s">
        <v>71</v>
      </c>
      <c r="T639" s="146" t="s">
        <v>71</v>
      </c>
      <c r="U639" s="146" t="s">
        <v>71</v>
      </c>
      <c r="V639" s="146" t="s">
        <v>71</v>
      </c>
      <c r="W639" s="146" t="s">
        <v>71</v>
      </c>
      <c r="X639" s="146" t="s">
        <v>71</v>
      </c>
      <c r="Y639" s="146" t="s">
        <v>71</v>
      </c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7"/>
    </row>
    <row r="640" spans="1:41" s="118" customFormat="1" x14ac:dyDescent="0.2">
      <c r="A640" s="152"/>
      <c r="B640" s="12" t="s">
        <v>157</v>
      </c>
      <c r="C640" s="148" t="s">
        <v>72</v>
      </c>
      <c r="D640" s="148" t="s">
        <v>71</v>
      </c>
      <c r="E640" s="148" t="s">
        <v>71</v>
      </c>
      <c r="F640" s="148" t="s">
        <v>71</v>
      </c>
      <c r="G640" s="148" t="s">
        <v>71</v>
      </c>
      <c r="H640" s="14" t="s">
        <v>404</v>
      </c>
      <c r="I640" s="148">
        <v>1840700000</v>
      </c>
      <c r="J640" s="15" t="s">
        <v>75</v>
      </c>
      <c r="K640" s="148" t="s">
        <v>71</v>
      </c>
      <c r="L640" s="148" t="s">
        <v>71</v>
      </c>
      <c r="M640" s="23">
        <f t="shared" ref="M640:R640" si="114">M642+M643</f>
        <v>0</v>
      </c>
      <c r="N640" s="23">
        <f t="shared" si="114"/>
        <v>0</v>
      </c>
      <c r="O640" s="23">
        <f t="shared" si="114"/>
        <v>3966.5</v>
      </c>
      <c r="P640" s="23">
        <f t="shared" si="114"/>
        <v>14104.5</v>
      </c>
      <c r="Q640" s="23">
        <f t="shared" si="114"/>
        <v>9138.2000000000007</v>
      </c>
      <c r="R640" s="23">
        <f t="shared" si="114"/>
        <v>38276.800000000003</v>
      </c>
      <c r="S640" s="23">
        <f t="shared" ref="S640:X640" si="115">S642+S643</f>
        <v>235858.2</v>
      </c>
      <c r="T640" s="23">
        <f t="shared" si="115"/>
        <v>333744.80000000005</v>
      </c>
      <c r="U640" s="23">
        <f t="shared" si="115"/>
        <v>65354.400000000001</v>
      </c>
      <c r="V640" s="23">
        <f t="shared" si="115"/>
        <v>0</v>
      </c>
      <c r="W640" s="23">
        <f t="shared" si="115"/>
        <v>0</v>
      </c>
      <c r="X640" s="23">
        <f t="shared" si="115"/>
        <v>0</v>
      </c>
      <c r="Y640" s="36">
        <f>SUM(M640:X640)</f>
        <v>700443.4</v>
      </c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7"/>
    </row>
    <row r="641" spans="1:41" s="118" customFormat="1" x14ac:dyDescent="0.2">
      <c r="A641" s="152"/>
      <c r="B641" s="12" t="s">
        <v>76</v>
      </c>
      <c r="C641" s="24" t="s">
        <v>71</v>
      </c>
      <c r="D641" s="24" t="s">
        <v>71</v>
      </c>
      <c r="E641" s="24" t="s">
        <v>71</v>
      </c>
      <c r="F641" s="24" t="s">
        <v>71</v>
      </c>
      <c r="G641" s="24" t="s">
        <v>71</v>
      </c>
      <c r="H641" s="24" t="s">
        <v>71</v>
      </c>
      <c r="I641" s="24" t="s">
        <v>71</v>
      </c>
      <c r="J641" s="24" t="s">
        <v>71</v>
      </c>
      <c r="K641" s="24" t="s">
        <v>71</v>
      </c>
      <c r="L641" s="24" t="s">
        <v>71</v>
      </c>
      <c r="M641" s="24" t="s">
        <v>71</v>
      </c>
      <c r="N641" s="24" t="s">
        <v>71</v>
      </c>
      <c r="O641" s="24" t="s">
        <v>71</v>
      </c>
      <c r="P641" s="24" t="s">
        <v>71</v>
      </c>
      <c r="Q641" s="24" t="s">
        <v>71</v>
      </c>
      <c r="R641" s="24" t="s">
        <v>71</v>
      </c>
      <c r="S641" s="24" t="s">
        <v>71</v>
      </c>
      <c r="T641" s="24" t="s">
        <v>71</v>
      </c>
      <c r="U641" s="24" t="s">
        <v>71</v>
      </c>
      <c r="V641" s="24" t="s">
        <v>71</v>
      </c>
      <c r="W641" s="24" t="s">
        <v>71</v>
      </c>
      <c r="X641" s="24" t="s">
        <v>71</v>
      </c>
      <c r="Y641" s="24" t="s">
        <v>71</v>
      </c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7"/>
    </row>
    <row r="642" spans="1:41" s="118" customFormat="1" x14ac:dyDescent="0.2">
      <c r="A642" s="152"/>
      <c r="B642" s="12" t="s">
        <v>466</v>
      </c>
      <c r="C642" s="148" t="s">
        <v>97</v>
      </c>
      <c r="D642" s="148" t="s">
        <v>71</v>
      </c>
      <c r="E642" s="148" t="s">
        <v>71</v>
      </c>
      <c r="F642" s="24" t="s">
        <v>71</v>
      </c>
      <c r="G642" s="32" t="s">
        <v>71</v>
      </c>
      <c r="H642" s="14" t="s">
        <v>404</v>
      </c>
      <c r="I642" s="148">
        <v>1840700000</v>
      </c>
      <c r="J642" s="15" t="s">
        <v>75</v>
      </c>
      <c r="K642" s="148" t="s">
        <v>71</v>
      </c>
      <c r="L642" s="148" t="s">
        <v>71</v>
      </c>
      <c r="M642" s="23">
        <f>SUMIFS(M647:M1235,I647:I1235,"1840700000",B647:B1235,"финансирование за счет краевого бюджета")</f>
        <v>0</v>
      </c>
      <c r="N642" s="23">
        <f>SUMIFS(N647:N1235,I647:I1235,"1840700000",B647:B1235,"финансирование за счет краевого бюджета")</f>
        <v>0</v>
      </c>
      <c r="O642" s="23">
        <f>SUMIFS(O647:O1235,I647:I1235,"1840700000",B647:B1235,"финансирование за счет краевого бюджета")</f>
        <v>3966.5</v>
      </c>
      <c r="P642" s="23">
        <f>SUMIFS(P647:P1235,I647:I1235,"1840700000",B647:B1235,"финансирование за счет краевого бюджета")</f>
        <v>14104.5</v>
      </c>
      <c r="Q642" s="23">
        <f>SUMIFS(Q647:Q1235,I647:I1235,"1840700000",B647:B1235,"финансирование за счет краевого бюджета")</f>
        <v>9138.2000000000007</v>
      </c>
      <c r="R642" s="23">
        <f>SUMIFS(R647:R1235,I647:I1235,"1840700000",B647:B1235,"финансирование за счет краевого бюджета")</f>
        <v>20284.2</v>
      </c>
      <c r="S642" s="23">
        <f>SUMIFS(S647:S1235,I647:I1235,"1840700000",B647:B1235,"финансирование за счет краевого бюджета")</f>
        <v>119943.59999999999</v>
      </c>
      <c r="T642" s="23">
        <f>SUMIFS(T647:T1235,I647:I1235,"1840700000",B647:B1235,"финансирование за счет краевого бюджета")</f>
        <v>159359.6</v>
      </c>
      <c r="U642" s="23">
        <f>SUMIFS(U647:U1235,I647:I1235,"1840700000",B647:B1235,"финансирование за счет краевого бюджета")</f>
        <v>65354.400000000001</v>
      </c>
      <c r="V642" s="23">
        <f>SUMIFS(V647:V1235,I647:I1235,"1840700000",B647:B1235,"финансирование за счет краевого бюджета")</f>
        <v>0</v>
      </c>
      <c r="W642" s="23">
        <f>SUMIFS(W647:W1235,I647:I1235,"1840700000",B647:B1235,"финансирование за счет краевого бюджета")</f>
        <v>0</v>
      </c>
      <c r="X642" s="23">
        <f>SUMIFS(X647:X1235,J647:J1235,"1840700000",C647:C1235,"финансирование за счет краевого бюджета")</f>
        <v>0</v>
      </c>
      <c r="Y642" s="36">
        <f>SUM(M642:X642)</f>
        <v>392151</v>
      </c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7"/>
    </row>
    <row r="643" spans="1:41" s="118" customFormat="1" x14ac:dyDescent="0.2">
      <c r="A643" s="153"/>
      <c r="B643" s="12" t="s">
        <v>411</v>
      </c>
      <c r="C643" s="148" t="s">
        <v>72</v>
      </c>
      <c r="D643" s="148" t="s">
        <v>71</v>
      </c>
      <c r="E643" s="148" t="s">
        <v>71</v>
      </c>
      <c r="F643" s="148" t="s">
        <v>71</v>
      </c>
      <c r="G643" s="148" t="s">
        <v>71</v>
      </c>
      <c r="H643" s="14" t="s">
        <v>404</v>
      </c>
      <c r="I643" s="148">
        <v>1840700000</v>
      </c>
      <c r="J643" s="15" t="s">
        <v>75</v>
      </c>
      <c r="K643" s="148" t="s">
        <v>71</v>
      </c>
      <c r="L643" s="148" t="s">
        <v>71</v>
      </c>
      <c r="M643" s="23">
        <f>SUMIFS(M647:M1235,I647:I1235,"1840700000",B647:B1235,"финансирование за счет федерального бюджета")</f>
        <v>0</v>
      </c>
      <c r="N643" s="23">
        <f>SUMIFS(N647:N1235,I647:I1235,"1840700000",B647:B1235,"финансирование за счет федерального бюджета")</f>
        <v>0</v>
      </c>
      <c r="O643" s="23">
        <f>SUMIFS(O647:O1235,I647:I1235,"1840700000",B647:B1235,"финансирование за счет федерального бюджета")</f>
        <v>0</v>
      </c>
      <c r="P643" s="23">
        <f>SUMIFS(P647:P1235,I647:I1235,"1840700000",B647:B1235,"финансирование за счет федерального бюджета")</f>
        <v>0</v>
      </c>
      <c r="Q643" s="23">
        <f>SUMIFS(Q647:Q1235,I647:I1235,"1840700000",B647:B1235,"финансирование за счет федерального бюджета")</f>
        <v>0</v>
      </c>
      <c r="R643" s="23">
        <f>SUMIFS(R647:R1235,I647:I1235,"1840700000",B647:B1235,"финансирование за счет федерального бюджета")</f>
        <v>17992.599999999999</v>
      </c>
      <c r="S643" s="23">
        <f>SUMIFS(S647:S1235,I647:I1235,"1840700000",B647:B1235,"финансирование за счет федерального бюджета")</f>
        <v>115914.6</v>
      </c>
      <c r="T643" s="23">
        <f>SUMIFS(T647:T1235,I647:I1235,"1840700000",B647:B1235,"финансирование за счет федерального бюджета")</f>
        <v>174385.2</v>
      </c>
      <c r="U643" s="23">
        <f>SUMIFS(U647:U1235,I647:I1235,"1840700000",B647:B1235,"финансирование за счет федерального бюджета")</f>
        <v>0</v>
      </c>
      <c r="V643" s="23">
        <f>SUMIFS(V647:V1235,I647:I1235,"1840700000",B647:B1235,"финансирование за счет федерального бюджета")</f>
        <v>0</v>
      </c>
      <c r="W643" s="23">
        <f>SUMIFS(W647:W1235,I647:I1235,"1840700000",B647:B1235,"финансирование за счет федерального бюджета")</f>
        <v>0</v>
      </c>
      <c r="X643" s="23">
        <f>SUMIFS(X647:X1235,J647:J1235,"1840700000",C647:C1235,"финансирование за счет федерального бюджета")</f>
        <v>0</v>
      </c>
      <c r="Y643" s="36">
        <f>SUM(M643:X643)</f>
        <v>308292.40000000002</v>
      </c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7"/>
    </row>
    <row r="644" spans="1:41" s="118" customFormat="1" ht="27.75" customHeight="1" x14ac:dyDescent="0.2">
      <c r="A644" s="142" t="s">
        <v>219</v>
      </c>
      <c r="B644" s="2" t="s">
        <v>262</v>
      </c>
      <c r="C644" s="142" t="s">
        <v>150</v>
      </c>
      <c r="D644" s="142" t="s">
        <v>71</v>
      </c>
      <c r="E644" s="53" t="s">
        <v>99</v>
      </c>
      <c r="F644" s="142" t="s">
        <v>71</v>
      </c>
      <c r="G644" s="142" t="s">
        <v>71</v>
      </c>
      <c r="H644" s="142" t="s">
        <v>71</v>
      </c>
      <c r="I644" s="142" t="s">
        <v>71</v>
      </c>
      <c r="J644" s="142" t="s">
        <v>71</v>
      </c>
      <c r="K644" s="142" t="s">
        <v>71</v>
      </c>
      <c r="L644" s="142" t="s">
        <v>71</v>
      </c>
      <c r="M644" s="142" t="s">
        <v>71</v>
      </c>
      <c r="N644" s="142" t="s">
        <v>71</v>
      </c>
      <c r="O644" s="142" t="s">
        <v>640</v>
      </c>
      <c r="P644" s="58">
        <f>P654+P656+P660+P671+P684+P696+P705+P716+P725+P736</f>
        <v>138</v>
      </c>
      <c r="Q644" s="58">
        <f t="shared" ref="Q644:X644" si="116">Q654+Q656+Q660+Q671+Q684+Q696+Q705+Q716+Q725+Q736+Q745</f>
        <v>138</v>
      </c>
      <c r="R644" s="28">
        <f t="shared" si="116"/>
        <v>138</v>
      </c>
      <c r="S644" s="58">
        <f t="shared" si="116"/>
        <v>686.5</v>
      </c>
      <c r="T644" s="54">
        <f>T654+T656+T660+T671+T684+T696+T705+T716+T725+T736+T745</f>
        <v>857</v>
      </c>
      <c r="U644" s="58">
        <f t="shared" si="116"/>
        <v>857</v>
      </c>
      <c r="V644" s="58">
        <f t="shared" si="116"/>
        <v>857</v>
      </c>
      <c r="W644" s="58">
        <f t="shared" si="116"/>
        <v>857</v>
      </c>
      <c r="X644" s="58">
        <f t="shared" si="116"/>
        <v>857</v>
      </c>
      <c r="Y644" s="142" t="s">
        <v>368</v>
      </c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7"/>
    </row>
    <row r="645" spans="1:41" s="118" customFormat="1" ht="107.25" customHeight="1" x14ac:dyDescent="0.2">
      <c r="A645" s="150" t="s">
        <v>3</v>
      </c>
      <c r="B645" s="12" t="s">
        <v>272</v>
      </c>
      <c r="C645" s="146" t="s">
        <v>71</v>
      </c>
      <c r="D645" s="146" t="s">
        <v>71</v>
      </c>
      <c r="E645" s="146" t="s">
        <v>71</v>
      </c>
      <c r="F645" s="20" t="s">
        <v>281</v>
      </c>
      <c r="G645" s="8" t="s">
        <v>294</v>
      </c>
      <c r="H645" s="146" t="s">
        <v>71</v>
      </c>
      <c r="I645" s="146" t="s">
        <v>71</v>
      </c>
      <c r="J645" s="9" t="s">
        <v>71</v>
      </c>
      <c r="K645" s="146" t="s">
        <v>71</v>
      </c>
      <c r="L645" s="146" t="s">
        <v>71</v>
      </c>
      <c r="M645" s="146" t="s">
        <v>71</v>
      </c>
      <c r="N645" s="146" t="s">
        <v>71</v>
      </c>
      <c r="O645" s="146" t="s">
        <v>71</v>
      </c>
      <c r="P645" s="146" t="s">
        <v>71</v>
      </c>
      <c r="Q645" s="146" t="s">
        <v>71</v>
      </c>
      <c r="R645" s="146" t="s">
        <v>71</v>
      </c>
      <c r="S645" s="146" t="s">
        <v>71</v>
      </c>
      <c r="T645" s="146" t="s">
        <v>71</v>
      </c>
      <c r="U645" s="146" t="s">
        <v>71</v>
      </c>
      <c r="V645" s="146" t="s">
        <v>71</v>
      </c>
      <c r="W645" s="146" t="s">
        <v>71</v>
      </c>
      <c r="X645" s="146" t="s">
        <v>71</v>
      </c>
      <c r="Y645" s="146" t="s">
        <v>71</v>
      </c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7"/>
    </row>
    <row r="646" spans="1:41" s="118" customFormat="1" x14ac:dyDescent="0.2">
      <c r="A646" s="152"/>
      <c r="B646" s="12" t="s">
        <v>157</v>
      </c>
      <c r="C646" s="148" t="s">
        <v>72</v>
      </c>
      <c r="D646" s="148" t="s">
        <v>71</v>
      </c>
      <c r="E646" s="148" t="s">
        <v>71</v>
      </c>
      <c r="F646" s="24" t="s">
        <v>71</v>
      </c>
      <c r="G646" s="148" t="s">
        <v>71</v>
      </c>
      <c r="H646" s="15" t="s">
        <v>387</v>
      </c>
      <c r="I646" s="15" t="s">
        <v>409</v>
      </c>
      <c r="J646" s="15" t="s">
        <v>75</v>
      </c>
      <c r="K646" s="148" t="s">
        <v>71</v>
      </c>
      <c r="L646" s="148" t="s">
        <v>71</v>
      </c>
      <c r="M646" s="36">
        <f t="shared" ref="M646:R646" si="117">M648+M649</f>
        <v>0</v>
      </c>
      <c r="N646" s="36">
        <f t="shared" si="117"/>
        <v>0</v>
      </c>
      <c r="O646" s="36">
        <f t="shared" si="117"/>
        <v>3966.5</v>
      </c>
      <c r="P646" s="36">
        <f t="shared" si="117"/>
        <v>14104.5</v>
      </c>
      <c r="Q646" s="36">
        <f t="shared" si="117"/>
        <v>9138.2000000000007</v>
      </c>
      <c r="R646" s="36">
        <f t="shared" si="117"/>
        <v>0</v>
      </c>
      <c r="S646" s="36">
        <f t="shared" ref="S646:X646" si="118">S648+S649</f>
        <v>0</v>
      </c>
      <c r="T646" s="36">
        <f t="shared" si="118"/>
        <v>0</v>
      </c>
      <c r="U646" s="36">
        <f t="shared" si="118"/>
        <v>0</v>
      </c>
      <c r="V646" s="36">
        <f t="shared" si="118"/>
        <v>0</v>
      </c>
      <c r="W646" s="36">
        <f t="shared" si="118"/>
        <v>0</v>
      </c>
      <c r="X646" s="36">
        <f t="shared" si="118"/>
        <v>0</v>
      </c>
      <c r="Y646" s="36">
        <f>SUM(M646:X646)</f>
        <v>27209.200000000001</v>
      </c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7"/>
    </row>
    <row r="647" spans="1:41" s="118" customFormat="1" x14ac:dyDescent="0.2">
      <c r="A647" s="152"/>
      <c r="B647" s="12" t="s">
        <v>76</v>
      </c>
      <c r="C647" s="24" t="s">
        <v>71</v>
      </c>
      <c r="D647" s="24" t="s">
        <v>71</v>
      </c>
      <c r="E647" s="24" t="s">
        <v>71</v>
      </c>
      <c r="F647" s="24" t="s">
        <v>71</v>
      </c>
      <c r="G647" s="148" t="s">
        <v>71</v>
      </c>
      <c r="H647" s="24" t="s">
        <v>71</v>
      </c>
      <c r="I647" s="24" t="s">
        <v>71</v>
      </c>
      <c r="J647" s="24" t="s">
        <v>71</v>
      </c>
      <c r="K647" s="148" t="s">
        <v>71</v>
      </c>
      <c r="L647" s="148" t="s">
        <v>71</v>
      </c>
      <c r="M647" s="148" t="s">
        <v>71</v>
      </c>
      <c r="N647" s="148" t="s">
        <v>71</v>
      </c>
      <c r="O647" s="148" t="s">
        <v>71</v>
      </c>
      <c r="P647" s="148" t="s">
        <v>71</v>
      </c>
      <c r="Q647" s="148" t="s">
        <v>71</v>
      </c>
      <c r="R647" s="148" t="s">
        <v>71</v>
      </c>
      <c r="S647" s="24" t="s">
        <v>71</v>
      </c>
      <c r="T647" s="24" t="s">
        <v>71</v>
      </c>
      <c r="U647" s="24" t="s">
        <v>71</v>
      </c>
      <c r="V647" s="24" t="s">
        <v>71</v>
      </c>
      <c r="W647" s="24" t="s">
        <v>71</v>
      </c>
      <c r="X647" s="24" t="s">
        <v>71</v>
      </c>
      <c r="Y647" s="24" t="s">
        <v>71</v>
      </c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7"/>
    </row>
    <row r="648" spans="1:41" s="118" customFormat="1" x14ac:dyDescent="0.2">
      <c r="A648" s="152"/>
      <c r="B648" s="12" t="s">
        <v>159</v>
      </c>
      <c r="C648" s="148" t="s">
        <v>72</v>
      </c>
      <c r="D648" s="148" t="s">
        <v>71</v>
      </c>
      <c r="E648" s="148" t="s">
        <v>71</v>
      </c>
      <c r="F648" s="24" t="s">
        <v>71</v>
      </c>
      <c r="G648" s="148" t="s">
        <v>71</v>
      </c>
      <c r="H648" s="15" t="s">
        <v>387</v>
      </c>
      <c r="I648" s="15" t="s">
        <v>409</v>
      </c>
      <c r="J648" s="15" t="s">
        <v>75</v>
      </c>
      <c r="K648" s="148" t="s">
        <v>71</v>
      </c>
      <c r="L648" s="148" t="s">
        <v>71</v>
      </c>
      <c r="M648" s="23">
        <f>SUMIFS(M651:M653,B651:B653,B648)</f>
        <v>0</v>
      </c>
      <c r="N648" s="23">
        <f>SUMIFS(N651:N653,B651:B653,B648)</f>
        <v>0</v>
      </c>
      <c r="O648" s="36">
        <f>SUMIFS(O651:O653,B651:B653,B648)</f>
        <v>0</v>
      </c>
      <c r="P648" s="36">
        <f>SUMIFS(P651:P653,B651:B653,B648)</f>
        <v>0</v>
      </c>
      <c r="Q648" s="36">
        <f>SUMIFS(Q651:Q653,B651:B653,B648)</f>
        <v>0</v>
      </c>
      <c r="R648" s="36">
        <f>SUMIFS(R651:R653,B651:B653,B648)</f>
        <v>0</v>
      </c>
      <c r="S648" s="23">
        <f>SUMIFS(S651:S653,B651:B653,B648)</f>
        <v>0</v>
      </c>
      <c r="T648" s="36">
        <f>SUMIFS(T651:T653,B651:B653,B648)</f>
        <v>0</v>
      </c>
      <c r="U648" s="36">
        <f>SUMIFS(U651:U653,B651:B653,B648)</f>
        <v>0</v>
      </c>
      <c r="V648" s="36">
        <f>SUMIFS(V651:V653,B651:B653,B648)</f>
        <v>0</v>
      </c>
      <c r="W648" s="36">
        <f>SUMIFS(W651:W653,B651:B653,B648)</f>
        <v>0</v>
      </c>
      <c r="X648" s="36">
        <f>SUMIFS(X651:X653,C651:C653,B648)</f>
        <v>0</v>
      </c>
      <c r="Y648" s="36">
        <f>SUM(M648:X648)</f>
        <v>0</v>
      </c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7"/>
    </row>
    <row r="649" spans="1:41" s="118" customFormat="1" x14ac:dyDescent="0.2">
      <c r="A649" s="152"/>
      <c r="B649" s="12" t="s">
        <v>158</v>
      </c>
      <c r="C649" s="148" t="s">
        <v>72</v>
      </c>
      <c r="D649" s="148" t="s">
        <v>71</v>
      </c>
      <c r="E649" s="148" t="s">
        <v>71</v>
      </c>
      <c r="F649" s="24" t="s">
        <v>71</v>
      </c>
      <c r="G649" s="148" t="s">
        <v>71</v>
      </c>
      <c r="H649" s="15" t="s">
        <v>387</v>
      </c>
      <c r="I649" s="15" t="s">
        <v>409</v>
      </c>
      <c r="J649" s="15" t="s">
        <v>75</v>
      </c>
      <c r="K649" s="148" t="s">
        <v>71</v>
      </c>
      <c r="L649" s="148" t="s">
        <v>71</v>
      </c>
      <c r="M649" s="23">
        <f>SUMIFS(M651:M653,B651:B653,B649)</f>
        <v>0</v>
      </c>
      <c r="N649" s="23">
        <f>SUMIFS(N651:N653,B651:B653,B649)</f>
        <v>0</v>
      </c>
      <c r="O649" s="36">
        <f>SUMIFS(O651:O653,B651:B653,B649)</f>
        <v>3966.5</v>
      </c>
      <c r="P649" s="36">
        <f>SUMIFS(P651:P653,B651:B653,B649)</f>
        <v>14104.5</v>
      </c>
      <c r="Q649" s="36">
        <f>SUMIFS(Q651:Q653,B651:B653,B649)</f>
        <v>9138.2000000000007</v>
      </c>
      <c r="R649" s="36">
        <f>SUMIFS(R651:R653,B651:B653,B649)</f>
        <v>0</v>
      </c>
      <c r="S649" s="23">
        <f>SUMIFS(S651:S653,B651:B653,B649)</f>
        <v>0</v>
      </c>
      <c r="T649" s="36">
        <f>SUMIFS(T651:T653,B651:B653,B649)</f>
        <v>0</v>
      </c>
      <c r="U649" s="36">
        <f>SUMIFS(U651:U653,B651:B653,B649)</f>
        <v>0</v>
      </c>
      <c r="V649" s="36">
        <f>SUMIFS(V651:V653,B651:B653,B649)</f>
        <v>0</v>
      </c>
      <c r="W649" s="36">
        <f>SUMIFS(W651:W653,B651:B653,B649)</f>
        <v>0</v>
      </c>
      <c r="X649" s="36">
        <f>SUMIFS(X651:X653,C651:C653,B649)</f>
        <v>0</v>
      </c>
      <c r="Y649" s="36">
        <f>SUM(M649:X649)</f>
        <v>27209.200000000001</v>
      </c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7"/>
    </row>
    <row r="650" spans="1:41" s="118" customFormat="1" x14ac:dyDescent="0.2">
      <c r="A650" s="152"/>
      <c r="B650" s="12"/>
      <c r="C650" s="14" t="s">
        <v>71</v>
      </c>
      <c r="D650" s="14" t="s">
        <v>71</v>
      </c>
      <c r="E650" s="14" t="s">
        <v>71</v>
      </c>
      <c r="F650" s="14" t="s">
        <v>71</v>
      </c>
      <c r="G650" s="148" t="s">
        <v>71</v>
      </c>
      <c r="H650" s="148" t="s">
        <v>71</v>
      </c>
      <c r="I650" s="148" t="s">
        <v>71</v>
      </c>
      <c r="J650" s="148" t="s">
        <v>71</v>
      </c>
      <c r="K650" s="148" t="s">
        <v>71</v>
      </c>
      <c r="L650" s="148" t="s">
        <v>71</v>
      </c>
      <c r="M650" s="148" t="s">
        <v>71</v>
      </c>
      <c r="N650" s="148" t="s">
        <v>71</v>
      </c>
      <c r="O650" s="148" t="s">
        <v>71</v>
      </c>
      <c r="P650" s="148" t="s">
        <v>71</v>
      </c>
      <c r="Q650" s="148" t="s">
        <v>71</v>
      </c>
      <c r="R650" s="148" t="s">
        <v>71</v>
      </c>
      <c r="S650" s="148" t="s">
        <v>71</v>
      </c>
      <c r="T650" s="148" t="s">
        <v>71</v>
      </c>
      <c r="U650" s="148" t="s">
        <v>71</v>
      </c>
      <c r="V650" s="148" t="s">
        <v>71</v>
      </c>
      <c r="W650" s="148" t="s">
        <v>71</v>
      </c>
      <c r="X650" s="148" t="s">
        <v>71</v>
      </c>
      <c r="Y650" s="148" t="s">
        <v>71</v>
      </c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7"/>
    </row>
    <row r="651" spans="1:41" s="118" customFormat="1" x14ac:dyDescent="0.2">
      <c r="A651" s="152"/>
      <c r="B651" s="11" t="s">
        <v>158</v>
      </c>
      <c r="C651" s="146" t="s">
        <v>97</v>
      </c>
      <c r="D651" s="51" t="s">
        <v>71</v>
      </c>
      <c r="E651" s="51" t="s">
        <v>71</v>
      </c>
      <c r="F651" s="20" t="s">
        <v>71</v>
      </c>
      <c r="G651" s="51" t="s">
        <v>71</v>
      </c>
      <c r="H651" s="142" t="s">
        <v>276</v>
      </c>
      <c r="I651" s="9">
        <v>1841074104</v>
      </c>
      <c r="J651" s="9" t="s">
        <v>410</v>
      </c>
      <c r="K651" s="146" t="s">
        <v>71</v>
      </c>
      <c r="L651" s="146" t="s">
        <v>71</v>
      </c>
      <c r="M651" s="10">
        <v>0</v>
      </c>
      <c r="N651" s="10">
        <v>0</v>
      </c>
      <c r="O651" s="10">
        <v>0</v>
      </c>
      <c r="P651" s="146">
        <v>5004.5</v>
      </c>
      <c r="Q651" s="146">
        <v>9138.2000000000007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28">
        <f>SUM(K651:X651)</f>
        <v>14142.7</v>
      </c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7"/>
    </row>
    <row r="652" spans="1:41" s="118" customFormat="1" x14ac:dyDescent="0.2">
      <c r="A652" s="152"/>
      <c r="B652" s="11" t="s">
        <v>158</v>
      </c>
      <c r="C652" s="146" t="s">
        <v>97</v>
      </c>
      <c r="D652" s="51" t="s">
        <v>71</v>
      </c>
      <c r="E652" s="51" t="s">
        <v>71</v>
      </c>
      <c r="F652" s="20" t="s">
        <v>71</v>
      </c>
      <c r="G652" s="51" t="s">
        <v>71</v>
      </c>
      <c r="H652" s="142" t="s">
        <v>276</v>
      </c>
      <c r="I652" s="9">
        <v>1841054950</v>
      </c>
      <c r="J652" s="9" t="s">
        <v>415</v>
      </c>
      <c r="K652" s="146" t="s">
        <v>71</v>
      </c>
      <c r="L652" s="146" t="s">
        <v>71</v>
      </c>
      <c r="M652" s="10">
        <v>0</v>
      </c>
      <c r="N652" s="10">
        <v>0</v>
      </c>
      <c r="O652" s="10">
        <v>3966.5</v>
      </c>
      <c r="P652" s="62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28">
        <f>SUM(K652:X652)</f>
        <v>3966.5</v>
      </c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7"/>
    </row>
    <row r="653" spans="1:41" s="118" customFormat="1" x14ac:dyDescent="0.2">
      <c r="A653" s="153"/>
      <c r="B653" s="11" t="s">
        <v>158</v>
      </c>
      <c r="C653" s="146" t="s">
        <v>72</v>
      </c>
      <c r="D653" s="146" t="s">
        <v>71</v>
      </c>
      <c r="E653" s="146" t="s">
        <v>71</v>
      </c>
      <c r="F653" s="146" t="s">
        <v>71</v>
      </c>
      <c r="G653" s="51" t="s">
        <v>71</v>
      </c>
      <c r="H653" s="142" t="s">
        <v>276</v>
      </c>
      <c r="I653" s="9" t="s">
        <v>144</v>
      </c>
      <c r="J653" s="9" t="s">
        <v>410</v>
      </c>
      <c r="K653" s="146" t="s">
        <v>71</v>
      </c>
      <c r="L653" s="146" t="s">
        <v>71</v>
      </c>
      <c r="M653" s="10">
        <v>0</v>
      </c>
      <c r="N653" s="10">
        <v>0</v>
      </c>
      <c r="O653" s="10">
        <v>0</v>
      </c>
      <c r="P653" s="10">
        <v>9100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28">
        <f>SUM(K653:X653)</f>
        <v>9100</v>
      </c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7"/>
    </row>
    <row r="654" spans="1:41" s="118" customFormat="1" ht="27.75" customHeight="1" x14ac:dyDescent="0.2">
      <c r="A654" s="142" t="s">
        <v>579</v>
      </c>
      <c r="B654" s="2" t="s">
        <v>266</v>
      </c>
      <c r="C654" s="142" t="s">
        <v>150</v>
      </c>
      <c r="D654" s="51" t="s">
        <v>71</v>
      </c>
      <c r="E654" s="53" t="s">
        <v>99</v>
      </c>
      <c r="F654" s="142" t="s">
        <v>71</v>
      </c>
      <c r="G654" s="142" t="s">
        <v>71</v>
      </c>
      <c r="H654" s="142" t="s">
        <v>71</v>
      </c>
      <c r="I654" s="142" t="s">
        <v>71</v>
      </c>
      <c r="J654" s="142" t="s">
        <v>71</v>
      </c>
      <c r="K654" s="142" t="s">
        <v>71</v>
      </c>
      <c r="L654" s="142" t="s">
        <v>71</v>
      </c>
      <c r="M654" s="28" t="s">
        <v>71</v>
      </c>
      <c r="N654" s="28" t="s">
        <v>71</v>
      </c>
      <c r="O654" s="28">
        <v>0</v>
      </c>
      <c r="P654" s="54">
        <v>58</v>
      </c>
      <c r="Q654" s="54">
        <v>58</v>
      </c>
      <c r="R654" s="54">
        <v>58</v>
      </c>
      <c r="S654" s="54">
        <v>58</v>
      </c>
      <c r="T654" s="54">
        <v>58</v>
      </c>
      <c r="U654" s="54">
        <v>58</v>
      </c>
      <c r="V654" s="54">
        <v>58</v>
      </c>
      <c r="W654" s="54">
        <v>58</v>
      </c>
      <c r="X654" s="54">
        <v>58</v>
      </c>
      <c r="Y654" s="146">
        <v>58</v>
      </c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7"/>
    </row>
    <row r="655" spans="1:41" s="118" customFormat="1" ht="25.5" x14ac:dyDescent="0.2">
      <c r="A655" s="142" t="s">
        <v>25</v>
      </c>
      <c r="B655" s="70" t="s">
        <v>500</v>
      </c>
      <c r="C655" s="63" t="s">
        <v>85</v>
      </c>
      <c r="D655" s="51" t="s">
        <v>71</v>
      </c>
      <c r="E655" s="51" t="s">
        <v>71</v>
      </c>
      <c r="F655" s="64">
        <v>2017</v>
      </c>
      <c r="G655" s="51" t="s">
        <v>71</v>
      </c>
      <c r="H655" s="51" t="s">
        <v>71</v>
      </c>
      <c r="I655" s="51" t="s">
        <v>71</v>
      </c>
      <c r="J655" s="142" t="s">
        <v>71</v>
      </c>
      <c r="K655" s="51" t="s">
        <v>71</v>
      </c>
      <c r="L655" s="51" t="s">
        <v>71</v>
      </c>
      <c r="M655" s="51" t="s">
        <v>71</v>
      </c>
      <c r="N655" s="51" t="s">
        <v>71</v>
      </c>
      <c r="O655" s="146" t="s">
        <v>71</v>
      </c>
      <c r="P655" s="146" t="s">
        <v>71</v>
      </c>
      <c r="Q655" s="146" t="s">
        <v>71</v>
      </c>
      <c r="R655" s="146" t="s">
        <v>71</v>
      </c>
      <c r="S655" s="146" t="s">
        <v>71</v>
      </c>
      <c r="T655" s="146" t="s">
        <v>71</v>
      </c>
      <c r="U655" s="146" t="s">
        <v>71</v>
      </c>
      <c r="V655" s="146" t="s">
        <v>71</v>
      </c>
      <c r="W655" s="146" t="s">
        <v>71</v>
      </c>
      <c r="X655" s="146" t="s">
        <v>71</v>
      </c>
      <c r="Y655" s="146" t="s">
        <v>71</v>
      </c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7"/>
    </row>
    <row r="656" spans="1:41" s="118" customFormat="1" ht="28.5" customHeight="1" x14ac:dyDescent="0.2">
      <c r="A656" s="150" t="s">
        <v>580</v>
      </c>
      <c r="B656" s="55" t="s">
        <v>262</v>
      </c>
      <c r="C656" s="51" t="s">
        <v>141</v>
      </c>
      <c r="D656" s="51" t="s">
        <v>71</v>
      </c>
      <c r="E656" s="56" t="s">
        <v>99</v>
      </c>
      <c r="F656" s="51" t="s">
        <v>71</v>
      </c>
      <c r="G656" s="51" t="s">
        <v>71</v>
      </c>
      <c r="H656" s="51" t="s">
        <v>71</v>
      </c>
      <c r="I656" s="51" t="s">
        <v>71</v>
      </c>
      <c r="J656" s="142" t="s">
        <v>71</v>
      </c>
      <c r="K656" s="51" t="s">
        <v>71</v>
      </c>
      <c r="L656" s="51" t="s">
        <v>71</v>
      </c>
      <c r="M656" s="51" t="s">
        <v>71</v>
      </c>
      <c r="N656" s="51" t="s">
        <v>71</v>
      </c>
      <c r="O656" s="51">
        <v>0</v>
      </c>
      <c r="P656" s="64">
        <v>40</v>
      </c>
      <c r="Q656" s="58">
        <v>40</v>
      </c>
      <c r="R656" s="54">
        <v>40</v>
      </c>
      <c r="S656" s="54">
        <v>40</v>
      </c>
      <c r="T656" s="54">
        <v>40</v>
      </c>
      <c r="U656" s="54">
        <v>40</v>
      </c>
      <c r="V656" s="54">
        <v>40</v>
      </c>
      <c r="W656" s="54">
        <v>40</v>
      </c>
      <c r="X656" s="54">
        <v>40</v>
      </c>
      <c r="Y656" s="146">
        <v>40</v>
      </c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7"/>
    </row>
    <row r="657" spans="1:41" s="118" customFormat="1" ht="27.75" customHeight="1" x14ac:dyDescent="0.2">
      <c r="A657" s="152"/>
      <c r="B657" s="55" t="s">
        <v>267</v>
      </c>
      <c r="C657" s="51" t="s">
        <v>141</v>
      </c>
      <c r="D657" s="51" t="s">
        <v>71</v>
      </c>
      <c r="E657" s="56" t="s">
        <v>99</v>
      </c>
      <c r="F657" s="51" t="s">
        <v>71</v>
      </c>
      <c r="G657" s="51" t="s">
        <v>71</v>
      </c>
      <c r="H657" s="51" t="s">
        <v>71</v>
      </c>
      <c r="I657" s="51" t="s">
        <v>71</v>
      </c>
      <c r="J657" s="142" t="s">
        <v>71</v>
      </c>
      <c r="K657" s="51" t="s">
        <v>71</v>
      </c>
      <c r="L657" s="51" t="s">
        <v>71</v>
      </c>
      <c r="M657" s="51" t="s">
        <v>71</v>
      </c>
      <c r="N657" s="51" t="s">
        <v>71</v>
      </c>
      <c r="O657" s="146" t="s">
        <v>71</v>
      </c>
      <c r="P657" s="146" t="s">
        <v>71</v>
      </c>
      <c r="Q657" s="146" t="s">
        <v>71</v>
      </c>
      <c r="R657" s="146" t="s">
        <v>71</v>
      </c>
      <c r="S657" s="146" t="s">
        <v>71</v>
      </c>
      <c r="T657" s="146" t="s">
        <v>71</v>
      </c>
      <c r="U657" s="146" t="s">
        <v>71</v>
      </c>
      <c r="V657" s="146" t="s">
        <v>71</v>
      </c>
      <c r="W657" s="146" t="s">
        <v>71</v>
      </c>
      <c r="X657" s="146" t="s">
        <v>71</v>
      </c>
      <c r="Y657" s="146" t="s">
        <v>71</v>
      </c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7"/>
    </row>
    <row r="658" spans="1:41" s="118" customFormat="1" ht="24.75" customHeight="1" x14ac:dyDescent="0.2">
      <c r="A658" s="153"/>
      <c r="B658" s="55" t="s">
        <v>268</v>
      </c>
      <c r="C658" s="142" t="s">
        <v>161</v>
      </c>
      <c r="D658" s="51" t="s">
        <v>71</v>
      </c>
      <c r="E658" s="56" t="s">
        <v>99</v>
      </c>
      <c r="F658" s="51" t="s">
        <v>71</v>
      </c>
      <c r="G658" s="51" t="s">
        <v>71</v>
      </c>
      <c r="H658" s="51" t="s">
        <v>71</v>
      </c>
      <c r="I658" s="51" t="s">
        <v>71</v>
      </c>
      <c r="J658" s="142" t="s">
        <v>71</v>
      </c>
      <c r="K658" s="51" t="s">
        <v>71</v>
      </c>
      <c r="L658" s="51" t="s">
        <v>71</v>
      </c>
      <c r="M658" s="51" t="s">
        <v>71</v>
      </c>
      <c r="N658" s="51" t="s">
        <v>71</v>
      </c>
      <c r="O658" s="146" t="s">
        <v>71</v>
      </c>
      <c r="P658" s="146" t="s">
        <v>71</v>
      </c>
      <c r="Q658" s="146" t="s">
        <v>71</v>
      </c>
      <c r="R658" s="146" t="s">
        <v>71</v>
      </c>
      <c r="S658" s="146" t="s">
        <v>71</v>
      </c>
      <c r="T658" s="146" t="s">
        <v>71</v>
      </c>
      <c r="U658" s="146" t="s">
        <v>71</v>
      </c>
      <c r="V658" s="146" t="s">
        <v>71</v>
      </c>
      <c r="W658" s="146" t="s">
        <v>71</v>
      </c>
      <c r="X658" s="146" t="s">
        <v>71</v>
      </c>
      <c r="Y658" s="146" t="s">
        <v>71</v>
      </c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7"/>
    </row>
    <row r="659" spans="1:41" s="118" customFormat="1" ht="25.5" x14ac:dyDescent="0.2">
      <c r="A659" s="142" t="s">
        <v>4</v>
      </c>
      <c r="B659" s="70" t="s">
        <v>501</v>
      </c>
      <c r="C659" s="63" t="s">
        <v>85</v>
      </c>
      <c r="D659" s="51" t="s">
        <v>71</v>
      </c>
      <c r="E659" s="51" t="s">
        <v>71</v>
      </c>
      <c r="F659" s="64">
        <v>2017</v>
      </c>
      <c r="G659" s="51" t="s">
        <v>71</v>
      </c>
      <c r="H659" s="51" t="s">
        <v>71</v>
      </c>
      <c r="I659" s="51" t="s">
        <v>71</v>
      </c>
      <c r="J659" s="142" t="s">
        <v>71</v>
      </c>
      <c r="K659" s="51" t="s">
        <v>71</v>
      </c>
      <c r="L659" s="51" t="s">
        <v>71</v>
      </c>
      <c r="M659" s="51" t="s">
        <v>71</v>
      </c>
      <c r="N659" s="51" t="s">
        <v>71</v>
      </c>
      <c r="O659" s="146" t="s">
        <v>71</v>
      </c>
      <c r="P659" s="146" t="s">
        <v>71</v>
      </c>
      <c r="Q659" s="146" t="s">
        <v>71</v>
      </c>
      <c r="R659" s="146" t="s">
        <v>71</v>
      </c>
      <c r="S659" s="146" t="s">
        <v>71</v>
      </c>
      <c r="T659" s="146" t="s">
        <v>71</v>
      </c>
      <c r="U659" s="146" t="s">
        <v>71</v>
      </c>
      <c r="V659" s="146" t="s">
        <v>71</v>
      </c>
      <c r="W659" s="146" t="s">
        <v>71</v>
      </c>
      <c r="X659" s="146" t="s">
        <v>71</v>
      </c>
      <c r="Y659" s="146" t="s">
        <v>71</v>
      </c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7"/>
    </row>
    <row r="660" spans="1:41" s="118" customFormat="1" ht="27.75" customHeight="1" x14ac:dyDescent="0.2">
      <c r="A660" s="150" t="s">
        <v>581</v>
      </c>
      <c r="B660" s="55" t="s">
        <v>266</v>
      </c>
      <c r="C660" s="51" t="s">
        <v>141</v>
      </c>
      <c r="D660" s="51" t="s">
        <v>71</v>
      </c>
      <c r="E660" s="56" t="s">
        <v>99</v>
      </c>
      <c r="F660" s="51" t="s">
        <v>71</v>
      </c>
      <c r="G660" s="51" t="s">
        <v>71</v>
      </c>
      <c r="H660" s="51" t="s">
        <v>71</v>
      </c>
      <c r="I660" s="51" t="s">
        <v>71</v>
      </c>
      <c r="J660" s="142" t="s">
        <v>71</v>
      </c>
      <c r="K660" s="51" t="s">
        <v>71</v>
      </c>
      <c r="L660" s="51" t="s">
        <v>71</v>
      </c>
      <c r="M660" s="51" t="s">
        <v>71</v>
      </c>
      <c r="N660" s="51" t="s">
        <v>71</v>
      </c>
      <c r="O660" s="51">
        <v>0</v>
      </c>
      <c r="P660" s="64">
        <v>40</v>
      </c>
      <c r="Q660" s="64">
        <v>40</v>
      </c>
      <c r="R660" s="64">
        <v>40</v>
      </c>
      <c r="S660" s="64">
        <v>40</v>
      </c>
      <c r="T660" s="64">
        <v>40</v>
      </c>
      <c r="U660" s="64">
        <v>40</v>
      </c>
      <c r="V660" s="64">
        <v>40</v>
      </c>
      <c r="W660" s="64">
        <v>40</v>
      </c>
      <c r="X660" s="64">
        <v>40</v>
      </c>
      <c r="Y660" s="146">
        <v>40</v>
      </c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7"/>
    </row>
    <row r="661" spans="1:41" s="118" customFormat="1" ht="29.25" customHeight="1" x14ac:dyDescent="0.2">
      <c r="A661" s="152"/>
      <c r="B661" s="55" t="s">
        <v>267</v>
      </c>
      <c r="C661" s="142" t="s">
        <v>141</v>
      </c>
      <c r="D661" s="51" t="s">
        <v>71</v>
      </c>
      <c r="E661" s="53" t="s">
        <v>99</v>
      </c>
      <c r="F661" s="51" t="s">
        <v>71</v>
      </c>
      <c r="G661" s="51" t="s">
        <v>71</v>
      </c>
      <c r="H661" s="51" t="s">
        <v>71</v>
      </c>
      <c r="I661" s="51" t="s">
        <v>71</v>
      </c>
      <c r="J661" s="142" t="s">
        <v>71</v>
      </c>
      <c r="K661" s="51" t="s">
        <v>71</v>
      </c>
      <c r="L661" s="51" t="s">
        <v>71</v>
      </c>
      <c r="M661" s="51" t="s">
        <v>71</v>
      </c>
      <c r="N661" s="51" t="s">
        <v>71</v>
      </c>
      <c r="O661" s="146" t="s">
        <v>71</v>
      </c>
      <c r="P661" s="146" t="s">
        <v>71</v>
      </c>
      <c r="Q661" s="146" t="s">
        <v>71</v>
      </c>
      <c r="R661" s="146" t="s">
        <v>71</v>
      </c>
      <c r="S661" s="146" t="s">
        <v>71</v>
      </c>
      <c r="T661" s="146" t="s">
        <v>71</v>
      </c>
      <c r="U661" s="146" t="s">
        <v>71</v>
      </c>
      <c r="V661" s="146" t="s">
        <v>71</v>
      </c>
      <c r="W661" s="146" t="s">
        <v>71</v>
      </c>
      <c r="X661" s="146" t="s">
        <v>71</v>
      </c>
      <c r="Y661" s="146" t="s">
        <v>71</v>
      </c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7"/>
    </row>
    <row r="662" spans="1:41" s="118" customFormat="1" ht="28.5" customHeight="1" x14ac:dyDescent="0.2">
      <c r="A662" s="153"/>
      <c r="B662" s="55" t="s">
        <v>268</v>
      </c>
      <c r="C662" s="142" t="s">
        <v>161</v>
      </c>
      <c r="D662" s="51" t="s">
        <v>71</v>
      </c>
      <c r="E662" s="53" t="s">
        <v>99</v>
      </c>
      <c r="F662" s="51" t="s">
        <v>71</v>
      </c>
      <c r="G662" s="51" t="s">
        <v>71</v>
      </c>
      <c r="H662" s="51" t="s">
        <v>71</v>
      </c>
      <c r="I662" s="51" t="s">
        <v>71</v>
      </c>
      <c r="J662" s="142" t="s">
        <v>71</v>
      </c>
      <c r="K662" s="51" t="s">
        <v>71</v>
      </c>
      <c r="L662" s="51" t="s">
        <v>71</v>
      </c>
      <c r="M662" s="51" t="s">
        <v>71</v>
      </c>
      <c r="N662" s="51" t="s">
        <v>71</v>
      </c>
      <c r="O662" s="146" t="s">
        <v>71</v>
      </c>
      <c r="P662" s="146" t="s">
        <v>71</v>
      </c>
      <c r="Q662" s="146" t="s">
        <v>71</v>
      </c>
      <c r="R662" s="146" t="s">
        <v>71</v>
      </c>
      <c r="S662" s="146" t="s">
        <v>71</v>
      </c>
      <c r="T662" s="146" t="s">
        <v>71</v>
      </c>
      <c r="U662" s="146" t="s">
        <v>71</v>
      </c>
      <c r="V662" s="146" t="s">
        <v>71</v>
      </c>
      <c r="W662" s="146" t="s">
        <v>71</v>
      </c>
      <c r="X662" s="146" t="s">
        <v>71</v>
      </c>
      <c r="Y662" s="146" t="s">
        <v>71</v>
      </c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7"/>
    </row>
    <row r="663" spans="1:41" s="118" customFormat="1" ht="98.25" customHeight="1" x14ac:dyDescent="0.2">
      <c r="A663" s="150" t="s">
        <v>5</v>
      </c>
      <c r="B663" s="12" t="s">
        <v>502</v>
      </c>
      <c r="C663" s="146" t="s">
        <v>71</v>
      </c>
      <c r="D663" s="146" t="s">
        <v>71</v>
      </c>
      <c r="E663" s="146" t="s">
        <v>71</v>
      </c>
      <c r="F663" s="20" t="s">
        <v>616</v>
      </c>
      <c r="G663" s="8" t="s">
        <v>294</v>
      </c>
      <c r="H663" s="146" t="s">
        <v>71</v>
      </c>
      <c r="I663" s="146" t="s">
        <v>71</v>
      </c>
      <c r="J663" s="146" t="s">
        <v>71</v>
      </c>
      <c r="K663" s="146" t="s">
        <v>71</v>
      </c>
      <c r="L663" s="146" t="s">
        <v>71</v>
      </c>
      <c r="M663" s="146" t="s">
        <v>71</v>
      </c>
      <c r="N663" s="146" t="s">
        <v>71</v>
      </c>
      <c r="O663" s="146" t="s">
        <v>71</v>
      </c>
      <c r="P663" s="146" t="s">
        <v>71</v>
      </c>
      <c r="Q663" s="146" t="s">
        <v>71</v>
      </c>
      <c r="R663" s="146" t="s">
        <v>71</v>
      </c>
      <c r="S663" s="146" t="s">
        <v>71</v>
      </c>
      <c r="T663" s="146" t="s">
        <v>71</v>
      </c>
      <c r="U663" s="146" t="s">
        <v>71</v>
      </c>
      <c r="V663" s="146" t="s">
        <v>71</v>
      </c>
      <c r="W663" s="146" t="s">
        <v>71</v>
      </c>
      <c r="X663" s="146" t="s">
        <v>71</v>
      </c>
      <c r="Y663" s="146" t="s">
        <v>71</v>
      </c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7"/>
    </row>
    <row r="664" spans="1:41" s="118" customFormat="1" x14ac:dyDescent="0.2">
      <c r="A664" s="152"/>
      <c r="B664" s="12" t="s">
        <v>157</v>
      </c>
      <c r="C664" s="148" t="s">
        <v>72</v>
      </c>
      <c r="D664" s="148" t="s">
        <v>71</v>
      </c>
      <c r="E664" s="148" t="s">
        <v>71</v>
      </c>
      <c r="F664" s="24" t="s">
        <v>71</v>
      </c>
      <c r="G664" s="148" t="s">
        <v>71</v>
      </c>
      <c r="H664" s="15" t="s">
        <v>387</v>
      </c>
      <c r="I664" s="15" t="s">
        <v>409</v>
      </c>
      <c r="J664" s="15" t="s">
        <v>75</v>
      </c>
      <c r="K664" s="148" t="s">
        <v>71</v>
      </c>
      <c r="L664" s="148" t="s">
        <v>71</v>
      </c>
      <c r="M664" s="36">
        <f t="shared" ref="M664:R664" si="119">M666+M667</f>
        <v>0</v>
      </c>
      <c r="N664" s="36">
        <f t="shared" si="119"/>
        <v>0</v>
      </c>
      <c r="O664" s="36">
        <f t="shared" si="119"/>
        <v>0</v>
      </c>
      <c r="P664" s="36">
        <f t="shared" si="119"/>
        <v>0</v>
      </c>
      <c r="Q664" s="36">
        <f t="shared" si="119"/>
        <v>0</v>
      </c>
      <c r="R664" s="36">
        <f t="shared" si="119"/>
        <v>4576.7</v>
      </c>
      <c r="S664" s="36">
        <f t="shared" ref="S664:X664" si="120">S666+S667</f>
        <v>118239.9</v>
      </c>
      <c r="T664" s="36">
        <f t="shared" si="120"/>
        <v>124650.6</v>
      </c>
      <c r="U664" s="36">
        <f t="shared" si="120"/>
        <v>61784</v>
      </c>
      <c r="V664" s="36">
        <f t="shared" si="120"/>
        <v>0</v>
      </c>
      <c r="W664" s="36">
        <f t="shared" si="120"/>
        <v>0</v>
      </c>
      <c r="X664" s="36">
        <f t="shared" si="120"/>
        <v>0</v>
      </c>
      <c r="Y664" s="36">
        <f>SUM(M664:X664)</f>
        <v>309251.20000000001</v>
      </c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7"/>
    </row>
    <row r="665" spans="1:41" s="118" customFormat="1" x14ac:dyDescent="0.2">
      <c r="A665" s="152"/>
      <c r="B665" s="12" t="s">
        <v>76</v>
      </c>
      <c r="C665" s="24" t="s">
        <v>71</v>
      </c>
      <c r="D665" s="24" t="s">
        <v>71</v>
      </c>
      <c r="E665" s="24" t="s">
        <v>71</v>
      </c>
      <c r="F665" s="24" t="s">
        <v>71</v>
      </c>
      <c r="G665" s="148" t="s">
        <v>71</v>
      </c>
      <c r="H665" s="24" t="s">
        <v>71</v>
      </c>
      <c r="I665" s="24" t="s">
        <v>71</v>
      </c>
      <c r="J665" s="24" t="s">
        <v>71</v>
      </c>
      <c r="K665" s="148" t="s">
        <v>71</v>
      </c>
      <c r="L665" s="148" t="s">
        <v>71</v>
      </c>
      <c r="M665" s="148" t="s">
        <v>71</v>
      </c>
      <c r="N665" s="148" t="s">
        <v>71</v>
      </c>
      <c r="O665" s="148" t="s">
        <v>71</v>
      </c>
      <c r="P665" s="148" t="s">
        <v>71</v>
      </c>
      <c r="Q665" s="148" t="s">
        <v>71</v>
      </c>
      <c r="R665" s="148" t="s">
        <v>71</v>
      </c>
      <c r="S665" s="24" t="s">
        <v>71</v>
      </c>
      <c r="T665" s="24" t="s">
        <v>71</v>
      </c>
      <c r="U665" s="24" t="s">
        <v>71</v>
      </c>
      <c r="V665" s="24" t="s">
        <v>71</v>
      </c>
      <c r="W665" s="24" t="s">
        <v>71</v>
      </c>
      <c r="X665" s="24" t="s">
        <v>71</v>
      </c>
      <c r="Y665" s="24" t="s">
        <v>71</v>
      </c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7"/>
    </row>
    <row r="666" spans="1:41" s="118" customFormat="1" x14ac:dyDescent="0.2">
      <c r="A666" s="152"/>
      <c r="B666" s="12" t="s">
        <v>159</v>
      </c>
      <c r="C666" s="148" t="s">
        <v>72</v>
      </c>
      <c r="D666" s="148" t="s">
        <v>71</v>
      </c>
      <c r="E666" s="148" t="s">
        <v>71</v>
      </c>
      <c r="F666" s="24" t="s">
        <v>71</v>
      </c>
      <c r="G666" s="148" t="s">
        <v>71</v>
      </c>
      <c r="H666" s="15" t="s">
        <v>387</v>
      </c>
      <c r="I666" s="15" t="s">
        <v>409</v>
      </c>
      <c r="J666" s="15" t="s">
        <v>75</v>
      </c>
      <c r="K666" s="148" t="s">
        <v>71</v>
      </c>
      <c r="L666" s="148" t="s">
        <v>71</v>
      </c>
      <c r="M666" s="23">
        <f>SUMIFS(M669:M671,B669:B671,B666)</f>
        <v>0</v>
      </c>
      <c r="N666" s="23">
        <f>SUMIFS(N669:N671,B669:B671,B666)</f>
        <v>0</v>
      </c>
      <c r="O666" s="36">
        <f>SUMIFS(O669:O671,B669:B671,B666)</f>
        <v>0</v>
      </c>
      <c r="P666" s="36">
        <f>SUMIFS(P669:P671,B669:B671,B666)</f>
        <v>0</v>
      </c>
      <c r="Q666" s="36">
        <f>SUMIFS(Q669:Q671,B669:B671,B666)</f>
        <v>0</v>
      </c>
      <c r="R666" s="36">
        <f>SUMIFS(R669:R671,B669:B671,B666)</f>
        <v>0</v>
      </c>
      <c r="S666" s="23">
        <f>SUMIFS(S669:S671,B669:B671,B666)</f>
        <v>0</v>
      </c>
      <c r="T666" s="36">
        <f>SUMIFS(T669:T671,B669:B671,B666)</f>
        <v>0</v>
      </c>
      <c r="U666" s="36">
        <f>SUMIFS(U669:U671,B669:B671,B666)</f>
        <v>0</v>
      </c>
      <c r="V666" s="36">
        <f>SUMIFS(V669:V671,B669:B671,B666)</f>
        <v>0</v>
      </c>
      <c r="W666" s="36">
        <f>SUMIFS(W669:W671,B669:B671,B666)</f>
        <v>0</v>
      </c>
      <c r="X666" s="36">
        <f>SUMIFS(X669:X671,C669:C671,B666)</f>
        <v>0</v>
      </c>
      <c r="Y666" s="36">
        <f>SUM(M666:X666)</f>
        <v>0</v>
      </c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7"/>
    </row>
    <row r="667" spans="1:41" s="118" customFormat="1" x14ac:dyDescent="0.2">
      <c r="A667" s="152"/>
      <c r="B667" s="12" t="s">
        <v>158</v>
      </c>
      <c r="C667" s="148" t="s">
        <v>72</v>
      </c>
      <c r="D667" s="148" t="s">
        <v>71</v>
      </c>
      <c r="E667" s="148" t="s">
        <v>71</v>
      </c>
      <c r="F667" s="24" t="s">
        <v>71</v>
      </c>
      <c r="G667" s="148" t="s">
        <v>71</v>
      </c>
      <c r="H667" s="15" t="s">
        <v>387</v>
      </c>
      <c r="I667" s="15" t="s">
        <v>409</v>
      </c>
      <c r="J667" s="15" t="s">
        <v>75</v>
      </c>
      <c r="K667" s="148" t="s">
        <v>71</v>
      </c>
      <c r="L667" s="148" t="s">
        <v>71</v>
      </c>
      <c r="M667" s="23">
        <f>SUMIFS(M669:M671,B669:B671,B667)</f>
        <v>0</v>
      </c>
      <c r="N667" s="23">
        <f>SUMIFS(N669:N671,B669:B671,B667)</f>
        <v>0</v>
      </c>
      <c r="O667" s="36">
        <f>SUMIFS(O669:O671,B669:B671,B667)</f>
        <v>0</v>
      </c>
      <c r="P667" s="36">
        <f>SUMIFS(P669:P671,B669:B671,B667)</f>
        <v>0</v>
      </c>
      <c r="Q667" s="36">
        <f>SUMIFS(Q669:Q671,B669:B671,B667)</f>
        <v>0</v>
      </c>
      <c r="R667" s="36">
        <f>SUMIFS(R669:R671,B669:B671,B667)</f>
        <v>4576.7</v>
      </c>
      <c r="S667" s="23">
        <f>SUMIFS(S669:S671,B669:B671,B667)</f>
        <v>118239.9</v>
      </c>
      <c r="T667" s="36">
        <f>SUMIFS(T669:T671,B669:B671,B667)</f>
        <v>124650.6</v>
      </c>
      <c r="U667" s="36">
        <f>SUMIFS(U669:U671,B669:B671,B667)</f>
        <v>61784</v>
      </c>
      <c r="V667" s="36">
        <f>SUMIFS(V669:V671,B669:B671,B667)</f>
        <v>0</v>
      </c>
      <c r="W667" s="36">
        <f>SUMIFS(W669:W671,B669:B671,B667)</f>
        <v>0</v>
      </c>
      <c r="X667" s="36">
        <f>SUMIFS(X669:X671,C669:C671,B667)</f>
        <v>0</v>
      </c>
      <c r="Y667" s="36">
        <f>SUM(M667:X667)</f>
        <v>309251.20000000001</v>
      </c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7"/>
    </row>
    <row r="668" spans="1:41" s="118" customFormat="1" x14ac:dyDescent="0.2">
      <c r="A668" s="152"/>
      <c r="B668" s="12"/>
      <c r="C668" s="14" t="s">
        <v>71</v>
      </c>
      <c r="D668" s="14" t="s">
        <v>71</v>
      </c>
      <c r="E668" s="14" t="s">
        <v>71</v>
      </c>
      <c r="F668" s="14" t="s">
        <v>71</v>
      </c>
      <c r="G668" s="148" t="s">
        <v>71</v>
      </c>
      <c r="H668" s="148" t="s">
        <v>71</v>
      </c>
      <c r="I668" s="148" t="s">
        <v>71</v>
      </c>
      <c r="J668" s="148" t="s">
        <v>71</v>
      </c>
      <c r="K668" s="148" t="s">
        <v>71</v>
      </c>
      <c r="L668" s="148" t="s">
        <v>71</v>
      </c>
      <c r="M668" s="148" t="s">
        <v>71</v>
      </c>
      <c r="N668" s="148" t="s">
        <v>71</v>
      </c>
      <c r="O668" s="148" t="s">
        <v>71</v>
      </c>
      <c r="P668" s="148" t="s">
        <v>71</v>
      </c>
      <c r="Q668" s="148" t="s">
        <v>71</v>
      </c>
      <c r="R668" s="148" t="s">
        <v>71</v>
      </c>
      <c r="S668" s="148" t="s">
        <v>71</v>
      </c>
      <c r="T668" s="148" t="s">
        <v>71</v>
      </c>
      <c r="U668" s="148" t="s">
        <v>71</v>
      </c>
      <c r="V668" s="148" t="s">
        <v>71</v>
      </c>
      <c r="W668" s="148" t="s">
        <v>71</v>
      </c>
      <c r="X668" s="148" t="s">
        <v>71</v>
      </c>
      <c r="Y668" s="148" t="s">
        <v>71</v>
      </c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7"/>
    </row>
    <row r="669" spans="1:41" s="118" customFormat="1" x14ac:dyDescent="0.2">
      <c r="A669" s="152"/>
      <c r="B669" s="11" t="s">
        <v>159</v>
      </c>
      <c r="C669" s="146" t="s">
        <v>97</v>
      </c>
      <c r="D669" s="146" t="s">
        <v>86</v>
      </c>
      <c r="E669" s="146" t="s">
        <v>86</v>
      </c>
      <c r="F669" s="20" t="s">
        <v>86</v>
      </c>
      <c r="G669" s="146" t="s">
        <v>71</v>
      </c>
      <c r="H669" s="142" t="s">
        <v>276</v>
      </c>
      <c r="I669" s="146">
        <v>1840704770</v>
      </c>
      <c r="J669" s="9" t="s">
        <v>415</v>
      </c>
      <c r="K669" s="146" t="s">
        <v>71</v>
      </c>
      <c r="L669" s="146" t="s">
        <v>71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10">
        <v>0</v>
      </c>
      <c r="T669" s="10"/>
      <c r="U669" s="10">
        <v>0</v>
      </c>
      <c r="V669" s="10">
        <v>0</v>
      </c>
      <c r="W669" s="10">
        <v>0</v>
      </c>
      <c r="X669" s="10">
        <v>0</v>
      </c>
      <c r="Y669" s="10">
        <f>SUM(M669:X669)</f>
        <v>0</v>
      </c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7"/>
    </row>
    <row r="670" spans="1:41" s="118" customFormat="1" x14ac:dyDescent="0.2">
      <c r="A670" s="153"/>
      <c r="B670" s="11" t="s">
        <v>158</v>
      </c>
      <c r="C670" s="146" t="s">
        <v>72</v>
      </c>
      <c r="D670" s="146" t="s">
        <v>71</v>
      </c>
      <c r="E670" s="146" t="s">
        <v>71</v>
      </c>
      <c r="F670" s="146" t="s">
        <v>71</v>
      </c>
      <c r="G670" s="51" t="s">
        <v>71</v>
      </c>
      <c r="H670" s="142" t="s">
        <v>276</v>
      </c>
      <c r="I670" s="146">
        <v>1840704770</v>
      </c>
      <c r="J670" s="9" t="s">
        <v>415</v>
      </c>
      <c r="K670" s="146" t="s">
        <v>71</v>
      </c>
      <c r="L670" s="146" t="s">
        <v>71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4576.7</v>
      </c>
      <c r="S670" s="10">
        <v>118239.9</v>
      </c>
      <c r="T670" s="10">
        <v>124650.6</v>
      </c>
      <c r="U670" s="10">
        <v>61784</v>
      </c>
      <c r="V670" s="10">
        <v>0</v>
      </c>
      <c r="W670" s="10">
        <v>0</v>
      </c>
      <c r="X670" s="10">
        <v>0</v>
      </c>
      <c r="Y670" s="10">
        <f>SUM(M670:X670)</f>
        <v>309251.20000000001</v>
      </c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7"/>
    </row>
    <row r="671" spans="1:41" s="118" customFormat="1" ht="27" customHeight="1" x14ac:dyDescent="0.2">
      <c r="A671" s="142" t="s">
        <v>582</v>
      </c>
      <c r="B671" s="2" t="s">
        <v>266</v>
      </c>
      <c r="C671" s="142" t="s">
        <v>150</v>
      </c>
      <c r="D671" s="142" t="s">
        <v>71</v>
      </c>
      <c r="E671" s="53" t="s">
        <v>99</v>
      </c>
      <c r="F671" s="142" t="s">
        <v>71</v>
      </c>
      <c r="G671" s="51" t="s">
        <v>71</v>
      </c>
      <c r="H671" s="142" t="s">
        <v>71</v>
      </c>
      <c r="I671" s="142" t="s">
        <v>71</v>
      </c>
      <c r="J671" s="142" t="s">
        <v>71</v>
      </c>
      <c r="K671" s="142" t="s">
        <v>71</v>
      </c>
      <c r="L671" s="142" t="s">
        <v>71</v>
      </c>
      <c r="M671" s="28" t="s">
        <v>71</v>
      </c>
      <c r="N671" s="28" t="s">
        <v>71</v>
      </c>
      <c r="O671" s="28">
        <v>0</v>
      </c>
      <c r="P671" s="28">
        <v>0</v>
      </c>
      <c r="Q671" s="28">
        <v>0</v>
      </c>
      <c r="R671" s="28">
        <v>0</v>
      </c>
      <c r="S671" s="54">
        <v>188.5</v>
      </c>
      <c r="T671" s="54">
        <v>189</v>
      </c>
      <c r="U671" s="54">
        <v>189</v>
      </c>
      <c r="V671" s="54">
        <v>189</v>
      </c>
      <c r="W671" s="54">
        <v>189</v>
      </c>
      <c r="X671" s="54">
        <v>189</v>
      </c>
      <c r="Y671" s="142" t="s">
        <v>71</v>
      </c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7"/>
    </row>
    <row r="672" spans="1:41" s="118" customFormat="1" ht="90.75" customHeight="1" x14ac:dyDescent="0.2">
      <c r="A672" s="150" t="s">
        <v>6</v>
      </c>
      <c r="B672" s="12" t="s">
        <v>503</v>
      </c>
      <c r="C672" s="146" t="s">
        <v>71</v>
      </c>
      <c r="D672" s="146" t="s">
        <v>71</v>
      </c>
      <c r="E672" s="146" t="s">
        <v>71</v>
      </c>
      <c r="F672" s="20" t="s">
        <v>293</v>
      </c>
      <c r="G672" s="8" t="s">
        <v>294</v>
      </c>
      <c r="H672" s="146" t="s">
        <v>71</v>
      </c>
      <c r="I672" s="146" t="s">
        <v>71</v>
      </c>
      <c r="J672" s="9" t="s">
        <v>71</v>
      </c>
      <c r="K672" s="146" t="s">
        <v>71</v>
      </c>
      <c r="L672" s="146" t="s">
        <v>71</v>
      </c>
      <c r="M672" s="146" t="s">
        <v>71</v>
      </c>
      <c r="N672" s="146" t="s">
        <v>71</v>
      </c>
      <c r="O672" s="146" t="s">
        <v>71</v>
      </c>
      <c r="P672" s="146" t="s">
        <v>71</v>
      </c>
      <c r="Q672" s="146" t="s">
        <v>71</v>
      </c>
      <c r="R672" s="146" t="s">
        <v>71</v>
      </c>
      <c r="S672" s="20" t="s">
        <v>71</v>
      </c>
      <c r="T672" s="20" t="s">
        <v>71</v>
      </c>
      <c r="U672" s="20" t="s">
        <v>71</v>
      </c>
      <c r="V672" s="20" t="s">
        <v>71</v>
      </c>
      <c r="W672" s="20" t="s">
        <v>71</v>
      </c>
      <c r="X672" s="20" t="s">
        <v>71</v>
      </c>
      <c r="Y672" s="20" t="s">
        <v>71</v>
      </c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7"/>
    </row>
    <row r="673" spans="1:41" s="118" customFormat="1" x14ac:dyDescent="0.2">
      <c r="A673" s="152"/>
      <c r="B673" s="12" t="s">
        <v>157</v>
      </c>
      <c r="C673" s="148" t="s">
        <v>72</v>
      </c>
      <c r="D673" s="148" t="s">
        <v>71</v>
      </c>
      <c r="E673" s="148" t="s">
        <v>71</v>
      </c>
      <c r="F673" s="24" t="s">
        <v>71</v>
      </c>
      <c r="G673" s="24" t="s">
        <v>71</v>
      </c>
      <c r="H673" s="148" t="s">
        <v>387</v>
      </c>
      <c r="I673" s="148" t="s">
        <v>409</v>
      </c>
      <c r="J673" s="15" t="s">
        <v>75</v>
      </c>
      <c r="K673" s="24" t="s">
        <v>71</v>
      </c>
      <c r="L673" s="24" t="s">
        <v>71</v>
      </c>
      <c r="M673" s="36">
        <f t="shared" ref="M673:R673" si="121">M675+M676</f>
        <v>0</v>
      </c>
      <c r="N673" s="36">
        <f t="shared" si="121"/>
        <v>0</v>
      </c>
      <c r="O673" s="36">
        <f t="shared" si="121"/>
        <v>0</v>
      </c>
      <c r="P673" s="36">
        <f t="shared" si="121"/>
        <v>0</v>
      </c>
      <c r="Q673" s="36">
        <f t="shared" si="121"/>
        <v>0</v>
      </c>
      <c r="R673" s="36">
        <f t="shared" si="121"/>
        <v>2595.6</v>
      </c>
      <c r="S673" s="36">
        <f t="shared" ref="S673:X673" si="122">S675+S676</f>
        <v>28342.6</v>
      </c>
      <c r="T673" s="36">
        <f t="shared" si="122"/>
        <v>60356.900000000009</v>
      </c>
      <c r="U673" s="36">
        <f t="shared" si="122"/>
        <v>3570.4</v>
      </c>
      <c r="V673" s="36">
        <f t="shared" si="122"/>
        <v>0</v>
      </c>
      <c r="W673" s="36">
        <f t="shared" si="122"/>
        <v>0</v>
      </c>
      <c r="X673" s="36">
        <f t="shared" si="122"/>
        <v>0</v>
      </c>
      <c r="Y673" s="36">
        <f>SUM(M673:X673)</f>
        <v>94865.5</v>
      </c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7"/>
    </row>
    <row r="674" spans="1:41" s="118" customFormat="1" x14ac:dyDescent="0.2">
      <c r="A674" s="152"/>
      <c r="B674" s="12" t="s">
        <v>76</v>
      </c>
      <c r="C674" s="24" t="s">
        <v>71</v>
      </c>
      <c r="D674" s="24" t="s">
        <v>71</v>
      </c>
      <c r="E674" s="24" t="s">
        <v>71</v>
      </c>
      <c r="F674" s="24" t="s">
        <v>71</v>
      </c>
      <c r="G674" s="24" t="s">
        <v>71</v>
      </c>
      <c r="H674" s="24" t="s">
        <v>71</v>
      </c>
      <c r="I674" s="24" t="s">
        <v>71</v>
      </c>
      <c r="J674" s="24" t="s">
        <v>71</v>
      </c>
      <c r="K674" s="24" t="s">
        <v>71</v>
      </c>
      <c r="L674" s="24" t="s">
        <v>71</v>
      </c>
      <c r="M674" s="24" t="s">
        <v>71</v>
      </c>
      <c r="N674" s="24" t="s">
        <v>71</v>
      </c>
      <c r="O674" s="24" t="s">
        <v>71</v>
      </c>
      <c r="P674" s="24" t="s">
        <v>71</v>
      </c>
      <c r="Q674" s="24" t="s">
        <v>71</v>
      </c>
      <c r="R674" s="24" t="s">
        <v>71</v>
      </c>
      <c r="S674" s="24" t="s">
        <v>71</v>
      </c>
      <c r="T674" s="24" t="s">
        <v>71</v>
      </c>
      <c r="U674" s="24" t="s">
        <v>71</v>
      </c>
      <c r="V674" s="24" t="s">
        <v>71</v>
      </c>
      <c r="W674" s="24" t="s">
        <v>71</v>
      </c>
      <c r="X674" s="24" t="s">
        <v>71</v>
      </c>
      <c r="Y674" s="24" t="s">
        <v>71</v>
      </c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7"/>
    </row>
    <row r="675" spans="1:41" s="118" customFormat="1" ht="20.25" customHeight="1" x14ac:dyDescent="0.2">
      <c r="A675" s="152"/>
      <c r="B675" s="12" t="s">
        <v>159</v>
      </c>
      <c r="C675" s="148" t="s">
        <v>72</v>
      </c>
      <c r="D675" s="148" t="s">
        <v>71</v>
      </c>
      <c r="E675" s="148" t="s">
        <v>71</v>
      </c>
      <c r="F675" s="24" t="s">
        <v>71</v>
      </c>
      <c r="G675" s="24" t="s">
        <v>71</v>
      </c>
      <c r="H675" s="148" t="s">
        <v>387</v>
      </c>
      <c r="I675" s="148" t="s">
        <v>409</v>
      </c>
      <c r="J675" s="15" t="s">
        <v>75</v>
      </c>
      <c r="K675" s="24" t="s">
        <v>71</v>
      </c>
      <c r="L675" s="24" t="s">
        <v>71</v>
      </c>
      <c r="M675" s="23">
        <f>SUMIFS(M677:M679,B677:B679,B675)</f>
        <v>0</v>
      </c>
      <c r="N675" s="23">
        <f>SUMIFS(N677:N679,B677:B679,B675)</f>
        <v>0</v>
      </c>
      <c r="O675" s="36">
        <f>SUMIFS(O677:O679,B677:B679,B675)</f>
        <v>0</v>
      </c>
      <c r="P675" s="36">
        <f>SUMIFS(P677:P679,B677:B679,B675)</f>
        <v>0</v>
      </c>
      <c r="Q675" s="36">
        <f>SUMIFS(Q677:Q679,B677:B679,B675)</f>
        <v>0</v>
      </c>
      <c r="R675" s="36">
        <f>SUMIFS(R677:R679,B677:B679,B675)</f>
        <v>0</v>
      </c>
      <c r="S675" s="23">
        <f>SUMIFS(S677:S679,B677:B679,B675)</f>
        <v>27964.5</v>
      </c>
      <c r="T675" s="36">
        <f>SUMIFS(T677:T683,B677:B683,B675)</f>
        <v>57482.100000000006</v>
      </c>
      <c r="U675" s="36">
        <f>SUMIFS(U677:U679,B677:B679,B675)</f>
        <v>0</v>
      </c>
      <c r="V675" s="36">
        <f>SUMIFS(V677:V679,B677:B679,B675)</f>
        <v>0</v>
      </c>
      <c r="W675" s="36">
        <f>SUMIFS(W677:W679,B677:B679,B675)</f>
        <v>0</v>
      </c>
      <c r="X675" s="36">
        <f>SUMIFS(X677:X679,C677:C679,B675)</f>
        <v>0</v>
      </c>
      <c r="Y675" s="36">
        <f>SUM(M675:X675)</f>
        <v>85446.6</v>
      </c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7"/>
    </row>
    <row r="676" spans="1:41" s="118" customFormat="1" x14ac:dyDescent="0.2">
      <c r="A676" s="152"/>
      <c r="B676" s="12" t="s">
        <v>158</v>
      </c>
      <c r="C676" s="148" t="s">
        <v>72</v>
      </c>
      <c r="D676" s="148" t="s">
        <v>71</v>
      </c>
      <c r="E676" s="148" t="s">
        <v>71</v>
      </c>
      <c r="F676" s="24" t="s">
        <v>71</v>
      </c>
      <c r="G676" s="24" t="s">
        <v>71</v>
      </c>
      <c r="H676" s="148" t="s">
        <v>387</v>
      </c>
      <c r="I676" s="148" t="s">
        <v>409</v>
      </c>
      <c r="J676" s="15" t="s">
        <v>75</v>
      </c>
      <c r="K676" s="24" t="s">
        <v>71</v>
      </c>
      <c r="L676" s="24" t="s">
        <v>71</v>
      </c>
      <c r="M676" s="23">
        <f>SUMIFS(M677:M679,B677:B679,B676)</f>
        <v>0</v>
      </c>
      <c r="N676" s="23">
        <f>SUMIFS(N677:N679,B677:B679,B676)</f>
        <v>0</v>
      </c>
      <c r="O676" s="36">
        <f>SUMIFS(O677:O679,B677:B679,B676)</f>
        <v>0</v>
      </c>
      <c r="P676" s="36">
        <f>SUMIFS(P677:P679,B677:B679,B676)</f>
        <v>0</v>
      </c>
      <c r="Q676" s="36">
        <f>SUMIFS(Q677:Q679,B677:B679,B676)</f>
        <v>0</v>
      </c>
      <c r="R676" s="36">
        <f>SUMIFS(R677:R679,B677:B679,B676)</f>
        <v>2595.6</v>
      </c>
      <c r="S676" s="23">
        <f>SUMIFS(S677:S679,B677:B679,B676)</f>
        <v>378.09999999999997</v>
      </c>
      <c r="T676" s="36">
        <f>SUMIFS(T677:T683,B677:B683,B676)</f>
        <v>2874.7999999999997</v>
      </c>
      <c r="U676" s="36">
        <f>SUMIFS(U677:U683,C677:C683,C676)</f>
        <v>3570.4</v>
      </c>
      <c r="V676" s="36">
        <f>SUMIFS(V677:V679,B677:B679,B676)</f>
        <v>0</v>
      </c>
      <c r="W676" s="36">
        <f>SUMIFS(W677:W679,B677:B679,B676)</f>
        <v>0</v>
      </c>
      <c r="X676" s="36">
        <f>SUMIFS(X677:X679,C677:C679,B676)</f>
        <v>0</v>
      </c>
      <c r="Y676" s="36">
        <f>SUM(M676:X676)</f>
        <v>9418.9</v>
      </c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7"/>
    </row>
    <row r="677" spans="1:41" s="118" customFormat="1" x14ac:dyDescent="0.2">
      <c r="A677" s="152"/>
      <c r="B677" s="12"/>
      <c r="C677" s="14" t="s">
        <v>71</v>
      </c>
      <c r="D677" s="14" t="s">
        <v>71</v>
      </c>
      <c r="E677" s="14" t="s">
        <v>71</v>
      </c>
      <c r="F677" s="14" t="s">
        <v>71</v>
      </c>
      <c r="G677" s="24" t="s">
        <v>71</v>
      </c>
      <c r="H677" s="24" t="s">
        <v>71</v>
      </c>
      <c r="I677" s="24" t="s">
        <v>71</v>
      </c>
      <c r="J677" s="24" t="s">
        <v>71</v>
      </c>
      <c r="K677" s="24" t="s">
        <v>71</v>
      </c>
      <c r="L677" s="24" t="s">
        <v>71</v>
      </c>
      <c r="M677" s="24" t="s">
        <v>71</v>
      </c>
      <c r="N677" s="24" t="s">
        <v>71</v>
      </c>
      <c r="O677" s="24" t="s">
        <v>71</v>
      </c>
      <c r="P677" s="24" t="s">
        <v>71</v>
      </c>
      <c r="Q677" s="24" t="s">
        <v>71</v>
      </c>
      <c r="R677" s="24" t="s">
        <v>71</v>
      </c>
      <c r="S677" s="24" t="s">
        <v>71</v>
      </c>
      <c r="T677" s="36">
        <f>SUMIFS(T678:T684,B678:B684,B677)</f>
        <v>0</v>
      </c>
      <c r="U677" s="24" t="s">
        <v>71</v>
      </c>
      <c r="V677" s="24" t="s">
        <v>71</v>
      </c>
      <c r="W677" s="24" t="s">
        <v>71</v>
      </c>
      <c r="X677" s="24" t="s">
        <v>71</v>
      </c>
      <c r="Y677" s="24" t="s">
        <v>71</v>
      </c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7"/>
    </row>
    <row r="678" spans="1:41" s="118" customFormat="1" x14ac:dyDescent="0.2">
      <c r="A678" s="152"/>
      <c r="B678" s="11" t="s">
        <v>159</v>
      </c>
      <c r="C678" s="146" t="s">
        <v>97</v>
      </c>
      <c r="D678" s="146" t="s">
        <v>86</v>
      </c>
      <c r="E678" s="146" t="s">
        <v>86</v>
      </c>
      <c r="F678" s="20" t="s">
        <v>86</v>
      </c>
      <c r="G678" s="51" t="s">
        <v>71</v>
      </c>
      <c r="H678" s="142" t="s">
        <v>276</v>
      </c>
      <c r="I678" s="142" t="s">
        <v>275</v>
      </c>
      <c r="J678" s="142" t="s">
        <v>415</v>
      </c>
      <c r="K678" s="146" t="s">
        <v>71</v>
      </c>
      <c r="L678" s="146" t="s">
        <v>71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10">
        <f>27964.5</f>
        <v>27964.5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f t="shared" ref="Y678:Y683" si="123">SUM(M678:X678)</f>
        <v>27964.5</v>
      </c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7"/>
    </row>
    <row r="679" spans="1:41" s="118" customFormat="1" x14ac:dyDescent="0.2">
      <c r="A679" s="152"/>
      <c r="B679" s="11" t="s">
        <v>158</v>
      </c>
      <c r="C679" s="146" t="s">
        <v>72</v>
      </c>
      <c r="D679" s="146" t="s">
        <v>71</v>
      </c>
      <c r="E679" s="146" t="s">
        <v>71</v>
      </c>
      <c r="F679" s="146" t="s">
        <v>71</v>
      </c>
      <c r="G679" s="51" t="s">
        <v>71</v>
      </c>
      <c r="H679" s="142" t="s">
        <v>276</v>
      </c>
      <c r="I679" s="142" t="s">
        <v>22</v>
      </c>
      <c r="J679" s="142" t="s">
        <v>415</v>
      </c>
      <c r="K679" s="146" t="s">
        <v>71</v>
      </c>
      <c r="L679" s="146" t="s">
        <v>71</v>
      </c>
      <c r="M679" s="22">
        <v>0</v>
      </c>
      <c r="N679" s="22">
        <v>0</v>
      </c>
      <c r="O679" s="22">
        <v>0</v>
      </c>
      <c r="P679" s="22">
        <v>0</v>
      </c>
      <c r="Q679" s="22">
        <v>0</v>
      </c>
      <c r="R679" s="22">
        <v>2595.6</v>
      </c>
      <c r="S679" s="10">
        <v>378.09999999999997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f t="shared" si="123"/>
        <v>2973.7</v>
      </c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7"/>
    </row>
    <row r="680" spans="1:41" s="118" customFormat="1" x14ac:dyDescent="0.2">
      <c r="A680" s="152"/>
      <c r="B680" s="11" t="s">
        <v>159</v>
      </c>
      <c r="C680" s="146" t="s">
        <v>97</v>
      </c>
      <c r="D680" s="146" t="s">
        <v>86</v>
      </c>
      <c r="E680" s="146" t="s">
        <v>86</v>
      </c>
      <c r="F680" s="20" t="s">
        <v>86</v>
      </c>
      <c r="G680" s="51" t="s">
        <v>71</v>
      </c>
      <c r="H680" s="142" t="s">
        <v>276</v>
      </c>
      <c r="I680" s="142" t="s">
        <v>521</v>
      </c>
      <c r="J680" s="142" t="s">
        <v>415</v>
      </c>
      <c r="K680" s="146" t="s">
        <v>71</v>
      </c>
      <c r="L680" s="146" t="s">
        <v>71</v>
      </c>
      <c r="M680" s="22">
        <v>0</v>
      </c>
      <c r="N680" s="22">
        <v>0</v>
      </c>
      <c r="O680" s="22">
        <v>0</v>
      </c>
      <c r="P680" s="22">
        <v>0</v>
      </c>
      <c r="Q680" s="22">
        <v>0</v>
      </c>
      <c r="R680" s="22">
        <v>0</v>
      </c>
      <c r="S680" s="10">
        <v>0</v>
      </c>
      <c r="T680" s="10">
        <v>53066.8</v>
      </c>
      <c r="U680" s="10">
        <v>0</v>
      </c>
      <c r="V680" s="10">
        <v>0</v>
      </c>
      <c r="W680" s="10">
        <v>0</v>
      </c>
      <c r="X680" s="10">
        <v>0</v>
      </c>
      <c r="Y680" s="10">
        <f t="shared" si="123"/>
        <v>53066.8</v>
      </c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7"/>
    </row>
    <row r="681" spans="1:41" s="118" customFormat="1" x14ac:dyDescent="0.2">
      <c r="A681" s="152"/>
      <c r="B681" s="11" t="s">
        <v>158</v>
      </c>
      <c r="C681" s="146" t="s">
        <v>72</v>
      </c>
      <c r="D681" s="146" t="s">
        <v>71</v>
      </c>
      <c r="E681" s="146" t="s">
        <v>71</v>
      </c>
      <c r="F681" s="146" t="s">
        <v>71</v>
      </c>
      <c r="G681" s="51" t="s">
        <v>71</v>
      </c>
      <c r="H681" s="142" t="s">
        <v>276</v>
      </c>
      <c r="I681" s="142" t="s">
        <v>522</v>
      </c>
      <c r="J681" s="142" t="s">
        <v>415</v>
      </c>
      <c r="K681" s="146" t="s">
        <v>71</v>
      </c>
      <c r="L681" s="146" t="s">
        <v>71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10">
        <v>0</v>
      </c>
      <c r="T681" s="10">
        <v>2830.2</v>
      </c>
      <c r="U681" s="10">
        <v>3570.4</v>
      </c>
      <c r="V681" s="10">
        <v>0</v>
      </c>
      <c r="W681" s="10">
        <v>0</v>
      </c>
      <c r="X681" s="10">
        <v>0</v>
      </c>
      <c r="Y681" s="10">
        <f t="shared" si="123"/>
        <v>6400.6</v>
      </c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7"/>
    </row>
    <row r="682" spans="1:41" s="118" customFormat="1" x14ac:dyDescent="0.2">
      <c r="A682" s="152"/>
      <c r="B682" s="11" t="s">
        <v>159</v>
      </c>
      <c r="C682" s="146" t="s">
        <v>97</v>
      </c>
      <c r="D682" s="146" t="s">
        <v>86</v>
      </c>
      <c r="E682" s="146" t="s">
        <v>86</v>
      </c>
      <c r="F682" s="20" t="s">
        <v>86</v>
      </c>
      <c r="G682" s="51" t="s">
        <v>71</v>
      </c>
      <c r="H682" s="142" t="s">
        <v>90</v>
      </c>
      <c r="I682" s="142" t="s">
        <v>521</v>
      </c>
      <c r="J682" s="142" t="s">
        <v>195</v>
      </c>
      <c r="K682" s="146" t="s">
        <v>71</v>
      </c>
      <c r="L682" s="146" t="s">
        <v>71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10">
        <v>0</v>
      </c>
      <c r="T682" s="10">
        <v>4415.3</v>
      </c>
      <c r="U682" s="10">
        <v>0</v>
      </c>
      <c r="V682" s="10">
        <v>0</v>
      </c>
      <c r="W682" s="10">
        <v>0</v>
      </c>
      <c r="X682" s="10">
        <v>0</v>
      </c>
      <c r="Y682" s="10">
        <f t="shared" si="123"/>
        <v>4415.3</v>
      </c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7"/>
    </row>
    <row r="683" spans="1:41" s="118" customFormat="1" x14ac:dyDescent="0.2">
      <c r="A683" s="153"/>
      <c r="B683" s="11" t="s">
        <v>158</v>
      </c>
      <c r="C683" s="146" t="s">
        <v>72</v>
      </c>
      <c r="D683" s="146" t="s">
        <v>71</v>
      </c>
      <c r="E683" s="146" t="s">
        <v>71</v>
      </c>
      <c r="F683" s="146" t="s">
        <v>71</v>
      </c>
      <c r="G683" s="51" t="s">
        <v>71</v>
      </c>
      <c r="H683" s="142" t="s">
        <v>80</v>
      </c>
      <c r="I683" s="142" t="s">
        <v>522</v>
      </c>
      <c r="J683" s="142" t="s">
        <v>195</v>
      </c>
      <c r="K683" s="146" t="s">
        <v>71</v>
      </c>
      <c r="L683" s="146" t="s">
        <v>71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10">
        <v>0</v>
      </c>
      <c r="T683" s="10">
        <v>44.6</v>
      </c>
      <c r="U683" s="10">
        <v>0</v>
      </c>
      <c r="V683" s="10">
        <v>0</v>
      </c>
      <c r="W683" s="10">
        <v>0</v>
      </c>
      <c r="X683" s="10">
        <v>0</v>
      </c>
      <c r="Y683" s="10">
        <f t="shared" si="123"/>
        <v>44.6</v>
      </c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7"/>
    </row>
    <row r="684" spans="1:41" s="118" customFormat="1" ht="25.5" customHeight="1" x14ac:dyDescent="0.2">
      <c r="A684" s="142" t="s">
        <v>583</v>
      </c>
      <c r="B684" s="2" t="s">
        <v>262</v>
      </c>
      <c r="C684" s="142" t="s">
        <v>150</v>
      </c>
      <c r="D684" s="142" t="s">
        <v>71</v>
      </c>
      <c r="E684" s="53" t="s">
        <v>99</v>
      </c>
      <c r="F684" s="142" t="s">
        <v>71</v>
      </c>
      <c r="G684" s="51" t="s">
        <v>71</v>
      </c>
      <c r="H684" s="142" t="s">
        <v>71</v>
      </c>
      <c r="I684" s="142" t="s">
        <v>71</v>
      </c>
      <c r="J684" s="142" t="s">
        <v>71</v>
      </c>
      <c r="K684" s="142" t="s">
        <v>71</v>
      </c>
      <c r="L684" s="142" t="s">
        <v>71</v>
      </c>
      <c r="M684" s="28" t="s">
        <v>71</v>
      </c>
      <c r="N684" s="28" t="s">
        <v>71</v>
      </c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54">
        <v>40</v>
      </c>
      <c r="U684" s="54">
        <v>40</v>
      </c>
      <c r="V684" s="54">
        <v>40</v>
      </c>
      <c r="W684" s="54">
        <v>40</v>
      </c>
      <c r="X684" s="54">
        <v>40</v>
      </c>
      <c r="Y684" s="20">
        <v>40</v>
      </c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7"/>
    </row>
    <row r="685" spans="1:41" s="118" customFormat="1" ht="90.75" customHeight="1" x14ac:dyDescent="0.2">
      <c r="A685" s="150" t="s">
        <v>7</v>
      </c>
      <c r="B685" s="12" t="s">
        <v>454</v>
      </c>
      <c r="C685" s="146" t="s">
        <v>71</v>
      </c>
      <c r="D685" s="146" t="s">
        <v>71</v>
      </c>
      <c r="E685" s="146" t="s">
        <v>71</v>
      </c>
      <c r="F685" s="20" t="s">
        <v>293</v>
      </c>
      <c r="G685" s="8" t="s">
        <v>294</v>
      </c>
      <c r="H685" s="20" t="s">
        <v>71</v>
      </c>
      <c r="I685" s="20" t="s">
        <v>71</v>
      </c>
      <c r="J685" s="20" t="s">
        <v>71</v>
      </c>
      <c r="K685" s="20" t="s">
        <v>71</v>
      </c>
      <c r="L685" s="20" t="s">
        <v>71</v>
      </c>
      <c r="M685" s="20" t="s">
        <v>71</v>
      </c>
      <c r="N685" s="20" t="s">
        <v>71</v>
      </c>
      <c r="O685" s="20" t="s">
        <v>71</v>
      </c>
      <c r="P685" s="20" t="s">
        <v>71</v>
      </c>
      <c r="Q685" s="20" t="s">
        <v>71</v>
      </c>
      <c r="R685" s="20" t="s">
        <v>71</v>
      </c>
      <c r="S685" s="20" t="s">
        <v>71</v>
      </c>
      <c r="T685" s="20" t="s">
        <v>71</v>
      </c>
      <c r="U685" s="20" t="s">
        <v>71</v>
      </c>
      <c r="V685" s="20" t="s">
        <v>71</v>
      </c>
      <c r="W685" s="20" t="s">
        <v>71</v>
      </c>
      <c r="X685" s="20" t="s">
        <v>71</v>
      </c>
      <c r="Y685" s="20" t="s">
        <v>71</v>
      </c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7"/>
    </row>
    <row r="686" spans="1:41" s="118" customFormat="1" x14ac:dyDescent="0.2">
      <c r="A686" s="152"/>
      <c r="B686" s="12" t="s">
        <v>157</v>
      </c>
      <c r="C686" s="148" t="s">
        <v>72</v>
      </c>
      <c r="D686" s="148" t="s">
        <v>71</v>
      </c>
      <c r="E686" s="148" t="s">
        <v>71</v>
      </c>
      <c r="F686" s="24" t="s">
        <v>71</v>
      </c>
      <c r="G686" s="24" t="s">
        <v>71</v>
      </c>
      <c r="H686" s="148" t="s">
        <v>387</v>
      </c>
      <c r="I686" s="148" t="s">
        <v>409</v>
      </c>
      <c r="J686" s="15" t="s">
        <v>75</v>
      </c>
      <c r="K686" s="24" t="s">
        <v>71</v>
      </c>
      <c r="L686" s="24" t="s">
        <v>71</v>
      </c>
      <c r="M686" s="36">
        <f t="shared" ref="M686:R686" si="124">M688+M689</f>
        <v>0</v>
      </c>
      <c r="N686" s="36">
        <f t="shared" si="124"/>
        <v>0</v>
      </c>
      <c r="O686" s="36">
        <f t="shared" si="124"/>
        <v>0</v>
      </c>
      <c r="P686" s="36">
        <f t="shared" si="124"/>
        <v>0</v>
      </c>
      <c r="Q686" s="36">
        <f t="shared" si="124"/>
        <v>0</v>
      </c>
      <c r="R686" s="36">
        <f t="shared" si="124"/>
        <v>6451</v>
      </c>
      <c r="S686" s="36">
        <f t="shared" ref="S686:X686" si="125">S688+S689</f>
        <v>75782.7</v>
      </c>
      <c r="T686" s="36">
        <f t="shared" si="125"/>
        <v>148737.30000000002</v>
      </c>
      <c r="U686" s="36">
        <f t="shared" si="125"/>
        <v>0</v>
      </c>
      <c r="V686" s="36">
        <f t="shared" si="125"/>
        <v>0</v>
      </c>
      <c r="W686" s="36">
        <f t="shared" si="125"/>
        <v>0</v>
      </c>
      <c r="X686" s="36">
        <f t="shared" si="125"/>
        <v>0</v>
      </c>
      <c r="Y686" s="28">
        <f>SUM(M686:X686)</f>
        <v>230971</v>
      </c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7"/>
    </row>
    <row r="687" spans="1:41" s="118" customFormat="1" x14ac:dyDescent="0.2">
      <c r="A687" s="152"/>
      <c r="B687" s="12" t="s">
        <v>76</v>
      </c>
      <c r="C687" s="24" t="s">
        <v>71</v>
      </c>
      <c r="D687" s="24" t="s">
        <v>71</v>
      </c>
      <c r="E687" s="24" t="s">
        <v>71</v>
      </c>
      <c r="F687" s="24" t="s">
        <v>71</v>
      </c>
      <c r="G687" s="24" t="s">
        <v>71</v>
      </c>
      <c r="H687" s="24" t="s">
        <v>71</v>
      </c>
      <c r="I687" s="24" t="s">
        <v>71</v>
      </c>
      <c r="J687" s="24" t="s">
        <v>71</v>
      </c>
      <c r="K687" s="24" t="s">
        <v>71</v>
      </c>
      <c r="L687" s="24" t="s">
        <v>71</v>
      </c>
      <c r="M687" s="24" t="s">
        <v>71</v>
      </c>
      <c r="N687" s="24" t="s">
        <v>71</v>
      </c>
      <c r="O687" s="24" t="s">
        <v>71</v>
      </c>
      <c r="P687" s="24" t="s">
        <v>71</v>
      </c>
      <c r="Q687" s="24" t="s">
        <v>71</v>
      </c>
      <c r="R687" s="24" t="s">
        <v>71</v>
      </c>
      <c r="S687" s="24" t="s">
        <v>71</v>
      </c>
      <c r="T687" s="24" t="s">
        <v>71</v>
      </c>
      <c r="U687" s="24" t="s">
        <v>71</v>
      </c>
      <c r="V687" s="24" t="s">
        <v>71</v>
      </c>
      <c r="W687" s="24" t="s">
        <v>71</v>
      </c>
      <c r="X687" s="24" t="s">
        <v>71</v>
      </c>
      <c r="Y687" s="20" t="s">
        <v>71</v>
      </c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7"/>
    </row>
    <row r="688" spans="1:41" s="118" customFormat="1" x14ac:dyDescent="0.2">
      <c r="A688" s="152"/>
      <c r="B688" s="12" t="s">
        <v>159</v>
      </c>
      <c r="C688" s="148" t="s">
        <v>72</v>
      </c>
      <c r="D688" s="148" t="s">
        <v>71</v>
      </c>
      <c r="E688" s="148" t="s">
        <v>71</v>
      </c>
      <c r="F688" s="24" t="s">
        <v>71</v>
      </c>
      <c r="G688" s="24" t="s">
        <v>71</v>
      </c>
      <c r="H688" s="148" t="s">
        <v>387</v>
      </c>
      <c r="I688" s="148" t="s">
        <v>409</v>
      </c>
      <c r="J688" s="15" t="s">
        <v>75</v>
      </c>
      <c r="K688" s="24" t="s">
        <v>71</v>
      </c>
      <c r="L688" s="24" t="s">
        <v>71</v>
      </c>
      <c r="M688" s="23">
        <f>SUMIFS(M691:M692,B691:B692,B688)</f>
        <v>0</v>
      </c>
      <c r="N688" s="23">
        <f>SUMIFS(N691:N692,B691:B692,B688)</f>
        <v>0</v>
      </c>
      <c r="O688" s="36">
        <f>SUMIFS(O691:O692,B691:B692,B688)</f>
        <v>0</v>
      </c>
      <c r="P688" s="36">
        <f>SUMIFS(P691:P692,B691:B692,B688)</f>
        <v>0</v>
      </c>
      <c r="Q688" s="36">
        <f>SUMIFS(Q691:Q692,B691:B692,B688)</f>
        <v>0</v>
      </c>
      <c r="R688" s="36">
        <f>SUMIFS(R691:R692,B691:B692,B688)</f>
        <v>0</v>
      </c>
      <c r="S688" s="23">
        <f>SUMIFS(S691:S692,B691:B692,B688)</f>
        <v>75025</v>
      </c>
      <c r="T688" s="36">
        <f>T692+T693</f>
        <v>116903.1</v>
      </c>
      <c r="U688" s="36">
        <f>SUMIFS(U691:U692,B691:B692,B688)</f>
        <v>0</v>
      </c>
      <c r="V688" s="36">
        <f>SUMIFS(V691:V692,B691:B692,B688)</f>
        <v>0</v>
      </c>
      <c r="W688" s="36">
        <f>SUMIFS(W691:W692,B691:B692,B688)</f>
        <v>0</v>
      </c>
      <c r="X688" s="36">
        <f>SUMIFS(X691:X692,C691:C692,B688)</f>
        <v>0</v>
      </c>
      <c r="Y688" s="28">
        <f>SUM(M688:X688)</f>
        <v>191928.1</v>
      </c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7"/>
    </row>
    <row r="689" spans="1:41" s="118" customFormat="1" x14ac:dyDescent="0.2">
      <c r="A689" s="152"/>
      <c r="B689" s="12" t="s">
        <v>158</v>
      </c>
      <c r="C689" s="148" t="s">
        <v>72</v>
      </c>
      <c r="D689" s="148" t="s">
        <v>71</v>
      </c>
      <c r="E689" s="148" t="s">
        <v>71</v>
      </c>
      <c r="F689" s="24" t="s">
        <v>71</v>
      </c>
      <c r="G689" s="24" t="s">
        <v>71</v>
      </c>
      <c r="H689" s="148" t="s">
        <v>387</v>
      </c>
      <c r="I689" s="148" t="s">
        <v>409</v>
      </c>
      <c r="J689" s="15" t="s">
        <v>75</v>
      </c>
      <c r="K689" s="24" t="s">
        <v>71</v>
      </c>
      <c r="L689" s="24" t="s">
        <v>71</v>
      </c>
      <c r="M689" s="23">
        <f>SUMIFS(M691:M692,B691:B692,B689)</f>
        <v>0</v>
      </c>
      <c r="N689" s="23">
        <f>SUMIFS(N691:N692,B691:B692,B689)</f>
        <v>0</v>
      </c>
      <c r="O689" s="36">
        <f>SUMIFS(O691:O692,B691:B692,B689)</f>
        <v>0</v>
      </c>
      <c r="P689" s="36">
        <f>SUMIFS(P691:P692,B691:B692,B689)</f>
        <v>0</v>
      </c>
      <c r="Q689" s="36">
        <f>SUMIFS(Q691:Q692,B691:B692,B689)</f>
        <v>0</v>
      </c>
      <c r="R689" s="36">
        <f>SUMIFS(R691:R692,B691:B692,B689)</f>
        <v>6451</v>
      </c>
      <c r="S689" s="23">
        <f>SUMIFS(S691:S692,B691:B692,B689)</f>
        <v>757.7</v>
      </c>
      <c r="T689" s="36">
        <f>T691+T694+T695</f>
        <v>31834.2</v>
      </c>
      <c r="U689" s="36">
        <f>SUMIFS(U691:U692,B691:B692,B689)</f>
        <v>0</v>
      </c>
      <c r="V689" s="36">
        <f>SUMIFS(V691:V692,B691:B692,B689)</f>
        <v>0</v>
      </c>
      <c r="W689" s="36">
        <f>SUMIFS(W691:W692,B691:B692,B689)</f>
        <v>0</v>
      </c>
      <c r="X689" s="36">
        <f>SUMIFS(X691:X692,C691:C692,B689)</f>
        <v>0</v>
      </c>
      <c r="Y689" s="28">
        <f>SUM(M689:X689)</f>
        <v>39042.9</v>
      </c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7"/>
    </row>
    <row r="690" spans="1:41" s="118" customFormat="1" x14ac:dyDescent="0.2">
      <c r="A690" s="152"/>
      <c r="B690" s="12"/>
      <c r="C690" s="14" t="s">
        <v>71</v>
      </c>
      <c r="D690" s="14" t="s">
        <v>71</v>
      </c>
      <c r="E690" s="14" t="s">
        <v>71</v>
      </c>
      <c r="F690" s="14" t="s">
        <v>71</v>
      </c>
      <c r="G690" s="24" t="s">
        <v>71</v>
      </c>
      <c r="H690" s="24" t="s">
        <v>71</v>
      </c>
      <c r="I690" s="24" t="s">
        <v>71</v>
      </c>
      <c r="J690" s="24" t="s">
        <v>71</v>
      </c>
      <c r="K690" s="24" t="s">
        <v>71</v>
      </c>
      <c r="L690" s="24" t="s">
        <v>71</v>
      </c>
      <c r="M690" s="24" t="s">
        <v>71</v>
      </c>
      <c r="N690" s="24" t="s">
        <v>71</v>
      </c>
      <c r="O690" s="24" t="s">
        <v>71</v>
      </c>
      <c r="P690" s="24" t="s">
        <v>71</v>
      </c>
      <c r="Q690" s="24" t="s">
        <v>71</v>
      </c>
      <c r="R690" s="24" t="s">
        <v>71</v>
      </c>
      <c r="S690" s="24" t="s">
        <v>71</v>
      </c>
      <c r="T690" s="24" t="s">
        <v>71</v>
      </c>
      <c r="U690" s="24" t="s">
        <v>71</v>
      </c>
      <c r="V690" s="24" t="s">
        <v>71</v>
      </c>
      <c r="W690" s="24" t="s">
        <v>71</v>
      </c>
      <c r="X690" s="24" t="s">
        <v>71</v>
      </c>
      <c r="Y690" s="20" t="s">
        <v>71</v>
      </c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7"/>
    </row>
    <row r="691" spans="1:41" s="118" customFormat="1" x14ac:dyDescent="0.2">
      <c r="A691" s="152"/>
      <c r="B691" s="11" t="s">
        <v>158</v>
      </c>
      <c r="C691" s="146" t="s">
        <v>72</v>
      </c>
      <c r="D691" s="146" t="s">
        <v>71</v>
      </c>
      <c r="E691" s="146" t="s">
        <v>71</v>
      </c>
      <c r="F691" s="146" t="s">
        <v>71</v>
      </c>
      <c r="G691" s="51" t="s">
        <v>71</v>
      </c>
      <c r="H691" s="142" t="s">
        <v>276</v>
      </c>
      <c r="I691" s="142" t="s">
        <v>22</v>
      </c>
      <c r="J691" s="9" t="s">
        <v>415</v>
      </c>
      <c r="K691" s="146" t="s">
        <v>71</v>
      </c>
      <c r="L691" s="146" t="s">
        <v>71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f>7027.7-576.7</f>
        <v>6451</v>
      </c>
      <c r="S691" s="10">
        <v>757.7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f>SUM(M691:X691)</f>
        <v>7208.7</v>
      </c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7"/>
    </row>
    <row r="692" spans="1:41" s="118" customFormat="1" x14ac:dyDescent="0.2">
      <c r="A692" s="152"/>
      <c r="B692" s="11" t="s">
        <v>159</v>
      </c>
      <c r="C692" s="146" t="s">
        <v>72</v>
      </c>
      <c r="D692" s="146" t="s">
        <v>71</v>
      </c>
      <c r="E692" s="146" t="s">
        <v>71</v>
      </c>
      <c r="F692" s="146" t="s">
        <v>71</v>
      </c>
      <c r="G692" s="51" t="s">
        <v>71</v>
      </c>
      <c r="H692" s="142" t="s">
        <v>276</v>
      </c>
      <c r="I692" s="142" t="s">
        <v>275</v>
      </c>
      <c r="J692" s="9" t="s">
        <v>415</v>
      </c>
      <c r="K692" s="146" t="s">
        <v>71</v>
      </c>
      <c r="L692" s="146" t="s">
        <v>71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10">
        <f>75025</f>
        <v>75025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f>SUM(M692:X692)</f>
        <v>75025</v>
      </c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7"/>
    </row>
    <row r="693" spans="1:41" s="118" customFormat="1" x14ac:dyDescent="0.2">
      <c r="A693" s="152"/>
      <c r="B693" s="11" t="s">
        <v>159</v>
      </c>
      <c r="C693" s="146" t="s">
        <v>72</v>
      </c>
      <c r="D693" s="146" t="s">
        <v>71</v>
      </c>
      <c r="E693" s="146" t="s">
        <v>71</v>
      </c>
      <c r="F693" s="146" t="s">
        <v>71</v>
      </c>
      <c r="G693" s="51" t="s">
        <v>71</v>
      </c>
      <c r="H693" s="142" t="s">
        <v>276</v>
      </c>
      <c r="I693" s="142" t="s">
        <v>521</v>
      </c>
      <c r="J693" s="9" t="s">
        <v>415</v>
      </c>
      <c r="K693" s="146" t="s">
        <v>71</v>
      </c>
      <c r="L693" s="146" t="s">
        <v>71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10">
        <v>0</v>
      </c>
      <c r="T693" s="10">
        <v>116903.1</v>
      </c>
      <c r="U693" s="10">
        <v>0</v>
      </c>
      <c r="V693" s="10">
        <v>0</v>
      </c>
      <c r="W693" s="10">
        <v>0</v>
      </c>
      <c r="X693" s="10">
        <v>0</v>
      </c>
      <c r="Y693" s="10">
        <f>SUM(M693:X693)</f>
        <v>116903.1</v>
      </c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7"/>
    </row>
    <row r="694" spans="1:41" s="118" customFormat="1" x14ac:dyDescent="0.2">
      <c r="A694" s="152"/>
      <c r="B694" s="11" t="s">
        <v>158</v>
      </c>
      <c r="C694" s="146" t="s">
        <v>72</v>
      </c>
      <c r="D694" s="146" t="s">
        <v>71</v>
      </c>
      <c r="E694" s="146" t="s">
        <v>71</v>
      </c>
      <c r="F694" s="146" t="s">
        <v>71</v>
      </c>
      <c r="G694" s="51" t="s">
        <v>71</v>
      </c>
      <c r="H694" s="142" t="s">
        <v>276</v>
      </c>
      <c r="I694" s="142" t="s">
        <v>522</v>
      </c>
      <c r="J694" s="9" t="s">
        <v>415</v>
      </c>
      <c r="K694" s="146" t="s">
        <v>71</v>
      </c>
      <c r="L694" s="146" t="s">
        <v>71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10">
        <v>0</v>
      </c>
      <c r="T694" s="10">
        <v>10575.5</v>
      </c>
      <c r="U694" s="10">
        <v>0</v>
      </c>
      <c r="V694" s="10">
        <v>0</v>
      </c>
      <c r="W694" s="10">
        <v>0</v>
      </c>
      <c r="X694" s="10">
        <v>0</v>
      </c>
      <c r="Y694" s="10">
        <f>SUM(M694:X694)</f>
        <v>10575.5</v>
      </c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7"/>
    </row>
    <row r="695" spans="1:41" s="118" customFormat="1" x14ac:dyDescent="0.2">
      <c r="A695" s="152"/>
      <c r="B695" s="11" t="s">
        <v>158</v>
      </c>
      <c r="C695" s="146" t="s">
        <v>72</v>
      </c>
      <c r="D695" s="146" t="s">
        <v>71</v>
      </c>
      <c r="E695" s="146" t="s">
        <v>71</v>
      </c>
      <c r="F695" s="146" t="s">
        <v>71</v>
      </c>
      <c r="G695" s="51" t="s">
        <v>71</v>
      </c>
      <c r="H695" s="142" t="s">
        <v>386</v>
      </c>
      <c r="I695" s="142" t="s">
        <v>522</v>
      </c>
      <c r="J695" s="9" t="s">
        <v>195</v>
      </c>
      <c r="K695" s="146" t="s">
        <v>71</v>
      </c>
      <c r="L695" s="146" t="s">
        <v>71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10">
        <v>0</v>
      </c>
      <c r="T695" s="10">
        <v>21258.7</v>
      </c>
      <c r="U695" s="10">
        <v>0</v>
      </c>
      <c r="V695" s="10">
        <v>0</v>
      </c>
      <c r="W695" s="10">
        <v>0</v>
      </c>
      <c r="X695" s="10">
        <v>0</v>
      </c>
      <c r="Y695" s="10">
        <f>SUM(M695:X695)</f>
        <v>21258.7</v>
      </c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7"/>
    </row>
    <row r="696" spans="1:41" s="118" customFormat="1" ht="27.75" customHeight="1" x14ac:dyDescent="0.2">
      <c r="A696" s="142" t="s">
        <v>584</v>
      </c>
      <c r="B696" s="2" t="s">
        <v>262</v>
      </c>
      <c r="C696" s="142" t="s">
        <v>150</v>
      </c>
      <c r="D696" s="142" t="s">
        <v>71</v>
      </c>
      <c r="E696" s="53" t="s">
        <v>99</v>
      </c>
      <c r="F696" s="142" t="s">
        <v>71</v>
      </c>
      <c r="G696" s="51" t="s">
        <v>71</v>
      </c>
      <c r="H696" s="142" t="s">
        <v>71</v>
      </c>
      <c r="I696" s="142" t="s">
        <v>71</v>
      </c>
      <c r="J696" s="142" t="s">
        <v>71</v>
      </c>
      <c r="K696" s="142" t="s">
        <v>71</v>
      </c>
      <c r="L696" s="142" t="s">
        <v>71</v>
      </c>
      <c r="M696" s="28" t="s">
        <v>71</v>
      </c>
      <c r="N696" s="28" t="s">
        <v>71</v>
      </c>
      <c r="O696" s="28">
        <v>0</v>
      </c>
      <c r="P696" s="28">
        <v>0</v>
      </c>
      <c r="Q696" s="28">
        <v>0</v>
      </c>
      <c r="R696" s="28">
        <v>0</v>
      </c>
      <c r="S696" s="28">
        <v>0</v>
      </c>
      <c r="T696" s="54">
        <v>40</v>
      </c>
      <c r="U696" s="54">
        <v>40</v>
      </c>
      <c r="V696" s="54">
        <v>40</v>
      </c>
      <c r="W696" s="54">
        <v>40</v>
      </c>
      <c r="X696" s="54">
        <v>40</v>
      </c>
      <c r="Y696" s="142" t="s">
        <v>369</v>
      </c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7"/>
    </row>
    <row r="697" spans="1:41" s="118" customFormat="1" ht="96.75" customHeight="1" x14ac:dyDescent="0.2">
      <c r="A697" s="149" t="s">
        <v>8</v>
      </c>
      <c r="B697" s="12" t="s">
        <v>506</v>
      </c>
      <c r="C697" s="146" t="s">
        <v>71</v>
      </c>
      <c r="D697" s="146" t="s">
        <v>71</v>
      </c>
      <c r="E697" s="146" t="s">
        <v>71</v>
      </c>
      <c r="F697" s="20" t="s">
        <v>616</v>
      </c>
      <c r="G697" s="8" t="s">
        <v>294</v>
      </c>
      <c r="H697" s="146" t="s">
        <v>71</v>
      </c>
      <c r="I697" s="146" t="s">
        <v>71</v>
      </c>
      <c r="J697" s="9" t="s">
        <v>71</v>
      </c>
      <c r="K697" s="146" t="s">
        <v>71</v>
      </c>
      <c r="L697" s="146" t="s">
        <v>71</v>
      </c>
      <c r="M697" s="146" t="s">
        <v>71</v>
      </c>
      <c r="N697" s="146" t="s">
        <v>71</v>
      </c>
      <c r="O697" s="142" t="s">
        <v>71</v>
      </c>
      <c r="P697" s="142" t="s">
        <v>71</v>
      </c>
      <c r="Q697" s="142" t="s">
        <v>71</v>
      </c>
      <c r="R697" s="142" t="s">
        <v>71</v>
      </c>
      <c r="S697" s="20" t="s">
        <v>71</v>
      </c>
      <c r="T697" s="20" t="s">
        <v>71</v>
      </c>
      <c r="U697" s="20" t="s">
        <v>71</v>
      </c>
      <c r="V697" s="20" t="s">
        <v>71</v>
      </c>
      <c r="W697" s="20" t="s">
        <v>71</v>
      </c>
      <c r="X697" s="20" t="s">
        <v>71</v>
      </c>
      <c r="Y697" s="20" t="s">
        <v>71</v>
      </c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7"/>
    </row>
    <row r="698" spans="1:41" s="118" customFormat="1" x14ac:dyDescent="0.2">
      <c r="A698" s="149"/>
      <c r="B698" s="12" t="s">
        <v>157</v>
      </c>
      <c r="C698" s="148" t="s">
        <v>72</v>
      </c>
      <c r="D698" s="148" t="s">
        <v>71</v>
      </c>
      <c r="E698" s="148" t="s">
        <v>71</v>
      </c>
      <c r="F698" s="24" t="s">
        <v>71</v>
      </c>
      <c r="G698" s="65" t="s">
        <v>71</v>
      </c>
      <c r="H698" s="148" t="s">
        <v>387</v>
      </c>
      <c r="I698" s="148" t="s">
        <v>409</v>
      </c>
      <c r="J698" s="15" t="s">
        <v>75</v>
      </c>
      <c r="K698" s="14" t="s">
        <v>71</v>
      </c>
      <c r="L698" s="14" t="s">
        <v>71</v>
      </c>
      <c r="M698" s="36">
        <f t="shared" ref="M698:R698" si="126">M700+M701</f>
        <v>0</v>
      </c>
      <c r="N698" s="36">
        <f t="shared" si="126"/>
        <v>0</v>
      </c>
      <c r="O698" s="36">
        <f t="shared" si="126"/>
        <v>0</v>
      </c>
      <c r="P698" s="36">
        <f t="shared" si="126"/>
        <v>0</v>
      </c>
      <c r="Q698" s="36">
        <f t="shared" si="126"/>
        <v>0</v>
      </c>
      <c r="R698" s="36">
        <f t="shared" si="126"/>
        <v>6258.4</v>
      </c>
      <c r="S698" s="36">
        <f t="shared" ref="S698:X698" si="127">S700+S701</f>
        <v>0</v>
      </c>
      <c r="T698" s="36">
        <f t="shared" si="127"/>
        <v>0</v>
      </c>
      <c r="U698" s="36">
        <f t="shared" si="127"/>
        <v>0</v>
      </c>
      <c r="V698" s="36">
        <f t="shared" si="127"/>
        <v>0</v>
      </c>
      <c r="W698" s="36">
        <f t="shared" si="127"/>
        <v>0</v>
      </c>
      <c r="X698" s="36">
        <f t="shared" si="127"/>
        <v>0</v>
      </c>
      <c r="Y698" s="36">
        <f>SUM(M698:X698)</f>
        <v>6258.4</v>
      </c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7"/>
    </row>
    <row r="699" spans="1:41" s="118" customFormat="1" x14ac:dyDescent="0.2">
      <c r="A699" s="149"/>
      <c r="B699" s="12" t="s">
        <v>76</v>
      </c>
      <c r="C699" s="24" t="s">
        <v>71</v>
      </c>
      <c r="D699" s="24" t="s">
        <v>71</v>
      </c>
      <c r="E699" s="24" t="s">
        <v>71</v>
      </c>
      <c r="F699" s="24" t="s">
        <v>71</v>
      </c>
      <c r="G699" s="24" t="s">
        <v>71</v>
      </c>
      <c r="H699" s="24" t="s">
        <v>71</v>
      </c>
      <c r="I699" s="24" t="s">
        <v>71</v>
      </c>
      <c r="J699" s="24" t="s">
        <v>71</v>
      </c>
      <c r="K699" s="24" t="s">
        <v>71</v>
      </c>
      <c r="L699" s="24" t="s">
        <v>71</v>
      </c>
      <c r="M699" s="24" t="s">
        <v>71</v>
      </c>
      <c r="N699" s="24" t="s">
        <v>71</v>
      </c>
      <c r="O699" s="24" t="s">
        <v>71</v>
      </c>
      <c r="P699" s="24" t="s">
        <v>71</v>
      </c>
      <c r="Q699" s="24" t="s">
        <v>71</v>
      </c>
      <c r="R699" s="24" t="s">
        <v>71</v>
      </c>
      <c r="S699" s="24" t="s">
        <v>71</v>
      </c>
      <c r="T699" s="24" t="s">
        <v>71</v>
      </c>
      <c r="U699" s="24" t="s">
        <v>71</v>
      </c>
      <c r="V699" s="24" t="s">
        <v>71</v>
      </c>
      <c r="W699" s="24" t="s">
        <v>71</v>
      </c>
      <c r="X699" s="24" t="s">
        <v>71</v>
      </c>
      <c r="Y699" s="24" t="s">
        <v>71</v>
      </c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7"/>
    </row>
    <row r="700" spans="1:41" s="118" customFormat="1" x14ac:dyDescent="0.2">
      <c r="A700" s="149"/>
      <c r="B700" s="12" t="s">
        <v>159</v>
      </c>
      <c r="C700" s="148" t="s">
        <v>72</v>
      </c>
      <c r="D700" s="148" t="s">
        <v>71</v>
      </c>
      <c r="E700" s="148" t="s">
        <v>71</v>
      </c>
      <c r="F700" s="24" t="s">
        <v>71</v>
      </c>
      <c r="G700" s="65" t="s">
        <v>71</v>
      </c>
      <c r="H700" s="148" t="s">
        <v>387</v>
      </c>
      <c r="I700" s="148" t="s">
        <v>409</v>
      </c>
      <c r="J700" s="15" t="s">
        <v>75</v>
      </c>
      <c r="K700" s="14" t="s">
        <v>71</v>
      </c>
      <c r="L700" s="14" t="s">
        <v>71</v>
      </c>
      <c r="M700" s="23">
        <f>SUMIFS(M703:M704,B703:B704,B700)</f>
        <v>0</v>
      </c>
      <c r="N700" s="23">
        <f>SUMIFS(N703:N704,B703:B704,B700)</f>
        <v>0</v>
      </c>
      <c r="O700" s="36">
        <f>SUMIFS(O703:O704,B703:B704,B700)</f>
        <v>0</v>
      </c>
      <c r="P700" s="36">
        <f>SUMIFS(P703:P704,B703:B704,B700)</f>
        <v>0</v>
      </c>
      <c r="Q700" s="36">
        <f>SUMIFS(Q703:Q704,B703:B704,B700)</f>
        <v>0</v>
      </c>
      <c r="R700" s="36">
        <f>SUMIFS(R703:R704,B703:B704,B700)</f>
        <v>0</v>
      </c>
      <c r="S700" s="23">
        <f>SUMIFS(S703:S704,B703:B704,B700)</f>
        <v>0</v>
      </c>
      <c r="T700" s="36">
        <f>SUMIFS(T703:T704,B703:B704,B700)</f>
        <v>0</v>
      </c>
      <c r="U700" s="36">
        <f>SUMIFS(U703:U704,B703:B704,B700)</f>
        <v>0</v>
      </c>
      <c r="V700" s="36">
        <f>SUMIFS(V703:V704,B703:B704,B700)</f>
        <v>0</v>
      </c>
      <c r="W700" s="36">
        <f>SUMIFS(W703:W704,B703:B704,B700)</f>
        <v>0</v>
      </c>
      <c r="X700" s="36">
        <f>SUMIFS(X703:X704,C703:C704,B700)</f>
        <v>0</v>
      </c>
      <c r="Y700" s="36">
        <f>SUM(M700:X700)</f>
        <v>0</v>
      </c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7"/>
    </row>
    <row r="701" spans="1:41" s="118" customFormat="1" x14ac:dyDescent="0.2">
      <c r="A701" s="149"/>
      <c r="B701" s="12" t="s">
        <v>158</v>
      </c>
      <c r="C701" s="148" t="s">
        <v>72</v>
      </c>
      <c r="D701" s="148" t="s">
        <v>71</v>
      </c>
      <c r="E701" s="148" t="s">
        <v>71</v>
      </c>
      <c r="F701" s="24" t="s">
        <v>71</v>
      </c>
      <c r="G701" s="65" t="s">
        <v>71</v>
      </c>
      <c r="H701" s="148" t="s">
        <v>387</v>
      </c>
      <c r="I701" s="148" t="s">
        <v>409</v>
      </c>
      <c r="J701" s="15" t="s">
        <v>75</v>
      </c>
      <c r="K701" s="14" t="s">
        <v>71</v>
      </c>
      <c r="L701" s="14" t="s">
        <v>71</v>
      </c>
      <c r="M701" s="23">
        <f>SUMIFS(M703:M704,B703:B704,B701)</f>
        <v>0</v>
      </c>
      <c r="N701" s="23">
        <f>SUMIFS(N703:N704,B703:B704,B701)</f>
        <v>0</v>
      </c>
      <c r="O701" s="36">
        <f>SUMIFS(O703:O704,B703:B704,B701)</f>
        <v>0</v>
      </c>
      <c r="P701" s="36">
        <f>SUMIFS(P703:P704,B703:B704,B701)</f>
        <v>0</v>
      </c>
      <c r="Q701" s="36">
        <f>SUMIFS(Q703:Q704,B703:B704,B701)</f>
        <v>0</v>
      </c>
      <c r="R701" s="36">
        <f>SUMIFS(R703:R704,B703:B704,B701)</f>
        <v>6258.4</v>
      </c>
      <c r="S701" s="23">
        <f>SUMIFS(S703:S704,B703:B704,B701)</f>
        <v>0</v>
      </c>
      <c r="T701" s="36">
        <f>SUMIFS(T703:T704,B703:B704,B701)</f>
        <v>0</v>
      </c>
      <c r="U701" s="36">
        <f>SUMIFS(U703:U704,B703:B704,B701)</f>
        <v>0</v>
      </c>
      <c r="V701" s="36">
        <f>SUMIFS(V703:V704,B703:B704,B701)</f>
        <v>0</v>
      </c>
      <c r="W701" s="36">
        <f>SUMIFS(W703:W704,B703:B704,B701)</f>
        <v>0</v>
      </c>
      <c r="X701" s="36">
        <f>SUMIFS(X703:X704,C703:C704,B701)</f>
        <v>0</v>
      </c>
      <c r="Y701" s="36">
        <f>SUM(M701:X701)</f>
        <v>6258.4</v>
      </c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7"/>
    </row>
    <row r="702" spans="1:41" s="118" customFormat="1" x14ac:dyDescent="0.2">
      <c r="A702" s="149"/>
      <c r="B702" s="12"/>
      <c r="C702" s="14" t="s">
        <v>71</v>
      </c>
      <c r="D702" s="14" t="s">
        <v>71</v>
      </c>
      <c r="E702" s="14" t="s">
        <v>71</v>
      </c>
      <c r="F702" s="14" t="s">
        <v>71</v>
      </c>
      <c r="G702" s="14" t="s">
        <v>71</v>
      </c>
      <c r="H702" s="14" t="s">
        <v>71</v>
      </c>
      <c r="I702" s="14" t="s">
        <v>71</v>
      </c>
      <c r="J702" s="14" t="s">
        <v>71</v>
      </c>
      <c r="K702" s="14" t="s">
        <v>71</v>
      </c>
      <c r="L702" s="14" t="s">
        <v>71</v>
      </c>
      <c r="M702" s="14" t="s">
        <v>71</v>
      </c>
      <c r="N702" s="14" t="s">
        <v>71</v>
      </c>
      <c r="O702" s="14" t="s">
        <v>71</v>
      </c>
      <c r="P702" s="14" t="s">
        <v>71</v>
      </c>
      <c r="Q702" s="14" t="s">
        <v>71</v>
      </c>
      <c r="R702" s="14" t="s">
        <v>71</v>
      </c>
      <c r="S702" s="14" t="s">
        <v>71</v>
      </c>
      <c r="T702" s="14" t="s">
        <v>71</v>
      </c>
      <c r="U702" s="14" t="s">
        <v>71</v>
      </c>
      <c r="V702" s="14" t="s">
        <v>71</v>
      </c>
      <c r="W702" s="14" t="s">
        <v>71</v>
      </c>
      <c r="X702" s="14" t="s">
        <v>71</v>
      </c>
      <c r="Y702" s="14" t="s">
        <v>71</v>
      </c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7"/>
    </row>
    <row r="703" spans="1:41" s="118" customFormat="1" x14ac:dyDescent="0.2">
      <c r="A703" s="149"/>
      <c r="B703" s="11" t="s">
        <v>159</v>
      </c>
      <c r="C703" s="146" t="s">
        <v>97</v>
      </c>
      <c r="D703" s="146" t="s">
        <v>86</v>
      </c>
      <c r="E703" s="146" t="s">
        <v>86</v>
      </c>
      <c r="F703" s="20" t="s">
        <v>86</v>
      </c>
      <c r="G703" s="51" t="s">
        <v>71</v>
      </c>
      <c r="H703" s="9" t="s">
        <v>276</v>
      </c>
      <c r="I703" s="146">
        <v>1840704102</v>
      </c>
      <c r="J703" s="9" t="s">
        <v>415</v>
      </c>
      <c r="K703" s="146" t="s">
        <v>71</v>
      </c>
      <c r="L703" s="146" t="s">
        <v>71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f>SUM(M703:X703)</f>
        <v>0</v>
      </c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7"/>
    </row>
    <row r="704" spans="1:41" s="118" customFormat="1" x14ac:dyDescent="0.2">
      <c r="A704" s="149"/>
      <c r="B704" s="11" t="s">
        <v>158</v>
      </c>
      <c r="C704" s="146" t="s">
        <v>72</v>
      </c>
      <c r="D704" s="146" t="s">
        <v>71</v>
      </c>
      <c r="E704" s="146" t="s">
        <v>71</v>
      </c>
      <c r="F704" s="146" t="s">
        <v>71</v>
      </c>
      <c r="G704" s="51" t="s">
        <v>71</v>
      </c>
      <c r="H704" s="9" t="s">
        <v>276</v>
      </c>
      <c r="I704" s="146">
        <v>1840704102</v>
      </c>
      <c r="J704" s="9" t="s">
        <v>415</v>
      </c>
      <c r="K704" s="146" t="s">
        <v>71</v>
      </c>
      <c r="L704" s="146" t="s">
        <v>71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6258.4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f>SUM(M704:X704)</f>
        <v>6258.4</v>
      </c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7"/>
    </row>
    <row r="705" spans="1:41" s="118" customFormat="1" ht="26.45" customHeight="1" x14ac:dyDescent="0.2">
      <c r="A705" s="142" t="s">
        <v>585</v>
      </c>
      <c r="B705" s="2" t="s">
        <v>262</v>
      </c>
      <c r="C705" s="142" t="s">
        <v>150</v>
      </c>
      <c r="D705" s="142" t="s">
        <v>71</v>
      </c>
      <c r="E705" s="53" t="s">
        <v>99</v>
      </c>
      <c r="F705" s="142" t="s">
        <v>71</v>
      </c>
      <c r="G705" s="51" t="s">
        <v>71</v>
      </c>
      <c r="H705" s="142" t="s">
        <v>71</v>
      </c>
      <c r="I705" s="142" t="s">
        <v>71</v>
      </c>
      <c r="J705" s="142" t="s">
        <v>71</v>
      </c>
      <c r="K705" s="142" t="s">
        <v>71</v>
      </c>
      <c r="L705" s="142" t="s">
        <v>71</v>
      </c>
      <c r="M705" s="28" t="s">
        <v>71</v>
      </c>
      <c r="N705" s="28" t="s">
        <v>71</v>
      </c>
      <c r="O705" s="28">
        <v>0</v>
      </c>
      <c r="P705" s="28">
        <v>0</v>
      </c>
      <c r="Q705" s="28">
        <v>0</v>
      </c>
      <c r="R705" s="28">
        <v>0</v>
      </c>
      <c r="S705" s="54">
        <v>90</v>
      </c>
      <c r="T705" s="54">
        <v>90</v>
      </c>
      <c r="U705" s="54">
        <v>90</v>
      </c>
      <c r="V705" s="54">
        <v>90</v>
      </c>
      <c r="W705" s="54">
        <v>90</v>
      </c>
      <c r="X705" s="54">
        <v>90</v>
      </c>
      <c r="Y705" s="20" t="s">
        <v>71</v>
      </c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7"/>
    </row>
    <row r="706" spans="1:41" s="118" customFormat="1" ht="96" customHeight="1" x14ac:dyDescent="0.2">
      <c r="A706" s="150" t="s">
        <v>16</v>
      </c>
      <c r="B706" s="12" t="s">
        <v>455</v>
      </c>
      <c r="C706" s="146" t="s">
        <v>71</v>
      </c>
      <c r="D706" s="146" t="s">
        <v>71</v>
      </c>
      <c r="E706" s="146" t="s">
        <v>71</v>
      </c>
      <c r="F706" s="20" t="s">
        <v>293</v>
      </c>
      <c r="G706" s="8" t="s">
        <v>294</v>
      </c>
      <c r="H706" s="146" t="s">
        <v>71</v>
      </c>
      <c r="I706" s="146" t="s">
        <v>71</v>
      </c>
      <c r="J706" s="9" t="s">
        <v>71</v>
      </c>
      <c r="K706" s="146" t="s">
        <v>71</v>
      </c>
      <c r="L706" s="146" t="s">
        <v>71</v>
      </c>
      <c r="M706" s="146" t="s">
        <v>71</v>
      </c>
      <c r="N706" s="146" t="s">
        <v>71</v>
      </c>
      <c r="O706" s="146" t="s">
        <v>71</v>
      </c>
      <c r="P706" s="146" t="s">
        <v>71</v>
      </c>
      <c r="Q706" s="146" t="s">
        <v>71</v>
      </c>
      <c r="R706" s="146" t="s">
        <v>71</v>
      </c>
      <c r="S706" s="20" t="s">
        <v>71</v>
      </c>
      <c r="T706" s="20" t="s">
        <v>71</v>
      </c>
      <c r="U706" s="20" t="s">
        <v>71</v>
      </c>
      <c r="V706" s="20" t="s">
        <v>71</v>
      </c>
      <c r="W706" s="20" t="s">
        <v>71</v>
      </c>
      <c r="X706" s="20" t="s">
        <v>71</v>
      </c>
      <c r="Y706" s="20" t="s">
        <v>71</v>
      </c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7"/>
    </row>
    <row r="707" spans="1:41" s="118" customFormat="1" x14ac:dyDescent="0.2">
      <c r="A707" s="152"/>
      <c r="B707" s="12" t="s">
        <v>157</v>
      </c>
      <c r="C707" s="148" t="s">
        <v>72</v>
      </c>
      <c r="D707" s="148" t="s">
        <v>71</v>
      </c>
      <c r="E707" s="148" t="s">
        <v>71</v>
      </c>
      <c r="F707" s="24" t="s">
        <v>71</v>
      </c>
      <c r="G707" s="65" t="s">
        <v>71</v>
      </c>
      <c r="H707" s="148" t="s">
        <v>387</v>
      </c>
      <c r="I707" s="148" t="s">
        <v>409</v>
      </c>
      <c r="J707" s="15" t="s">
        <v>75</v>
      </c>
      <c r="K707" s="148" t="s">
        <v>71</v>
      </c>
      <c r="L707" s="148" t="s">
        <v>71</v>
      </c>
      <c r="M707" s="36">
        <f t="shared" ref="M707:R707" si="128">M709+M710</f>
        <v>0</v>
      </c>
      <c r="N707" s="36">
        <f t="shared" si="128"/>
        <v>0</v>
      </c>
      <c r="O707" s="36">
        <f t="shared" si="128"/>
        <v>0</v>
      </c>
      <c r="P707" s="36">
        <f t="shared" si="128"/>
        <v>0</v>
      </c>
      <c r="Q707" s="36">
        <f t="shared" si="128"/>
        <v>0</v>
      </c>
      <c r="R707" s="36">
        <f t="shared" si="128"/>
        <v>5900</v>
      </c>
      <c r="S707" s="36">
        <f t="shared" ref="S707:X707" si="129">S709+S710</f>
        <v>0</v>
      </c>
      <c r="T707" s="36">
        <f t="shared" si="129"/>
        <v>0</v>
      </c>
      <c r="U707" s="36">
        <f t="shared" si="129"/>
        <v>0</v>
      </c>
      <c r="V707" s="36">
        <f t="shared" si="129"/>
        <v>0</v>
      </c>
      <c r="W707" s="36">
        <f t="shared" si="129"/>
        <v>0</v>
      </c>
      <c r="X707" s="36">
        <f t="shared" si="129"/>
        <v>0</v>
      </c>
      <c r="Y707" s="36">
        <f>SUM(M707:X707)</f>
        <v>5900</v>
      </c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7"/>
    </row>
    <row r="708" spans="1:41" s="118" customFormat="1" x14ac:dyDescent="0.2">
      <c r="A708" s="152"/>
      <c r="B708" s="12" t="s">
        <v>76</v>
      </c>
      <c r="C708" s="24" t="s">
        <v>71</v>
      </c>
      <c r="D708" s="24" t="s">
        <v>71</v>
      </c>
      <c r="E708" s="24" t="s">
        <v>71</v>
      </c>
      <c r="F708" s="24" t="s">
        <v>71</v>
      </c>
      <c r="G708" s="24" t="s">
        <v>71</v>
      </c>
      <c r="H708" s="24" t="s">
        <v>71</v>
      </c>
      <c r="I708" s="24" t="s">
        <v>71</v>
      </c>
      <c r="J708" s="24" t="s">
        <v>71</v>
      </c>
      <c r="K708" s="148" t="s">
        <v>71</v>
      </c>
      <c r="L708" s="148" t="s">
        <v>71</v>
      </c>
      <c r="M708" s="148" t="s">
        <v>71</v>
      </c>
      <c r="N708" s="148" t="s">
        <v>71</v>
      </c>
      <c r="O708" s="148" t="s">
        <v>71</v>
      </c>
      <c r="P708" s="148" t="s">
        <v>71</v>
      </c>
      <c r="Q708" s="148" t="s">
        <v>71</v>
      </c>
      <c r="R708" s="148" t="s">
        <v>71</v>
      </c>
      <c r="S708" s="24" t="s">
        <v>71</v>
      </c>
      <c r="T708" s="24" t="s">
        <v>71</v>
      </c>
      <c r="U708" s="24" t="s">
        <v>71</v>
      </c>
      <c r="V708" s="24" t="s">
        <v>71</v>
      </c>
      <c r="W708" s="24" t="s">
        <v>71</v>
      </c>
      <c r="X708" s="24" t="s">
        <v>71</v>
      </c>
      <c r="Y708" s="24" t="s">
        <v>71</v>
      </c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7"/>
    </row>
    <row r="709" spans="1:41" s="118" customFormat="1" x14ac:dyDescent="0.2">
      <c r="A709" s="152"/>
      <c r="B709" s="12" t="s">
        <v>159</v>
      </c>
      <c r="C709" s="148" t="s">
        <v>72</v>
      </c>
      <c r="D709" s="148" t="s">
        <v>71</v>
      </c>
      <c r="E709" s="148" t="s">
        <v>71</v>
      </c>
      <c r="F709" s="24" t="s">
        <v>71</v>
      </c>
      <c r="G709" s="65" t="s">
        <v>71</v>
      </c>
      <c r="H709" s="148" t="s">
        <v>387</v>
      </c>
      <c r="I709" s="148" t="s">
        <v>409</v>
      </c>
      <c r="J709" s="15" t="s">
        <v>75</v>
      </c>
      <c r="K709" s="148" t="s">
        <v>71</v>
      </c>
      <c r="L709" s="148" t="s">
        <v>71</v>
      </c>
      <c r="M709" s="23">
        <f>SUMIFS(M712:M715,B712:B715,B709)</f>
        <v>0</v>
      </c>
      <c r="N709" s="23">
        <f>SUMIFS(N712:N715,B712:B715,B709)</f>
        <v>0</v>
      </c>
      <c r="O709" s="36">
        <f>SUMIFS(O712:O715,B712:B715,B709)</f>
        <v>0</v>
      </c>
      <c r="P709" s="36">
        <f>SUMIFS(P712:P715,B712:B715,B709)</f>
        <v>0</v>
      </c>
      <c r="Q709" s="36">
        <f>SUMIFS(Q712:Q715,B712:B715,B709)</f>
        <v>0</v>
      </c>
      <c r="R709" s="36">
        <f>SUMIFS(R712:R715,B712:B715,B709)</f>
        <v>5841</v>
      </c>
      <c r="S709" s="23">
        <f>SUMIFS(S712:S715,B712:B715,B709)</f>
        <v>0</v>
      </c>
      <c r="T709" s="36">
        <f>SUMIFS(T712:T715,B712:B715,B709)</f>
        <v>0</v>
      </c>
      <c r="U709" s="36">
        <f>SUMIFS(U712:U715,B712:B715,B709)</f>
        <v>0</v>
      </c>
      <c r="V709" s="36">
        <f>SUMIFS(V712:V715,B712:B715,B709)</f>
        <v>0</v>
      </c>
      <c r="W709" s="36">
        <f>SUMIFS(W712:W715,B712:B715,B709)</f>
        <v>0</v>
      </c>
      <c r="X709" s="36">
        <f>SUMIFS(X712:X715,C712:C715,B709)</f>
        <v>0</v>
      </c>
      <c r="Y709" s="36">
        <f>SUM(M709:X709)</f>
        <v>5841</v>
      </c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7"/>
    </row>
    <row r="710" spans="1:41" s="118" customFormat="1" x14ac:dyDescent="0.2">
      <c r="A710" s="152"/>
      <c r="B710" s="12" t="s">
        <v>158</v>
      </c>
      <c r="C710" s="148" t="s">
        <v>72</v>
      </c>
      <c r="D710" s="148" t="s">
        <v>71</v>
      </c>
      <c r="E710" s="148" t="s">
        <v>71</v>
      </c>
      <c r="F710" s="24" t="s">
        <v>71</v>
      </c>
      <c r="G710" s="65" t="s">
        <v>71</v>
      </c>
      <c r="H710" s="148" t="s">
        <v>387</v>
      </c>
      <c r="I710" s="148" t="s">
        <v>409</v>
      </c>
      <c r="J710" s="15" t="s">
        <v>75</v>
      </c>
      <c r="K710" s="148" t="s">
        <v>71</v>
      </c>
      <c r="L710" s="148" t="s">
        <v>71</v>
      </c>
      <c r="M710" s="23">
        <f>SUMIFS(M712:M715,B712:B715,B710)</f>
        <v>0</v>
      </c>
      <c r="N710" s="23">
        <f>SUMIFS(N712:N715,B712:B715,B710)</f>
        <v>0</v>
      </c>
      <c r="O710" s="36">
        <f>SUMIFS(O712:O715,B712:B715,B710)</f>
        <v>0</v>
      </c>
      <c r="P710" s="36">
        <f>SUMIFS(P712:P715,B712:B715,B710)</f>
        <v>0</v>
      </c>
      <c r="Q710" s="36">
        <f>SUMIFS(Q712:Q715,B712:B715,B710)</f>
        <v>0</v>
      </c>
      <c r="R710" s="36">
        <f>SUMIFS(R712:R715,B712:B715,B710)</f>
        <v>59</v>
      </c>
      <c r="S710" s="23">
        <f>SUMIFS(S712:S715,B712:B715,B710)</f>
        <v>0</v>
      </c>
      <c r="T710" s="36">
        <f>SUMIFS(T712:T715,B712:B715,B710)</f>
        <v>0</v>
      </c>
      <c r="U710" s="36">
        <f>SUMIFS(U712:U715,B712:B715,B710)</f>
        <v>0</v>
      </c>
      <c r="V710" s="36">
        <f>SUMIFS(V712:V715,B712:B715,B710)</f>
        <v>0</v>
      </c>
      <c r="W710" s="36">
        <f>SUMIFS(W712:W715,B712:B715,B710)</f>
        <v>0</v>
      </c>
      <c r="X710" s="36">
        <f>SUMIFS(X712:X715,C712:C715,B710)</f>
        <v>0</v>
      </c>
      <c r="Y710" s="36">
        <f>SUM(M710:X710)</f>
        <v>59</v>
      </c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7"/>
    </row>
    <row r="711" spans="1:41" s="118" customFormat="1" x14ac:dyDescent="0.2">
      <c r="A711" s="152"/>
      <c r="B711" s="12"/>
      <c r="C711" s="148" t="s">
        <v>71</v>
      </c>
      <c r="D711" s="148" t="s">
        <v>71</v>
      </c>
      <c r="E711" s="148" t="s">
        <v>71</v>
      </c>
      <c r="F711" s="148" t="s">
        <v>71</v>
      </c>
      <c r="G711" s="148" t="s">
        <v>71</v>
      </c>
      <c r="H711" s="148" t="s">
        <v>71</v>
      </c>
      <c r="I711" s="148" t="s">
        <v>71</v>
      </c>
      <c r="J711" s="148" t="s">
        <v>71</v>
      </c>
      <c r="K711" s="148" t="s">
        <v>71</v>
      </c>
      <c r="L711" s="148" t="s">
        <v>71</v>
      </c>
      <c r="M711" s="148" t="s">
        <v>71</v>
      </c>
      <c r="N711" s="148" t="s">
        <v>71</v>
      </c>
      <c r="O711" s="148" t="s">
        <v>71</v>
      </c>
      <c r="P711" s="148" t="s">
        <v>71</v>
      </c>
      <c r="Q711" s="148" t="s">
        <v>71</v>
      </c>
      <c r="R711" s="148" t="s">
        <v>71</v>
      </c>
      <c r="S711" s="148" t="s">
        <v>71</v>
      </c>
      <c r="T711" s="148" t="s">
        <v>71</v>
      </c>
      <c r="U711" s="148" t="s">
        <v>71</v>
      </c>
      <c r="V711" s="148" t="s">
        <v>71</v>
      </c>
      <c r="W711" s="148" t="s">
        <v>71</v>
      </c>
      <c r="X711" s="148" t="s">
        <v>71</v>
      </c>
      <c r="Y711" s="148" t="s">
        <v>71</v>
      </c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7"/>
    </row>
    <row r="712" spans="1:41" s="118" customFormat="1" x14ac:dyDescent="0.2">
      <c r="A712" s="152"/>
      <c r="B712" s="11" t="s">
        <v>159</v>
      </c>
      <c r="C712" s="146" t="s">
        <v>97</v>
      </c>
      <c r="D712" s="146" t="s">
        <v>86</v>
      </c>
      <c r="E712" s="146" t="s">
        <v>86</v>
      </c>
      <c r="F712" s="20" t="s">
        <v>86</v>
      </c>
      <c r="G712" s="51" t="s">
        <v>71</v>
      </c>
      <c r="H712" s="142" t="s">
        <v>276</v>
      </c>
      <c r="I712" s="146">
        <v>1840755055</v>
      </c>
      <c r="J712" s="9" t="s">
        <v>415</v>
      </c>
      <c r="K712" s="146" t="s">
        <v>71</v>
      </c>
      <c r="L712" s="146" t="s">
        <v>71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5841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28">
        <f>SUM(M712:X712)</f>
        <v>5841</v>
      </c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7"/>
    </row>
    <row r="713" spans="1:41" s="118" customFormat="1" x14ac:dyDescent="0.2">
      <c r="A713" s="152"/>
      <c r="B713" s="11" t="s">
        <v>158</v>
      </c>
      <c r="C713" s="146" t="s">
        <v>72</v>
      </c>
      <c r="D713" s="146" t="s">
        <v>71</v>
      </c>
      <c r="E713" s="146" t="s">
        <v>71</v>
      </c>
      <c r="F713" s="146" t="s">
        <v>71</v>
      </c>
      <c r="G713" s="51" t="s">
        <v>71</v>
      </c>
      <c r="H713" s="142" t="s">
        <v>276</v>
      </c>
      <c r="I713" s="146" t="s">
        <v>22</v>
      </c>
      <c r="J713" s="9" t="s">
        <v>415</v>
      </c>
      <c r="K713" s="146" t="s">
        <v>71</v>
      </c>
      <c r="L713" s="146" t="s">
        <v>71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59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28">
        <f>SUM(M713:X713)</f>
        <v>59</v>
      </c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7"/>
    </row>
    <row r="714" spans="1:41" s="118" customFormat="1" x14ac:dyDescent="0.2">
      <c r="A714" s="152"/>
      <c r="B714" s="11" t="s">
        <v>159</v>
      </c>
      <c r="C714" s="146" t="s">
        <v>72</v>
      </c>
      <c r="D714" s="146" t="s">
        <v>71</v>
      </c>
      <c r="E714" s="146" t="s">
        <v>71</v>
      </c>
      <c r="F714" s="146" t="s">
        <v>71</v>
      </c>
      <c r="G714" s="51" t="s">
        <v>71</v>
      </c>
      <c r="H714" s="142" t="s">
        <v>276</v>
      </c>
      <c r="I714" s="146" t="s">
        <v>388</v>
      </c>
      <c r="J714" s="9" t="s">
        <v>110</v>
      </c>
      <c r="K714" s="146" t="s">
        <v>71</v>
      </c>
      <c r="L714" s="146" t="s">
        <v>71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28">
        <f>SUM(M714:X714)</f>
        <v>0</v>
      </c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7"/>
    </row>
    <row r="715" spans="1:41" s="118" customFormat="1" x14ac:dyDescent="0.2">
      <c r="A715" s="153"/>
      <c r="B715" s="11" t="s">
        <v>158</v>
      </c>
      <c r="C715" s="146" t="s">
        <v>72</v>
      </c>
      <c r="D715" s="146" t="s">
        <v>71</v>
      </c>
      <c r="E715" s="146" t="s">
        <v>71</v>
      </c>
      <c r="F715" s="146" t="s">
        <v>71</v>
      </c>
      <c r="G715" s="51" t="s">
        <v>71</v>
      </c>
      <c r="H715" s="142" t="s">
        <v>276</v>
      </c>
      <c r="I715" s="146" t="s">
        <v>388</v>
      </c>
      <c r="J715" s="9" t="s">
        <v>110</v>
      </c>
      <c r="K715" s="146" t="s">
        <v>71</v>
      </c>
      <c r="L715" s="146" t="s">
        <v>71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28">
        <f>SUM(M715:X715)</f>
        <v>0</v>
      </c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7"/>
    </row>
    <row r="716" spans="1:41" s="118" customFormat="1" ht="28.5" customHeight="1" x14ac:dyDescent="0.2">
      <c r="A716" s="142" t="s">
        <v>586</v>
      </c>
      <c r="B716" s="2" t="s">
        <v>262</v>
      </c>
      <c r="C716" s="142" t="s">
        <v>150</v>
      </c>
      <c r="D716" s="142" t="s">
        <v>71</v>
      </c>
      <c r="E716" s="53" t="s">
        <v>99</v>
      </c>
      <c r="F716" s="142" t="s">
        <v>71</v>
      </c>
      <c r="G716" s="51" t="s">
        <v>71</v>
      </c>
      <c r="H716" s="142" t="s">
        <v>71</v>
      </c>
      <c r="I716" s="142" t="s">
        <v>71</v>
      </c>
      <c r="J716" s="142" t="s">
        <v>71</v>
      </c>
      <c r="K716" s="142" t="s">
        <v>71</v>
      </c>
      <c r="L716" s="142" t="s">
        <v>71</v>
      </c>
      <c r="M716" s="28" t="s">
        <v>71</v>
      </c>
      <c r="N716" s="28" t="s">
        <v>71</v>
      </c>
      <c r="O716" s="28">
        <v>0</v>
      </c>
      <c r="P716" s="28">
        <v>0</v>
      </c>
      <c r="Q716" s="28">
        <v>0</v>
      </c>
      <c r="R716" s="28">
        <v>0</v>
      </c>
      <c r="S716" s="54">
        <v>90</v>
      </c>
      <c r="T716" s="54">
        <v>90</v>
      </c>
      <c r="U716" s="54">
        <v>90</v>
      </c>
      <c r="V716" s="54">
        <v>90</v>
      </c>
      <c r="W716" s="54">
        <v>90</v>
      </c>
      <c r="X716" s="54">
        <v>90</v>
      </c>
      <c r="Y716" s="20">
        <v>90</v>
      </c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7"/>
    </row>
    <row r="717" spans="1:41" s="118" customFormat="1" ht="94.5" customHeight="1" x14ac:dyDescent="0.2">
      <c r="A717" s="149" t="s">
        <v>17</v>
      </c>
      <c r="B717" s="12" t="s">
        <v>456</v>
      </c>
      <c r="C717" s="146" t="s">
        <v>71</v>
      </c>
      <c r="D717" s="146" t="s">
        <v>71</v>
      </c>
      <c r="E717" s="146" t="s">
        <v>71</v>
      </c>
      <c r="F717" s="20" t="s">
        <v>293</v>
      </c>
      <c r="G717" s="8" t="s">
        <v>294</v>
      </c>
      <c r="H717" s="20" t="s">
        <v>71</v>
      </c>
      <c r="I717" s="20" t="s">
        <v>71</v>
      </c>
      <c r="J717" s="20" t="s">
        <v>71</v>
      </c>
      <c r="K717" s="20" t="s">
        <v>71</v>
      </c>
      <c r="L717" s="20" t="s">
        <v>71</v>
      </c>
      <c r="M717" s="20" t="s">
        <v>71</v>
      </c>
      <c r="N717" s="20" t="s">
        <v>71</v>
      </c>
      <c r="O717" s="20" t="s">
        <v>71</v>
      </c>
      <c r="P717" s="20" t="s">
        <v>71</v>
      </c>
      <c r="Q717" s="20" t="s">
        <v>71</v>
      </c>
      <c r="R717" s="20" t="s">
        <v>71</v>
      </c>
      <c r="S717" s="20" t="s">
        <v>71</v>
      </c>
      <c r="T717" s="20" t="s">
        <v>71</v>
      </c>
      <c r="U717" s="20" t="s">
        <v>71</v>
      </c>
      <c r="V717" s="20" t="s">
        <v>71</v>
      </c>
      <c r="W717" s="20" t="s">
        <v>71</v>
      </c>
      <c r="X717" s="20" t="s">
        <v>71</v>
      </c>
      <c r="Y717" s="20" t="s">
        <v>71</v>
      </c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7"/>
    </row>
    <row r="718" spans="1:41" s="118" customFormat="1" x14ac:dyDescent="0.2">
      <c r="A718" s="149"/>
      <c r="B718" s="12" t="s">
        <v>157</v>
      </c>
      <c r="C718" s="148" t="s">
        <v>72</v>
      </c>
      <c r="D718" s="148" t="s">
        <v>71</v>
      </c>
      <c r="E718" s="148" t="s">
        <v>71</v>
      </c>
      <c r="F718" s="24" t="s">
        <v>71</v>
      </c>
      <c r="G718" s="65" t="s">
        <v>71</v>
      </c>
      <c r="H718" s="148" t="s">
        <v>387</v>
      </c>
      <c r="I718" s="148" t="s">
        <v>409</v>
      </c>
      <c r="J718" s="15" t="s">
        <v>75</v>
      </c>
      <c r="K718" s="24" t="s">
        <v>71</v>
      </c>
      <c r="L718" s="24" t="s">
        <v>71</v>
      </c>
      <c r="M718" s="36">
        <f t="shared" ref="M718:R718" si="130">M720+M721</f>
        <v>0</v>
      </c>
      <c r="N718" s="36">
        <f t="shared" si="130"/>
        <v>0</v>
      </c>
      <c r="O718" s="36">
        <f t="shared" si="130"/>
        <v>0</v>
      </c>
      <c r="P718" s="36">
        <f t="shared" si="130"/>
        <v>0</v>
      </c>
      <c r="Q718" s="36">
        <f t="shared" si="130"/>
        <v>0</v>
      </c>
      <c r="R718" s="36">
        <f t="shared" si="130"/>
        <v>5430.45</v>
      </c>
      <c r="S718" s="36">
        <f t="shared" ref="S718:X718" si="131">S720+S721</f>
        <v>0</v>
      </c>
      <c r="T718" s="36">
        <f t="shared" si="131"/>
        <v>0</v>
      </c>
      <c r="U718" s="36">
        <f t="shared" si="131"/>
        <v>0</v>
      </c>
      <c r="V718" s="36">
        <f t="shared" si="131"/>
        <v>0</v>
      </c>
      <c r="W718" s="36">
        <f t="shared" si="131"/>
        <v>0</v>
      </c>
      <c r="X718" s="36">
        <f t="shared" si="131"/>
        <v>0</v>
      </c>
      <c r="Y718" s="36">
        <f>SUM(M718:X718)</f>
        <v>5430.45</v>
      </c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7"/>
    </row>
    <row r="719" spans="1:41" s="118" customFormat="1" x14ac:dyDescent="0.2">
      <c r="A719" s="149"/>
      <c r="B719" s="12" t="s">
        <v>76</v>
      </c>
      <c r="C719" s="24" t="s">
        <v>71</v>
      </c>
      <c r="D719" s="24" t="s">
        <v>71</v>
      </c>
      <c r="E719" s="24" t="s">
        <v>71</v>
      </c>
      <c r="F719" s="24" t="s">
        <v>71</v>
      </c>
      <c r="G719" s="24" t="s">
        <v>71</v>
      </c>
      <c r="H719" s="24" t="s">
        <v>71</v>
      </c>
      <c r="I719" s="24" t="s">
        <v>71</v>
      </c>
      <c r="J719" s="24" t="s">
        <v>71</v>
      </c>
      <c r="K719" s="24" t="s">
        <v>71</v>
      </c>
      <c r="L719" s="24" t="s">
        <v>71</v>
      </c>
      <c r="M719" s="24" t="s">
        <v>71</v>
      </c>
      <c r="N719" s="24" t="s">
        <v>71</v>
      </c>
      <c r="O719" s="24" t="s">
        <v>71</v>
      </c>
      <c r="P719" s="24" t="s">
        <v>71</v>
      </c>
      <c r="Q719" s="24" t="s">
        <v>71</v>
      </c>
      <c r="R719" s="24" t="s">
        <v>71</v>
      </c>
      <c r="S719" s="24" t="s">
        <v>71</v>
      </c>
      <c r="T719" s="24" t="s">
        <v>71</v>
      </c>
      <c r="U719" s="24" t="s">
        <v>71</v>
      </c>
      <c r="V719" s="24" t="s">
        <v>71</v>
      </c>
      <c r="W719" s="24" t="s">
        <v>71</v>
      </c>
      <c r="X719" s="24" t="s">
        <v>71</v>
      </c>
      <c r="Y719" s="24" t="s">
        <v>71</v>
      </c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7"/>
    </row>
    <row r="720" spans="1:41" s="118" customFormat="1" x14ac:dyDescent="0.2">
      <c r="A720" s="149"/>
      <c r="B720" s="12" t="s">
        <v>159</v>
      </c>
      <c r="C720" s="148" t="s">
        <v>72</v>
      </c>
      <c r="D720" s="148" t="s">
        <v>71</v>
      </c>
      <c r="E720" s="148" t="s">
        <v>71</v>
      </c>
      <c r="F720" s="24" t="s">
        <v>71</v>
      </c>
      <c r="G720" s="65" t="s">
        <v>71</v>
      </c>
      <c r="H720" s="148" t="s">
        <v>387</v>
      </c>
      <c r="I720" s="148" t="s">
        <v>409</v>
      </c>
      <c r="J720" s="15" t="s">
        <v>75</v>
      </c>
      <c r="K720" s="24" t="s">
        <v>71</v>
      </c>
      <c r="L720" s="24" t="s">
        <v>71</v>
      </c>
      <c r="M720" s="23">
        <f>SUMIFS(M722:M724,B722:B724,B720)</f>
        <v>0</v>
      </c>
      <c r="N720" s="23">
        <f>SUMIFS(N722:N724,B722:B724,B720)</f>
        <v>0</v>
      </c>
      <c r="O720" s="36">
        <f>SUMIFS(O722:O724,B722:B724,B720)</f>
        <v>0</v>
      </c>
      <c r="P720" s="36">
        <f>SUMIFS(P722:P724,B722:B724,B720)</f>
        <v>0</v>
      </c>
      <c r="Q720" s="36">
        <f>SUMIFS(Q722:Q724,B722:B724,B720)</f>
        <v>0</v>
      </c>
      <c r="R720" s="36">
        <f>SUMIFS(R722:R724,B722:B724,B720)</f>
        <v>5237.05</v>
      </c>
      <c r="S720" s="23">
        <f>SUMIFS(S723:S724,B723:B724,B720)</f>
        <v>0</v>
      </c>
      <c r="T720" s="36">
        <f>SUMIFS(T723:T724,B723:B724,B720)</f>
        <v>0</v>
      </c>
      <c r="U720" s="36">
        <f>SUMIFS(U723:U724,B723:B724,B720)</f>
        <v>0</v>
      </c>
      <c r="V720" s="36">
        <f>SUMIFS(V723:V724,B723:B724,B720)</f>
        <v>0</v>
      </c>
      <c r="W720" s="36">
        <f>SUMIFS(W723:W724,B723:B724,B720)</f>
        <v>0</v>
      </c>
      <c r="X720" s="36">
        <f>SUMIFS(X723:X724,C723:C724,B720)</f>
        <v>0</v>
      </c>
      <c r="Y720" s="36">
        <f>SUM(M720:X720)</f>
        <v>5237.05</v>
      </c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7"/>
    </row>
    <row r="721" spans="1:41" s="118" customFormat="1" x14ac:dyDescent="0.2">
      <c r="A721" s="149"/>
      <c r="B721" s="12" t="s">
        <v>158</v>
      </c>
      <c r="C721" s="148" t="s">
        <v>72</v>
      </c>
      <c r="D721" s="148" t="s">
        <v>71</v>
      </c>
      <c r="E721" s="148" t="s">
        <v>71</v>
      </c>
      <c r="F721" s="24" t="s">
        <v>71</v>
      </c>
      <c r="G721" s="65" t="s">
        <v>71</v>
      </c>
      <c r="H721" s="148" t="s">
        <v>387</v>
      </c>
      <c r="I721" s="148" t="s">
        <v>409</v>
      </c>
      <c r="J721" s="15" t="s">
        <v>75</v>
      </c>
      <c r="K721" s="24" t="s">
        <v>71</v>
      </c>
      <c r="L721" s="24" t="s">
        <v>71</v>
      </c>
      <c r="M721" s="23">
        <f>SUMIFS(M722:M724,B722:B724,B721)</f>
        <v>0</v>
      </c>
      <c r="N721" s="23">
        <f>SUMIFS(N722:N724,B722:B724,B721)</f>
        <v>0</v>
      </c>
      <c r="O721" s="36">
        <f>SUMIFS(O722:O724,B722:B724,B721)</f>
        <v>0</v>
      </c>
      <c r="P721" s="36">
        <f>SUMIFS(P722:P724,B722:B724,B721)</f>
        <v>0</v>
      </c>
      <c r="Q721" s="36">
        <f>SUMIFS(Q722:Q724,B722:B724,B721)</f>
        <v>0</v>
      </c>
      <c r="R721" s="36">
        <f>SUMIFS(R722:R724,B722:B724,B721)</f>
        <v>193.4</v>
      </c>
      <c r="S721" s="23">
        <f>SUMIFS(S723:S724,B723:B724,B721)</f>
        <v>0</v>
      </c>
      <c r="T721" s="36">
        <f>SUMIFS(T723:T724,B723:B724,B721)</f>
        <v>0</v>
      </c>
      <c r="U721" s="36">
        <f>SUMIFS(U723:U724,B723:B724,B721)</f>
        <v>0</v>
      </c>
      <c r="V721" s="36">
        <f>SUMIFS(V723:V724,B723:B724,B721)</f>
        <v>0</v>
      </c>
      <c r="W721" s="36">
        <f>SUMIFS(W723:W724,B723:B724,B721)</f>
        <v>0</v>
      </c>
      <c r="X721" s="36">
        <f>SUMIFS(X723:X724,C723:C724,B721)</f>
        <v>0</v>
      </c>
      <c r="Y721" s="36">
        <f>SUM(M721:X721)</f>
        <v>193.4</v>
      </c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7"/>
    </row>
    <row r="722" spans="1:41" s="118" customFormat="1" x14ac:dyDescent="0.2">
      <c r="A722" s="149"/>
      <c r="B722" s="12"/>
      <c r="C722" s="24" t="s">
        <v>71</v>
      </c>
      <c r="D722" s="24" t="s">
        <v>71</v>
      </c>
      <c r="E722" s="24" t="s">
        <v>71</v>
      </c>
      <c r="F722" s="24" t="s">
        <v>71</v>
      </c>
      <c r="G722" s="24" t="s">
        <v>71</v>
      </c>
      <c r="H722" s="24" t="s">
        <v>71</v>
      </c>
      <c r="I722" s="24" t="s">
        <v>71</v>
      </c>
      <c r="J722" s="24" t="s">
        <v>71</v>
      </c>
      <c r="K722" s="24" t="s">
        <v>71</v>
      </c>
      <c r="L722" s="24" t="s">
        <v>71</v>
      </c>
      <c r="M722" s="24" t="s">
        <v>71</v>
      </c>
      <c r="N722" s="24" t="s">
        <v>71</v>
      </c>
      <c r="O722" s="24" t="s">
        <v>71</v>
      </c>
      <c r="P722" s="24" t="s">
        <v>71</v>
      </c>
      <c r="Q722" s="24" t="s">
        <v>71</v>
      </c>
      <c r="R722" s="24" t="s">
        <v>71</v>
      </c>
      <c r="S722" s="24" t="s">
        <v>71</v>
      </c>
      <c r="T722" s="24" t="s">
        <v>71</v>
      </c>
      <c r="U722" s="24" t="s">
        <v>71</v>
      </c>
      <c r="V722" s="24" t="s">
        <v>71</v>
      </c>
      <c r="W722" s="24" t="s">
        <v>71</v>
      </c>
      <c r="X722" s="24" t="s">
        <v>71</v>
      </c>
      <c r="Y722" s="24" t="s">
        <v>71</v>
      </c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7"/>
    </row>
    <row r="723" spans="1:41" s="118" customFormat="1" x14ac:dyDescent="0.2">
      <c r="A723" s="149"/>
      <c r="B723" s="11" t="s">
        <v>159</v>
      </c>
      <c r="C723" s="146" t="s">
        <v>97</v>
      </c>
      <c r="D723" s="146" t="s">
        <v>86</v>
      </c>
      <c r="E723" s="146" t="s">
        <v>86</v>
      </c>
      <c r="F723" s="20" t="s">
        <v>86</v>
      </c>
      <c r="G723" s="51" t="s">
        <v>71</v>
      </c>
      <c r="H723" s="142" t="s">
        <v>276</v>
      </c>
      <c r="I723" s="146">
        <v>1840755055</v>
      </c>
      <c r="J723" s="9" t="s">
        <v>415</v>
      </c>
      <c r="K723" s="146" t="s">
        <v>71</v>
      </c>
      <c r="L723" s="146" t="s">
        <v>71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5237.05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28">
        <f>SUM(M723:X723)</f>
        <v>5237.05</v>
      </c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7"/>
    </row>
    <row r="724" spans="1:41" s="118" customFormat="1" x14ac:dyDescent="0.2">
      <c r="A724" s="149"/>
      <c r="B724" s="11" t="s">
        <v>158</v>
      </c>
      <c r="C724" s="146" t="s">
        <v>72</v>
      </c>
      <c r="D724" s="146" t="s">
        <v>71</v>
      </c>
      <c r="E724" s="146" t="s">
        <v>71</v>
      </c>
      <c r="F724" s="146" t="s">
        <v>71</v>
      </c>
      <c r="G724" s="51" t="s">
        <v>71</v>
      </c>
      <c r="H724" s="142" t="s">
        <v>276</v>
      </c>
      <c r="I724" s="146" t="s">
        <v>22</v>
      </c>
      <c r="J724" s="9" t="s">
        <v>415</v>
      </c>
      <c r="K724" s="146" t="s">
        <v>71</v>
      </c>
      <c r="L724" s="146" t="s">
        <v>71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193.4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28">
        <f>SUM(M724:X724)</f>
        <v>193.4</v>
      </c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7"/>
    </row>
    <row r="725" spans="1:41" s="118" customFormat="1" ht="28.5" customHeight="1" x14ac:dyDescent="0.2">
      <c r="A725" s="142" t="s">
        <v>587</v>
      </c>
      <c r="B725" s="2" t="s">
        <v>262</v>
      </c>
      <c r="C725" s="142" t="s">
        <v>150</v>
      </c>
      <c r="D725" s="142" t="s">
        <v>71</v>
      </c>
      <c r="E725" s="53" t="s">
        <v>99</v>
      </c>
      <c r="F725" s="142" t="s">
        <v>71</v>
      </c>
      <c r="G725" s="51" t="s">
        <v>71</v>
      </c>
      <c r="H725" s="142" t="s">
        <v>71</v>
      </c>
      <c r="I725" s="142" t="s">
        <v>71</v>
      </c>
      <c r="J725" s="142" t="s">
        <v>71</v>
      </c>
      <c r="K725" s="142" t="s">
        <v>71</v>
      </c>
      <c r="L725" s="142" t="s">
        <v>71</v>
      </c>
      <c r="M725" s="28" t="s">
        <v>71</v>
      </c>
      <c r="N725" s="28" t="s">
        <v>71</v>
      </c>
      <c r="O725" s="28">
        <v>0</v>
      </c>
      <c r="P725" s="28">
        <v>0</v>
      </c>
      <c r="Q725" s="28">
        <v>0</v>
      </c>
      <c r="R725" s="28">
        <v>0</v>
      </c>
      <c r="S725" s="54">
        <v>90</v>
      </c>
      <c r="T725" s="54">
        <v>90</v>
      </c>
      <c r="U725" s="54">
        <v>90</v>
      </c>
      <c r="V725" s="54">
        <v>90</v>
      </c>
      <c r="W725" s="54">
        <v>90</v>
      </c>
      <c r="X725" s="54">
        <v>90</v>
      </c>
      <c r="Y725" s="10">
        <v>90</v>
      </c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7"/>
    </row>
    <row r="726" spans="1:41" s="118" customFormat="1" ht="98.25" customHeight="1" x14ac:dyDescent="0.2">
      <c r="A726" s="150" t="s">
        <v>18</v>
      </c>
      <c r="B726" s="12" t="s">
        <v>457</v>
      </c>
      <c r="C726" s="146" t="s">
        <v>71</v>
      </c>
      <c r="D726" s="146" t="s">
        <v>71</v>
      </c>
      <c r="E726" s="146" t="s">
        <v>71</v>
      </c>
      <c r="F726" s="20" t="s">
        <v>293</v>
      </c>
      <c r="G726" s="8" t="s">
        <v>294</v>
      </c>
      <c r="H726" s="146" t="s">
        <v>71</v>
      </c>
      <c r="I726" s="146" t="s">
        <v>71</v>
      </c>
      <c r="J726" s="9" t="s">
        <v>71</v>
      </c>
      <c r="K726" s="146" t="s">
        <v>71</v>
      </c>
      <c r="L726" s="146" t="s">
        <v>71</v>
      </c>
      <c r="M726" s="146" t="s">
        <v>71</v>
      </c>
      <c r="N726" s="146" t="s">
        <v>71</v>
      </c>
      <c r="O726" s="146" t="s">
        <v>71</v>
      </c>
      <c r="P726" s="146" t="s">
        <v>71</v>
      </c>
      <c r="Q726" s="146" t="s">
        <v>71</v>
      </c>
      <c r="R726" s="146" t="s">
        <v>71</v>
      </c>
      <c r="S726" s="146" t="s">
        <v>71</v>
      </c>
      <c r="T726" s="146" t="s">
        <v>71</v>
      </c>
      <c r="U726" s="146" t="s">
        <v>71</v>
      </c>
      <c r="V726" s="146" t="s">
        <v>71</v>
      </c>
      <c r="W726" s="146" t="s">
        <v>71</v>
      </c>
      <c r="X726" s="146" t="s">
        <v>71</v>
      </c>
      <c r="Y726" s="10" t="s">
        <v>71</v>
      </c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7"/>
    </row>
    <row r="727" spans="1:41" s="118" customFormat="1" x14ac:dyDescent="0.2">
      <c r="A727" s="152"/>
      <c r="B727" s="12" t="s">
        <v>157</v>
      </c>
      <c r="C727" s="148" t="s">
        <v>72</v>
      </c>
      <c r="D727" s="148" t="s">
        <v>71</v>
      </c>
      <c r="E727" s="148" t="s">
        <v>71</v>
      </c>
      <c r="F727" s="24" t="s">
        <v>71</v>
      </c>
      <c r="G727" s="24" t="s">
        <v>71</v>
      </c>
      <c r="H727" s="148" t="s">
        <v>387</v>
      </c>
      <c r="I727" s="148" t="s">
        <v>409</v>
      </c>
      <c r="J727" s="15" t="s">
        <v>75</v>
      </c>
      <c r="K727" s="24" t="s">
        <v>71</v>
      </c>
      <c r="L727" s="24" t="s">
        <v>71</v>
      </c>
      <c r="M727" s="23">
        <f t="shared" ref="M727:R727" si="132">M729+M730</f>
        <v>0</v>
      </c>
      <c r="N727" s="23">
        <f t="shared" si="132"/>
        <v>0</v>
      </c>
      <c r="O727" s="23">
        <f t="shared" si="132"/>
        <v>0</v>
      </c>
      <c r="P727" s="23">
        <f t="shared" si="132"/>
        <v>0</v>
      </c>
      <c r="Q727" s="23">
        <f t="shared" si="132"/>
        <v>0</v>
      </c>
      <c r="R727" s="23">
        <f t="shared" si="132"/>
        <v>5370.25</v>
      </c>
      <c r="S727" s="23">
        <f t="shared" ref="S727:X727" si="133">S729+S730</f>
        <v>0</v>
      </c>
      <c r="T727" s="23">
        <f t="shared" si="133"/>
        <v>0</v>
      </c>
      <c r="U727" s="23">
        <f t="shared" si="133"/>
        <v>0</v>
      </c>
      <c r="V727" s="23">
        <f t="shared" si="133"/>
        <v>0</v>
      </c>
      <c r="W727" s="23">
        <f t="shared" si="133"/>
        <v>0</v>
      </c>
      <c r="X727" s="23">
        <f t="shared" si="133"/>
        <v>0</v>
      </c>
      <c r="Y727" s="23">
        <f>SUM(M727:X727)</f>
        <v>5370.25</v>
      </c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7"/>
    </row>
    <row r="728" spans="1:41" s="118" customFormat="1" x14ac:dyDescent="0.2">
      <c r="A728" s="152"/>
      <c r="B728" s="12" t="s">
        <v>76</v>
      </c>
      <c r="C728" s="24" t="s">
        <v>71</v>
      </c>
      <c r="D728" s="24" t="s">
        <v>71</v>
      </c>
      <c r="E728" s="24" t="s">
        <v>71</v>
      </c>
      <c r="F728" s="24" t="s">
        <v>71</v>
      </c>
      <c r="G728" s="24" t="s">
        <v>71</v>
      </c>
      <c r="H728" s="24" t="s">
        <v>71</v>
      </c>
      <c r="I728" s="24" t="s">
        <v>71</v>
      </c>
      <c r="J728" s="24" t="s">
        <v>71</v>
      </c>
      <c r="K728" s="24" t="s">
        <v>71</v>
      </c>
      <c r="L728" s="24" t="s">
        <v>71</v>
      </c>
      <c r="M728" s="24" t="s">
        <v>71</v>
      </c>
      <c r="N728" s="24" t="s">
        <v>71</v>
      </c>
      <c r="O728" s="24" t="s">
        <v>71</v>
      </c>
      <c r="P728" s="24" t="s">
        <v>71</v>
      </c>
      <c r="Q728" s="24" t="s">
        <v>71</v>
      </c>
      <c r="R728" s="24" t="s">
        <v>71</v>
      </c>
      <c r="S728" s="24" t="s">
        <v>71</v>
      </c>
      <c r="T728" s="24" t="s">
        <v>71</v>
      </c>
      <c r="U728" s="24" t="s">
        <v>71</v>
      </c>
      <c r="V728" s="24" t="s">
        <v>71</v>
      </c>
      <c r="W728" s="24" t="s">
        <v>71</v>
      </c>
      <c r="X728" s="24" t="s">
        <v>71</v>
      </c>
      <c r="Y728" s="24" t="s">
        <v>71</v>
      </c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7"/>
    </row>
    <row r="729" spans="1:41" s="118" customFormat="1" x14ac:dyDescent="0.2">
      <c r="A729" s="152"/>
      <c r="B729" s="12" t="s">
        <v>159</v>
      </c>
      <c r="C729" s="148" t="s">
        <v>72</v>
      </c>
      <c r="D729" s="148" t="s">
        <v>71</v>
      </c>
      <c r="E729" s="148" t="s">
        <v>71</v>
      </c>
      <c r="F729" s="24" t="s">
        <v>71</v>
      </c>
      <c r="G729" s="24" t="s">
        <v>71</v>
      </c>
      <c r="H729" s="148" t="s">
        <v>387</v>
      </c>
      <c r="I729" s="148" t="s">
        <v>409</v>
      </c>
      <c r="J729" s="15" t="s">
        <v>75</v>
      </c>
      <c r="K729" s="24" t="s">
        <v>71</v>
      </c>
      <c r="L729" s="24" t="s">
        <v>71</v>
      </c>
      <c r="M729" s="23">
        <f>SUMIFS(M732:M735,B732:B735,B729)</f>
        <v>0</v>
      </c>
      <c r="N729" s="23">
        <f>SUMIFS(N732:N735,B732:B735,B729)</f>
        <v>0</v>
      </c>
      <c r="O729" s="36">
        <f>SUMIFS(O732:O735,B732:B735,B729)</f>
        <v>0</v>
      </c>
      <c r="P729" s="36">
        <f>SUMIFS(P732:P735,B732:B735,B729)</f>
        <v>0</v>
      </c>
      <c r="Q729" s="36">
        <f>SUMIFS(Q732:Q735,B732:B735,B729)</f>
        <v>0</v>
      </c>
      <c r="R729" s="36">
        <f>SUMIFS(R732:R735,B732:B735,B729)</f>
        <v>5237.05</v>
      </c>
      <c r="S729" s="23">
        <f>SUMIFS(S732:S735,B732:B735,B729)</f>
        <v>0</v>
      </c>
      <c r="T729" s="23">
        <f>SUMIFS(T732:T735,B732:B735,B729)</f>
        <v>0</v>
      </c>
      <c r="U729" s="23">
        <f>SUMIFS(U732:U735,B732:B735,B729)</f>
        <v>0</v>
      </c>
      <c r="V729" s="23">
        <f>SUMIFS(V732:V735,B732:B735,B729)</f>
        <v>0</v>
      </c>
      <c r="W729" s="23">
        <f>SUMIFS(W732:W735,B732:B735,B729)</f>
        <v>0</v>
      </c>
      <c r="X729" s="23">
        <f>SUMIFS(X732:X735,C732:C735,B729)</f>
        <v>0</v>
      </c>
      <c r="Y729" s="23">
        <f>SUM(M729:X729)</f>
        <v>5237.05</v>
      </c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7"/>
    </row>
    <row r="730" spans="1:41" s="118" customFormat="1" x14ac:dyDescent="0.2">
      <c r="A730" s="152"/>
      <c r="B730" s="12" t="s">
        <v>158</v>
      </c>
      <c r="C730" s="148" t="s">
        <v>72</v>
      </c>
      <c r="D730" s="148" t="s">
        <v>71</v>
      </c>
      <c r="E730" s="148" t="s">
        <v>71</v>
      </c>
      <c r="F730" s="24" t="s">
        <v>71</v>
      </c>
      <c r="G730" s="24" t="s">
        <v>71</v>
      </c>
      <c r="H730" s="148" t="s">
        <v>387</v>
      </c>
      <c r="I730" s="148" t="s">
        <v>409</v>
      </c>
      <c r="J730" s="15" t="s">
        <v>75</v>
      </c>
      <c r="K730" s="24" t="s">
        <v>71</v>
      </c>
      <c r="L730" s="24" t="s">
        <v>71</v>
      </c>
      <c r="M730" s="23">
        <f>SUMIFS(M732:M735,B732:B735,B730)</f>
        <v>0</v>
      </c>
      <c r="N730" s="23">
        <f>SUMIFS(N732:N735,B732:B735,B730)</f>
        <v>0</v>
      </c>
      <c r="O730" s="36">
        <f>SUMIFS(O732:O735,B732:B735,B730)</f>
        <v>0</v>
      </c>
      <c r="P730" s="36">
        <f>SUMIFS(P732:P735,B732:B735,B730)</f>
        <v>0</v>
      </c>
      <c r="Q730" s="36">
        <f>SUMIFS(Q732:Q735,B732:B735,B730)</f>
        <v>0</v>
      </c>
      <c r="R730" s="36">
        <f>SUMIFS(R732:R735,B732:B735,B730)</f>
        <v>133.19999999999999</v>
      </c>
      <c r="S730" s="23">
        <f>SUMIFS(S732:S735,B732:B735,B730)</f>
        <v>0</v>
      </c>
      <c r="T730" s="23">
        <f>SUMIFS(T732:T735,B732:B735,B730)</f>
        <v>0</v>
      </c>
      <c r="U730" s="23">
        <f>SUMIFS(U732:U735,B732:B735,B730)</f>
        <v>0</v>
      </c>
      <c r="V730" s="23">
        <f>SUMIFS(V732:V735,B732:B735,B730)</f>
        <v>0</v>
      </c>
      <c r="W730" s="23">
        <f>SUMIFS(W732:W735,B732:B735,B730)</f>
        <v>0</v>
      </c>
      <c r="X730" s="23">
        <f>SUMIFS(X732:X735,C732:C735,B730)</f>
        <v>0</v>
      </c>
      <c r="Y730" s="23">
        <f>SUM(M730:X730)</f>
        <v>133.19999999999999</v>
      </c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7"/>
    </row>
    <row r="731" spans="1:41" s="118" customFormat="1" x14ac:dyDescent="0.2">
      <c r="A731" s="152"/>
      <c r="B731" s="12"/>
      <c r="C731" s="24" t="s">
        <v>71</v>
      </c>
      <c r="D731" s="24" t="s">
        <v>71</v>
      </c>
      <c r="E731" s="24" t="s">
        <v>71</v>
      </c>
      <c r="F731" s="24" t="s">
        <v>71</v>
      </c>
      <c r="G731" s="24" t="s">
        <v>71</v>
      </c>
      <c r="H731" s="24" t="s">
        <v>71</v>
      </c>
      <c r="I731" s="24" t="s">
        <v>71</v>
      </c>
      <c r="J731" s="24" t="s">
        <v>71</v>
      </c>
      <c r="K731" s="24" t="s">
        <v>71</v>
      </c>
      <c r="L731" s="24" t="s">
        <v>71</v>
      </c>
      <c r="M731" s="24" t="s">
        <v>71</v>
      </c>
      <c r="N731" s="24" t="s">
        <v>71</v>
      </c>
      <c r="O731" s="24" t="s">
        <v>71</v>
      </c>
      <c r="P731" s="24" t="s">
        <v>71</v>
      </c>
      <c r="Q731" s="24" t="s">
        <v>71</v>
      </c>
      <c r="R731" s="24" t="s">
        <v>71</v>
      </c>
      <c r="S731" s="24" t="s">
        <v>71</v>
      </c>
      <c r="T731" s="24" t="s">
        <v>71</v>
      </c>
      <c r="U731" s="24" t="s">
        <v>71</v>
      </c>
      <c r="V731" s="24" t="s">
        <v>71</v>
      </c>
      <c r="W731" s="24" t="s">
        <v>71</v>
      </c>
      <c r="X731" s="24" t="s">
        <v>71</v>
      </c>
      <c r="Y731" s="24" t="s">
        <v>71</v>
      </c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7"/>
    </row>
    <row r="732" spans="1:41" s="118" customFormat="1" x14ac:dyDescent="0.2">
      <c r="A732" s="152"/>
      <c r="B732" s="11" t="s">
        <v>159</v>
      </c>
      <c r="C732" s="146" t="s">
        <v>97</v>
      </c>
      <c r="D732" s="146" t="s">
        <v>86</v>
      </c>
      <c r="E732" s="146" t="s">
        <v>86</v>
      </c>
      <c r="F732" s="20" t="s">
        <v>86</v>
      </c>
      <c r="G732" s="51" t="s">
        <v>71</v>
      </c>
      <c r="H732" s="142" t="s">
        <v>276</v>
      </c>
      <c r="I732" s="146">
        <v>1840755055</v>
      </c>
      <c r="J732" s="9" t="s">
        <v>415</v>
      </c>
      <c r="K732" s="146" t="s">
        <v>71</v>
      </c>
      <c r="L732" s="146" t="s">
        <v>71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5237.05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28">
        <f>SUM(M732:X732)</f>
        <v>5237.05</v>
      </c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7"/>
    </row>
    <row r="733" spans="1:41" s="118" customFormat="1" x14ac:dyDescent="0.2">
      <c r="A733" s="152"/>
      <c r="B733" s="11" t="s">
        <v>158</v>
      </c>
      <c r="C733" s="146" t="s">
        <v>72</v>
      </c>
      <c r="D733" s="146" t="s">
        <v>71</v>
      </c>
      <c r="E733" s="146" t="s">
        <v>71</v>
      </c>
      <c r="F733" s="146" t="s">
        <v>71</v>
      </c>
      <c r="G733" s="51" t="s">
        <v>71</v>
      </c>
      <c r="H733" s="142" t="s">
        <v>276</v>
      </c>
      <c r="I733" s="146" t="s">
        <v>22</v>
      </c>
      <c r="J733" s="9" t="s">
        <v>415</v>
      </c>
      <c r="K733" s="146" t="s">
        <v>71</v>
      </c>
      <c r="L733" s="146" t="s">
        <v>71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133.19999999999999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28">
        <f>SUM(M733:X733)</f>
        <v>133.19999999999999</v>
      </c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7"/>
    </row>
    <row r="734" spans="1:41" s="118" customFormat="1" x14ac:dyDescent="0.2">
      <c r="A734" s="152"/>
      <c r="B734" s="11" t="s">
        <v>159</v>
      </c>
      <c r="C734" s="146" t="s">
        <v>72</v>
      </c>
      <c r="D734" s="146" t="s">
        <v>71</v>
      </c>
      <c r="E734" s="146" t="s">
        <v>71</v>
      </c>
      <c r="F734" s="146" t="s">
        <v>71</v>
      </c>
      <c r="G734" s="51" t="s">
        <v>71</v>
      </c>
      <c r="H734" s="142" t="s">
        <v>276</v>
      </c>
      <c r="I734" s="146" t="s">
        <v>388</v>
      </c>
      <c r="J734" s="9" t="s">
        <v>110</v>
      </c>
      <c r="K734" s="20" t="s">
        <v>71</v>
      </c>
      <c r="L734" s="20" t="s">
        <v>71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28">
        <f>SUM(M734:X734)</f>
        <v>0</v>
      </c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7"/>
    </row>
    <row r="735" spans="1:41" s="118" customFormat="1" x14ac:dyDescent="0.2">
      <c r="A735" s="153"/>
      <c r="B735" s="11" t="s">
        <v>158</v>
      </c>
      <c r="C735" s="146" t="s">
        <v>72</v>
      </c>
      <c r="D735" s="146" t="s">
        <v>71</v>
      </c>
      <c r="E735" s="146" t="s">
        <v>71</v>
      </c>
      <c r="F735" s="146" t="s">
        <v>71</v>
      </c>
      <c r="G735" s="51" t="s">
        <v>71</v>
      </c>
      <c r="H735" s="142" t="s">
        <v>276</v>
      </c>
      <c r="I735" s="146" t="s">
        <v>388</v>
      </c>
      <c r="J735" s="9" t="s">
        <v>110</v>
      </c>
      <c r="K735" s="20" t="s">
        <v>71</v>
      </c>
      <c r="L735" s="20" t="s">
        <v>71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28">
        <f>SUM(M735:X735)</f>
        <v>0</v>
      </c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7"/>
    </row>
    <row r="736" spans="1:41" s="118" customFormat="1" ht="32.25" customHeight="1" x14ac:dyDescent="0.2">
      <c r="A736" s="142" t="s">
        <v>588</v>
      </c>
      <c r="B736" s="2" t="s">
        <v>262</v>
      </c>
      <c r="C736" s="142" t="s">
        <v>150</v>
      </c>
      <c r="D736" s="142" t="s">
        <v>71</v>
      </c>
      <c r="E736" s="53" t="s">
        <v>99</v>
      </c>
      <c r="F736" s="142" t="s">
        <v>71</v>
      </c>
      <c r="G736" s="51" t="s">
        <v>71</v>
      </c>
      <c r="H736" s="142" t="s">
        <v>71</v>
      </c>
      <c r="I736" s="142" t="s">
        <v>71</v>
      </c>
      <c r="J736" s="142" t="s">
        <v>71</v>
      </c>
      <c r="K736" s="142" t="s">
        <v>71</v>
      </c>
      <c r="L736" s="142" t="s">
        <v>71</v>
      </c>
      <c r="M736" s="28" t="s">
        <v>71</v>
      </c>
      <c r="N736" s="28" t="s">
        <v>71</v>
      </c>
      <c r="O736" s="28">
        <v>0</v>
      </c>
      <c r="P736" s="28">
        <v>0</v>
      </c>
      <c r="Q736" s="28">
        <v>0</v>
      </c>
      <c r="R736" s="28">
        <v>0</v>
      </c>
      <c r="S736" s="54">
        <v>90</v>
      </c>
      <c r="T736" s="54">
        <v>90</v>
      </c>
      <c r="U736" s="54">
        <v>90</v>
      </c>
      <c r="V736" s="54">
        <v>90</v>
      </c>
      <c r="W736" s="54">
        <v>90</v>
      </c>
      <c r="X736" s="54">
        <v>90</v>
      </c>
      <c r="Y736" s="10">
        <v>90</v>
      </c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7"/>
    </row>
    <row r="737" spans="1:41" s="118" customFormat="1" ht="96.75" customHeight="1" x14ac:dyDescent="0.2">
      <c r="A737" s="149" t="s">
        <v>24</v>
      </c>
      <c r="B737" s="12" t="s">
        <v>458</v>
      </c>
      <c r="C737" s="146" t="s">
        <v>71</v>
      </c>
      <c r="D737" s="146" t="s">
        <v>71</v>
      </c>
      <c r="E737" s="146" t="s">
        <v>71</v>
      </c>
      <c r="F737" s="20" t="s">
        <v>293</v>
      </c>
      <c r="G737" s="8" t="s">
        <v>294</v>
      </c>
      <c r="H737" s="146" t="s">
        <v>71</v>
      </c>
      <c r="I737" s="146" t="s">
        <v>71</v>
      </c>
      <c r="J737" s="9" t="s">
        <v>71</v>
      </c>
      <c r="K737" s="146" t="s">
        <v>71</v>
      </c>
      <c r="L737" s="146" t="s">
        <v>71</v>
      </c>
      <c r="M737" s="146" t="s">
        <v>71</v>
      </c>
      <c r="N737" s="146" t="s">
        <v>71</v>
      </c>
      <c r="O737" s="146" t="s">
        <v>71</v>
      </c>
      <c r="P737" s="146" t="s">
        <v>71</v>
      </c>
      <c r="Q737" s="146" t="s">
        <v>71</v>
      </c>
      <c r="R737" s="146" t="s">
        <v>71</v>
      </c>
      <c r="S737" s="146" t="s">
        <v>71</v>
      </c>
      <c r="T737" s="146" t="s">
        <v>71</v>
      </c>
      <c r="U737" s="146" t="s">
        <v>71</v>
      </c>
      <c r="V737" s="146" t="s">
        <v>71</v>
      </c>
      <c r="W737" s="146" t="s">
        <v>71</v>
      </c>
      <c r="X737" s="146" t="s">
        <v>71</v>
      </c>
      <c r="Y737" s="10" t="s">
        <v>71</v>
      </c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7"/>
    </row>
    <row r="738" spans="1:41" s="118" customFormat="1" x14ac:dyDescent="0.2">
      <c r="A738" s="149"/>
      <c r="B738" s="12" t="s">
        <v>157</v>
      </c>
      <c r="C738" s="148" t="s">
        <v>72</v>
      </c>
      <c r="D738" s="148" t="s">
        <v>71</v>
      </c>
      <c r="E738" s="148" t="s">
        <v>71</v>
      </c>
      <c r="F738" s="24" t="s">
        <v>71</v>
      </c>
      <c r="G738" s="65" t="s">
        <v>71</v>
      </c>
      <c r="H738" s="148" t="s">
        <v>387</v>
      </c>
      <c r="I738" s="148" t="s">
        <v>409</v>
      </c>
      <c r="J738" s="15" t="s">
        <v>75</v>
      </c>
      <c r="K738" s="24" t="s">
        <v>71</v>
      </c>
      <c r="L738" s="24" t="s">
        <v>71</v>
      </c>
      <c r="M738" s="23">
        <f t="shared" ref="M738:R738" si="134">M740+M741</f>
        <v>0</v>
      </c>
      <c r="N738" s="23">
        <f t="shared" si="134"/>
        <v>0</v>
      </c>
      <c r="O738" s="23">
        <f t="shared" si="134"/>
        <v>0</v>
      </c>
      <c r="P738" s="23">
        <f t="shared" si="134"/>
        <v>0</v>
      </c>
      <c r="Q738" s="23">
        <f t="shared" si="134"/>
        <v>0</v>
      </c>
      <c r="R738" s="23">
        <f t="shared" si="134"/>
        <v>1694.4</v>
      </c>
      <c r="S738" s="23">
        <f t="shared" ref="S738:X738" si="135">S740+S741</f>
        <v>13493</v>
      </c>
      <c r="T738" s="23">
        <f t="shared" si="135"/>
        <v>0</v>
      </c>
      <c r="U738" s="23">
        <f t="shared" si="135"/>
        <v>0</v>
      </c>
      <c r="V738" s="23">
        <f t="shared" si="135"/>
        <v>0</v>
      </c>
      <c r="W738" s="23">
        <f t="shared" si="135"/>
        <v>0</v>
      </c>
      <c r="X738" s="23">
        <f t="shared" si="135"/>
        <v>0</v>
      </c>
      <c r="Y738" s="23">
        <f>SUM(M738:X738)</f>
        <v>15187.4</v>
      </c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7"/>
    </row>
    <row r="739" spans="1:41" s="118" customFormat="1" x14ac:dyDescent="0.2">
      <c r="A739" s="149"/>
      <c r="B739" s="12" t="s">
        <v>76</v>
      </c>
      <c r="C739" s="24" t="s">
        <v>71</v>
      </c>
      <c r="D739" s="24" t="s">
        <v>71</v>
      </c>
      <c r="E739" s="24" t="s">
        <v>71</v>
      </c>
      <c r="F739" s="24" t="s">
        <v>71</v>
      </c>
      <c r="G739" s="24" t="s">
        <v>71</v>
      </c>
      <c r="H739" s="24" t="s">
        <v>71</v>
      </c>
      <c r="I739" s="24" t="s">
        <v>71</v>
      </c>
      <c r="J739" s="24" t="s">
        <v>71</v>
      </c>
      <c r="K739" s="24" t="s">
        <v>71</v>
      </c>
      <c r="L739" s="24" t="s">
        <v>71</v>
      </c>
      <c r="M739" s="24" t="s">
        <v>71</v>
      </c>
      <c r="N739" s="24" t="s">
        <v>71</v>
      </c>
      <c r="O739" s="24" t="s">
        <v>71</v>
      </c>
      <c r="P739" s="24" t="s">
        <v>71</v>
      </c>
      <c r="Q739" s="24" t="s">
        <v>71</v>
      </c>
      <c r="R739" s="24" t="s">
        <v>71</v>
      </c>
      <c r="S739" s="24" t="s">
        <v>71</v>
      </c>
      <c r="T739" s="24" t="s">
        <v>71</v>
      </c>
      <c r="U739" s="24" t="s">
        <v>71</v>
      </c>
      <c r="V739" s="24" t="s">
        <v>71</v>
      </c>
      <c r="W739" s="24" t="s">
        <v>71</v>
      </c>
      <c r="X739" s="24" t="s">
        <v>71</v>
      </c>
      <c r="Y739" s="24" t="s">
        <v>71</v>
      </c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7"/>
    </row>
    <row r="740" spans="1:41" s="118" customFormat="1" x14ac:dyDescent="0.2">
      <c r="A740" s="149"/>
      <c r="B740" s="12" t="s">
        <v>159</v>
      </c>
      <c r="C740" s="148" t="s">
        <v>72</v>
      </c>
      <c r="D740" s="148" t="s">
        <v>71</v>
      </c>
      <c r="E740" s="148" t="s">
        <v>71</v>
      </c>
      <c r="F740" s="24" t="s">
        <v>71</v>
      </c>
      <c r="G740" s="65" t="s">
        <v>71</v>
      </c>
      <c r="H740" s="148" t="s">
        <v>387</v>
      </c>
      <c r="I740" s="148" t="s">
        <v>409</v>
      </c>
      <c r="J740" s="15" t="s">
        <v>75</v>
      </c>
      <c r="K740" s="24" t="s">
        <v>71</v>
      </c>
      <c r="L740" s="24" t="s">
        <v>71</v>
      </c>
      <c r="M740" s="23">
        <f>SUMIFS(M743:M745,B743:B745,B740)</f>
        <v>0</v>
      </c>
      <c r="N740" s="23">
        <f>SUMIFS(N743:N745,B743:B745,B740)</f>
        <v>0</v>
      </c>
      <c r="O740" s="36">
        <f>SUMIFS(O743:O745,B743:B745,B740)</f>
        <v>0</v>
      </c>
      <c r="P740" s="36">
        <f>SUMIFS(P743:P745,B743:B745,B740)</f>
        <v>0</v>
      </c>
      <c r="Q740" s="36">
        <f>SUMIFS(Q743:Q745,B743:B745,B740)</f>
        <v>0</v>
      </c>
      <c r="R740" s="36">
        <f>SUMIFS(R743:R745,B743:B745,B740)</f>
        <v>1677.5</v>
      </c>
      <c r="S740" s="23">
        <f>SUMIFS(S743:S744,B743:B744,B740)</f>
        <v>12925.1</v>
      </c>
      <c r="T740" s="36">
        <f>SUMIFS(T743:T744,B743:B744,B740)</f>
        <v>0</v>
      </c>
      <c r="U740" s="36">
        <f>SUMIFS(U743:U744,B743:B744,B740)</f>
        <v>0</v>
      </c>
      <c r="V740" s="36">
        <f>SUMIFS(V743:V744,B743:B744,B740)</f>
        <v>0</v>
      </c>
      <c r="W740" s="36">
        <f>SUMIFS(W743:W744,B743:B744,B740)</f>
        <v>0</v>
      </c>
      <c r="X740" s="36">
        <f>SUMIFS(X743:X744,C743:C744,B740)</f>
        <v>0</v>
      </c>
      <c r="Y740" s="23">
        <f>SUM(M740:X740)</f>
        <v>14602.6</v>
      </c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7"/>
    </row>
    <row r="741" spans="1:41" s="118" customFormat="1" x14ac:dyDescent="0.2">
      <c r="A741" s="149"/>
      <c r="B741" s="12" t="s">
        <v>158</v>
      </c>
      <c r="C741" s="148" t="s">
        <v>72</v>
      </c>
      <c r="D741" s="148" t="s">
        <v>71</v>
      </c>
      <c r="E741" s="148" t="s">
        <v>71</v>
      </c>
      <c r="F741" s="24" t="s">
        <v>71</v>
      </c>
      <c r="G741" s="65" t="s">
        <v>71</v>
      </c>
      <c r="H741" s="148" t="s">
        <v>387</v>
      </c>
      <c r="I741" s="148" t="s">
        <v>409</v>
      </c>
      <c r="J741" s="15" t="s">
        <v>75</v>
      </c>
      <c r="K741" s="24" t="s">
        <v>71</v>
      </c>
      <c r="L741" s="24" t="s">
        <v>71</v>
      </c>
      <c r="M741" s="23">
        <f>SUMIFS(M743:M745,B743:B745,B741)</f>
        <v>0</v>
      </c>
      <c r="N741" s="23">
        <f>SUMIFS(N743:N745,B743:B745,B741)</f>
        <v>0</v>
      </c>
      <c r="O741" s="36">
        <f>SUMIFS(O743:O745,B743:B745,B741)</f>
        <v>0</v>
      </c>
      <c r="P741" s="36">
        <f>SUMIFS(P743:P745,B743:B745,B741)</f>
        <v>0</v>
      </c>
      <c r="Q741" s="36">
        <f>SUMIFS(Q743:Q745,B743:B745,B741)</f>
        <v>0</v>
      </c>
      <c r="R741" s="36">
        <f>SUMIFS(R743:R745,B743:B745,B741)</f>
        <v>16.899999999999999</v>
      </c>
      <c r="S741" s="23">
        <f>SUMIFS(S743:S744,B743:B744,B741)</f>
        <v>567.9</v>
      </c>
      <c r="T741" s="36">
        <f>SUMIFS(T743:T744,B743:B744,B741)</f>
        <v>0</v>
      </c>
      <c r="U741" s="36">
        <f>SUMIFS(U743:U744,B743:B744,B741)</f>
        <v>0</v>
      </c>
      <c r="V741" s="36">
        <f>SUMIFS(V743:V744,B743:B744,B741)</f>
        <v>0</v>
      </c>
      <c r="W741" s="36">
        <f>SUMIFS(W743:W744,B743:B744,B741)</f>
        <v>0</v>
      </c>
      <c r="X741" s="36">
        <f>SUMIFS(X743:X744,C743:C744,B741)</f>
        <v>0</v>
      </c>
      <c r="Y741" s="23">
        <f>SUM(M741:X741)</f>
        <v>584.79999999999995</v>
      </c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7"/>
    </row>
    <row r="742" spans="1:41" s="118" customFormat="1" x14ac:dyDescent="0.2">
      <c r="A742" s="149"/>
      <c r="B742" s="12"/>
      <c r="C742" s="24" t="s">
        <v>71</v>
      </c>
      <c r="D742" s="24" t="s">
        <v>71</v>
      </c>
      <c r="E742" s="24" t="s">
        <v>71</v>
      </c>
      <c r="F742" s="24" t="s">
        <v>71</v>
      </c>
      <c r="G742" s="24" t="s">
        <v>71</v>
      </c>
      <c r="H742" s="24" t="s">
        <v>71</v>
      </c>
      <c r="I742" s="24" t="s">
        <v>71</v>
      </c>
      <c r="J742" s="24" t="s">
        <v>71</v>
      </c>
      <c r="K742" s="24" t="s">
        <v>71</v>
      </c>
      <c r="L742" s="24" t="s">
        <v>71</v>
      </c>
      <c r="M742" s="24" t="s">
        <v>71</v>
      </c>
      <c r="N742" s="24" t="s">
        <v>71</v>
      </c>
      <c r="O742" s="24" t="s">
        <v>71</v>
      </c>
      <c r="P742" s="24" t="s">
        <v>71</v>
      </c>
      <c r="Q742" s="24" t="s">
        <v>71</v>
      </c>
      <c r="R742" s="24" t="s">
        <v>71</v>
      </c>
      <c r="S742" s="24" t="s">
        <v>71</v>
      </c>
      <c r="T742" s="24" t="s">
        <v>71</v>
      </c>
      <c r="U742" s="24" t="s">
        <v>71</v>
      </c>
      <c r="V742" s="24" t="s">
        <v>71</v>
      </c>
      <c r="W742" s="24" t="s">
        <v>71</v>
      </c>
      <c r="X742" s="24" t="s">
        <v>71</v>
      </c>
      <c r="Y742" s="24" t="s">
        <v>71</v>
      </c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7"/>
    </row>
    <row r="743" spans="1:41" s="118" customFormat="1" x14ac:dyDescent="0.2">
      <c r="A743" s="149"/>
      <c r="B743" s="11" t="s">
        <v>159</v>
      </c>
      <c r="C743" s="146" t="s">
        <v>97</v>
      </c>
      <c r="D743" s="146" t="s">
        <v>86</v>
      </c>
      <c r="E743" s="146" t="s">
        <v>86</v>
      </c>
      <c r="F743" s="20" t="s">
        <v>86</v>
      </c>
      <c r="G743" s="51" t="s">
        <v>71</v>
      </c>
      <c r="H743" s="142" t="s">
        <v>276</v>
      </c>
      <c r="I743" s="146">
        <v>1840755055</v>
      </c>
      <c r="J743" s="9" t="s">
        <v>415</v>
      </c>
      <c r="K743" s="146" t="s">
        <v>71</v>
      </c>
      <c r="L743" s="146" t="s">
        <v>71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1677.5</v>
      </c>
      <c r="S743" s="10">
        <v>12925.1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28">
        <f>SUM(M743:X743)</f>
        <v>14602.6</v>
      </c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7"/>
    </row>
    <row r="744" spans="1:41" s="118" customFormat="1" x14ac:dyDescent="0.2">
      <c r="A744" s="149"/>
      <c r="B744" s="11" t="s">
        <v>158</v>
      </c>
      <c r="C744" s="146" t="s">
        <v>72</v>
      </c>
      <c r="D744" s="146" t="s">
        <v>71</v>
      </c>
      <c r="E744" s="146" t="s">
        <v>71</v>
      </c>
      <c r="F744" s="146" t="s">
        <v>71</v>
      </c>
      <c r="G744" s="51" t="s">
        <v>71</v>
      </c>
      <c r="H744" s="142" t="s">
        <v>276</v>
      </c>
      <c r="I744" s="146" t="s">
        <v>22</v>
      </c>
      <c r="J744" s="9" t="s">
        <v>415</v>
      </c>
      <c r="K744" s="146" t="s">
        <v>71</v>
      </c>
      <c r="L744" s="146" t="s">
        <v>71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16.899999999999999</v>
      </c>
      <c r="S744" s="10">
        <v>567.9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28">
        <f>SUM(M744:X744)</f>
        <v>584.79999999999995</v>
      </c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7"/>
    </row>
    <row r="745" spans="1:41" s="118" customFormat="1" ht="26.25" customHeight="1" x14ac:dyDescent="0.2">
      <c r="A745" s="142" t="s">
        <v>589</v>
      </c>
      <c r="B745" s="2" t="s">
        <v>262</v>
      </c>
      <c r="C745" s="142" t="s">
        <v>150</v>
      </c>
      <c r="D745" s="142" t="s">
        <v>71</v>
      </c>
      <c r="E745" s="53" t="s">
        <v>99</v>
      </c>
      <c r="F745" s="142" t="s">
        <v>71</v>
      </c>
      <c r="G745" s="51" t="s">
        <v>71</v>
      </c>
      <c r="H745" s="142" t="s">
        <v>71</v>
      </c>
      <c r="I745" s="142" t="s">
        <v>71</v>
      </c>
      <c r="J745" s="142" t="s">
        <v>71</v>
      </c>
      <c r="K745" s="142" t="s">
        <v>71</v>
      </c>
      <c r="L745" s="142" t="s">
        <v>71</v>
      </c>
      <c r="M745" s="28" t="s">
        <v>71</v>
      </c>
      <c r="N745" s="28" t="s">
        <v>71</v>
      </c>
      <c r="O745" s="28">
        <v>0</v>
      </c>
      <c r="P745" s="28">
        <v>0</v>
      </c>
      <c r="Q745" s="28">
        <v>0</v>
      </c>
      <c r="R745" s="28">
        <v>0</v>
      </c>
      <c r="S745" s="28">
        <v>0</v>
      </c>
      <c r="T745" s="54">
        <v>90</v>
      </c>
      <c r="U745" s="54">
        <v>90</v>
      </c>
      <c r="V745" s="54">
        <v>90</v>
      </c>
      <c r="W745" s="54">
        <v>90</v>
      </c>
      <c r="X745" s="54">
        <v>90</v>
      </c>
      <c r="Y745" s="10">
        <v>90</v>
      </c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7"/>
    </row>
    <row r="746" spans="1:41" s="118" customFormat="1" ht="54" customHeight="1" x14ac:dyDescent="0.2">
      <c r="A746" s="150" t="s">
        <v>139</v>
      </c>
      <c r="B746" s="12" t="s">
        <v>9</v>
      </c>
      <c r="C746" s="146" t="s">
        <v>71</v>
      </c>
      <c r="D746" s="146">
        <v>0.2</v>
      </c>
      <c r="E746" s="146" t="s">
        <v>71</v>
      </c>
      <c r="F746" s="20" t="s">
        <v>320</v>
      </c>
      <c r="G746" s="8" t="s">
        <v>82</v>
      </c>
      <c r="H746" s="146" t="s">
        <v>71</v>
      </c>
      <c r="I746" s="146" t="s">
        <v>71</v>
      </c>
      <c r="J746" s="9" t="s">
        <v>71</v>
      </c>
      <c r="K746" s="146" t="s">
        <v>71</v>
      </c>
      <c r="L746" s="146" t="s">
        <v>71</v>
      </c>
      <c r="M746" s="146" t="s">
        <v>71</v>
      </c>
      <c r="N746" s="146" t="s">
        <v>71</v>
      </c>
      <c r="O746" s="146" t="s">
        <v>71</v>
      </c>
      <c r="P746" s="146" t="s">
        <v>71</v>
      </c>
      <c r="Q746" s="146" t="s">
        <v>71</v>
      </c>
      <c r="R746" s="146" t="s">
        <v>71</v>
      </c>
      <c r="S746" s="146" t="s">
        <v>71</v>
      </c>
      <c r="T746" s="146" t="s">
        <v>71</v>
      </c>
      <c r="U746" s="146" t="s">
        <v>71</v>
      </c>
      <c r="V746" s="146" t="s">
        <v>71</v>
      </c>
      <c r="W746" s="146" t="s">
        <v>71</v>
      </c>
      <c r="X746" s="146" t="s">
        <v>71</v>
      </c>
      <c r="Y746" s="10" t="s">
        <v>71</v>
      </c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7"/>
    </row>
    <row r="747" spans="1:41" s="118" customFormat="1" x14ac:dyDescent="0.2">
      <c r="A747" s="152"/>
      <c r="B747" s="12" t="s">
        <v>157</v>
      </c>
      <c r="C747" s="148" t="s">
        <v>72</v>
      </c>
      <c r="D747" s="148" t="s">
        <v>71</v>
      </c>
      <c r="E747" s="148" t="s">
        <v>71</v>
      </c>
      <c r="F747" s="148" t="s">
        <v>71</v>
      </c>
      <c r="G747" s="148" t="s">
        <v>71</v>
      </c>
      <c r="H747" s="15" t="s">
        <v>404</v>
      </c>
      <c r="I747" s="15" t="s">
        <v>332</v>
      </c>
      <c r="J747" s="15" t="s">
        <v>75</v>
      </c>
      <c r="K747" s="148" t="s">
        <v>71</v>
      </c>
      <c r="L747" s="148" t="s">
        <v>71</v>
      </c>
      <c r="M747" s="50">
        <f>M749+M750</f>
        <v>0</v>
      </c>
      <c r="N747" s="50">
        <f>N749+N750</f>
        <v>0</v>
      </c>
      <c r="O747" s="50">
        <f>SUM(O749:O750)</f>
        <v>24159</v>
      </c>
      <c r="P747" s="50">
        <f>SUM(P749:P750)</f>
        <v>0</v>
      </c>
      <c r="Q747" s="50">
        <f>SUM(Q749:Q750)</f>
        <v>29464.2</v>
      </c>
      <c r="R747" s="50">
        <f>SUM(R749:R750)</f>
        <v>0</v>
      </c>
      <c r="S747" s="50">
        <f t="shared" ref="S747:X747" si="136">S749+S750</f>
        <v>0</v>
      </c>
      <c r="T747" s="50">
        <f t="shared" si="136"/>
        <v>0</v>
      </c>
      <c r="U747" s="50">
        <f t="shared" si="136"/>
        <v>0</v>
      </c>
      <c r="V747" s="50">
        <f t="shared" si="136"/>
        <v>0</v>
      </c>
      <c r="W747" s="50">
        <f t="shared" si="136"/>
        <v>0</v>
      </c>
      <c r="X747" s="50">
        <f t="shared" si="136"/>
        <v>0</v>
      </c>
      <c r="Y747" s="36">
        <f>SUM(M747:X747)</f>
        <v>53623.199999999997</v>
      </c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7"/>
    </row>
    <row r="748" spans="1:41" s="118" customFormat="1" x14ac:dyDescent="0.2">
      <c r="A748" s="152"/>
      <c r="B748" s="12" t="s">
        <v>76</v>
      </c>
      <c r="C748" s="148" t="s">
        <v>71</v>
      </c>
      <c r="D748" s="148" t="s">
        <v>71</v>
      </c>
      <c r="E748" s="148" t="s">
        <v>71</v>
      </c>
      <c r="F748" s="148" t="s">
        <v>71</v>
      </c>
      <c r="G748" s="148" t="s">
        <v>71</v>
      </c>
      <c r="H748" s="15" t="s">
        <v>71</v>
      </c>
      <c r="I748" s="15" t="s">
        <v>71</v>
      </c>
      <c r="J748" s="15" t="s">
        <v>71</v>
      </c>
      <c r="K748" s="148" t="s">
        <v>71</v>
      </c>
      <c r="L748" s="148" t="s">
        <v>71</v>
      </c>
      <c r="M748" s="23" t="s">
        <v>71</v>
      </c>
      <c r="N748" s="23" t="s">
        <v>71</v>
      </c>
      <c r="O748" s="23" t="s">
        <v>71</v>
      </c>
      <c r="P748" s="23" t="s">
        <v>71</v>
      </c>
      <c r="Q748" s="23" t="s">
        <v>71</v>
      </c>
      <c r="R748" s="23" t="s">
        <v>71</v>
      </c>
      <c r="S748" s="23" t="s">
        <v>71</v>
      </c>
      <c r="T748" s="23" t="s">
        <v>71</v>
      </c>
      <c r="U748" s="23" t="s">
        <v>71</v>
      </c>
      <c r="V748" s="23" t="s">
        <v>71</v>
      </c>
      <c r="W748" s="23" t="s">
        <v>71</v>
      </c>
      <c r="X748" s="23" t="s">
        <v>71</v>
      </c>
      <c r="Y748" s="50" t="s">
        <v>71</v>
      </c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7"/>
    </row>
    <row r="749" spans="1:41" s="118" customFormat="1" x14ac:dyDescent="0.2">
      <c r="A749" s="152"/>
      <c r="B749" s="12" t="s">
        <v>466</v>
      </c>
      <c r="C749" s="148" t="s">
        <v>72</v>
      </c>
      <c r="D749" s="148" t="s">
        <v>71</v>
      </c>
      <c r="E749" s="148" t="s">
        <v>71</v>
      </c>
      <c r="F749" s="148" t="s">
        <v>71</v>
      </c>
      <c r="G749" s="148" t="s">
        <v>71</v>
      </c>
      <c r="H749" s="15" t="s">
        <v>404</v>
      </c>
      <c r="I749" s="15" t="s">
        <v>332</v>
      </c>
      <c r="J749" s="15" t="s">
        <v>75</v>
      </c>
      <c r="K749" s="148" t="s">
        <v>71</v>
      </c>
      <c r="L749" s="148" t="s">
        <v>71</v>
      </c>
      <c r="M749" s="50">
        <f>SUMIFS(M754:M1338,I754:I1338,"1840100000",B754:B1338,"финансирование за счет краевого бюджета")</f>
        <v>0</v>
      </c>
      <c r="N749" s="50">
        <f>SUMIFS(N754:N1338,I754:I1338,"1840100000",B754:B1338,"финансирование за счет краевого бюджета")</f>
        <v>0</v>
      </c>
      <c r="O749" s="50">
        <f>SUMIFS(O754:O1338,I754:I1338,"1840100000",B754:B1338,"финансирование за счет краевого бюджета")</f>
        <v>30</v>
      </c>
      <c r="P749" s="50">
        <f>SUMIFS(P754:P1338,I754:I1338,"1840100000",B754:B1338,"финансирование за счет краевого бюджета")</f>
        <v>0</v>
      </c>
      <c r="Q749" s="50">
        <f>SUMIFS(Q754:Q1338,I754:I1338,"1840100000",B754:B1338,"финансирование за счет краевого бюджета")</f>
        <v>6299.9999999999991</v>
      </c>
      <c r="R749" s="50">
        <f>SUMIFS(R754:R1338,I754:I1338,"1840100000",B754:B1338,"финансирование за счет краевого бюджета")</f>
        <v>0</v>
      </c>
      <c r="S749" s="23">
        <f>SUMIFS(S754:S1338,I754:I1338,"1840100000",B754:B1338,"финансирование за счет краевого бюджета")</f>
        <v>0</v>
      </c>
      <c r="T749" s="50">
        <f>SUMIFS(T754:T1338,I754:I1338,"1840100000",B754:B1338,"финансирование за счет краевого бюджета")</f>
        <v>0</v>
      </c>
      <c r="U749" s="50">
        <f>SUMIFS(U754:U1338,I754:I1338,"1840100000",B754:B1338,"финансирование за счет краевого бюджета")</f>
        <v>0</v>
      </c>
      <c r="V749" s="50">
        <f>SUMIFS(V754:V1338,I754:I1338,"1840100000",B754:B1338,"финансирование за счет краевого бюджета")</f>
        <v>0</v>
      </c>
      <c r="W749" s="50">
        <f>SUMIFS(W754:W1338,I754:I1338,"1840100000",B754:B1338,"финансирование за счет краевого бюджета")</f>
        <v>0</v>
      </c>
      <c r="X749" s="50">
        <f>SUMIFS(X754:X1338,J754:J1338,"1840100000",C754:C1338,"финансирование за счет краевого бюджета")</f>
        <v>0</v>
      </c>
      <c r="Y749" s="36">
        <f>SUM(M749:X749)</f>
        <v>6329.9999999999991</v>
      </c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7"/>
    </row>
    <row r="750" spans="1:41" s="118" customFormat="1" x14ac:dyDescent="0.2">
      <c r="A750" s="152"/>
      <c r="B750" s="12" t="s">
        <v>411</v>
      </c>
      <c r="C750" s="148" t="s">
        <v>72</v>
      </c>
      <c r="D750" s="148" t="s">
        <v>71</v>
      </c>
      <c r="E750" s="148" t="s">
        <v>71</v>
      </c>
      <c r="F750" s="148" t="s">
        <v>71</v>
      </c>
      <c r="G750" s="148" t="s">
        <v>71</v>
      </c>
      <c r="H750" s="15" t="s">
        <v>404</v>
      </c>
      <c r="I750" s="15" t="s">
        <v>332</v>
      </c>
      <c r="J750" s="15" t="s">
        <v>75</v>
      </c>
      <c r="K750" s="148" t="s">
        <v>71</v>
      </c>
      <c r="L750" s="148" t="s">
        <v>71</v>
      </c>
      <c r="M750" s="50">
        <f>SUMIFS(M754:M1338,I754:I1338,"1840100000",B754:B1338,"финансирование за счет федерального бюджета")</f>
        <v>0</v>
      </c>
      <c r="N750" s="50">
        <f>SUMIFS(N754:N1338,I754:I1338,"1840100000",B754:B1338,"финансирование за счет федерального бюджета")</f>
        <v>0</v>
      </c>
      <c r="O750" s="50">
        <f>SUMIFS(O754:O1338,I754:I1338,"1840100000",B754:B1338,"финансирование за счет федерального бюджета")</f>
        <v>24129</v>
      </c>
      <c r="P750" s="50">
        <f>SUMIFS(P754:P1338,I754:I1338,"1840100000",B754:B1338,"финансирование за счет федерального бюджета")</f>
        <v>0</v>
      </c>
      <c r="Q750" s="50">
        <f>SUMIFS(Q754:Q1338,I754:I1338,"1840100000",B754:B1338,"финансирование за счет федерального бюджета")</f>
        <v>23164.2</v>
      </c>
      <c r="R750" s="50">
        <f>SUMIFS(R754:R1338,I754:I1338,"1840100000",B754:B1338,"финансирование за счет федерального бюджета")</f>
        <v>0</v>
      </c>
      <c r="S750" s="23">
        <f>SUMIFS(S754:S1338,I754:I1338,"1840100000",B754:B1338,"финансирование за счет федерального бюджета")</f>
        <v>0</v>
      </c>
      <c r="T750" s="50">
        <f>SUMIFS(T754:T1338,I754:I1338,"1840100000",B754:B1338,"финансирование за счет федерального бюджета")</f>
        <v>0</v>
      </c>
      <c r="U750" s="50">
        <f>SUMIFS(U754:U1338,I754:I1338,"1840100000",B754:B1338,"финансирование за счет федерального бюджета")</f>
        <v>0</v>
      </c>
      <c r="V750" s="50">
        <f>SUMIFS(V754:V1338,I754:I1338,"1840100000",B754:B1338,"финансирование за счет федерального бюджета")</f>
        <v>0</v>
      </c>
      <c r="W750" s="50">
        <f>SUMIFS(W754:W1338,I754:I1338,"1840100000",B754:B1338,"финансирование за счет федерального бюджета")</f>
        <v>0</v>
      </c>
      <c r="X750" s="50">
        <f>SUMIFS(X754:X1338,J754:J1338,"1840100000",C754:C1338,"финансирование за счет федерального бюджета")</f>
        <v>0</v>
      </c>
      <c r="Y750" s="36">
        <f>SUM(M750:X750)</f>
        <v>47293.2</v>
      </c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7"/>
    </row>
    <row r="751" spans="1:41" s="118" customFormat="1" ht="56.25" customHeight="1" x14ac:dyDescent="0.2">
      <c r="A751" s="142" t="s">
        <v>590</v>
      </c>
      <c r="B751" s="7" t="s">
        <v>269</v>
      </c>
      <c r="C751" s="146" t="s">
        <v>83</v>
      </c>
      <c r="D751" s="146" t="s">
        <v>71</v>
      </c>
      <c r="E751" s="147" t="s">
        <v>99</v>
      </c>
      <c r="F751" s="146" t="s">
        <v>622</v>
      </c>
      <c r="G751" s="20" t="s">
        <v>71</v>
      </c>
      <c r="H751" s="146" t="s">
        <v>71</v>
      </c>
      <c r="I751" s="146" t="s">
        <v>71</v>
      </c>
      <c r="J751" s="9" t="s">
        <v>71</v>
      </c>
      <c r="K751" s="146" t="s">
        <v>71</v>
      </c>
      <c r="L751" s="146" t="s">
        <v>71</v>
      </c>
      <c r="M751" s="27" t="s">
        <v>71</v>
      </c>
      <c r="N751" s="27" t="s">
        <v>71</v>
      </c>
      <c r="O751" s="66">
        <v>3</v>
      </c>
      <c r="P751" s="64" t="s">
        <v>71</v>
      </c>
      <c r="Q751" s="66">
        <v>3</v>
      </c>
      <c r="R751" s="66" t="s">
        <v>71</v>
      </c>
      <c r="S751" s="20" t="s">
        <v>71</v>
      </c>
      <c r="T751" s="20" t="s">
        <v>71</v>
      </c>
      <c r="U751" s="20" t="s">
        <v>71</v>
      </c>
      <c r="V751" s="20" t="s">
        <v>71</v>
      </c>
      <c r="W751" s="20" t="s">
        <v>71</v>
      </c>
      <c r="X751" s="20" t="s">
        <v>71</v>
      </c>
      <c r="Y751" s="44">
        <v>6</v>
      </c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7"/>
    </row>
    <row r="752" spans="1:41" s="118" customFormat="1" ht="54" customHeight="1" x14ac:dyDescent="0.2">
      <c r="A752" s="149" t="s">
        <v>196</v>
      </c>
      <c r="B752" s="12" t="s">
        <v>10</v>
      </c>
      <c r="C752" s="146" t="s">
        <v>71</v>
      </c>
      <c r="D752" s="146" t="s">
        <v>71</v>
      </c>
      <c r="E752" s="146" t="s">
        <v>71</v>
      </c>
      <c r="F752" s="20" t="s">
        <v>622</v>
      </c>
      <c r="G752" s="8" t="s">
        <v>82</v>
      </c>
      <c r="H752" s="146" t="s">
        <v>71</v>
      </c>
      <c r="I752" s="146" t="s">
        <v>71</v>
      </c>
      <c r="J752" s="9" t="s">
        <v>71</v>
      </c>
      <c r="K752" s="146" t="s">
        <v>71</v>
      </c>
      <c r="L752" s="146" t="s">
        <v>71</v>
      </c>
      <c r="M752" s="146" t="s">
        <v>71</v>
      </c>
      <c r="N752" s="146" t="s">
        <v>71</v>
      </c>
      <c r="O752" s="146" t="s">
        <v>71</v>
      </c>
      <c r="P752" s="146" t="s">
        <v>71</v>
      </c>
      <c r="Q752" s="146" t="s">
        <v>71</v>
      </c>
      <c r="R752" s="146" t="s">
        <v>71</v>
      </c>
      <c r="S752" s="146" t="s">
        <v>71</v>
      </c>
      <c r="T752" s="146" t="s">
        <v>71</v>
      </c>
      <c r="U752" s="146" t="s">
        <v>71</v>
      </c>
      <c r="V752" s="146" t="s">
        <v>71</v>
      </c>
      <c r="W752" s="146" t="s">
        <v>71</v>
      </c>
      <c r="X752" s="146" t="s">
        <v>71</v>
      </c>
      <c r="Y752" s="10" t="s">
        <v>71</v>
      </c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7"/>
    </row>
    <row r="753" spans="1:41" s="118" customFormat="1" x14ac:dyDescent="0.2">
      <c r="A753" s="149"/>
      <c r="B753" s="12" t="s">
        <v>157</v>
      </c>
      <c r="C753" s="148" t="s">
        <v>72</v>
      </c>
      <c r="D753" s="148" t="s">
        <v>71</v>
      </c>
      <c r="E753" s="148" t="s">
        <v>71</v>
      </c>
      <c r="F753" s="24" t="s">
        <v>71</v>
      </c>
      <c r="G753" s="24" t="s">
        <v>71</v>
      </c>
      <c r="H753" s="15" t="s">
        <v>73</v>
      </c>
      <c r="I753" s="15" t="s">
        <v>332</v>
      </c>
      <c r="J753" s="15" t="s">
        <v>75</v>
      </c>
      <c r="K753" s="24" t="s">
        <v>71</v>
      </c>
      <c r="L753" s="24" t="s">
        <v>71</v>
      </c>
      <c r="M753" s="23">
        <f t="shared" ref="M753:R753" si="137">M755+M756</f>
        <v>0</v>
      </c>
      <c r="N753" s="23">
        <f t="shared" si="137"/>
        <v>0</v>
      </c>
      <c r="O753" s="23">
        <f t="shared" si="137"/>
        <v>0</v>
      </c>
      <c r="P753" s="23">
        <f t="shared" si="137"/>
        <v>0</v>
      </c>
      <c r="Q753" s="23">
        <f t="shared" si="137"/>
        <v>15632.3</v>
      </c>
      <c r="R753" s="23">
        <f t="shared" si="137"/>
        <v>0</v>
      </c>
      <c r="S753" s="23">
        <f t="shared" ref="S753:X753" si="138">S755+S756</f>
        <v>0</v>
      </c>
      <c r="T753" s="23">
        <f t="shared" si="138"/>
        <v>0</v>
      </c>
      <c r="U753" s="23">
        <f t="shared" si="138"/>
        <v>0</v>
      </c>
      <c r="V753" s="23">
        <f t="shared" si="138"/>
        <v>0</v>
      </c>
      <c r="W753" s="23">
        <f t="shared" si="138"/>
        <v>0</v>
      </c>
      <c r="X753" s="23">
        <f t="shared" si="138"/>
        <v>0</v>
      </c>
      <c r="Y753" s="23">
        <f>SUM(M753:X753)</f>
        <v>15632.3</v>
      </c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7"/>
    </row>
    <row r="754" spans="1:41" s="118" customFormat="1" x14ac:dyDescent="0.2">
      <c r="A754" s="149"/>
      <c r="B754" s="12" t="s">
        <v>76</v>
      </c>
      <c r="C754" s="24" t="s">
        <v>71</v>
      </c>
      <c r="D754" s="24" t="s">
        <v>71</v>
      </c>
      <c r="E754" s="24" t="s">
        <v>71</v>
      </c>
      <c r="F754" s="24" t="s">
        <v>71</v>
      </c>
      <c r="G754" s="24" t="s">
        <v>71</v>
      </c>
      <c r="H754" s="24" t="s">
        <v>71</v>
      </c>
      <c r="I754" s="24" t="s">
        <v>71</v>
      </c>
      <c r="J754" s="24" t="s">
        <v>71</v>
      </c>
      <c r="K754" s="24" t="s">
        <v>71</v>
      </c>
      <c r="L754" s="24" t="s">
        <v>71</v>
      </c>
      <c r="M754" s="24" t="s">
        <v>71</v>
      </c>
      <c r="N754" s="24" t="s">
        <v>71</v>
      </c>
      <c r="O754" s="24" t="s">
        <v>71</v>
      </c>
      <c r="P754" s="24" t="s">
        <v>71</v>
      </c>
      <c r="Q754" s="24" t="s">
        <v>71</v>
      </c>
      <c r="R754" s="24" t="s">
        <v>71</v>
      </c>
      <c r="S754" s="24" t="s">
        <v>71</v>
      </c>
      <c r="T754" s="24" t="s">
        <v>71</v>
      </c>
      <c r="U754" s="24" t="s">
        <v>71</v>
      </c>
      <c r="V754" s="24" t="s">
        <v>71</v>
      </c>
      <c r="W754" s="24" t="s">
        <v>71</v>
      </c>
      <c r="X754" s="24" t="s">
        <v>71</v>
      </c>
      <c r="Y754" s="24" t="s">
        <v>71</v>
      </c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7"/>
    </row>
    <row r="755" spans="1:41" s="118" customFormat="1" x14ac:dyDescent="0.2">
      <c r="A755" s="149"/>
      <c r="B755" s="12" t="s">
        <v>159</v>
      </c>
      <c r="C755" s="148" t="s">
        <v>72</v>
      </c>
      <c r="D755" s="148" t="s">
        <v>71</v>
      </c>
      <c r="E755" s="148" t="s">
        <v>71</v>
      </c>
      <c r="F755" s="24" t="s">
        <v>71</v>
      </c>
      <c r="G755" s="24" t="s">
        <v>71</v>
      </c>
      <c r="H755" s="15" t="s">
        <v>73</v>
      </c>
      <c r="I755" s="15" t="s">
        <v>332</v>
      </c>
      <c r="J755" s="15" t="s">
        <v>75</v>
      </c>
      <c r="K755" s="24" t="s">
        <v>71</v>
      </c>
      <c r="L755" s="24" t="s">
        <v>71</v>
      </c>
      <c r="M755" s="23">
        <f>SUMIFS(M758:M762,B758:B762,B755)</f>
        <v>0</v>
      </c>
      <c r="N755" s="23">
        <f>SUMIFS(N758:N762,B758:B762,B755)</f>
        <v>0</v>
      </c>
      <c r="O755" s="23">
        <f>SUMIFS(O758:O762,B758:B762,B755)</f>
        <v>0</v>
      </c>
      <c r="P755" s="23">
        <f>SUMIFS(P758:P762,B758:B762,B755)</f>
        <v>0</v>
      </c>
      <c r="Q755" s="23">
        <f>SUMIFS(Q758:Q762,B758:B762,B755)</f>
        <v>10162.200000000001</v>
      </c>
      <c r="R755" s="23">
        <f>SUMIFS(R758:R762,B758:B762,B755)</f>
        <v>0</v>
      </c>
      <c r="S755" s="23">
        <f>SUMIFS(S758:S762,B758:B762,B755)</f>
        <v>0</v>
      </c>
      <c r="T755" s="23">
        <f>SUMIFS(T758:T762,B758:B762,B755)</f>
        <v>0</v>
      </c>
      <c r="U755" s="23">
        <f>SUMIFS(U758:U762,B758:B762,B755)</f>
        <v>0</v>
      </c>
      <c r="V755" s="23">
        <f>SUMIFS(V758:V762,B758:B762,B755)</f>
        <v>0</v>
      </c>
      <c r="W755" s="23">
        <f>SUMIFS(W758:W762,B758:B762,B755)</f>
        <v>0</v>
      </c>
      <c r="X755" s="23">
        <f>SUMIFS(X758:X762,C758:C762,B755)</f>
        <v>0</v>
      </c>
      <c r="Y755" s="23">
        <f>SUM(M755:X755)</f>
        <v>10162.200000000001</v>
      </c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7"/>
    </row>
    <row r="756" spans="1:41" s="118" customFormat="1" x14ac:dyDescent="0.2">
      <c r="A756" s="149"/>
      <c r="B756" s="12" t="s">
        <v>158</v>
      </c>
      <c r="C756" s="148" t="s">
        <v>72</v>
      </c>
      <c r="D756" s="148" t="s">
        <v>71</v>
      </c>
      <c r="E756" s="148" t="s">
        <v>71</v>
      </c>
      <c r="F756" s="24" t="s">
        <v>71</v>
      </c>
      <c r="G756" s="24" t="s">
        <v>71</v>
      </c>
      <c r="H756" s="15" t="s">
        <v>73</v>
      </c>
      <c r="I756" s="15" t="s">
        <v>332</v>
      </c>
      <c r="J756" s="15" t="s">
        <v>75</v>
      </c>
      <c r="K756" s="24" t="s">
        <v>71</v>
      </c>
      <c r="L756" s="24" t="s">
        <v>71</v>
      </c>
      <c r="M756" s="23">
        <f>SUMIFS(M758:M762,B758:B762,B756)</f>
        <v>0</v>
      </c>
      <c r="N756" s="23">
        <f>SUMIFS(N758:N762,B758:B762,B756)</f>
        <v>0</v>
      </c>
      <c r="O756" s="23">
        <f>SUMIFS(O758:O762,B758:B762,B756)</f>
        <v>0</v>
      </c>
      <c r="P756" s="23">
        <f>SUMIFS(P758:P762,B758:B762,B756)</f>
        <v>0</v>
      </c>
      <c r="Q756" s="23">
        <f>SUMIFS(Q758:Q762,B758:B762,B756)</f>
        <v>5470.0999999999995</v>
      </c>
      <c r="R756" s="23">
        <f>SUMIFS(R758:R762,B758:B762,B756)</f>
        <v>0</v>
      </c>
      <c r="S756" s="23">
        <f>SUMIFS(S758:S762,B758:B762,B756)</f>
        <v>0</v>
      </c>
      <c r="T756" s="23">
        <f>SUMIFS(T758:T762,B758:B762,B756)</f>
        <v>0</v>
      </c>
      <c r="U756" s="23">
        <f>SUMIFS(U758:U762,B758:B762,B756)</f>
        <v>0</v>
      </c>
      <c r="V756" s="23">
        <f>SUMIFS(V758:V762,B758:B762,B756)</f>
        <v>0</v>
      </c>
      <c r="W756" s="23">
        <f>SUMIFS(W758:W762,B758:B762,B756)</f>
        <v>0</v>
      </c>
      <c r="X756" s="23">
        <f>SUMIFS(X758:X762,C758:C762,B756)</f>
        <v>0</v>
      </c>
      <c r="Y756" s="23">
        <f>SUM(M756:X756)</f>
        <v>5470.0999999999995</v>
      </c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7"/>
    </row>
    <row r="757" spans="1:41" s="118" customFormat="1" x14ac:dyDescent="0.2">
      <c r="A757" s="149"/>
      <c r="B757" s="12"/>
      <c r="C757" s="24" t="s">
        <v>71</v>
      </c>
      <c r="D757" s="24" t="s">
        <v>71</v>
      </c>
      <c r="E757" s="24" t="s">
        <v>71</v>
      </c>
      <c r="F757" s="24" t="s">
        <v>71</v>
      </c>
      <c r="G757" s="24" t="s">
        <v>71</v>
      </c>
      <c r="H757" s="24" t="s">
        <v>71</v>
      </c>
      <c r="I757" s="24" t="s">
        <v>71</v>
      </c>
      <c r="J757" s="24" t="s">
        <v>71</v>
      </c>
      <c r="K757" s="24" t="s">
        <v>71</v>
      </c>
      <c r="L757" s="24" t="s">
        <v>71</v>
      </c>
      <c r="M757" s="24" t="s">
        <v>71</v>
      </c>
      <c r="N757" s="24" t="s">
        <v>71</v>
      </c>
      <c r="O757" s="24" t="s">
        <v>71</v>
      </c>
      <c r="P757" s="24" t="s">
        <v>71</v>
      </c>
      <c r="Q757" s="24" t="s">
        <v>71</v>
      </c>
      <c r="R757" s="24" t="s">
        <v>71</v>
      </c>
      <c r="S757" s="24" t="s">
        <v>71</v>
      </c>
      <c r="T757" s="24" t="s">
        <v>71</v>
      </c>
      <c r="U757" s="24" t="s">
        <v>71</v>
      </c>
      <c r="V757" s="24" t="s">
        <v>71</v>
      </c>
      <c r="W757" s="24" t="s">
        <v>71</v>
      </c>
      <c r="X757" s="24" t="s">
        <v>71</v>
      </c>
      <c r="Y757" s="24" t="s">
        <v>71</v>
      </c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7"/>
    </row>
    <row r="758" spans="1:41" s="118" customFormat="1" x14ac:dyDescent="0.2">
      <c r="A758" s="149"/>
      <c r="B758" s="11" t="s">
        <v>159</v>
      </c>
      <c r="C758" s="146" t="s">
        <v>97</v>
      </c>
      <c r="D758" s="146" t="s">
        <v>71</v>
      </c>
      <c r="E758" s="146" t="s">
        <v>71</v>
      </c>
      <c r="F758" s="146" t="s">
        <v>71</v>
      </c>
      <c r="G758" s="146" t="s">
        <v>71</v>
      </c>
      <c r="H758" s="142" t="s">
        <v>80</v>
      </c>
      <c r="I758" s="9" t="s">
        <v>107</v>
      </c>
      <c r="J758" s="9" t="s">
        <v>410</v>
      </c>
      <c r="K758" s="146" t="s">
        <v>71</v>
      </c>
      <c r="L758" s="146" t="s">
        <v>71</v>
      </c>
      <c r="M758" s="10">
        <v>0</v>
      </c>
      <c r="N758" s="10">
        <v>0</v>
      </c>
      <c r="O758" s="10">
        <v>0</v>
      </c>
      <c r="P758" s="10">
        <v>0</v>
      </c>
      <c r="Q758" s="10">
        <v>10162.200000000001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28">
        <f>SUM(M758:X758)</f>
        <v>10162.200000000001</v>
      </c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7"/>
    </row>
    <row r="759" spans="1:41" s="118" customFormat="1" x14ac:dyDescent="0.2">
      <c r="A759" s="149"/>
      <c r="B759" s="11" t="s">
        <v>158</v>
      </c>
      <c r="C759" s="146" t="s">
        <v>72</v>
      </c>
      <c r="D759" s="146" t="s">
        <v>71</v>
      </c>
      <c r="E759" s="147" t="s">
        <v>71</v>
      </c>
      <c r="F759" s="146" t="s">
        <v>71</v>
      </c>
      <c r="G759" s="146" t="s">
        <v>71</v>
      </c>
      <c r="H759" s="142" t="s">
        <v>80</v>
      </c>
      <c r="I759" s="9" t="s">
        <v>107</v>
      </c>
      <c r="J759" s="9" t="s">
        <v>410</v>
      </c>
      <c r="K759" s="146" t="s">
        <v>71</v>
      </c>
      <c r="L759" s="146" t="s">
        <v>71</v>
      </c>
      <c r="M759" s="10">
        <v>0</v>
      </c>
      <c r="N759" s="10">
        <v>0</v>
      </c>
      <c r="O759" s="10">
        <v>0</v>
      </c>
      <c r="P759" s="10">
        <v>0</v>
      </c>
      <c r="Q759" s="10">
        <v>648.70000000000005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28">
        <f>SUM(M759:X759)</f>
        <v>648.70000000000005</v>
      </c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7"/>
    </row>
    <row r="760" spans="1:41" s="118" customFormat="1" x14ac:dyDescent="0.2">
      <c r="A760" s="149"/>
      <c r="B760" s="11" t="s">
        <v>158</v>
      </c>
      <c r="C760" s="146" t="s">
        <v>72</v>
      </c>
      <c r="D760" s="146" t="s">
        <v>71</v>
      </c>
      <c r="E760" s="147" t="s">
        <v>71</v>
      </c>
      <c r="F760" s="146" t="s">
        <v>71</v>
      </c>
      <c r="G760" s="146" t="s">
        <v>71</v>
      </c>
      <c r="H760" s="142" t="s">
        <v>80</v>
      </c>
      <c r="I760" s="9">
        <v>1840173950</v>
      </c>
      <c r="J760" s="9" t="s">
        <v>410</v>
      </c>
      <c r="K760" s="146" t="s">
        <v>71</v>
      </c>
      <c r="L760" s="146" t="s">
        <v>71</v>
      </c>
      <c r="M760" s="10">
        <v>0</v>
      </c>
      <c r="N760" s="10">
        <v>0</v>
      </c>
      <c r="O760" s="10">
        <v>0</v>
      </c>
      <c r="P760" s="10">
        <v>0</v>
      </c>
      <c r="Q760" s="10">
        <v>4821.3999999999996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28">
        <f>SUM(M760:X760)</f>
        <v>4821.3999999999996</v>
      </c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7"/>
    </row>
    <row r="761" spans="1:41" s="118" customFormat="1" x14ac:dyDescent="0.2">
      <c r="A761" s="149"/>
      <c r="B761" s="11" t="s">
        <v>160</v>
      </c>
      <c r="C761" s="146" t="s">
        <v>72</v>
      </c>
      <c r="D761" s="146" t="s">
        <v>71</v>
      </c>
      <c r="E761" s="147" t="s">
        <v>71</v>
      </c>
      <c r="F761" s="146" t="s">
        <v>71</v>
      </c>
      <c r="G761" s="146" t="s">
        <v>71</v>
      </c>
      <c r="H761" s="142" t="s">
        <v>80</v>
      </c>
      <c r="I761" s="9">
        <v>1840103181</v>
      </c>
      <c r="J761" s="9" t="s">
        <v>415</v>
      </c>
      <c r="K761" s="146" t="s">
        <v>71</v>
      </c>
      <c r="L761" s="146" t="s">
        <v>71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28">
        <f>SUM(M761:X761)</f>
        <v>0</v>
      </c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7"/>
    </row>
    <row r="762" spans="1:41" s="118" customFormat="1" x14ac:dyDescent="0.2">
      <c r="A762" s="149"/>
      <c r="B762" s="11" t="s">
        <v>158</v>
      </c>
      <c r="C762" s="146" t="s">
        <v>97</v>
      </c>
      <c r="D762" s="146" t="s">
        <v>71</v>
      </c>
      <c r="E762" s="147" t="s">
        <v>71</v>
      </c>
      <c r="F762" s="146" t="s">
        <v>71</v>
      </c>
      <c r="G762" s="146" t="s">
        <v>71</v>
      </c>
      <c r="H762" s="142" t="s">
        <v>80</v>
      </c>
      <c r="I762" s="9">
        <v>1840873950</v>
      </c>
      <c r="J762" s="9" t="s">
        <v>410</v>
      </c>
      <c r="K762" s="20" t="s">
        <v>71</v>
      </c>
      <c r="L762" s="20" t="s">
        <v>71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28">
        <f>SUM(M762:X762)</f>
        <v>0</v>
      </c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7"/>
    </row>
    <row r="763" spans="1:41" s="118" customFormat="1" ht="50.25" customHeight="1" x14ac:dyDescent="0.2">
      <c r="A763" s="142" t="s">
        <v>591</v>
      </c>
      <c r="B763" s="7" t="s">
        <v>270</v>
      </c>
      <c r="C763" s="146" t="s">
        <v>83</v>
      </c>
      <c r="D763" s="146" t="s">
        <v>71</v>
      </c>
      <c r="E763" s="8" t="s">
        <v>98</v>
      </c>
      <c r="F763" s="146" t="s">
        <v>71</v>
      </c>
      <c r="G763" s="146" t="s">
        <v>71</v>
      </c>
      <c r="H763" s="146" t="s">
        <v>71</v>
      </c>
      <c r="I763" s="146" t="s">
        <v>71</v>
      </c>
      <c r="J763" s="9" t="s">
        <v>71</v>
      </c>
      <c r="K763" s="146" t="s">
        <v>71</v>
      </c>
      <c r="L763" s="146" t="s">
        <v>71</v>
      </c>
      <c r="M763" s="146" t="s">
        <v>71</v>
      </c>
      <c r="N763" s="146" t="s">
        <v>71</v>
      </c>
      <c r="O763" s="51" t="s">
        <v>71</v>
      </c>
      <c r="P763" s="64" t="s">
        <v>71</v>
      </c>
      <c r="Q763" s="146">
        <v>1</v>
      </c>
      <c r="R763" s="146" t="s">
        <v>71</v>
      </c>
      <c r="S763" s="146">
        <v>1</v>
      </c>
      <c r="T763" s="20" t="s">
        <v>71</v>
      </c>
      <c r="U763" s="20" t="s">
        <v>71</v>
      </c>
      <c r="V763" s="20" t="s">
        <v>71</v>
      </c>
      <c r="W763" s="20" t="s">
        <v>71</v>
      </c>
      <c r="X763" s="20" t="s">
        <v>71</v>
      </c>
      <c r="Y763" s="20">
        <f>SUM(O763:T763)</f>
        <v>2</v>
      </c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7"/>
    </row>
    <row r="764" spans="1:41" s="118" customFormat="1" ht="44.25" customHeight="1" x14ac:dyDescent="0.2">
      <c r="A764" s="149" t="s">
        <v>197</v>
      </c>
      <c r="B764" s="12" t="s">
        <v>11</v>
      </c>
      <c r="C764" s="146" t="s">
        <v>71</v>
      </c>
      <c r="D764" s="146" t="s">
        <v>71</v>
      </c>
      <c r="E764" s="146" t="s">
        <v>71</v>
      </c>
      <c r="F764" s="20" t="s">
        <v>622</v>
      </c>
      <c r="G764" s="8" t="s">
        <v>82</v>
      </c>
      <c r="H764" s="146" t="s">
        <v>71</v>
      </c>
      <c r="I764" s="146" t="s">
        <v>71</v>
      </c>
      <c r="J764" s="9" t="s">
        <v>71</v>
      </c>
      <c r="K764" s="146" t="s">
        <v>71</v>
      </c>
      <c r="L764" s="146" t="s">
        <v>71</v>
      </c>
      <c r="M764" s="146" t="s">
        <v>71</v>
      </c>
      <c r="N764" s="146" t="s">
        <v>71</v>
      </c>
      <c r="O764" s="146" t="s">
        <v>71</v>
      </c>
      <c r="P764" s="146" t="s">
        <v>71</v>
      </c>
      <c r="Q764" s="146" t="s">
        <v>71</v>
      </c>
      <c r="R764" s="146" t="s">
        <v>71</v>
      </c>
      <c r="S764" s="146" t="s">
        <v>71</v>
      </c>
      <c r="T764" s="146" t="s">
        <v>71</v>
      </c>
      <c r="U764" s="146" t="s">
        <v>71</v>
      </c>
      <c r="V764" s="146" t="s">
        <v>71</v>
      </c>
      <c r="W764" s="146" t="s">
        <v>71</v>
      </c>
      <c r="X764" s="146" t="s">
        <v>71</v>
      </c>
      <c r="Y764" s="10" t="s">
        <v>71</v>
      </c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7"/>
    </row>
    <row r="765" spans="1:41" s="118" customFormat="1" x14ac:dyDescent="0.2">
      <c r="A765" s="149"/>
      <c r="B765" s="12" t="s">
        <v>157</v>
      </c>
      <c r="C765" s="148" t="s">
        <v>72</v>
      </c>
      <c r="D765" s="148" t="s">
        <v>71</v>
      </c>
      <c r="E765" s="148" t="s">
        <v>71</v>
      </c>
      <c r="F765" s="24" t="s">
        <v>71</v>
      </c>
      <c r="G765" s="65" t="s">
        <v>71</v>
      </c>
      <c r="H765" s="15" t="s">
        <v>73</v>
      </c>
      <c r="I765" s="15" t="s">
        <v>332</v>
      </c>
      <c r="J765" s="15" t="s">
        <v>75</v>
      </c>
      <c r="K765" s="148" t="s">
        <v>71</v>
      </c>
      <c r="L765" s="148" t="s">
        <v>71</v>
      </c>
      <c r="M765" s="23">
        <f t="shared" ref="M765:R765" si="139">M767+M768</f>
        <v>0</v>
      </c>
      <c r="N765" s="23">
        <f t="shared" si="139"/>
        <v>0</v>
      </c>
      <c r="O765" s="23">
        <f t="shared" si="139"/>
        <v>24159</v>
      </c>
      <c r="P765" s="23">
        <f t="shared" si="139"/>
        <v>0</v>
      </c>
      <c r="Q765" s="23">
        <f t="shared" si="139"/>
        <v>13831.9</v>
      </c>
      <c r="R765" s="23">
        <f t="shared" si="139"/>
        <v>0</v>
      </c>
      <c r="S765" s="23">
        <f t="shared" ref="S765:X765" si="140">S767+S768</f>
        <v>0</v>
      </c>
      <c r="T765" s="23">
        <f t="shared" si="140"/>
        <v>0</v>
      </c>
      <c r="U765" s="23">
        <f t="shared" si="140"/>
        <v>0</v>
      </c>
      <c r="V765" s="23">
        <f t="shared" si="140"/>
        <v>0</v>
      </c>
      <c r="W765" s="23">
        <f t="shared" si="140"/>
        <v>0</v>
      </c>
      <c r="X765" s="23">
        <f t="shared" si="140"/>
        <v>0</v>
      </c>
      <c r="Y765" s="23">
        <f>SUM(M765:X765)</f>
        <v>37990.9</v>
      </c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7"/>
    </row>
    <row r="766" spans="1:41" s="118" customFormat="1" x14ac:dyDescent="0.2">
      <c r="A766" s="149"/>
      <c r="B766" s="12" t="s">
        <v>76</v>
      </c>
      <c r="C766" s="24" t="s">
        <v>71</v>
      </c>
      <c r="D766" s="24" t="s">
        <v>71</v>
      </c>
      <c r="E766" s="24" t="s">
        <v>71</v>
      </c>
      <c r="F766" s="24" t="s">
        <v>71</v>
      </c>
      <c r="G766" s="24" t="s">
        <v>71</v>
      </c>
      <c r="H766" s="24" t="s">
        <v>71</v>
      </c>
      <c r="I766" s="24" t="s">
        <v>71</v>
      </c>
      <c r="J766" s="24" t="s">
        <v>71</v>
      </c>
      <c r="K766" s="148" t="s">
        <v>71</v>
      </c>
      <c r="L766" s="148" t="s">
        <v>71</v>
      </c>
      <c r="M766" s="148" t="s">
        <v>71</v>
      </c>
      <c r="N766" s="148" t="s">
        <v>71</v>
      </c>
      <c r="O766" s="148" t="s">
        <v>71</v>
      </c>
      <c r="P766" s="148" t="s">
        <v>71</v>
      </c>
      <c r="Q766" s="148" t="s">
        <v>71</v>
      </c>
      <c r="R766" s="148" t="s">
        <v>71</v>
      </c>
      <c r="S766" s="24" t="s">
        <v>71</v>
      </c>
      <c r="T766" s="24" t="s">
        <v>71</v>
      </c>
      <c r="U766" s="24" t="s">
        <v>71</v>
      </c>
      <c r="V766" s="24" t="s">
        <v>71</v>
      </c>
      <c r="W766" s="24" t="s">
        <v>71</v>
      </c>
      <c r="X766" s="24" t="s">
        <v>71</v>
      </c>
      <c r="Y766" s="24" t="s">
        <v>71</v>
      </c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7"/>
    </row>
    <row r="767" spans="1:41" s="118" customFormat="1" x14ac:dyDescent="0.2">
      <c r="A767" s="149"/>
      <c r="B767" s="12" t="s">
        <v>159</v>
      </c>
      <c r="C767" s="148" t="s">
        <v>72</v>
      </c>
      <c r="D767" s="148" t="s">
        <v>71</v>
      </c>
      <c r="E767" s="148" t="s">
        <v>71</v>
      </c>
      <c r="F767" s="24" t="s">
        <v>71</v>
      </c>
      <c r="G767" s="65" t="s">
        <v>71</v>
      </c>
      <c r="H767" s="15" t="s">
        <v>73</v>
      </c>
      <c r="I767" s="15" t="s">
        <v>332</v>
      </c>
      <c r="J767" s="15" t="s">
        <v>75</v>
      </c>
      <c r="K767" s="148" t="s">
        <v>71</v>
      </c>
      <c r="L767" s="148" t="s">
        <v>71</v>
      </c>
      <c r="M767" s="23">
        <f>SUMIFS(M770:M773,B770:B773,B767)</f>
        <v>0</v>
      </c>
      <c r="N767" s="23">
        <f>SUMIFS(N770:N773,B770:B773,B767)</f>
        <v>0</v>
      </c>
      <c r="O767" s="23">
        <f>SUMIFS(O770:O773,B770:B773,B767)</f>
        <v>24129</v>
      </c>
      <c r="P767" s="23">
        <f>SUMIFS(P770:P773,B770:B773,B767)</f>
        <v>0</v>
      </c>
      <c r="Q767" s="23">
        <f>SUMIFS(Q770:Q773,B770:B773,B767)</f>
        <v>13002</v>
      </c>
      <c r="R767" s="23">
        <f>SUMIFS(R770:R773,B770:B773,B767)</f>
        <v>0</v>
      </c>
      <c r="S767" s="23">
        <f>SUMIFS(S770:S773,B770:B773,B767)</f>
        <v>0</v>
      </c>
      <c r="T767" s="23">
        <f>SUMIFS(T770:T773,B770:B773,B767)</f>
        <v>0</v>
      </c>
      <c r="U767" s="23">
        <f>SUMIFS(U770:U773,B770:B773,B767)</f>
        <v>0</v>
      </c>
      <c r="V767" s="23">
        <f>SUMIFS(V770:V773,B770:B773,B767)</f>
        <v>0</v>
      </c>
      <c r="W767" s="23">
        <f>SUMIFS(W770:W773,B770:B773,B767)</f>
        <v>0</v>
      </c>
      <c r="X767" s="23">
        <f>SUMIFS(X770:X773,C770:C773,B767)</f>
        <v>0</v>
      </c>
      <c r="Y767" s="23">
        <f>SUM(M767:X767)</f>
        <v>37131</v>
      </c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7"/>
    </row>
    <row r="768" spans="1:41" s="118" customFormat="1" x14ac:dyDescent="0.2">
      <c r="A768" s="149"/>
      <c r="B768" s="12" t="s">
        <v>158</v>
      </c>
      <c r="C768" s="148" t="s">
        <v>72</v>
      </c>
      <c r="D768" s="148" t="s">
        <v>71</v>
      </c>
      <c r="E768" s="148" t="s">
        <v>71</v>
      </c>
      <c r="F768" s="24" t="s">
        <v>71</v>
      </c>
      <c r="G768" s="65" t="s">
        <v>71</v>
      </c>
      <c r="H768" s="15" t="s">
        <v>73</v>
      </c>
      <c r="I768" s="15" t="s">
        <v>332</v>
      </c>
      <c r="J768" s="15" t="s">
        <v>75</v>
      </c>
      <c r="K768" s="148" t="s">
        <v>71</v>
      </c>
      <c r="L768" s="148" t="s">
        <v>71</v>
      </c>
      <c r="M768" s="23">
        <f>SUMIFS(M770:M773,B770:B773,B768)</f>
        <v>0</v>
      </c>
      <c r="N768" s="23">
        <f>SUMIFS(N770:N773,B770:B773,B768)</f>
        <v>0</v>
      </c>
      <c r="O768" s="23">
        <f>SUMIFS(O770:O773,B770:B773,B768)</f>
        <v>30</v>
      </c>
      <c r="P768" s="23">
        <f>SUMIFS(P770:P773,B770:B773,B768)</f>
        <v>0</v>
      </c>
      <c r="Q768" s="23">
        <f>SUMIFS(Q770:Q773,B770:B773,B768)</f>
        <v>829.9</v>
      </c>
      <c r="R768" s="23">
        <f>SUMIFS(R770:R773,B770:B773,B768)</f>
        <v>0</v>
      </c>
      <c r="S768" s="23">
        <f>SUMIFS(S770:S773,B770:B773,B768)</f>
        <v>0</v>
      </c>
      <c r="T768" s="23">
        <f>SUMIFS(T770:T773,B770:B773,B768)</f>
        <v>0</v>
      </c>
      <c r="U768" s="23">
        <f>SUMIFS(U770:U773,B770:B773,B768)</f>
        <v>0</v>
      </c>
      <c r="V768" s="23">
        <f>SUMIFS(V770:V773,B770:B773,B768)</f>
        <v>0</v>
      </c>
      <c r="W768" s="23">
        <f>SUMIFS(W770:W773,B770:B773,B768)</f>
        <v>0</v>
      </c>
      <c r="X768" s="23">
        <f>SUMIFS(X770:X773,C770:C773,B768)</f>
        <v>0</v>
      </c>
      <c r="Y768" s="23">
        <f>SUM(M768:X768)</f>
        <v>859.9</v>
      </c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7"/>
    </row>
    <row r="769" spans="1:41" s="118" customFormat="1" x14ac:dyDescent="0.2">
      <c r="A769" s="149"/>
      <c r="B769" s="12"/>
      <c r="C769" s="148" t="s">
        <v>71</v>
      </c>
      <c r="D769" s="148" t="s">
        <v>71</v>
      </c>
      <c r="E769" s="148" t="s">
        <v>71</v>
      </c>
      <c r="F769" s="148" t="s">
        <v>71</v>
      </c>
      <c r="G769" s="148" t="s">
        <v>71</v>
      </c>
      <c r="H769" s="148" t="s">
        <v>71</v>
      </c>
      <c r="I769" s="148" t="s">
        <v>71</v>
      </c>
      <c r="J769" s="148" t="s">
        <v>71</v>
      </c>
      <c r="K769" s="148" t="s">
        <v>71</v>
      </c>
      <c r="L769" s="148" t="s">
        <v>71</v>
      </c>
      <c r="M769" s="148" t="s">
        <v>71</v>
      </c>
      <c r="N769" s="148" t="s">
        <v>71</v>
      </c>
      <c r="O769" s="148" t="s">
        <v>71</v>
      </c>
      <c r="P769" s="148" t="s">
        <v>71</v>
      </c>
      <c r="Q769" s="148" t="s">
        <v>71</v>
      </c>
      <c r="R769" s="148" t="s">
        <v>71</v>
      </c>
      <c r="S769" s="148" t="s">
        <v>71</v>
      </c>
      <c r="T769" s="148" t="s">
        <v>71</v>
      </c>
      <c r="U769" s="148" t="s">
        <v>71</v>
      </c>
      <c r="V769" s="148" t="s">
        <v>71</v>
      </c>
      <c r="W769" s="148" t="s">
        <v>71</v>
      </c>
      <c r="X769" s="148" t="s">
        <v>71</v>
      </c>
      <c r="Y769" s="148" t="s">
        <v>71</v>
      </c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7"/>
    </row>
    <row r="770" spans="1:41" s="118" customFormat="1" x14ac:dyDescent="0.2">
      <c r="A770" s="149"/>
      <c r="B770" s="11" t="s">
        <v>159</v>
      </c>
      <c r="C770" s="146" t="s">
        <v>97</v>
      </c>
      <c r="D770" s="146" t="s">
        <v>71</v>
      </c>
      <c r="E770" s="146" t="s">
        <v>71</v>
      </c>
      <c r="F770" s="146" t="s">
        <v>71</v>
      </c>
      <c r="G770" s="146" t="s">
        <v>71</v>
      </c>
      <c r="H770" s="142" t="s">
        <v>80</v>
      </c>
      <c r="I770" s="146">
        <v>1840154950</v>
      </c>
      <c r="J770" s="9" t="s">
        <v>110</v>
      </c>
      <c r="K770" s="146" t="s">
        <v>71</v>
      </c>
      <c r="L770" s="146" t="s">
        <v>71</v>
      </c>
      <c r="M770" s="10">
        <v>0</v>
      </c>
      <c r="N770" s="10">
        <v>0</v>
      </c>
      <c r="O770" s="10">
        <v>24129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28">
        <f>SUM(M770:X770)</f>
        <v>24129</v>
      </c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7"/>
    </row>
    <row r="771" spans="1:41" s="118" customFormat="1" x14ac:dyDescent="0.2">
      <c r="A771" s="149"/>
      <c r="B771" s="11" t="s">
        <v>158</v>
      </c>
      <c r="C771" s="146" t="s">
        <v>72</v>
      </c>
      <c r="D771" s="146" t="s">
        <v>71</v>
      </c>
      <c r="E771" s="146" t="s">
        <v>71</v>
      </c>
      <c r="F771" s="146" t="s">
        <v>71</v>
      </c>
      <c r="G771" s="146" t="s">
        <v>71</v>
      </c>
      <c r="H771" s="142" t="s">
        <v>80</v>
      </c>
      <c r="I771" s="146" t="s">
        <v>107</v>
      </c>
      <c r="J771" s="9" t="s">
        <v>110</v>
      </c>
      <c r="K771" s="146" t="s">
        <v>71</v>
      </c>
      <c r="L771" s="146" t="s">
        <v>71</v>
      </c>
      <c r="M771" s="10">
        <v>0</v>
      </c>
      <c r="N771" s="10">
        <v>0</v>
      </c>
      <c r="O771" s="10">
        <v>30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28">
        <f>SUM(M771:X771)</f>
        <v>30</v>
      </c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7"/>
    </row>
    <row r="772" spans="1:41" s="118" customFormat="1" x14ac:dyDescent="0.2">
      <c r="A772" s="149"/>
      <c r="B772" s="11" t="s">
        <v>158</v>
      </c>
      <c r="C772" s="146" t="s">
        <v>72</v>
      </c>
      <c r="D772" s="146" t="s">
        <v>71</v>
      </c>
      <c r="E772" s="146" t="s">
        <v>71</v>
      </c>
      <c r="F772" s="146" t="s">
        <v>71</v>
      </c>
      <c r="G772" s="146" t="s">
        <v>71</v>
      </c>
      <c r="H772" s="142" t="s">
        <v>80</v>
      </c>
      <c r="I772" s="146" t="s">
        <v>107</v>
      </c>
      <c r="J772" s="9" t="s">
        <v>410</v>
      </c>
      <c r="K772" s="146" t="s">
        <v>71</v>
      </c>
      <c r="L772" s="146" t="s">
        <v>71</v>
      </c>
      <c r="M772" s="10">
        <v>0</v>
      </c>
      <c r="N772" s="10">
        <v>0</v>
      </c>
      <c r="O772" s="10">
        <v>0</v>
      </c>
      <c r="P772" s="10">
        <v>0</v>
      </c>
      <c r="Q772" s="10">
        <v>829.9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28">
        <f>SUM(M772:X772)</f>
        <v>829.9</v>
      </c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7"/>
    </row>
    <row r="773" spans="1:41" s="118" customFormat="1" x14ac:dyDescent="0.2">
      <c r="A773" s="149"/>
      <c r="B773" s="11" t="s">
        <v>159</v>
      </c>
      <c r="C773" s="146" t="s">
        <v>97</v>
      </c>
      <c r="D773" s="146" t="s">
        <v>71</v>
      </c>
      <c r="E773" s="146" t="s">
        <v>71</v>
      </c>
      <c r="F773" s="146" t="s">
        <v>71</v>
      </c>
      <c r="G773" s="146" t="s">
        <v>71</v>
      </c>
      <c r="H773" s="142" t="s">
        <v>80</v>
      </c>
      <c r="I773" s="146" t="s">
        <v>107</v>
      </c>
      <c r="J773" s="9" t="s">
        <v>410</v>
      </c>
      <c r="K773" s="146" t="s">
        <v>71</v>
      </c>
      <c r="L773" s="146" t="s">
        <v>71</v>
      </c>
      <c r="M773" s="10">
        <v>0</v>
      </c>
      <c r="N773" s="10">
        <v>0</v>
      </c>
      <c r="O773" s="10">
        <v>0</v>
      </c>
      <c r="P773" s="10">
        <v>0</v>
      </c>
      <c r="Q773" s="10">
        <v>13002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28">
        <f>SUM(M773:X773)</f>
        <v>13002</v>
      </c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7"/>
    </row>
    <row r="774" spans="1:41" s="118" customFormat="1" ht="48.2" customHeight="1" x14ac:dyDescent="0.2">
      <c r="A774" s="142" t="s">
        <v>592</v>
      </c>
      <c r="B774" s="7" t="s">
        <v>271</v>
      </c>
      <c r="C774" s="146" t="s">
        <v>83</v>
      </c>
      <c r="D774" s="146" t="s">
        <v>71</v>
      </c>
      <c r="E774" s="8" t="s">
        <v>98</v>
      </c>
      <c r="F774" s="146" t="s">
        <v>71</v>
      </c>
      <c r="G774" s="146" t="s">
        <v>71</v>
      </c>
      <c r="H774" s="146" t="s">
        <v>71</v>
      </c>
      <c r="I774" s="146" t="s">
        <v>71</v>
      </c>
      <c r="J774" s="9" t="s">
        <v>71</v>
      </c>
      <c r="K774" s="146" t="s">
        <v>71</v>
      </c>
      <c r="L774" s="146" t="s">
        <v>71</v>
      </c>
      <c r="M774" s="146" t="s">
        <v>71</v>
      </c>
      <c r="N774" s="146" t="s">
        <v>71</v>
      </c>
      <c r="O774" s="146">
        <v>3</v>
      </c>
      <c r="P774" s="146" t="s">
        <v>71</v>
      </c>
      <c r="Q774" s="146">
        <v>2</v>
      </c>
      <c r="R774" s="146" t="s">
        <v>71</v>
      </c>
      <c r="S774" s="146" t="s">
        <v>71</v>
      </c>
      <c r="T774" s="146" t="s">
        <v>71</v>
      </c>
      <c r="U774" s="146" t="s">
        <v>71</v>
      </c>
      <c r="V774" s="146" t="s">
        <v>71</v>
      </c>
      <c r="W774" s="146" t="s">
        <v>71</v>
      </c>
      <c r="X774" s="146" t="s">
        <v>71</v>
      </c>
      <c r="Y774" s="20">
        <f>SUM(O774:T774)</f>
        <v>5</v>
      </c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7"/>
    </row>
    <row r="775" spans="1:41" s="118" customFormat="1" ht="80.25" customHeight="1" x14ac:dyDescent="0.2">
      <c r="A775" s="149" t="s">
        <v>200</v>
      </c>
      <c r="B775" s="12" t="s">
        <v>12</v>
      </c>
      <c r="C775" s="146" t="s">
        <v>71</v>
      </c>
      <c r="D775" s="146" t="s">
        <v>71</v>
      </c>
      <c r="E775" s="146" t="s">
        <v>71</v>
      </c>
      <c r="F775" s="20" t="s">
        <v>620</v>
      </c>
      <c r="G775" s="8" t="s">
        <v>82</v>
      </c>
      <c r="H775" s="146" t="s">
        <v>71</v>
      </c>
      <c r="I775" s="146" t="s">
        <v>71</v>
      </c>
      <c r="J775" s="9" t="s">
        <v>71</v>
      </c>
      <c r="K775" s="146" t="s">
        <v>71</v>
      </c>
      <c r="L775" s="146" t="s">
        <v>71</v>
      </c>
      <c r="M775" s="146" t="s">
        <v>71</v>
      </c>
      <c r="N775" s="146" t="s">
        <v>71</v>
      </c>
      <c r="O775" s="146" t="s">
        <v>71</v>
      </c>
      <c r="P775" s="146" t="s">
        <v>71</v>
      </c>
      <c r="Q775" s="146" t="s">
        <v>71</v>
      </c>
      <c r="R775" s="146" t="s">
        <v>71</v>
      </c>
      <c r="S775" s="146" t="s">
        <v>71</v>
      </c>
      <c r="T775" s="146" t="s">
        <v>71</v>
      </c>
      <c r="U775" s="146" t="s">
        <v>71</v>
      </c>
      <c r="V775" s="146" t="s">
        <v>71</v>
      </c>
      <c r="W775" s="146" t="s">
        <v>71</v>
      </c>
      <c r="X775" s="146" t="s">
        <v>71</v>
      </c>
      <c r="Y775" s="10" t="s">
        <v>71</v>
      </c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7"/>
    </row>
    <row r="776" spans="1:41" s="118" customFormat="1" x14ac:dyDescent="0.2">
      <c r="A776" s="149"/>
      <c r="B776" s="12" t="s">
        <v>157</v>
      </c>
      <c r="C776" s="148" t="s">
        <v>72</v>
      </c>
      <c r="D776" s="148" t="s">
        <v>71</v>
      </c>
      <c r="E776" s="148" t="s">
        <v>71</v>
      </c>
      <c r="F776" s="148" t="s">
        <v>71</v>
      </c>
      <c r="G776" s="148" t="s">
        <v>71</v>
      </c>
      <c r="H776" s="14" t="s">
        <v>404</v>
      </c>
      <c r="I776" s="148" t="s">
        <v>333</v>
      </c>
      <c r="J776" s="15" t="s">
        <v>75</v>
      </c>
      <c r="K776" s="148" t="s">
        <v>71</v>
      </c>
      <c r="L776" s="148" t="s">
        <v>71</v>
      </c>
      <c r="M776" s="23">
        <f t="shared" ref="M776:R776" si="141">SUM(M778:M780)</f>
        <v>0</v>
      </c>
      <c r="N776" s="23">
        <f t="shared" si="141"/>
        <v>0</v>
      </c>
      <c r="O776" s="23">
        <f t="shared" si="141"/>
        <v>0</v>
      </c>
      <c r="P776" s="23">
        <f t="shared" si="141"/>
        <v>0</v>
      </c>
      <c r="Q776" s="23">
        <f t="shared" si="141"/>
        <v>0</v>
      </c>
      <c r="R776" s="23">
        <f t="shared" si="141"/>
        <v>208126.7</v>
      </c>
      <c r="S776" s="23">
        <f t="shared" ref="S776:X776" si="142">SUM(S778:S780)</f>
        <v>41443.900000000009</v>
      </c>
      <c r="T776" s="23">
        <f t="shared" si="142"/>
        <v>121067.963</v>
      </c>
      <c r="U776" s="23">
        <f t="shared" si="142"/>
        <v>46361.9</v>
      </c>
      <c r="V776" s="23">
        <f t="shared" si="142"/>
        <v>369814.60000000003</v>
      </c>
      <c r="W776" s="23">
        <f t="shared" si="142"/>
        <v>39423.620000000003</v>
      </c>
      <c r="X776" s="23">
        <f t="shared" si="142"/>
        <v>0</v>
      </c>
      <c r="Y776" s="36">
        <f>SUM(R776:X776)</f>
        <v>826238.68300000008</v>
      </c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7"/>
    </row>
    <row r="777" spans="1:41" s="118" customFormat="1" x14ac:dyDescent="0.2">
      <c r="A777" s="149"/>
      <c r="B777" s="12" t="s">
        <v>76</v>
      </c>
      <c r="C777" s="148" t="s">
        <v>71</v>
      </c>
      <c r="D777" s="148" t="s">
        <v>71</v>
      </c>
      <c r="E777" s="148" t="s">
        <v>71</v>
      </c>
      <c r="F777" s="148" t="s">
        <v>71</v>
      </c>
      <c r="G777" s="148" t="s">
        <v>71</v>
      </c>
      <c r="H777" s="148" t="s">
        <v>71</v>
      </c>
      <c r="I777" s="148" t="s">
        <v>71</v>
      </c>
      <c r="J777" s="15" t="s">
        <v>71</v>
      </c>
      <c r="K777" s="148" t="s">
        <v>71</v>
      </c>
      <c r="L777" s="148" t="s">
        <v>71</v>
      </c>
      <c r="M777" s="148" t="s">
        <v>71</v>
      </c>
      <c r="N777" s="148" t="s">
        <v>71</v>
      </c>
      <c r="O777" s="148" t="s">
        <v>71</v>
      </c>
      <c r="P777" s="148" t="s">
        <v>71</v>
      </c>
      <c r="Q777" s="148" t="s">
        <v>71</v>
      </c>
      <c r="R777" s="33" t="s">
        <v>71</v>
      </c>
      <c r="S777" s="33" t="s">
        <v>71</v>
      </c>
      <c r="T777" s="33" t="s">
        <v>71</v>
      </c>
      <c r="U777" s="24" t="s">
        <v>71</v>
      </c>
      <c r="V777" s="24" t="s">
        <v>71</v>
      </c>
      <c r="W777" s="24" t="s">
        <v>71</v>
      </c>
      <c r="X777" s="24" t="s">
        <v>71</v>
      </c>
      <c r="Y777" s="23" t="s">
        <v>71</v>
      </c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7"/>
    </row>
    <row r="778" spans="1:41" s="118" customFormat="1" x14ac:dyDescent="0.2">
      <c r="A778" s="149"/>
      <c r="B778" s="12" t="s">
        <v>466</v>
      </c>
      <c r="C778" s="148" t="s">
        <v>72</v>
      </c>
      <c r="D778" s="148" t="s">
        <v>71</v>
      </c>
      <c r="E778" s="148" t="s">
        <v>71</v>
      </c>
      <c r="F778" s="148" t="s">
        <v>71</v>
      </c>
      <c r="G778" s="148" t="s">
        <v>71</v>
      </c>
      <c r="H778" s="14" t="s">
        <v>404</v>
      </c>
      <c r="I778" s="148" t="s">
        <v>333</v>
      </c>
      <c r="J778" s="15" t="s">
        <v>75</v>
      </c>
      <c r="K778" s="148" t="s">
        <v>71</v>
      </c>
      <c r="L778" s="148" t="s">
        <v>71</v>
      </c>
      <c r="M778" s="23">
        <f>SUMIFS(M783:M1217,I783:I1217,"184Р500000",B783:B1217,"финансирование за счет краевого бюджета")</f>
        <v>0</v>
      </c>
      <c r="N778" s="23">
        <f>SUMIFS(N783:N1217,I783:I1217,"184Р500000",B783:B1217,"финансирование за счет краевого бюджета")</f>
        <v>0</v>
      </c>
      <c r="O778" s="23">
        <f>SUMIFS(O783:O1217,I783:I1217,"184Р500000",B783:B1217,"финансирование за счет краевого бюджета")</f>
        <v>0</v>
      </c>
      <c r="P778" s="23">
        <f>SUMIFS(P783:P1217,I783:I1217,"184Р500000",B783:B1217,"финансирование за счет краевого бюджета")</f>
        <v>0</v>
      </c>
      <c r="Q778" s="23">
        <f>SUMIFS(Q783:Q1217,I783:I1217,"184Р500000",B783:B1217,"финансирование за счет краевого бюджета")</f>
        <v>0</v>
      </c>
      <c r="R778" s="23">
        <f>SUMIFS(R783:R1217,I783:I1217,"184Р500000",B783:B1217,"финансирование за счет краевого бюджета")</f>
        <v>14942.5</v>
      </c>
      <c r="S778" s="23">
        <f>SUMIFS(S783:S1217,I783:I1217,"184Р500000",B783:B1217,"финансирование за счет краевого бюджета")</f>
        <v>1657.3</v>
      </c>
      <c r="T778" s="23">
        <f>T787+T796+T807+T818+T840+T849+T881+T890</f>
        <v>21014.163</v>
      </c>
      <c r="U778" s="23">
        <f>SUMIFS(U783:U1217,I783:I1217,"184Р500000",B783:B1217,"финансирование за счет краевого бюджета")</f>
        <v>23067.9</v>
      </c>
      <c r="V778" s="23">
        <f>SUMIFS(V783:V1217,I783:I1217,"184Р500000",B783:B1217,"финансирование за счет краевого бюджета")</f>
        <v>7397.4000000000005</v>
      </c>
      <c r="W778" s="23">
        <f>SUMIFS(W783:W1217,I783:I1217,"184Р500000",B783:B1217,"финансирование за счет краевого бюджета")</f>
        <v>788.61999999999989</v>
      </c>
      <c r="X778" s="23">
        <f>SUMIFS(X783:X1217,I783:I1217,"184Р500000",B783:B1217,"финансирование за счет краевого бюджета")</f>
        <v>0</v>
      </c>
      <c r="Y778" s="36">
        <f>SUM(R778:X778)</f>
        <v>68867.883000000002</v>
      </c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7"/>
    </row>
    <row r="779" spans="1:41" s="118" customFormat="1" x14ac:dyDescent="0.2">
      <c r="A779" s="149"/>
      <c r="B779" s="12" t="s">
        <v>411</v>
      </c>
      <c r="C779" s="148" t="s">
        <v>72</v>
      </c>
      <c r="D779" s="148" t="s">
        <v>71</v>
      </c>
      <c r="E779" s="148" t="s">
        <v>71</v>
      </c>
      <c r="F779" s="148" t="s">
        <v>71</v>
      </c>
      <c r="G779" s="148" t="s">
        <v>71</v>
      </c>
      <c r="H779" s="14" t="s">
        <v>404</v>
      </c>
      <c r="I779" s="148" t="s">
        <v>333</v>
      </c>
      <c r="J779" s="15" t="s">
        <v>75</v>
      </c>
      <c r="K779" s="148" t="s">
        <v>71</v>
      </c>
      <c r="L779" s="148" t="s">
        <v>71</v>
      </c>
      <c r="M779" s="23">
        <f>SUMIFS(M783:M1217,I783:I1217,"184Р500000",B783:B1217,"финансирование за счет федерального бюджета")</f>
        <v>0</v>
      </c>
      <c r="N779" s="23">
        <f>SUMIFS(N783:N1217,I783:I1217,"184Р500000",B783:B1217,"финансирование за счет федерального бюджета")</f>
        <v>0</v>
      </c>
      <c r="O779" s="23">
        <f>SUMIFS(O783:O1217,I783:I1217,"184Р500000",B783:B1217,"финансирование за счет федерального бюджета")</f>
        <v>0</v>
      </c>
      <c r="P779" s="23">
        <f>SUMIFS(P783:P1217,I783:I1217,"184Р500000",B783:B1217,"финансирование за счет федерального бюджета")</f>
        <v>0</v>
      </c>
      <c r="Q779" s="23">
        <f>SUMIFS(Q783:Q1217,I783:I1217,"184Р500000",B783:B1217,"финансирование за счет федерального бюджета")</f>
        <v>0</v>
      </c>
      <c r="R779" s="23">
        <f>SUMIFS(R783:R1217,I783:I1217,"184Р500000",B783:B1217,"финансирование за счет федерального бюджета")</f>
        <v>193184.2</v>
      </c>
      <c r="S779" s="23">
        <f>SUMIFS(S783:S1217,I783:I1217,"184Р500000",B783:B1217,"финансирование за счет федерального бюджета")</f>
        <v>39786.600000000006</v>
      </c>
      <c r="T779" s="23">
        <f>T786+T795+T806+T817+T839+T848+T880+T889</f>
        <v>100053.8</v>
      </c>
      <c r="U779" s="23">
        <f>SUMIFS(U783:U1217,I783:I1217,"184Р500000",B783:B1217,"финансирование за счет федерального бюджета")</f>
        <v>23294</v>
      </c>
      <c r="V779" s="23">
        <f>SUMIFS(V783:V1217,I783:I1217,"184Р500000",B783:B1217,"финансирование за счет федерального бюджета")</f>
        <v>362417.2</v>
      </c>
      <c r="W779" s="23">
        <f>SUMIFS(W783:W1217,I783:I1217,"184Р500000",B783:B1217,"финансирование за счет федерального бюджета")</f>
        <v>38635</v>
      </c>
      <c r="X779" s="23">
        <f>SUMIFS(X783:X1217,I783:I1217,"184Р500000",B783:B1217,"финансирование за счет федерального бюджета")</f>
        <v>0</v>
      </c>
      <c r="Y779" s="36">
        <f>SUM(R779:X779)</f>
        <v>757370.8</v>
      </c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7"/>
    </row>
    <row r="780" spans="1:41" s="118" customFormat="1" x14ac:dyDescent="0.2">
      <c r="A780" s="149"/>
      <c r="B780" s="12" t="s">
        <v>464</v>
      </c>
      <c r="C780" s="148" t="s">
        <v>72</v>
      </c>
      <c r="D780" s="148" t="s">
        <v>71</v>
      </c>
      <c r="E780" s="148" t="s">
        <v>71</v>
      </c>
      <c r="F780" s="148" t="s">
        <v>71</v>
      </c>
      <c r="G780" s="148" t="s">
        <v>71</v>
      </c>
      <c r="H780" s="148" t="s">
        <v>71</v>
      </c>
      <c r="I780" s="148" t="s">
        <v>71</v>
      </c>
      <c r="J780" s="15" t="s">
        <v>71</v>
      </c>
      <c r="K780" s="148" t="s">
        <v>71</v>
      </c>
      <c r="L780" s="148" t="s">
        <v>71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6">
        <f>SUM(R780:X780)</f>
        <v>0</v>
      </c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7"/>
    </row>
    <row r="781" spans="1:41" s="118" customFormat="1" x14ac:dyDescent="0.2">
      <c r="A781" s="149"/>
      <c r="B781" s="12" t="s">
        <v>465</v>
      </c>
      <c r="C781" s="148" t="s">
        <v>72</v>
      </c>
      <c r="D781" s="148" t="s">
        <v>71</v>
      </c>
      <c r="E781" s="148" t="s">
        <v>71</v>
      </c>
      <c r="F781" s="148" t="s">
        <v>71</v>
      </c>
      <c r="G781" s="148" t="s">
        <v>71</v>
      </c>
      <c r="H781" s="148" t="s">
        <v>71</v>
      </c>
      <c r="I781" s="148" t="s">
        <v>71</v>
      </c>
      <c r="J781" s="15" t="s">
        <v>71</v>
      </c>
      <c r="K781" s="148" t="s">
        <v>71</v>
      </c>
      <c r="L781" s="148" t="s">
        <v>71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6">
        <f>SUM(R781:X781)</f>
        <v>0</v>
      </c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7"/>
    </row>
    <row r="782" spans="1:41" s="118" customFormat="1" ht="33" customHeight="1" x14ac:dyDescent="0.2">
      <c r="A782" s="142" t="s">
        <v>220</v>
      </c>
      <c r="B782" s="7" t="s">
        <v>266</v>
      </c>
      <c r="C782" s="146" t="s">
        <v>141</v>
      </c>
      <c r="D782" s="146" t="s">
        <v>71</v>
      </c>
      <c r="E782" s="8" t="s">
        <v>99</v>
      </c>
      <c r="F782" s="146" t="s">
        <v>71</v>
      </c>
      <c r="G782" s="146" t="s">
        <v>71</v>
      </c>
      <c r="H782" s="146" t="s">
        <v>71</v>
      </c>
      <c r="I782" s="146" t="s">
        <v>71</v>
      </c>
      <c r="J782" s="20" t="s">
        <v>71</v>
      </c>
      <c r="K782" s="20" t="s">
        <v>71</v>
      </c>
      <c r="L782" s="20" t="s">
        <v>71</v>
      </c>
      <c r="M782" s="20" t="s">
        <v>71</v>
      </c>
      <c r="N782" s="20" t="s">
        <v>71</v>
      </c>
      <c r="O782" s="20">
        <v>0</v>
      </c>
      <c r="P782" s="20">
        <v>0</v>
      </c>
      <c r="Q782" s="20">
        <v>0</v>
      </c>
      <c r="R782" s="20">
        <v>0</v>
      </c>
      <c r="S782" s="22">
        <f>S856+S860+S864+S868+S872</f>
        <v>100</v>
      </c>
      <c r="T782" s="22">
        <f>T856+T860+T864+T868+T872</f>
        <v>100</v>
      </c>
      <c r="U782" s="22">
        <f>U856+U860+U864+U868+U872</f>
        <v>100</v>
      </c>
      <c r="V782" s="22">
        <f>V856+V860+V864+V868+V872</f>
        <v>100</v>
      </c>
      <c r="W782" s="22">
        <f>W856+W860+W864+W868+W872</f>
        <v>100</v>
      </c>
      <c r="X782" s="22">
        <v>100</v>
      </c>
      <c r="Y782" s="20">
        <v>100</v>
      </c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7"/>
    </row>
    <row r="783" spans="1:41" s="118" customFormat="1" ht="82.5" customHeight="1" x14ac:dyDescent="0.2">
      <c r="A783" s="149" t="s">
        <v>198</v>
      </c>
      <c r="B783" s="12" t="s">
        <v>507</v>
      </c>
      <c r="C783" s="146" t="s">
        <v>71</v>
      </c>
      <c r="D783" s="146" t="s">
        <v>71</v>
      </c>
      <c r="E783" s="146" t="s">
        <v>71</v>
      </c>
      <c r="F783" s="20" t="s">
        <v>321</v>
      </c>
      <c r="G783" s="8" t="s">
        <v>82</v>
      </c>
      <c r="H783" s="146" t="s">
        <v>71</v>
      </c>
      <c r="I783" s="146" t="s">
        <v>71</v>
      </c>
      <c r="J783" s="9" t="s">
        <v>71</v>
      </c>
      <c r="K783" s="146" t="s">
        <v>71</v>
      </c>
      <c r="L783" s="146" t="s">
        <v>71</v>
      </c>
      <c r="M783" s="146" t="s">
        <v>71</v>
      </c>
      <c r="N783" s="146" t="s">
        <v>71</v>
      </c>
      <c r="O783" s="146" t="s">
        <v>71</v>
      </c>
      <c r="P783" s="146" t="s">
        <v>71</v>
      </c>
      <c r="Q783" s="146" t="s">
        <v>71</v>
      </c>
      <c r="R783" s="146" t="s">
        <v>71</v>
      </c>
      <c r="S783" s="146" t="s">
        <v>71</v>
      </c>
      <c r="T783" s="146" t="s">
        <v>71</v>
      </c>
      <c r="U783" s="146" t="s">
        <v>71</v>
      </c>
      <c r="V783" s="146" t="s">
        <v>71</v>
      </c>
      <c r="W783" s="146" t="s">
        <v>71</v>
      </c>
      <c r="X783" s="146" t="s">
        <v>71</v>
      </c>
      <c r="Y783" s="10" t="s">
        <v>71</v>
      </c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7"/>
    </row>
    <row r="784" spans="1:41" s="118" customFormat="1" x14ac:dyDescent="0.2">
      <c r="A784" s="149"/>
      <c r="B784" s="12" t="s">
        <v>157</v>
      </c>
      <c r="C784" s="148" t="s">
        <v>72</v>
      </c>
      <c r="D784" s="148" t="s">
        <v>71</v>
      </c>
      <c r="E784" s="148" t="s">
        <v>71</v>
      </c>
      <c r="F784" s="148" t="s">
        <v>71</v>
      </c>
      <c r="G784" s="148" t="s">
        <v>71</v>
      </c>
      <c r="H784" s="14" t="s">
        <v>73</v>
      </c>
      <c r="I784" s="148" t="s">
        <v>333</v>
      </c>
      <c r="J784" s="15" t="s">
        <v>75</v>
      </c>
      <c r="K784" s="148" t="s">
        <v>71</v>
      </c>
      <c r="L784" s="148" t="s">
        <v>71</v>
      </c>
      <c r="M784" s="67">
        <f t="shared" ref="M784:R784" si="143">SUM(M789:M790)</f>
        <v>0</v>
      </c>
      <c r="N784" s="67">
        <f t="shared" si="143"/>
        <v>0</v>
      </c>
      <c r="O784" s="67">
        <f t="shared" si="143"/>
        <v>0</v>
      </c>
      <c r="P784" s="67">
        <f t="shared" si="143"/>
        <v>0</v>
      </c>
      <c r="Q784" s="67">
        <f t="shared" si="143"/>
        <v>0</v>
      </c>
      <c r="R784" s="36">
        <f t="shared" si="143"/>
        <v>51020.4</v>
      </c>
      <c r="S784" s="36">
        <f t="shared" ref="S784:X784" si="144">S786+S787</f>
        <v>0</v>
      </c>
      <c r="T784" s="36">
        <f t="shared" si="144"/>
        <v>20408.163</v>
      </c>
      <c r="U784" s="36">
        <f t="shared" si="144"/>
        <v>0</v>
      </c>
      <c r="V784" s="36">
        <f t="shared" si="144"/>
        <v>0</v>
      </c>
      <c r="W784" s="36">
        <f t="shared" si="144"/>
        <v>0</v>
      </c>
      <c r="X784" s="36">
        <f t="shared" si="144"/>
        <v>0</v>
      </c>
      <c r="Y784" s="36">
        <f>SUM(M784:X784)</f>
        <v>71428.562999999995</v>
      </c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7"/>
    </row>
    <row r="785" spans="1:41" s="118" customFormat="1" x14ac:dyDescent="0.2">
      <c r="A785" s="149"/>
      <c r="B785" s="12" t="s">
        <v>76</v>
      </c>
      <c r="C785" s="24" t="s">
        <v>71</v>
      </c>
      <c r="D785" s="24" t="s">
        <v>71</v>
      </c>
      <c r="E785" s="24" t="s">
        <v>71</v>
      </c>
      <c r="F785" s="24" t="s">
        <v>71</v>
      </c>
      <c r="G785" s="24" t="s">
        <v>71</v>
      </c>
      <c r="H785" s="24" t="s">
        <v>71</v>
      </c>
      <c r="I785" s="24" t="s">
        <v>71</v>
      </c>
      <c r="J785" s="24" t="s">
        <v>71</v>
      </c>
      <c r="K785" s="24" t="s">
        <v>71</v>
      </c>
      <c r="L785" s="24" t="s">
        <v>71</v>
      </c>
      <c r="M785" s="24" t="s">
        <v>71</v>
      </c>
      <c r="N785" s="24" t="s">
        <v>71</v>
      </c>
      <c r="O785" s="24" t="s">
        <v>71</v>
      </c>
      <c r="P785" s="24" t="s">
        <v>71</v>
      </c>
      <c r="Q785" s="24" t="s">
        <v>71</v>
      </c>
      <c r="R785" s="24" t="s">
        <v>71</v>
      </c>
      <c r="S785" s="24" t="s">
        <v>71</v>
      </c>
      <c r="T785" s="24" t="s">
        <v>71</v>
      </c>
      <c r="U785" s="24" t="s">
        <v>71</v>
      </c>
      <c r="V785" s="24" t="s">
        <v>71</v>
      </c>
      <c r="W785" s="24" t="s">
        <v>71</v>
      </c>
      <c r="X785" s="24" t="s">
        <v>71</v>
      </c>
      <c r="Y785" s="24" t="s">
        <v>71</v>
      </c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7"/>
    </row>
    <row r="786" spans="1:41" s="118" customFormat="1" x14ac:dyDescent="0.2">
      <c r="A786" s="149"/>
      <c r="B786" s="12" t="s">
        <v>159</v>
      </c>
      <c r="C786" s="148" t="s">
        <v>72</v>
      </c>
      <c r="D786" s="148" t="s">
        <v>71</v>
      </c>
      <c r="E786" s="148" t="s">
        <v>71</v>
      </c>
      <c r="F786" s="148" t="s">
        <v>71</v>
      </c>
      <c r="G786" s="148" t="s">
        <v>71</v>
      </c>
      <c r="H786" s="14" t="s">
        <v>73</v>
      </c>
      <c r="I786" s="148" t="s">
        <v>333</v>
      </c>
      <c r="J786" s="15" t="s">
        <v>75</v>
      </c>
      <c r="K786" s="24" t="s">
        <v>71</v>
      </c>
      <c r="L786" s="24" t="s">
        <v>71</v>
      </c>
      <c r="M786" s="67">
        <f>SUMIFS(M789:M790,B789:B790,B786)</f>
        <v>0</v>
      </c>
      <c r="N786" s="67">
        <f>SUMIFS(N789:N790,B789:B790,B786)</f>
        <v>0</v>
      </c>
      <c r="O786" s="67">
        <f>SUMIFS(O789:O790,B789:B790,B786)</f>
        <v>0</v>
      </c>
      <c r="P786" s="67">
        <f>SUMIFS(P789:P790,B789:B790,B786)</f>
        <v>0</v>
      </c>
      <c r="Q786" s="67">
        <f>SUMIFS(Q789:Q790,B789:B790,B786)</f>
        <v>0</v>
      </c>
      <c r="R786" s="36">
        <f>SUMIFS(R789:R790,B789:B790,B786)</f>
        <v>50000</v>
      </c>
      <c r="S786" s="23">
        <f>SUMIFS(S789:S790,B789:B790,B786)</f>
        <v>0</v>
      </c>
      <c r="T786" s="36">
        <f>SUMIFS(T789:T790,B789:B790,B786)</f>
        <v>20000</v>
      </c>
      <c r="U786" s="36">
        <f>SUMIFS(U789:U790,B789:B790,B786)</f>
        <v>0</v>
      </c>
      <c r="V786" s="36">
        <f>SUMIFS(V789:V790,B789:B790,B786)</f>
        <v>0</v>
      </c>
      <c r="W786" s="36">
        <f>SUMIFS(W789:W790,B789:B790,B786)</f>
        <v>0</v>
      </c>
      <c r="X786" s="36">
        <f>SUMIFS(X789:X790,C789:C790,B786)</f>
        <v>0</v>
      </c>
      <c r="Y786" s="36">
        <f>SUM(M786:X786)</f>
        <v>70000</v>
      </c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7"/>
    </row>
    <row r="787" spans="1:41" s="118" customFormat="1" x14ac:dyDescent="0.2">
      <c r="A787" s="149"/>
      <c r="B787" s="12" t="s">
        <v>158</v>
      </c>
      <c r="C787" s="148" t="s">
        <v>72</v>
      </c>
      <c r="D787" s="148" t="s">
        <v>71</v>
      </c>
      <c r="E787" s="148" t="s">
        <v>71</v>
      </c>
      <c r="F787" s="148" t="s">
        <v>71</v>
      </c>
      <c r="G787" s="148" t="s">
        <v>71</v>
      </c>
      <c r="H787" s="14" t="s">
        <v>73</v>
      </c>
      <c r="I787" s="148" t="s">
        <v>333</v>
      </c>
      <c r="J787" s="15" t="s">
        <v>75</v>
      </c>
      <c r="K787" s="24" t="s">
        <v>71</v>
      </c>
      <c r="L787" s="24" t="s">
        <v>71</v>
      </c>
      <c r="M787" s="67">
        <f>SUMIFS(M789:M790,B789:B790,B787)</f>
        <v>0</v>
      </c>
      <c r="N787" s="67">
        <f>SUMIFS(N789:N790,B789:B790,B787)</f>
        <v>0</v>
      </c>
      <c r="O787" s="67">
        <f>SUMIFS(O789:O790,B789:B790,B787)</f>
        <v>0</v>
      </c>
      <c r="P787" s="67">
        <f>SUMIFS(P789:P790,B789:B790,B787)</f>
        <v>0</v>
      </c>
      <c r="Q787" s="67">
        <f>SUMIFS(Q789:Q790,B789:B790,B787)</f>
        <v>0</v>
      </c>
      <c r="R787" s="36">
        <f>SUMIFS(R789:R790,B789:B790,B787)</f>
        <v>1020.4</v>
      </c>
      <c r="S787" s="23">
        <f>SUMIFS(S789:S790,B789:B790,B787)</f>
        <v>0</v>
      </c>
      <c r="T787" s="36">
        <f>SUMIFS(T789:T790,B789:B790,B787)</f>
        <v>408.16300000000001</v>
      </c>
      <c r="U787" s="36">
        <f>SUMIFS(U789:U790,B789:B790,B787)</f>
        <v>0</v>
      </c>
      <c r="V787" s="36">
        <f>SUMIFS(V789:V790,B789:B790,B787)</f>
        <v>0</v>
      </c>
      <c r="W787" s="36">
        <f>SUMIFS(W789:W790,B789:B790,B787)</f>
        <v>0</v>
      </c>
      <c r="X787" s="36">
        <f>SUMIFS(X789:X790,C789:C790,B787)</f>
        <v>0</v>
      </c>
      <c r="Y787" s="36">
        <f>SUM(M787:X787)</f>
        <v>1428.5630000000001</v>
      </c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7"/>
    </row>
    <row r="788" spans="1:41" s="118" customFormat="1" x14ac:dyDescent="0.2">
      <c r="A788" s="149"/>
      <c r="B788" s="12"/>
      <c r="C788" s="24" t="s">
        <v>71</v>
      </c>
      <c r="D788" s="24" t="s">
        <v>71</v>
      </c>
      <c r="E788" s="24" t="s">
        <v>71</v>
      </c>
      <c r="F788" s="24" t="s">
        <v>71</v>
      </c>
      <c r="G788" s="24" t="s">
        <v>71</v>
      </c>
      <c r="H788" s="24" t="s">
        <v>71</v>
      </c>
      <c r="I788" s="24" t="s">
        <v>71</v>
      </c>
      <c r="J788" s="24" t="s">
        <v>71</v>
      </c>
      <c r="K788" s="24" t="s">
        <v>71</v>
      </c>
      <c r="L788" s="24" t="s">
        <v>71</v>
      </c>
      <c r="M788" s="24" t="s">
        <v>71</v>
      </c>
      <c r="N788" s="24" t="s">
        <v>71</v>
      </c>
      <c r="O788" s="24" t="s">
        <v>71</v>
      </c>
      <c r="P788" s="24" t="s">
        <v>71</v>
      </c>
      <c r="Q788" s="24" t="s">
        <v>71</v>
      </c>
      <c r="R788" s="24" t="s">
        <v>71</v>
      </c>
      <c r="S788" s="24" t="s">
        <v>71</v>
      </c>
      <c r="T788" s="24" t="s">
        <v>71</v>
      </c>
      <c r="U788" s="24" t="s">
        <v>71</v>
      </c>
      <c r="V788" s="24" t="s">
        <v>71</v>
      </c>
      <c r="W788" s="24" t="s">
        <v>71</v>
      </c>
      <c r="X788" s="24" t="s">
        <v>71</v>
      </c>
      <c r="Y788" s="24" t="s">
        <v>71</v>
      </c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7"/>
    </row>
    <row r="789" spans="1:41" s="118" customFormat="1" x14ac:dyDescent="0.2">
      <c r="A789" s="149"/>
      <c r="B789" s="11" t="s">
        <v>158</v>
      </c>
      <c r="C789" s="146" t="s">
        <v>72</v>
      </c>
      <c r="D789" s="146" t="s">
        <v>71</v>
      </c>
      <c r="E789" s="146" t="s">
        <v>71</v>
      </c>
      <c r="F789" s="146" t="s">
        <v>71</v>
      </c>
      <c r="G789" s="146" t="s">
        <v>71</v>
      </c>
      <c r="H789" s="142" t="s">
        <v>80</v>
      </c>
      <c r="I789" s="146" t="s">
        <v>192</v>
      </c>
      <c r="J789" s="9" t="s">
        <v>110</v>
      </c>
      <c r="K789" s="146" t="s">
        <v>71</v>
      </c>
      <c r="L789" s="146" t="s">
        <v>71</v>
      </c>
      <c r="M789" s="68">
        <v>0</v>
      </c>
      <c r="N789" s="68">
        <v>0</v>
      </c>
      <c r="O789" s="68">
        <v>0</v>
      </c>
      <c r="P789" s="68">
        <v>0</v>
      </c>
      <c r="Q789" s="68">
        <v>0</v>
      </c>
      <c r="R789" s="28">
        <v>1020.4</v>
      </c>
      <c r="S789" s="28">
        <v>0</v>
      </c>
      <c r="T789" s="28">
        <v>408.16300000000001</v>
      </c>
      <c r="U789" s="28">
        <v>0</v>
      </c>
      <c r="V789" s="28">
        <v>0</v>
      </c>
      <c r="W789" s="28">
        <v>0</v>
      </c>
      <c r="X789" s="28">
        <v>0</v>
      </c>
      <c r="Y789" s="28">
        <f>SUM(M789:X789)</f>
        <v>1428.5630000000001</v>
      </c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7"/>
    </row>
    <row r="790" spans="1:41" s="118" customFormat="1" ht="15" x14ac:dyDescent="0.2">
      <c r="A790" s="149"/>
      <c r="B790" s="11" t="s">
        <v>159</v>
      </c>
      <c r="C790" s="146" t="s">
        <v>72</v>
      </c>
      <c r="D790" s="46" t="s">
        <v>71</v>
      </c>
      <c r="E790" s="146" t="s">
        <v>71</v>
      </c>
      <c r="F790" s="146" t="s">
        <v>71</v>
      </c>
      <c r="G790" s="146" t="s">
        <v>71</v>
      </c>
      <c r="H790" s="142" t="s">
        <v>80</v>
      </c>
      <c r="I790" s="146" t="s">
        <v>192</v>
      </c>
      <c r="J790" s="9" t="s">
        <v>110</v>
      </c>
      <c r="K790" s="146" t="s">
        <v>71</v>
      </c>
      <c r="L790" s="146" t="s">
        <v>71</v>
      </c>
      <c r="M790" s="68">
        <v>0</v>
      </c>
      <c r="N790" s="68">
        <v>0</v>
      </c>
      <c r="O790" s="68">
        <v>0</v>
      </c>
      <c r="P790" s="68">
        <v>0</v>
      </c>
      <c r="Q790" s="68">
        <v>0</v>
      </c>
      <c r="R790" s="28">
        <v>50000</v>
      </c>
      <c r="S790" s="28">
        <v>0</v>
      </c>
      <c r="T790" s="28">
        <v>20000</v>
      </c>
      <c r="U790" s="28">
        <v>0</v>
      </c>
      <c r="V790" s="28">
        <v>0</v>
      </c>
      <c r="W790" s="28">
        <v>0</v>
      </c>
      <c r="X790" s="28">
        <v>0</v>
      </c>
      <c r="Y790" s="28">
        <f>SUM(M790:X790)</f>
        <v>70000</v>
      </c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7"/>
    </row>
    <row r="791" spans="1:41" s="118" customFormat="1" ht="51.75" customHeight="1" x14ac:dyDescent="0.2">
      <c r="A791" s="142" t="s">
        <v>593</v>
      </c>
      <c r="B791" s="7" t="s">
        <v>191</v>
      </c>
      <c r="C791" s="146" t="s">
        <v>83</v>
      </c>
      <c r="D791" s="146" t="s">
        <v>71</v>
      </c>
      <c r="E791" s="8" t="s">
        <v>98</v>
      </c>
      <c r="F791" s="146" t="s">
        <v>71</v>
      </c>
      <c r="G791" s="146" t="s">
        <v>71</v>
      </c>
      <c r="H791" s="146" t="s">
        <v>71</v>
      </c>
      <c r="I791" s="146" t="s">
        <v>71</v>
      </c>
      <c r="J791" s="9" t="s">
        <v>71</v>
      </c>
      <c r="K791" s="146" t="s">
        <v>71</v>
      </c>
      <c r="L791" s="146" t="s">
        <v>71</v>
      </c>
      <c r="M791" s="146" t="s">
        <v>71</v>
      </c>
      <c r="N791" s="146" t="s">
        <v>71</v>
      </c>
      <c r="O791" s="146" t="s">
        <v>71</v>
      </c>
      <c r="P791" s="146" t="s">
        <v>71</v>
      </c>
      <c r="Q791" s="146" t="s">
        <v>71</v>
      </c>
      <c r="R791" s="146">
        <v>2</v>
      </c>
      <c r="S791" s="146" t="s">
        <v>71</v>
      </c>
      <c r="T791" s="146" t="s">
        <v>71</v>
      </c>
      <c r="U791" s="146" t="s">
        <v>71</v>
      </c>
      <c r="V791" s="146" t="s">
        <v>71</v>
      </c>
      <c r="W791" s="146" t="s">
        <v>71</v>
      </c>
      <c r="X791" s="146" t="s">
        <v>71</v>
      </c>
      <c r="Y791" s="10">
        <v>2</v>
      </c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7"/>
    </row>
    <row r="792" spans="1:41" s="118" customFormat="1" ht="90.75" customHeight="1" x14ac:dyDescent="0.2">
      <c r="A792" s="150" t="s">
        <v>199</v>
      </c>
      <c r="B792" s="12" t="s">
        <v>508</v>
      </c>
      <c r="C792" s="146" t="s">
        <v>71</v>
      </c>
      <c r="D792" s="146" t="s">
        <v>71</v>
      </c>
      <c r="E792" s="146" t="s">
        <v>71</v>
      </c>
      <c r="F792" s="20" t="s">
        <v>293</v>
      </c>
      <c r="G792" s="8" t="s">
        <v>82</v>
      </c>
      <c r="H792" s="146" t="s">
        <v>71</v>
      </c>
      <c r="I792" s="146" t="s">
        <v>71</v>
      </c>
      <c r="J792" s="9" t="s">
        <v>71</v>
      </c>
      <c r="K792" s="146" t="s">
        <v>71</v>
      </c>
      <c r="L792" s="146" t="s">
        <v>71</v>
      </c>
      <c r="M792" s="146" t="s">
        <v>71</v>
      </c>
      <c r="N792" s="146" t="s">
        <v>71</v>
      </c>
      <c r="O792" s="146" t="s">
        <v>71</v>
      </c>
      <c r="P792" s="146" t="s">
        <v>71</v>
      </c>
      <c r="Q792" s="146" t="s">
        <v>71</v>
      </c>
      <c r="R792" s="146" t="s">
        <v>71</v>
      </c>
      <c r="S792" s="146" t="s">
        <v>71</v>
      </c>
      <c r="T792" s="146" t="s">
        <v>71</v>
      </c>
      <c r="U792" s="146" t="s">
        <v>71</v>
      </c>
      <c r="V792" s="146" t="s">
        <v>71</v>
      </c>
      <c r="W792" s="146" t="s">
        <v>71</v>
      </c>
      <c r="X792" s="146" t="s">
        <v>71</v>
      </c>
      <c r="Y792" s="10" t="s">
        <v>71</v>
      </c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7"/>
    </row>
    <row r="793" spans="1:41" s="118" customFormat="1" x14ac:dyDescent="0.2">
      <c r="A793" s="151"/>
      <c r="B793" s="12" t="s">
        <v>157</v>
      </c>
      <c r="C793" s="148" t="s">
        <v>72</v>
      </c>
      <c r="D793" s="148" t="s">
        <v>71</v>
      </c>
      <c r="E793" s="148" t="s">
        <v>71</v>
      </c>
      <c r="F793" s="148" t="s">
        <v>71</v>
      </c>
      <c r="G793" s="148" t="s">
        <v>71</v>
      </c>
      <c r="H793" s="14" t="s">
        <v>73</v>
      </c>
      <c r="I793" s="148" t="s">
        <v>333</v>
      </c>
      <c r="J793" s="15" t="s">
        <v>75</v>
      </c>
      <c r="K793" s="148" t="s">
        <v>71</v>
      </c>
      <c r="L793" s="148" t="s">
        <v>71</v>
      </c>
      <c r="M793" s="36">
        <f t="shared" ref="M793:W793" si="145">M795+M796</f>
        <v>0</v>
      </c>
      <c r="N793" s="36">
        <f t="shared" si="145"/>
        <v>0</v>
      </c>
      <c r="O793" s="36">
        <f t="shared" si="145"/>
        <v>0</v>
      </c>
      <c r="P793" s="36">
        <f t="shared" si="145"/>
        <v>0</v>
      </c>
      <c r="Q793" s="36">
        <f t="shared" si="145"/>
        <v>0</v>
      </c>
      <c r="R793" s="36">
        <f t="shared" si="145"/>
        <v>39465.200000000004</v>
      </c>
      <c r="S793" s="36">
        <f t="shared" si="145"/>
        <v>20736.900000000001</v>
      </c>
      <c r="T793" s="36">
        <f t="shared" si="145"/>
        <v>8359.7999999999993</v>
      </c>
      <c r="U793" s="36">
        <f t="shared" si="145"/>
        <v>15236.5</v>
      </c>
      <c r="V793" s="36">
        <f t="shared" si="145"/>
        <v>13161</v>
      </c>
      <c r="W793" s="36">
        <f t="shared" si="145"/>
        <v>0</v>
      </c>
      <c r="X793" s="36">
        <f>X795+X796</f>
        <v>0</v>
      </c>
      <c r="Y793" s="36">
        <f>SUM(P793:X793)</f>
        <v>96959.400000000009</v>
      </c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7"/>
    </row>
    <row r="794" spans="1:41" s="118" customFormat="1" x14ac:dyDescent="0.2">
      <c r="A794" s="151"/>
      <c r="B794" s="12" t="s">
        <v>76</v>
      </c>
      <c r="C794" s="148" t="s">
        <v>71</v>
      </c>
      <c r="D794" s="148" t="s">
        <v>71</v>
      </c>
      <c r="E794" s="148" t="s">
        <v>71</v>
      </c>
      <c r="F794" s="148" t="s">
        <v>71</v>
      </c>
      <c r="G794" s="148" t="s">
        <v>71</v>
      </c>
      <c r="H794" s="148" t="s">
        <v>71</v>
      </c>
      <c r="I794" s="148" t="s">
        <v>71</v>
      </c>
      <c r="J794" s="15" t="s">
        <v>71</v>
      </c>
      <c r="K794" s="148" t="s">
        <v>71</v>
      </c>
      <c r="L794" s="148" t="s">
        <v>71</v>
      </c>
      <c r="M794" s="148" t="s">
        <v>71</v>
      </c>
      <c r="N794" s="148" t="s">
        <v>71</v>
      </c>
      <c r="O794" s="148" t="s">
        <v>71</v>
      </c>
      <c r="P794" s="148" t="s">
        <v>71</v>
      </c>
      <c r="Q794" s="148" t="s">
        <v>71</v>
      </c>
      <c r="R794" s="36" t="s">
        <v>71</v>
      </c>
      <c r="S794" s="36" t="s">
        <v>71</v>
      </c>
      <c r="T794" s="36" t="s">
        <v>71</v>
      </c>
      <c r="U794" s="36" t="s">
        <v>71</v>
      </c>
      <c r="V794" s="36" t="s">
        <v>71</v>
      </c>
      <c r="W794" s="36" t="s">
        <v>71</v>
      </c>
      <c r="X794" s="36" t="s">
        <v>71</v>
      </c>
      <c r="Y794" s="36" t="s">
        <v>71</v>
      </c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7"/>
    </row>
    <row r="795" spans="1:41" s="118" customFormat="1" x14ac:dyDescent="0.2">
      <c r="A795" s="151"/>
      <c r="B795" s="12" t="s">
        <v>159</v>
      </c>
      <c r="C795" s="148" t="s">
        <v>72</v>
      </c>
      <c r="D795" s="148" t="s">
        <v>71</v>
      </c>
      <c r="E795" s="148" t="s">
        <v>71</v>
      </c>
      <c r="F795" s="148" t="s">
        <v>71</v>
      </c>
      <c r="G795" s="148" t="s">
        <v>71</v>
      </c>
      <c r="H795" s="14" t="s">
        <v>73</v>
      </c>
      <c r="I795" s="148" t="s">
        <v>333</v>
      </c>
      <c r="J795" s="15" t="s">
        <v>75</v>
      </c>
      <c r="K795" s="24" t="s">
        <v>71</v>
      </c>
      <c r="L795" s="24" t="s">
        <v>71</v>
      </c>
      <c r="M795" s="33">
        <f>SUMIFS(M798:M801,B798:B801,B795)</f>
        <v>0</v>
      </c>
      <c r="N795" s="33">
        <f>SUMIFS(N798:N801,B798:B801,B795)</f>
        <v>0</v>
      </c>
      <c r="O795" s="33">
        <f>SUMIFS(O798:O801,B798:B801,B795)</f>
        <v>0</v>
      </c>
      <c r="P795" s="33">
        <f>SUMIFS(P798:P801,B798:B801,B795)</f>
        <v>0</v>
      </c>
      <c r="Q795" s="33">
        <f>SUMIFS(Q798:Q801,B798:B801,B795)</f>
        <v>0</v>
      </c>
      <c r="R795" s="36">
        <f>R798+R800</f>
        <v>38675.9</v>
      </c>
      <c r="S795" s="36">
        <f t="shared" ref="S795:W796" si="146">S798+S800</f>
        <v>20322.2</v>
      </c>
      <c r="T795" s="36">
        <f t="shared" si="146"/>
        <v>8192.5</v>
      </c>
      <c r="U795" s="36">
        <f t="shared" si="146"/>
        <v>14931.7</v>
      </c>
      <c r="V795" s="36">
        <f t="shared" si="146"/>
        <v>12897.7</v>
      </c>
      <c r="W795" s="36">
        <f t="shared" si="146"/>
        <v>0</v>
      </c>
      <c r="X795" s="36">
        <f>X798+X800</f>
        <v>0</v>
      </c>
      <c r="Y795" s="36">
        <f>SUM(M795:X795)</f>
        <v>95020</v>
      </c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7"/>
    </row>
    <row r="796" spans="1:41" s="118" customFormat="1" x14ac:dyDescent="0.2">
      <c r="A796" s="151"/>
      <c r="B796" s="12" t="s">
        <v>158</v>
      </c>
      <c r="C796" s="148" t="s">
        <v>72</v>
      </c>
      <c r="D796" s="148" t="s">
        <v>71</v>
      </c>
      <c r="E796" s="148" t="s">
        <v>71</v>
      </c>
      <c r="F796" s="148" t="s">
        <v>71</v>
      </c>
      <c r="G796" s="148" t="s">
        <v>71</v>
      </c>
      <c r="H796" s="14" t="s">
        <v>73</v>
      </c>
      <c r="I796" s="148" t="s">
        <v>333</v>
      </c>
      <c r="J796" s="15" t="s">
        <v>75</v>
      </c>
      <c r="K796" s="24" t="s">
        <v>71</v>
      </c>
      <c r="L796" s="24" t="s">
        <v>71</v>
      </c>
      <c r="M796" s="33">
        <f>SUMIFS(M798:M801,B798:B801,B796)</f>
        <v>0</v>
      </c>
      <c r="N796" s="33">
        <f>SUMIFS(N798:N801,B798:B801,B796)</f>
        <v>0</v>
      </c>
      <c r="O796" s="33">
        <f>SUMIFS(O798:O801,B798:B801,B796)</f>
        <v>0</v>
      </c>
      <c r="P796" s="33">
        <f>SUMIFS(P798:P801,B798:B801,B796)</f>
        <v>0</v>
      </c>
      <c r="Q796" s="33">
        <f>SUMIFS(Q798:Q801,B798:B801,B796)</f>
        <v>0</v>
      </c>
      <c r="R796" s="36">
        <f>R799+R801</f>
        <v>789.3</v>
      </c>
      <c r="S796" s="36">
        <f t="shared" si="146"/>
        <v>414.7</v>
      </c>
      <c r="T796" s="36">
        <f t="shared" si="146"/>
        <v>167.3</v>
      </c>
      <c r="U796" s="36">
        <f t="shared" si="146"/>
        <v>304.8</v>
      </c>
      <c r="V796" s="36">
        <f t="shared" si="146"/>
        <v>263.3</v>
      </c>
      <c r="W796" s="36">
        <f t="shared" si="146"/>
        <v>0</v>
      </c>
      <c r="X796" s="36">
        <f>X799+X801</f>
        <v>0</v>
      </c>
      <c r="Y796" s="36">
        <f>SUM(M796:X796)</f>
        <v>1939.3999999999999</v>
      </c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7"/>
    </row>
    <row r="797" spans="1:41" s="118" customFormat="1" x14ac:dyDescent="0.2">
      <c r="A797" s="151"/>
      <c r="B797" s="12"/>
      <c r="C797" s="24" t="s">
        <v>71</v>
      </c>
      <c r="D797" s="24" t="s">
        <v>71</v>
      </c>
      <c r="E797" s="24" t="s">
        <v>71</v>
      </c>
      <c r="F797" s="24" t="s">
        <v>71</v>
      </c>
      <c r="G797" s="24" t="s">
        <v>71</v>
      </c>
      <c r="H797" s="24" t="s">
        <v>71</v>
      </c>
      <c r="I797" s="24" t="s">
        <v>71</v>
      </c>
      <c r="J797" s="24" t="s">
        <v>71</v>
      </c>
      <c r="K797" s="24" t="s">
        <v>71</v>
      </c>
      <c r="L797" s="24" t="s">
        <v>71</v>
      </c>
      <c r="M797" s="24" t="s">
        <v>71</v>
      </c>
      <c r="N797" s="24" t="s">
        <v>71</v>
      </c>
      <c r="O797" s="24" t="s">
        <v>71</v>
      </c>
      <c r="P797" s="24" t="s">
        <v>71</v>
      </c>
      <c r="Q797" s="24" t="s">
        <v>71</v>
      </c>
      <c r="R797" s="24" t="s">
        <v>71</v>
      </c>
      <c r="S797" s="24" t="s">
        <v>71</v>
      </c>
      <c r="T797" s="24" t="s">
        <v>71</v>
      </c>
      <c r="U797" s="24" t="s">
        <v>71</v>
      </c>
      <c r="V797" s="24" t="s">
        <v>71</v>
      </c>
      <c r="W797" s="24" t="s">
        <v>71</v>
      </c>
      <c r="X797" s="24" t="s">
        <v>71</v>
      </c>
      <c r="Y797" s="24" t="s">
        <v>71</v>
      </c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7"/>
    </row>
    <row r="798" spans="1:41" s="118" customFormat="1" x14ac:dyDescent="0.2">
      <c r="A798" s="151"/>
      <c r="B798" s="11" t="s">
        <v>159</v>
      </c>
      <c r="C798" s="146" t="s">
        <v>72</v>
      </c>
      <c r="D798" s="146" t="s">
        <v>71</v>
      </c>
      <c r="E798" s="146" t="s">
        <v>71</v>
      </c>
      <c r="F798" s="146" t="s">
        <v>71</v>
      </c>
      <c r="G798" s="146" t="s">
        <v>71</v>
      </c>
      <c r="H798" s="142" t="s">
        <v>80</v>
      </c>
      <c r="I798" s="146" t="s">
        <v>192</v>
      </c>
      <c r="J798" s="9" t="s">
        <v>110</v>
      </c>
      <c r="K798" s="146" t="s">
        <v>71</v>
      </c>
      <c r="L798" s="146" t="s">
        <v>71</v>
      </c>
      <c r="M798" s="68">
        <v>0</v>
      </c>
      <c r="N798" s="68">
        <v>0</v>
      </c>
      <c r="O798" s="68">
        <v>0</v>
      </c>
      <c r="P798" s="68">
        <v>0</v>
      </c>
      <c r="Q798" s="68">
        <v>0</v>
      </c>
      <c r="R798" s="28">
        <v>38675.9</v>
      </c>
      <c r="S798" s="28">
        <v>20322.2</v>
      </c>
      <c r="T798" s="28">
        <v>8192.5</v>
      </c>
      <c r="U798" s="28">
        <v>14931.7</v>
      </c>
      <c r="V798" s="28">
        <v>12897.7</v>
      </c>
      <c r="W798" s="28">
        <v>0</v>
      </c>
      <c r="X798" s="28">
        <v>0</v>
      </c>
      <c r="Y798" s="28">
        <f>SUM(M798:X798)</f>
        <v>95020</v>
      </c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7"/>
    </row>
    <row r="799" spans="1:41" s="118" customFormat="1" ht="15" x14ac:dyDescent="0.2">
      <c r="A799" s="151"/>
      <c r="B799" s="11" t="s">
        <v>158</v>
      </c>
      <c r="C799" s="146" t="s">
        <v>72</v>
      </c>
      <c r="D799" s="46" t="s">
        <v>71</v>
      </c>
      <c r="E799" s="146" t="s">
        <v>71</v>
      </c>
      <c r="F799" s="146" t="s">
        <v>71</v>
      </c>
      <c r="G799" s="146" t="s">
        <v>71</v>
      </c>
      <c r="H799" s="142" t="s">
        <v>80</v>
      </c>
      <c r="I799" s="146" t="s">
        <v>192</v>
      </c>
      <c r="J799" s="9" t="s">
        <v>110</v>
      </c>
      <c r="K799" s="146" t="s">
        <v>71</v>
      </c>
      <c r="L799" s="146" t="s">
        <v>71</v>
      </c>
      <c r="M799" s="68">
        <v>0</v>
      </c>
      <c r="N799" s="68">
        <v>0</v>
      </c>
      <c r="O799" s="68">
        <v>0</v>
      </c>
      <c r="P799" s="68">
        <v>0</v>
      </c>
      <c r="Q799" s="68">
        <v>0</v>
      </c>
      <c r="R799" s="28">
        <v>789.3</v>
      </c>
      <c r="S799" s="28">
        <v>414.7</v>
      </c>
      <c r="T799" s="28">
        <v>167.3</v>
      </c>
      <c r="U799" s="28">
        <v>304.8</v>
      </c>
      <c r="V799" s="28">
        <v>263.3</v>
      </c>
      <c r="W799" s="28">
        <v>0</v>
      </c>
      <c r="X799" s="28">
        <v>0</v>
      </c>
      <c r="Y799" s="28">
        <f>SUM(M799:X799)</f>
        <v>1939.3999999999999</v>
      </c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7"/>
    </row>
    <row r="800" spans="1:41" s="118" customFormat="1" x14ac:dyDescent="0.2">
      <c r="A800" s="151"/>
      <c r="B800" s="11" t="s">
        <v>159</v>
      </c>
      <c r="C800" s="146" t="s">
        <v>72</v>
      </c>
      <c r="D800" s="146" t="s">
        <v>71</v>
      </c>
      <c r="E800" s="146" t="s">
        <v>71</v>
      </c>
      <c r="F800" s="146" t="s">
        <v>71</v>
      </c>
      <c r="G800" s="146" t="s">
        <v>71</v>
      </c>
      <c r="H800" s="142" t="s">
        <v>80</v>
      </c>
      <c r="I800" s="146" t="s">
        <v>192</v>
      </c>
      <c r="J800" s="9" t="s">
        <v>195</v>
      </c>
      <c r="K800" s="146" t="s">
        <v>71</v>
      </c>
      <c r="L800" s="146" t="s">
        <v>71</v>
      </c>
      <c r="M800" s="68">
        <v>0</v>
      </c>
      <c r="N800" s="68">
        <v>0</v>
      </c>
      <c r="O800" s="68">
        <v>0</v>
      </c>
      <c r="P800" s="68">
        <v>0</v>
      </c>
      <c r="Q800" s="6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8">
        <f>SUM(M800:X800)</f>
        <v>0</v>
      </c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7"/>
    </row>
    <row r="801" spans="1:41" s="118" customFormat="1" ht="15" x14ac:dyDescent="0.2">
      <c r="A801" s="151"/>
      <c r="B801" s="11" t="s">
        <v>158</v>
      </c>
      <c r="C801" s="146" t="s">
        <v>72</v>
      </c>
      <c r="D801" s="46" t="s">
        <v>85</v>
      </c>
      <c r="E801" s="146" t="s">
        <v>71</v>
      </c>
      <c r="F801" s="146" t="s">
        <v>71</v>
      </c>
      <c r="G801" s="146" t="s">
        <v>71</v>
      </c>
      <c r="H801" s="142" t="s">
        <v>80</v>
      </c>
      <c r="I801" s="146" t="s">
        <v>192</v>
      </c>
      <c r="J801" s="9" t="s">
        <v>195</v>
      </c>
      <c r="K801" s="146" t="s">
        <v>71</v>
      </c>
      <c r="L801" s="146" t="s">
        <v>71</v>
      </c>
      <c r="M801" s="68">
        <v>0</v>
      </c>
      <c r="N801" s="68">
        <v>0</v>
      </c>
      <c r="O801" s="68">
        <v>0</v>
      </c>
      <c r="P801" s="68">
        <v>0</v>
      </c>
      <c r="Q801" s="6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f>SUM(M801:X801)</f>
        <v>0</v>
      </c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7"/>
    </row>
    <row r="802" spans="1:41" s="118" customFormat="1" ht="58.5" customHeight="1" x14ac:dyDescent="0.2">
      <c r="A802" s="142" t="s">
        <v>594</v>
      </c>
      <c r="B802" s="7" t="s">
        <v>290</v>
      </c>
      <c r="C802" s="146" t="s">
        <v>83</v>
      </c>
      <c r="D802" s="146" t="s">
        <v>71</v>
      </c>
      <c r="E802" s="8" t="s">
        <v>98</v>
      </c>
      <c r="F802" s="146" t="s">
        <v>71</v>
      </c>
      <c r="G802" s="8" t="s">
        <v>82</v>
      </c>
      <c r="H802" s="146" t="s">
        <v>71</v>
      </c>
      <c r="I802" s="146" t="s">
        <v>71</v>
      </c>
      <c r="J802" s="9" t="s">
        <v>71</v>
      </c>
      <c r="K802" s="146" t="s">
        <v>71</v>
      </c>
      <c r="L802" s="146" t="s">
        <v>71</v>
      </c>
      <c r="M802" s="47" t="s">
        <v>71</v>
      </c>
      <c r="N802" s="146" t="s">
        <v>71</v>
      </c>
      <c r="O802" s="146" t="s">
        <v>71</v>
      </c>
      <c r="P802" s="146" t="s">
        <v>71</v>
      </c>
      <c r="Q802" s="146" t="s">
        <v>71</v>
      </c>
      <c r="R802" s="30">
        <v>13</v>
      </c>
      <c r="S802" s="30">
        <v>7</v>
      </c>
      <c r="T802" s="30">
        <v>4</v>
      </c>
      <c r="U802" s="30">
        <v>4</v>
      </c>
      <c r="V802" s="30">
        <v>4</v>
      </c>
      <c r="W802" s="20" t="s">
        <v>71</v>
      </c>
      <c r="X802" s="20" t="s">
        <v>71</v>
      </c>
      <c r="Y802" s="20">
        <f>R802+S802+T802+U802+V802</f>
        <v>32</v>
      </c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7"/>
    </row>
    <row r="803" spans="1:41" s="118" customFormat="1" ht="54.75" customHeight="1" x14ac:dyDescent="0.2">
      <c r="A803" s="149" t="s">
        <v>201</v>
      </c>
      <c r="B803" s="12" t="s">
        <v>509</v>
      </c>
      <c r="C803" s="146" t="s">
        <v>71</v>
      </c>
      <c r="D803" s="146" t="s">
        <v>71</v>
      </c>
      <c r="E803" s="146" t="s">
        <v>71</v>
      </c>
      <c r="F803" s="20" t="s">
        <v>293</v>
      </c>
      <c r="G803" s="8" t="s">
        <v>82</v>
      </c>
      <c r="H803" s="146" t="s">
        <v>71</v>
      </c>
      <c r="I803" s="146" t="s">
        <v>71</v>
      </c>
      <c r="J803" s="9" t="s">
        <v>71</v>
      </c>
      <c r="K803" s="146" t="s">
        <v>71</v>
      </c>
      <c r="L803" s="146" t="s">
        <v>71</v>
      </c>
      <c r="M803" s="146" t="s">
        <v>71</v>
      </c>
      <c r="N803" s="146" t="s">
        <v>71</v>
      </c>
      <c r="O803" s="146" t="s">
        <v>71</v>
      </c>
      <c r="P803" s="146" t="s">
        <v>71</v>
      </c>
      <c r="Q803" s="146" t="s">
        <v>71</v>
      </c>
      <c r="R803" s="146" t="s">
        <v>71</v>
      </c>
      <c r="S803" s="146" t="s">
        <v>71</v>
      </c>
      <c r="T803" s="146" t="s">
        <v>71</v>
      </c>
      <c r="U803" s="20" t="s">
        <v>71</v>
      </c>
      <c r="V803" s="20" t="s">
        <v>71</v>
      </c>
      <c r="W803" s="20" t="s">
        <v>71</v>
      </c>
      <c r="X803" s="20" t="s">
        <v>71</v>
      </c>
      <c r="Y803" s="20" t="s">
        <v>71</v>
      </c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7"/>
    </row>
    <row r="804" spans="1:41" s="118" customFormat="1" x14ac:dyDescent="0.2">
      <c r="A804" s="149"/>
      <c r="B804" s="12" t="s">
        <v>157</v>
      </c>
      <c r="C804" s="148" t="s">
        <v>72</v>
      </c>
      <c r="D804" s="148" t="s">
        <v>71</v>
      </c>
      <c r="E804" s="148" t="s">
        <v>71</v>
      </c>
      <c r="F804" s="148" t="s">
        <v>71</v>
      </c>
      <c r="G804" s="148" t="s">
        <v>71</v>
      </c>
      <c r="H804" s="15" t="s">
        <v>73</v>
      </c>
      <c r="I804" s="148" t="s">
        <v>333</v>
      </c>
      <c r="J804" s="15" t="s">
        <v>75</v>
      </c>
      <c r="K804" s="148" t="s">
        <v>71</v>
      </c>
      <c r="L804" s="148" t="s">
        <v>71</v>
      </c>
      <c r="M804" s="67">
        <f>SUM(M809:M812)</f>
        <v>0</v>
      </c>
      <c r="N804" s="67">
        <f>SUM(N809:N812)</f>
        <v>0</v>
      </c>
      <c r="O804" s="67">
        <f>SUM(O809:O812)</f>
        <v>0</v>
      </c>
      <c r="P804" s="67">
        <f>SUM(P809:P812)</f>
        <v>0</v>
      </c>
      <c r="Q804" s="67">
        <f>SUM(Q809:Q812)</f>
        <v>0</v>
      </c>
      <c r="R804" s="36">
        <f t="shared" ref="R804:X804" si="147">R806+R807</f>
        <v>51816.3</v>
      </c>
      <c r="S804" s="36">
        <f t="shared" si="147"/>
        <v>0</v>
      </c>
      <c r="T804" s="36">
        <f t="shared" si="147"/>
        <v>59788.5</v>
      </c>
      <c r="U804" s="36">
        <f t="shared" si="147"/>
        <v>22592.400000000001</v>
      </c>
      <c r="V804" s="36">
        <f t="shared" si="147"/>
        <v>0</v>
      </c>
      <c r="W804" s="36">
        <f t="shared" si="147"/>
        <v>0</v>
      </c>
      <c r="X804" s="36">
        <f t="shared" si="147"/>
        <v>0</v>
      </c>
      <c r="Y804" s="36">
        <f>SUM(P804:X804)</f>
        <v>134197.20000000001</v>
      </c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7"/>
    </row>
    <row r="805" spans="1:41" s="118" customFormat="1" x14ac:dyDescent="0.2">
      <c r="A805" s="149"/>
      <c r="B805" s="12" t="s">
        <v>76</v>
      </c>
      <c r="C805" s="24" t="s">
        <v>71</v>
      </c>
      <c r="D805" s="24" t="s">
        <v>71</v>
      </c>
      <c r="E805" s="24" t="s">
        <v>71</v>
      </c>
      <c r="F805" s="24" t="s">
        <v>71</v>
      </c>
      <c r="G805" s="24" t="s">
        <v>71</v>
      </c>
      <c r="H805" s="24" t="s">
        <v>71</v>
      </c>
      <c r="I805" s="24" t="s">
        <v>71</v>
      </c>
      <c r="J805" s="24" t="s">
        <v>71</v>
      </c>
      <c r="K805" s="24" t="s">
        <v>71</v>
      </c>
      <c r="L805" s="24" t="s">
        <v>71</v>
      </c>
      <c r="M805" s="24" t="s">
        <v>71</v>
      </c>
      <c r="N805" s="24" t="s">
        <v>71</v>
      </c>
      <c r="O805" s="24" t="s">
        <v>71</v>
      </c>
      <c r="P805" s="24" t="s">
        <v>71</v>
      </c>
      <c r="Q805" s="24" t="s">
        <v>71</v>
      </c>
      <c r="R805" s="24" t="s">
        <v>71</v>
      </c>
      <c r="S805" s="24" t="s">
        <v>71</v>
      </c>
      <c r="T805" s="24" t="s">
        <v>71</v>
      </c>
      <c r="U805" s="24" t="s">
        <v>71</v>
      </c>
      <c r="V805" s="24" t="s">
        <v>71</v>
      </c>
      <c r="W805" s="24" t="s">
        <v>71</v>
      </c>
      <c r="X805" s="24" t="s">
        <v>71</v>
      </c>
      <c r="Y805" s="24" t="s">
        <v>71</v>
      </c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7"/>
    </row>
    <row r="806" spans="1:41" s="118" customFormat="1" x14ac:dyDescent="0.2">
      <c r="A806" s="149"/>
      <c r="B806" s="12" t="s">
        <v>159</v>
      </c>
      <c r="C806" s="148" t="s">
        <v>72</v>
      </c>
      <c r="D806" s="148" t="s">
        <v>71</v>
      </c>
      <c r="E806" s="148" t="s">
        <v>71</v>
      </c>
      <c r="F806" s="148" t="s">
        <v>71</v>
      </c>
      <c r="G806" s="148" t="s">
        <v>71</v>
      </c>
      <c r="H806" s="15" t="s">
        <v>73</v>
      </c>
      <c r="I806" s="148" t="s">
        <v>333</v>
      </c>
      <c r="J806" s="15" t="s">
        <v>75</v>
      </c>
      <c r="K806" s="24" t="s">
        <v>71</v>
      </c>
      <c r="L806" s="24" t="s">
        <v>71</v>
      </c>
      <c r="M806" s="23">
        <f>SUMIFS(M809:M812,B809:B812,B806)</f>
        <v>0</v>
      </c>
      <c r="N806" s="23">
        <f>SUMIFS(N809:N812,B809:B812,B806)</f>
        <v>0</v>
      </c>
      <c r="O806" s="23">
        <f>SUMIFS(O809:O812,B809:B812,B806)</f>
        <v>0</v>
      </c>
      <c r="P806" s="23">
        <f>SUMIFS(P809:P812,B809:B812,B806)</f>
        <v>0</v>
      </c>
      <c r="Q806" s="23">
        <f>SUMIFS(Q809:Q812,B809:B812,B806)</f>
        <v>0</v>
      </c>
      <c r="R806" s="36">
        <f>R809+R811</f>
        <v>40000</v>
      </c>
      <c r="S806" s="36">
        <f t="shared" ref="S806:W807" si="148">S809+S811</f>
        <v>0</v>
      </c>
      <c r="T806" s="36">
        <f t="shared" si="148"/>
        <v>40000</v>
      </c>
      <c r="U806" s="36">
        <f t="shared" si="148"/>
        <v>0</v>
      </c>
      <c r="V806" s="36">
        <f t="shared" si="148"/>
        <v>0</v>
      </c>
      <c r="W806" s="36">
        <f t="shared" si="148"/>
        <v>0</v>
      </c>
      <c r="X806" s="36">
        <f>X809+X811</f>
        <v>0</v>
      </c>
      <c r="Y806" s="36">
        <f>SUM(M806:X806)</f>
        <v>80000</v>
      </c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7"/>
    </row>
    <row r="807" spans="1:41" s="118" customFormat="1" x14ac:dyDescent="0.2">
      <c r="A807" s="149"/>
      <c r="B807" s="12" t="s">
        <v>158</v>
      </c>
      <c r="C807" s="148" t="s">
        <v>72</v>
      </c>
      <c r="D807" s="148" t="s">
        <v>71</v>
      </c>
      <c r="E807" s="148" t="s">
        <v>71</v>
      </c>
      <c r="F807" s="148" t="s">
        <v>71</v>
      </c>
      <c r="G807" s="148" t="s">
        <v>71</v>
      </c>
      <c r="H807" s="15" t="s">
        <v>73</v>
      </c>
      <c r="I807" s="148" t="s">
        <v>333</v>
      </c>
      <c r="J807" s="15" t="s">
        <v>75</v>
      </c>
      <c r="K807" s="24" t="s">
        <v>71</v>
      </c>
      <c r="L807" s="24" t="s">
        <v>71</v>
      </c>
      <c r="M807" s="23">
        <f>SUMIFS(M809:M812,B809:B812,B807)</f>
        <v>0</v>
      </c>
      <c r="N807" s="23">
        <f>SUMIFS(N809:N812,B809:B812,B807)</f>
        <v>0</v>
      </c>
      <c r="O807" s="23">
        <f>SUMIFS(O809:O812,B809:B812,B807)</f>
        <v>0</v>
      </c>
      <c r="P807" s="23">
        <f>SUMIFS(P809:P812,B809:B812,B807)</f>
        <v>0</v>
      </c>
      <c r="Q807" s="23">
        <f>SUMIFS(Q809:Q812,B809:B812,B807)</f>
        <v>0</v>
      </c>
      <c r="R807" s="36">
        <f>R810+R812</f>
        <v>11816.3</v>
      </c>
      <c r="S807" s="36">
        <f t="shared" si="148"/>
        <v>0</v>
      </c>
      <c r="T807" s="36">
        <f t="shared" si="148"/>
        <v>19788.5</v>
      </c>
      <c r="U807" s="36">
        <f t="shared" si="148"/>
        <v>22592.400000000001</v>
      </c>
      <c r="V807" s="36">
        <f t="shared" si="148"/>
        <v>0</v>
      </c>
      <c r="W807" s="36">
        <f t="shared" si="148"/>
        <v>0</v>
      </c>
      <c r="X807" s="36">
        <f>X810+X812</f>
        <v>0</v>
      </c>
      <c r="Y807" s="36">
        <f>SUM(M807:X807)</f>
        <v>54197.2</v>
      </c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7"/>
    </row>
    <row r="808" spans="1:41" s="118" customFormat="1" x14ac:dyDescent="0.2">
      <c r="A808" s="149"/>
      <c r="B808" s="12"/>
      <c r="C808" s="148" t="s">
        <v>71</v>
      </c>
      <c r="D808" s="148" t="s">
        <v>71</v>
      </c>
      <c r="E808" s="148" t="s">
        <v>71</v>
      </c>
      <c r="F808" s="148" t="s">
        <v>71</v>
      </c>
      <c r="G808" s="148" t="s">
        <v>71</v>
      </c>
      <c r="H808" s="148" t="s">
        <v>71</v>
      </c>
      <c r="I808" s="148" t="s">
        <v>71</v>
      </c>
      <c r="J808" s="15" t="s">
        <v>71</v>
      </c>
      <c r="K808" s="148" t="s">
        <v>71</v>
      </c>
      <c r="L808" s="148" t="s">
        <v>71</v>
      </c>
      <c r="M808" s="148" t="s">
        <v>71</v>
      </c>
      <c r="N808" s="148" t="s">
        <v>71</v>
      </c>
      <c r="O808" s="148" t="s">
        <v>71</v>
      </c>
      <c r="P808" s="148" t="s">
        <v>71</v>
      </c>
      <c r="Q808" s="148" t="s">
        <v>71</v>
      </c>
      <c r="R808" s="23" t="s">
        <v>71</v>
      </c>
      <c r="S808" s="23" t="s">
        <v>71</v>
      </c>
      <c r="T808" s="23" t="s">
        <v>71</v>
      </c>
      <c r="U808" s="23" t="s">
        <v>71</v>
      </c>
      <c r="V808" s="23" t="s">
        <v>71</v>
      </c>
      <c r="W808" s="23" t="s">
        <v>71</v>
      </c>
      <c r="X808" s="23" t="s">
        <v>71</v>
      </c>
      <c r="Y808" s="36" t="s">
        <v>71</v>
      </c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7"/>
    </row>
    <row r="809" spans="1:41" s="118" customFormat="1" x14ac:dyDescent="0.2">
      <c r="A809" s="149"/>
      <c r="B809" s="11" t="s">
        <v>159</v>
      </c>
      <c r="C809" s="146" t="s">
        <v>72</v>
      </c>
      <c r="D809" s="146" t="s">
        <v>71</v>
      </c>
      <c r="E809" s="146" t="s">
        <v>71</v>
      </c>
      <c r="F809" s="146" t="s">
        <v>71</v>
      </c>
      <c r="G809" s="146" t="s">
        <v>71</v>
      </c>
      <c r="H809" s="9" t="s">
        <v>90</v>
      </c>
      <c r="I809" s="146" t="s">
        <v>330</v>
      </c>
      <c r="J809" s="9" t="s">
        <v>413</v>
      </c>
      <c r="K809" s="146" t="s">
        <v>71</v>
      </c>
      <c r="L809" s="146" t="s">
        <v>71</v>
      </c>
      <c r="M809" s="34">
        <v>0</v>
      </c>
      <c r="N809" s="34">
        <v>0</v>
      </c>
      <c r="O809" s="34">
        <v>0</v>
      </c>
      <c r="P809" s="34">
        <v>0</v>
      </c>
      <c r="Q809" s="34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8">
        <f>SUM(M809:X809)</f>
        <v>0</v>
      </c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7"/>
    </row>
    <row r="810" spans="1:41" s="118" customFormat="1" x14ac:dyDescent="0.2">
      <c r="A810" s="149"/>
      <c r="B810" s="11" t="s">
        <v>158</v>
      </c>
      <c r="C810" s="146" t="s">
        <v>72</v>
      </c>
      <c r="D810" s="146" t="s">
        <v>71</v>
      </c>
      <c r="E810" s="146" t="s">
        <v>71</v>
      </c>
      <c r="F810" s="146" t="s">
        <v>71</v>
      </c>
      <c r="G810" s="146" t="s">
        <v>71</v>
      </c>
      <c r="H810" s="9" t="s">
        <v>90</v>
      </c>
      <c r="I810" s="146" t="s">
        <v>330</v>
      </c>
      <c r="J810" s="9" t="s">
        <v>413</v>
      </c>
      <c r="K810" s="146" t="s">
        <v>71</v>
      </c>
      <c r="L810" s="146" t="s">
        <v>71</v>
      </c>
      <c r="M810" s="34">
        <v>0</v>
      </c>
      <c r="N810" s="34">
        <v>0</v>
      </c>
      <c r="O810" s="34">
        <v>0</v>
      </c>
      <c r="P810" s="34">
        <v>0</v>
      </c>
      <c r="Q810" s="34">
        <v>0</v>
      </c>
      <c r="R810" s="28">
        <v>11000</v>
      </c>
      <c r="S810" s="28">
        <v>0</v>
      </c>
      <c r="T810" s="28">
        <v>18972.3</v>
      </c>
      <c r="U810" s="28">
        <v>22592.400000000001</v>
      </c>
      <c r="V810" s="28">
        <v>0</v>
      </c>
      <c r="W810" s="28">
        <v>0</v>
      </c>
      <c r="X810" s="28">
        <v>0</v>
      </c>
      <c r="Y810" s="28">
        <f>SUM(M810:X810)</f>
        <v>52564.7</v>
      </c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7"/>
    </row>
    <row r="811" spans="1:41" s="118" customFormat="1" ht="15" x14ac:dyDescent="0.2">
      <c r="A811" s="149"/>
      <c r="B811" s="11" t="s">
        <v>159</v>
      </c>
      <c r="C811" s="146" t="s">
        <v>72</v>
      </c>
      <c r="D811" s="46" t="s">
        <v>85</v>
      </c>
      <c r="E811" s="146" t="s">
        <v>71</v>
      </c>
      <c r="F811" s="146" t="s">
        <v>71</v>
      </c>
      <c r="G811" s="146" t="s">
        <v>71</v>
      </c>
      <c r="H811" s="9" t="s">
        <v>90</v>
      </c>
      <c r="I811" s="146" t="s">
        <v>192</v>
      </c>
      <c r="J811" s="9" t="s">
        <v>110</v>
      </c>
      <c r="K811" s="146" t="s">
        <v>71</v>
      </c>
      <c r="L811" s="146" t="s">
        <v>71</v>
      </c>
      <c r="M811" s="34">
        <v>0</v>
      </c>
      <c r="N811" s="34">
        <v>0</v>
      </c>
      <c r="O811" s="34">
        <v>0</v>
      </c>
      <c r="P811" s="34">
        <v>0</v>
      </c>
      <c r="Q811" s="34">
        <v>0</v>
      </c>
      <c r="R811" s="28">
        <v>40000</v>
      </c>
      <c r="S811" s="28">
        <v>0</v>
      </c>
      <c r="T811" s="28">
        <v>40000</v>
      </c>
      <c r="U811" s="28">
        <v>0</v>
      </c>
      <c r="V811" s="28">
        <v>0</v>
      </c>
      <c r="W811" s="28">
        <v>0</v>
      </c>
      <c r="X811" s="28">
        <v>0</v>
      </c>
      <c r="Y811" s="28">
        <f>SUM(M811:X811)</f>
        <v>80000</v>
      </c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7"/>
    </row>
    <row r="812" spans="1:41" s="118" customFormat="1" ht="15" x14ac:dyDescent="0.2">
      <c r="A812" s="149"/>
      <c r="B812" s="11" t="s">
        <v>158</v>
      </c>
      <c r="C812" s="146" t="s">
        <v>72</v>
      </c>
      <c r="D812" s="46" t="s">
        <v>85</v>
      </c>
      <c r="E812" s="146" t="s">
        <v>71</v>
      </c>
      <c r="F812" s="146" t="s">
        <v>71</v>
      </c>
      <c r="G812" s="146" t="s">
        <v>71</v>
      </c>
      <c r="H812" s="9" t="s">
        <v>90</v>
      </c>
      <c r="I812" s="146" t="s">
        <v>192</v>
      </c>
      <c r="J812" s="9" t="s">
        <v>110</v>
      </c>
      <c r="K812" s="146" t="s">
        <v>71</v>
      </c>
      <c r="L812" s="146" t="s">
        <v>71</v>
      </c>
      <c r="M812" s="34">
        <v>0</v>
      </c>
      <c r="N812" s="34">
        <v>0</v>
      </c>
      <c r="O812" s="34">
        <v>0</v>
      </c>
      <c r="P812" s="34">
        <v>0</v>
      </c>
      <c r="Q812" s="34">
        <v>0</v>
      </c>
      <c r="R812" s="28">
        <v>816.3</v>
      </c>
      <c r="S812" s="28">
        <v>0</v>
      </c>
      <c r="T812" s="28">
        <v>816.2</v>
      </c>
      <c r="U812" s="28">
        <v>0</v>
      </c>
      <c r="V812" s="28">
        <v>0</v>
      </c>
      <c r="W812" s="28">
        <v>0</v>
      </c>
      <c r="X812" s="28">
        <v>0</v>
      </c>
      <c r="Y812" s="28">
        <f>SUM(M812:X812)</f>
        <v>1632.5</v>
      </c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7"/>
    </row>
    <row r="813" spans="1:41" s="118" customFormat="1" ht="55.5" customHeight="1" x14ac:dyDescent="0.2">
      <c r="A813" s="142" t="s">
        <v>595</v>
      </c>
      <c r="B813" s="7" t="s">
        <v>222</v>
      </c>
      <c r="C813" s="146" t="s">
        <v>83</v>
      </c>
      <c r="D813" s="146" t="s">
        <v>71</v>
      </c>
      <c r="E813" s="8" t="s">
        <v>98</v>
      </c>
      <c r="F813" s="146" t="s">
        <v>71</v>
      </c>
      <c r="G813" s="146" t="s">
        <v>71</v>
      </c>
      <c r="H813" s="146" t="s">
        <v>71</v>
      </c>
      <c r="I813" s="146" t="s">
        <v>71</v>
      </c>
      <c r="J813" s="9" t="s">
        <v>71</v>
      </c>
      <c r="K813" s="146" t="s">
        <v>71</v>
      </c>
      <c r="L813" s="146" t="s">
        <v>71</v>
      </c>
      <c r="M813" s="81" t="s">
        <v>71</v>
      </c>
      <c r="N813" s="81" t="s">
        <v>71</v>
      </c>
      <c r="O813" s="81" t="s">
        <v>71</v>
      </c>
      <c r="P813" s="81" t="s">
        <v>71</v>
      </c>
      <c r="Q813" s="81" t="s">
        <v>71</v>
      </c>
      <c r="R813" s="146">
        <v>1</v>
      </c>
      <c r="S813" s="146" t="s">
        <v>71</v>
      </c>
      <c r="T813" s="146">
        <v>1</v>
      </c>
      <c r="U813" s="82" t="s">
        <v>71</v>
      </c>
      <c r="V813" s="82" t="s">
        <v>71</v>
      </c>
      <c r="W813" s="82" t="s">
        <v>71</v>
      </c>
      <c r="X813" s="82" t="s">
        <v>71</v>
      </c>
      <c r="Y813" s="20">
        <f>SUM(O813:T813)</f>
        <v>2</v>
      </c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7"/>
    </row>
    <row r="814" spans="1:41" s="137" customFormat="1" ht="58.5" customHeight="1" x14ac:dyDescent="0.2">
      <c r="A814" s="150" t="s">
        <v>202</v>
      </c>
      <c r="B814" s="12" t="s">
        <v>510</v>
      </c>
      <c r="C814" s="146" t="s">
        <v>71</v>
      </c>
      <c r="D814" s="146" t="s">
        <v>71</v>
      </c>
      <c r="E814" s="146" t="s">
        <v>71</v>
      </c>
      <c r="F814" s="20" t="s">
        <v>649</v>
      </c>
      <c r="G814" s="8" t="s">
        <v>82</v>
      </c>
      <c r="H814" s="146" t="s">
        <v>71</v>
      </c>
      <c r="I814" s="146" t="s">
        <v>71</v>
      </c>
      <c r="J814" s="9" t="s">
        <v>71</v>
      </c>
      <c r="K814" s="146" t="s">
        <v>71</v>
      </c>
      <c r="L814" s="146" t="s">
        <v>71</v>
      </c>
      <c r="M814" s="81" t="s">
        <v>71</v>
      </c>
      <c r="N814" s="81" t="s">
        <v>71</v>
      </c>
      <c r="O814" s="81" t="s">
        <v>71</v>
      </c>
      <c r="P814" s="81" t="s">
        <v>71</v>
      </c>
      <c r="Q814" s="81" t="s">
        <v>71</v>
      </c>
      <c r="R814" s="81" t="s">
        <v>71</v>
      </c>
      <c r="S814" s="81" t="s">
        <v>71</v>
      </c>
      <c r="T814" s="81" t="s">
        <v>71</v>
      </c>
      <c r="U814" s="82" t="s">
        <v>71</v>
      </c>
      <c r="V814" s="82" t="s">
        <v>71</v>
      </c>
      <c r="W814" s="82" t="s">
        <v>71</v>
      </c>
      <c r="X814" s="82" t="s">
        <v>71</v>
      </c>
      <c r="Y814" s="82" t="s">
        <v>71</v>
      </c>
      <c r="Z814" s="135"/>
      <c r="AA814" s="135"/>
      <c r="AB814" s="135"/>
      <c r="AC814" s="135"/>
      <c r="AD814" s="135"/>
      <c r="AE814" s="135"/>
      <c r="AF814" s="135"/>
      <c r="AG814" s="135"/>
      <c r="AH814" s="135"/>
      <c r="AI814" s="135"/>
      <c r="AJ814" s="135"/>
      <c r="AK814" s="135"/>
      <c r="AL814" s="135"/>
      <c r="AM814" s="135"/>
      <c r="AN814" s="135"/>
      <c r="AO814" s="136"/>
    </row>
    <row r="815" spans="1:41" s="137" customFormat="1" x14ac:dyDescent="0.2">
      <c r="A815" s="152"/>
      <c r="B815" s="12" t="s">
        <v>157</v>
      </c>
      <c r="C815" s="148" t="s">
        <v>72</v>
      </c>
      <c r="D815" s="148" t="s">
        <v>71</v>
      </c>
      <c r="E815" s="148" t="s">
        <v>71</v>
      </c>
      <c r="F815" s="148" t="s">
        <v>71</v>
      </c>
      <c r="G815" s="148" t="s">
        <v>71</v>
      </c>
      <c r="H815" s="15" t="s">
        <v>73</v>
      </c>
      <c r="I815" s="148" t="s">
        <v>333</v>
      </c>
      <c r="J815" s="15" t="s">
        <v>75</v>
      </c>
      <c r="K815" s="148" t="s">
        <v>71</v>
      </c>
      <c r="L815" s="148" t="s">
        <v>71</v>
      </c>
      <c r="M815" s="69">
        <f t="shared" ref="M815:W815" si="149">M817+M818</f>
        <v>0</v>
      </c>
      <c r="N815" s="69">
        <f t="shared" si="149"/>
        <v>0</v>
      </c>
      <c r="O815" s="69">
        <f t="shared" si="149"/>
        <v>0</v>
      </c>
      <c r="P815" s="69">
        <f t="shared" si="149"/>
        <v>0</v>
      </c>
      <c r="Q815" s="69">
        <f t="shared" si="149"/>
        <v>0</v>
      </c>
      <c r="R815" s="69">
        <f t="shared" si="149"/>
        <v>40314.600000000006</v>
      </c>
      <c r="S815" s="69">
        <f t="shared" si="149"/>
        <v>0</v>
      </c>
      <c r="T815" s="69">
        <f t="shared" si="149"/>
        <v>7001.3</v>
      </c>
      <c r="U815" s="69">
        <f t="shared" si="149"/>
        <v>8533</v>
      </c>
      <c r="V815" s="69">
        <f t="shared" si="149"/>
        <v>0</v>
      </c>
      <c r="W815" s="69">
        <f t="shared" si="149"/>
        <v>0</v>
      </c>
      <c r="X815" s="69">
        <f>X817+X818</f>
        <v>0</v>
      </c>
      <c r="Y815" s="36">
        <f>SUM(P815:X815)</f>
        <v>55848.900000000009</v>
      </c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35"/>
      <c r="AK815" s="135"/>
      <c r="AL815" s="135"/>
      <c r="AM815" s="135"/>
      <c r="AN815" s="135"/>
      <c r="AO815" s="136"/>
    </row>
    <row r="816" spans="1:41" s="137" customFormat="1" x14ac:dyDescent="0.2">
      <c r="A816" s="152"/>
      <c r="B816" s="12" t="s">
        <v>76</v>
      </c>
      <c r="C816" s="148" t="s">
        <v>71</v>
      </c>
      <c r="D816" s="148" t="s">
        <v>71</v>
      </c>
      <c r="E816" s="148" t="s">
        <v>71</v>
      </c>
      <c r="F816" s="148" t="s">
        <v>71</v>
      </c>
      <c r="G816" s="148" t="s">
        <v>71</v>
      </c>
      <c r="H816" s="148" t="s">
        <v>71</v>
      </c>
      <c r="I816" s="148" t="s">
        <v>71</v>
      </c>
      <c r="J816" s="15" t="s">
        <v>71</v>
      </c>
      <c r="K816" s="148" t="s">
        <v>71</v>
      </c>
      <c r="L816" s="148" t="s">
        <v>71</v>
      </c>
      <c r="M816" s="148" t="s">
        <v>71</v>
      </c>
      <c r="N816" s="148" t="s">
        <v>71</v>
      </c>
      <c r="O816" s="148" t="s">
        <v>71</v>
      </c>
      <c r="P816" s="148" t="s">
        <v>71</v>
      </c>
      <c r="Q816" s="148" t="s">
        <v>71</v>
      </c>
      <c r="R816" s="148" t="s">
        <v>71</v>
      </c>
      <c r="S816" s="148" t="s">
        <v>71</v>
      </c>
      <c r="T816" s="148" t="s">
        <v>71</v>
      </c>
      <c r="U816" s="148" t="s">
        <v>71</v>
      </c>
      <c r="V816" s="148" t="s">
        <v>71</v>
      </c>
      <c r="W816" s="148" t="s">
        <v>71</v>
      </c>
      <c r="X816" s="148" t="s">
        <v>71</v>
      </c>
      <c r="Y816" s="36" t="s">
        <v>71</v>
      </c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35"/>
      <c r="AK816" s="135"/>
      <c r="AL816" s="135"/>
      <c r="AM816" s="135"/>
      <c r="AN816" s="135"/>
      <c r="AO816" s="136"/>
    </row>
    <row r="817" spans="1:41" s="137" customFormat="1" x14ac:dyDescent="0.2">
      <c r="A817" s="152"/>
      <c r="B817" s="12" t="s">
        <v>159</v>
      </c>
      <c r="C817" s="148" t="s">
        <v>72</v>
      </c>
      <c r="D817" s="148" t="s">
        <v>71</v>
      </c>
      <c r="E817" s="148" t="s">
        <v>71</v>
      </c>
      <c r="F817" s="148" t="s">
        <v>71</v>
      </c>
      <c r="G817" s="148" t="s">
        <v>71</v>
      </c>
      <c r="H817" s="15" t="s">
        <v>73</v>
      </c>
      <c r="I817" s="148" t="s">
        <v>333</v>
      </c>
      <c r="J817" s="15" t="s">
        <v>75</v>
      </c>
      <c r="K817" s="24" t="s">
        <v>71</v>
      </c>
      <c r="L817" s="24" t="s">
        <v>71</v>
      </c>
      <c r="M817" s="67">
        <f>SUMIFS(M820:M821,B820:B821,B817)</f>
        <v>0</v>
      </c>
      <c r="N817" s="67">
        <f>SUMIFS(N820:N821,B820:B821,B817)</f>
        <v>0</v>
      </c>
      <c r="O817" s="67">
        <f>SUMIFS(O820:O821,B820:B821,B817)</f>
        <v>0</v>
      </c>
      <c r="P817" s="67">
        <f>SUMIFS(P820:P821,B820:B821,B817)</f>
        <v>0</v>
      </c>
      <c r="Q817" s="67">
        <f>SUMIFS(Q820:Q821,B820:B821,B817)</f>
        <v>0</v>
      </c>
      <c r="R817" s="36">
        <f>R820+R822+R824</f>
        <v>39508.300000000003</v>
      </c>
      <c r="S817" s="36">
        <f t="shared" ref="S817:W818" si="150">S820+S822+S824</f>
        <v>0</v>
      </c>
      <c r="T817" s="36">
        <f t="shared" si="150"/>
        <v>6861.3</v>
      </c>
      <c r="U817" s="36">
        <f t="shared" si="150"/>
        <v>8362.2999999999993</v>
      </c>
      <c r="V817" s="36">
        <f>V820+V822+V824</f>
        <v>0</v>
      </c>
      <c r="W817" s="36">
        <f t="shared" si="150"/>
        <v>0</v>
      </c>
      <c r="X817" s="36">
        <f>X820+X822+X824</f>
        <v>0</v>
      </c>
      <c r="Y817" s="36">
        <f>SUM(M817:X817)</f>
        <v>54731.900000000009</v>
      </c>
      <c r="Z817" s="135"/>
      <c r="AA817" s="135"/>
      <c r="AB817" s="135"/>
      <c r="AC817" s="135"/>
      <c r="AD817" s="135"/>
      <c r="AE817" s="135"/>
      <c r="AF817" s="135"/>
      <c r="AG817" s="135"/>
      <c r="AH817" s="135"/>
      <c r="AI817" s="135"/>
      <c r="AJ817" s="135"/>
      <c r="AK817" s="135"/>
      <c r="AL817" s="135"/>
      <c r="AM817" s="135"/>
      <c r="AN817" s="135"/>
      <c r="AO817" s="136"/>
    </row>
    <row r="818" spans="1:41" s="137" customFormat="1" x14ac:dyDescent="0.2">
      <c r="A818" s="152"/>
      <c r="B818" s="12" t="s">
        <v>158</v>
      </c>
      <c r="C818" s="148" t="s">
        <v>72</v>
      </c>
      <c r="D818" s="148" t="s">
        <v>71</v>
      </c>
      <c r="E818" s="148" t="s">
        <v>71</v>
      </c>
      <c r="F818" s="148" t="s">
        <v>71</v>
      </c>
      <c r="G818" s="148" t="s">
        <v>71</v>
      </c>
      <c r="H818" s="15" t="s">
        <v>73</v>
      </c>
      <c r="I818" s="148" t="s">
        <v>333</v>
      </c>
      <c r="J818" s="15" t="s">
        <v>75</v>
      </c>
      <c r="K818" s="24" t="s">
        <v>71</v>
      </c>
      <c r="L818" s="24" t="s">
        <v>71</v>
      </c>
      <c r="M818" s="67">
        <f>SUMIFS(M820:M821,B820:B821,B818)</f>
        <v>0</v>
      </c>
      <c r="N818" s="67">
        <f>SUMIFS(N820:N821,B820:B821,B818)</f>
        <v>0</v>
      </c>
      <c r="O818" s="67">
        <f>SUMIFS(O820:O821,B820:B821,B818)</f>
        <v>0</v>
      </c>
      <c r="P818" s="67">
        <f>SUMIFS(P820:P821,B820:B821,B818)</f>
        <v>0</v>
      </c>
      <c r="Q818" s="67">
        <f>SUMIFS(Q820:Q821,B820:B821,B818)</f>
        <v>0</v>
      </c>
      <c r="R818" s="36">
        <f>R821+R823+R825</f>
        <v>806.3</v>
      </c>
      <c r="S818" s="36">
        <f t="shared" si="150"/>
        <v>0</v>
      </c>
      <c r="T818" s="36">
        <f t="shared" si="150"/>
        <v>140</v>
      </c>
      <c r="U818" s="36">
        <f t="shared" si="150"/>
        <v>170.7</v>
      </c>
      <c r="V818" s="36">
        <f>V821+V823+V825</f>
        <v>0</v>
      </c>
      <c r="W818" s="36">
        <f t="shared" si="150"/>
        <v>0</v>
      </c>
      <c r="X818" s="36">
        <f>X821+X823+X825</f>
        <v>0</v>
      </c>
      <c r="Y818" s="36">
        <f>SUM(M818:X818)</f>
        <v>1117</v>
      </c>
      <c r="Z818" s="135"/>
      <c r="AA818" s="135"/>
      <c r="AB818" s="135"/>
      <c r="AC818" s="135"/>
      <c r="AD818" s="135"/>
      <c r="AE818" s="135"/>
      <c r="AF818" s="135"/>
      <c r="AG818" s="135"/>
      <c r="AH818" s="135"/>
      <c r="AI818" s="135"/>
      <c r="AJ818" s="135"/>
      <c r="AK818" s="135"/>
      <c r="AL818" s="135"/>
      <c r="AM818" s="135"/>
      <c r="AN818" s="135"/>
      <c r="AO818" s="136"/>
    </row>
    <row r="819" spans="1:41" s="137" customFormat="1" x14ac:dyDescent="0.2">
      <c r="A819" s="152"/>
      <c r="B819" s="12"/>
      <c r="C819" s="24" t="s">
        <v>71</v>
      </c>
      <c r="D819" s="24" t="s">
        <v>71</v>
      </c>
      <c r="E819" s="24" t="s">
        <v>71</v>
      </c>
      <c r="F819" s="24" t="s">
        <v>71</v>
      </c>
      <c r="G819" s="24" t="s">
        <v>71</v>
      </c>
      <c r="H819" s="24" t="s">
        <v>71</v>
      </c>
      <c r="I819" s="24" t="s">
        <v>71</v>
      </c>
      <c r="J819" s="24" t="s">
        <v>71</v>
      </c>
      <c r="K819" s="24" t="s">
        <v>71</v>
      </c>
      <c r="L819" s="24" t="s">
        <v>71</v>
      </c>
      <c r="M819" s="24" t="s">
        <v>71</v>
      </c>
      <c r="N819" s="24" t="s">
        <v>71</v>
      </c>
      <c r="O819" s="24" t="s">
        <v>71</v>
      </c>
      <c r="P819" s="24" t="s">
        <v>71</v>
      </c>
      <c r="Q819" s="24" t="s">
        <v>71</v>
      </c>
      <c r="R819" s="24" t="s">
        <v>71</v>
      </c>
      <c r="S819" s="24" t="s">
        <v>71</v>
      </c>
      <c r="T819" s="24" t="s">
        <v>71</v>
      </c>
      <c r="U819" s="24" t="s">
        <v>71</v>
      </c>
      <c r="V819" s="24" t="s">
        <v>71</v>
      </c>
      <c r="W819" s="24" t="s">
        <v>71</v>
      </c>
      <c r="X819" s="24" t="s">
        <v>71</v>
      </c>
      <c r="Y819" s="24" t="s">
        <v>71</v>
      </c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35"/>
      <c r="AK819" s="135"/>
      <c r="AL819" s="135"/>
      <c r="AM819" s="135"/>
      <c r="AN819" s="135"/>
      <c r="AO819" s="136"/>
    </row>
    <row r="820" spans="1:41" s="137" customFormat="1" x14ac:dyDescent="0.2">
      <c r="A820" s="152"/>
      <c r="B820" s="11" t="s">
        <v>159</v>
      </c>
      <c r="C820" s="146" t="s">
        <v>72</v>
      </c>
      <c r="D820" s="146" t="s">
        <v>71</v>
      </c>
      <c r="E820" s="146" t="s">
        <v>71</v>
      </c>
      <c r="F820" s="146" t="s">
        <v>71</v>
      </c>
      <c r="G820" s="146" t="s">
        <v>71</v>
      </c>
      <c r="H820" s="9" t="s">
        <v>90</v>
      </c>
      <c r="I820" s="146" t="s">
        <v>193</v>
      </c>
      <c r="J820" s="9">
        <v>610</v>
      </c>
      <c r="K820" s="146" t="s">
        <v>71</v>
      </c>
      <c r="L820" s="146" t="s">
        <v>71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39508.300000000003</v>
      </c>
      <c r="S820" s="34">
        <v>0</v>
      </c>
      <c r="T820" s="34">
        <f>T828</f>
        <v>0</v>
      </c>
      <c r="U820" s="34">
        <f>U828</f>
        <v>0</v>
      </c>
      <c r="V820" s="34">
        <f t="shared" ref="V820:X821" si="151">V827</f>
        <v>0</v>
      </c>
      <c r="W820" s="34">
        <f t="shared" si="151"/>
        <v>0</v>
      </c>
      <c r="X820" s="34">
        <f t="shared" si="151"/>
        <v>0</v>
      </c>
      <c r="Y820" s="28">
        <f t="shared" ref="Y820:Y825" si="152">SUM(M820:X820)</f>
        <v>39508.300000000003</v>
      </c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35"/>
      <c r="AK820" s="135"/>
      <c r="AL820" s="135"/>
      <c r="AM820" s="135"/>
      <c r="AN820" s="135"/>
      <c r="AO820" s="136"/>
    </row>
    <row r="821" spans="1:41" s="137" customFormat="1" ht="15" x14ac:dyDescent="0.2">
      <c r="A821" s="152"/>
      <c r="B821" s="11" t="s">
        <v>158</v>
      </c>
      <c r="C821" s="146" t="s">
        <v>72</v>
      </c>
      <c r="D821" s="46" t="s">
        <v>71</v>
      </c>
      <c r="E821" s="146" t="s">
        <v>71</v>
      </c>
      <c r="F821" s="146" t="s">
        <v>71</v>
      </c>
      <c r="G821" s="146" t="s">
        <v>71</v>
      </c>
      <c r="H821" s="9" t="s">
        <v>90</v>
      </c>
      <c r="I821" s="146" t="s">
        <v>193</v>
      </c>
      <c r="J821" s="9">
        <v>610</v>
      </c>
      <c r="K821" s="146" t="s">
        <v>71</v>
      </c>
      <c r="L821" s="146" t="s">
        <v>71</v>
      </c>
      <c r="M821" s="34">
        <v>0</v>
      </c>
      <c r="N821" s="34">
        <v>0</v>
      </c>
      <c r="O821" s="34">
        <v>0</v>
      </c>
      <c r="P821" s="34">
        <v>0</v>
      </c>
      <c r="Q821" s="34">
        <v>0</v>
      </c>
      <c r="R821" s="34">
        <v>806.3</v>
      </c>
      <c r="S821" s="34">
        <v>0</v>
      </c>
      <c r="T821" s="34">
        <f>T827</f>
        <v>0</v>
      </c>
      <c r="U821" s="34">
        <f>U827</f>
        <v>0</v>
      </c>
      <c r="V821" s="34">
        <f t="shared" si="151"/>
        <v>0</v>
      </c>
      <c r="W821" s="34">
        <f t="shared" si="151"/>
        <v>0</v>
      </c>
      <c r="X821" s="34">
        <f t="shared" si="151"/>
        <v>0</v>
      </c>
      <c r="Y821" s="28">
        <f t="shared" si="152"/>
        <v>806.3</v>
      </c>
      <c r="Z821" s="135"/>
      <c r="AA821" s="135"/>
      <c r="AB821" s="135"/>
      <c r="AC821" s="135"/>
      <c r="AD821" s="135"/>
      <c r="AE821" s="135"/>
      <c r="AF821" s="135"/>
      <c r="AG821" s="135"/>
      <c r="AH821" s="135"/>
      <c r="AI821" s="135"/>
      <c r="AJ821" s="135"/>
      <c r="AK821" s="135"/>
      <c r="AL821" s="135"/>
      <c r="AM821" s="135"/>
      <c r="AN821" s="135"/>
      <c r="AO821" s="136"/>
    </row>
    <row r="822" spans="1:41" s="137" customFormat="1" x14ac:dyDescent="0.2">
      <c r="A822" s="152"/>
      <c r="B822" s="11" t="s">
        <v>159</v>
      </c>
      <c r="C822" s="146" t="s">
        <v>72</v>
      </c>
      <c r="D822" s="146" t="s">
        <v>71</v>
      </c>
      <c r="E822" s="146" t="s">
        <v>71</v>
      </c>
      <c r="F822" s="146" t="s">
        <v>71</v>
      </c>
      <c r="G822" s="146" t="s">
        <v>71</v>
      </c>
      <c r="H822" s="9" t="s">
        <v>386</v>
      </c>
      <c r="I822" s="146" t="s">
        <v>193</v>
      </c>
      <c r="J822" s="9">
        <v>610</v>
      </c>
      <c r="K822" s="146" t="s">
        <v>71</v>
      </c>
      <c r="L822" s="146" t="s">
        <v>71</v>
      </c>
      <c r="M822" s="34">
        <v>0</v>
      </c>
      <c r="N822" s="34">
        <v>0</v>
      </c>
      <c r="O822" s="34">
        <v>0</v>
      </c>
      <c r="P822" s="34">
        <v>0</v>
      </c>
      <c r="Q822" s="34">
        <v>0</v>
      </c>
      <c r="R822" s="34">
        <v>0</v>
      </c>
      <c r="S822" s="34">
        <v>0</v>
      </c>
      <c r="T822" s="34">
        <f>T829</f>
        <v>6861.3</v>
      </c>
      <c r="U822" s="34">
        <f t="shared" ref="U822:W823" si="153">U829</f>
        <v>0</v>
      </c>
      <c r="V822" s="34">
        <f t="shared" si="153"/>
        <v>0</v>
      </c>
      <c r="W822" s="34">
        <f t="shared" si="153"/>
        <v>0</v>
      </c>
      <c r="X822" s="34">
        <f>X829</f>
        <v>0</v>
      </c>
      <c r="Y822" s="28">
        <f t="shared" si="152"/>
        <v>6861.3</v>
      </c>
      <c r="Z822" s="135"/>
      <c r="AA822" s="135"/>
      <c r="AB822" s="135"/>
      <c r="AC822" s="135"/>
      <c r="AD822" s="135"/>
      <c r="AE822" s="135"/>
      <c r="AF822" s="135"/>
      <c r="AG822" s="135"/>
      <c r="AH822" s="135"/>
      <c r="AI822" s="135"/>
      <c r="AJ822" s="135"/>
      <c r="AK822" s="135"/>
      <c r="AL822" s="135"/>
      <c r="AM822" s="135"/>
      <c r="AN822" s="135"/>
      <c r="AO822" s="136"/>
    </row>
    <row r="823" spans="1:41" s="137" customFormat="1" ht="15" x14ac:dyDescent="0.2">
      <c r="A823" s="152"/>
      <c r="B823" s="11" t="s">
        <v>158</v>
      </c>
      <c r="C823" s="146" t="s">
        <v>72</v>
      </c>
      <c r="D823" s="46" t="s">
        <v>71</v>
      </c>
      <c r="E823" s="146" t="s">
        <v>71</v>
      </c>
      <c r="F823" s="146" t="s">
        <v>71</v>
      </c>
      <c r="G823" s="146" t="s">
        <v>71</v>
      </c>
      <c r="H823" s="9" t="s">
        <v>386</v>
      </c>
      <c r="I823" s="146" t="s">
        <v>193</v>
      </c>
      <c r="J823" s="9">
        <v>610</v>
      </c>
      <c r="K823" s="146" t="s">
        <v>71</v>
      </c>
      <c r="L823" s="146" t="s">
        <v>71</v>
      </c>
      <c r="M823" s="34">
        <v>0</v>
      </c>
      <c r="N823" s="34">
        <v>0</v>
      </c>
      <c r="O823" s="34">
        <v>0</v>
      </c>
      <c r="P823" s="34">
        <v>0</v>
      </c>
      <c r="Q823" s="34">
        <v>0</v>
      </c>
      <c r="R823" s="34">
        <v>0</v>
      </c>
      <c r="S823" s="34">
        <v>0</v>
      </c>
      <c r="T823" s="34">
        <f>T830</f>
        <v>140</v>
      </c>
      <c r="U823" s="34">
        <f t="shared" si="153"/>
        <v>0</v>
      </c>
      <c r="V823" s="34">
        <f t="shared" si="153"/>
        <v>0</v>
      </c>
      <c r="W823" s="34">
        <f t="shared" si="153"/>
        <v>0</v>
      </c>
      <c r="X823" s="34">
        <f>X830</f>
        <v>0</v>
      </c>
      <c r="Y823" s="28">
        <f t="shared" si="152"/>
        <v>140</v>
      </c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6"/>
    </row>
    <row r="824" spans="1:41" s="137" customFormat="1" ht="15" x14ac:dyDescent="0.2">
      <c r="A824" s="162"/>
      <c r="B824" s="11" t="s">
        <v>159</v>
      </c>
      <c r="C824" s="146" t="s">
        <v>72</v>
      </c>
      <c r="D824" s="46" t="s">
        <v>71</v>
      </c>
      <c r="E824" s="146" t="s">
        <v>71</v>
      </c>
      <c r="F824" s="146" t="s">
        <v>71</v>
      </c>
      <c r="G824" s="146" t="s">
        <v>71</v>
      </c>
      <c r="H824" s="9" t="s">
        <v>90</v>
      </c>
      <c r="I824" s="146" t="s">
        <v>193</v>
      </c>
      <c r="J824" s="9" t="s">
        <v>410</v>
      </c>
      <c r="K824" s="146" t="s">
        <v>71</v>
      </c>
      <c r="L824" s="146" t="s">
        <v>71</v>
      </c>
      <c r="M824" s="34">
        <f t="shared" ref="M824:T824" si="154">M834</f>
        <v>0</v>
      </c>
      <c r="N824" s="34">
        <f t="shared" si="154"/>
        <v>0</v>
      </c>
      <c r="O824" s="34">
        <f t="shared" si="154"/>
        <v>0</v>
      </c>
      <c r="P824" s="34">
        <f t="shared" si="154"/>
        <v>0</v>
      </c>
      <c r="Q824" s="34">
        <f t="shared" si="154"/>
        <v>0</v>
      </c>
      <c r="R824" s="34">
        <f t="shared" si="154"/>
        <v>0</v>
      </c>
      <c r="S824" s="34">
        <f t="shared" si="154"/>
        <v>0</v>
      </c>
      <c r="T824" s="34">
        <f t="shared" si="154"/>
        <v>0</v>
      </c>
      <c r="U824" s="34">
        <f>U833</f>
        <v>8362.2999999999993</v>
      </c>
      <c r="V824" s="34">
        <f>V834</f>
        <v>0</v>
      </c>
      <c r="W824" s="34">
        <f>W834</f>
        <v>0</v>
      </c>
      <c r="X824" s="34">
        <f>X834</f>
        <v>0</v>
      </c>
      <c r="Y824" s="28">
        <f t="shared" si="152"/>
        <v>8362.2999999999993</v>
      </c>
      <c r="Z824" s="135"/>
      <c r="AA824" s="135"/>
      <c r="AB824" s="135"/>
      <c r="AC824" s="135"/>
      <c r="AD824" s="135"/>
      <c r="AE824" s="135"/>
      <c r="AF824" s="135"/>
      <c r="AG824" s="135"/>
      <c r="AH824" s="135"/>
      <c r="AI824" s="135"/>
      <c r="AJ824" s="135"/>
      <c r="AK824" s="135"/>
      <c r="AL824" s="135"/>
      <c r="AM824" s="135"/>
      <c r="AN824" s="135"/>
      <c r="AO824" s="136"/>
    </row>
    <row r="825" spans="1:41" s="137" customFormat="1" ht="15" x14ac:dyDescent="0.2">
      <c r="A825" s="163"/>
      <c r="B825" s="11" t="s">
        <v>158</v>
      </c>
      <c r="C825" s="146" t="s">
        <v>72</v>
      </c>
      <c r="D825" s="46" t="s">
        <v>71</v>
      </c>
      <c r="E825" s="146" t="s">
        <v>71</v>
      </c>
      <c r="F825" s="146" t="s">
        <v>71</v>
      </c>
      <c r="G825" s="146" t="s">
        <v>71</v>
      </c>
      <c r="H825" s="9" t="s">
        <v>90</v>
      </c>
      <c r="I825" s="146" t="s">
        <v>193</v>
      </c>
      <c r="J825" s="9" t="s">
        <v>410</v>
      </c>
      <c r="K825" s="146" t="s">
        <v>71</v>
      </c>
      <c r="L825" s="146" t="s">
        <v>71</v>
      </c>
      <c r="M825" s="34">
        <f t="shared" ref="M825:T825" si="155">M833</f>
        <v>0</v>
      </c>
      <c r="N825" s="34">
        <f t="shared" si="155"/>
        <v>0</v>
      </c>
      <c r="O825" s="34">
        <f t="shared" si="155"/>
        <v>0</v>
      </c>
      <c r="P825" s="34">
        <f t="shared" si="155"/>
        <v>0</v>
      </c>
      <c r="Q825" s="34">
        <f t="shared" si="155"/>
        <v>0</v>
      </c>
      <c r="R825" s="34">
        <f t="shared" si="155"/>
        <v>0</v>
      </c>
      <c r="S825" s="34">
        <f t="shared" si="155"/>
        <v>0</v>
      </c>
      <c r="T825" s="34">
        <f t="shared" si="155"/>
        <v>0</v>
      </c>
      <c r="U825" s="34">
        <f>U834</f>
        <v>170.7</v>
      </c>
      <c r="V825" s="34">
        <f>V833</f>
        <v>0</v>
      </c>
      <c r="W825" s="34">
        <f>W833</f>
        <v>0</v>
      </c>
      <c r="X825" s="34">
        <f>X833</f>
        <v>0</v>
      </c>
      <c r="Y825" s="28">
        <f t="shared" si="152"/>
        <v>170.7</v>
      </c>
      <c r="Z825" s="135"/>
      <c r="AA825" s="135"/>
      <c r="AB825" s="135"/>
      <c r="AC825" s="135"/>
      <c r="AD825" s="135"/>
      <c r="AE825" s="135"/>
      <c r="AF825" s="135"/>
      <c r="AG825" s="135"/>
      <c r="AH825" s="135"/>
      <c r="AI825" s="135"/>
      <c r="AJ825" s="135"/>
      <c r="AK825" s="135"/>
      <c r="AL825" s="135"/>
      <c r="AM825" s="135"/>
      <c r="AN825" s="135"/>
      <c r="AO825" s="136"/>
    </row>
    <row r="826" spans="1:41" s="137" customFormat="1" ht="63.75" x14ac:dyDescent="0.2">
      <c r="A826" s="150" t="s">
        <v>542</v>
      </c>
      <c r="B826" s="12" t="s">
        <v>597</v>
      </c>
      <c r="C826" s="146" t="s">
        <v>71</v>
      </c>
      <c r="D826" s="146" t="s">
        <v>71</v>
      </c>
      <c r="E826" s="146" t="s">
        <v>71</v>
      </c>
      <c r="F826" s="20" t="s">
        <v>649</v>
      </c>
      <c r="G826" s="8" t="s">
        <v>82</v>
      </c>
      <c r="H826" s="81" t="s">
        <v>71</v>
      </c>
      <c r="I826" s="81" t="s">
        <v>71</v>
      </c>
      <c r="J826" s="9" t="s">
        <v>71</v>
      </c>
      <c r="K826" s="146" t="s">
        <v>71</v>
      </c>
      <c r="L826" s="146" t="s">
        <v>71</v>
      </c>
      <c r="M826" s="81" t="s">
        <v>71</v>
      </c>
      <c r="N826" s="81" t="s">
        <v>71</v>
      </c>
      <c r="O826" s="81" t="s">
        <v>71</v>
      </c>
      <c r="P826" s="81" t="s">
        <v>71</v>
      </c>
      <c r="Q826" s="81" t="s">
        <v>71</v>
      </c>
      <c r="R826" s="81" t="s">
        <v>71</v>
      </c>
      <c r="S826" s="81" t="s">
        <v>71</v>
      </c>
      <c r="T826" s="81" t="s">
        <v>71</v>
      </c>
      <c r="U826" s="82" t="s">
        <v>71</v>
      </c>
      <c r="V826" s="82" t="s">
        <v>71</v>
      </c>
      <c r="W826" s="82" t="s">
        <v>71</v>
      </c>
      <c r="X826" s="82" t="s">
        <v>71</v>
      </c>
      <c r="Y826" s="82" t="s">
        <v>71</v>
      </c>
      <c r="Z826" s="135"/>
      <c r="AA826" s="135"/>
      <c r="AB826" s="135"/>
      <c r="AC826" s="135"/>
      <c r="AD826" s="135"/>
      <c r="AE826" s="135"/>
      <c r="AF826" s="135"/>
      <c r="AG826" s="135"/>
      <c r="AH826" s="135"/>
      <c r="AI826" s="135"/>
      <c r="AJ826" s="135"/>
      <c r="AK826" s="135"/>
      <c r="AL826" s="135"/>
      <c r="AM826" s="135"/>
      <c r="AN826" s="135"/>
      <c r="AO826" s="136"/>
    </row>
    <row r="827" spans="1:41" s="137" customFormat="1" x14ac:dyDescent="0.2">
      <c r="A827" s="152"/>
      <c r="B827" s="11" t="s">
        <v>159</v>
      </c>
      <c r="C827" s="146" t="s">
        <v>72</v>
      </c>
      <c r="D827" s="146" t="s">
        <v>71</v>
      </c>
      <c r="E827" s="147" t="s">
        <v>71</v>
      </c>
      <c r="F827" s="146" t="s">
        <v>71</v>
      </c>
      <c r="G827" s="146" t="s">
        <v>71</v>
      </c>
      <c r="H827" s="9" t="s">
        <v>90</v>
      </c>
      <c r="I827" s="9" t="s">
        <v>193</v>
      </c>
      <c r="J827" s="9" t="s">
        <v>195</v>
      </c>
      <c r="K827" s="22" t="s">
        <v>71</v>
      </c>
      <c r="L827" s="22" t="s">
        <v>71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806.3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27">
        <f>SUM(M827:X827)</f>
        <v>806.3</v>
      </c>
      <c r="Z827" s="135"/>
      <c r="AA827" s="135"/>
      <c r="AB827" s="135"/>
      <c r="AC827" s="135"/>
      <c r="AD827" s="135"/>
      <c r="AE827" s="135"/>
      <c r="AF827" s="135"/>
      <c r="AG827" s="135"/>
      <c r="AH827" s="135"/>
      <c r="AI827" s="135"/>
      <c r="AJ827" s="135"/>
      <c r="AK827" s="135"/>
      <c r="AL827" s="135"/>
      <c r="AM827" s="135"/>
      <c r="AN827" s="135"/>
      <c r="AO827" s="136"/>
    </row>
    <row r="828" spans="1:41" s="137" customFormat="1" x14ac:dyDescent="0.2">
      <c r="A828" s="152"/>
      <c r="B828" s="11" t="s">
        <v>158</v>
      </c>
      <c r="C828" s="146" t="s">
        <v>72</v>
      </c>
      <c r="D828" s="146" t="s">
        <v>71</v>
      </c>
      <c r="E828" s="147" t="s">
        <v>71</v>
      </c>
      <c r="F828" s="146" t="s">
        <v>71</v>
      </c>
      <c r="G828" s="146" t="s">
        <v>71</v>
      </c>
      <c r="H828" s="9" t="s">
        <v>90</v>
      </c>
      <c r="I828" s="9" t="s">
        <v>193</v>
      </c>
      <c r="J828" s="9" t="s">
        <v>195</v>
      </c>
      <c r="K828" s="22" t="s">
        <v>71</v>
      </c>
      <c r="L828" s="22" t="s">
        <v>71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39508.300000000003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27">
        <f>SUM(M828:X828)</f>
        <v>39508.300000000003</v>
      </c>
      <c r="Z828" s="135"/>
      <c r="AA828" s="135"/>
      <c r="AB828" s="135"/>
      <c r="AC828" s="135"/>
      <c r="AD828" s="135"/>
      <c r="AE828" s="135"/>
      <c r="AF828" s="135"/>
      <c r="AG828" s="135"/>
      <c r="AH828" s="135"/>
      <c r="AI828" s="135"/>
      <c r="AJ828" s="135"/>
      <c r="AK828" s="135"/>
      <c r="AL828" s="135"/>
      <c r="AM828" s="135"/>
      <c r="AN828" s="135"/>
      <c r="AO828" s="136"/>
    </row>
    <row r="829" spans="1:41" s="137" customFormat="1" x14ac:dyDescent="0.2">
      <c r="A829" s="162"/>
      <c r="B829" s="11" t="s">
        <v>159</v>
      </c>
      <c r="C829" s="146" t="s">
        <v>72</v>
      </c>
      <c r="D829" s="146" t="s">
        <v>71</v>
      </c>
      <c r="E829" s="147" t="s">
        <v>71</v>
      </c>
      <c r="F829" s="146" t="s">
        <v>71</v>
      </c>
      <c r="G829" s="146" t="s">
        <v>71</v>
      </c>
      <c r="H829" s="9" t="s">
        <v>386</v>
      </c>
      <c r="I829" s="9" t="s">
        <v>193</v>
      </c>
      <c r="J829" s="9" t="s">
        <v>195</v>
      </c>
      <c r="K829" s="22" t="s">
        <v>71</v>
      </c>
      <c r="L829" s="22" t="s">
        <v>71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6861.3</v>
      </c>
      <c r="U829" s="10">
        <v>0</v>
      </c>
      <c r="V829" s="10">
        <v>0</v>
      </c>
      <c r="W829" s="10">
        <v>0</v>
      </c>
      <c r="X829" s="10">
        <v>0</v>
      </c>
      <c r="Y829" s="27">
        <f>SUM(M829:X829)</f>
        <v>6861.3</v>
      </c>
      <c r="Z829" s="135"/>
      <c r="AA829" s="135"/>
      <c r="AB829" s="135"/>
      <c r="AC829" s="135"/>
      <c r="AD829" s="135"/>
      <c r="AE829" s="135"/>
      <c r="AF829" s="135"/>
      <c r="AG829" s="135"/>
      <c r="AH829" s="135"/>
      <c r="AI829" s="135"/>
      <c r="AJ829" s="135"/>
      <c r="AK829" s="135"/>
      <c r="AL829" s="135"/>
      <c r="AM829" s="135"/>
      <c r="AN829" s="135"/>
      <c r="AO829" s="136"/>
    </row>
    <row r="830" spans="1:41" s="137" customFormat="1" x14ac:dyDescent="0.2">
      <c r="A830" s="163"/>
      <c r="B830" s="11" t="s">
        <v>158</v>
      </c>
      <c r="C830" s="146" t="s">
        <v>72</v>
      </c>
      <c r="D830" s="146" t="s">
        <v>71</v>
      </c>
      <c r="E830" s="147" t="s">
        <v>71</v>
      </c>
      <c r="F830" s="146" t="s">
        <v>71</v>
      </c>
      <c r="G830" s="146" t="s">
        <v>71</v>
      </c>
      <c r="H830" s="9" t="s">
        <v>386</v>
      </c>
      <c r="I830" s="9" t="s">
        <v>193</v>
      </c>
      <c r="J830" s="9" t="s">
        <v>195</v>
      </c>
      <c r="K830" s="22" t="s">
        <v>71</v>
      </c>
      <c r="L830" s="22" t="s">
        <v>71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140</v>
      </c>
      <c r="U830" s="10">
        <v>0</v>
      </c>
      <c r="V830" s="10">
        <v>0</v>
      </c>
      <c r="W830" s="10">
        <v>0</v>
      </c>
      <c r="X830" s="10">
        <v>0</v>
      </c>
      <c r="Y830" s="27">
        <f>SUM(M830:X830)</f>
        <v>140</v>
      </c>
      <c r="Z830" s="135"/>
      <c r="AA830" s="135"/>
      <c r="AB830" s="135"/>
      <c r="AC830" s="135"/>
      <c r="AD830" s="135"/>
      <c r="AE830" s="135"/>
      <c r="AF830" s="135"/>
      <c r="AG830" s="135"/>
      <c r="AH830" s="135"/>
      <c r="AI830" s="135"/>
      <c r="AJ830" s="135"/>
      <c r="AK830" s="135"/>
      <c r="AL830" s="135"/>
      <c r="AM830" s="135"/>
      <c r="AN830" s="135"/>
      <c r="AO830" s="136"/>
    </row>
    <row r="831" spans="1:41" s="137" customFormat="1" ht="52.5" customHeight="1" x14ac:dyDescent="0.2">
      <c r="A831" s="142" t="s">
        <v>600</v>
      </c>
      <c r="B831" s="7" t="s">
        <v>223</v>
      </c>
      <c r="C831" s="146" t="s">
        <v>83</v>
      </c>
      <c r="D831" s="146" t="s">
        <v>71</v>
      </c>
      <c r="E831" s="8" t="s">
        <v>98</v>
      </c>
      <c r="F831" s="146" t="s">
        <v>71</v>
      </c>
      <c r="G831" s="146" t="s">
        <v>71</v>
      </c>
      <c r="H831" s="146" t="s">
        <v>71</v>
      </c>
      <c r="I831" s="146" t="s">
        <v>71</v>
      </c>
      <c r="J831" s="9" t="s">
        <v>71</v>
      </c>
      <c r="K831" s="146" t="s">
        <v>71</v>
      </c>
      <c r="L831" s="146" t="s">
        <v>71</v>
      </c>
      <c r="M831" s="146" t="s">
        <v>71</v>
      </c>
      <c r="N831" s="146" t="s">
        <v>71</v>
      </c>
      <c r="O831" s="146" t="s">
        <v>71</v>
      </c>
      <c r="P831" s="146" t="s">
        <v>71</v>
      </c>
      <c r="Q831" s="146" t="s">
        <v>71</v>
      </c>
      <c r="R831" s="146">
        <v>5</v>
      </c>
      <c r="S831" s="146" t="s">
        <v>71</v>
      </c>
      <c r="T831" s="146">
        <v>1</v>
      </c>
      <c r="U831" s="20" t="s">
        <v>71</v>
      </c>
      <c r="V831" s="20">
        <v>2</v>
      </c>
      <c r="W831" s="20" t="s">
        <v>71</v>
      </c>
      <c r="X831" s="20" t="s">
        <v>71</v>
      </c>
      <c r="Y831" s="20">
        <f>SUM(O831:T831)</f>
        <v>6</v>
      </c>
      <c r="Z831" s="135"/>
      <c r="AA831" s="135"/>
      <c r="AB831" s="135"/>
      <c r="AC831" s="135"/>
      <c r="AD831" s="135"/>
      <c r="AE831" s="135"/>
      <c r="AF831" s="135"/>
      <c r="AG831" s="135"/>
      <c r="AH831" s="135"/>
      <c r="AI831" s="135"/>
      <c r="AJ831" s="135"/>
      <c r="AK831" s="135"/>
      <c r="AL831" s="135"/>
      <c r="AM831" s="135"/>
      <c r="AN831" s="135"/>
      <c r="AO831" s="136"/>
    </row>
    <row r="832" spans="1:41" s="137" customFormat="1" ht="76.5" x14ac:dyDescent="0.2">
      <c r="A832" s="150" t="s">
        <v>598</v>
      </c>
      <c r="B832" s="12" t="s">
        <v>596</v>
      </c>
      <c r="C832" s="146" t="s">
        <v>71</v>
      </c>
      <c r="D832" s="146" t="s">
        <v>71</v>
      </c>
      <c r="E832" s="146" t="s">
        <v>71</v>
      </c>
      <c r="F832" s="20" t="s">
        <v>649</v>
      </c>
      <c r="G832" s="8" t="s">
        <v>82</v>
      </c>
      <c r="H832" s="81" t="s">
        <v>71</v>
      </c>
      <c r="I832" s="81" t="s">
        <v>71</v>
      </c>
      <c r="J832" s="9" t="s">
        <v>71</v>
      </c>
      <c r="K832" s="146" t="s">
        <v>71</v>
      </c>
      <c r="L832" s="146" t="s">
        <v>71</v>
      </c>
      <c r="M832" s="81" t="s">
        <v>71</v>
      </c>
      <c r="N832" s="81" t="s">
        <v>71</v>
      </c>
      <c r="O832" s="81" t="s">
        <v>71</v>
      </c>
      <c r="P832" s="81" t="s">
        <v>71</v>
      </c>
      <c r="Q832" s="81" t="s">
        <v>71</v>
      </c>
      <c r="R832" s="81" t="s">
        <v>71</v>
      </c>
      <c r="S832" s="81" t="s">
        <v>71</v>
      </c>
      <c r="T832" s="81" t="s">
        <v>71</v>
      </c>
      <c r="U832" s="82" t="s">
        <v>71</v>
      </c>
      <c r="V832" s="82" t="s">
        <v>71</v>
      </c>
      <c r="W832" s="82" t="s">
        <v>71</v>
      </c>
      <c r="X832" s="82" t="s">
        <v>71</v>
      </c>
      <c r="Y832" s="82" t="s">
        <v>71</v>
      </c>
      <c r="Z832" s="135"/>
      <c r="AA832" s="135"/>
      <c r="AB832" s="135"/>
      <c r="AC832" s="135"/>
      <c r="AD832" s="135"/>
      <c r="AE832" s="135"/>
      <c r="AF832" s="135"/>
      <c r="AG832" s="135"/>
      <c r="AH832" s="135"/>
      <c r="AI832" s="135"/>
      <c r="AJ832" s="135"/>
      <c r="AK832" s="135"/>
      <c r="AL832" s="135"/>
      <c r="AM832" s="135"/>
      <c r="AN832" s="135"/>
      <c r="AO832" s="136"/>
    </row>
    <row r="833" spans="1:41" s="137" customFormat="1" x14ac:dyDescent="0.2">
      <c r="A833" s="152"/>
      <c r="B833" s="11" t="s">
        <v>159</v>
      </c>
      <c r="C833" s="146" t="s">
        <v>72</v>
      </c>
      <c r="D833" s="146" t="s">
        <v>71</v>
      </c>
      <c r="E833" s="147" t="s">
        <v>71</v>
      </c>
      <c r="F833" s="146" t="s">
        <v>71</v>
      </c>
      <c r="G833" s="146" t="s">
        <v>71</v>
      </c>
      <c r="H833" s="9" t="s">
        <v>90</v>
      </c>
      <c r="I833" s="9" t="s">
        <v>193</v>
      </c>
      <c r="J833" s="9" t="s">
        <v>410</v>
      </c>
      <c r="K833" s="22" t="s">
        <v>71</v>
      </c>
      <c r="L833" s="22" t="s">
        <v>71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8362.2999999999993</v>
      </c>
      <c r="V833" s="10">
        <v>0</v>
      </c>
      <c r="W833" s="10">
        <v>0</v>
      </c>
      <c r="X833" s="10">
        <v>0</v>
      </c>
      <c r="Y833" s="27">
        <f>SUM(M833:X833)</f>
        <v>8362.2999999999993</v>
      </c>
      <c r="Z833" s="135"/>
      <c r="AA833" s="135"/>
      <c r="AB833" s="135"/>
      <c r="AC833" s="135"/>
      <c r="AD833" s="135"/>
      <c r="AE833" s="135"/>
      <c r="AF833" s="135"/>
      <c r="AG833" s="135"/>
      <c r="AH833" s="135"/>
      <c r="AI833" s="135"/>
      <c r="AJ833" s="135"/>
      <c r="AK833" s="135"/>
      <c r="AL833" s="135"/>
      <c r="AM833" s="135"/>
      <c r="AN833" s="135"/>
      <c r="AO833" s="136"/>
    </row>
    <row r="834" spans="1:41" s="137" customFormat="1" x14ac:dyDescent="0.2">
      <c r="A834" s="153"/>
      <c r="B834" s="11" t="s">
        <v>158</v>
      </c>
      <c r="C834" s="146" t="s">
        <v>72</v>
      </c>
      <c r="D834" s="146" t="s">
        <v>71</v>
      </c>
      <c r="E834" s="147" t="s">
        <v>71</v>
      </c>
      <c r="F834" s="146" t="s">
        <v>71</v>
      </c>
      <c r="G834" s="146" t="s">
        <v>71</v>
      </c>
      <c r="H834" s="9" t="s">
        <v>90</v>
      </c>
      <c r="I834" s="9" t="s">
        <v>193</v>
      </c>
      <c r="J834" s="9" t="s">
        <v>410</v>
      </c>
      <c r="K834" s="22" t="s">
        <v>71</v>
      </c>
      <c r="L834" s="22" t="s">
        <v>71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170.7</v>
      </c>
      <c r="V834" s="10">
        <v>0</v>
      </c>
      <c r="W834" s="10">
        <v>0</v>
      </c>
      <c r="X834" s="10">
        <v>0</v>
      </c>
      <c r="Y834" s="27">
        <f>SUM(M834:X834)</f>
        <v>170.7</v>
      </c>
      <c r="Z834" s="135"/>
      <c r="AA834" s="135"/>
      <c r="AB834" s="135"/>
      <c r="AC834" s="135"/>
      <c r="AD834" s="135"/>
      <c r="AE834" s="135"/>
      <c r="AF834" s="135"/>
      <c r="AG834" s="135"/>
      <c r="AH834" s="135"/>
      <c r="AI834" s="135"/>
      <c r="AJ834" s="135"/>
      <c r="AK834" s="135"/>
      <c r="AL834" s="135"/>
      <c r="AM834" s="135"/>
      <c r="AN834" s="135"/>
      <c r="AO834" s="136"/>
    </row>
    <row r="835" spans="1:41" s="137" customFormat="1" ht="52.5" customHeight="1" x14ac:dyDescent="0.2">
      <c r="A835" s="142" t="s">
        <v>599</v>
      </c>
      <c r="B835" s="7" t="s">
        <v>223</v>
      </c>
      <c r="C835" s="146" t="s">
        <v>83</v>
      </c>
      <c r="D835" s="146" t="s">
        <v>71</v>
      </c>
      <c r="E835" s="8" t="s">
        <v>98</v>
      </c>
      <c r="F835" s="146" t="s">
        <v>71</v>
      </c>
      <c r="G835" s="146" t="s">
        <v>71</v>
      </c>
      <c r="H835" s="146" t="s">
        <v>71</v>
      </c>
      <c r="I835" s="146" t="s">
        <v>71</v>
      </c>
      <c r="J835" s="9" t="s">
        <v>71</v>
      </c>
      <c r="K835" s="146" t="s">
        <v>71</v>
      </c>
      <c r="L835" s="146" t="s">
        <v>71</v>
      </c>
      <c r="M835" s="146" t="s">
        <v>71</v>
      </c>
      <c r="N835" s="146" t="s">
        <v>71</v>
      </c>
      <c r="O835" s="146" t="s">
        <v>71</v>
      </c>
      <c r="P835" s="146" t="s">
        <v>71</v>
      </c>
      <c r="Q835" s="146" t="s">
        <v>71</v>
      </c>
      <c r="R835" s="146" t="s">
        <v>71</v>
      </c>
      <c r="S835" s="146" t="s">
        <v>71</v>
      </c>
      <c r="T835" s="146" t="s">
        <v>71</v>
      </c>
      <c r="U835" s="20">
        <v>2</v>
      </c>
      <c r="V835" s="20" t="s">
        <v>71</v>
      </c>
      <c r="W835" s="20" t="s">
        <v>71</v>
      </c>
      <c r="X835" s="20" t="s">
        <v>71</v>
      </c>
      <c r="Y835" s="20">
        <f>SUM(O835:T835)</f>
        <v>0</v>
      </c>
      <c r="Z835" s="135"/>
      <c r="AA835" s="135"/>
      <c r="AB835" s="135"/>
      <c r="AC835" s="135"/>
      <c r="AD835" s="135"/>
      <c r="AE835" s="135"/>
      <c r="AF835" s="135"/>
      <c r="AG835" s="135"/>
      <c r="AH835" s="135"/>
      <c r="AI835" s="135"/>
      <c r="AJ835" s="135"/>
      <c r="AK835" s="135"/>
      <c r="AL835" s="135"/>
      <c r="AM835" s="135"/>
      <c r="AN835" s="135"/>
      <c r="AO835" s="136"/>
    </row>
    <row r="836" spans="1:41" s="118" customFormat="1" ht="47.25" customHeight="1" x14ac:dyDescent="0.2">
      <c r="A836" s="149" t="s">
        <v>303</v>
      </c>
      <c r="B836" s="12" t="s">
        <v>511</v>
      </c>
      <c r="C836" s="146" t="s">
        <v>71</v>
      </c>
      <c r="D836" s="146" t="s">
        <v>71</v>
      </c>
      <c r="E836" s="146" t="s">
        <v>71</v>
      </c>
      <c r="F836" s="20" t="s">
        <v>616</v>
      </c>
      <c r="G836" s="8" t="s">
        <v>82</v>
      </c>
      <c r="H836" s="81" t="s">
        <v>71</v>
      </c>
      <c r="I836" s="81" t="s">
        <v>71</v>
      </c>
      <c r="J836" s="9" t="s">
        <v>71</v>
      </c>
      <c r="K836" s="146" t="s">
        <v>71</v>
      </c>
      <c r="L836" s="146" t="s">
        <v>71</v>
      </c>
      <c r="M836" s="81" t="s">
        <v>71</v>
      </c>
      <c r="N836" s="81" t="s">
        <v>71</v>
      </c>
      <c r="O836" s="81" t="s">
        <v>71</v>
      </c>
      <c r="P836" s="81" t="s">
        <v>71</v>
      </c>
      <c r="Q836" s="81" t="s">
        <v>71</v>
      </c>
      <c r="R836" s="81" t="s">
        <v>71</v>
      </c>
      <c r="S836" s="81" t="s">
        <v>71</v>
      </c>
      <c r="T836" s="81" t="s">
        <v>71</v>
      </c>
      <c r="U836" s="82" t="s">
        <v>71</v>
      </c>
      <c r="V836" s="82" t="s">
        <v>71</v>
      </c>
      <c r="W836" s="82" t="s">
        <v>71</v>
      </c>
      <c r="X836" s="82" t="s">
        <v>71</v>
      </c>
      <c r="Y836" s="82" t="s">
        <v>71</v>
      </c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7"/>
    </row>
    <row r="837" spans="1:41" s="118" customFormat="1" x14ac:dyDescent="0.2">
      <c r="A837" s="149"/>
      <c r="B837" s="12" t="s">
        <v>157</v>
      </c>
      <c r="C837" s="148" t="s">
        <v>72</v>
      </c>
      <c r="D837" s="148" t="s">
        <v>71</v>
      </c>
      <c r="E837" s="148" t="s">
        <v>71</v>
      </c>
      <c r="F837" s="148" t="s">
        <v>71</v>
      </c>
      <c r="G837" s="148" t="s">
        <v>71</v>
      </c>
      <c r="H837" s="15" t="s">
        <v>73</v>
      </c>
      <c r="I837" s="148" t="s">
        <v>333</v>
      </c>
      <c r="J837" s="15" t="s">
        <v>75</v>
      </c>
      <c r="K837" s="148" t="s">
        <v>71</v>
      </c>
      <c r="L837" s="148" t="s">
        <v>71</v>
      </c>
      <c r="M837" s="69">
        <f t="shared" ref="M837:W837" si="156">M839+M840</f>
        <v>0</v>
      </c>
      <c r="N837" s="69">
        <f t="shared" si="156"/>
        <v>0</v>
      </c>
      <c r="O837" s="69">
        <f t="shared" si="156"/>
        <v>0</v>
      </c>
      <c r="P837" s="69">
        <f t="shared" si="156"/>
        <v>0</v>
      </c>
      <c r="Q837" s="69">
        <f t="shared" si="156"/>
        <v>0</v>
      </c>
      <c r="R837" s="69">
        <f t="shared" si="156"/>
        <v>25510.2</v>
      </c>
      <c r="S837" s="69">
        <f t="shared" si="156"/>
        <v>0</v>
      </c>
      <c r="T837" s="69">
        <f t="shared" si="156"/>
        <v>25510.2</v>
      </c>
      <c r="U837" s="69">
        <f t="shared" si="156"/>
        <v>0</v>
      </c>
      <c r="V837" s="69">
        <f t="shared" si="156"/>
        <v>0</v>
      </c>
      <c r="W837" s="69">
        <f t="shared" si="156"/>
        <v>0</v>
      </c>
      <c r="X837" s="69">
        <f>X839+X840</f>
        <v>0</v>
      </c>
      <c r="Y837" s="36">
        <f>SUM(M837:X837)</f>
        <v>51020.4</v>
      </c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7"/>
    </row>
    <row r="838" spans="1:41" s="118" customFormat="1" x14ac:dyDescent="0.2">
      <c r="A838" s="149"/>
      <c r="B838" s="12" t="s">
        <v>76</v>
      </c>
      <c r="C838" s="148" t="s">
        <v>71</v>
      </c>
      <c r="D838" s="148" t="s">
        <v>71</v>
      </c>
      <c r="E838" s="148" t="s">
        <v>71</v>
      </c>
      <c r="F838" s="148" t="s">
        <v>71</v>
      </c>
      <c r="G838" s="148" t="s">
        <v>71</v>
      </c>
      <c r="H838" s="148" t="s">
        <v>71</v>
      </c>
      <c r="I838" s="148" t="s">
        <v>71</v>
      </c>
      <c r="J838" s="15" t="s">
        <v>71</v>
      </c>
      <c r="K838" s="148" t="s">
        <v>71</v>
      </c>
      <c r="L838" s="148" t="s">
        <v>71</v>
      </c>
      <c r="M838" s="83" t="s">
        <v>71</v>
      </c>
      <c r="N838" s="83" t="s">
        <v>71</v>
      </c>
      <c r="O838" s="83" t="s">
        <v>71</v>
      </c>
      <c r="P838" s="83" t="s">
        <v>71</v>
      </c>
      <c r="Q838" s="83" t="s">
        <v>71</v>
      </c>
      <c r="R838" s="83" t="s">
        <v>71</v>
      </c>
      <c r="S838" s="83" t="s">
        <v>71</v>
      </c>
      <c r="T838" s="83" t="s">
        <v>71</v>
      </c>
      <c r="U838" s="83" t="s">
        <v>71</v>
      </c>
      <c r="V838" s="83" t="s">
        <v>71</v>
      </c>
      <c r="W838" s="83" t="s">
        <v>71</v>
      </c>
      <c r="X838" s="83" t="s">
        <v>71</v>
      </c>
      <c r="Y838" s="84" t="s">
        <v>71</v>
      </c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7"/>
    </row>
    <row r="839" spans="1:41" s="118" customFormat="1" x14ac:dyDescent="0.2">
      <c r="A839" s="149"/>
      <c r="B839" s="12" t="s">
        <v>159</v>
      </c>
      <c r="C839" s="148" t="s">
        <v>72</v>
      </c>
      <c r="D839" s="148" t="s">
        <v>71</v>
      </c>
      <c r="E839" s="148" t="s">
        <v>71</v>
      </c>
      <c r="F839" s="148" t="s">
        <v>71</v>
      </c>
      <c r="G839" s="148" t="s">
        <v>71</v>
      </c>
      <c r="H839" s="15" t="s">
        <v>73</v>
      </c>
      <c r="I839" s="148" t="s">
        <v>333</v>
      </c>
      <c r="J839" s="15" t="s">
        <v>75</v>
      </c>
      <c r="K839" s="24" t="s">
        <v>71</v>
      </c>
      <c r="L839" s="24" t="s">
        <v>71</v>
      </c>
      <c r="M839" s="67">
        <f>SUMIFS(M842:M843,B842:B843,B839)</f>
        <v>0</v>
      </c>
      <c r="N839" s="67">
        <f>SUMIFS(N842:N843,B842:B843,B839)</f>
        <v>0</v>
      </c>
      <c r="O839" s="67">
        <f>SUMIFS(O842:O843,B842:B843,B839)</f>
        <v>0</v>
      </c>
      <c r="P839" s="67">
        <f>SUMIFS(P842:P843,B842:B843,B839)</f>
        <v>0</v>
      </c>
      <c r="Q839" s="67">
        <f>SUMIFS(Q842:Q843,B842:B843,B839)</f>
        <v>0</v>
      </c>
      <c r="R839" s="36">
        <f>R842</f>
        <v>25000</v>
      </c>
      <c r="S839" s="36">
        <f t="shared" ref="S839:W840" si="157">S842</f>
        <v>0</v>
      </c>
      <c r="T839" s="36">
        <f t="shared" si="157"/>
        <v>25000</v>
      </c>
      <c r="U839" s="36">
        <f t="shared" si="157"/>
        <v>0</v>
      </c>
      <c r="V839" s="36">
        <f t="shared" si="157"/>
        <v>0</v>
      </c>
      <c r="W839" s="36">
        <f t="shared" si="157"/>
        <v>0</v>
      </c>
      <c r="X839" s="36">
        <f>X842</f>
        <v>0</v>
      </c>
      <c r="Y839" s="36">
        <f>SUM(M839:X839)</f>
        <v>50000</v>
      </c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7"/>
    </row>
    <row r="840" spans="1:41" s="118" customFormat="1" x14ac:dyDescent="0.2">
      <c r="A840" s="149"/>
      <c r="B840" s="12" t="s">
        <v>158</v>
      </c>
      <c r="C840" s="148" t="s">
        <v>72</v>
      </c>
      <c r="D840" s="148" t="s">
        <v>71</v>
      </c>
      <c r="E840" s="148" t="s">
        <v>71</v>
      </c>
      <c r="F840" s="148" t="s">
        <v>71</v>
      </c>
      <c r="G840" s="148" t="s">
        <v>71</v>
      </c>
      <c r="H840" s="15" t="s">
        <v>73</v>
      </c>
      <c r="I840" s="148" t="s">
        <v>333</v>
      </c>
      <c r="J840" s="15" t="s">
        <v>75</v>
      </c>
      <c r="K840" s="24" t="s">
        <v>71</v>
      </c>
      <c r="L840" s="24" t="s">
        <v>71</v>
      </c>
      <c r="M840" s="67">
        <f>SUMIFS(M842:M843,B842:B843,B840)</f>
        <v>0</v>
      </c>
      <c r="N840" s="67">
        <f>SUMIFS(N842:N843,B842:B843,B840)</f>
        <v>0</v>
      </c>
      <c r="O840" s="67">
        <f>SUMIFS(O842:O843,B842:B843,B840)</f>
        <v>0</v>
      </c>
      <c r="P840" s="67">
        <f>SUMIFS(P842:P843,B842:B843,B840)</f>
        <v>0</v>
      </c>
      <c r="Q840" s="67">
        <f>SUMIFS(Q842:Q843,B842:B843,B840)</f>
        <v>0</v>
      </c>
      <c r="R840" s="36">
        <f>R843</f>
        <v>510.2</v>
      </c>
      <c r="S840" s="36">
        <f t="shared" si="157"/>
        <v>0</v>
      </c>
      <c r="T840" s="36">
        <f t="shared" si="157"/>
        <v>510.2</v>
      </c>
      <c r="U840" s="36">
        <f t="shared" si="157"/>
        <v>0</v>
      </c>
      <c r="V840" s="36">
        <f t="shared" si="157"/>
        <v>0</v>
      </c>
      <c r="W840" s="36">
        <f t="shared" si="157"/>
        <v>0</v>
      </c>
      <c r="X840" s="36">
        <f>X843</f>
        <v>0</v>
      </c>
      <c r="Y840" s="36">
        <f>SUM(M840:X840)</f>
        <v>1020.4</v>
      </c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7"/>
    </row>
    <row r="841" spans="1:41" s="118" customFormat="1" x14ac:dyDescent="0.2">
      <c r="A841" s="149"/>
      <c r="B841" s="12"/>
      <c r="C841" s="24" t="s">
        <v>71</v>
      </c>
      <c r="D841" s="24" t="s">
        <v>71</v>
      </c>
      <c r="E841" s="24" t="s">
        <v>71</v>
      </c>
      <c r="F841" s="24" t="s">
        <v>71</v>
      </c>
      <c r="G841" s="24" t="s">
        <v>71</v>
      </c>
      <c r="H841" s="24" t="s">
        <v>71</v>
      </c>
      <c r="I841" s="24" t="s">
        <v>71</v>
      </c>
      <c r="J841" s="24" t="s">
        <v>71</v>
      </c>
      <c r="K841" s="24" t="s">
        <v>71</v>
      </c>
      <c r="L841" s="24" t="s">
        <v>71</v>
      </c>
      <c r="M841" s="85" t="s">
        <v>71</v>
      </c>
      <c r="N841" s="85" t="s">
        <v>71</v>
      </c>
      <c r="O841" s="85" t="s">
        <v>71</v>
      </c>
      <c r="P841" s="85" t="s">
        <v>71</v>
      </c>
      <c r="Q841" s="85" t="s">
        <v>71</v>
      </c>
      <c r="R841" s="85" t="s">
        <v>71</v>
      </c>
      <c r="S841" s="85" t="s">
        <v>71</v>
      </c>
      <c r="T841" s="85" t="s">
        <v>71</v>
      </c>
      <c r="U841" s="85" t="s">
        <v>71</v>
      </c>
      <c r="V841" s="85" t="s">
        <v>71</v>
      </c>
      <c r="W841" s="85" t="s">
        <v>71</v>
      </c>
      <c r="X841" s="85" t="s">
        <v>71</v>
      </c>
      <c r="Y841" s="85" t="s">
        <v>71</v>
      </c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7"/>
    </row>
    <row r="842" spans="1:41" s="118" customFormat="1" x14ac:dyDescent="0.2">
      <c r="A842" s="149"/>
      <c r="B842" s="11" t="s">
        <v>159</v>
      </c>
      <c r="C842" s="146" t="s">
        <v>72</v>
      </c>
      <c r="D842" s="146" t="s">
        <v>71</v>
      </c>
      <c r="E842" s="146" t="s">
        <v>71</v>
      </c>
      <c r="F842" s="146" t="s">
        <v>71</v>
      </c>
      <c r="G842" s="146" t="s">
        <v>71</v>
      </c>
      <c r="H842" s="9" t="s">
        <v>90</v>
      </c>
      <c r="I842" s="146" t="s">
        <v>193</v>
      </c>
      <c r="J842" s="9">
        <v>610</v>
      </c>
      <c r="K842" s="146" t="s">
        <v>71</v>
      </c>
      <c r="L842" s="146" t="s">
        <v>71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25000</v>
      </c>
      <c r="S842" s="34">
        <v>0</v>
      </c>
      <c r="T842" s="34">
        <v>25000</v>
      </c>
      <c r="U842" s="34">
        <v>0</v>
      </c>
      <c r="V842" s="34">
        <v>0</v>
      </c>
      <c r="W842" s="34">
        <v>0</v>
      </c>
      <c r="X842" s="34">
        <v>0</v>
      </c>
      <c r="Y842" s="28">
        <f>SUM(M842:X842)</f>
        <v>50000</v>
      </c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7"/>
    </row>
    <row r="843" spans="1:41" s="118" customFormat="1" ht="15" x14ac:dyDescent="0.2">
      <c r="A843" s="149"/>
      <c r="B843" s="11" t="s">
        <v>158</v>
      </c>
      <c r="C843" s="146" t="s">
        <v>72</v>
      </c>
      <c r="D843" s="46" t="s">
        <v>71</v>
      </c>
      <c r="E843" s="146" t="s">
        <v>71</v>
      </c>
      <c r="F843" s="146" t="s">
        <v>71</v>
      </c>
      <c r="G843" s="146" t="s">
        <v>71</v>
      </c>
      <c r="H843" s="9" t="s">
        <v>90</v>
      </c>
      <c r="I843" s="146" t="s">
        <v>193</v>
      </c>
      <c r="J843" s="9">
        <v>610</v>
      </c>
      <c r="K843" s="146" t="s">
        <v>71</v>
      </c>
      <c r="L843" s="146" t="s">
        <v>71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510.2</v>
      </c>
      <c r="S843" s="34">
        <v>0</v>
      </c>
      <c r="T843" s="34">
        <v>510.2</v>
      </c>
      <c r="U843" s="34">
        <v>0</v>
      </c>
      <c r="V843" s="34">
        <v>0</v>
      </c>
      <c r="W843" s="34">
        <v>0</v>
      </c>
      <c r="X843" s="34">
        <v>0</v>
      </c>
      <c r="Y843" s="28">
        <f>SUM(M843:X843)</f>
        <v>1020.4</v>
      </c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7"/>
    </row>
    <row r="844" spans="1:41" s="118" customFormat="1" ht="65.25" customHeight="1" x14ac:dyDescent="0.2">
      <c r="A844" s="142" t="s">
        <v>221</v>
      </c>
      <c r="B844" s="7" t="s">
        <v>185</v>
      </c>
      <c r="C844" s="146" t="s">
        <v>83</v>
      </c>
      <c r="D844" s="146" t="s">
        <v>71</v>
      </c>
      <c r="E844" s="8" t="s">
        <v>98</v>
      </c>
      <c r="F844" s="146" t="s">
        <v>71</v>
      </c>
      <c r="G844" s="146" t="s">
        <v>71</v>
      </c>
      <c r="H844" s="146" t="s">
        <v>71</v>
      </c>
      <c r="I844" s="146" t="s">
        <v>71</v>
      </c>
      <c r="J844" s="9" t="s">
        <v>71</v>
      </c>
      <c r="K844" s="146" t="s">
        <v>71</v>
      </c>
      <c r="L844" s="146" t="s">
        <v>71</v>
      </c>
      <c r="M844" s="81" t="s">
        <v>71</v>
      </c>
      <c r="N844" s="81" t="s">
        <v>71</v>
      </c>
      <c r="O844" s="81" t="s">
        <v>71</v>
      </c>
      <c r="P844" s="81" t="s">
        <v>71</v>
      </c>
      <c r="Q844" s="81" t="s">
        <v>71</v>
      </c>
      <c r="R844" s="146">
        <v>1</v>
      </c>
      <c r="S844" s="146" t="s">
        <v>71</v>
      </c>
      <c r="T844" s="146">
        <v>1</v>
      </c>
      <c r="U844" s="81" t="s">
        <v>71</v>
      </c>
      <c r="V844" s="81" t="s">
        <v>71</v>
      </c>
      <c r="W844" s="81" t="s">
        <v>71</v>
      </c>
      <c r="X844" s="81" t="s">
        <v>71</v>
      </c>
      <c r="Y844" s="20">
        <f>SUM(O844:T844)</f>
        <v>2</v>
      </c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7"/>
    </row>
    <row r="845" spans="1:41" s="118" customFormat="1" ht="63.75" x14ac:dyDescent="0.2">
      <c r="A845" s="149" t="s">
        <v>710</v>
      </c>
      <c r="B845" s="12" t="s">
        <v>372</v>
      </c>
      <c r="C845" s="146" t="s">
        <v>71</v>
      </c>
      <c r="D845" s="146" t="s">
        <v>71</v>
      </c>
      <c r="E845" s="146" t="s">
        <v>71</v>
      </c>
      <c r="F845" s="25">
        <v>2020</v>
      </c>
      <c r="G845" s="8" t="s">
        <v>82</v>
      </c>
      <c r="H845" s="146" t="s">
        <v>71</v>
      </c>
      <c r="I845" s="20" t="s">
        <v>71</v>
      </c>
      <c r="J845" s="20" t="s">
        <v>71</v>
      </c>
      <c r="K845" s="20" t="s">
        <v>71</v>
      </c>
      <c r="L845" s="20" t="s">
        <v>71</v>
      </c>
      <c r="M845" s="82" t="s">
        <v>71</v>
      </c>
      <c r="N845" s="82" t="s">
        <v>71</v>
      </c>
      <c r="O845" s="82" t="s">
        <v>71</v>
      </c>
      <c r="P845" s="82" t="s">
        <v>71</v>
      </c>
      <c r="Q845" s="82" t="s">
        <v>71</v>
      </c>
      <c r="R845" s="20" t="s">
        <v>71</v>
      </c>
      <c r="S845" s="20" t="s">
        <v>71</v>
      </c>
      <c r="T845" s="20" t="s">
        <v>71</v>
      </c>
      <c r="U845" s="82" t="s">
        <v>71</v>
      </c>
      <c r="V845" s="82" t="s">
        <v>71</v>
      </c>
      <c r="W845" s="82" t="s">
        <v>71</v>
      </c>
      <c r="X845" s="82" t="s">
        <v>71</v>
      </c>
      <c r="Y845" s="20" t="s">
        <v>71</v>
      </c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7"/>
    </row>
    <row r="846" spans="1:41" s="118" customFormat="1" x14ac:dyDescent="0.2">
      <c r="A846" s="149"/>
      <c r="B846" s="12" t="s">
        <v>157</v>
      </c>
      <c r="C846" s="148" t="s">
        <v>72</v>
      </c>
      <c r="D846" s="148" t="s">
        <v>71</v>
      </c>
      <c r="E846" s="148" t="s">
        <v>71</v>
      </c>
      <c r="F846" s="52" t="s">
        <v>71</v>
      </c>
      <c r="G846" s="24" t="s">
        <v>71</v>
      </c>
      <c r="H846" s="148" t="s">
        <v>73</v>
      </c>
      <c r="I846" s="148" t="s">
        <v>333</v>
      </c>
      <c r="J846" s="15" t="s">
        <v>75</v>
      </c>
      <c r="K846" s="24" t="s">
        <v>71</v>
      </c>
      <c r="L846" s="24" t="s">
        <v>71</v>
      </c>
      <c r="M846" s="23">
        <f t="shared" ref="M846:R846" si="158">M848+M849</f>
        <v>0</v>
      </c>
      <c r="N846" s="23">
        <f t="shared" si="158"/>
        <v>0</v>
      </c>
      <c r="O846" s="23">
        <f t="shared" si="158"/>
        <v>0</v>
      </c>
      <c r="P846" s="23">
        <f t="shared" si="158"/>
        <v>0</v>
      </c>
      <c r="Q846" s="23">
        <f t="shared" si="158"/>
        <v>0</v>
      </c>
      <c r="R846" s="23">
        <f t="shared" si="158"/>
        <v>0</v>
      </c>
      <c r="S846" s="23">
        <f t="shared" ref="S846:X846" si="159">S848+S849</f>
        <v>20707</v>
      </c>
      <c r="T846" s="23">
        <f t="shared" si="159"/>
        <v>0</v>
      </c>
      <c r="U846" s="23">
        <f t="shared" si="159"/>
        <v>0</v>
      </c>
      <c r="V846" s="23">
        <f t="shared" si="159"/>
        <v>0</v>
      </c>
      <c r="W846" s="23">
        <f t="shared" si="159"/>
        <v>0</v>
      </c>
      <c r="X846" s="23">
        <f t="shared" si="159"/>
        <v>0</v>
      </c>
      <c r="Y846" s="23">
        <f>SUM(M846:X846)</f>
        <v>20707</v>
      </c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7"/>
    </row>
    <row r="847" spans="1:41" s="118" customFormat="1" x14ac:dyDescent="0.2">
      <c r="A847" s="149"/>
      <c r="B847" s="12" t="s">
        <v>76</v>
      </c>
      <c r="C847" s="24" t="s">
        <v>71</v>
      </c>
      <c r="D847" s="24" t="s">
        <v>71</v>
      </c>
      <c r="E847" s="24" t="s">
        <v>71</v>
      </c>
      <c r="F847" s="24" t="s">
        <v>71</v>
      </c>
      <c r="G847" s="24" t="s">
        <v>71</v>
      </c>
      <c r="H847" s="24" t="s">
        <v>71</v>
      </c>
      <c r="I847" s="24" t="s">
        <v>71</v>
      </c>
      <c r="J847" s="24" t="s">
        <v>71</v>
      </c>
      <c r="K847" s="24" t="s">
        <v>71</v>
      </c>
      <c r="L847" s="24" t="s">
        <v>71</v>
      </c>
      <c r="M847" s="24" t="s">
        <v>71</v>
      </c>
      <c r="N847" s="24" t="s">
        <v>71</v>
      </c>
      <c r="O847" s="24" t="s">
        <v>71</v>
      </c>
      <c r="P847" s="24" t="s">
        <v>71</v>
      </c>
      <c r="Q847" s="24" t="s">
        <v>71</v>
      </c>
      <c r="R847" s="24" t="s">
        <v>71</v>
      </c>
      <c r="S847" s="24" t="s">
        <v>71</v>
      </c>
      <c r="T847" s="24" t="s">
        <v>71</v>
      </c>
      <c r="U847" s="24" t="s">
        <v>71</v>
      </c>
      <c r="V847" s="24" t="s">
        <v>71</v>
      </c>
      <c r="W847" s="24" t="s">
        <v>71</v>
      </c>
      <c r="X847" s="24" t="s">
        <v>71</v>
      </c>
      <c r="Y847" s="24" t="s">
        <v>71</v>
      </c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7"/>
    </row>
    <row r="848" spans="1:41" s="118" customFormat="1" x14ac:dyDescent="0.2">
      <c r="A848" s="149"/>
      <c r="B848" s="12" t="s">
        <v>159</v>
      </c>
      <c r="C848" s="148" t="s">
        <v>72</v>
      </c>
      <c r="D848" s="148" t="s">
        <v>71</v>
      </c>
      <c r="E848" s="148" t="s">
        <v>71</v>
      </c>
      <c r="F848" s="52" t="s">
        <v>71</v>
      </c>
      <c r="G848" s="24" t="s">
        <v>71</v>
      </c>
      <c r="H848" s="148" t="s">
        <v>73</v>
      </c>
      <c r="I848" s="148" t="s">
        <v>333</v>
      </c>
      <c r="J848" s="15" t="s">
        <v>75</v>
      </c>
      <c r="K848" s="24" t="s">
        <v>71</v>
      </c>
      <c r="L848" s="24" t="s">
        <v>71</v>
      </c>
      <c r="M848" s="67">
        <f>SUMIFS(M851:M852,B851:B852,B848)</f>
        <v>0</v>
      </c>
      <c r="N848" s="67">
        <f>SUMIFS(N851:N852,B851:B852,B848)</f>
        <v>0</v>
      </c>
      <c r="O848" s="67">
        <f>SUMIFS(O851:O852,B851:B852,B848)</f>
        <v>0</v>
      </c>
      <c r="P848" s="67">
        <f>SUMIFS(P851:P852,B851:B852,B848)</f>
        <v>0</v>
      </c>
      <c r="Q848" s="67">
        <f>SUMIFS(Q851:Q852,B851:B852,B848)</f>
        <v>0</v>
      </c>
      <c r="R848" s="36">
        <f>SUMIFS(R851:R852,B851:B852,B848)</f>
        <v>0</v>
      </c>
      <c r="S848" s="23">
        <f>SUMIFS(S851:S852,B851:B852,B848)</f>
        <v>19464.400000000001</v>
      </c>
      <c r="T848" s="36">
        <f>SUMIFS(T851:T852,B851:B852,B848)</f>
        <v>0</v>
      </c>
      <c r="U848" s="36">
        <f>SUMIFS(U851:U852,B851:B852,B848)</f>
        <v>0</v>
      </c>
      <c r="V848" s="36">
        <f>SUMIFS(V851:V852,B851:B852,B848)</f>
        <v>0</v>
      </c>
      <c r="W848" s="36">
        <f>SUMIFS(W851:W852,B851:B852,B848)</f>
        <v>0</v>
      </c>
      <c r="X848" s="36">
        <f>SUMIFS(X851:X852,C851:C852,B848)</f>
        <v>0</v>
      </c>
      <c r="Y848" s="33">
        <f>SUM(M848:X848)</f>
        <v>19464.400000000001</v>
      </c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7"/>
    </row>
    <row r="849" spans="1:41" s="118" customFormat="1" x14ac:dyDescent="0.2">
      <c r="A849" s="149"/>
      <c r="B849" s="12" t="s">
        <v>158</v>
      </c>
      <c r="C849" s="148" t="s">
        <v>72</v>
      </c>
      <c r="D849" s="148" t="s">
        <v>71</v>
      </c>
      <c r="E849" s="148" t="s">
        <v>71</v>
      </c>
      <c r="F849" s="52" t="s">
        <v>71</v>
      </c>
      <c r="G849" s="24" t="s">
        <v>71</v>
      </c>
      <c r="H849" s="148" t="s">
        <v>73</v>
      </c>
      <c r="I849" s="148" t="s">
        <v>333</v>
      </c>
      <c r="J849" s="15" t="s">
        <v>75</v>
      </c>
      <c r="K849" s="24" t="s">
        <v>71</v>
      </c>
      <c r="L849" s="24" t="s">
        <v>71</v>
      </c>
      <c r="M849" s="67">
        <f>SUMIFS(M851:M852,B851:B852,B849)</f>
        <v>0</v>
      </c>
      <c r="N849" s="67">
        <f>SUMIFS(N851:N852,B851:B852,B849)</f>
        <v>0</v>
      </c>
      <c r="O849" s="67">
        <f>SUMIFS(O851:O852,B851:B852,B849)</f>
        <v>0</v>
      </c>
      <c r="P849" s="67">
        <f>SUMIFS(P851:P852,B851:B852,B849)</f>
        <v>0</v>
      </c>
      <c r="Q849" s="67">
        <f>SUMIFS(Q851:Q852,B851:B852,B849)</f>
        <v>0</v>
      </c>
      <c r="R849" s="36">
        <f>SUMIFS(R851:R852,B851:B852,B849)</f>
        <v>0</v>
      </c>
      <c r="S849" s="23">
        <f>SUMIFS(S851:S852,B851:B852,B849)</f>
        <v>1242.5999999999999</v>
      </c>
      <c r="T849" s="36">
        <f>SUMIFS(T851:T852,B851:B852,B849)</f>
        <v>0</v>
      </c>
      <c r="U849" s="36">
        <f>SUMIFS(U851:U852,B851:B852,B849)</f>
        <v>0</v>
      </c>
      <c r="V849" s="36">
        <f>SUMIFS(V851:V852,B851:B852,B849)</f>
        <v>0</v>
      </c>
      <c r="W849" s="36">
        <f>SUMIFS(W851:W852,B851:B852,B849)</f>
        <v>0</v>
      </c>
      <c r="X849" s="36">
        <f>SUMIFS(X851:X852,C851:C852,B849)</f>
        <v>0</v>
      </c>
      <c r="Y849" s="33">
        <f>SUM(M849:X849)</f>
        <v>1242.5999999999999</v>
      </c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7"/>
    </row>
    <row r="850" spans="1:41" s="118" customFormat="1" x14ac:dyDescent="0.2">
      <c r="A850" s="149"/>
      <c r="B850" s="12"/>
      <c r="C850" s="24" t="s">
        <v>71</v>
      </c>
      <c r="D850" s="24" t="s">
        <v>71</v>
      </c>
      <c r="E850" s="24" t="s">
        <v>71</v>
      </c>
      <c r="F850" s="24" t="s">
        <v>71</v>
      </c>
      <c r="G850" s="24" t="s">
        <v>71</v>
      </c>
      <c r="H850" s="24" t="s">
        <v>71</v>
      </c>
      <c r="I850" s="24" t="s">
        <v>71</v>
      </c>
      <c r="J850" s="24" t="s">
        <v>71</v>
      </c>
      <c r="K850" s="24" t="s">
        <v>71</v>
      </c>
      <c r="L850" s="24" t="s">
        <v>71</v>
      </c>
      <c r="M850" s="24" t="s">
        <v>71</v>
      </c>
      <c r="N850" s="24" t="s">
        <v>71</v>
      </c>
      <c r="O850" s="24" t="s">
        <v>71</v>
      </c>
      <c r="P850" s="24" t="s">
        <v>71</v>
      </c>
      <c r="Q850" s="24" t="s">
        <v>71</v>
      </c>
      <c r="R850" s="24" t="s">
        <v>71</v>
      </c>
      <c r="S850" s="24" t="s">
        <v>71</v>
      </c>
      <c r="T850" s="24" t="s">
        <v>71</v>
      </c>
      <c r="U850" s="24" t="s">
        <v>71</v>
      </c>
      <c r="V850" s="24" t="s">
        <v>71</v>
      </c>
      <c r="W850" s="24" t="s">
        <v>71</v>
      </c>
      <c r="X850" s="24" t="s">
        <v>71</v>
      </c>
      <c r="Y850" s="24" t="s">
        <v>71</v>
      </c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7"/>
    </row>
    <row r="851" spans="1:41" s="118" customFormat="1" x14ac:dyDescent="0.2">
      <c r="A851" s="149"/>
      <c r="B851" s="11" t="s">
        <v>159</v>
      </c>
      <c r="C851" s="146" t="s">
        <v>97</v>
      </c>
      <c r="D851" s="51" t="s">
        <v>71</v>
      </c>
      <c r="E851" s="51" t="s">
        <v>71</v>
      </c>
      <c r="F851" s="20" t="s">
        <v>71</v>
      </c>
      <c r="G851" s="51" t="s">
        <v>71</v>
      </c>
      <c r="H851" s="142" t="s">
        <v>80</v>
      </c>
      <c r="I851" s="146" t="s">
        <v>311</v>
      </c>
      <c r="J851" s="9" t="s">
        <v>410</v>
      </c>
      <c r="K851" s="146" t="s">
        <v>71</v>
      </c>
      <c r="L851" s="146" t="s">
        <v>71</v>
      </c>
      <c r="M851" s="10">
        <f>SUMIFS(M853:M876,I853:I876,"184Р554950",B853:B876,B851)</f>
        <v>0</v>
      </c>
      <c r="N851" s="10">
        <f>SUMIFS(N853:N876,I853:I876,"184Р554950",B853:B876,B851)</f>
        <v>0</v>
      </c>
      <c r="O851" s="10">
        <f>SUMIFS(O853:O876,I853:I876,"184Р554950",B853:B876,B851)</f>
        <v>0</v>
      </c>
      <c r="P851" s="10">
        <f>SUMIFS(P853:P876,I853:I876,"184Р554950",B853:B876,B851)</f>
        <v>0</v>
      </c>
      <c r="Q851" s="10">
        <f>SUMIFS(Q853:Q876,I853:I876,"184Р554950",B853:B876,B851)</f>
        <v>0</v>
      </c>
      <c r="R851" s="10">
        <f>SUMIFS(R853:R876,I853:I876,"184Р554950",B853:B876,B851)</f>
        <v>0</v>
      </c>
      <c r="S851" s="10">
        <f>SUMIFS(S853:S876,I853:I876,"184Р554950",B853:B876,B851)</f>
        <v>19464.400000000001</v>
      </c>
      <c r="T851" s="10">
        <f>SUMIFS(T853:T876,I853:I876,"184Р554950",B853:B876,B851)</f>
        <v>0</v>
      </c>
      <c r="U851" s="10">
        <f>SUMIFS(U853:U876,I853:I876,"184Р554950",B853:B876,B851)</f>
        <v>0</v>
      </c>
      <c r="V851" s="10">
        <f>SUMIFS(V853:V876,I853:I876,"184Р554950",B853:B876,B851)</f>
        <v>0</v>
      </c>
      <c r="W851" s="10">
        <f>SUMIFS(W853:W876,I853:I876,"184Р554950",B853:B876,B851)</f>
        <v>0</v>
      </c>
      <c r="X851" s="10">
        <f>SUMIFS(X853:X876,J853:J876,"184Р554950",C853:C876,B851)</f>
        <v>0</v>
      </c>
      <c r="Y851" s="28">
        <f>SUM(M851:X851)</f>
        <v>19464.400000000001</v>
      </c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7"/>
    </row>
    <row r="852" spans="1:41" s="118" customFormat="1" x14ac:dyDescent="0.2">
      <c r="A852" s="149"/>
      <c r="B852" s="11" t="s">
        <v>158</v>
      </c>
      <c r="C852" s="146" t="s">
        <v>72</v>
      </c>
      <c r="D852" s="146" t="s">
        <v>71</v>
      </c>
      <c r="E852" s="146" t="s">
        <v>71</v>
      </c>
      <c r="F852" s="146" t="s">
        <v>71</v>
      </c>
      <c r="G852" s="51" t="s">
        <v>71</v>
      </c>
      <c r="H852" s="142" t="s">
        <v>80</v>
      </c>
      <c r="I852" s="146" t="s">
        <v>311</v>
      </c>
      <c r="J852" s="9" t="s">
        <v>410</v>
      </c>
      <c r="K852" s="146" t="s">
        <v>71</v>
      </c>
      <c r="L852" s="146" t="s">
        <v>71</v>
      </c>
      <c r="M852" s="10">
        <f>SUMIFS(M853:M876,I853:I876,"184Р554950",B853:B876,B852)</f>
        <v>0</v>
      </c>
      <c r="N852" s="10">
        <f>SUMIFS(N853:N876,I853:I876,"184Р554950",B853:B876,B852)</f>
        <v>0</v>
      </c>
      <c r="O852" s="10">
        <f>SUMIFS(O853:O876,I853:I876,"184Р554950",B853:B876,B852)</f>
        <v>0</v>
      </c>
      <c r="P852" s="10">
        <f>SUMIFS(P853:P876,I853:I876,"184Р554950",B853:B876,B852)</f>
        <v>0</v>
      </c>
      <c r="Q852" s="10">
        <f>SUMIFS(Q853:Q876,I853:I876,"184Р554950",B853:B876,B852)</f>
        <v>0</v>
      </c>
      <c r="R852" s="10">
        <f>SUMIFS(R853:R876,I853:I876,"184Р554950",B853:B876,B852)</f>
        <v>0</v>
      </c>
      <c r="S852" s="10">
        <f>SUMIFS(S853:S876,I853:I876,"184Р554950",B853:B876,B852)</f>
        <v>1242.5999999999999</v>
      </c>
      <c r="T852" s="10">
        <f>SUMIFS(T853:T876,I853:I876,"184Р554950",B853:B876,B852)</f>
        <v>0</v>
      </c>
      <c r="U852" s="10">
        <f>SUMIFS(U853:U876,I853:I876,"184Р554950",B853:B876,B852)</f>
        <v>0</v>
      </c>
      <c r="V852" s="10">
        <f>SUMIFS(V853:V876,I853:I876,"184Р554950",B853:B876,B852)</f>
        <v>0</v>
      </c>
      <c r="W852" s="10">
        <f>SUMIFS(W853:W876,I853:I876,"184Р554950",B853:B876,B852)</f>
        <v>0</v>
      </c>
      <c r="X852" s="10">
        <f>SUMIFS(X853:X876,J853:J876,"184Р554950",C853:C876,B852)</f>
        <v>0</v>
      </c>
      <c r="Y852" s="28">
        <f>SUM(M852:X852)</f>
        <v>1242.5999999999999</v>
      </c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7"/>
    </row>
    <row r="853" spans="1:41" s="118" customFormat="1" ht="48.75" customHeight="1" x14ac:dyDescent="0.2">
      <c r="A853" s="150" t="s">
        <v>336</v>
      </c>
      <c r="B853" s="11" t="s">
        <v>346</v>
      </c>
      <c r="C853" s="146" t="s">
        <v>71</v>
      </c>
      <c r="D853" s="146" t="s">
        <v>71</v>
      </c>
      <c r="E853" s="146" t="s">
        <v>71</v>
      </c>
      <c r="F853" s="25">
        <v>2020</v>
      </c>
      <c r="G853" s="8" t="s">
        <v>82</v>
      </c>
      <c r="H853" s="146" t="s">
        <v>71</v>
      </c>
      <c r="I853" s="20" t="s">
        <v>71</v>
      </c>
      <c r="J853" s="20" t="s">
        <v>71</v>
      </c>
      <c r="K853" s="20" t="s">
        <v>71</v>
      </c>
      <c r="L853" s="20" t="s">
        <v>71</v>
      </c>
      <c r="M853" s="20" t="s">
        <v>71</v>
      </c>
      <c r="N853" s="20" t="s">
        <v>71</v>
      </c>
      <c r="O853" s="20" t="s">
        <v>71</v>
      </c>
      <c r="P853" s="20" t="s">
        <v>71</v>
      </c>
      <c r="Q853" s="20" t="s">
        <v>71</v>
      </c>
      <c r="R853" s="20" t="s">
        <v>71</v>
      </c>
      <c r="S853" s="20" t="s">
        <v>71</v>
      </c>
      <c r="T853" s="20" t="s">
        <v>71</v>
      </c>
      <c r="U853" s="20" t="s">
        <v>71</v>
      </c>
      <c r="V853" s="20" t="s">
        <v>71</v>
      </c>
      <c r="W853" s="20" t="s">
        <v>71</v>
      </c>
      <c r="X853" s="20" t="s">
        <v>71</v>
      </c>
      <c r="Y853" s="20" t="s">
        <v>71</v>
      </c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7"/>
    </row>
    <row r="854" spans="1:41" s="118" customFormat="1" x14ac:dyDescent="0.2">
      <c r="A854" s="152"/>
      <c r="B854" s="11" t="s">
        <v>159</v>
      </c>
      <c r="C854" s="146" t="s">
        <v>97</v>
      </c>
      <c r="D854" s="51" t="s">
        <v>71</v>
      </c>
      <c r="E854" s="51" t="s">
        <v>71</v>
      </c>
      <c r="F854" s="20" t="s">
        <v>85</v>
      </c>
      <c r="G854" s="51" t="s">
        <v>71</v>
      </c>
      <c r="H854" s="142" t="s">
        <v>80</v>
      </c>
      <c r="I854" s="146" t="s">
        <v>311</v>
      </c>
      <c r="J854" s="9" t="s">
        <v>410</v>
      </c>
      <c r="K854" s="146" t="s">
        <v>71</v>
      </c>
      <c r="L854" s="146" t="s">
        <v>71</v>
      </c>
      <c r="M854" s="49">
        <v>0</v>
      </c>
      <c r="N854" s="49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2536.8000000000002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28">
        <f>SUM(M854:X854)</f>
        <v>2536.8000000000002</v>
      </c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7"/>
    </row>
    <row r="855" spans="1:41" s="118" customFormat="1" x14ac:dyDescent="0.2">
      <c r="A855" s="153"/>
      <c r="B855" s="11" t="s">
        <v>158</v>
      </c>
      <c r="C855" s="146" t="s">
        <v>72</v>
      </c>
      <c r="D855" s="146" t="s">
        <v>71</v>
      </c>
      <c r="E855" s="146" t="s">
        <v>71</v>
      </c>
      <c r="F855" s="146" t="s">
        <v>71</v>
      </c>
      <c r="G855" s="51" t="s">
        <v>71</v>
      </c>
      <c r="H855" s="142" t="s">
        <v>80</v>
      </c>
      <c r="I855" s="146" t="s">
        <v>311</v>
      </c>
      <c r="J855" s="9" t="s">
        <v>410</v>
      </c>
      <c r="K855" s="146" t="s">
        <v>71</v>
      </c>
      <c r="L855" s="146" t="s">
        <v>71</v>
      </c>
      <c r="M855" s="49">
        <v>0</v>
      </c>
      <c r="N855" s="49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162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f>SUM(M855:X855)</f>
        <v>162</v>
      </c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7"/>
    </row>
    <row r="856" spans="1:41" s="118" customFormat="1" ht="24.75" customHeight="1" x14ac:dyDescent="0.2">
      <c r="A856" s="142" t="s">
        <v>337</v>
      </c>
      <c r="B856" s="2" t="s">
        <v>266</v>
      </c>
      <c r="C856" s="142" t="s">
        <v>141</v>
      </c>
      <c r="D856" s="51" t="s">
        <v>71</v>
      </c>
      <c r="E856" s="53" t="s">
        <v>99</v>
      </c>
      <c r="F856" s="142" t="s">
        <v>71</v>
      </c>
      <c r="G856" s="142" t="s">
        <v>71</v>
      </c>
      <c r="H856" s="142" t="s">
        <v>71</v>
      </c>
      <c r="I856" s="20" t="s">
        <v>71</v>
      </c>
      <c r="J856" s="20" t="s">
        <v>71</v>
      </c>
      <c r="K856" s="20" t="s">
        <v>71</v>
      </c>
      <c r="L856" s="20" t="s">
        <v>71</v>
      </c>
      <c r="M856" s="20" t="s">
        <v>71</v>
      </c>
      <c r="N856" s="20" t="s">
        <v>71</v>
      </c>
      <c r="O856" s="20">
        <v>0</v>
      </c>
      <c r="P856" s="20">
        <v>0</v>
      </c>
      <c r="Q856" s="20">
        <v>0</v>
      </c>
      <c r="R856" s="20">
        <v>0</v>
      </c>
      <c r="S856" s="54">
        <v>20</v>
      </c>
      <c r="T856" s="54">
        <v>20</v>
      </c>
      <c r="U856" s="54">
        <v>20</v>
      </c>
      <c r="V856" s="54">
        <v>20</v>
      </c>
      <c r="W856" s="54">
        <v>20</v>
      </c>
      <c r="X856" s="54">
        <v>20</v>
      </c>
      <c r="Y856" s="20">
        <v>20</v>
      </c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7"/>
    </row>
    <row r="857" spans="1:41" s="118" customFormat="1" ht="48" customHeight="1" x14ac:dyDescent="0.2">
      <c r="A857" s="150" t="s">
        <v>338</v>
      </c>
      <c r="B857" s="11" t="s">
        <v>347</v>
      </c>
      <c r="C857" s="146" t="s">
        <v>71</v>
      </c>
      <c r="D857" s="146" t="s">
        <v>71</v>
      </c>
      <c r="E857" s="146" t="s">
        <v>71</v>
      </c>
      <c r="F857" s="25">
        <v>2020</v>
      </c>
      <c r="G857" s="8" t="s">
        <v>82</v>
      </c>
      <c r="H857" s="146" t="s">
        <v>71</v>
      </c>
      <c r="I857" s="146" t="s">
        <v>71</v>
      </c>
      <c r="J857" s="9" t="s">
        <v>71</v>
      </c>
      <c r="K857" s="146" t="s">
        <v>71</v>
      </c>
      <c r="L857" s="146" t="s">
        <v>71</v>
      </c>
      <c r="M857" s="146" t="s">
        <v>71</v>
      </c>
      <c r="N857" s="146" t="s">
        <v>71</v>
      </c>
      <c r="O857" s="20" t="s">
        <v>71</v>
      </c>
      <c r="P857" s="20" t="s">
        <v>71</v>
      </c>
      <c r="Q857" s="20" t="s">
        <v>71</v>
      </c>
      <c r="R857" s="20" t="s">
        <v>71</v>
      </c>
      <c r="S857" s="20" t="s">
        <v>71</v>
      </c>
      <c r="T857" s="20" t="s">
        <v>71</v>
      </c>
      <c r="U857" s="20" t="s">
        <v>71</v>
      </c>
      <c r="V857" s="20" t="s">
        <v>71</v>
      </c>
      <c r="W857" s="20" t="s">
        <v>71</v>
      </c>
      <c r="X857" s="20" t="s">
        <v>71</v>
      </c>
      <c r="Y857" s="20" t="s">
        <v>71</v>
      </c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7"/>
    </row>
    <row r="858" spans="1:41" s="118" customFormat="1" x14ac:dyDescent="0.2">
      <c r="A858" s="152"/>
      <c r="B858" s="11" t="s">
        <v>159</v>
      </c>
      <c r="C858" s="146" t="s">
        <v>97</v>
      </c>
      <c r="D858" s="51" t="s">
        <v>71</v>
      </c>
      <c r="E858" s="51" t="s">
        <v>71</v>
      </c>
      <c r="F858" s="20" t="s">
        <v>85</v>
      </c>
      <c r="G858" s="51" t="s">
        <v>71</v>
      </c>
      <c r="H858" s="142" t="s">
        <v>80</v>
      </c>
      <c r="I858" s="146" t="s">
        <v>311</v>
      </c>
      <c r="J858" s="9" t="s">
        <v>410</v>
      </c>
      <c r="K858" s="146" t="s">
        <v>71</v>
      </c>
      <c r="L858" s="146" t="s">
        <v>71</v>
      </c>
      <c r="M858" s="49">
        <v>0</v>
      </c>
      <c r="N858" s="49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2587.6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28">
        <f>SUM(M858:X858)</f>
        <v>2587.6</v>
      </c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7"/>
    </row>
    <row r="859" spans="1:41" s="118" customFormat="1" x14ac:dyDescent="0.2">
      <c r="A859" s="153"/>
      <c r="B859" s="11" t="s">
        <v>158</v>
      </c>
      <c r="C859" s="146" t="s">
        <v>72</v>
      </c>
      <c r="D859" s="146" t="s">
        <v>71</v>
      </c>
      <c r="E859" s="146" t="s">
        <v>71</v>
      </c>
      <c r="F859" s="146" t="s">
        <v>71</v>
      </c>
      <c r="G859" s="51" t="s">
        <v>71</v>
      </c>
      <c r="H859" s="142" t="s">
        <v>80</v>
      </c>
      <c r="I859" s="146" t="s">
        <v>311</v>
      </c>
      <c r="J859" s="9" t="s">
        <v>410</v>
      </c>
      <c r="K859" s="146" t="s">
        <v>71</v>
      </c>
      <c r="L859" s="146" t="s">
        <v>71</v>
      </c>
      <c r="M859" s="49">
        <v>0</v>
      </c>
      <c r="N859" s="49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165.2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28">
        <f>SUM(M859:X859)</f>
        <v>165.2</v>
      </c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7"/>
    </row>
    <row r="860" spans="1:41" s="118" customFormat="1" ht="24.75" customHeight="1" x14ac:dyDescent="0.2">
      <c r="A860" s="142" t="s">
        <v>339</v>
      </c>
      <c r="B860" s="2" t="s">
        <v>266</v>
      </c>
      <c r="C860" s="142" t="s">
        <v>141</v>
      </c>
      <c r="D860" s="51" t="s">
        <v>71</v>
      </c>
      <c r="E860" s="53" t="s">
        <v>99</v>
      </c>
      <c r="F860" s="142" t="s">
        <v>71</v>
      </c>
      <c r="G860" s="142" t="s">
        <v>71</v>
      </c>
      <c r="H860" s="142" t="s">
        <v>71</v>
      </c>
      <c r="I860" s="142" t="s">
        <v>71</v>
      </c>
      <c r="J860" s="142" t="s">
        <v>71</v>
      </c>
      <c r="K860" s="142" t="s">
        <v>71</v>
      </c>
      <c r="L860" s="142" t="s">
        <v>71</v>
      </c>
      <c r="M860" s="28" t="s">
        <v>71</v>
      </c>
      <c r="N860" s="28" t="s">
        <v>71</v>
      </c>
      <c r="O860" s="28">
        <v>0</v>
      </c>
      <c r="P860" s="28">
        <v>0</v>
      </c>
      <c r="Q860" s="28">
        <v>0</v>
      </c>
      <c r="R860" s="28">
        <v>0</v>
      </c>
      <c r="S860" s="54">
        <v>20</v>
      </c>
      <c r="T860" s="54">
        <v>20</v>
      </c>
      <c r="U860" s="54">
        <v>20</v>
      </c>
      <c r="V860" s="54">
        <v>20</v>
      </c>
      <c r="W860" s="54">
        <v>20</v>
      </c>
      <c r="X860" s="54">
        <v>20</v>
      </c>
      <c r="Y860" s="146">
        <v>20</v>
      </c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7"/>
    </row>
    <row r="861" spans="1:41" s="118" customFormat="1" ht="54" customHeight="1" x14ac:dyDescent="0.2">
      <c r="A861" s="150" t="s">
        <v>340</v>
      </c>
      <c r="B861" s="11" t="s">
        <v>348</v>
      </c>
      <c r="C861" s="146" t="s">
        <v>71</v>
      </c>
      <c r="D861" s="146" t="s">
        <v>71</v>
      </c>
      <c r="E861" s="146" t="s">
        <v>71</v>
      </c>
      <c r="F861" s="25">
        <v>2020</v>
      </c>
      <c r="G861" s="8" t="s">
        <v>82</v>
      </c>
      <c r="H861" s="146" t="s">
        <v>71</v>
      </c>
      <c r="I861" s="146" t="s">
        <v>71</v>
      </c>
      <c r="J861" s="9" t="s">
        <v>71</v>
      </c>
      <c r="K861" s="146" t="s">
        <v>71</v>
      </c>
      <c r="L861" s="146" t="s">
        <v>71</v>
      </c>
      <c r="M861" s="146" t="s">
        <v>71</v>
      </c>
      <c r="N861" s="146" t="s">
        <v>71</v>
      </c>
      <c r="O861" s="20" t="s">
        <v>71</v>
      </c>
      <c r="P861" s="20" t="s">
        <v>71</v>
      </c>
      <c r="Q861" s="20" t="s">
        <v>71</v>
      </c>
      <c r="R861" s="20" t="s">
        <v>71</v>
      </c>
      <c r="S861" s="20" t="s">
        <v>71</v>
      </c>
      <c r="T861" s="20" t="s">
        <v>71</v>
      </c>
      <c r="U861" s="20" t="s">
        <v>71</v>
      </c>
      <c r="V861" s="20" t="s">
        <v>71</v>
      </c>
      <c r="W861" s="20" t="s">
        <v>71</v>
      </c>
      <c r="X861" s="20" t="s">
        <v>71</v>
      </c>
      <c r="Y861" s="20" t="s">
        <v>71</v>
      </c>
      <c r="Z861" s="116"/>
      <c r="AA861" s="122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7"/>
    </row>
    <row r="862" spans="1:41" s="118" customFormat="1" x14ac:dyDescent="0.2">
      <c r="A862" s="152"/>
      <c r="B862" s="11" t="s">
        <v>159</v>
      </c>
      <c r="C862" s="146" t="s">
        <v>97</v>
      </c>
      <c r="D862" s="51" t="s">
        <v>71</v>
      </c>
      <c r="E862" s="51" t="s">
        <v>71</v>
      </c>
      <c r="F862" s="20" t="s">
        <v>85</v>
      </c>
      <c r="G862" s="51" t="s">
        <v>71</v>
      </c>
      <c r="H862" s="142" t="s">
        <v>80</v>
      </c>
      <c r="I862" s="146" t="s">
        <v>311</v>
      </c>
      <c r="J862" s="9" t="s">
        <v>410</v>
      </c>
      <c r="K862" s="146" t="s">
        <v>71</v>
      </c>
      <c r="L862" s="146" t="s">
        <v>71</v>
      </c>
      <c r="M862" s="49">
        <v>0</v>
      </c>
      <c r="N862" s="49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2395.1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28">
        <f>SUM(M862:X862)</f>
        <v>2395.1</v>
      </c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7"/>
    </row>
    <row r="863" spans="1:41" s="118" customFormat="1" x14ac:dyDescent="0.2">
      <c r="A863" s="153"/>
      <c r="B863" s="11" t="s">
        <v>158</v>
      </c>
      <c r="C863" s="146" t="s">
        <v>72</v>
      </c>
      <c r="D863" s="146" t="s">
        <v>71</v>
      </c>
      <c r="E863" s="146" t="s">
        <v>71</v>
      </c>
      <c r="F863" s="146" t="s">
        <v>71</v>
      </c>
      <c r="G863" s="51" t="s">
        <v>71</v>
      </c>
      <c r="H863" s="142" t="s">
        <v>80</v>
      </c>
      <c r="I863" s="146" t="s">
        <v>311</v>
      </c>
      <c r="J863" s="9" t="s">
        <v>410</v>
      </c>
      <c r="K863" s="146" t="s">
        <v>71</v>
      </c>
      <c r="L863" s="146" t="s">
        <v>71</v>
      </c>
      <c r="M863" s="49">
        <v>0</v>
      </c>
      <c r="N863" s="49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152.9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f>SUM(M863:X863)</f>
        <v>152.9</v>
      </c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7"/>
    </row>
    <row r="864" spans="1:41" s="118" customFormat="1" ht="24.75" customHeight="1" x14ac:dyDescent="0.2">
      <c r="A864" s="142" t="s">
        <v>341</v>
      </c>
      <c r="B864" s="2" t="s">
        <v>266</v>
      </c>
      <c r="C864" s="142" t="s">
        <v>141</v>
      </c>
      <c r="D864" s="51" t="s">
        <v>71</v>
      </c>
      <c r="E864" s="53" t="s">
        <v>99</v>
      </c>
      <c r="F864" s="142" t="s">
        <v>71</v>
      </c>
      <c r="G864" s="142" t="s">
        <v>71</v>
      </c>
      <c r="H864" s="142" t="s">
        <v>71</v>
      </c>
      <c r="I864" s="142" t="s">
        <v>71</v>
      </c>
      <c r="J864" s="142" t="s">
        <v>71</v>
      </c>
      <c r="K864" s="142" t="s">
        <v>71</v>
      </c>
      <c r="L864" s="142" t="s">
        <v>71</v>
      </c>
      <c r="M864" s="28" t="s">
        <v>71</v>
      </c>
      <c r="N864" s="28" t="s">
        <v>71</v>
      </c>
      <c r="O864" s="28">
        <v>0</v>
      </c>
      <c r="P864" s="28">
        <v>0</v>
      </c>
      <c r="Q864" s="28">
        <v>0</v>
      </c>
      <c r="R864" s="28">
        <v>0</v>
      </c>
      <c r="S864" s="54">
        <v>20</v>
      </c>
      <c r="T864" s="54">
        <v>20</v>
      </c>
      <c r="U864" s="54">
        <v>20</v>
      </c>
      <c r="V864" s="54">
        <v>20</v>
      </c>
      <c r="W864" s="54">
        <v>20</v>
      </c>
      <c r="X864" s="54">
        <v>20</v>
      </c>
      <c r="Y864" s="20">
        <v>20</v>
      </c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7"/>
    </row>
    <row r="865" spans="1:257" s="118" customFormat="1" ht="53.25" customHeight="1" x14ac:dyDescent="0.2">
      <c r="A865" s="150" t="s">
        <v>342</v>
      </c>
      <c r="B865" s="11" t="s">
        <v>349</v>
      </c>
      <c r="C865" s="146" t="s">
        <v>71</v>
      </c>
      <c r="D865" s="146" t="s">
        <v>71</v>
      </c>
      <c r="E865" s="146" t="s">
        <v>71</v>
      </c>
      <c r="F865" s="25">
        <v>2020</v>
      </c>
      <c r="G865" s="8" t="s">
        <v>82</v>
      </c>
      <c r="H865" s="146" t="s">
        <v>71</v>
      </c>
      <c r="I865" s="146" t="s">
        <v>71</v>
      </c>
      <c r="J865" s="9" t="s">
        <v>71</v>
      </c>
      <c r="K865" s="146" t="s">
        <v>71</v>
      </c>
      <c r="L865" s="146" t="s">
        <v>71</v>
      </c>
      <c r="M865" s="146" t="s">
        <v>71</v>
      </c>
      <c r="N865" s="146" t="s">
        <v>71</v>
      </c>
      <c r="O865" s="20" t="s">
        <v>71</v>
      </c>
      <c r="P865" s="20" t="s">
        <v>71</v>
      </c>
      <c r="Q865" s="20" t="s">
        <v>71</v>
      </c>
      <c r="R865" s="20" t="s">
        <v>71</v>
      </c>
      <c r="S865" s="20" t="s">
        <v>71</v>
      </c>
      <c r="T865" s="20" t="s">
        <v>71</v>
      </c>
      <c r="U865" s="20" t="s">
        <v>71</v>
      </c>
      <c r="V865" s="20" t="s">
        <v>71</v>
      </c>
      <c r="W865" s="20" t="s">
        <v>71</v>
      </c>
      <c r="X865" s="20" t="s">
        <v>71</v>
      </c>
      <c r="Y865" s="20" t="s">
        <v>71</v>
      </c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7"/>
    </row>
    <row r="866" spans="1:257" s="118" customFormat="1" x14ac:dyDescent="0.2">
      <c r="A866" s="152"/>
      <c r="B866" s="11" t="s">
        <v>159</v>
      </c>
      <c r="C866" s="146" t="s">
        <v>97</v>
      </c>
      <c r="D866" s="146" t="s">
        <v>71</v>
      </c>
      <c r="E866" s="146" t="s">
        <v>71</v>
      </c>
      <c r="F866" s="20" t="s">
        <v>71</v>
      </c>
      <c r="G866" s="146" t="s">
        <v>71</v>
      </c>
      <c r="H866" s="142" t="s">
        <v>80</v>
      </c>
      <c r="I866" s="146" t="s">
        <v>311</v>
      </c>
      <c r="J866" s="9" t="s">
        <v>410</v>
      </c>
      <c r="K866" s="146" t="s">
        <v>85</v>
      </c>
      <c r="L866" s="146" t="s">
        <v>85</v>
      </c>
      <c r="M866" s="49">
        <v>0</v>
      </c>
      <c r="N866" s="49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2533.1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28">
        <f>SUM(M866:X866)</f>
        <v>2533.1</v>
      </c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7"/>
    </row>
    <row r="867" spans="1:257" s="118" customFormat="1" x14ac:dyDescent="0.2">
      <c r="A867" s="153"/>
      <c r="B867" s="11" t="s">
        <v>158</v>
      </c>
      <c r="C867" s="146" t="s">
        <v>72</v>
      </c>
      <c r="D867" s="146" t="s">
        <v>71</v>
      </c>
      <c r="E867" s="146" t="s">
        <v>71</v>
      </c>
      <c r="F867" s="146" t="s">
        <v>71</v>
      </c>
      <c r="G867" s="146" t="s">
        <v>71</v>
      </c>
      <c r="H867" s="142" t="s">
        <v>80</v>
      </c>
      <c r="I867" s="146" t="s">
        <v>311</v>
      </c>
      <c r="J867" s="9" t="s">
        <v>410</v>
      </c>
      <c r="K867" s="146" t="s">
        <v>85</v>
      </c>
      <c r="L867" s="146" t="s">
        <v>85</v>
      </c>
      <c r="M867" s="49">
        <v>0</v>
      </c>
      <c r="N867" s="49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161.69999999999999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28">
        <f>SUM(M867:X867)</f>
        <v>161.69999999999999</v>
      </c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7"/>
    </row>
    <row r="868" spans="1:257" s="118" customFormat="1" ht="24.75" customHeight="1" x14ac:dyDescent="0.2">
      <c r="A868" s="142" t="s">
        <v>343</v>
      </c>
      <c r="B868" s="2" t="s">
        <v>266</v>
      </c>
      <c r="C868" s="142" t="s">
        <v>141</v>
      </c>
      <c r="D868" s="20" t="s">
        <v>71</v>
      </c>
      <c r="E868" s="53" t="s">
        <v>99</v>
      </c>
      <c r="F868" s="20" t="s">
        <v>71</v>
      </c>
      <c r="G868" s="20" t="s">
        <v>71</v>
      </c>
      <c r="H868" s="20" t="s">
        <v>71</v>
      </c>
      <c r="I868" s="20" t="s">
        <v>71</v>
      </c>
      <c r="J868" s="20" t="s">
        <v>71</v>
      </c>
      <c r="K868" s="146" t="s">
        <v>85</v>
      </c>
      <c r="L868" s="146" t="s">
        <v>85</v>
      </c>
      <c r="M868" s="28" t="s">
        <v>71</v>
      </c>
      <c r="N868" s="28" t="s">
        <v>71</v>
      </c>
      <c r="O868" s="28">
        <v>0</v>
      </c>
      <c r="P868" s="28">
        <v>0</v>
      </c>
      <c r="Q868" s="28">
        <v>0</v>
      </c>
      <c r="R868" s="28">
        <v>0</v>
      </c>
      <c r="S868" s="54">
        <v>20</v>
      </c>
      <c r="T868" s="54">
        <v>20</v>
      </c>
      <c r="U868" s="54">
        <v>20</v>
      </c>
      <c r="V868" s="54">
        <v>20</v>
      </c>
      <c r="W868" s="54">
        <v>20</v>
      </c>
      <c r="X868" s="54">
        <v>21</v>
      </c>
      <c r="Y868" s="146">
        <v>20</v>
      </c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7"/>
    </row>
    <row r="869" spans="1:257" s="118" customFormat="1" ht="53.25" customHeight="1" x14ac:dyDescent="0.2">
      <c r="A869" s="150" t="s">
        <v>344</v>
      </c>
      <c r="B869" s="11" t="s">
        <v>350</v>
      </c>
      <c r="C869" s="20" t="s">
        <v>71</v>
      </c>
      <c r="D869" s="20" t="s">
        <v>71</v>
      </c>
      <c r="E869" s="20" t="s">
        <v>71</v>
      </c>
      <c r="F869" s="25">
        <v>2020</v>
      </c>
      <c r="G869" s="8" t="s">
        <v>82</v>
      </c>
      <c r="H869" s="20" t="s">
        <v>71</v>
      </c>
      <c r="I869" s="20" t="s">
        <v>71</v>
      </c>
      <c r="J869" s="20" t="s">
        <v>71</v>
      </c>
      <c r="K869" s="20" t="s">
        <v>71</v>
      </c>
      <c r="L869" s="20" t="s">
        <v>71</v>
      </c>
      <c r="M869" s="20" t="s">
        <v>71</v>
      </c>
      <c r="N869" s="20" t="s">
        <v>71</v>
      </c>
      <c r="O869" s="20" t="s">
        <v>71</v>
      </c>
      <c r="P869" s="20" t="s">
        <v>71</v>
      </c>
      <c r="Q869" s="20" t="s">
        <v>71</v>
      </c>
      <c r="R869" s="20" t="s">
        <v>71</v>
      </c>
      <c r="S869" s="20" t="s">
        <v>71</v>
      </c>
      <c r="T869" s="20" t="s">
        <v>71</v>
      </c>
      <c r="U869" s="20" t="s">
        <v>71</v>
      </c>
      <c r="V869" s="20" t="s">
        <v>71</v>
      </c>
      <c r="W869" s="20" t="s">
        <v>71</v>
      </c>
      <c r="X869" s="20" t="s">
        <v>71</v>
      </c>
      <c r="Y869" s="20" t="s">
        <v>71</v>
      </c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7"/>
    </row>
    <row r="870" spans="1:257" s="118" customFormat="1" x14ac:dyDescent="0.2">
      <c r="A870" s="152"/>
      <c r="B870" s="11" t="s">
        <v>159</v>
      </c>
      <c r="C870" s="146" t="s">
        <v>97</v>
      </c>
      <c r="D870" s="146" t="s">
        <v>71</v>
      </c>
      <c r="E870" s="146" t="s">
        <v>71</v>
      </c>
      <c r="F870" s="20" t="s">
        <v>71</v>
      </c>
      <c r="G870" s="146" t="s">
        <v>71</v>
      </c>
      <c r="H870" s="142" t="s">
        <v>80</v>
      </c>
      <c r="I870" s="146" t="s">
        <v>311</v>
      </c>
      <c r="J870" s="9" t="s">
        <v>410</v>
      </c>
      <c r="K870" s="146" t="s">
        <v>85</v>
      </c>
      <c r="L870" s="146" t="s">
        <v>85</v>
      </c>
      <c r="M870" s="49">
        <v>0</v>
      </c>
      <c r="N870" s="49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2588.1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28">
        <f>SUM(M870:X870)</f>
        <v>2588.1</v>
      </c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7"/>
    </row>
    <row r="871" spans="1:257" s="118" customFormat="1" x14ac:dyDescent="0.2">
      <c r="A871" s="153"/>
      <c r="B871" s="11" t="s">
        <v>158</v>
      </c>
      <c r="C871" s="146" t="s">
        <v>72</v>
      </c>
      <c r="D871" s="146" t="s">
        <v>71</v>
      </c>
      <c r="E871" s="146" t="s">
        <v>71</v>
      </c>
      <c r="F871" s="146" t="s">
        <v>71</v>
      </c>
      <c r="G871" s="146" t="s">
        <v>71</v>
      </c>
      <c r="H871" s="142" t="s">
        <v>80</v>
      </c>
      <c r="I871" s="146" t="s">
        <v>311</v>
      </c>
      <c r="J871" s="9" t="s">
        <v>410</v>
      </c>
      <c r="K871" s="146" t="s">
        <v>85</v>
      </c>
      <c r="L871" s="146" t="s">
        <v>85</v>
      </c>
      <c r="M871" s="49">
        <v>0</v>
      </c>
      <c r="N871" s="49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165.2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28">
        <f>SUM(M871:X871)</f>
        <v>165.2</v>
      </c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7"/>
    </row>
    <row r="872" spans="1:257" s="118" customFormat="1" ht="24.75" customHeight="1" x14ac:dyDescent="0.2">
      <c r="A872" s="142" t="s">
        <v>345</v>
      </c>
      <c r="B872" s="2" t="s">
        <v>266</v>
      </c>
      <c r="C872" s="142" t="s">
        <v>141</v>
      </c>
      <c r="D872" s="20" t="s">
        <v>71</v>
      </c>
      <c r="E872" s="53" t="s">
        <v>99</v>
      </c>
      <c r="F872" s="20" t="s">
        <v>71</v>
      </c>
      <c r="G872" s="20" t="s">
        <v>71</v>
      </c>
      <c r="H872" s="20" t="s">
        <v>71</v>
      </c>
      <c r="I872" s="20" t="s">
        <v>71</v>
      </c>
      <c r="J872" s="20" t="s">
        <v>71</v>
      </c>
      <c r="K872" s="146" t="s">
        <v>85</v>
      </c>
      <c r="L872" s="146" t="s">
        <v>85</v>
      </c>
      <c r="M872" s="28" t="s">
        <v>71</v>
      </c>
      <c r="N872" s="28" t="s">
        <v>71</v>
      </c>
      <c r="O872" s="28">
        <v>0</v>
      </c>
      <c r="P872" s="28">
        <v>0</v>
      </c>
      <c r="Q872" s="28">
        <v>0</v>
      </c>
      <c r="R872" s="28">
        <v>0</v>
      </c>
      <c r="S872" s="54">
        <v>20</v>
      </c>
      <c r="T872" s="54">
        <v>20</v>
      </c>
      <c r="U872" s="54">
        <v>20</v>
      </c>
      <c r="V872" s="54">
        <v>20</v>
      </c>
      <c r="W872" s="54">
        <v>20</v>
      </c>
      <c r="X872" s="54">
        <v>20</v>
      </c>
      <c r="Y872" s="146">
        <v>20</v>
      </c>
      <c r="Z872" s="4"/>
      <c r="AA872" s="4"/>
      <c r="AB872" s="4"/>
      <c r="AC872" s="4"/>
      <c r="AD872" s="5"/>
      <c r="AE872" s="4"/>
      <c r="AF872" s="4"/>
      <c r="AG872" s="4"/>
      <c r="AH872" s="4"/>
      <c r="AI872" s="4"/>
      <c r="AJ872" s="4"/>
      <c r="AK872" s="4"/>
      <c r="AL872" s="5"/>
      <c r="AM872" s="4"/>
      <c r="AN872" s="4"/>
      <c r="AO872" s="3"/>
      <c r="AP872" s="101"/>
      <c r="AQ872" s="101"/>
      <c r="AR872" s="101"/>
      <c r="AS872" s="101"/>
      <c r="AT872" s="2"/>
      <c r="AU872" s="101"/>
      <c r="AV872" s="101"/>
      <c r="AW872" s="101"/>
      <c r="AX872" s="101"/>
      <c r="AY872" s="101"/>
      <c r="AZ872" s="101"/>
      <c r="BA872" s="101"/>
      <c r="BB872" s="2"/>
      <c r="BC872" s="101"/>
      <c r="BD872" s="101"/>
      <c r="BE872" s="101"/>
      <c r="BF872" s="101"/>
      <c r="BG872" s="101"/>
      <c r="BH872" s="101"/>
      <c r="BI872" s="101"/>
      <c r="BJ872" s="2"/>
      <c r="BK872" s="101"/>
      <c r="BL872" s="101"/>
      <c r="BM872" s="101"/>
      <c r="BN872" s="101"/>
      <c r="BO872" s="101"/>
      <c r="BP872" s="101"/>
      <c r="BQ872" s="101"/>
      <c r="BR872" s="2"/>
      <c r="BS872" s="101"/>
      <c r="BT872" s="101"/>
      <c r="BU872" s="101"/>
      <c r="BV872" s="101"/>
      <c r="BW872" s="101"/>
      <c r="BX872" s="101"/>
      <c r="BY872" s="101"/>
      <c r="BZ872" s="2"/>
      <c r="CA872" s="101"/>
      <c r="CB872" s="101"/>
      <c r="CC872" s="101"/>
      <c r="CD872" s="101"/>
      <c r="CE872" s="101"/>
      <c r="CF872" s="101"/>
      <c r="CG872" s="101"/>
      <c r="CH872" s="2"/>
      <c r="CI872" s="101"/>
      <c r="CJ872" s="101"/>
      <c r="CK872" s="101"/>
      <c r="CL872" s="101"/>
      <c r="CM872" s="101"/>
      <c r="CN872" s="101"/>
      <c r="CO872" s="101"/>
      <c r="CP872" s="2"/>
      <c r="CQ872" s="101"/>
      <c r="CR872" s="101"/>
      <c r="CS872" s="101"/>
      <c r="CT872" s="101"/>
      <c r="CU872" s="101"/>
      <c r="CV872" s="101"/>
      <c r="CW872" s="101"/>
      <c r="CX872" s="2"/>
      <c r="CY872" s="101"/>
      <c r="CZ872" s="101"/>
      <c r="DA872" s="101"/>
      <c r="DB872" s="101"/>
      <c r="DC872" s="101"/>
      <c r="DD872" s="101"/>
      <c r="DE872" s="101"/>
      <c r="DF872" s="2"/>
      <c r="DG872" s="101"/>
      <c r="DH872" s="101"/>
      <c r="DI872" s="101"/>
      <c r="DJ872" s="101"/>
      <c r="DK872" s="101"/>
      <c r="DL872" s="101"/>
      <c r="DM872" s="101"/>
      <c r="DN872" s="2"/>
      <c r="DO872" s="101"/>
      <c r="DP872" s="101"/>
      <c r="DQ872" s="101"/>
      <c r="DR872" s="101"/>
      <c r="DS872" s="101"/>
      <c r="DT872" s="101"/>
      <c r="DU872" s="101"/>
      <c r="DV872" s="2"/>
      <c r="DW872" s="101"/>
      <c r="DX872" s="101"/>
      <c r="DY872" s="101"/>
      <c r="DZ872" s="101"/>
      <c r="EA872" s="101"/>
      <c r="EB872" s="101"/>
      <c r="EC872" s="101"/>
      <c r="ED872" s="2"/>
      <c r="EE872" s="101"/>
      <c r="EF872" s="101"/>
      <c r="EG872" s="101"/>
      <c r="EH872" s="101"/>
      <c r="EI872" s="101"/>
      <c r="EJ872" s="101"/>
      <c r="EK872" s="101"/>
      <c r="EL872" s="2"/>
      <c r="EM872" s="101"/>
      <c r="EN872" s="101"/>
      <c r="EO872" s="101"/>
      <c r="EP872" s="101"/>
      <c r="EQ872" s="101"/>
      <c r="ER872" s="101"/>
      <c r="ES872" s="101"/>
      <c r="ET872" s="2"/>
      <c r="EU872" s="101"/>
      <c r="EV872" s="101"/>
      <c r="EW872" s="101"/>
      <c r="EX872" s="101"/>
      <c r="EY872" s="101"/>
      <c r="EZ872" s="101"/>
      <c r="FA872" s="101"/>
      <c r="FB872" s="2"/>
      <c r="FC872" s="101"/>
      <c r="FD872" s="101"/>
      <c r="FE872" s="101"/>
      <c r="FF872" s="101"/>
      <c r="FG872" s="101"/>
      <c r="FH872" s="101"/>
      <c r="FI872" s="101"/>
      <c r="FJ872" s="2"/>
      <c r="FK872" s="101"/>
      <c r="FL872" s="101"/>
      <c r="FM872" s="101"/>
      <c r="FN872" s="101"/>
      <c r="FO872" s="101"/>
      <c r="FP872" s="101"/>
      <c r="FQ872" s="101"/>
      <c r="FR872" s="2"/>
      <c r="FS872" s="101"/>
      <c r="FT872" s="101"/>
      <c r="FU872" s="101"/>
      <c r="FV872" s="101"/>
      <c r="FW872" s="101"/>
      <c r="FX872" s="101"/>
      <c r="FY872" s="101"/>
      <c r="FZ872" s="2"/>
      <c r="GA872" s="101"/>
      <c r="GB872" s="101"/>
      <c r="GC872" s="101"/>
      <c r="GD872" s="101"/>
      <c r="GE872" s="101"/>
      <c r="GF872" s="101"/>
      <c r="GG872" s="101"/>
      <c r="GH872" s="2"/>
      <c r="GI872" s="101"/>
      <c r="GJ872" s="101"/>
      <c r="GK872" s="101"/>
      <c r="GL872" s="101"/>
      <c r="GM872" s="101"/>
      <c r="GN872" s="101"/>
      <c r="GO872" s="101"/>
      <c r="GP872" s="2"/>
      <c r="GQ872" s="101"/>
      <c r="GR872" s="101"/>
      <c r="GS872" s="101"/>
      <c r="GT872" s="101"/>
      <c r="GU872" s="101"/>
      <c r="GV872" s="101"/>
      <c r="GW872" s="101"/>
      <c r="GX872" s="2"/>
      <c r="GY872" s="101"/>
      <c r="GZ872" s="101"/>
      <c r="HA872" s="101"/>
      <c r="HB872" s="101"/>
      <c r="HC872" s="101"/>
      <c r="HD872" s="101"/>
      <c r="HE872" s="101"/>
      <c r="HF872" s="2"/>
      <c r="HG872" s="101"/>
      <c r="HH872" s="101"/>
      <c r="HI872" s="101"/>
      <c r="HJ872" s="101"/>
      <c r="HK872" s="101"/>
      <c r="HL872" s="101"/>
      <c r="HM872" s="101"/>
      <c r="HN872" s="2"/>
      <c r="HO872" s="101"/>
      <c r="HP872" s="101"/>
      <c r="HQ872" s="101"/>
      <c r="HR872" s="101"/>
      <c r="HS872" s="101"/>
      <c r="HT872" s="101"/>
      <c r="HU872" s="101"/>
      <c r="HV872" s="2"/>
      <c r="HW872" s="101"/>
      <c r="HX872" s="101"/>
      <c r="HY872" s="101"/>
      <c r="HZ872" s="101"/>
      <c r="IA872" s="101"/>
      <c r="IB872" s="101"/>
      <c r="IC872" s="101"/>
      <c r="ID872" s="2"/>
      <c r="IE872" s="101"/>
      <c r="IF872" s="101"/>
      <c r="IG872" s="101"/>
      <c r="IH872" s="101"/>
      <c r="II872" s="101"/>
      <c r="IJ872" s="101"/>
      <c r="IK872" s="101"/>
      <c r="IL872" s="2"/>
      <c r="IM872" s="101"/>
      <c r="IN872" s="101"/>
      <c r="IO872" s="101"/>
      <c r="IP872" s="101"/>
      <c r="IQ872" s="101"/>
      <c r="IR872" s="101"/>
      <c r="IS872" s="101"/>
      <c r="IT872" s="2"/>
      <c r="IU872" s="101"/>
      <c r="IV872" s="101"/>
      <c r="IW872" s="101"/>
    </row>
    <row r="873" spans="1:257" s="118" customFormat="1" ht="36" x14ac:dyDescent="0.2">
      <c r="A873" s="150" t="s">
        <v>402</v>
      </c>
      <c r="B873" s="11" t="s">
        <v>512</v>
      </c>
      <c r="C873" s="146" t="s">
        <v>71</v>
      </c>
      <c r="D873" s="20" t="s">
        <v>71</v>
      </c>
      <c r="E873" s="20" t="s">
        <v>71</v>
      </c>
      <c r="F873" s="25">
        <v>2020</v>
      </c>
      <c r="G873" s="8" t="s">
        <v>82</v>
      </c>
      <c r="H873" s="20" t="s">
        <v>71</v>
      </c>
      <c r="I873" s="20" t="s">
        <v>71</v>
      </c>
      <c r="J873" s="20" t="s">
        <v>71</v>
      </c>
      <c r="K873" s="20" t="s">
        <v>71</v>
      </c>
      <c r="L873" s="20" t="s">
        <v>71</v>
      </c>
      <c r="M873" s="20" t="s">
        <v>71</v>
      </c>
      <c r="N873" s="20" t="s">
        <v>71</v>
      </c>
      <c r="O873" s="20" t="s">
        <v>71</v>
      </c>
      <c r="P873" s="20" t="s">
        <v>71</v>
      </c>
      <c r="Q873" s="20" t="s">
        <v>71</v>
      </c>
      <c r="R873" s="20" t="s">
        <v>71</v>
      </c>
      <c r="S873" s="20" t="s">
        <v>71</v>
      </c>
      <c r="T873" s="20" t="s">
        <v>71</v>
      </c>
      <c r="U873" s="20" t="s">
        <v>71</v>
      </c>
      <c r="V873" s="20" t="s">
        <v>71</v>
      </c>
      <c r="W873" s="20" t="s">
        <v>71</v>
      </c>
      <c r="X873" s="20" t="s">
        <v>71</v>
      </c>
      <c r="Y873" s="20" t="s">
        <v>71</v>
      </c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7"/>
    </row>
    <row r="874" spans="1:257" s="118" customFormat="1" x14ac:dyDescent="0.2">
      <c r="A874" s="152"/>
      <c r="B874" s="11" t="s">
        <v>159</v>
      </c>
      <c r="C874" s="146" t="s">
        <v>97</v>
      </c>
      <c r="D874" s="146" t="s">
        <v>71</v>
      </c>
      <c r="E874" s="146" t="s">
        <v>71</v>
      </c>
      <c r="F874" s="20" t="s">
        <v>71</v>
      </c>
      <c r="G874" s="146" t="s">
        <v>71</v>
      </c>
      <c r="H874" s="142" t="s">
        <v>80</v>
      </c>
      <c r="I874" s="146" t="s">
        <v>311</v>
      </c>
      <c r="J874" s="9" t="s">
        <v>410</v>
      </c>
      <c r="K874" s="146" t="s">
        <v>85</v>
      </c>
      <c r="L874" s="146" t="s">
        <v>85</v>
      </c>
      <c r="M874" s="49">
        <v>0</v>
      </c>
      <c r="N874" s="49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6823.7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28">
        <f>SUM(M874:X874)</f>
        <v>6823.7</v>
      </c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7"/>
    </row>
    <row r="875" spans="1:257" s="118" customFormat="1" x14ac:dyDescent="0.2">
      <c r="A875" s="153"/>
      <c r="B875" s="11" t="s">
        <v>158</v>
      </c>
      <c r="C875" s="146" t="s">
        <v>72</v>
      </c>
      <c r="D875" s="146" t="s">
        <v>71</v>
      </c>
      <c r="E875" s="146" t="s">
        <v>71</v>
      </c>
      <c r="F875" s="146" t="s">
        <v>71</v>
      </c>
      <c r="G875" s="146" t="s">
        <v>71</v>
      </c>
      <c r="H875" s="142" t="s">
        <v>80</v>
      </c>
      <c r="I875" s="146" t="s">
        <v>311</v>
      </c>
      <c r="J875" s="9" t="s">
        <v>410</v>
      </c>
      <c r="K875" s="146" t="s">
        <v>85</v>
      </c>
      <c r="L875" s="146" t="s">
        <v>85</v>
      </c>
      <c r="M875" s="49">
        <v>0</v>
      </c>
      <c r="N875" s="49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435.6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28">
        <f>SUM(M875:X875)</f>
        <v>435.6</v>
      </c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7"/>
    </row>
    <row r="876" spans="1:257" s="118" customFormat="1" ht="24.75" customHeight="1" x14ac:dyDescent="0.2">
      <c r="A876" s="142" t="s">
        <v>403</v>
      </c>
      <c r="B876" s="2" t="s">
        <v>266</v>
      </c>
      <c r="C876" s="142" t="s">
        <v>141</v>
      </c>
      <c r="D876" s="20" t="s">
        <v>71</v>
      </c>
      <c r="E876" s="53" t="s">
        <v>99</v>
      </c>
      <c r="F876" s="20" t="s">
        <v>71</v>
      </c>
      <c r="G876" s="20" t="s">
        <v>71</v>
      </c>
      <c r="H876" s="20" t="s">
        <v>71</v>
      </c>
      <c r="I876" s="20" t="s">
        <v>71</v>
      </c>
      <c r="J876" s="20" t="s">
        <v>71</v>
      </c>
      <c r="K876" s="146" t="s">
        <v>85</v>
      </c>
      <c r="L876" s="146" t="s">
        <v>85</v>
      </c>
      <c r="M876" s="28" t="s">
        <v>71</v>
      </c>
      <c r="N876" s="28" t="s">
        <v>71</v>
      </c>
      <c r="O876" s="28">
        <v>0</v>
      </c>
      <c r="P876" s="28">
        <v>0</v>
      </c>
      <c r="Q876" s="28">
        <v>0</v>
      </c>
      <c r="R876" s="28">
        <v>0</v>
      </c>
      <c r="S876" s="54">
        <v>35</v>
      </c>
      <c r="T876" s="54">
        <v>35</v>
      </c>
      <c r="U876" s="54">
        <v>35</v>
      </c>
      <c r="V876" s="54">
        <v>35</v>
      </c>
      <c r="W876" s="54">
        <v>35</v>
      </c>
      <c r="X876" s="54">
        <v>35</v>
      </c>
      <c r="Y876" s="146">
        <v>35</v>
      </c>
      <c r="Z876" s="4"/>
      <c r="AA876" s="4"/>
      <c r="AB876" s="4"/>
      <c r="AC876" s="4"/>
      <c r="AD876" s="5"/>
      <c r="AE876" s="4"/>
      <c r="AF876" s="4"/>
      <c r="AG876" s="4"/>
      <c r="AH876" s="4"/>
      <c r="AI876" s="4"/>
      <c r="AJ876" s="4"/>
      <c r="AK876" s="4"/>
      <c r="AL876" s="5"/>
      <c r="AM876" s="4"/>
      <c r="AN876" s="4"/>
      <c r="AO876" s="3"/>
      <c r="AP876" s="101"/>
      <c r="AQ876" s="101"/>
      <c r="AR876" s="101"/>
      <c r="AS876" s="101"/>
      <c r="AT876" s="2"/>
      <c r="AU876" s="101"/>
      <c r="AV876" s="101"/>
      <c r="AW876" s="101"/>
      <c r="AX876" s="101"/>
      <c r="AY876" s="101"/>
      <c r="AZ876" s="101"/>
      <c r="BA876" s="101"/>
      <c r="BB876" s="2"/>
      <c r="BC876" s="101"/>
      <c r="BD876" s="101"/>
      <c r="BE876" s="101"/>
      <c r="BF876" s="101"/>
      <c r="BG876" s="101"/>
      <c r="BH876" s="101"/>
      <c r="BI876" s="101"/>
      <c r="BJ876" s="2"/>
      <c r="BK876" s="101"/>
      <c r="BL876" s="101"/>
      <c r="BM876" s="101"/>
      <c r="BN876" s="101"/>
      <c r="BO876" s="101"/>
      <c r="BP876" s="101"/>
      <c r="BQ876" s="101"/>
      <c r="BR876" s="2"/>
      <c r="BS876" s="101"/>
      <c r="BT876" s="101"/>
      <c r="BU876" s="101"/>
      <c r="BV876" s="101"/>
      <c r="BW876" s="101"/>
      <c r="BX876" s="101"/>
      <c r="BY876" s="101"/>
      <c r="BZ876" s="2"/>
      <c r="CA876" s="101"/>
      <c r="CB876" s="101"/>
      <c r="CC876" s="101"/>
      <c r="CD876" s="101"/>
      <c r="CE876" s="101"/>
      <c r="CF876" s="101"/>
      <c r="CG876" s="101"/>
      <c r="CH876" s="2"/>
      <c r="CI876" s="101"/>
      <c r="CJ876" s="101"/>
      <c r="CK876" s="101"/>
      <c r="CL876" s="101"/>
      <c r="CM876" s="101"/>
      <c r="CN876" s="101"/>
      <c r="CO876" s="101"/>
      <c r="CP876" s="2"/>
      <c r="CQ876" s="101"/>
      <c r="CR876" s="101"/>
      <c r="CS876" s="101"/>
      <c r="CT876" s="101"/>
      <c r="CU876" s="101"/>
      <c r="CV876" s="101"/>
      <c r="CW876" s="101"/>
      <c r="CX876" s="2"/>
      <c r="CY876" s="101"/>
      <c r="CZ876" s="101"/>
      <c r="DA876" s="101"/>
      <c r="DB876" s="101"/>
      <c r="DC876" s="101"/>
      <c r="DD876" s="101"/>
      <c r="DE876" s="101"/>
      <c r="DF876" s="2"/>
      <c r="DG876" s="101"/>
      <c r="DH876" s="101"/>
      <c r="DI876" s="101"/>
      <c r="DJ876" s="101"/>
      <c r="DK876" s="101"/>
      <c r="DL876" s="101"/>
      <c r="DM876" s="101"/>
      <c r="DN876" s="2"/>
      <c r="DO876" s="101"/>
      <c r="DP876" s="101"/>
      <c r="DQ876" s="101"/>
      <c r="DR876" s="101"/>
      <c r="DS876" s="101"/>
      <c r="DT876" s="101"/>
      <c r="DU876" s="101"/>
      <c r="DV876" s="2"/>
      <c r="DW876" s="101"/>
      <c r="DX876" s="101"/>
      <c r="DY876" s="101"/>
      <c r="DZ876" s="101"/>
      <c r="EA876" s="101"/>
      <c r="EB876" s="101"/>
      <c r="EC876" s="101"/>
      <c r="ED876" s="2"/>
      <c r="EE876" s="101"/>
      <c r="EF876" s="101"/>
      <c r="EG876" s="101"/>
      <c r="EH876" s="101"/>
      <c r="EI876" s="101"/>
      <c r="EJ876" s="101"/>
      <c r="EK876" s="101"/>
      <c r="EL876" s="2"/>
      <c r="EM876" s="101"/>
      <c r="EN876" s="101"/>
      <c r="EO876" s="101"/>
      <c r="EP876" s="101"/>
      <c r="EQ876" s="101"/>
      <c r="ER876" s="101"/>
      <c r="ES876" s="101"/>
      <c r="ET876" s="2"/>
      <c r="EU876" s="101"/>
      <c r="EV876" s="101"/>
      <c r="EW876" s="101"/>
      <c r="EX876" s="101"/>
      <c r="EY876" s="101"/>
      <c r="EZ876" s="101"/>
      <c r="FA876" s="101"/>
      <c r="FB876" s="2"/>
      <c r="FC876" s="101"/>
      <c r="FD876" s="101"/>
      <c r="FE876" s="101"/>
      <c r="FF876" s="101"/>
      <c r="FG876" s="101"/>
      <c r="FH876" s="101"/>
      <c r="FI876" s="101"/>
      <c r="FJ876" s="2"/>
      <c r="FK876" s="101"/>
      <c r="FL876" s="101"/>
      <c r="FM876" s="101"/>
      <c r="FN876" s="101"/>
      <c r="FO876" s="101"/>
      <c r="FP876" s="101"/>
      <c r="FQ876" s="101"/>
      <c r="FR876" s="2"/>
      <c r="FS876" s="101"/>
      <c r="FT876" s="101"/>
      <c r="FU876" s="101"/>
      <c r="FV876" s="101"/>
      <c r="FW876" s="101"/>
      <c r="FX876" s="101"/>
      <c r="FY876" s="101"/>
      <c r="FZ876" s="2"/>
      <c r="GA876" s="101"/>
      <c r="GB876" s="101"/>
      <c r="GC876" s="101"/>
      <c r="GD876" s="101"/>
      <c r="GE876" s="101"/>
      <c r="GF876" s="101"/>
      <c r="GG876" s="101"/>
      <c r="GH876" s="2"/>
      <c r="GI876" s="101"/>
      <c r="GJ876" s="101"/>
      <c r="GK876" s="101"/>
      <c r="GL876" s="101"/>
      <c r="GM876" s="101"/>
      <c r="GN876" s="101"/>
      <c r="GO876" s="101"/>
      <c r="GP876" s="2"/>
      <c r="GQ876" s="101"/>
      <c r="GR876" s="101"/>
      <c r="GS876" s="101"/>
      <c r="GT876" s="101"/>
      <c r="GU876" s="101"/>
      <c r="GV876" s="101"/>
      <c r="GW876" s="101"/>
      <c r="GX876" s="2"/>
      <c r="GY876" s="101"/>
      <c r="GZ876" s="101"/>
      <c r="HA876" s="101"/>
      <c r="HB876" s="101"/>
      <c r="HC876" s="101"/>
      <c r="HD876" s="101"/>
      <c r="HE876" s="101"/>
      <c r="HF876" s="2"/>
      <c r="HG876" s="101"/>
      <c r="HH876" s="101"/>
      <c r="HI876" s="101"/>
      <c r="HJ876" s="101"/>
      <c r="HK876" s="101"/>
      <c r="HL876" s="101"/>
      <c r="HM876" s="101"/>
      <c r="HN876" s="2"/>
      <c r="HO876" s="101"/>
      <c r="HP876" s="101"/>
      <c r="HQ876" s="101"/>
      <c r="HR876" s="101"/>
      <c r="HS876" s="101"/>
      <c r="HT876" s="101"/>
      <c r="HU876" s="101"/>
      <c r="HV876" s="2"/>
      <c r="HW876" s="101"/>
      <c r="HX876" s="101"/>
      <c r="HY876" s="101"/>
      <c r="HZ876" s="101"/>
      <c r="IA876" s="101"/>
      <c r="IB876" s="101"/>
      <c r="IC876" s="101"/>
      <c r="ID876" s="2"/>
      <c r="IE876" s="101"/>
      <c r="IF876" s="101"/>
      <c r="IG876" s="101"/>
      <c r="IH876" s="101"/>
      <c r="II876" s="101"/>
      <c r="IJ876" s="101"/>
      <c r="IK876" s="101"/>
      <c r="IL876" s="2"/>
      <c r="IM876" s="101"/>
      <c r="IN876" s="101"/>
      <c r="IO876" s="101"/>
      <c r="IP876" s="101"/>
      <c r="IQ876" s="101"/>
      <c r="IR876" s="101"/>
      <c r="IS876" s="101"/>
      <c r="IT876" s="2"/>
      <c r="IU876" s="101"/>
      <c r="IV876" s="101"/>
      <c r="IW876" s="101"/>
    </row>
    <row r="877" spans="1:257" s="118" customFormat="1" ht="36" x14ac:dyDescent="0.2">
      <c r="A877" s="149" t="s">
        <v>418</v>
      </c>
      <c r="B877" s="12" t="s">
        <v>422</v>
      </c>
      <c r="C877" s="146" t="s">
        <v>71</v>
      </c>
      <c r="D877" s="146" t="s">
        <v>71</v>
      </c>
      <c r="E877" s="146" t="s">
        <v>71</v>
      </c>
      <c r="F877" s="20" t="s">
        <v>440</v>
      </c>
      <c r="G877" s="8" t="s">
        <v>82</v>
      </c>
      <c r="H877" s="146" t="s">
        <v>71</v>
      </c>
      <c r="I877" s="146" t="s">
        <v>71</v>
      </c>
      <c r="J877" s="9" t="s">
        <v>71</v>
      </c>
      <c r="K877" s="146" t="s">
        <v>71</v>
      </c>
      <c r="L877" s="146" t="s">
        <v>71</v>
      </c>
      <c r="M877" s="146" t="s">
        <v>71</v>
      </c>
      <c r="N877" s="146" t="s">
        <v>71</v>
      </c>
      <c r="O877" s="146" t="s">
        <v>71</v>
      </c>
      <c r="P877" s="146" t="s">
        <v>71</v>
      </c>
      <c r="Q877" s="146" t="s">
        <v>71</v>
      </c>
      <c r="R877" s="146" t="s">
        <v>71</v>
      </c>
      <c r="S877" s="146" t="s">
        <v>71</v>
      </c>
      <c r="T877" s="146" t="s">
        <v>71</v>
      </c>
      <c r="U877" s="20" t="s">
        <v>71</v>
      </c>
      <c r="V877" s="20" t="s">
        <v>71</v>
      </c>
      <c r="W877" s="20" t="s">
        <v>71</v>
      </c>
      <c r="X877" s="20" t="s">
        <v>71</v>
      </c>
      <c r="Y877" s="20" t="s">
        <v>71</v>
      </c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7"/>
    </row>
    <row r="878" spans="1:257" s="118" customFormat="1" x14ac:dyDescent="0.2">
      <c r="A878" s="149"/>
      <c r="B878" s="12" t="s">
        <v>157</v>
      </c>
      <c r="C878" s="148" t="s">
        <v>72</v>
      </c>
      <c r="D878" s="148" t="s">
        <v>71</v>
      </c>
      <c r="E878" s="148" t="s">
        <v>71</v>
      </c>
      <c r="F878" s="148" t="s">
        <v>71</v>
      </c>
      <c r="G878" s="148" t="s">
        <v>71</v>
      </c>
      <c r="H878" s="15" t="s">
        <v>73</v>
      </c>
      <c r="I878" s="148" t="s">
        <v>333</v>
      </c>
      <c r="J878" s="15" t="s">
        <v>75</v>
      </c>
      <c r="K878" s="148" t="s">
        <v>71</v>
      </c>
      <c r="L878" s="148" t="s">
        <v>71</v>
      </c>
      <c r="M878" s="69">
        <f t="shared" ref="M878:S878" si="160">M880+M881</f>
        <v>0</v>
      </c>
      <c r="N878" s="69">
        <f t="shared" si="160"/>
        <v>0</v>
      </c>
      <c r="O878" s="69">
        <f t="shared" si="160"/>
        <v>0</v>
      </c>
      <c r="P878" s="69">
        <f t="shared" si="160"/>
        <v>0</v>
      </c>
      <c r="Q878" s="69">
        <f t="shared" si="160"/>
        <v>0</v>
      </c>
      <c r="R878" s="69">
        <f t="shared" si="160"/>
        <v>0</v>
      </c>
      <c r="S878" s="69">
        <f t="shared" si="160"/>
        <v>0</v>
      </c>
      <c r="T878" s="69">
        <f>T880+T881</f>
        <v>0</v>
      </c>
      <c r="U878" s="69">
        <f>U880+U881</f>
        <v>0</v>
      </c>
      <c r="V878" s="69">
        <f>V880+V881</f>
        <v>173713.2</v>
      </c>
      <c r="W878" s="69">
        <f>W880+W881</f>
        <v>14920.81</v>
      </c>
      <c r="X878" s="69">
        <f>X880+X881</f>
        <v>0</v>
      </c>
      <c r="Y878" s="36">
        <f>SUM(M878:X878)</f>
        <v>188634.01</v>
      </c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7"/>
    </row>
    <row r="879" spans="1:257" s="118" customFormat="1" x14ac:dyDescent="0.2">
      <c r="A879" s="149"/>
      <c r="B879" s="12" t="s">
        <v>76</v>
      </c>
      <c r="C879" s="148" t="s">
        <v>71</v>
      </c>
      <c r="D879" s="148" t="s">
        <v>71</v>
      </c>
      <c r="E879" s="148" t="s">
        <v>71</v>
      </c>
      <c r="F879" s="148" t="s">
        <v>71</v>
      </c>
      <c r="G879" s="148" t="s">
        <v>71</v>
      </c>
      <c r="H879" s="148" t="s">
        <v>71</v>
      </c>
      <c r="I879" s="148" t="s">
        <v>71</v>
      </c>
      <c r="J879" s="15" t="s">
        <v>71</v>
      </c>
      <c r="K879" s="148" t="s">
        <v>71</v>
      </c>
      <c r="L879" s="148" t="s">
        <v>71</v>
      </c>
      <c r="M879" s="148" t="s">
        <v>71</v>
      </c>
      <c r="N879" s="148" t="s">
        <v>71</v>
      </c>
      <c r="O879" s="148" t="s">
        <v>71</v>
      </c>
      <c r="P879" s="148" t="s">
        <v>71</v>
      </c>
      <c r="Q879" s="148" t="s">
        <v>71</v>
      </c>
      <c r="R879" s="148" t="s">
        <v>71</v>
      </c>
      <c r="S879" s="148" t="s">
        <v>71</v>
      </c>
      <c r="T879" s="148" t="s">
        <v>71</v>
      </c>
      <c r="U879" s="148" t="s">
        <v>71</v>
      </c>
      <c r="V879" s="148" t="s">
        <v>71</v>
      </c>
      <c r="W879" s="148" t="s">
        <v>71</v>
      </c>
      <c r="X879" s="148" t="s">
        <v>71</v>
      </c>
      <c r="Y879" s="36" t="s">
        <v>71</v>
      </c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7"/>
    </row>
    <row r="880" spans="1:257" s="118" customFormat="1" x14ac:dyDescent="0.2">
      <c r="A880" s="149"/>
      <c r="B880" s="12" t="s">
        <v>159</v>
      </c>
      <c r="C880" s="148" t="s">
        <v>72</v>
      </c>
      <c r="D880" s="148" t="s">
        <v>71</v>
      </c>
      <c r="E880" s="148" t="s">
        <v>71</v>
      </c>
      <c r="F880" s="148" t="s">
        <v>71</v>
      </c>
      <c r="G880" s="148" t="s">
        <v>71</v>
      </c>
      <c r="H880" s="15" t="s">
        <v>73</v>
      </c>
      <c r="I880" s="148" t="s">
        <v>333</v>
      </c>
      <c r="J880" s="15" t="s">
        <v>75</v>
      </c>
      <c r="K880" s="24" t="s">
        <v>71</v>
      </c>
      <c r="L880" s="24" t="s">
        <v>71</v>
      </c>
      <c r="M880" s="67">
        <f>SUMIFS(M883:M884,B883:B884,B880)</f>
        <v>0</v>
      </c>
      <c r="N880" s="67">
        <f>SUMIFS(N883:N884,B883:B884,B880)</f>
        <v>0</v>
      </c>
      <c r="O880" s="67">
        <f>SUMIFS(O883:O884,B883:B884,B880)</f>
        <v>0</v>
      </c>
      <c r="P880" s="67">
        <f>SUMIFS(P883:P884,B883:B884,B880)</f>
        <v>0</v>
      </c>
      <c r="Q880" s="67">
        <f>SUMIFS(Q883:Q884,B883:B884,B880)</f>
        <v>0</v>
      </c>
      <c r="R880" s="36">
        <f>SUMIFS(R883:R884,B883:B884,B880)</f>
        <v>0</v>
      </c>
      <c r="S880" s="23">
        <f>SUMIFS(S883:S884,B883:B884,B880)</f>
        <v>0</v>
      </c>
      <c r="T880" s="36">
        <f>SUMIFS(T883:T884,B883:B884,B880)</f>
        <v>0</v>
      </c>
      <c r="U880" s="36">
        <f>SUMIFS(U883:U884,B883:B884,B880)</f>
        <v>0</v>
      </c>
      <c r="V880" s="36">
        <f>V883</f>
        <v>170238.5</v>
      </c>
      <c r="W880" s="36">
        <f>SUMIFS(W883:W884,B883:B884,B880)</f>
        <v>14622.35</v>
      </c>
      <c r="X880" s="36">
        <f>SUMIFS(X883:X884,C883:C884,B880)</f>
        <v>0</v>
      </c>
      <c r="Y880" s="36">
        <f>SUM(M880:X880)</f>
        <v>184860.85</v>
      </c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7"/>
    </row>
    <row r="881" spans="1:41" s="118" customFormat="1" x14ac:dyDescent="0.2">
      <c r="A881" s="149"/>
      <c r="B881" s="12" t="s">
        <v>158</v>
      </c>
      <c r="C881" s="148" t="s">
        <v>72</v>
      </c>
      <c r="D881" s="148" t="s">
        <v>71</v>
      </c>
      <c r="E881" s="148" t="s">
        <v>71</v>
      </c>
      <c r="F881" s="148" t="s">
        <v>71</v>
      </c>
      <c r="G881" s="148" t="s">
        <v>71</v>
      </c>
      <c r="H881" s="15" t="s">
        <v>73</v>
      </c>
      <c r="I881" s="148" t="s">
        <v>333</v>
      </c>
      <c r="J881" s="15" t="s">
        <v>75</v>
      </c>
      <c r="K881" s="24" t="s">
        <v>71</v>
      </c>
      <c r="L881" s="24" t="s">
        <v>71</v>
      </c>
      <c r="M881" s="67">
        <f>SUMIFS(M883:M884,B883:B884,B881)</f>
        <v>0</v>
      </c>
      <c r="N881" s="67">
        <f>SUMIFS(N883:N884,B883:B884,B881)</f>
        <v>0</v>
      </c>
      <c r="O881" s="67">
        <f>SUMIFS(O883:O884,B883:B884,B881)</f>
        <v>0</v>
      </c>
      <c r="P881" s="67">
        <f>SUMIFS(P883:P884,B883:B884,B881)</f>
        <v>0</v>
      </c>
      <c r="Q881" s="67">
        <f>SUMIFS(Q883:Q884,B883:B884,B881)</f>
        <v>0</v>
      </c>
      <c r="R881" s="36">
        <f>SUMIFS(R883:R884,B883:B884,B881)</f>
        <v>0</v>
      </c>
      <c r="S881" s="23">
        <f>SUMIFS(S883:S884,B883:B884,B881)</f>
        <v>0</v>
      </c>
      <c r="T881" s="36">
        <f>SUMIFS(T883:T884,B883:B884,B881)</f>
        <v>0</v>
      </c>
      <c r="U881" s="36">
        <f>SUMIFS(U883:U884,B883:B884,B881)</f>
        <v>0</v>
      </c>
      <c r="V881" s="36">
        <f>V884</f>
        <v>3474.7</v>
      </c>
      <c r="W881" s="36">
        <f>SUMIFS(W883:W884,B883:B884,B881)</f>
        <v>298.45999999999998</v>
      </c>
      <c r="X881" s="36">
        <f>SUMIFS(X883:X884,C883:C884,B881)</f>
        <v>0</v>
      </c>
      <c r="Y881" s="36">
        <f>SUM(M881:X881)</f>
        <v>3773.16</v>
      </c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7"/>
    </row>
    <row r="882" spans="1:41" s="118" customFormat="1" x14ac:dyDescent="0.2">
      <c r="A882" s="149"/>
      <c r="B882" s="12"/>
      <c r="C882" s="24" t="s">
        <v>71</v>
      </c>
      <c r="D882" s="24" t="s">
        <v>71</v>
      </c>
      <c r="E882" s="24" t="s">
        <v>71</v>
      </c>
      <c r="F882" s="24" t="s">
        <v>71</v>
      </c>
      <c r="G882" s="24" t="s">
        <v>71</v>
      </c>
      <c r="H882" s="24" t="s">
        <v>71</v>
      </c>
      <c r="I882" s="24" t="s">
        <v>71</v>
      </c>
      <c r="J882" s="24" t="s">
        <v>71</v>
      </c>
      <c r="K882" s="24" t="s">
        <v>71</v>
      </c>
      <c r="L882" s="24" t="s">
        <v>71</v>
      </c>
      <c r="M882" s="24" t="s">
        <v>71</v>
      </c>
      <c r="N882" s="24" t="s">
        <v>71</v>
      </c>
      <c r="O882" s="24" t="s">
        <v>71</v>
      </c>
      <c r="P882" s="24" t="s">
        <v>71</v>
      </c>
      <c r="Q882" s="24" t="s">
        <v>71</v>
      </c>
      <c r="R882" s="24" t="s">
        <v>71</v>
      </c>
      <c r="S882" s="24" t="s">
        <v>71</v>
      </c>
      <c r="T882" s="24" t="s">
        <v>71</v>
      </c>
      <c r="U882" s="24" t="s">
        <v>71</v>
      </c>
      <c r="V882" s="24" t="s">
        <v>71</v>
      </c>
      <c r="W882" s="24" t="s">
        <v>71</v>
      </c>
      <c r="X882" s="24" t="s">
        <v>71</v>
      </c>
      <c r="Y882" s="24" t="s">
        <v>71</v>
      </c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7"/>
    </row>
    <row r="883" spans="1:41" s="118" customFormat="1" x14ac:dyDescent="0.2">
      <c r="A883" s="149"/>
      <c r="B883" s="11" t="s">
        <v>159</v>
      </c>
      <c r="C883" s="146" t="s">
        <v>72</v>
      </c>
      <c r="D883" s="146" t="s">
        <v>71</v>
      </c>
      <c r="E883" s="146" t="s">
        <v>71</v>
      </c>
      <c r="F883" s="146" t="s">
        <v>71</v>
      </c>
      <c r="G883" s="146" t="s">
        <v>71</v>
      </c>
      <c r="H883" s="9" t="s">
        <v>276</v>
      </c>
      <c r="I883" s="146" t="s">
        <v>424</v>
      </c>
      <c r="J883" s="9" t="s">
        <v>415</v>
      </c>
      <c r="K883" s="146" t="s">
        <v>71</v>
      </c>
      <c r="L883" s="146" t="s">
        <v>71</v>
      </c>
      <c r="M883" s="34">
        <v>0</v>
      </c>
      <c r="N883" s="34">
        <v>0</v>
      </c>
      <c r="O883" s="34">
        <v>0</v>
      </c>
      <c r="P883" s="34">
        <v>0</v>
      </c>
      <c r="Q883" s="34">
        <v>0</v>
      </c>
      <c r="R883" s="34">
        <v>0</v>
      </c>
      <c r="S883" s="34">
        <v>0</v>
      </c>
      <c r="T883" s="34">
        <v>0</v>
      </c>
      <c r="U883" s="34">
        <v>0</v>
      </c>
      <c r="V883" s="34">
        <v>170238.5</v>
      </c>
      <c r="W883" s="34">
        <v>14622.35</v>
      </c>
      <c r="X883" s="34">
        <v>0</v>
      </c>
      <c r="Y883" s="28">
        <f>SUM(M883:X883)</f>
        <v>184860.85</v>
      </c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7"/>
    </row>
    <row r="884" spans="1:41" s="118" customFormat="1" ht="15" x14ac:dyDescent="0.2">
      <c r="A884" s="149"/>
      <c r="B884" s="11" t="s">
        <v>158</v>
      </c>
      <c r="C884" s="146" t="s">
        <v>72</v>
      </c>
      <c r="D884" s="46" t="s">
        <v>71</v>
      </c>
      <c r="E884" s="146" t="s">
        <v>71</v>
      </c>
      <c r="F884" s="146" t="s">
        <v>71</v>
      </c>
      <c r="G884" s="146" t="s">
        <v>71</v>
      </c>
      <c r="H884" s="9" t="s">
        <v>276</v>
      </c>
      <c r="I884" s="146" t="s">
        <v>424</v>
      </c>
      <c r="J884" s="9" t="s">
        <v>415</v>
      </c>
      <c r="K884" s="146" t="s">
        <v>71</v>
      </c>
      <c r="L884" s="146" t="s">
        <v>71</v>
      </c>
      <c r="M884" s="34">
        <v>0</v>
      </c>
      <c r="N884" s="34">
        <v>0</v>
      </c>
      <c r="O884" s="34">
        <v>0</v>
      </c>
      <c r="P884" s="34">
        <v>0</v>
      </c>
      <c r="Q884" s="34">
        <v>0</v>
      </c>
      <c r="R884" s="34">
        <v>0</v>
      </c>
      <c r="S884" s="34">
        <v>0</v>
      </c>
      <c r="T884" s="34">
        <v>0</v>
      </c>
      <c r="U884" s="34">
        <v>0</v>
      </c>
      <c r="V884" s="34">
        <v>3474.7</v>
      </c>
      <c r="W884" s="34">
        <v>298.45999999999998</v>
      </c>
      <c r="X884" s="34">
        <v>0</v>
      </c>
      <c r="Y884" s="28">
        <f>SUM(M884:X884)</f>
        <v>3773.16</v>
      </c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7"/>
    </row>
    <row r="885" spans="1:41" s="118" customFormat="1" ht="24.75" customHeight="1" x14ac:dyDescent="0.2">
      <c r="A885" s="142" t="s">
        <v>419</v>
      </c>
      <c r="B885" s="2" t="s">
        <v>266</v>
      </c>
      <c r="C885" s="146" t="s">
        <v>83</v>
      </c>
      <c r="D885" s="146" t="s">
        <v>71</v>
      </c>
      <c r="E885" s="8" t="s">
        <v>98</v>
      </c>
      <c r="F885" s="146" t="s">
        <v>71</v>
      </c>
      <c r="G885" s="146" t="s">
        <v>71</v>
      </c>
      <c r="H885" s="146" t="s">
        <v>71</v>
      </c>
      <c r="I885" s="146" t="s">
        <v>71</v>
      </c>
      <c r="J885" s="9" t="s">
        <v>71</v>
      </c>
      <c r="K885" s="146" t="s">
        <v>71</v>
      </c>
      <c r="L885" s="146" t="s">
        <v>71</v>
      </c>
      <c r="M885" s="146" t="s">
        <v>71</v>
      </c>
      <c r="N885" s="146" t="s">
        <v>71</v>
      </c>
      <c r="O885" s="146">
        <v>0</v>
      </c>
      <c r="P885" s="146">
        <v>0</v>
      </c>
      <c r="Q885" s="146">
        <v>0</v>
      </c>
      <c r="R885" s="146">
        <v>0</v>
      </c>
      <c r="S885" s="146">
        <v>0</v>
      </c>
      <c r="T885" s="146">
        <v>0</v>
      </c>
      <c r="U885" s="20">
        <v>0</v>
      </c>
      <c r="V885" s="20">
        <v>0</v>
      </c>
      <c r="W885" s="20">
        <v>80</v>
      </c>
      <c r="X885" s="20">
        <v>80</v>
      </c>
      <c r="Y885" s="20">
        <v>80</v>
      </c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7"/>
    </row>
    <row r="886" spans="1:41" s="118" customFormat="1" ht="36" x14ac:dyDescent="0.2">
      <c r="A886" s="149" t="s">
        <v>420</v>
      </c>
      <c r="B886" s="12" t="s">
        <v>423</v>
      </c>
      <c r="C886" s="146" t="s">
        <v>71</v>
      </c>
      <c r="D886" s="146" t="s">
        <v>71</v>
      </c>
      <c r="E886" s="146" t="s">
        <v>71</v>
      </c>
      <c r="F886" s="20" t="s">
        <v>440</v>
      </c>
      <c r="G886" s="8" t="s">
        <v>82</v>
      </c>
      <c r="H886" s="146" t="s">
        <v>71</v>
      </c>
      <c r="I886" s="146" t="s">
        <v>71</v>
      </c>
      <c r="J886" s="9" t="s">
        <v>71</v>
      </c>
      <c r="K886" s="146" t="s">
        <v>71</v>
      </c>
      <c r="L886" s="146" t="s">
        <v>71</v>
      </c>
      <c r="M886" s="146" t="s">
        <v>71</v>
      </c>
      <c r="N886" s="146" t="s">
        <v>71</v>
      </c>
      <c r="O886" s="146" t="s">
        <v>71</v>
      </c>
      <c r="P886" s="146" t="s">
        <v>71</v>
      </c>
      <c r="Q886" s="146" t="s">
        <v>71</v>
      </c>
      <c r="R886" s="146" t="s">
        <v>71</v>
      </c>
      <c r="S886" s="146" t="s">
        <v>71</v>
      </c>
      <c r="T886" s="146" t="s">
        <v>71</v>
      </c>
      <c r="U886" s="20" t="s">
        <v>71</v>
      </c>
      <c r="V886" s="20" t="s">
        <v>71</v>
      </c>
      <c r="W886" s="20" t="s">
        <v>71</v>
      </c>
      <c r="X886" s="20" t="s">
        <v>71</v>
      </c>
      <c r="Y886" s="20" t="s">
        <v>71</v>
      </c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7"/>
    </row>
    <row r="887" spans="1:41" s="118" customFormat="1" x14ac:dyDescent="0.2">
      <c r="A887" s="149"/>
      <c r="B887" s="12" t="s">
        <v>157</v>
      </c>
      <c r="C887" s="148" t="s">
        <v>72</v>
      </c>
      <c r="D887" s="148" t="s">
        <v>71</v>
      </c>
      <c r="E887" s="148" t="s">
        <v>71</v>
      </c>
      <c r="F887" s="148" t="s">
        <v>71</v>
      </c>
      <c r="G887" s="148" t="s">
        <v>71</v>
      </c>
      <c r="H887" s="15" t="s">
        <v>73</v>
      </c>
      <c r="I887" s="148" t="s">
        <v>333</v>
      </c>
      <c r="J887" s="15" t="s">
        <v>75</v>
      </c>
      <c r="K887" s="148" t="s">
        <v>71</v>
      </c>
      <c r="L887" s="148" t="s">
        <v>71</v>
      </c>
      <c r="M887" s="69">
        <f t="shared" ref="M887:S887" si="161">M889+M890</f>
        <v>0</v>
      </c>
      <c r="N887" s="69">
        <f t="shared" si="161"/>
        <v>0</v>
      </c>
      <c r="O887" s="69">
        <f t="shared" si="161"/>
        <v>0</v>
      </c>
      <c r="P887" s="69">
        <f t="shared" si="161"/>
        <v>0</v>
      </c>
      <c r="Q887" s="69">
        <f t="shared" si="161"/>
        <v>0</v>
      </c>
      <c r="R887" s="69">
        <f t="shared" si="161"/>
        <v>0</v>
      </c>
      <c r="S887" s="69">
        <f t="shared" si="161"/>
        <v>0</v>
      </c>
      <c r="T887" s="69">
        <f>T889+T890</f>
        <v>0</v>
      </c>
      <c r="U887" s="69">
        <f>U889+U890</f>
        <v>0</v>
      </c>
      <c r="V887" s="69">
        <f>V889+V890</f>
        <v>173713.3</v>
      </c>
      <c r="W887" s="69">
        <f>W889+W890</f>
        <v>14920.81</v>
      </c>
      <c r="X887" s="69">
        <f>X889+X890</f>
        <v>0</v>
      </c>
      <c r="Y887" s="36">
        <f>SUM(M887:X887)</f>
        <v>188634.11</v>
      </c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7"/>
    </row>
    <row r="888" spans="1:41" s="118" customFormat="1" x14ac:dyDescent="0.2">
      <c r="A888" s="149"/>
      <c r="B888" s="12" t="s">
        <v>76</v>
      </c>
      <c r="C888" s="148" t="s">
        <v>71</v>
      </c>
      <c r="D888" s="148" t="s">
        <v>71</v>
      </c>
      <c r="E888" s="148" t="s">
        <v>71</v>
      </c>
      <c r="F888" s="148" t="s">
        <v>71</v>
      </c>
      <c r="G888" s="148" t="s">
        <v>71</v>
      </c>
      <c r="H888" s="148" t="s">
        <v>71</v>
      </c>
      <c r="I888" s="148" t="s">
        <v>71</v>
      </c>
      <c r="J888" s="15" t="s">
        <v>71</v>
      </c>
      <c r="K888" s="148" t="s">
        <v>71</v>
      </c>
      <c r="L888" s="148" t="s">
        <v>71</v>
      </c>
      <c r="M888" s="148" t="s">
        <v>71</v>
      </c>
      <c r="N888" s="148" t="s">
        <v>71</v>
      </c>
      <c r="O888" s="148" t="s">
        <v>71</v>
      </c>
      <c r="P888" s="148" t="s">
        <v>71</v>
      </c>
      <c r="Q888" s="148" t="s">
        <v>71</v>
      </c>
      <c r="R888" s="148" t="s">
        <v>71</v>
      </c>
      <c r="S888" s="148" t="s">
        <v>71</v>
      </c>
      <c r="T888" s="148" t="s">
        <v>71</v>
      </c>
      <c r="U888" s="148" t="s">
        <v>71</v>
      </c>
      <c r="V888" s="148" t="s">
        <v>71</v>
      </c>
      <c r="W888" s="148" t="s">
        <v>71</v>
      </c>
      <c r="X888" s="148" t="s">
        <v>71</v>
      </c>
      <c r="Y888" s="36" t="s">
        <v>71</v>
      </c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  <c r="AN888" s="116"/>
      <c r="AO888" s="117"/>
    </row>
    <row r="889" spans="1:41" s="118" customFormat="1" x14ac:dyDescent="0.2">
      <c r="A889" s="149"/>
      <c r="B889" s="12" t="s">
        <v>159</v>
      </c>
      <c r="C889" s="148" t="s">
        <v>72</v>
      </c>
      <c r="D889" s="148" t="s">
        <v>71</v>
      </c>
      <c r="E889" s="148" t="s">
        <v>71</v>
      </c>
      <c r="F889" s="148" t="s">
        <v>71</v>
      </c>
      <c r="G889" s="148" t="s">
        <v>71</v>
      </c>
      <c r="H889" s="15" t="s">
        <v>73</v>
      </c>
      <c r="I889" s="148" t="s">
        <v>333</v>
      </c>
      <c r="J889" s="15" t="s">
        <v>75</v>
      </c>
      <c r="K889" s="24" t="s">
        <v>71</v>
      </c>
      <c r="L889" s="24" t="s">
        <v>71</v>
      </c>
      <c r="M889" s="67">
        <f>SUMIFS(M892:M893,B892:B893,B889)</f>
        <v>0</v>
      </c>
      <c r="N889" s="67">
        <f>SUMIFS(N892:N893,B892:B893,B889)</f>
        <v>0</v>
      </c>
      <c r="O889" s="67">
        <f>SUMIFS(O892:O893,B892:B893,B889)</f>
        <v>0</v>
      </c>
      <c r="P889" s="67">
        <f>SUMIFS(P892:P893,B892:B893,B889)</f>
        <v>0</v>
      </c>
      <c r="Q889" s="67">
        <f>SUMIFS(Q892:Q893,B892:B893,B889)</f>
        <v>0</v>
      </c>
      <c r="R889" s="36">
        <f>SUMIFS(R892:R893,B892:B893,B889)</f>
        <v>0</v>
      </c>
      <c r="S889" s="23">
        <f>SUMIFS(S892:S893,B892:B893,B889)</f>
        <v>0</v>
      </c>
      <c r="T889" s="36">
        <f>SUMIFS(T892:T893,B892:B893,B889)</f>
        <v>0</v>
      </c>
      <c r="U889" s="36">
        <f>SUMIFS(U892:U893,B892:B893,B889)</f>
        <v>0</v>
      </c>
      <c r="V889" s="36">
        <f>V892</f>
        <v>170238.5</v>
      </c>
      <c r="W889" s="36">
        <f>SUMIFS(W892:W893,B892:B893,B889)</f>
        <v>14622.35</v>
      </c>
      <c r="X889" s="36">
        <f>SUMIFS(X892:X893,C892:C893,B889)</f>
        <v>0</v>
      </c>
      <c r="Y889" s="36">
        <f>SUM(M889:X889)</f>
        <v>184860.85</v>
      </c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  <c r="AN889" s="116"/>
      <c r="AO889" s="117"/>
    </row>
    <row r="890" spans="1:41" s="118" customFormat="1" x14ac:dyDescent="0.2">
      <c r="A890" s="149"/>
      <c r="B890" s="12" t="s">
        <v>158</v>
      </c>
      <c r="C890" s="148" t="s">
        <v>72</v>
      </c>
      <c r="D890" s="148" t="s">
        <v>71</v>
      </c>
      <c r="E890" s="148" t="s">
        <v>71</v>
      </c>
      <c r="F890" s="148" t="s">
        <v>71</v>
      </c>
      <c r="G890" s="148" t="s">
        <v>71</v>
      </c>
      <c r="H890" s="15" t="s">
        <v>73</v>
      </c>
      <c r="I890" s="148" t="s">
        <v>333</v>
      </c>
      <c r="J890" s="15" t="s">
        <v>75</v>
      </c>
      <c r="K890" s="24" t="s">
        <v>71</v>
      </c>
      <c r="L890" s="24" t="s">
        <v>71</v>
      </c>
      <c r="M890" s="67">
        <f>SUMIFS(M892:M893,B892:B893,B890)</f>
        <v>0</v>
      </c>
      <c r="N890" s="67">
        <f>SUMIFS(N892:N893,B892:B893,B890)</f>
        <v>0</v>
      </c>
      <c r="O890" s="67">
        <f>SUMIFS(O892:O893,B892:B893,B890)</f>
        <v>0</v>
      </c>
      <c r="P890" s="67">
        <f>SUMIFS(P892:P893,B892:B893,B890)</f>
        <v>0</v>
      </c>
      <c r="Q890" s="67">
        <f>SUMIFS(Q892:Q893,B892:B893,B890)</f>
        <v>0</v>
      </c>
      <c r="R890" s="36">
        <f>SUMIFS(R892:R893,B892:B893,B890)</f>
        <v>0</v>
      </c>
      <c r="S890" s="23">
        <f>SUMIFS(S892:S893,B892:B893,B890)</f>
        <v>0</v>
      </c>
      <c r="T890" s="36">
        <f>SUMIFS(T892:T893,B892:B893,B890)</f>
        <v>0</v>
      </c>
      <c r="U890" s="36">
        <f>SUMIFS(U892:U893,B892:B893,B890)</f>
        <v>0</v>
      </c>
      <c r="V890" s="36">
        <f>V893</f>
        <v>3474.8</v>
      </c>
      <c r="W890" s="36">
        <f>SUMIFS(W892:W893,B892:B893,B890)</f>
        <v>298.45999999999998</v>
      </c>
      <c r="X890" s="36">
        <f>SUMIFS(X892:X893,C892:C893,B890)</f>
        <v>0</v>
      </c>
      <c r="Y890" s="36">
        <f>SUM(M890:X890)</f>
        <v>3773.26</v>
      </c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117"/>
    </row>
    <row r="891" spans="1:41" s="118" customFormat="1" x14ac:dyDescent="0.2">
      <c r="A891" s="149"/>
      <c r="B891" s="12"/>
      <c r="C891" s="24" t="s">
        <v>71</v>
      </c>
      <c r="D891" s="24" t="s">
        <v>71</v>
      </c>
      <c r="E891" s="24" t="s">
        <v>71</v>
      </c>
      <c r="F891" s="24" t="s">
        <v>71</v>
      </c>
      <c r="G891" s="24" t="s">
        <v>71</v>
      </c>
      <c r="H891" s="24" t="s">
        <v>71</v>
      </c>
      <c r="I891" s="24" t="s">
        <v>71</v>
      </c>
      <c r="J891" s="24" t="s">
        <v>71</v>
      </c>
      <c r="K891" s="24" t="s">
        <v>71</v>
      </c>
      <c r="L891" s="24" t="s">
        <v>71</v>
      </c>
      <c r="M891" s="24" t="s">
        <v>71</v>
      </c>
      <c r="N891" s="24" t="s">
        <v>71</v>
      </c>
      <c r="O891" s="24" t="s">
        <v>71</v>
      </c>
      <c r="P891" s="24" t="s">
        <v>71</v>
      </c>
      <c r="Q891" s="24" t="s">
        <v>71</v>
      </c>
      <c r="R891" s="24" t="s">
        <v>71</v>
      </c>
      <c r="S891" s="24" t="s">
        <v>71</v>
      </c>
      <c r="T891" s="24" t="s">
        <v>71</v>
      </c>
      <c r="U891" s="24" t="s">
        <v>71</v>
      </c>
      <c r="V891" s="24" t="s">
        <v>71</v>
      </c>
      <c r="W891" s="24" t="s">
        <v>71</v>
      </c>
      <c r="X891" s="24" t="s">
        <v>71</v>
      </c>
      <c r="Y891" s="24" t="s">
        <v>71</v>
      </c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  <c r="AN891" s="116"/>
      <c r="AO891" s="117"/>
    </row>
    <row r="892" spans="1:41" s="118" customFormat="1" x14ac:dyDescent="0.2">
      <c r="A892" s="149"/>
      <c r="B892" s="11" t="s">
        <v>159</v>
      </c>
      <c r="C892" s="146" t="s">
        <v>72</v>
      </c>
      <c r="D892" s="146" t="s">
        <v>71</v>
      </c>
      <c r="E892" s="146" t="s">
        <v>71</v>
      </c>
      <c r="F892" s="146" t="s">
        <v>71</v>
      </c>
      <c r="G892" s="146" t="s">
        <v>71</v>
      </c>
      <c r="H892" s="9" t="s">
        <v>276</v>
      </c>
      <c r="I892" s="146" t="s">
        <v>424</v>
      </c>
      <c r="J892" s="9" t="s">
        <v>415</v>
      </c>
      <c r="K892" s="146" t="s">
        <v>71</v>
      </c>
      <c r="L892" s="146" t="s">
        <v>71</v>
      </c>
      <c r="M892" s="34">
        <v>0</v>
      </c>
      <c r="N892" s="34">
        <v>0</v>
      </c>
      <c r="O892" s="34">
        <v>0</v>
      </c>
      <c r="P892" s="34">
        <v>0</v>
      </c>
      <c r="Q892" s="34">
        <v>0</v>
      </c>
      <c r="R892" s="34">
        <v>0</v>
      </c>
      <c r="S892" s="34">
        <v>0</v>
      </c>
      <c r="T892" s="34">
        <v>0</v>
      </c>
      <c r="U892" s="34">
        <v>0</v>
      </c>
      <c r="V892" s="34">
        <v>170238.5</v>
      </c>
      <c r="W892" s="34">
        <v>14622.35</v>
      </c>
      <c r="X892" s="34">
        <v>0</v>
      </c>
      <c r="Y892" s="28">
        <f>SUM(M892:X892)</f>
        <v>184860.85</v>
      </c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7"/>
    </row>
    <row r="893" spans="1:41" s="118" customFormat="1" ht="15" x14ac:dyDescent="0.2">
      <c r="A893" s="149"/>
      <c r="B893" s="11" t="s">
        <v>158</v>
      </c>
      <c r="C893" s="146" t="s">
        <v>72</v>
      </c>
      <c r="D893" s="46" t="s">
        <v>71</v>
      </c>
      <c r="E893" s="146" t="s">
        <v>71</v>
      </c>
      <c r="F893" s="146" t="s">
        <v>71</v>
      </c>
      <c r="G893" s="146" t="s">
        <v>71</v>
      </c>
      <c r="H893" s="9" t="s">
        <v>276</v>
      </c>
      <c r="I893" s="146" t="s">
        <v>424</v>
      </c>
      <c r="J893" s="9" t="s">
        <v>415</v>
      </c>
      <c r="K893" s="146" t="s">
        <v>71</v>
      </c>
      <c r="L893" s="146" t="s">
        <v>71</v>
      </c>
      <c r="M893" s="34">
        <v>0</v>
      </c>
      <c r="N893" s="34">
        <v>0</v>
      </c>
      <c r="O893" s="34">
        <v>0</v>
      </c>
      <c r="P893" s="34">
        <v>0</v>
      </c>
      <c r="Q893" s="34">
        <v>0</v>
      </c>
      <c r="R893" s="34">
        <v>0</v>
      </c>
      <c r="S893" s="34">
        <v>0</v>
      </c>
      <c r="T893" s="34">
        <v>0</v>
      </c>
      <c r="U893" s="34">
        <v>0</v>
      </c>
      <c r="V893" s="34">
        <v>3474.8</v>
      </c>
      <c r="W893" s="34">
        <v>298.45999999999998</v>
      </c>
      <c r="X893" s="34">
        <v>0</v>
      </c>
      <c r="Y893" s="28">
        <f>SUM(M893:X893)</f>
        <v>3773.26</v>
      </c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7"/>
    </row>
    <row r="894" spans="1:41" s="118" customFormat="1" ht="30.75" customHeight="1" x14ac:dyDescent="0.2">
      <c r="A894" s="142" t="s">
        <v>421</v>
      </c>
      <c r="B894" s="2" t="s">
        <v>266</v>
      </c>
      <c r="C894" s="146" t="s">
        <v>83</v>
      </c>
      <c r="D894" s="146" t="s">
        <v>71</v>
      </c>
      <c r="E894" s="8" t="s">
        <v>98</v>
      </c>
      <c r="F894" s="146" t="s">
        <v>71</v>
      </c>
      <c r="G894" s="146" t="s">
        <v>71</v>
      </c>
      <c r="H894" s="146" t="s">
        <v>71</v>
      </c>
      <c r="I894" s="146" t="s">
        <v>71</v>
      </c>
      <c r="J894" s="9" t="s">
        <v>71</v>
      </c>
      <c r="K894" s="146" t="s">
        <v>71</v>
      </c>
      <c r="L894" s="146" t="s">
        <v>71</v>
      </c>
      <c r="M894" s="146" t="s">
        <v>71</v>
      </c>
      <c r="N894" s="146" t="s">
        <v>71</v>
      </c>
      <c r="O894" s="146">
        <v>0</v>
      </c>
      <c r="P894" s="146">
        <v>0</v>
      </c>
      <c r="Q894" s="146">
        <v>0</v>
      </c>
      <c r="R894" s="146">
        <v>0</v>
      </c>
      <c r="S894" s="146">
        <v>0</v>
      </c>
      <c r="T894" s="146">
        <v>0</v>
      </c>
      <c r="U894" s="20">
        <v>0</v>
      </c>
      <c r="V894" s="20">
        <v>0</v>
      </c>
      <c r="W894" s="20">
        <v>80</v>
      </c>
      <c r="X894" s="20">
        <v>80</v>
      </c>
      <c r="Y894" s="20">
        <v>80</v>
      </c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  <c r="AN894" s="116"/>
      <c r="AO894" s="117"/>
    </row>
    <row r="895" spans="1:41" s="118" customFormat="1" ht="84.75" customHeight="1" x14ac:dyDescent="0.2">
      <c r="A895" s="142" t="s">
        <v>711</v>
      </c>
      <c r="B895" s="12" t="s">
        <v>653</v>
      </c>
      <c r="C895" s="146" t="s">
        <v>71</v>
      </c>
      <c r="D895" s="146" t="s">
        <v>71</v>
      </c>
      <c r="E895" s="146" t="s">
        <v>71</v>
      </c>
      <c r="F895" s="20" t="s">
        <v>643</v>
      </c>
      <c r="G895" s="8" t="s">
        <v>82</v>
      </c>
      <c r="H895" s="146" t="s">
        <v>71</v>
      </c>
      <c r="I895" s="146" t="s">
        <v>71</v>
      </c>
      <c r="J895" s="9" t="s">
        <v>71</v>
      </c>
      <c r="K895" s="146" t="s">
        <v>71</v>
      </c>
      <c r="L895" s="146" t="s">
        <v>71</v>
      </c>
      <c r="M895" s="81" t="s">
        <v>71</v>
      </c>
      <c r="N895" s="81" t="s">
        <v>71</v>
      </c>
      <c r="O895" s="81" t="s">
        <v>71</v>
      </c>
      <c r="P895" s="81" t="s">
        <v>71</v>
      </c>
      <c r="Q895" s="81" t="s">
        <v>71</v>
      </c>
      <c r="R895" s="81" t="s">
        <v>71</v>
      </c>
      <c r="S895" s="81" t="s">
        <v>71</v>
      </c>
      <c r="T895" s="81" t="s">
        <v>71</v>
      </c>
      <c r="U895" s="82" t="s">
        <v>71</v>
      </c>
      <c r="V895" s="82" t="s">
        <v>71</v>
      </c>
      <c r="W895" s="82" t="s">
        <v>71</v>
      </c>
      <c r="X895" s="82" t="s">
        <v>71</v>
      </c>
      <c r="Y895" s="82" t="s">
        <v>71</v>
      </c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7"/>
    </row>
    <row r="896" spans="1:41" s="118" customFormat="1" ht="12.75" customHeight="1" x14ac:dyDescent="0.2">
      <c r="A896" s="142"/>
      <c r="B896" s="12" t="s">
        <v>157</v>
      </c>
      <c r="C896" s="148" t="s">
        <v>72</v>
      </c>
      <c r="D896" s="148" t="s">
        <v>71</v>
      </c>
      <c r="E896" s="148" t="s">
        <v>71</v>
      </c>
      <c r="F896" s="148" t="s">
        <v>71</v>
      </c>
      <c r="G896" s="148" t="s">
        <v>71</v>
      </c>
      <c r="H896" s="15" t="s">
        <v>73</v>
      </c>
      <c r="I896" s="148" t="s">
        <v>333</v>
      </c>
      <c r="J896" s="15" t="s">
        <v>75</v>
      </c>
      <c r="K896" s="148" t="s">
        <v>71</v>
      </c>
      <c r="L896" s="148" t="s">
        <v>71</v>
      </c>
      <c r="M896" s="69">
        <f t="shared" ref="M896:X896" si="162">M898+M899</f>
        <v>0</v>
      </c>
      <c r="N896" s="69">
        <f t="shared" si="162"/>
        <v>0</v>
      </c>
      <c r="O896" s="69">
        <f t="shared" si="162"/>
        <v>0</v>
      </c>
      <c r="P896" s="69">
        <f t="shared" si="162"/>
        <v>0</v>
      </c>
      <c r="Q896" s="69">
        <f t="shared" si="162"/>
        <v>0</v>
      </c>
      <c r="R896" s="69">
        <f t="shared" si="162"/>
        <v>0</v>
      </c>
      <c r="S896" s="69">
        <f t="shared" si="162"/>
        <v>0</v>
      </c>
      <c r="T896" s="69">
        <f t="shared" si="162"/>
        <v>0</v>
      </c>
      <c r="U896" s="69">
        <f t="shared" si="162"/>
        <v>0</v>
      </c>
      <c r="V896" s="69">
        <f t="shared" si="162"/>
        <v>9227.1</v>
      </c>
      <c r="W896" s="69">
        <f t="shared" si="162"/>
        <v>9582</v>
      </c>
      <c r="X896" s="69">
        <f t="shared" si="162"/>
        <v>0</v>
      </c>
      <c r="Y896" s="36">
        <f>SUM(P896:X896)</f>
        <v>18809.099999999999</v>
      </c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7"/>
    </row>
    <row r="897" spans="1:41" s="118" customFormat="1" ht="12.75" customHeight="1" x14ac:dyDescent="0.2">
      <c r="A897" s="142"/>
      <c r="B897" s="12" t="s">
        <v>76</v>
      </c>
      <c r="C897" s="148" t="s">
        <v>71</v>
      </c>
      <c r="D897" s="148" t="s">
        <v>71</v>
      </c>
      <c r="E897" s="148" t="s">
        <v>71</v>
      </c>
      <c r="F897" s="148" t="s">
        <v>71</v>
      </c>
      <c r="G897" s="148" t="s">
        <v>71</v>
      </c>
      <c r="H897" s="148" t="s">
        <v>71</v>
      </c>
      <c r="I897" s="148" t="s">
        <v>71</v>
      </c>
      <c r="J897" s="15" t="s">
        <v>71</v>
      </c>
      <c r="K897" s="148" t="s">
        <v>71</v>
      </c>
      <c r="L897" s="148" t="s">
        <v>71</v>
      </c>
      <c r="M897" s="148" t="s">
        <v>71</v>
      </c>
      <c r="N897" s="148" t="s">
        <v>71</v>
      </c>
      <c r="O897" s="148" t="s">
        <v>71</v>
      </c>
      <c r="P897" s="148" t="s">
        <v>71</v>
      </c>
      <c r="Q897" s="148" t="s">
        <v>71</v>
      </c>
      <c r="R897" s="148" t="s">
        <v>71</v>
      </c>
      <c r="S897" s="148" t="s">
        <v>71</v>
      </c>
      <c r="T897" s="148" t="s">
        <v>71</v>
      </c>
      <c r="U897" s="148" t="s">
        <v>71</v>
      </c>
      <c r="V897" s="148" t="s">
        <v>71</v>
      </c>
      <c r="W897" s="148" t="s">
        <v>71</v>
      </c>
      <c r="X897" s="148" t="s">
        <v>71</v>
      </c>
      <c r="Y897" s="36" t="s">
        <v>71</v>
      </c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7"/>
    </row>
    <row r="898" spans="1:41" s="118" customFormat="1" ht="12.75" customHeight="1" x14ac:dyDescent="0.2">
      <c r="A898" s="142"/>
      <c r="B898" s="12" t="s">
        <v>159</v>
      </c>
      <c r="C898" s="148" t="s">
        <v>72</v>
      </c>
      <c r="D898" s="148" t="s">
        <v>71</v>
      </c>
      <c r="E898" s="148" t="s">
        <v>71</v>
      </c>
      <c r="F898" s="148" t="s">
        <v>71</v>
      </c>
      <c r="G898" s="148" t="s">
        <v>71</v>
      </c>
      <c r="H898" s="15" t="s">
        <v>73</v>
      </c>
      <c r="I898" s="148" t="s">
        <v>333</v>
      </c>
      <c r="J898" s="15" t="s">
        <v>75</v>
      </c>
      <c r="K898" s="24" t="s">
        <v>71</v>
      </c>
      <c r="L898" s="24" t="s">
        <v>71</v>
      </c>
      <c r="M898" s="67">
        <f>SUMIFS(M901:M902,B901:B902,B898)</f>
        <v>0</v>
      </c>
      <c r="N898" s="67">
        <f>SUMIFS(N901:N902,B901:B902,B898)</f>
        <v>0</v>
      </c>
      <c r="O898" s="67">
        <f>SUMIFS(O901:O902,B901:B902,B898)</f>
        <v>0</v>
      </c>
      <c r="P898" s="67">
        <f>SUMIFS(P901:P902,B901:B902,B898)</f>
        <v>0</v>
      </c>
      <c r="Q898" s="67">
        <f>SUMIFS(Q901:Q902,B901:B902,B898)</f>
        <v>0</v>
      </c>
      <c r="R898" s="36">
        <f t="shared" ref="R898:X899" si="163">R901+R903+R905</f>
        <v>0</v>
      </c>
      <c r="S898" s="36">
        <f t="shared" si="163"/>
        <v>0</v>
      </c>
      <c r="T898" s="36">
        <f t="shared" si="163"/>
        <v>0</v>
      </c>
      <c r="U898" s="36">
        <f t="shared" si="163"/>
        <v>0</v>
      </c>
      <c r="V898" s="36">
        <f t="shared" si="163"/>
        <v>9042.5</v>
      </c>
      <c r="W898" s="36">
        <f t="shared" si="163"/>
        <v>9390.2999999999993</v>
      </c>
      <c r="X898" s="36">
        <f t="shared" si="163"/>
        <v>0</v>
      </c>
      <c r="Y898" s="36">
        <f>SUM(M898:X898)</f>
        <v>18432.8</v>
      </c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7"/>
    </row>
    <row r="899" spans="1:41" s="118" customFormat="1" ht="12.75" customHeight="1" x14ac:dyDescent="0.2">
      <c r="A899" s="142"/>
      <c r="B899" s="12" t="s">
        <v>158</v>
      </c>
      <c r="C899" s="148" t="s">
        <v>72</v>
      </c>
      <c r="D899" s="148" t="s">
        <v>71</v>
      </c>
      <c r="E899" s="148" t="s">
        <v>71</v>
      </c>
      <c r="F899" s="148" t="s">
        <v>71</v>
      </c>
      <c r="G899" s="148" t="s">
        <v>71</v>
      </c>
      <c r="H899" s="15" t="s">
        <v>73</v>
      </c>
      <c r="I899" s="148" t="s">
        <v>333</v>
      </c>
      <c r="J899" s="15" t="s">
        <v>75</v>
      </c>
      <c r="K899" s="24" t="s">
        <v>71</v>
      </c>
      <c r="L899" s="24" t="s">
        <v>71</v>
      </c>
      <c r="M899" s="67">
        <f>SUMIFS(M901:M902,B901:B902,B899)</f>
        <v>0</v>
      </c>
      <c r="N899" s="67">
        <f>SUMIFS(N901:N902,B901:B902,B899)</f>
        <v>0</v>
      </c>
      <c r="O899" s="67">
        <f>SUMIFS(O901:O902,B901:B902,B899)</f>
        <v>0</v>
      </c>
      <c r="P899" s="67">
        <f>SUMIFS(P901:P902,B901:B902,B899)</f>
        <v>0</v>
      </c>
      <c r="Q899" s="67">
        <f>SUMIFS(Q901:Q902,B901:B902,B899)</f>
        <v>0</v>
      </c>
      <c r="R899" s="36">
        <f t="shared" si="163"/>
        <v>0</v>
      </c>
      <c r="S899" s="36">
        <f t="shared" si="163"/>
        <v>0</v>
      </c>
      <c r="T899" s="36">
        <f t="shared" si="163"/>
        <v>0</v>
      </c>
      <c r="U899" s="36">
        <f t="shared" si="163"/>
        <v>0</v>
      </c>
      <c r="V899" s="36">
        <f t="shared" si="163"/>
        <v>184.6</v>
      </c>
      <c r="W899" s="36">
        <f t="shared" si="163"/>
        <v>191.7</v>
      </c>
      <c r="X899" s="36">
        <f t="shared" si="163"/>
        <v>0</v>
      </c>
      <c r="Y899" s="36">
        <f>SUM(M899:X899)</f>
        <v>376.29999999999995</v>
      </c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117"/>
    </row>
    <row r="900" spans="1:41" s="118" customFormat="1" ht="12.75" customHeight="1" x14ac:dyDescent="0.2">
      <c r="A900" s="142"/>
      <c r="B900" s="12"/>
      <c r="C900" s="24" t="s">
        <v>71</v>
      </c>
      <c r="D900" s="24" t="s">
        <v>71</v>
      </c>
      <c r="E900" s="24" t="s">
        <v>71</v>
      </c>
      <c r="F900" s="24" t="s">
        <v>71</v>
      </c>
      <c r="G900" s="24" t="s">
        <v>71</v>
      </c>
      <c r="H900" s="24" t="s">
        <v>71</v>
      </c>
      <c r="I900" s="24" t="s">
        <v>71</v>
      </c>
      <c r="J900" s="24" t="s">
        <v>71</v>
      </c>
      <c r="K900" s="24" t="s">
        <v>71</v>
      </c>
      <c r="L900" s="24" t="s">
        <v>71</v>
      </c>
      <c r="M900" s="24" t="s">
        <v>71</v>
      </c>
      <c r="N900" s="24" t="s">
        <v>71</v>
      </c>
      <c r="O900" s="24" t="s">
        <v>71</v>
      </c>
      <c r="P900" s="24" t="s">
        <v>71</v>
      </c>
      <c r="Q900" s="24" t="s">
        <v>71</v>
      </c>
      <c r="R900" s="24" t="s">
        <v>71</v>
      </c>
      <c r="S900" s="24" t="s">
        <v>71</v>
      </c>
      <c r="T900" s="24" t="s">
        <v>71</v>
      </c>
      <c r="U900" s="24" t="s">
        <v>71</v>
      </c>
      <c r="V900" s="24" t="s">
        <v>71</v>
      </c>
      <c r="W900" s="24" t="s">
        <v>71</v>
      </c>
      <c r="X900" s="24" t="s">
        <v>71</v>
      </c>
      <c r="Y900" s="24" t="s">
        <v>71</v>
      </c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  <c r="AN900" s="116"/>
      <c r="AO900" s="117"/>
    </row>
    <row r="901" spans="1:41" s="118" customFormat="1" ht="19.5" customHeight="1" x14ac:dyDescent="0.2">
      <c r="A901" s="142"/>
      <c r="B901" s="11" t="s">
        <v>159</v>
      </c>
      <c r="C901" s="146" t="s">
        <v>72</v>
      </c>
      <c r="D901" s="146" t="s">
        <v>71</v>
      </c>
      <c r="E901" s="146" t="s">
        <v>71</v>
      </c>
      <c r="F901" s="146" t="s">
        <v>71</v>
      </c>
      <c r="G901" s="146" t="s">
        <v>71</v>
      </c>
      <c r="H901" s="9" t="s">
        <v>90</v>
      </c>
      <c r="I901" s="146" t="s">
        <v>193</v>
      </c>
      <c r="J901" s="9">
        <v>610</v>
      </c>
      <c r="K901" s="146" t="s">
        <v>71</v>
      </c>
      <c r="L901" s="146" t="s">
        <v>71</v>
      </c>
      <c r="M901" s="34">
        <v>0</v>
      </c>
      <c r="N901" s="34">
        <v>0</v>
      </c>
      <c r="O901" s="34">
        <v>0</v>
      </c>
      <c r="P901" s="34">
        <v>0</v>
      </c>
      <c r="Q901" s="34">
        <v>0</v>
      </c>
      <c r="R901" s="34">
        <v>0</v>
      </c>
      <c r="S901" s="34">
        <v>0</v>
      </c>
      <c r="T901" s="34">
        <f>T909</f>
        <v>0</v>
      </c>
      <c r="U901" s="34">
        <f>U909</f>
        <v>0</v>
      </c>
      <c r="V901" s="34">
        <f>V908</f>
        <v>9042.5</v>
      </c>
      <c r="W901" s="34">
        <f>W908</f>
        <v>9390.2999999999993</v>
      </c>
      <c r="X901" s="34">
        <f>X908</f>
        <v>0</v>
      </c>
      <c r="Y901" s="28">
        <f t="shared" ref="Y901:Y906" si="164">SUM(M901:X901)</f>
        <v>18432.8</v>
      </c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  <c r="AN901" s="116"/>
      <c r="AO901" s="117"/>
    </row>
    <row r="902" spans="1:41" s="118" customFormat="1" ht="19.5" customHeight="1" x14ac:dyDescent="0.2">
      <c r="A902" s="142"/>
      <c r="B902" s="11" t="s">
        <v>158</v>
      </c>
      <c r="C902" s="146" t="s">
        <v>72</v>
      </c>
      <c r="D902" s="46" t="s">
        <v>71</v>
      </c>
      <c r="E902" s="146" t="s">
        <v>71</v>
      </c>
      <c r="F902" s="146" t="s">
        <v>71</v>
      </c>
      <c r="G902" s="146" t="s">
        <v>71</v>
      </c>
      <c r="H902" s="9" t="s">
        <v>90</v>
      </c>
      <c r="I902" s="146" t="s">
        <v>193</v>
      </c>
      <c r="J902" s="9">
        <v>610</v>
      </c>
      <c r="K902" s="146" t="s">
        <v>71</v>
      </c>
      <c r="L902" s="146" t="s">
        <v>71</v>
      </c>
      <c r="M902" s="34">
        <v>0</v>
      </c>
      <c r="N902" s="34">
        <v>0</v>
      </c>
      <c r="O902" s="34">
        <v>0</v>
      </c>
      <c r="P902" s="34">
        <v>0</v>
      </c>
      <c r="Q902" s="34">
        <v>0</v>
      </c>
      <c r="R902" s="34">
        <v>0</v>
      </c>
      <c r="S902" s="34">
        <v>0</v>
      </c>
      <c r="T902" s="34">
        <f>T908</f>
        <v>0</v>
      </c>
      <c r="U902" s="34">
        <f>U908</f>
        <v>0</v>
      </c>
      <c r="V902" s="34">
        <f t="shared" ref="V902:X904" si="165">V909</f>
        <v>184.6</v>
      </c>
      <c r="W902" s="34">
        <f t="shared" si="165"/>
        <v>191.7</v>
      </c>
      <c r="X902" s="34">
        <f t="shared" si="165"/>
        <v>0</v>
      </c>
      <c r="Y902" s="28">
        <f t="shared" si="164"/>
        <v>376.29999999999995</v>
      </c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117"/>
    </row>
    <row r="903" spans="1:41" s="118" customFormat="1" ht="19.5" customHeight="1" x14ac:dyDescent="0.2">
      <c r="A903" s="142"/>
      <c r="B903" s="11" t="s">
        <v>159</v>
      </c>
      <c r="C903" s="146" t="s">
        <v>72</v>
      </c>
      <c r="D903" s="146" t="s">
        <v>71</v>
      </c>
      <c r="E903" s="146" t="s">
        <v>71</v>
      </c>
      <c r="F903" s="146" t="s">
        <v>71</v>
      </c>
      <c r="G903" s="146" t="s">
        <v>71</v>
      </c>
      <c r="H903" s="9" t="s">
        <v>386</v>
      </c>
      <c r="I903" s="146" t="s">
        <v>193</v>
      </c>
      <c r="J903" s="9">
        <v>610</v>
      </c>
      <c r="K903" s="146" t="s">
        <v>71</v>
      </c>
      <c r="L903" s="146" t="s">
        <v>71</v>
      </c>
      <c r="M903" s="34">
        <v>0</v>
      </c>
      <c r="N903" s="34">
        <v>0</v>
      </c>
      <c r="O903" s="34">
        <v>0</v>
      </c>
      <c r="P903" s="34">
        <v>0</v>
      </c>
      <c r="Q903" s="34">
        <v>0</v>
      </c>
      <c r="R903" s="34">
        <v>0</v>
      </c>
      <c r="S903" s="34">
        <v>0</v>
      </c>
      <c r="T903" s="34">
        <f t="shared" ref="T903:W904" si="166">T910</f>
        <v>0</v>
      </c>
      <c r="U903" s="34">
        <f t="shared" si="166"/>
        <v>0</v>
      </c>
      <c r="V903" s="34">
        <f t="shared" si="166"/>
        <v>0</v>
      </c>
      <c r="W903" s="34">
        <f t="shared" si="166"/>
        <v>0</v>
      </c>
      <c r="X903" s="34">
        <f t="shared" si="165"/>
        <v>0</v>
      </c>
      <c r="Y903" s="28">
        <f t="shared" si="164"/>
        <v>0</v>
      </c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  <c r="AN903" s="116"/>
      <c r="AO903" s="117"/>
    </row>
    <row r="904" spans="1:41" s="118" customFormat="1" ht="19.5" customHeight="1" x14ac:dyDescent="0.2">
      <c r="A904" s="142"/>
      <c r="B904" s="11" t="s">
        <v>158</v>
      </c>
      <c r="C904" s="146" t="s">
        <v>72</v>
      </c>
      <c r="D904" s="46" t="s">
        <v>71</v>
      </c>
      <c r="E904" s="146" t="s">
        <v>71</v>
      </c>
      <c r="F904" s="146" t="s">
        <v>71</v>
      </c>
      <c r="G904" s="146" t="s">
        <v>71</v>
      </c>
      <c r="H904" s="9" t="s">
        <v>386</v>
      </c>
      <c r="I904" s="146" t="s">
        <v>193</v>
      </c>
      <c r="J904" s="9">
        <v>610</v>
      </c>
      <c r="K904" s="146" t="s">
        <v>71</v>
      </c>
      <c r="L904" s="146" t="s">
        <v>71</v>
      </c>
      <c r="M904" s="34">
        <v>0</v>
      </c>
      <c r="N904" s="34">
        <v>0</v>
      </c>
      <c r="O904" s="34">
        <v>0</v>
      </c>
      <c r="P904" s="34">
        <v>0</v>
      </c>
      <c r="Q904" s="34">
        <v>0</v>
      </c>
      <c r="R904" s="34">
        <v>0</v>
      </c>
      <c r="S904" s="34">
        <v>0</v>
      </c>
      <c r="T904" s="34">
        <f t="shared" si="166"/>
        <v>0</v>
      </c>
      <c r="U904" s="34">
        <f t="shared" si="166"/>
        <v>0</v>
      </c>
      <c r="V904" s="34">
        <f t="shared" si="166"/>
        <v>0</v>
      </c>
      <c r="W904" s="34">
        <f t="shared" si="166"/>
        <v>0</v>
      </c>
      <c r="X904" s="34">
        <f t="shared" si="165"/>
        <v>0</v>
      </c>
      <c r="Y904" s="28">
        <f t="shared" si="164"/>
        <v>0</v>
      </c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  <c r="AN904" s="116"/>
      <c r="AO904" s="117"/>
    </row>
    <row r="905" spans="1:41" s="118" customFormat="1" ht="19.5" customHeight="1" x14ac:dyDescent="0.2">
      <c r="A905" s="142"/>
      <c r="B905" s="11" t="s">
        <v>159</v>
      </c>
      <c r="C905" s="146" t="s">
        <v>72</v>
      </c>
      <c r="D905" s="46" t="s">
        <v>71</v>
      </c>
      <c r="E905" s="146" t="s">
        <v>71</v>
      </c>
      <c r="F905" s="146" t="s">
        <v>71</v>
      </c>
      <c r="G905" s="146" t="s">
        <v>71</v>
      </c>
      <c r="H905" s="9" t="s">
        <v>90</v>
      </c>
      <c r="I905" s="146" t="s">
        <v>193</v>
      </c>
      <c r="J905" s="9" t="s">
        <v>410</v>
      </c>
      <c r="K905" s="146" t="s">
        <v>71</v>
      </c>
      <c r="L905" s="146" t="s">
        <v>71</v>
      </c>
      <c r="M905" s="34">
        <f t="shared" ref="M905:T905" si="167">M915</f>
        <v>0</v>
      </c>
      <c r="N905" s="34">
        <f t="shared" si="167"/>
        <v>0</v>
      </c>
      <c r="O905" s="34">
        <f t="shared" si="167"/>
        <v>0</v>
      </c>
      <c r="P905" s="34">
        <f t="shared" si="167"/>
        <v>0</v>
      </c>
      <c r="Q905" s="34">
        <f t="shared" si="167"/>
        <v>0</v>
      </c>
      <c r="R905" s="34">
        <f t="shared" si="167"/>
        <v>0</v>
      </c>
      <c r="S905" s="34">
        <f t="shared" si="167"/>
        <v>0</v>
      </c>
      <c r="T905" s="34">
        <f t="shared" si="167"/>
        <v>0</v>
      </c>
      <c r="U905" s="34">
        <f>U914</f>
        <v>0</v>
      </c>
      <c r="V905" s="34">
        <f>V915</f>
        <v>0</v>
      </c>
      <c r="W905" s="34">
        <f>W915</f>
        <v>0</v>
      </c>
      <c r="X905" s="34">
        <f>X915</f>
        <v>0</v>
      </c>
      <c r="Y905" s="28">
        <f t="shared" si="164"/>
        <v>0</v>
      </c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117"/>
    </row>
    <row r="906" spans="1:41" s="118" customFormat="1" ht="19.5" customHeight="1" x14ac:dyDescent="0.2">
      <c r="A906" s="142"/>
      <c r="B906" s="11" t="s">
        <v>158</v>
      </c>
      <c r="C906" s="146" t="s">
        <v>72</v>
      </c>
      <c r="D906" s="46" t="s">
        <v>71</v>
      </c>
      <c r="E906" s="146" t="s">
        <v>71</v>
      </c>
      <c r="F906" s="146" t="s">
        <v>71</v>
      </c>
      <c r="G906" s="146" t="s">
        <v>71</v>
      </c>
      <c r="H906" s="9" t="s">
        <v>90</v>
      </c>
      <c r="I906" s="146" t="s">
        <v>193</v>
      </c>
      <c r="J906" s="9" t="s">
        <v>410</v>
      </c>
      <c r="K906" s="146" t="s">
        <v>71</v>
      </c>
      <c r="L906" s="146" t="s">
        <v>71</v>
      </c>
      <c r="M906" s="34">
        <f t="shared" ref="M906:T906" si="168">M914</f>
        <v>0</v>
      </c>
      <c r="N906" s="34">
        <f t="shared" si="168"/>
        <v>0</v>
      </c>
      <c r="O906" s="34">
        <f t="shared" si="168"/>
        <v>0</v>
      </c>
      <c r="P906" s="34">
        <f t="shared" si="168"/>
        <v>0</v>
      </c>
      <c r="Q906" s="34">
        <f t="shared" si="168"/>
        <v>0</v>
      </c>
      <c r="R906" s="34">
        <f t="shared" si="168"/>
        <v>0</v>
      </c>
      <c r="S906" s="34">
        <f t="shared" si="168"/>
        <v>0</v>
      </c>
      <c r="T906" s="34">
        <f t="shared" si="168"/>
        <v>0</v>
      </c>
      <c r="U906" s="34">
        <f>U915</f>
        <v>0</v>
      </c>
      <c r="V906" s="34">
        <f>V914</f>
        <v>0</v>
      </c>
      <c r="W906" s="34">
        <f>W914</f>
        <v>0</v>
      </c>
      <c r="X906" s="34">
        <f>X914</f>
        <v>0</v>
      </c>
      <c r="Y906" s="28">
        <f t="shared" si="164"/>
        <v>0</v>
      </c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  <c r="AN906" s="116"/>
      <c r="AO906" s="117"/>
    </row>
    <row r="907" spans="1:41" s="118" customFormat="1" ht="99.75" customHeight="1" x14ac:dyDescent="0.2">
      <c r="A907" s="142" t="s">
        <v>712</v>
      </c>
      <c r="B907" s="12" t="s">
        <v>651</v>
      </c>
      <c r="C907" s="146" t="s">
        <v>71</v>
      </c>
      <c r="D907" s="146" t="s">
        <v>71</v>
      </c>
      <c r="E907" s="146" t="s">
        <v>71</v>
      </c>
      <c r="F907" s="20" t="s">
        <v>643</v>
      </c>
      <c r="G907" s="8" t="s">
        <v>82</v>
      </c>
      <c r="H907" s="81" t="s">
        <v>71</v>
      </c>
      <c r="I907" s="81" t="s">
        <v>71</v>
      </c>
      <c r="J907" s="9" t="s">
        <v>71</v>
      </c>
      <c r="K907" s="146" t="s">
        <v>71</v>
      </c>
      <c r="L907" s="146" t="s">
        <v>71</v>
      </c>
      <c r="M907" s="81" t="s">
        <v>71</v>
      </c>
      <c r="N907" s="81" t="s">
        <v>71</v>
      </c>
      <c r="O907" s="81" t="s">
        <v>71</v>
      </c>
      <c r="P907" s="81" t="s">
        <v>71</v>
      </c>
      <c r="Q907" s="81" t="s">
        <v>71</v>
      </c>
      <c r="R907" s="81" t="s">
        <v>71</v>
      </c>
      <c r="S907" s="81" t="s">
        <v>71</v>
      </c>
      <c r="T907" s="81" t="s">
        <v>71</v>
      </c>
      <c r="U907" s="82" t="s">
        <v>71</v>
      </c>
      <c r="V907" s="82" t="s">
        <v>71</v>
      </c>
      <c r="W907" s="82" t="s">
        <v>71</v>
      </c>
      <c r="X907" s="82" t="s">
        <v>71</v>
      </c>
      <c r="Y907" s="82" t="s">
        <v>71</v>
      </c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  <c r="AN907" s="116"/>
      <c r="AO907" s="117"/>
    </row>
    <row r="908" spans="1:41" s="118" customFormat="1" ht="12.75" customHeight="1" x14ac:dyDescent="0.2">
      <c r="A908" s="142"/>
      <c r="B908" s="11" t="s">
        <v>159</v>
      </c>
      <c r="C908" s="146" t="s">
        <v>72</v>
      </c>
      <c r="D908" s="146" t="s">
        <v>71</v>
      </c>
      <c r="E908" s="147" t="s">
        <v>71</v>
      </c>
      <c r="F908" s="146" t="s">
        <v>71</v>
      </c>
      <c r="G908" s="146" t="s">
        <v>71</v>
      </c>
      <c r="H908" s="9" t="s">
        <v>90</v>
      </c>
      <c r="I908" s="9" t="s">
        <v>193</v>
      </c>
      <c r="J908" s="9" t="s">
        <v>195</v>
      </c>
      <c r="K908" s="22" t="s">
        <v>71</v>
      </c>
      <c r="L908" s="22" t="s">
        <v>71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9042.5</v>
      </c>
      <c r="W908" s="10">
        <v>9390.2999999999993</v>
      </c>
      <c r="X908" s="10">
        <v>0</v>
      </c>
      <c r="Y908" s="27">
        <f>SUM(M908:X908)</f>
        <v>18432.8</v>
      </c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117"/>
    </row>
    <row r="909" spans="1:41" s="118" customFormat="1" ht="12.75" customHeight="1" x14ac:dyDescent="0.2">
      <c r="A909" s="142"/>
      <c r="B909" s="11" t="s">
        <v>158</v>
      </c>
      <c r="C909" s="146" t="s">
        <v>72</v>
      </c>
      <c r="D909" s="146" t="s">
        <v>71</v>
      </c>
      <c r="E909" s="147" t="s">
        <v>71</v>
      </c>
      <c r="F909" s="146" t="s">
        <v>71</v>
      </c>
      <c r="G909" s="146" t="s">
        <v>71</v>
      </c>
      <c r="H909" s="9" t="s">
        <v>90</v>
      </c>
      <c r="I909" s="9" t="s">
        <v>193</v>
      </c>
      <c r="J909" s="9" t="s">
        <v>195</v>
      </c>
      <c r="K909" s="22" t="s">
        <v>71</v>
      </c>
      <c r="L909" s="22" t="s">
        <v>71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184.6</v>
      </c>
      <c r="W909" s="10">
        <v>191.7</v>
      </c>
      <c r="X909" s="10">
        <v>0</v>
      </c>
      <c r="Y909" s="27">
        <f>SUM(M909:X909)</f>
        <v>376.29999999999995</v>
      </c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7"/>
    </row>
    <row r="910" spans="1:41" s="118" customFormat="1" ht="12.75" customHeight="1" x14ac:dyDescent="0.2">
      <c r="A910" s="142"/>
      <c r="B910" s="11" t="s">
        <v>159</v>
      </c>
      <c r="C910" s="146" t="s">
        <v>72</v>
      </c>
      <c r="D910" s="146" t="s">
        <v>71</v>
      </c>
      <c r="E910" s="147" t="s">
        <v>71</v>
      </c>
      <c r="F910" s="146" t="s">
        <v>71</v>
      </c>
      <c r="G910" s="146" t="s">
        <v>71</v>
      </c>
      <c r="H910" s="9" t="s">
        <v>386</v>
      </c>
      <c r="I910" s="9" t="s">
        <v>193</v>
      </c>
      <c r="J910" s="9" t="s">
        <v>195</v>
      </c>
      <c r="K910" s="22" t="s">
        <v>71</v>
      </c>
      <c r="L910" s="22" t="s">
        <v>71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27">
        <f>SUM(M910:X910)</f>
        <v>0</v>
      </c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  <c r="AN910" s="116"/>
      <c r="AO910" s="117"/>
    </row>
    <row r="911" spans="1:41" s="118" customFormat="1" ht="12.75" customHeight="1" x14ac:dyDescent="0.2">
      <c r="A911" s="142"/>
      <c r="B911" s="11" t="s">
        <v>158</v>
      </c>
      <c r="C911" s="146" t="s">
        <v>72</v>
      </c>
      <c r="D911" s="146" t="s">
        <v>71</v>
      </c>
      <c r="E911" s="147" t="s">
        <v>71</v>
      </c>
      <c r="F911" s="146" t="s">
        <v>71</v>
      </c>
      <c r="G911" s="146" t="s">
        <v>71</v>
      </c>
      <c r="H911" s="9" t="s">
        <v>386</v>
      </c>
      <c r="I911" s="9" t="s">
        <v>193</v>
      </c>
      <c r="J911" s="9" t="s">
        <v>195</v>
      </c>
      <c r="K911" s="22" t="s">
        <v>71</v>
      </c>
      <c r="L911" s="22" t="s">
        <v>71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27">
        <f>SUM(M911:X911)</f>
        <v>0</v>
      </c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117"/>
    </row>
    <row r="912" spans="1:41" s="118" customFormat="1" ht="103.5" customHeight="1" x14ac:dyDescent="0.2">
      <c r="A912" s="142" t="s">
        <v>713</v>
      </c>
      <c r="B912" s="7" t="s">
        <v>716</v>
      </c>
      <c r="C912" s="146" t="s">
        <v>83</v>
      </c>
      <c r="D912" s="146" t="s">
        <v>71</v>
      </c>
      <c r="E912" s="8" t="s">
        <v>98</v>
      </c>
      <c r="F912" s="146" t="s">
        <v>71</v>
      </c>
      <c r="G912" s="146" t="s">
        <v>71</v>
      </c>
      <c r="H912" s="146" t="s">
        <v>71</v>
      </c>
      <c r="I912" s="146" t="s">
        <v>71</v>
      </c>
      <c r="J912" s="9" t="s">
        <v>71</v>
      </c>
      <c r="K912" s="146" t="s">
        <v>71</v>
      </c>
      <c r="L912" s="146" t="s">
        <v>71</v>
      </c>
      <c r="M912" s="146" t="s">
        <v>71</v>
      </c>
      <c r="N912" s="146" t="s">
        <v>71</v>
      </c>
      <c r="O912" s="146" t="s">
        <v>71</v>
      </c>
      <c r="P912" s="146" t="s">
        <v>71</v>
      </c>
      <c r="Q912" s="146" t="s">
        <v>71</v>
      </c>
      <c r="R912" s="146">
        <v>5</v>
      </c>
      <c r="S912" s="146" t="s">
        <v>71</v>
      </c>
      <c r="T912" s="146">
        <v>1</v>
      </c>
      <c r="U912" s="20" t="s">
        <v>71</v>
      </c>
      <c r="V912" s="20">
        <v>2</v>
      </c>
      <c r="W912" s="20" t="s">
        <v>71</v>
      </c>
      <c r="X912" s="20" t="s">
        <v>71</v>
      </c>
      <c r="Y912" s="20">
        <f>SUM(O912:T912)</f>
        <v>6</v>
      </c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  <c r="AN912" s="116"/>
      <c r="AO912" s="117"/>
    </row>
    <row r="913" spans="1:41" s="118" customFormat="1" ht="112.5" customHeight="1" x14ac:dyDescent="0.2">
      <c r="A913" s="142" t="s">
        <v>714</v>
      </c>
      <c r="B913" s="12" t="s">
        <v>652</v>
      </c>
      <c r="C913" s="146" t="s">
        <v>71</v>
      </c>
      <c r="D913" s="146" t="s">
        <v>71</v>
      </c>
      <c r="E913" s="146" t="s">
        <v>71</v>
      </c>
      <c r="F913" s="20" t="s">
        <v>643</v>
      </c>
      <c r="G913" s="8" t="s">
        <v>82</v>
      </c>
      <c r="H913" s="81" t="s">
        <v>71</v>
      </c>
      <c r="I913" s="81" t="s">
        <v>71</v>
      </c>
      <c r="J913" s="9" t="s">
        <v>71</v>
      </c>
      <c r="K913" s="146" t="s">
        <v>71</v>
      </c>
      <c r="L913" s="146" t="s">
        <v>71</v>
      </c>
      <c r="M913" s="81" t="s">
        <v>71</v>
      </c>
      <c r="N913" s="81" t="s">
        <v>71</v>
      </c>
      <c r="O913" s="81" t="s">
        <v>71</v>
      </c>
      <c r="P913" s="81" t="s">
        <v>71</v>
      </c>
      <c r="Q913" s="81" t="s">
        <v>71</v>
      </c>
      <c r="R913" s="81" t="s">
        <v>71</v>
      </c>
      <c r="S913" s="81" t="s">
        <v>71</v>
      </c>
      <c r="T913" s="81" t="s">
        <v>71</v>
      </c>
      <c r="U913" s="82" t="s">
        <v>71</v>
      </c>
      <c r="V913" s="82" t="s">
        <v>71</v>
      </c>
      <c r="W913" s="82" t="s">
        <v>71</v>
      </c>
      <c r="X913" s="82" t="s">
        <v>71</v>
      </c>
      <c r="Y913" s="82" t="s">
        <v>71</v>
      </c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  <c r="AN913" s="116"/>
      <c r="AO913" s="117"/>
    </row>
    <row r="914" spans="1:41" s="118" customFormat="1" ht="16.5" customHeight="1" x14ac:dyDescent="0.2">
      <c r="A914" s="142"/>
      <c r="B914" s="11" t="s">
        <v>159</v>
      </c>
      <c r="C914" s="146" t="s">
        <v>72</v>
      </c>
      <c r="D914" s="146" t="s">
        <v>71</v>
      </c>
      <c r="E914" s="147" t="s">
        <v>71</v>
      </c>
      <c r="F914" s="146" t="s">
        <v>71</v>
      </c>
      <c r="G914" s="146" t="s">
        <v>71</v>
      </c>
      <c r="H914" s="9" t="s">
        <v>90</v>
      </c>
      <c r="I914" s="9" t="s">
        <v>193</v>
      </c>
      <c r="J914" s="9" t="s">
        <v>410</v>
      </c>
      <c r="K914" s="22" t="s">
        <v>71</v>
      </c>
      <c r="L914" s="22" t="s">
        <v>71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27">
        <f>SUM(M914:X914)</f>
        <v>0</v>
      </c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117"/>
    </row>
    <row r="915" spans="1:41" s="118" customFormat="1" ht="16.5" customHeight="1" x14ac:dyDescent="0.2">
      <c r="A915" s="142"/>
      <c r="B915" s="11" t="s">
        <v>158</v>
      </c>
      <c r="C915" s="146" t="s">
        <v>72</v>
      </c>
      <c r="D915" s="146" t="s">
        <v>71</v>
      </c>
      <c r="E915" s="147" t="s">
        <v>71</v>
      </c>
      <c r="F915" s="146" t="s">
        <v>71</v>
      </c>
      <c r="G915" s="146" t="s">
        <v>71</v>
      </c>
      <c r="H915" s="9" t="s">
        <v>90</v>
      </c>
      <c r="I915" s="9" t="s">
        <v>193</v>
      </c>
      <c r="J915" s="9" t="s">
        <v>410</v>
      </c>
      <c r="K915" s="22" t="s">
        <v>71</v>
      </c>
      <c r="L915" s="22" t="s">
        <v>71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27">
        <f>SUM(M915:X915)</f>
        <v>0</v>
      </c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  <c r="AN915" s="116"/>
      <c r="AO915" s="117"/>
    </row>
    <row r="916" spans="1:41" s="118" customFormat="1" ht="103.5" customHeight="1" x14ac:dyDescent="0.2">
      <c r="A916" s="142" t="s">
        <v>715</v>
      </c>
      <c r="B916" s="7" t="s">
        <v>654</v>
      </c>
      <c r="C916" s="146" t="s">
        <v>83</v>
      </c>
      <c r="D916" s="146" t="s">
        <v>71</v>
      </c>
      <c r="E916" s="8" t="s">
        <v>98</v>
      </c>
      <c r="F916" s="146" t="s">
        <v>71</v>
      </c>
      <c r="G916" s="146" t="s">
        <v>71</v>
      </c>
      <c r="H916" s="146" t="s">
        <v>71</v>
      </c>
      <c r="I916" s="146" t="s">
        <v>71</v>
      </c>
      <c r="J916" s="9" t="s">
        <v>71</v>
      </c>
      <c r="K916" s="146" t="s">
        <v>71</v>
      </c>
      <c r="L916" s="146" t="s">
        <v>71</v>
      </c>
      <c r="M916" s="146" t="s">
        <v>71</v>
      </c>
      <c r="N916" s="146" t="s">
        <v>71</v>
      </c>
      <c r="O916" s="146" t="s">
        <v>71</v>
      </c>
      <c r="P916" s="146" t="s">
        <v>71</v>
      </c>
      <c r="Q916" s="146" t="s">
        <v>71</v>
      </c>
      <c r="R916" s="146" t="s">
        <v>71</v>
      </c>
      <c r="S916" s="146" t="s">
        <v>71</v>
      </c>
      <c r="T916" s="146" t="s">
        <v>71</v>
      </c>
      <c r="U916" s="20">
        <v>2</v>
      </c>
      <c r="V916" s="20" t="s">
        <v>71</v>
      </c>
      <c r="W916" s="20" t="s">
        <v>71</v>
      </c>
      <c r="X916" s="20" t="s">
        <v>71</v>
      </c>
      <c r="Y916" s="20">
        <f>SUM(O916:T916)</f>
        <v>0</v>
      </c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  <c r="AN916" s="116"/>
      <c r="AO916" s="117"/>
    </row>
    <row r="917" spans="1:41" s="118" customFormat="1" ht="167.25" customHeight="1" x14ac:dyDescent="0.2">
      <c r="A917" s="149" t="s">
        <v>13</v>
      </c>
      <c r="B917" s="12" t="s">
        <v>316</v>
      </c>
      <c r="C917" s="146" t="s">
        <v>71</v>
      </c>
      <c r="D917" s="146" t="s">
        <v>71</v>
      </c>
      <c r="E917" s="146" t="s">
        <v>71</v>
      </c>
      <c r="F917" s="20" t="s">
        <v>321</v>
      </c>
      <c r="G917" s="8" t="s">
        <v>82</v>
      </c>
      <c r="H917" s="146" t="s">
        <v>71</v>
      </c>
      <c r="I917" s="146" t="s">
        <v>71</v>
      </c>
      <c r="J917" s="9" t="s">
        <v>71</v>
      </c>
      <c r="K917" s="146" t="s">
        <v>71</v>
      </c>
      <c r="L917" s="146" t="s">
        <v>71</v>
      </c>
      <c r="M917" s="146" t="s">
        <v>71</v>
      </c>
      <c r="N917" s="146" t="s">
        <v>71</v>
      </c>
      <c r="O917" s="146" t="s">
        <v>71</v>
      </c>
      <c r="P917" s="146" t="s">
        <v>71</v>
      </c>
      <c r="Q917" s="146" t="s">
        <v>71</v>
      </c>
      <c r="R917" s="146" t="s">
        <v>71</v>
      </c>
      <c r="S917" s="146" t="s">
        <v>71</v>
      </c>
      <c r="T917" s="146" t="s">
        <v>71</v>
      </c>
      <c r="U917" s="20" t="s">
        <v>71</v>
      </c>
      <c r="V917" s="20" t="s">
        <v>71</v>
      </c>
      <c r="W917" s="20" t="s">
        <v>71</v>
      </c>
      <c r="X917" s="20" t="s">
        <v>71</v>
      </c>
      <c r="Y917" s="10" t="s">
        <v>71</v>
      </c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7"/>
    </row>
    <row r="918" spans="1:41" s="118" customFormat="1" x14ac:dyDescent="0.2">
      <c r="A918" s="149"/>
      <c r="B918" s="12" t="s">
        <v>157</v>
      </c>
      <c r="C918" s="148" t="s">
        <v>72</v>
      </c>
      <c r="D918" s="148" t="s">
        <v>71</v>
      </c>
      <c r="E918" s="148" t="s">
        <v>71</v>
      </c>
      <c r="F918" s="148" t="s">
        <v>71</v>
      </c>
      <c r="G918" s="148" t="s">
        <v>71</v>
      </c>
      <c r="H918" s="148" t="s">
        <v>71</v>
      </c>
      <c r="I918" s="148" t="s">
        <v>71</v>
      </c>
      <c r="J918" s="15" t="s">
        <v>71</v>
      </c>
      <c r="K918" s="148" t="s">
        <v>71</v>
      </c>
      <c r="L918" s="148" t="s">
        <v>71</v>
      </c>
      <c r="M918" s="23">
        <f t="shared" ref="M918:W918" si="169">SUM(M920:M922)</f>
        <v>0</v>
      </c>
      <c r="N918" s="23">
        <f t="shared" si="169"/>
        <v>0</v>
      </c>
      <c r="O918" s="23">
        <f t="shared" si="169"/>
        <v>0</v>
      </c>
      <c r="P918" s="23">
        <f t="shared" si="169"/>
        <v>0</v>
      </c>
      <c r="Q918" s="23">
        <f t="shared" si="169"/>
        <v>0</v>
      </c>
      <c r="R918" s="23">
        <f t="shared" si="169"/>
        <v>0</v>
      </c>
      <c r="S918" s="23">
        <f t="shared" si="169"/>
        <v>0</v>
      </c>
      <c r="T918" s="23">
        <f t="shared" si="169"/>
        <v>0</v>
      </c>
      <c r="U918" s="23">
        <f t="shared" si="169"/>
        <v>0</v>
      </c>
      <c r="V918" s="23">
        <f t="shared" si="169"/>
        <v>0</v>
      </c>
      <c r="W918" s="23">
        <f t="shared" si="169"/>
        <v>0</v>
      </c>
      <c r="X918" s="23">
        <f>SUM(X920:X922)</f>
        <v>0</v>
      </c>
      <c r="Y918" s="36">
        <f>SUM(R918:X918)</f>
        <v>0</v>
      </c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7"/>
    </row>
    <row r="919" spans="1:41" s="118" customFormat="1" x14ac:dyDescent="0.2">
      <c r="A919" s="149"/>
      <c r="B919" s="12" t="s">
        <v>76</v>
      </c>
      <c r="C919" s="148" t="s">
        <v>71</v>
      </c>
      <c r="D919" s="148" t="s">
        <v>71</v>
      </c>
      <c r="E919" s="148" t="s">
        <v>71</v>
      </c>
      <c r="F919" s="148" t="s">
        <v>71</v>
      </c>
      <c r="G919" s="148" t="s">
        <v>71</v>
      </c>
      <c r="H919" s="148" t="s">
        <v>71</v>
      </c>
      <c r="I919" s="148" t="s">
        <v>71</v>
      </c>
      <c r="J919" s="15" t="s">
        <v>71</v>
      </c>
      <c r="K919" s="148" t="s">
        <v>71</v>
      </c>
      <c r="L919" s="148" t="s">
        <v>71</v>
      </c>
      <c r="M919" s="148" t="s">
        <v>71</v>
      </c>
      <c r="N919" s="148" t="s">
        <v>71</v>
      </c>
      <c r="O919" s="148" t="s">
        <v>71</v>
      </c>
      <c r="P919" s="148" t="s">
        <v>71</v>
      </c>
      <c r="Q919" s="148" t="s">
        <v>71</v>
      </c>
      <c r="R919" s="33" t="s">
        <v>71</v>
      </c>
      <c r="S919" s="33" t="s">
        <v>71</v>
      </c>
      <c r="T919" s="33" t="s">
        <v>71</v>
      </c>
      <c r="U919" s="33"/>
      <c r="V919" s="33"/>
      <c r="W919" s="33"/>
      <c r="X919" s="33"/>
      <c r="Y919" s="23" t="s">
        <v>71</v>
      </c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16"/>
      <c r="AL919" s="116"/>
      <c r="AM919" s="116"/>
      <c r="AN919" s="116"/>
      <c r="AO919" s="117"/>
    </row>
    <row r="920" spans="1:41" s="118" customFormat="1" x14ac:dyDescent="0.2">
      <c r="A920" s="149"/>
      <c r="B920" s="12" t="s">
        <v>466</v>
      </c>
      <c r="C920" s="148" t="s">
        <v>72</v>
      </c>
      <c r="D920" s="148" t="s">
        <v>71</v>
      </c>
      <c r="E920" s="148" t="s">
        <v>71</v>
      </c>
      <c r="F920" s="148" t="s">
        <v>71</v>
      </c>
      <c r="G920" s="148" t="s">
        <v>71</v>
      </c>
      <c r="H920" s="148" t="s">
        <v>71</v>
      </c>
      <c r="I920" s="148" t="s">
        <v>71</v>
      </c>
      <c r="J920" s="15" t="s">
        <v>71</v>
      </c>
      <c r="K920" s="148" t="s">
        <v>71</v>
      </c>
      <c r="L920" s="148" t="s">
        <v>71</v>
      </c>
      <c r="M920" s="23">
        <f t="shared" ref="M920:W920" si="170">M927</f>
        <v>0</v>
      </c>
      <c r="N920" s="23">
        <f t="shared" si="170"/>
        <v>0</v>
      </c>
      <c r="O920" s="23">
        <f t="shared" si="170"/>
        <v>0</v>
      </c>
      <c r="P920" s="23">
        <f t="shared" si="170"/>
        <v>0</v>
      </c>
      <c r="Q920" s="23">
        <f t="shared" si="170"/>
        <v>0</v>
      </c>
      <c r="R920" s="23">
        <f t="shared" si="170"/>
        <v>0</v>
      </c>
      <c r="S920" s="23">
        <v>0</v>
      </c>
      <c r="T920" s="23">
        <f t="shared" si="170"/>
        <v>0</v>
      </c>
      <c r="U920" s="23">
        <f t="shared" si="170"/>
        <v>0</v>
      </c>
      <c r="V920" s="23">
        <f t="shared" si="170"/>
        <v>0</v>
      </c>
      <c r="W920" s="23">
        <f t="shared" si="170"/>
        <v>0</v>
      </c>
      <c r="X920" s="23">
        <f>X927</f>
        <v>0</v>
      </c>
      <c r="Y920" s="36">
        <f>SUM(R920:X920)</f>
        <v>0</v>
      </c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117"/>
    </row>
    <row r="921" spans="1:41" s="118" customFormat="1" x14ac:dyDescent="0.2">
      <c r="A921" s="149"/>
      <c r="B921" s="12" t="s">
        <v>411</v>
      </c>
      <c r="C921" s="148" t="s">
        <v>72</v>
      </c>
      <c r="D921" s="24" t="s">
        <v>71</v>
      </c>
      <c r="E921" s="148" t="s">
        <v>71</v>
      </c>
      <c r="F921" s="148" t="s">
        <v>71</v>
      </c>
      <c r="G921" s="148" t="s">
        <v>71</v>
      </c>
      <c r="H921" s="148" t="s">
        <v>71</v>
      </c>
      <c r="I921" s="148" t="s">
        <v>71</v>
      </c>
      <c r="J921" s="15" t="s">
        <v>71</v>
      </c>
      <c r="K921" s="148" t="s">
        <v>71</v>
      </c>
      <c r="L921" s="148" t="s">
        <v>71</v>
      </c>
      <c r="M921" s="23">
        <f t="shared" ref="M921:W921" si="171">M926</f>
        <v>0</v>
      </c>
      <c r="N921" s="23">
        <f t="shared" si="171"/>
        <v>0</v>
      </c>
      <c r="O921" s="23">
        <f t="shared" si="171"/>
        <v>0</v>
      </c>
      <c r="P921" s="23">
        <f t="shared" si="171"/>
        <v>0</v>
      </c>
      <c r="Q921" s="23">
        <f t="shared" si="171"/>
        <v>0</v>
      </c>
      <c r="R921" s="23">
        <f t="shared" si="171"/>
        <v>0</v>
      </c>
      <c r="S921" s="23">
        <v>0</v>
      </c>
      <c r="T921" s="23">
        <f t="shared" si="171"/>
        <v>0</v>
      </c>
      <c r="U921" s="23">
        <f t="shared" si="171"/>
        <v>0</v>
      </c>
      <c r="V921" s="23">
        <f t="shared" si="171"/>
        <v>0</v>
      </c>
      <c r="W921" s="23">
        <f t="shared" si="171"/>
        <v>0</v>
      </c>
      <c r="X921" s="23">
        <f>X926</f>
        <v>0</v>
      </c>
      <c r="Y921" s="36">
        <f>SUM(R921:X921)</f>
        <v>0</v>
      </c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  <c r="AN921" s="116"/>
      <c r="AO921" s="117"/>
    </row>
    <row r="922" spans="1:41" s="118" customFormat="1" x14ac:dyDescent="0.2">
      <c r="A922" s="149"/>
      <c r="B922" s="12" t="s">
        <v>464</v>
      </c>
      <c r="C922" s="148" t="s">
        <v>72</v>
      </c>
      <c r="D922" s="148" t="s">
        <v>71</v>
      </c>
      <c r="E922" s="148" t="s">
        <v>71</v>
      </c>
      <c r="F922" s="148" t="s">
        <v>71</v>
      </c>
      <c r="G922" s="148" t="s">
        <v>71</v>
      </c>
      <c r="H922" s="148" t="s">
        <v>71</v>
      </c>
      <c r="I922" s="148" t="s">
        <v>71</v>
      </c>
      <c r="J922" s="15" t="s">
        <v>71</v>
      </c>
      <c r="K922" s="148" t="s">
        <v>71</v>
      </c>
      <c r="L922" s="148" t="s">
        <v>71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6">
        <f>SUM(R922:X922)</f>
        <v>0</v>
      </c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16"/>
      <c r="AL922" s="116"/>
      <c r="AM922" s="116"/>
      <c r="AN922" s="116"/>
      <c r="AO922" s="117"/>
    </row>
    <row r="923" spans="1:41" s="118" customFormat="1" x14ac:dyDescent="0.2">
      <c r="A923" s="149"/>
      <c r="B923" s="12" t="s">
        <v>465</v>
      </c>
      <c r="C923" s="148" t="s">
        <v>72</v>
      </c>
      <c r="D923" s="148" t="s">
        <v>71</v>
      </c>
      <c r="E923" s="148" t="s">
        <v>71</v>
      </c>
      <c r="F923" s="148" t="s">
        <v>71</v>
      </c>
      <c r="G923" s="148" t="s">
        <v>71</v>
      </c>
      <c r="H923" s="148" t="s">
        <v>71</v>
      </c>
      <c r="I923" s="148" t="s">
        <v>71</v>
      </c>
      <c r="J923" s="15" t="s">
        <v>71</v>
      </c>
      <c r="K923" s="148" t="s">
        <v>71</v>
      </c>
      <c r="L923" s="148" t="s">
        <v>71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6">
        <f>SUM(R923:X923)</f>
        <v>0</v>
      </c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117"/>
    </row>
    <row r="924" spans="1:41" s="118" customFormat="1" ht="24.75" customHeight="1" x14ac:dyDescent="0.2">
      <c r="A924" s="142" t="s">
        <v>326</v>
      </c>
      <c r="B924" s="2" t="s">
        <v>266</v>
      </c>
      <c r="C924" s="142" t="s">
        <v>141</v>
      </c>
      <c r="D924" s="51" t="s">
        <v>71</v>
      </c>
      <c r="E924" s="53" t="s">
        <v>99</v>
      </c>
      <c r="F924" s="142" t="s">
        <v>71</v>
      </c>
      <c r="G924" s="142" t="s">
        <v>71</v>
      </c>
      <c r="H924" s="146" t="s">
        <v>71</v>
      </c>
      <c r="I924" s="146" t="s">
        <v>71</v>
      </c>
      <c r="J924" s="9" t="s">
        <v>71</v>
      </c>
      <c r="K924" s="20" t="s">
        <v>71</v>
      </c>
      <c r="L924" s="20" t="s">
        <v>71</v>
      </c>
      <c r="M924" s="20" t="s">
        <v>71</v>
      </c>
      <c r="N924" s="20" t="s">
        <v>71</v>
      </c>
      <c r="O924" s="20">
        <v>0</v>
      </c>
      <c r="P924" s="20">
        <v>0</v>
      </c>
      <c r="Q924" s="20">
        <v>0</v>
      </c>
      <c r="R924" s="20">
        <v>0</v>
      </c>
      <c r="S924" s="146">
        <f t="shared" ref="S924:Y924" si="172">S929</f>
        <v>25</v>
      </c>
      <c r="T924" s="146">
        <f t="shared" si="172"/>
        <v>25</v>
      </c>
      <c r="U924" s="146">
        <f t="shared" si="172"/>
        <v>25</v>
      </c>
      <c r="V924" s="146">
        <f t="shared" si="172"/>
        <v>25</v>
      </c>
      <c r="W924" s="146">
        <f t="shared" si="172"/>
        <v>25</v>
      </c>
      <c r="X924" s="146">
        <f>X929</f>
        <v>25</v>
      </c>
      <c r="Y924" s="146">
        <f t="shared" si="172"/>
        <v>25</v>
      </c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  <c r="AN924" s="116"/>
      <c r="AO924" s="117"/>
    </row>
    <row r="925" spans="1:41" s="118" customFormat="1" ht="51" x14ac:dyDescent="0.2">
      <c r="A925" s="149" t="s">
        <v>307</v>
      </c>
      <c r="B925" s="12" t="s">
        <v>334</v>
      </c>
      <c r="C925" s="146" t="s">
        <v>71</v>
      </c>
      <c r="D925" s="146" t="s">
        <v>71</v>
      </c>
      <c r="E925" s="146" t="s">
        <v>71</v>
      </c>
      <c r="F925" s="20" t="s">
        <v>322</v>
      </c>
      <c r="G925" s="8" t="s">
        <v>82</v>
      </c>
      <c r="H925" s="146" t="s">
        <v>71</v>
      </c>
      <c r="I925" s="146" t="s">
        <v>71</v>
      </c>
      <c r="J925" s="9" t="s">
        <v>71</v>
      </c>
      <c r="K925" s="146" t="s">
        <v>71</v>
      </c>
      <c r="L925" s="146" t="s">
        <v>71</v>
      </c>
      <c r="M925" s="81" t="s">
        <v>71</v>
      </c>
      <c r="N925" s="81" t="s">
        <v>71</v>
      </c>
      <c r="O925" s="81" t="s">
        <v>71</v>
      </c>
      <c r="P925" s="81" t="s">
        <v>71</v>
      </c>
      <c r="Q925" s="81" t="s">
        <v>71</v>
      </c>
      <c r="R925" s="81" t="s">
        <v>71</v>
      </c>
      <c r="S925" s="81" t="s">
        <v>71</v>
      </c>
      <c r="T925" s="81" t="s">
        <v>71</v>
      </c>
      <c r="U925" s="81" t="s">
        <v>71</v>
      </c>
      <c r="V925" s="81" t="s">
        <v>71</v>
      </c>
      <c r="W925" s="81" t="s">
        <v>71</v>
      </c>
      <c r="X925" s="81" t="s">
        <v>71</v>
      </c>
      <c r="Y925" s="86" t="s">
        <v>71</v>
      </c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  <c r="AN925" s="116"/>
      <c r="AO925" s="117"/>
    </row>
    <row r="926" spans="1:41" s="118" customFormat="1" x14ac:dyDescent="0.2">
      <c r="A926" s="149"/>
      <c r="B926" s="11" t="s">
        <v>159</v>
      </c>
      <c r="C926" s="146" t="s">
        <v>97</v>
      </c>
      <c r="D926" s="51" t="s">
        <v>71</v>
      </c>
      <c r="E926" s="51" t="s">
        <v>71</v>
      </c>
      <c r="F926" s="20" t="s">
        <v>71</v>
      </c>
      <c r="G926" s="51" t="s">
        <v>71</v>
      </c>
      <c r="H926" s="146" t="s">
        <v>71</v>
      </c>
      <c r="I926" s="146" t="s">
        <v>71</v>
      </c>
      <c r="J926" s="9" t="s">
        <v>71</v>
      </c>
      <c r="K926" s="146" t="s">
        <v>71</v>
      </c>
      <c r="L926" s="146" t="s">
        <v>71</v>
      </c>
      <c r="M926" s="49">
        <v>0</v>
      </c>
      <c r="N926" s="49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28">
        <f>SUM(R926:X926)</f>
        <v>0</v>
      </c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117"/>
    </row>
    <row r="927" spans="1:41" s="118" customFormat="1" x14ac:dyDescent="0.2">
      <c r="A927" s="149"/>
      <c r="B927" s="11" t="s">
        <v>158</v>
      </c>
      <c r="C927" s="146" t="s">
        <v>72</v>
      </c>
      <c r="D927" s="146" t="s">
        <v>71</v>
      </c>
      <c r="E927" s="146" t="s">
        <v>71</v>
      </c>
      <c r="F927" s="146" t="s">
        <v>71</v>
      </c>
      <c r="G927" s="51" t="s">
        <v>71</v>
      </c>
      <c r="H927" s="146" t="s">
        <v>71</v>
      </c>
      <c r="I927" s="146" t="s">
        <v>71</v>
      </c>
      <c r="J927" s="9" t="s">
        <v>71</v>
      </c>
      <c r="K927" s="146" t="s">
        <v>71</v>
      </c>
      <c r="L927" s="146" t="s">
        <v>71</v>
      </c>
      <c r="M927" s="49">
        <v>0</v>
      </c>
      <c r="N927" s="49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28">
        <f>SUM(R927:X927)</f>
        <v>0</v>
      </c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  <c r="AN927" s="116"/>
      <c r="AO927" s="117"/>
    </row>
    <row r="928" spans="1:41" s="118" customFormat="1" ht="24.75" customHeight="1" x14ac:dyDescent="0.2">
      <c r="A928" s="142" t="s">
        <v>308</v>
      </c>
      <c r="B928" s="2" t="s">
        <v>323</v>
      </c>
      <c r="C928" s="142" t="s">
        <v>83</v>
      </c>
      <c r="D928" s="51" t="s">
        <v>71</v>
      </c>
      <c r="E928" s="53" t="s">
        <v>99</v>
      </c>
      <c r="F928" s="142" t="s">
        <v>71</v>
      </c>
      <c r="G928" s="142" t="s">
        <v>71</v>
      </c>
      <c r="H928" s="142" t="s">
        <v>71</v>
      </c>
      <c r="I928" s="20" t="s">
        <v>71</v>
      </c>
      <c r="J928" s="20" t="s">
        <v>71</v>
      </c>
      <c r="K928" s="20" t="s">
        <v>71</v>
      </c>
      <c r="L928" s="20" t="s">
        <v>71</v>
      </c>
      <c r="M928" s="20" t="s">
        <v>71</v>
      </c>
      <c r="N928" s="20" t="s">
        <v>71</v>
      </c>
      <c r="O928" s="20" t="s">
        <v>71</v>
      </c>
      <c r="P928" s="20" t="s">
        <v>71</v>
      </c>
      <c r="Q928" s="20" t="s">
        <v>71</v>
      </c>
      <c r="R928" s="20" t="s">
        <v>71</v>
      </c>
      <c r="S928" s="54">
        <v>1</v>
      </c>
      <c r="T928" s="20" t="s">
        <v>71</v>
      </c>
      <c r="U928" s="20" t="s">
        <v>71</v>
      </c>
      <c r="V928" s="20" t="s">
        <v>71</v>
      </c>
      <c r="W928" s="20" t="s">
        <v>71</v>
      </c>
      <c r="X928" s="20" t="s">
        <v>71</v>
      </c>
      <c r="Y928" s="20">
        <v>1</v>
      </c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  <c r="AN928" s="116"/>
      <c r="AO928" s="117"/>
    </row>
    <row r="929" spans="1:41" s="118" customFormat="1" ht="24.75" customHeight="1" x14ac:dyDescent="0.2">
      <c r="A929" s="142" t="s">
        <v>335</v>
      </c>
      <c r="B929" s="55" t="s">
        <v>266</v>
      </c>
      <c r="C929" s="51" t="s">
        <v>141</v>
      </c>
      <c r="D929" s="51" t="s">
        <v>71</v>
      </c>
      <c r="E929" s="56" t="s">
        <v>99</v>
      </c>
      <c r="F929" s="51" t="s">
        <v>71</v>
      </c>
      <c r="G929" s="51" t="s">
        <v>71</v>
      </c>
      <c r="H929" s="51" t="s">
        <v>71</v>
      </c>
      <c r="I929" s="51" t="s">
        <v>71</v>
      </c>
      <c r="J929" s="142" t="s">
        <v>71</v>
      </c>
      <c r="K929" s="51" t="s">
        <v>71</v>
      </c>
      <c r="L929" s="51" t="s">
        <v>71</v>
      </c>
      <c r="M929" s="51" t="s">
        <v>71</v>
      </c>
      <c r="N929" s="51" t="s">
        <v>71</v>
      </c>
      <c r="O929" s="51">
        <v>0</v>
      </c>
      <c r="P929" s="64">
        <v>0</v>
      </c>
      <c r="Q929" s="58">
        <v>0</v>
      </c>
      <c r="R929" s="64">
        <v>0</v>
      </c>
      <c r="S929" s="58">
        <v>25</v>
      </c>
      <c r="T929" s="58">
        <v>25</v>
      </c>
      <c r="U929" s="58">
        <v>25</v>
      </c>
      <c r="V929" s="58">
        <v>25</v>
      </c>
      <c r="W929" s="58">
        <v>25</v>
      </c>
      <c r="X929" s="58">
        <v>25</v>
      </c>
      <c r="Y929" s="59">
        <v>25</v>
      </c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117"/>
    </row>
    <row r="930" spans="1:41" s="118" customFormat="1" ht="36" x14ac:dyDescent="0.2">
      <c r="A930" s="142" t="s">
        <v>34</v>
      </c>
      <c r="B930" s="70" t="s">
        <v>324</v>
      </c>
      <c r="C930" s="63" t="s">
        <v>85</v>
      </c>
      <c r="D930" s="51" t="s">
        <v>71</v>
      </c>
      <c r="E930" s="51" t="s">
        <v>71</v>
      </c>
      <c r="F930" s="64" t="s">
        <v>616</v>
      </c>
      <c r="G930" s="8" t="s">
        <v>82</v>
      </c>
      <c r="H930" s="51" t="s">
        <v>71</v>
      </c>
      <c r="I930" s="51" t="s">
        <v>71</v>
      </c>
      <c r="J930" s="142" t="s">
        <v>71</v>
      </c>
      <c r="K930" s="51" t="s">
        <v>71</v>
      </c>
      <c r="L930" s="51" t="s">
        <v>71</v>
      </c>
      <c r="M930" s="87" t="s">
        <v>71</v>
      </c>
      <c r="N930" s="87" t="s">
        <v>71</v>
      </c>
      <c r="O930" s="87" t="s">
        <v>71</v>
      </c>
      <c r="P930" s="87" t="s">
        <v>71</v>
      </c>
      <c r="Q930" s="87" t="s">
        <v>71</v>
      </c>
      <c r="R930" s="87" t="s">
        <v>71</v>
      </c>
      <c r="S930" s="87" t="s">
        <v>71</v>
      </c>
      <c r="T930" s="87" t="s">
        <v>71</v>
      </c>
      <c r="U930" s="87" t="s">
        <v>71</v>
      </c>
      <c r="V930" s="87" t="s">
        <v>71</v>
      </c>
      <c r="W930" s="87" t="s">
        <v>71</v>
      </c>
      <c r="X930" s="87" t="s">
        <v>71</v>
      </c>
      <c r="Y930" s="88" t="s">
        <v>71</v>
      </c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  <c r="AN930" s="116"/>
      <c r="AO930" s="117"/>
    </row>
    <row r="931" spans="1:41" s="118" customFormat="1" ht="24.75" customHeight="1" x14ac:dyDescent="0.2">
      <c r="A931" s="149" t="s">
        <v>325</v>
      </c>
      <c r="B931" s="55" t="s">
        <v>266</v>
      </c>
      <c r="C931" s="51" t="s">
        <v>141</v>
      </c>
      <c r="D931" s="51" t="s">
        <v>71</v>
      </c>
      <c r="E931" s="56" t="s">
        <v>99</v>
      </c>
      <c r="F931" s="51" t="s">
        <v>71</v>
      </c>
      <c r="G931" s="51" t="s">
        <v>71</v>
      </c>
      <c r="H931" s="51" t="s">
        <v>71</v>
      </c>
      <c r="I931" s="51" t="s">
        <v>71</v>
      </c>
      <c r="J931" s="142" t="s">
        <v>71</v>
      </c>
      <c r="K931" s="51" t="s">
        <v>71</v>
      </c>
      <c r="L931" s="51" t="s">
        <v>71</v>
      </c>
      <c r="M931" s="51" t="s">
        <v>71</v>
      </c>
      <c r="N931" s="51" t="s">
        <v>71</v>
      </c>
      <c r="O931" s="51">
        <v>0</v>
      </c>
      <c r="P931" s="64">
        <v>0</v>
      </c>
      <c r="Q931" s="64">
        <v>0</v>
      </c>
      <c r="R931" s="64">
        <v>40</v>
      </c>
      <c r="S931" s="58">
        <v>60</v>
      </c>
      <c r="T931" s="58">
        <v>100</v>
      </c>
      <c r="U931" s="58">
        <v>100</v>
      </c>
      <c r="V931" s="58">
        <v>100</v>
      </c>
      <c r="W931" s="58">
        <v>100</v>
      </c>
      <c r="X931" s="58">
        <v>100</v>
      </c>
      <c r="Y931" s="59">
        <v>100</v>
      </c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  <c r="AN931" s="116"/>
      <c r="AO931" s="117"/>
    </row>
    <row r="932" spans="1:41" s="118" customFormat="1" ht="24.75" customHeight="1" x14ac:dyDescent="0.2">
      <c r="A932" s="149"/>
      <c r="B932" s="55" t="s">
        <v>267</v>
      </c>
      <c r="C932" s="142" t="s">
        <v>141</v>
      </c>
      <c r="D932" s="51" t="s">
        <v>71</v>
      </c>
      <c r="E932" s="53" t="s">
        <v>99</v>
      </c>
      <c r="F932" s="51" t="s">
        <v>71</v>
      </c>
      <c r="G932" s="51" t="s">
        <v>71</v>
      </c>
      <c r="H932" s="51" t="s">
        <v>71</v>
      </c>
      <c r="I932" s="51" t="s">
        <v>71</v>
      </c>
      <c r="J932" s="142" t="s">
        <v>71</v>
      </c>
      <c r="K932" s="51" t="s">
        <v>71</v>
      </c>
      <c r="L932" s="51" t="s">
        <v>71</v>
      </c>
      <c r="M932" s="87" t="s">
        <v>71</v>
      </c>
      <c r="N932" s="87" t="s">
        <v>71</v>
      </c>
      <c r="O932" s="87" t="s">
        <v>71</v>
      </c>
      <c r="P932" s="87" t="s">
        <v>71</v>
      </c>
      <c r="Q932" s="87" t="s">
        <v>71</v>
      </c>
      <c r="R932" s="87" t="s">
        <v>71</v>
      </c>
      <c r="S932" s="87" t="s">
        <v>71</v>
      </c>
      <c r="T932" s="87" t="s">
        <v>71</v>
      </c>
      <c r="U932" s="87" t="s">
        <v>71</v>
      </c>
      <c r="V932" s="87" t="s">
        <v>71</v>
      </c>
      <c r="W932" s="87" t="s">
        <v>71</v>
      </c>
      <c r="X932" s="87" t="s">
        <v>71</v>
      </c>
      <c r="Y932" s="88" t="s">
        <v>71</v>
      </c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117"/>
    </row>
    <row r="933" spans="1:41" s="118" customFormat="1" ht="24.75" customHeight="1" x14ac:dyDescent="0.2">
      <c r="A933" s="150"/>
      <c r="B933" s="55" t="s">
        <v>268</v>
      </c>
      <c r="C933" s="142" t="s">
        <v>291</v>
      </c>
      <c r="D933" s="51" t="s">
        <v>71</v>
      </c>
      <c r="E933" s="53" t="s">
        <v>99</v>
      </c>
      <c r="F933" s="51" t="s">
        <v>71</v>
      </c>
      <c r="G933" s="51" t="s">
        <v>71</v>
      </c>
      <c r="H933" s="51" t="s">
        <v>71</v>
      </c>
      <c r="I933" s="51" t="s">
        <v>71</v>
      </c>
      <c r="J933" s="142" t="s">
        <v>71</v>
      </c>
      <c r="K933" s="51" t="s">
        <v>71</v>
      </c>
      <c r="L933" s="51" t="s">
        <v>71</v>
      </c>
      <c r="M933" s="87" t="s">
        <v>71</v>
      </c>
      <c r="N933" s="87" t="s">
        <v>71</v>
      </c>
      <c r="O933" s="87" t="s">
        <v>71</v>
      </c>
      <c r="P933" s="87" t="s">
        <v>71</v>
      </c>
      <c r="Q933" s="87" t="s">
        <v>71</v>
      </c>
      <c r="R933" s="87" t="s">
        <v>71</v>
      </c>
      <c r="S933" s="87" t="s">
        <v>71</v>
      </c>
      <c r="T933" s="87" t="s">
        <v>71</v>
      </c>
      <c r="U933" s="87" t="s">
        <v>71</v>
      </c>
      <c r="V933" s="87" t="s">
        <v>71</v>
      </c>
      <c r="W933" s="87" t="s">
        <v>71</v>
      </c>
      <c r="X933" s="87" t="s">
        <v>71</v>
      </c>
      <c r="Y933" s="88" t="s">
        <v>71</v>
      </c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7"/>
    </row>
    <row r="934" spans="1:41" s="118" customFormat="1" ht="62.25" customHeight="1" x14ac:dyDescent="0.2">
      <c r="A934" s="142" t="s">
        <v>309</v>
      </c>
      <c r="B934" s="70" t="s">
        <v>443</v>
      </c>
      <c r="C934" s="63" t="s">
        <v>85</v>
      </c>
      <c r="D934" s="51" t="s">
        <v>71</v>
      </c>
      <c r="E934" s="51" t="s">
        <v>71</v>
      </c>
      <c r="F934" s="64" t="s">
        <v>616</v>
      </c>
      <c r="G934" s="8" t="s">
        <v>82</v>
      </c>
      <c r="H934" s="51" t="s">
        <v>71</v>
      </c>
      <c r="I934" s="51" t="s">
        <v>71</v>
      </c>
      <c r="J934" s="142" t="s">
        <v>71</v>
      </c>
      <c r="K934" s="51" t="s">
        <v>71</v>
      </c>
      <c r="L934" s="51" t="s">
        <v>71</v>
      </c>
      <c r="M934" s="87" t="s">
        <v>71</v>
      </c>
      <c r="N934" s="87" t="s">
        <v>71</v>
      </c>
      <c r="O934" s="87" t="s">
        <v>71</v>
      </c>
      <c r="P934" s="87" t="s">
        <v>71</v>
      </c>
      <c r="Q934" s="87" t="s">
        <v>71</v>
      </c>
      <c r="R934" s="87" t="s">
        <v>71</v>
      </c>
      <c r="S934" s="87" t="s">
        <v>71</v>
      </c>
      <c r="T934" s="87" t="s">
        <v>71</v>
      </c>
      <c r="U934" s="87" t="s">
        <v>71</v>
      </c>
      <c r="V934" s="87" t="s">
        <v>71</v>
      </c>
      <c r="W934" s="87" t="s">
        <v>71</v>
      </c>
      <c r="X934" s="87" t="s">
        <v>71</v>
      </c>
      <c r="Y934" s="88" t="s">
        <v>71</v>
      </c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  <c r="AN934" s="116"/>
      <c r="AO934" s="117"/>
    </row>
    <row r="935" spans="1:41" s="118" customFormat="1" ht="24.75" customHeight="1" x14ac:dyDescent="0.2">
      <c r="A935" s="149" t="s">
        <v>310</v>
      </c>
      <c r="B935" s="55" t="s">
        <v>266</v>
      </c>
      <c r="C935" s="51" t="s">
        <v>141</v>
      </c>
      <c r="D935" s="51" t="s">
        <v>71</v>
      </c>
      <c r="E935" s="56" t="s">
        <v>99</v>
      </c>
      <c r="F935" s="51" t="s">
        <v>71</v>
      </c>
      <c r="G935" s="51" t="s">
        <v>71</v>
      </c>
      <c r="H935" s="51" t="s">
        <v>71</v>
      </c>
      <c r="I935" s="51" t="s">
        <v>71</v>
      </c>
      <c r="J935" s="142" t="s">
        <v>71</v>
      </c>
      <c r="K935" s="51" t="s">
        <v>71</v>
      </c>
      <c r="L935" s="51" t="s">
        <v>71</v>
      </c>
      <c r="M935" s="51" t="s">
        <v>71</v>
      </c>
      <c r="N935" s="51" t="s">
        <v>71</v>
      </c>
      <c r="O935" s="51">
        <v>0</v>
      </c>
      <c r="P935" s="64">
        <v>0</v>
      </c>
      <c r="Q935" s="64">
        <v>0</v>
      </c>
      <c r="R935" s="64">
        <v>0</v>
      </c>
      <c r="S935" s="58">
        <v>60</v>
      </c>
      <c r="T935" s="58">
        <v>60</v>
      </c>
      <c r="U935" s="58">
        <v>60</v>
      </c>
      <c r="V935" s="58">
        <v>60</v>
      </c>
      <c r="W935" s="58">
        <v>60</v>
      </c>
      <c r="X935" s="58">
        <v>60</v>
      </c>
      <c r="Y935" s="59">
        <v>60</v>
      </c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117"/>
    </row>
    <row r="936" spans="1:41" s="118" customFormat="1" ht="24.75" customHeight="1" x14ac:dyDescent="0.2">
      <c r="A936" s="149"/>
      <c r="B936" s="55" t="s">
        <v>267</v>
      </c>
      <c r="C936" s="142" t="s">
        <v>141</v>
      </c>
      <c r="D936" s="51" t="s">
        <v>71</v>
      </c>
      <c r="E936" s="53" t="s">
        <v>99</v>
      </c>
      <c r="F936" s="51" t="s">
        <v>71</v>
      </c>
      <c r="G936" s="51" t="s">
        <v>71</v>
      </c>
      <c r="H936" s="51" t="s">
        <v>71</v>
      </c>
      <c r="I936" s="51" t="s">
        <v>71</v>
      </c>
      <c r="J936" s="142" t="s">
        <v>71</v>
      </c>
      <c r="K936" s="51" t="s">
        <v>71</v>
      </c>
      <c r="L936" s="51" t="s">
        <v>71</v>
      </c>
      <c r="M936" s="87" t="s">
        <v>71</v>
      </c>
      <c r="N936" s="87" t="s">
        <v>71</v>
      </c>
      <c r="O936" s="87" t="s">
        <v>71</v>
      </c>
      <c r="P936" s="87" t="s">
        <v>71</v>
      </c>
      <c r="Q936" s="87" t="s">
        <v>71</v>
      </c>
      <c r="R936" s="87" t="s">
        <v>71</v>
      </c>
      <c r="S936" s="87" t="s">
        <v>71</v>
      </c>
      <c r="T936" s="87" t="s">
        <v>71</v>
      </c>
      <c r="U936" s="87" t="s">
        <v>71</v>
      </c>
      <c r="V936" s="87" t="s">
        <v>71</v>
      </c>
      <c r="W936" s="87" t="s">
        <v>71</v>
      </c>
      <c r="X936" s="87" t="s">
        <v>71</v>
      </c>
      <c r="Y936" s="88" t="s">
        <v>71</v>
      </c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  <c r="AN936" s="116"/>
      <c r="AO936" s="117"/>
    </row>
    <row r="937" spans="1:41" s="118" customFormat="1" ht="24.75" customHeight="1" x14ac:dyDescent="0.2">
      <c r="A937" s="149"/>
      <c r="B937" s="55" t="s">
        <v>268</v>
      </c>
      <c r="C937" s="142" t="s">
        <v>291</v>
      </c>
      <c r="D937" s="51" t="s">
        <v>71</v>
      </c>
      <c r="E937" s="53" t="s">
        <v>99</v>
      </c>
      <c r="F937" s="51" t="s">
        <v>71</v>
      </c>
      <c r="G937" s="51" t="s">
        <v>71</v>
      </c>
      <c r="H937" s="51" t="s">
        <v>71</v>
      </c>
      <c r="I937" s="51" t="s">
        <v>71</v>
      </c>
      <c r="J937" s="142" t="s">
        <v>71</v>
      </c>
      <c r="K937" s="51" t="s">
        <v>71</v>
      </c>
      <c r="L937" s="51" t="s">
        <v>71</v>
      </c>
      <c r="M937" s="87" t="s">
        <v>71</v>
      </c>
      <c r="N937" s="87" t="s">
        <v>71</v>
      </c>
      <c r="O937" s="87" t="s">
        <v>71</v>
      </c>
      <c r="P937" s="87" t="s">
        <v>71</v>
      </c>
      <c r="Q937" s="87" t="s">
        <v>71</v>
      </c>
      <c r="R937" s="87" t="s">
        <v>71</v>
      </c>
      <c r="S937" s="87" t="s">
        <v>71</v>
      </c>
      <c r="T937" s="87" t="s">
        <v>71</v>
      </c>
      <c r="U937" s="87" t="s">
        <v>71</v>
      </c>
      <c r="V937" s="87" t="s">
        <v>71</v>
      </c>
      <c r="W937" s="87" t="s">
        <v>71</v>
      </c>
      <c r="X937" s="87" t="s">
        <v>71</v>
      </c>
      <c r="Y937" s="88" t="s">
        <v>71</v>
      </c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  <c r="AN937" s="116"/>
      <c r="AO937" s="117"/>
    </row>
    <row r="938" spans="1:41" s="118" customFormat="1" ht="72" customHeight="1" x14ac:dyDescent="0.2">
      <c r="A938" s="150" t="s">
        <v>377</v>
      </c>
      <c r="B938" s="70" t="s">
        <v>513</v>
      </c>
      <c r="C938" s="81" t="s">
        <v>71</v>
      </c>
      <c r="D938" s="81" t="s">
        <v>71</v>
      </c>
      <c r="E938" s="81" t="s">
        <v>71</v>
      </c>
      <c r="F938" s="25">
        <v>2020</v>
      </c>
      <c r="G938" s="8" t="s">
        <v>82</v>
      </c>
      <c r="H938" s="9" t="s">
        <v>71</v>
      </c>
      <c r="I938" s="146" t="s">
        <v>71</v>
      </c>
      <c r="J938" s="9" t="s">
        <v>71</v>
      </c>
      <c r="K938" s="146" t="s">
        <v>71</v>
      </c>
      <c r="L938" s="146" t="s">
        <v>71</v>
      </c>
      <c r="M938" s="81" t="s">
        <v>71</v>
      </c>
      <c r="N938" s="81" t="s">
        <v>71</v>
      </c>
      <c r="O938" s="81" t="s">
        <v>71</v>
      </c>
      <c r="P938" s="81" t="s">
        <v>71</v>
      </c>
      <c r="Q938" s="81" t="s">
        <v>71</v>
      </c>
      <c r="R938" s="81" t="s">
        <v>71</v>
      </c>
      <c r="S938" s="81" t="s">
        <v>71</v>
      </c>
      <c r="T938" s="81" t="s">
        <v>71</v>
      </c>
      <c r="U938" s="81" t="s">
        <v>71</v>
      </c>
      <c r="V938" s="86" t="s">
        <v>71</v>
      </c>
      <c r="W938" s="86" t="s">
        <v>71</v>
      </c>
      <c r="X938" s="86" t="s">
        <v>71</v>
      </c>
      <c r="Y938" s="86" t="s">
        <v>71</v>
      </c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117"/>
    </row>
    <row r="939" spans="1:41" s="118" customFormat="1" ht="12.75" customHeight="1" x14ac:dyDescent="0.2">
      <c r="A939" s="152"/>
      <c r="B939" s="12" t="s">
        <v>157</v>
      </c>
      <c r="C939" s="148" t="s">
        <v>72</v>
      </c>
      <c r="D939" s="83" t="s">
        <v>71</v>
      </c>
      <c r="E939" s="83" t="s">
        <v>71</v>
      </c>
      <c r="F939" s="89" t="s">
        <v>71</v>
      </c>
      <c r="G939" s="85" t="s">
        <v>71</v>
      </c>
      <c r="H939" s="15" t="s">
        <v>404</v>
      </c>
      <c r="I939" s="148">
        <v>1841300000</v>
      </c>
      <c r="J939" s="15" t="s">
        <v>75</v>
      </c>
      <c r="K939" s="24" t="s">
        <v>71</v>
      </c>
      <c r="L939" s="24" t="s">
        <v>71</v>
      </c>
      <c r="M939" s="23">
        <f t="shared" ref="M939:R939" si="173">M941+M942</f>
        <v>0</v>
      </c>
      <c r="N939" s="23">
        <f t="shared" si="173"/>
        <v>0</v>
      </c>
      <c r="O939" s="23">
        <f t="shared" si="173"/>
        <v>0</v>
      </c>
      <c r="P939" s="23">
        <f t="shared" si="173"/>
        <v>0</v>
      </c>
      <c r="Q939" s="23">
        <f t="shared" si="173"/>
        <v>0</v>
      </c>
      <c r="R939" s="23">
        <f t="shared" si="173"/>
        <v>0</v>
      </c>
      <c r="S939" s="23">
        <f t="shared" ref="S939:X939" si="174">S941+S942</f>
        <v>13000</v>
      </c>
      <c r="T939" s="23">
        <f t="shared" si="174"/>
        <v>0</v>
      </c>
      <c r="U939" s="23">
        <f t="shared" si="174"/>
        <v>0</v>
      </c>
      <c r="V939" s="23">
        <f t="shared" si="174"/>
        <v>0</v>
      </c>
      <c r="W939" s="23">
        <f t="shared" si="174"/>
        <v>0</v>
      </c>
      <c r="X939" s="23">
        <f t="shared" si="174"/>
        <v>0</v>
      </c>
      <c r="Y939" s="23">
        <f>SUM(M939:X939)</f>
        <v>13000</v>
      </c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  <c r="AN939" s="116"/>
      <c r="AO939" s="117"/>
    </row>
    <row r="940" spans="1:41" s="118" customFormat="1" ht="12.75" customHeight="1" x14ac:dyDescent="0.2">
      <c r="A940" s="152"/>
      <c r="B940" s="12" t="s">
        <v>76</v>
      </c>
      <c r="C940" s="24" t="s">
        <v>71</v>
      </c>
      <c r="D940" s="85" t="s">
        <v>71</v>
      </c>
      <c r="E940" s="85" t="s">
        <v>71</v>
      </c>
      <c r="F940" s="85" t="s">
        <v>71</v>
      </c>
      <c r="G940" s="85" t="s">
        <v>71</v>
      </c>
      <c r="H940" s="24" t="s">
        <v>71</v>
      </c>
      <c r="I940" s="24" t="s">
        <v>71</v>
      </c>
      <c r="J940" s="24" t="s">
        <v>71</v>
      </c>
      <c r="K940" s="24" t="s">
        <v>71</v>
      </c>
      <c r="L940" s="24" t="s">
        <v>71</v>
      </c>
      <c r="M940" s="24" t="s">
        <v>71</v>
      </c>
      <c r="N940" s="24" t="s">
        <v>71</v>
      </c>
      <c r="O940" s="24" t="s">
        <v>71</v>
      </c>
      <c r="P940" s="24" t="s">
        <v>71</v>
      </c>
      <c r="Q940" s="24" t="s">
        <v>71</v>
      </c>
      <c r="R940" s="24" t="s">
        <v>71</v>
      </c>
      <c r="S940" s="24" t="s">
        <v>71</v>
      </c>
      <c r="T940" s="24" t="s">
        <v>71</v>
      </c>
      <c r="U940" s="24" t="s">
        <v>71</v>
      </c>
      <c r="V940" s="24" t="s">
        <v>71</v>
      </c>
      <c r="W940" s="24" t="s">
        <v>71</v>
      </c>
      <c r="X940" s="24" t="s">
        <v>71</v>
      </c>
      <c r="Y940" s="24" t="s">
        <v>71</v>
      </c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  <c r="AN940" s="116"/>
      <c r="AO940" s="117"/>
    </row>
    <row r="941" spans="1:41" s="118" customFormat="1" ht="12.75" customHeight="1" x14ac:dyDescent="0.2">
      <c r="A941" s="152"/>
      <c r="B941" s="12" t="s">
        <v>411</v>
      </c>
      <c r="C941" s="148" t="s">
        <v>72</v>
      </c>
      <c r="D941" s="83" t="s">
        <v>71</v>
      </c>
      <c r="E941" s="83" t="s">
        <v>71</v>
      </c>
      <c r="F941" s="89" t="s">
        <v>71</v>
      </c>
      <c r="G941" s="85" t="s">
        <v>71</v>
      </c>
      <c r="H941" s="15" t="s">
        <v>404</v>
      </c>
      <c r="I941" s="148">
        <v>1841300000</v>
      </c>
      <c r="J941" s="15" t="s">
        <v>75</v>
      </c>
      <c r="K941" s="24" t="s">
        <v>71</v>
      </c>
      <c r="L941" s="24" t="s">
        <v>71</v>
      </c>
      <c r="M941" s="148">
        <f>SUMIFS(M945:M1217,I945:I1217,"1841300000",B945:B1217,"финансирование за счет краевого бюджета")</f>
        <v>0</v>
      </c>
      <c r="N941" s="148">
        <f>SUMIFS(N945:N1217,I945:I1217,"1841300000",B945:B1217,"финансирование за счет краевого бюджета")</f>
        <v>0</v>
      </c>
      <c r="O941" s="148">
        <f>SUMIFS(O945:O1217,I945:I1217,"1841300000",B945:B1217,"финансирование за счет краевого бюджета")</f>
        <v>0</v>
      </c>
      <c r="P941" s="148">
        <f>SUMIFS(P945:P1217,I945:I1217,"1841300000",B945:B1217,"финансирование за счет краевого бюджета")</f>
        <v>0</v>
      </c>
      <c r="Q941" s="148">
        <f>SUMIFS(Q945:Q1217,I945:I1217,"1841300000",B945:B1217,"финансирование за счет краевого бюджета")</f>
        <v>0</v>
      </c>
      <c r="R941" s="148">
        <f>SUMIFS(R945:R1217,I945:I1217,"1841300000",B945:B1217,"финансирование за счет краевого бюджета")</f>
        <v>0</v>
      </c>
      <c r="S941" s="23">
        <f>S946</f>
        <v>13000</v>
      </c>
      <c r="T941" s="23">
        <f t="shared" ref="T941:W942" si="175">T946</f>
        <v>0</v>
      </c>
      <c r="U941" s="23">
        <f t="shared" si="175"/>
        <v>0</v>
      </c>
      <c r="V941" s="23">
        <f t="shared" si="175"/>
        <v>0</v>
      </c>
      <c r="W941" s="23">
        <f t="shared" si="175"/>
        <v>0</v>
      </c>
      <c r="X941" s="23">
        <f>X946</f>
        <v>0</v>
      </c>
      <c r="Y941" s="23">
        <f>SUM(M941:X941)</f>
        <v>13000</v>
      </c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117"/>
    </row>
    <row r="942" spans="1:41" s="118" customFormat="1" ht="12.75" customHeight="1" x14ac:dyDescent="0.2">
      <c r="A942" s="152"/>
      <c r="B942" s="12" t="s">
        <v>466</v>
      </c>
      <c r="C942" s="148" t="s">
        <v>72</v>
      </c>
      <c r="D942" s="83" t="s">
        <v>71</v>
      </c>
      <c r="E942" s="83" t="s">
        <v>71</v>
      </c>
      <c r="F942" s="89" t="s">
        <v>71</v>
      </c>
      <c r="G942" s="85" t="s">
        <v>71</v>
      </c>
      <c r="H942" s="15" t="s">
        <v>404</v>
      </c>
      <c r="I942" s="148">
        <v>1841300000</v>
      </c>
      <c r="J942" s="15" t="s">
        <v>75</v>
      </c>
      <c r="K942" s="24" t="s">
        <v>71</v>
      </c>
      <c r="L942" s="24" t="s">
        <v>71</v>
      </c>
      <c r="M942" s="148">
        <f>SUMIFS(M945:M1217,I945:I1217,"1841300000",B945:B1217,"финансирование за счет федерального бюджета")</f>
        <v>0</v>
      </c>
      <c r="N942" s="148">
        <f>SUMIFS(N945:N1217,I945:I1217,"1841300000",B945:B1217,"финансирование за счет федерального бюджета")</f>
        <v>0</v>
      </c>
      <c r="O942" s="148">
        <f>SUMIFS(O945:O1217,I945:I1217,"1841300000",B945:B1217,"финансирование за счет федерального бюджета")</f>
        <v>0</v>
      </c>
      <c r="P942" s="148">
        <f>SUMIFS(P945:P1217,I945:I1217,"1841300000",B945:B1217,"финансирование за счет федерального бюджета")</f>
        <v>0</v>
      </c>
      <c r="Q942" s="148">
        <f>SUMIFS(Q945:Q1217,I945:I1217,"1841300000",B945:B1217,"финансирование за счет федерального бюджета")</f>
        <v>0</v>
      </c>
      <c r="R942" s="148">
        <f>SUMIFS(R945:R1217,I945:I1217,"1841300000",B945:B1217,"финансирование за счет федерального бюджета")</f>
        <v>0</v>
      </c>
      <c r="S942" s="23">
        <f>S947</f>
        <v>0</v>
      </c>
      <c r="T942" s="23">
        <f t="shared" si="175"/>
        <v>0</v>
      </c>
      <c r="U942" s="23">
        <f t="shared" si="175"/>
        <v>0</v>
      </c>
      <c r="V942" s="23">
        <f t="shared" si="175"/>
        <v>0</v>
      </c>
      <c r="W942" s="23">
        <f t="shared" si="175"/>
        <v>0</v>
      </c>
      <c r="X942" s="23">
        <f>X947</f>
        <v>0</v>
      </c>
      <c r="Y942" s="23">
        <f>SUM(M942:X942)</f>
        <v>0</v>
      </c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  <c r="AN942" s="116"/>
      <c r="AO942" s="117"/>
    </row>
    <row r="943" spans="1:41" s="118" customFormat="1" ht="12.75" customHeight="1" x14ac:dyDescent="0.2">
      <c r="A943" s="152"/>
      <c r="B943" s="70"/>
      <c r="C943" s="24" t="s">
        <v>71</v>
      </c>
      <c r="D943" s="85" t="s">
        <v>71</v>
      </c>
      <c r="E943" s="85" t="s">
        <v>71</v>
      </c>
      <c r="F943" s="85" t="s">
        <v>71</v>
      </c>
      <c r="G943" s="85" t="s">
        <v>71</v>
      </c>
      <c r="H943" s="24" t="s">
        <v>71</v>
      </c>
      <c r="I943" s="24" t="s">
        <v>71</v>
      </c>
      <c r="J943" s="24" t="s">
        <v>71</v>
      </c>
      <c r="K943" s="24" t="s">
        <v>71</v>
      </c>
      <c r="L943" s="24" t="s">
        <v>71</v>
      </c>
      <c r="M943" s="24" t="s">
        <v>71</v>
      </c>
      <c r="N943" s="24" t="s">
        <v>71</v>
      </c>
      <c r="O943" s="24" t="s">
        <v>71</v>
      </c>
      <c r="P943" s="24" t="s">
        <v>71</v>
      </c>
      <c r="Q943" s="24" t="s">
        <v>71</v>
      </c>
      <c r="R943" s="24" t="s">
        <v>71</v>
      </c>
      <c r="S943" s="24" t="s">
        <v>71</v>
      </c>
      <c r="T943" s="24" t="s">
        <v>71</v>
      </c>
      <c r="U943" s="24" t="s">
        <v>71</v>
      </c>
      <c r="V943" s="24" t="s">
        <v>71</v>
      </c>
      <c r="W943" s="24" t="s">
        <v>71</v>
      </c>
      <c r="X943" s="24" t="s">
        <v>71</v>
      </c>
      <c r="Y943" s="24" t="s">
        <v>71</v>
      </c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  <c r="AN943" s="116"/>
      <c r="AO943" s="117"/>
    </row>
    <row r="944" spans="1:41" s="118" customFormat="1" ht="14.25" customHeight="1" x14ac:dyDescent="0.2">
      <c r="A944" s="152"/>
      <c r="B944" s="12" t="s">
        <v>157</v>
      </c>
      <c r="C944" s="148" t="s">
        <v>72</v>
      </c>
      <c r="D944" s="83" t="s">
        <v>71</v>
      </c>
      <c r="E944" s="83" t="s">
        <v>71</v>
      </c>
      <c r="F944" s="89" t="s">
        <v>71</v>
      </c>
      <c r="G944" s="85" t="s">
        <v>71</v>
      </c>
      <c r="H944" s="15" t="s">
        <v>73</v>
      </c>
      <c r="I944" s="148">
        <v>1841300000</v>
      </c>
      <c r="J944" s="15" t="s">
        <v>75</v>
      </c>
      <c r="K944" s="24" t="s">
        <v>71</v>
      </c>
      <c r="L944" s="24" t="s">
        <v>71</v>
      </c>
      <c r="M944" s="23">
        <f t="shared" ref="M944:R944" si="176">M946+M947</f>
        <v>0</v>
      </c>
      <c r="N944" s="23">
        <f t="shared" si="176"/>
        <v>0</v>
      </c>
      <c r="O944" s="23">
        <f t="shared" si="176"/>
        <v>0</v>
      </c>
      <c r="P944" s="23">
        <f t="shared" si="176"/>
        <v>0</v>
      </c>
      <c r="Q944" s="23">
        <f t="shared" si="176"/>
        <v>0</v>
      </c>
      <c r="R944" s="23">
        <f t="shared" si="176"/>
        <v>0</v>
      </c>
      <c r="S944" s="23">
        <f t="shared" ref="S944:X944" si="177">S946+S947</f>
        <v>13000</v>
      </c>
      <c r="T944" s="23">
        <f t="shared" si="177"/>
        <v>0</v>
      </c>
      <c r="U944" s="23">
        <f t="shared" si="177"/>
        <v>0</v>
      </c>
      <c r="V944" s="23">
        <f t="shared" si="177"/>
        <v>0</v>
      </c>
      <c r="W944" s="23">
        <f t="shared" si="177"/>
        <v>0</v>
      </c>
      <c r="X944" s="23">
        <f t="shared" si="177"/>
        <v>0</v>
      </c>
      <c r="Y944" s="23">
        <f>SUM(M944:X944)</f>
        <v>13000</v>
      </c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7"/>
    </row>
    <row r="945" spans="1:257" s="118" customFormat="1" ht="14.25" customHeight="1" x14ac:dyDescent="0.2">
      <c r="A945" s="152"/>
      <c r="B945" s="12" t="s">
        <v>76</v>
      </c>
      <c r="C945" s="24" t="s">
        <v>71</v>
      </c>
      <c r="D945" s="85" t="s">
        <v>71</v>
      </c>
      <c r="E945" s="85" t="s">
        <v>71</v>
      </c>
      <c r="F945" s="85" t="s">
        <v>71</v>
      </c>
      <c r="G945" s="85" t="s">
        <v>71</v>
      </c>
      <c r="H945" s="24" t="s">
        <v>71</v>
      </c>
      <c r="I945" s="24" t="s">
        <v>71</v>
      </c>
      <c r="J945" s="24" t="s">
        <v>71</v>
      </c>
      <c r="K945" s="24" t="s">
        <v>71</v>
      </c>
      <c r="L945" s="24" t="s">
        <v>71</v>
      </c>
      <c r="M945" s="24" t="s">
        <v>71</v>
      </c>
      <c r="N945" s="24" t="s">
        <v>71</v>
      </c>
      <c r="O945" s="24" t="s">
        <v>71</v>
      </c>
      <c r="P945" s="24" t="s">
        <v>71</v>
      </c>
      <c r="Q945" s="24" t="s">
        <v>71</v>
      </c>
      <c r="R945" s="24" t="s">
        <v>71</v>
      </c>
      <c r="S945" s="24" t="s">
        <v>71</v>
      </c>
      <c r="T945" s="24" t="s">
        <v>71</v>
      </c>
      <c r="U945" s="24" t="s">
        <v>71</v>
      </c>
      <c r="V945" s="24" t="s">
        <v>71</v>
      </c>
      <c r="W945" s="24" t="s">
        <v>71</v>
      </c>
      <c r="X945" s="24" t="s">
        <v>71</v>
      </c>
      <c r="Y945" s="24" t="s">
        <v>71</v>
      </c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7"/>
    </row>
    <row r="946" spans="1:257" s="118" customFormat="1" ht="14.25" customHeight="1" x14ac:dyDescent="0.2">
      <c r="A946" s="152"/>
      <c r="B946" s="12" t="s">
        <v>159</v>
      </c>
      <c r="C946" s="148" t="s">
        <v>72</v>
      </c>
      <c r="D946" s="83" t="s">
        <v>71</v>
      </c>
      <c r="E946" s="83" t="s">
        <v>71</v>
      </c>
      <c r="F946" s="89" t="s">
        <v>71</v>
      </c>
      <c r="G946" s="85" t="s">
        <v>71</v>
      </c>
      <c r="H946" s="15" t="s">
        <v>73</v>
      </c>
      <c r="I946" s="148">
        <v>1841300000</v>
      </c>
      <c r="J946" s="15" t="s">
        <v>75</v>
      </c>
      <c r="K946" s="24" t="s">
        <v>71</v>
      </c>
      <c r="L946" s="24" t="s">
        <v>71</v>
      </c>
      <c r="M946" s="148">
        <f>SUMIFS(M949:M950,B949:B950,B946)</f>
        <v>0</v>
      </c>
      <c r="N946" s="148">
        <f>SUMIFS(N949:N950,B949:B950,B946)</f>
        <v>0</v>
      </c>
      <c r="O946" s="148">
        <f>SUMIFS(O949:O950,B949:B950,B946)</f>
        <v>0</v>
      </c>
      <c r="P946" s="148">
        <f>SUMIFS(P949:P950,B949:B950,B946)</f>
        <v>0</v>
      </c>
      <c r="Q946" s="148">
        <f>SUMIFS(Q949:Q950,B949:B950,B946)</f>
        <v>0</v>
      </c>
      <c r="R946" s="148">
        <f>SUMIFS(R949:R950,B949:B950,B946)</f>
        <v>0</v>
      </c>
      <c r="S946" s="23">
        <f>S949</f>
        <v>13000</v>
      </c>
      <c r="T946" s="23">
        <f t="shared" ref="T946:W947" si="178">T949</f>
        <v>0</v>
      </c>
      <c r="U946" s="23">
        <f t="shared" si="178"/>
        <v>0</v>
      </c>
      <c r="V946" s="23">
        <f t="shared" si="178"/>
        <v>0</v>
      </c>
      <c r="W946" s="23">
        <f t="shared" si="178"/>
        <v>0</v>
      </c>
      <c r="X946" s="23">
        <f>X949</f>
        <v>0</v>
      </c>
      <c r="Y946" s="23">
        <f>SUM(M946:X946)</f>
        <v>13000</v>
      </c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6"/>
      <c r="AM946" s="116"/>
      <c r="AN946" s="116"/>
      <c r="AO946" s="117"/>
    </row>
    <row r="947" spans="1:257" s="118" customFormat="1" ht="14.25" customHeight="1" x14ac:dyDescent="0.2">
      <c r="A947" s="152"/>
      <c r="B947" s="12" t="s">
        <v>158</v>
      </c>
      <c r="C947" s="148" t="s">
        <v>72</v>
      </c>
      <c r="D947" s="83" t="s">
        <v>71</v>
      </c>
      <c r="E947" s="83" t="s">
        <v>71</v>
      </c>
      <c r="F947" s="89" t="s">
        <v>71</v>
      </c>
      <c r="G947" s="85" t="s">
        <v>71</v>
      </c>
      <c r="H947" s="15" t="s">
        <v>73</v>
      </c>
      <c r="I947" s="148">
        <v>1841300000</v>
      </c>
      <c r="J947" s="15" t="s">
        <v>75</v>
      </c>
      <c r="K947" s="24" t="s">
        <v>71</v>
      </c>
      <c r="L947" s="24" t="s">
        <v>71</v>
      </c>
      <c r="M947" s="148">
        <f>SUMIFS(M949:M950,B949:B950,B947)</f>
        <v>0</v>
      </c>
      <c r="N947" s="148">
        <f>SUMIFS(N949:N950,B949:B950,B947)</f>
        <v>0</v>
      </c>
      <c r="O947" s="148">
        <f>SUMIFS(O949:O950,B949:B950,B947)</f>
        <v>0</v>
      </c>
      <c r="P947" s="148">
        <f>SUMIFS(P949:P950,B949:B950,B947)</f>
        <v>0</v>
      </c>
      <c r="Q947" s="148">
        <f>SUMIFS(Q949:Q950,B949:B950,B947)</f>
        <v>0</v>
      </c>
      <c r="R947" s="148">
        <f>SUMIFS(R949:R950,B949:B950,B947)</f>
        <v>0</v>
      </c>
      <c r="S947" s="23">
        <f>S950</f>
        <v>0</v>
      </c>
      <c r="T947" s="23">
        <f t="shared" si="178"/>
        <v>0</v>
      </c>
      <c r="U947" s="23">
        <f t="shared" si="178"/>
        <v>0</v>
      </c>
      <c r="V947" s="23">
        <f t="shared" si="178"/>
        <v>0</v>
      </c>
      <c r="W947" s="23">
        <f t="shared" si="178"/>
        <v>0</v>
      </c>
      <c r="X947" s="23">
        <f>X950</f>
        <v>0</v>
      </c>
      <c r="Y947" s="23">
        <f>SUM(M947:X947)</f>
        <v>0</v>
      </c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  <c r="AN947" s="116"/>
      <c r="AO947" s="117"/>
    </row>
    <row r="948" spans="1:257" s="118" customFormat="1" ht="14.25" customHeight="1" x14ac:dyDescent="0.2">
      <c r="A948" s="152"/>
      <c r="B948" s="70"/>
      <c r="C948" s="20" t="s">
        <v>71</v>
      </c>
      <c r="D948" s="82" t="s">
        <v>71</v>
      </c>
      <c r="E948" s="82" t="s">
        <v>71</v>
      </c>
      <c r="F948" s="82" t="s">
        <v>71</v>
      </c>
      <c r="G948" s="82" t="s">
        <v>71</v>
      </c>
      <c r="H948" s="20" t="s">
        <v>71</v>
      </c>
      <c r="I948" s="20" t="s">
        <v>71</v>
      </c>
      <c r="J948" s="20" t="s">
        <v>71</v>
      </c>
      <c r="K948" s="20" t="s">
        <v>71</v>
      </c>
      <c r="L948" s="20" t="s">
        <v>71</v>
      </c>
      <c r="M948" s="20" t="s">
        <v>71</v>
      </c>
      <c r="N948" s="20" t="s">
        <v>71</v>
      </c>
      <c r="O948" s="20" t="s">
        <v>71</v>
      </c>
      <c r="P948" s="20" t="s">
        <v>71</v>
      </c>
      <c r="Q948" s="20" t="s">
        <v>71</v>
      </c>
      <c r="R948" s="20" t="s">
        <v>71</v>
      </c>
      <c r="S948" s="20" t="s">
        <v>71</v>
      </c>
      <c r="T948" s="20" t="s">
        <v>71</v>
      </c>
      <c r="U948" s="20" t="s">
        <v>71</v>
      </c>
      <c r="V948" s="20" t="s">
        <v>71</v>
      </c>
      <c r="W948" s="20" t="s">
        <v>71</v>
      </c>
      <c r="X948" s="20" t="s">
        <v>71</v>
      </c>
      <c r="Y948" s="20" t="s">
        <v>71</v>
      </c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16"/>
      <c r="AL948" s="116"/>
      <c r="AM948" s="116"/>
      <c r="AN948" s="116"/>
      <c r="AO948" s="117"/>
    </row>
    <row r="949" spans="1:257" s="118" customFormat="1" ht="23.25" customHeight="1" x14ac:dyDescent="0.2">
      <c r="A949" s="152"/>
      <c r="B949" s="11" t="s">
        <v>159</v>
      </c>
      <c r="C949" s="146" t="s">
        <v>97</v>
      </c>
      <c r="D949" s="87" t="s">
        <v>71</v>
      </c>
      <c r="E949" s="87" t="s">
        <v>71</v>
      </c>
      <c r="F949" s="82" t="s">
        <v>71</v>
      </c>
      <c r="G949" s="87" t="s">
        <v>71</v>
      </c>
      <c r="H949" s="142" t="s">
        <v>80</v>
      </c>
      <c r="I949" s="146" t="s">
        <v>373</v>
      </c>
      <c r="J949" s="9">
        <v>540</v>
      </c>
      <c r="K949" s="146" t="s">
        <v>71</v>
      </c>
      <c r="L949" s="146" t="s">
        <v>71</v>
      </c>
      <c r="M949" s="146" t="s">
        <v>71</v>
      </c>
      <c r="N949" s="146" t="s">
        <v>71</v>
      </c>
      <c r="O949" s="146" t="s">
        <v>71</v>
      </c>
      <c r="P949" s="146" t="s">
        <v>71</v>
      </c>
      <c r="Q949" s="146" t="s">
        <v>71</v>
      </c>
      <c r="R949" s="146" t="s">
        <v>71</v>
      </c>
      <c r="S949" s="10">
        <v>13000</v>
      </c>
      <c r="T949" s="10">
        <v>0</v>
      </c>
      <c r="U949" s="10">
        <v>0</v>
      </c>
      <c r="V949" s="28">
        <v>0</v>
      </c>
      <c r="W949" s="28">
        <v>0</v>
      </c>
      <c r="X949" s="28">
        <v>0</v>
      </c>
      <c r="Y949" s="28">
        <f>SUBTOTAL(9,S949:X949)</f>
        <v>13000</v>
      </c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16"/>
      <c r="AL949" s="116"/>
      <c r="AM949" s="116"/>
      <c r="AN949" s="116"/>
      <c r="AO949" s="117"/>
    </row>
    <row r="950" spans="1:257" ht="21.75" customHeight="1" x14ac:dyDescent="0.2">
      <c r="A950" s="152"/>
      <c r="B950" s="38" t="s">
        <v>158</v>
      </c>
      <c r="C950" s="39" t="s">
        <v>72</v>
      </c>
      <c r="D950" s="90" t="s">
        <v>71</v>
      </c>
      <c r="E950" s="90" t="s">
        <v>71</v>
      </c>
      <c r="F950" s="90" t="s">
        <v>71</v>
      </c>
      <c r="G950" s="91" t="s">
        <v>71</v>
      </c>
      <c r="H950" s="143" t="s">
        <v>80</v>
      </c>
      <c r="I950" s="39" t="s">
        <v>373</v>
      </c>
      <c r="J950" s="71">
        <v>540</v>
      </c>
      <c r="K950" s="146" t="s">
        <v>71</v>
      </c>
      <c r="L950" s="146" t="s">
        <v>71</v>
      </c>
      <c r="M950" s="146" t="s">
        <v>71</v>
      </c>
      <c r="N950" s="146" t="s">
        <v>71</v>
      </c>
      <c r="O950" s="146" t="s">
        <v>71</v>
      </c>
      <c r="P950" s="146" t="s">
        <v>71</v>
      </c>
      <c r="Q950" s="146" t="s">
        <v>71</v>
      </c>
      <c r="R950" s="146" t="s">
        <v>71</v>
      </c>
      <c r="S950" s="72">
        <v>0</v>
      </c>
      <c r="T950" s="72">
        <v>0</v>
      </c>
      <c r="U950" s="72">
        <v>0</v>
      </c>
      <c r="V950" s="73">
        <v>0</v>
      </c>
      <c r="W950" s="73">
        <v>0</v>
      </c>
      <c r="X950" s="73">
        <v>0</v>
      </c>
      <c r="Y950" s="73">
        <v>0</v>
      </c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7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  <c r="BB950" s="118"/>
      <c r="BC950" s="118"/>
      <c r="BD950" s="118"/>
      <c r="BE950" s="118"/>
      <c r="BF950" s="118"/>
      <c r="BG950" s="118"/>
      <c r="BH950" s="118"/>
      <c r="BI950" s="118"/>
      <c r="BJ950" s="118"/>
      <c r="BK950" s="118"/>
      <c r="BL950" s="118"/>
      <c r="BM950" s="118"/>
      <c r="BN950" s="118"/>
      <c r="BO950" s="118"/>
      <c r="BP950" s="118"/>
      <c r="BQ950" s="118"/>
      <c r="BR950" s="118"/>
      <c r="BS950" s="118"/>
      <c r="BT950" s="118"/>
      <c r="BU950" s="118"/>
      <c r="BV950" s="118"/>
      <c r="BW950" s="118"/>
      <c r="BX950" s="118"/>
      <c r="BY950" s="118"/>
      <c r="BZ950" s="118"/>
      <c r="CA950" s="118"/>
      <c r="CB950" s="118"/>
      <c r="CC950" s="118"/>
      <c r="CD950" s="118"/>
      <c r="CE950" s="118"/>
      <c r="CF950" s="118"/>
      <c r="CG950" s="118"/>
      <c r="CH950" s="118"/>
      <c r="CI950" s="118"/>
      <c r="CJ950" s="118"/>
      <c r="CK950" s="118"/>
      <c r="CL950" s="118"/>
      <c r="CM950" s="118"/>
      <c r="CN950" s="118"/>
      <c r="CO950" s="118"/>
      <c r="CP950" s="118"/>
      <c r="CQ950" s="118"/>
      <c r="CR950" s="118"/>
      <c r="CS950" s="118"/>
      <c r="CT950" s="118"/>
      <c r="CU950" s="118"/>
      <c r="CV950" s="118"/>
      <c r="CW950" s="118"/>
      <c r="CX950" s="118"/>
      <c r="CY950" s="118"/>
      <c r="CZ950" s="118"/>
      <c r="DA950" s="118"/>
      <c r="DB950" s="118"/>
      <c r="DC950" s="118"/>
      <c r="DD950" s="118"/>
      <c r="DE950" s="118"/>
      <c r="DF950" s="118"/>
      <c r="DG950" s="118"/>
      <c r="DH950" s="118"/>
      <c r="DI950" s="118"/>
      <c r="DJ950" s="118"/>
      <c r="DK950" s="118"/>
      <c r="DL950" s="118"/>
      <c r="DM950" s="118"/>
      <c r="DN950" s="118"/>
      <c r="DO950" s="118"/>
      <c r="DP950" s="118"/>
      <c r="DQ950" s="118"/>
      <c r="DR950" s="118"/>
      <c r="DS950" s="118"/>
      <c r="DT950" s="118"/>
      <c r="DU950" s="118"/>
      <c r="DV950" s="118"/>
      <c r="DW950" s="118"/>
      <c r="DX950" s="118"/>
      <c r="DY950" s="118"/>
      <c r="DZ950" s="118"/>
      <c r="EA950" s="118"/>
      <c r="EB950" s="118"/>
      <c r="EC950" s="118"/>
      <c r="ED950" s="118"/>
      <c r="EE950" s="118"/>
      <c r="EF950" s="118"/>
      <c r="EG950" s="118"/>
      <c r="EH950" s="118"/>
      <c r="EI950" s="118"/>
      <c r="EJ950" s="118"/>
      <c r="EK950" s="118"/>
      <c r="EL950" s="118"/>
      <c r="EM950" s="118"/>
      <c r="EN950" s="118"/>
      <c r="EO950" s="118"/>
      <c r="EP950" s="118"/>
      <c r="EQ950" s="118"/>
      <c r="ER950" s="118"/>
      <c r="ES950" s="118"/>
      <c r="ET950" s="118"/>
      <c r="EU950" s="118"/>
      <c r="EV950" s="118"/>
      <c r="EW950" s="118"/>
      <c r="EX950" s="118"/>
      <c r="EY950" s="118"/>
      <c r="EZ950" s="118"/>
      <c r="FA950" s="118"/>
      <c r="FB950" s="118"/>
      <c r="FC950" s="118"/>
      <c r="FD950" s="118"/>
      <c r="FE950" s="118"/>
      <c r="FF950" s="118"/>
      <c r="FG950" s="118"/>
      <c r="FH950" s="118"/>
      <c r="FI950" s="118"/>
      <c r="FJ950" s="118"/>
      <c r="FK950" s="118"/>
      <c r="FL950" s="118"/>
      <c r="FM950" s="118"/>
      <c r="FN950" s="118"/>
      <c r="FO950" s="118"/>
      <c r="FP950" s="118"/>
      <c r="FQ950" s="118"/>
      <c r="FR950" s="118"/>
      <c r="FS950" s="118"/>
      <c r="FT950" s="118"/>
      <c r="FU950" s="118"/>
      <c r="FV950" s="118"/>
      <c r="FW950" s="118"/>
      <c r="FX950" s="118"/>
      <c r="FY950" s="118"/>
      <c r="FZ950" s="118"/>
      <c r="GA950" s="118"/>
      <c r="GB950" s="118"/>
      <c r="GC950" s="118"/>
      <c r="GD950" s="118"/>
      <c r="GE950" s="118"/>
      <c r="GF950" s="118"/>
      <c r="GG950" s="118"/>
      <c r="GH950" s="118"/>
      <c r="GI950" s="118"/>
      <c r="GJ950" s="118"/>
      <c r="GK950" s="118"/>
      <c r="GL950" s="118"/>
      <c r="GM950" s="118"/>
      <c r="GN950" s="118"/>
      <c r="GO950" s="118"/>
      <c r="GP950" s="118"/>
      <c r="GQ950" s="118"/>
      <c r="GR950" s="118"/>
      <c r="GS950" s="118"/>
      <c r="GT950" s="118"/>
      <c r="GU950" s="118"/>
      <c r="GV950" s="118"/>
      <c r="GW950" s="118"/>
      <c r="GX950" s="118"/>
      <c r="GY950" s="118"/>
      <c r="GZ950" s="118"/>
      <c r="HA950" s="118"/>
      <c r="HB950" s="118"/>
      <c r="HC950" s="118"/>
      <c r="HD950" s="118"/>
      <c r="HE950" s="118"/>
      <c r="HF950" s="118"/>
      <c r="HG950" s="118"/>
      <c r="HH950" s="118"/>
      <c r="HI950" s="118"/>
      <c r="HJ950" s="118"/>
      <c r="HK950" s="118"/>
      <c r="HL950" s="118"/>
      <c r="HM950" s="118"/>
      <c r="HN950" s="118"/>
      <c r="HO950" s="118"/>
      <c r="HP950" s="118"/>
      <c r="HQ950" s="118"/>
      <c r="HR950" s="118"/>
      <c r="HS950" s="118"/>
      <c r="HT950" s="118"/>
      <c r="HU950" s="118"/>
      <c r="HV950" s="118"/>
      <c r="HW950" s="118"/>
      <c r="HX950" s="118"/>
      <c r="HY950" s="118"/>
      <c r="HZ950" s="118"/>
      <c r="IA950" s="118"/>
      <c r="IB950" s="118"/>
      <c r="IC950" s="118"/>
      <c r="ID950" s="118"/>
      <c r="IE950" s="118"/>
      <c r="IF950" s="118"/>
      <c r="IG950" s="118"/>
      <c r="IH950" s="118"/>
      <c r="II950" s="118"/>
      <c r="IJ950" s="118"/>
      <c r="IK950" s="118"/>
      <c r="IL950" s="118"/>
      <c r="IM950" s="118"/>
      <c r="IN950" s="118"/>
      <c r="IO950" s="118"/>
      <c r="IP950" s="118"/>
      <c r="IQ950" s="118"/>
      <c r="IR950" s="118"/>
      <c r="IS950" s="118"/>
      <c r="IT950" s="118"/>
      <c r="IU950" s="118"/>
      <c r="IV950" s="118"/>
      <c r="IW950" s="118"/>
    </row>
    <row r="951" spans="1:257" ht="24.75" customHeight="1" x14ac:dyDescent="0.2">
      <c r="A951" s="142" t="s">
        <v>378</v>
      </c>
      <c r="B951" s="55" t="s">
        <v>514</v>
      </c>
      <c r="C951" s="142" t="s">
        <v>83</v>
      </c>
      <c r="D951" s="51" t="s">
        <v>71</v>
      </c>
      <c r="E951" s="53" t="s">
        <v>99</v>
      </c>
      <c r="F951" s="51" t="s">
        <v>71</v>
      </c>
      <c r="G951" s="51" t="s">
        <v>71</v>
      </c>
      <c r="H951" s="51" t="s">
        <v>71</v>
      </c>
      <c r="I951" s="51" t="s">
        <v>71</v>
      </c>
      <c r="J951" s="142" t="s">
        <v>71</v>
      </c>
      <c r="K951" s="51"/>
      <c r="L951" s="51"/>
      <c r="M951" s="87" t="s">
        <v>71</v>
      </c>
      <c r="N951" s="87" t="s">
        <v>71</v>
      </c>
      <c r="O951" s="87" t="s">
        <v>71</v>
      </c>
      <c r="P951" s="87" t="s">
        <v>71</v>
      </c>
      <c r="Q951" s="87" t="s">
        <v>71</v>
      </c>
      <c r="R951" s="87" t="s">
        <v>71</v>
      </c>
      <c r="S951" s="51">
        <v>1</v>
      </c>
      <c r="T951" s="87" t="s">
        <v>71</v>
      </c>
      <c r="U951" s="87" t="s">
        <v>71</v>
      </c>
      <c r="V951" s="87" t="s">
        <v>71</v>
      </c>
      <c r="W951" s="87" t="s">
        <v>71</v>
      </c>
      <c r="X951" s="87" t="s">
        <v>71</v>
      </c>
      <c r="Y951" s="28">
        <v>1</v>
      </c>
      <c r="Z951" s="6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7"/>
    </row>
    <row r="952" spans="1:257" s="118" customFormat="1" ht="78" customHeight="1" x14ac:dyDescent="0.2">
      <c r="A952" s="150" t="s">
        <v>379</v>
      </c>
      <c r="B952" s="70" t="s">
        <v>459</v>
      </c>
      <c r="C952" s="142" t="s">
        <v>71</v>
      </c>
      <c r="D952" s="51" t="s">
        <v>71</v>
      </c>
      <c r="E952" s="20" t="s">
        <v>71</v>
      </c>
      <c r="F952" s="51" t="s">
        <v>375</v>
      </c>
      <c r="G952" s="8" t="s">
        <v>82</v>
      </c>
      <c r="H952" s="51" t="s">
        <v>71</v>
      </c>
      <c r="I952" s="51" t="s">
        <v>71</v>
      </c>
      <c r="J952" s="142" t="s">
        <v>71</v>
      </c>
      <c r="K952" s="20" t="s">
        <v>71</v>
      </c>
      <c r="L952" s="20" t="s">
        <v>71</v>
      </c>
      <c r="M952" s="86" t="s">
        <v>71</v>
      </c>
      <c r="N952" s="86" t="s">
        <v>71</v>
      </c>
      <c r="O952" s="86" t="s">
        <v>71</v>
      </c>
      <c r="P952" s="86" t="s">
        <v>71</v>
      </c>
      <c r="Q952" s="86" t="s">
        <v>71</v>
      </c>
      <c r="R952" s="86" t="s">
        <v>71</v>
      </c>
      <c r="S952" s="86" t="s">
        <v>71</v>
      </c>
      <c r="T952" s="86" t="s">
        <v>71</v>
      </c>
      <c r="U952" s="86" t="s">
        <v>71</v>
      </c>
      <c r="V952" s="86" t="s">
        <v>71</v>
      </c>
      <c r="W952" s="86" t="s">
        <v>71</v>
      </c>
      <c r="X952" s="86" t="s">
        <v>71</v>
      </c>
      <c r="Y952" s="10" t="s">
        <v>71</v>
      </c>
      <c r="Z952" s="116"/>
      <c r="AA952" s="116"/>
      <c r="AB952" s="116"/>
      <c r="AC952" s="116"/>
      <c r="AD952" s="116"/>
      <c r="AE952" s="116"/>
      <c r="AF952" s="116"/>
      <c r="AG952" s="116"/>
      <c r="AH952" s="116"/>
      <c r="AI952" s="116"/>
      <c r="AJ952" s="116"/>
      <c r="AK952" s="116"/>
      <c r="AL952" s="116"/>
      <c r="AM952" s="116"/>
      <c r="AN952" s="116"/>
      <c r="AO952" s="117"/>
    </row>
    <row r="953" spans="1:257" s="118" customFormat="1" ht="11.25" customHeight="1" x14ac:dyDescent="0.2">
      <c r="A953" s="152"/>
      <c r="B953" s="12" t="s">
        <v>157</v>
      </c>
      <c r="C953" s="148" t="s">
        <v>97</v>
      </c>
      <c r="D953" s="92" t="s">
        <v>71</v>
      </c>
      <c r="E953" s="92" t="s">
        <v>71</v>
      </c>
      <c r="F953" s="92" t="s">
        <v>71</v>
      </c>
      <c r="G953" s="92" t="s">
        <v>71</v>
      </c>
      <c r="H953" s="15" t="s">
        <v>404</v>
      </c>
      <c r="I953" s="14">
        <v>1841400000</v>
      </c>
      <c r="J953" s="14" t="s">
        <v>75</v>
      </c>
      <c r="K953" s="24" t="s">
        <v>71</v>
      </c>
      <c r="L953" s="24" t="s">
        <v>71</v>
      </c>
      <c r="M953" s="23">
        <f t="shared" ref="M953:R953" si="179">M955+M956</f>
        <v>0</v>
      </c>
      <c r="N953" s="23">
        <f t="shared" si="179"/>
        <v>0</v>
      </c>
      <c r="O953" s="23">
        <f t="shared" si="179"/>
        <v>0</v>
      </c>
      <c r="P953" s="23">
        <f t="shared" si="179"/>
        <v>0</v>
      </c>
      <c r="Q953" s="23">
        <f t="shared" si="179"/>
        <v>0</v>
      </c>
      <c r="R953" s="23">
        <f t="shared" si="179"/>
        <v>0</v>
      </c>
      <c r="S953" s="23">
        <f t="shared" ref="S953:X953" si="180">S955+S956</f>
        <v>54240.9</v>
      </c>
      <c r="T953" s="23">
        <f t="shared" si="180"/>
        <v>0</v>
      </c>
      <c r="U953" s="23">
        <f t="shared" si="180"/>
        <v>0</v>
      </c>
      <c r="V953" s="23">
        <f t="shared" si="180"/>
        <v>0</v>
      </c>
      <c r="W953" s="23">
        <f t="shared" si="180"/>
        <v>0</v>
      </c>
      <c r="X953" s="23">
        <f t="shared" si="180"/>
        <v>0</v>
      </c>
      <c r="Y953" s="10">
        <f>SUM(M953:X953)</f>
        <v>54240.9</v>
      </c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  <c r="AK953" s="116"/>
      <c r="AL953" s="116"/>
      <c r="AM953" s="116"/>
      <c r="AN953" s="116"/>
      <c r="AO953" s="117"/>
    </row>
    <row r="954" spans="1:257" s="118" customFormat="1" ht="11.25" customHeight="1" x14ac:dyDescent="0.2">
      <c r="A954" s="152"/>
      <c r="B954" s="12" t="s">
        <v>76</v>
      </c>
      <c r="C954" s="85" t="s">
        <v>71</v>
      </c>
      <c r="D954" s="85" t="s">
        <v>71</v>
      </c>
      <c r="E954" s="85" t="s">
        <v>71</v>
      </c>
      <c r="F954" s="85" t="s">
        <v>71</v>
      </c>
      <c r="G954" s="85" t="s">
        <v>71</v>
      </c>
      <c r="H954" s="85" t="s">
        <v>71</v>
      </c>
      <c r="I954" s="85" t="s">
        <v>71</v>
      </c>
      <c r="J954" s="24" t="s">
        <v>71</v>
      </c>
      <c r="K954" s="24" t="s">
        <v>71</v>
      </c>
      <c r="L954" s="24" t="s">
        <v>71</v>
      </c>
      <c r="M954" s="85" t="s">
        <v>71</v>
      </c>
      <c r="N954" s="85" t="s">
        <v>71</v>
      </c>
      <c r="O954" s="85" t="s">
        <v>71</v>
      </c>
      <c r="P954" s="85" t="s">
        <v>71</v>
      </c>
      <c r="Q954" s="85" t="s">
        <v>71</v>
      </c>
      <c r="R954" s="85" t="s">
        <v>71</v>
      </c>
      <c r="S954" s="85" t="s">
        <v>71</v>
      </c>
      <c r="T954" s="85" t="s">
        <v>71</v>
      </c>
      <c r="U954" s="85" t="s">
        <v>71</v>
      </c>
      <c r="V954" s="85" t="s">
        <v>71</v>
      </c>
      <c r="W954" s="85" t="s">
        <v>71</v>
      </c>
      <c r="X954" s="85" t="s">
        <v>71</v>
      </c>
      <c r="Y954" s="82" t="s">
        <v>71</v>
      </c>
      <c r="Z954" s="116"/>
      <c r="AA954" s="116"/>
      <c r="AB954" s="116"/>
      <c r="AC954" s="116"/>
      <c r="AD954" s="116"/>
      <c r="AE954" s="116"/>
      <c r="AF954" s="116"/>
      <c r="AG954" s="116"/>
      <c r="AH954" s="116"/>
      <c r="AI954" s="116"/>
      <c r="AJ954" s="116"/>
      <c r="AK954" s="116"/>
      <c r="AL954" s="116"/>
      <c r="AM954" s="116"/>
      <c r="AN954" s="116"/>
      <c r="AO954" s="117"/>
    </row>
    <row r="955" spans="1:257" s="118" customFormat="1" ht="11.25" customHeight="1" x14ac:dyDescent="0.2">
      <c r="A955" s="152"/>
      <c r="B955" s="12" t="s">
        <v>411</v>
      </c>
      <c r="C955" s="148" t="s">
        <v>97</v>
      </c>
      <c r="D955" s="92" t="s">
        <v>71</v>
      </c>
      <c r="E955" s="92" t="s">
        <v>71</v>
      </c>
      <c r="F955" s="92" t="s">
        <v>71</v>
      </c>
      <c r="G955" s="92" t="s">
        <v>71</v>
      </c>
      <c r="H955" s="15" t="s">
        <v>404</v>
      </c>
      <c r="I955" s="75">
        <v>1841400000</v>
      </c>
      <c r="J955" s="14" t="s">
        <v>75</v>
      </c>
      <c r="K955" s="24" t="s">
        <v>71</v>
      </c>
      <c r="L955" s="24" t="s">
        <v>71</v>
      </c>
      <c r="M955" s="23">
        <f>SUMIFS(M960:M1232,I960:I1232,"1841400000",B960:B1232,"финансирование за счет краевого бюджета")</f>
        <v>0</v>
      </c>
      <c r="N955" s="23">
        <f>SUMIFS(N960:N1232,I960:I1232,"1841400000",B960:B1232,"финансирование за счет краевого бюджета")</f>
        <v>0</v>
      </c>
      <c r="O955" s="23">
        <f>SUMIFS(O960:O1232,I960:I1232,"1841400000",B960:B1232,"финансирование за счет краевого бюджета")</f>
        <v>0</v>
      </c>
      <c r="P955" s="23">
        <f>SUMIFS(P960:P1232,I960:I1232,"1841400000",B960:B1232,"финансирование за счет краевого бюджета")</f>
        <v>0</v>
      </c>
      <c r="Q955" s="23">
        <f>SUMIFS(Q960:Q1232,I960:I1232,"1841400000",B960:B1232,"финансирование за счет краевого бюджета")</f>
        <v>0</v>
      </c>
      <c r="R955" s="23">
        <f>SUMIFS(R960:R1232,I960:I1232,"1841400000",B960:B1232,"финансирование за счет краевого бюджета")</f>
        <v>0</v>
      </c>
      <c r="S955" s="23">
        <f t="shared" ref="S955:X956" si="181">S961+S970</f>
        <v>54240.9</v>
      </c>
      <c r="T955" s="23">
        <f t="shared" si="181"/>
        <v>0</v>
      </c>
      <c r="U955" s="23">
        <f t="shared" si="181"/>
        <v>0</v>
      </c>
      <c r="V955" s="23">
        <f t="shared" si="181"/>
        <v>0</v>
      </c>
      <c r="W955" s="23">
        <f t="shared" si="181"/>
        <v>0</v>
      </c>
      <c r="X955" s="23">
        <f t="shared" si="181"/>
        <v>0</v>
      </c>
      <c r="Y955" s="10">
        <f>SUM(M955:X955)</f>
        <v>54240.9</v>
      </c>
      <c r="Z955" s="116"/>
      <c r="AA955" s="116"/>
      <c r="AB955" s="116"/>
      <c r="AC955" s="116"/>
      <c r="AD955" s="116"/>
      <c r="AE955" s="116"/>
      <c r="AF955" s="116"/>
      <c r="AG955" s="116"/>
      <c r="AH955" s="116"/>
      <c r="AI955" s="116"/>
      <c r="AJ955" s="116"/>
      <c r="AK955" s="116"/>
      <c r="AL955" s="116"/>
      <c r="AM955" s="116"/>
      <c r="AN955" s="116"/>
      <c r="AO955" s="117"/>
    </row>
    <row r="956" spans="1:257" s="118" customFormat="1" ht="11.25" customHeight="1" x14ac:dyDescent="0.2">
      <c r="A956" s="152"/>
      <c r="B956" s="12" t="s">
        <v>466</v>
      </c>
      <c r="C956" s="148" t="s">
        <v>97</v>
      </c>
      <c r="D956" s="92" t="s">
        <v>71</v>
      </c>
      <c r="E956" s="92" t="s">
        <v>71</v>
      </c>
      <c r="F956" s="92" t="s">
        <v>71</v>
      </c>
      <c r="G956" s="92" t="s">
        <v>71</v>
      </c>
      <c r="H956" s="14" t="s">
        <v>404</v>
      </c>
      <c r="I956" s="76">
        <v>1841400000</v>
      </c>
      <c r="J956" s="14" t="s">
        <v>75</v>
      </c>
      <c r="K956" s="24" t="s">
        <v>71</v>
      </c>
      <c r="L956" s="24" t="s">
        <v>71</v>
      </c>
      <c r="M956" s="74">
        <f>SUMIFS(M960:M1232,I960:I1232,"1841400000",B960:B1232,"финансирование за счет федерального бюджета")</f>
        <v>0</v>
      </c>
      <c r="N956" s="74">
        <f>SUMIFS(N960:N1232,I960:I1232,"1841400000",B960:B1232,"финансирование за счет федерального бюджета")</f>
        <v>0</v>
      </c>
      <c r="O956" s="74">
        <f>SUMIFS(O960:O1232,I960:I1232,"1841400000",B960:B1232,"финансирование за счет федерального бюджета")</f>
        <v>0</v>
      </c>
      <c r="P956" s="74">
        <f>SUMIFS(P960:P1232,I960:I1232,"1841400000",B960:B1232,"финансирование за счет федерального бюджета")</f>
        <v>0</v>
      </c>
      <c r="Q956" s="74">
        <f>SUMIFS(Q960:Q1232,I960:I1232,"1841400000",B960:B1232,"финансирование за счет федерального бюджета")</f>
        <v>0</v>
      </c>
      <c r="R956" s="74">
        <f>SUMIFS(R960:R1232,I960:I1232,"1841400000",B960:B1232,"финансирование за счет федерального бюджета")</f>
        <v>0</v>
      </c>
      <c r="S956" s="23">
        <f t="shared" si="181"/>
        <v>0</v>
      </c>
      <c r="T956" s="23">
        <f t="shared" si="181"/>
        <v>0</v>
      </c>
      <c r="U956" s="23">
        <f t="shared" si="181"/>
        <v>0</v>
      </c>
      <c r="V956" s="23">
        <f t="shared" si="181"/>
        <v>0</v>
      </c>
      <c r="W956" s="23">
        <f t="shared" si="181"/>
        <v>0</v>
      </c>
      <c r="X956" s="23">
        <f t="shared" si="181"/>
        <v>0</v>
      </c>
      <c r="Y956" s="10">
        <f>SUM(M956:X956)</f>
        <v>0</v>
      </c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  <c r="AK956" s="116"/>
      <c r="AL956" s="116"/>
      <c r="AM956" s="116"/>
      <c r="AN956" s="116"/>
      <c r="AO956" s="117"/>
    </row>
    <row r="957" spans="1:257" s="118" customFormat="1" ht="33.75" customHeight="1" x14ac:dyDescent="0.2">
      <c r="A957" s="144" t="s">
        <v>380</v>
      </c>
      <c r="B957" s="55" t="s">
        <v>515</v>
      </c>
      <c r="C957" s="142" t="s">
        <v>83</v>
      </c>
      <c r="D957" s="51" t="s">
        <v>71</v>
      </c>
      <c r="E957" s="53" t="s">
        <v>99</v>
      </c>
      <c r="F957" s="51" t="s">
        <v>71</v>
      </c>
      <c r="G957" s="51" t="s">
        <v>71</v>
      </c>
      <c r="H957" s="51" t="s">
        <v>71</v>
      </c>
      <c r="I957" s="51" t="s">
        <v>71</v>
      </c>
      <c r="J957" s="142" t="s">
        <v>71</v>
      </c>
      <c r="K957" s="20" t="s">
        <v>71</v>
      </c>
      <c r="L957" s="20" t="s">
        <v>71</v>
      </c>
      <c r="M957" s="51" t="s">
        <v>71</v>
      </c>
      <c r="N957" s="51" t="s">
        <v>71</v>
      </c>
      <c r="O957" s="51" t="s">
        <v>71</v>
      </c>
      <c r="P957" s="51" t="s">
        <v>71</v>
      </c>
      <c r="Q957" s="51" t="s">
        <v>71</v>
      </c>
      <c r="R957" s="51" t="s">
        <v>71</v>
      </c>
      <c r="S957" s="28">
        <v>2</v>
      </c>
      <c r="T957" s="51" t="s">
        <v>71</v>
      </c>
      <c r="U957" s="51" t="s">
        <v>71</v>
      </c>
      <c r="V957" s="51" t="s">
        <v>71</v>
      </c>
      <c r="W957" s="51" t="s">
        <v>71</v>
      </c>
      <c r="X957" s="51" t="s">
        <v>71</v>
      </c>
      <c r="Y957" s="28">
        <v>2</v>
      </c>
      <c r="Z957" s="116"/>
      <c r="AA957" s="116"/>
      <c r="AB957" s="116"/>
      <c r="AC957" s="116"/>
      <c r="AD957" s="116"/>
      <c r="AE957" s="116"/>
      <c r="AF957" s="116"/>
      <c r="AG957" s="116"/>
      <c r="AH957" s="116"/>
      <c r="AI957" s="116"/>
      <c r="AJ957" s="116"/>
      <c r="AK957" s="116"/>
      <c r="AL957" s="116"/>
      <c r="AM957" s="116"/>
      <c r="AN957" s="116"/>
      <c r="AO957" s="117"/>
    </row>
    <row r="958" spans="1:257" ht="73.5" customHeight="1" x14ac:dyDescent="0.2">
      <c r="A958" s="150" t="s">
        <v>381</v>
      </c>
      <c r="B958" s="70" t="s">
        <v>460</v>
      </c>
      <c r="C958" s="146" t="s">
        <v>71</v>
      </c>
      <c r="D958" s="146" t="s">
        <v>71</v>
      </c>
      <c r="E958" s="146" t="s">
        <v>71</v>
      </c>
      <c r="F958" s="25" t="s">
        <v>376</v>
      </c>
      <c r="G958" s="8" t="s">
        <v>82</v>
      </c>
      <c r="H958" s="146" t="s">
        <v>71</v>
      </c>
      <c r="I958" s="146" t="s">
        <v>71</v>
      </c>
      <c r="J958" s="9" t="s">
        <v>71</v>
      </c>
      <c r="K958" s="146" t="s">
        <v>71</v>
      </c>
      <c r="L958" s="146" t="s">
        <v>71</v>
      </c>
      <c r="M958" s="146" t="s">
        <v>71</v>
      </c>
      <c r="N958" s="146" t="s">
        <v>71</v>
      </c>
      <c r="O958" s="146" t="s">
        <v>71</v>
      </c>
      <c r="P958" s="146" t="s">
        <v>71</v>
      </c>
      <c r="Q958" s="146" t="s">
        <v>71</v>
      </c>
      <c r="R958" s="146" t="s">
        <v>71</v>
      </c>
      <c r="S958" s="10" t="s">
        <v>71</v>
      </c>
      <c r="T958" s="146" t="s">
        <v>71</v>
      </c>
      <c r="U958" s="146" t="s">
        <v>71</v>
      </c>
      <c r="V958" s="146" t="s">
        <v>71</v>
      </c>
      <c r="W958" s="146" t="s">
        <v>71</v>
      </c>
      <c r="X958" s="146" t="s">
        <v>71</v>
      </c>
      <c r="Y958" s="146" t="s">
        <v>71</v>
      </c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7"/>
    </row>
    <row r="959" spans="1:257" ht="13.5" customHeight="1" x14ac:dyDescent="0.2">
      <c r="A959" s="152"/>
      <c r="B959" s="12" t="s">
        <v>157</v>
      </c>
      <c r="C959" s="148" t="s">
        <v>72</v>
      </c>
      <c r="D959" s="148" t="s">
        <v>71</v>
      </c>
      <c r="E959" s="148" t="s">
        <v>71</v>
      </c>
      <c r="F959" s="52" t="s">
        <v>71</v>
      </c>
      <c r="G959" s="24" t="s">
        <v>71</v>
      </c>
      <c r="H959" s="14" t="s">
        <v>73</v>
      </c>
      <c r="I959" s="76">
        <v>1841400000</v>
      </c>
      <c r="J959" s="77" t="s">
        <v>75</v>
      </c>
      <c r="K959" s="24" t="s">
        <v>71</v>
      </c>
      <c r="L959" s="24" t="s">
        <v>71</v>
      </c>
      <c r="M959" s="23">
        <f t="shared" ref="M959:R959" si="182">M961+M962</f>
        <v>0</v>
      </c>
      <c r="N959" s="23">
        <f t="shared" si="182"/>
        <v>0</v>
      </c>
      <c r="O959" s="23">
        <f t="shared" si="182"/>
        <v>0</v>
      </c>
      <c r="P959" s="23">
        <f t="shared" si="182"/>
        <v>0</v>
      </c>
      <c r="Q959" s="23">
        <f t="shared" si="182"/>
        <v>0</v>
      </c>
      <c r="R959" s="23">
        <f t="shared" si="182"/>
        <v>0</v>
      </c>
      <c r="S959" s="23">
        <f t="shared" ref="S959:X959" si="183">S961+S962</f>
        <v>49340.9</v>
      </c>
      <c r="T959" s="23">
        <f t="shared" si="183"/>
        <v>0</v>
      </c>
      <c r="U959" s="23">
        <f t="shared" si="183"/>
        <v>0</v>
      </c>
      <c r="V959" s="23">
        <f t="shared" si="183"/>
        <v>0</v>
      </c>
      <c r="W959" s="23">
        <f t="shared" si="183"/>
        <v>0</v>
      </c>
      <c r="X959" s="23">
        <f t="shared" si="183"/>
        <v>0</v>
      </c>
      <c r="Y959" s="23">
        <f>SUM(M959:X959)</f>
        <v>49340.9</v>
      </c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7"/>
    </row>
    <row r="960" spans="1:257" ht="13.5" customHeight="1" x14ac:dyDescent="0.2">
      <c r="A960" s="152"/>
      <c r="B960" s="12" t="s">
        <v>76</v>
      </c>
      <c r="C960" s="24" t="s">
        <v>71</v>
      </c>
      <c r="D960" s="24" t="s">
        <v>71</v>
      </c>
      <c r="E960" s="24" t="s">
        <v>71</v>
      </c>
      <c r="F960" s="24" t="s">
        <v>71</v>
      </c>
      <c r="G960" s="24" t="s">
        <v>71</v>
      </c>
      <c r="H960" s="24" t="s">
        <v>71</v>
      </c>
      <c r="I960" s="24" t="s">
        <v>71</v>
      </c>
      <c r="J960" s="24" t="s">
        <v>71</v>
      </c>
      <c r="K960" s="24" t="s">
        <v>71</v>
      </c>
      <c r="L960" s="24" t="s">
        <v>71</v>
      </c>
      <c r="M960" s="24" t="s">
        <v>71</v>
      </c>
      <c r="N960" s="24" t="s">
        <v>71</v>
      </c>
      <c r="O960" s="24" t="s">
        <v>71</v>
      </c>
      <c r="P960" s="24" t="s">
        <v>71</v>
      </c>
      <c r="Q960" s="24" t="s">
        <v>71</v>
      </c>
      <c r="R960" s="24" t="s">
        <v>71</v>
      </c>
      <c r="S960" s="24" t="s">
        <v>71</v>
      </c>
      <c r="T960" s="24" t="s">
        <v>71</v>
      </c>
      <c r="U960" s="24" t="s">
        <v>71</v>
      </c>
      <c r="V960" s="24" t="s">
        <v>71</v>
      </c>
      <c r="W960" s="24" t="s">
        <v>71</v>
      </c>
      <c r="X960" s="24" t="s">
        <v>71</v>
      </c>
      <c r="Y960" s="24" t="s">
        <v>71</v>
      </c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7"/>
    </row>
    <row r="961" spans="1:41" ht="13.5" customHeight="1" x14ac:dyDescent="0.2">
      <c r="A961" s="152"/>
      <c r="B961" s="12" t="s">
        <v>159</v>
      </c>
      <c r="C961" s="148" t="s">
        <v>72</v>
      </c>
      <c r="D961" s="148" t="s">
        <v>71</v>
      </c>
      <c r="E961" s="148" t="s">
        <v>71</v>
      </c>
      <c r="F961" s="52" t="s">
        <v>71</v>
      </c>
      <c r="G961" s="24" t="s">
        <v>71</v>
      </c>
      <c r="H961" s="14" t="s">
        <v>73</v>
      </c>
      <c r="I961" s="76">
        <v>1841400000</v>
      </c>
      <c r="J961" s="77" t="s">
        <v>75</v>
      </c>
      <c r="K961" s="24" t="s">
        <v>71</v>
      </c>
      <c r="L961" s="24" t="s">
        <v>71</v>
      </c>
      <c r="M961" s="23">
        <f>SUMIFS(M964:M965,B964:B965,B961)</f>
        <v>0</v>
      </c>
      <c r="N961" s="23">
        <f>SUMIFS(N964:N965,B964:B965,B961)</f>
        <v>0</v>
      </c>
      <c r="O961" s="23">
        <f>SUMIFS(O964:O965,B964:B965,B961)</f>
        <v>0</v>
      </c>
      <c r="P961" s="23">
        <f>SUMIFS(P964:P965,B964:B965,B961)</f>
        <v>0</v>
      </c>
      <c r="Q961" s="23">
        <f>SUMIFS(Q964:Q965,B964:B965,B961)</f>
        <v>0</v>
      </c>
      <c r="R961" s="23">
        <f>SUMIFS(R964:R965,B964:B965,B961)</f>
        <v>0</v>
      </c>
      <c r="S961" s="23">
        <f>SUMIFS(S964:S965,B964:B965,B961)</f>
        <v>49340.9</v>
      </c>
      <c r="T961" s="36">
        <f>T964</f>
        <v>0</v>
      </c>
      <c r="U961" s="36">
        <f t="shared" ref="U961:W962" si="184">U964</f>
        <v>0</v>
      </c>
      <c r="V961" s="36">
        <f t="shared" si="184"/>
        <v>0</v>
      </c>
      <c r="W961" s="36">
        <f t="shared" si="184"/>
        <v>0</v>
      </c>
      <c r="X961" s="36">
        <f>X964</f>
        <v>0</v>
      </c>
      <c r="Y961" s="23">
        <f>SUM(M961:X961)</f>
        <v>49340.9</v>
      </c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7"/>
    </row>
    <row r="962" spans="1:41" ht="13.5" customHeight="1" x14ac:dyDescent="0.2">
      <c r="A962" s="152"/>
      <c r="B962" s="12" t="s">
        <v>158</v>
      </c>
      <c r="C962" s="148" t="s">
        <v>72</v>
      </c>
      <c r="D962" s="148" t="s">
        <v>71</v>
      </c>
      <c r="E962" s="148" t="s">
        <v>71</v>
      </c>
      <c r="F962" s="52" t="s">
        <v>71</v>
      </c>
      <c r="G962" s="24" t="s">
        <v>71</v>
      </c>
      <c r="H962" s="14" t="s">
        <v>73</v>
      </c>
      <c r="I962" s="76">
        <v>1841400000</v>
      </c>
      <c r="J962" s="77" t="s">
        <v>75</v>
      </c>
      <c r="K962" s="24" t="s">
        <v>71</v>
      </c>
      <c r="L962" s="24" t="s">
        <v>71</v>
      </c>
      <c r="M962" s="23">
        <f>SUMIFS(M964:M965,B964:B965,B962)</f>
        <v>0</v>
      </c>
      <c r="N962" s="23">
        <f>SUMIFS(N964:N965,B964:B965,B962)</f>
        <v>0</v>
      </c>
      <c r="O962" s="23">
        <f>SUMIFS(O964:O965,B964:B965,B962)</f>
        <v>0</v>
      </c>
      <c r="P962" s="23">
        <f>SUMIFS(P964:P965,B964:B965,B962)</f>
        <v>0</v>
      </c>
      <c r="Q962" s="23">
        <f>SUMIFS(Q964:Q965,B964:B965,B962)</f>
        <v>0</v>
      </c>
      <c r="R962" s="23">
        <f>SUMIFS(R964:R965,B964:B965,B962)</f>
        <v>0</v>
      </c>
      <c r="S962" s="23">
        <f>SUMIFS(S964:S965,B964:B965,B962)</f>
        <v>0</v>
      </c>
      <c r="T962" s="36">
        <f>T965</f>
        <v>0</v>
      </c>
      <c r="U962" s="36">
        <f t="shared" si="184"/>
        <v>0</v>
      </c>
      <c r="V962" s="36">
        <f t="shared" si="184"/>
        <v>0</v>
      </c>
      <c r="W962" s="36">
        <f t="shared" si="184"/>
        <v>0</v>
      </c>
      <c r="X962" s="36">
        <f>X965</f>
        <v>0</v>
      </c>
      <c r="Y962" s="23">
        <f>SUM(M962:X962)</f>
        <v>0</v>
      </c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7"/>
    </row>
    <row r="963" spans="1:41" ht="13.5" customHeight="1" x14ac:dyDescent="0.2">
      <c r="A963" s="152"/>
      <c r="B963" s="70"/>
      <c r="C963" s="24" t="s">
        <v>71</v>
      </c>
      <c r="D963" s="24" t="s">
        <v>71</v>
      </c>
      <c r="E963" s="24" t="s">
        <v>71</v>
      </c>
      <c r="F963" s="24" t="s">
        <v>71</v>
      </c>
      <c r="G963" s="24" t="s">
        <v>71</v>
      </c>
      <c r="H963" s="24" t="s">
        <v>71</v>
      </c>
      <c r="I963" s="24" t="s">
        <v>71</v>
      </c>
      <c r="J963" s="24" t="s">
        <v>71</v>
      </c>
      <c r="K963" s="24" t="s">
        <v>71</v>
      </c>
      <c r="L963" s="24" t="s">
        <v>71</v>
      </c>
      <c r="M963" s="24" t="s">
        <v>71</v>
      </c>
      <c r="N963" s="24" t="s">
        <v>71</v>
      </c>
      <c r="O963" s="24" t="s">
        <v>71</v>
      </c>
      <c r="P963" s="24" t="s">
        <v>71</v>
      </c>
      <c r="Q963" s="24" t="s">
        <v>71</v>
      </c>
      <c r="R963" s="24" t="s">
        <v>71</v>
      </c>
      <c r="S963" s="24" t="s">
        <v>71</v>
      </c>
      <c r="T963" s="24" t="s">
        <v>71</v>
      </c>
      <c r="U963" s="24" t="s">
        <v>71</v>
      </c>
      <c r="V963" s="24" t="s">
        <v>71</v>
      </c>
      <c r="W963" s="24" t="s">
        <v>71</v>
      </c>
      <c r="X963" s="24" t="s">
        <v>71</v>
      </c>
      <c r="Y963" s="24" t="s">
        <v>71</v>
      </c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7"/>
    </row>
    <row r="964" spans="1:41" ht="12.95" customHeight="1" x14ac:dyDescent="0.2">
      <c r="A964" s="152"/>
      <c r="B964" s="11" t="s">
        <v>159</v>
      </c>
      <c r="C964" s="146" t="s">
        <v>97</v>
      </c>
      <c r="D964" s="51" t="s">
        <v>71</v>
      </c>
      <c r="E964" s="51" t="s">
        <v>71</v>
      </c>
      <c r="F964" s="51" t="s">
        <v>71</v>
      </c>
      <c r="G964" s="51" t="s">
        <v>71</v>
      </c>
      <c r="H964" s="142" t="s">
        <v>80</v>
      </c>
      <c r="I964" s="41" t="s">
        <v>383</v>
      </c>
      <c r="J964" s="78">
        <v>540</v>
      </c>
      <c r="K964" s="20" t="s">
        <v>71</v>
      </c>
      <c r="L964" s="20" t="s">
        <v>71</v>
      </c>
      <c r="M964" s="123">
        <v>0</v>
      </c>
      <c r="N964" s="123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49340.9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28">
        <f>SUBTOTAL(9,S964:X964)</f>
        <v>49340.9</v>
      </c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7"/>
    </row>
    <row r="965" spans="1:41" x14ac:dyDescent="0.2">
      <c r="A965" s="153"/>
      <c r="B965" s="38" t="s">
        <v>158</v>
      </c>
      <c r="C965" s="146" t="s">
        <v>97</v>
      </c>
      <c r="D965" s="51" t="s">
        <v>71</v>
      </c>
      <c r="E965" s="51" t="s">
        <v>71</v>
      </c>
      <c r="F965" s="51" t="s">
        <v>71</v>
      </c>
      <c r="G965" s="51" t="s">
        <v>71</v>
      </c>
      <c r="H965" s="142" t="s">
        <v>80</v>
      </c>
      <c r="I965" s="41" t="s">
        <v>383</v>
      </c>
      <c r="J965" s="78">
        <v>540</v>
      </c>
      <c r="K965" s="20" t="s">
        <v>71</v>
      </c>
      <c r="L965" s="20" t="s">
        <v>71</v>
      </c>
      <c r="M965" s="124">
        <v>0</v>
      </c>
      <c r="N965" s="125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28">
        <f>SUBTOTAL(9,S965:X965)</f>
        <v>0</v>
      </c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7"/>
    </row>
    <row r="966" spans="1:41" ht="25.5" x14ac:dyDescent="0.2">
      <c r="A966" s="142" t="s">
        <v>389</v>
      </c>
      <c r="B966" s="55" t="s">
        <v>531</v>
      </c>
      <c r="C966" s="142" t="s">
        <v>83</v>
      </c>
      <c r="D966" s="51" t="s">
        <v>71</v>
      </c>
      <c r="E966" s="53" t="s">
        <v>99</v>
      </c>
      <c r="F966" s="51" t="s">
        <v>71</v>
      </c>
      <c r="G966" s="51" t="s">
        <v>71</v>
      </c>
      <c r="H966" s="51" t="s">
        <v>71</v>
      </c>
      <c r="I966" s="51" t="s">
        <v>71</v>
      </c>
      <c r="J966" s="142" t="s">
        <v>71</v>
      </c>
      <c r="K966" s="20" t="s">
        <v>71</v>
      </c>
      <c r="L966" s="20" t="s">
        <v>71</v>
      </c>
      <c r="M966" s="51" t="s">
        <v>71</v>
      </c>
      <c r="N966" s="51" t="s">
        <v>71</v>
      </c>
      <c r="O966" s="51" t="s">
        <v>71</v>
      </c>
      <c r="P966" s="51" t="s">
        <v>71</v>
      </c>
      <c r="Q966" s="51" t="s">
        <v>71</v>
      </c>
      <c r="R966" s="51" t="s">
        <v>71</v>
      </c>
      <c r="S966" s="28">
        <v>1</v>
      </c>
      <c r="T966" s="51" t="s">
        <v>71</v>
      </c>
      <c r="U966" s="51" t="s">
        <v>71</v>
      </c>
      <c r="V966" s="51" t="s">
        <v>71</v>
      </c>
      <c r="W966" s="51" t="s">
        <v>71</v>
      </c>
      <c r="X966" s="51" t="s">
        <v>71</v>
      </c>
      <c r="Y966" s="28">
        <v>1</v>
      </c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7"/>
    </row>
    <row r="967" spans="1:41" ht="75.75" customHeight="1" x14ac:dyDescent="0.2">
      <c r="A967" s="150" t="s">
        <v>382</v>
      </c>
      <c r="B967" s="70" t="s">
        <v>461</v>
      </c>
      <c r="C967" s="81" t="s">
        <v>71</v>
      </c>
      <c r="D967" s="81" t="s">
        <v>71</v>
      </c>
      <c r="E967" s="81" t="s">
        <v>71</v>
      </c>
      <c r="F967" s="25" t="s">
        <v>376</v>
      </c>
      <c r="G967" s="8" t="s">
        <v>82</v>
      </c>
      <c r="H967" s="146" t="s">
        <v>71</v>
      </c>
      <c r="I967" s="146" t="s">
        <v>71</v>
      </c>
      <c r="J967" s="9" t="s">
        <v>71</v>
      </c>
      <c r="K967" s="146" t="s">
        <v>71</v>
      </c>
      <c r="L967" s="146" t="s">
        <v>71</v>
      </c>
      <c r="M967" s="146" t="s">
        <v>71</v>
      </c>
      <c r="N967" s="146" t="s">
        <v>71</v>
      </c>
      <c r="O967" s="146" t="s">
        <v>71</v>
      </c>
      <c r="P967" s="146" t="s">
        <v>71</v>
      </c>
      <c r="Q967" s="146" t="s">
        <v>71</v>
      </c>
      <c r="R967" s="146" t="s">
        <v>71</v>
      </c>
      <c r="S967" s="10" t="s">
        <v>71</v>
      </c>
      <c r="T967" s="146" t="s">
        <v>71</v>
      </c>
      <c r="U967" s="146" t="s">
        <v>71</v>
      </c>
      <c r="V967" s="146" t="s">
        <v>71</v>
      </c>
      <c r="W967" s="146" t="s">
        <v>71</v>
      </c>
      <c r="X967" s="146" t="s">
        <v>71</v>
      </c>
      <c r="Y967" s="146" t="s">
        <v>71</v>
      </c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7"/>
    </row>
    <row r="968" spans="1:41" ht="12.75" customHeight="1" x14ac:dyDescent="0.2">
      <c r="A968" s="152"/>
      <c r="B968" s="12" t="s">
        <v>157</v>
      </c>
      <c r="C968" s="148" t="s">
        <v>97</v>
      </c>
      <c r="D968" s="92" t="s">
        <v>71</v>
      </c>
      <c r="E968" s="92" t="s">
        <v>71</v>
      </c>
      <c r="F968" s="92" t="s">
        <v>71</v>
      </c>
      <c r="G968" s="92" t="s">
        <v>71</v>
      </c>
      <c r="H968" s="14" t="s">
        <v>73</v>
      </c>
      <c r="I968" s="76">
        <v>1841400000</v>
      </c>
      <c r="J968" s="77" t="s">
        <v>75</v>
      </c>
      <c r="K968" s="24" t="s">
        <v>71</v>
      </c>
      <c r="L968" s="24" t="s">
        <v>71</v>
      </c>
      <c r="M968" s="23">
        <f t="shared" ref="M968:R968" si="185">M970+M971</f>
        <v>0</v>
      </c>
      <c r="N968" s="23">
        <f t="shared" si="185"/>
        <v>0</v>
      </c>
      <c r="O968" s="23">
        <f t="shared" si="185"/>
        <v>0</v>
      </c>
      <c r="P968" s="23">
        <f t="shared" si="185"/>
        <v>0</v>
      </c>
      <c r="Q968" s="23">
        <f t="shared" si="185"/>
        <v>0</v>
      </c>
      <c r="R968" s="23">
        <f t="shared" si="185"/>
        <v>0</v>
      </c>
      <c r="S968" s="23">
        <f t="shared" ref="S968:X968" si="186">S970+S971</f>
        <v>4900</v>
      </c>
      <c r="T968" s="23">
        <f t="shared" si="186"/>
        <v>0</v>
      </c>
      <c r="U968" s="23">
        <f t="shared" si="186"/>
        <v>0</v>
      </c>
      <c r="V968" s="23">
        <f t="shared" si="186"/>
        <v>0</v>
      </c>
      <c r="W968" s="23">
        <f t="shared" si="186"/>
        <v>0</v>
      </c>
      <c r="X968" s="23">
        <f t="shared" si="186"/>
        <v>0</v>
      </c>
      <c r="Y968" s="23">
        <f>SUM(M968:X968)</f>
        <v>4900</v>
      </c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7"/>
    </row>
    <row r="969" spans="1:41" ht="12.75" customHeight="1" x14ac:dyDescent="0.2">
      <c r="A969" s="152"/>
      <c r="B969" s="12" t="s">
        <v>76</v>
      </c>
      <c r="C969" s="24" t="s">
        <v>71</v>
      </c>
      <c r="D969" s="85" t="s">
        <v>71</v>
      </c>
      <c r="E969" s="85" t="s">
        <v>71</v>
      </c>
      <c r="F969" s="85" t="s">
        <v>71</v>
      </c>
      <c r="G969" s="85" t="s">
        <v>71</v>
      </c>
      <c r="H969" s="24" t="s">
        <v>71</v>
      </c>
      <c r="I969" s="24" t="s">
        <v>71</v>
      </c>
      <c r="J969" s="24" t="s">
        <v>71</v>
      </c>
      <c r="K969" s="24" t="s">
        <v>71</v>
      </c>
      <c r="L969" s="24" t="s">
        <v>71</v>
      </c>
      <c r="M969" s="24" t="s">
        <v>71</v>
      </c>
      <c r="N969" s="24" t="s">
        <v>71</v>
      </c>
      <c r="O969" s="24" t="s">
        <v>71</v>
      </c>
      <c r="P969" s="24" t="s">
        <v>71</v>
      </c>
      <c r="Q969" s="24" t="s">
        <v>71</v>
      </c>
      <c r="R969" s="24" t="s">
        <v>71</v>
      </c>
      <c r="S969" s="24" t="s">
        <v>71</v>
      </c>
      <c r="T969" s="24" t="s">
        <v>71</v>
      </c>
      <c r="U969" s="24" t="s">
        <v>71</v>
      </c>
      <c r="V969" s="24" t="s">
        <v>71</v>
      </c>
      <c r="W969" s="24" t="s">
        <v>71</v>
      </c>
      <c r="X969" s="24" t="s">
        <v>71</v>
      </c>
      <c r="Y969" s="24" t="s">
        <v>71</v>
      </c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7"/>
    </row>
    <row r="970" spans="1:41" ht="12.75" customHeight="1" x14ac:dyDescent="0.2">
      <c r="A970" s="152"/>
      <c r="B970" s="12" t="s">
        <v>159</v>
      </c>
      <c r="C970" s="148" t="s">
        <v>97</v>
      </c>
      <c r="D970" s="92" t="s">
        <v>71</v>
      </c>
      <c r="E970" s="92" t="s">
        <v>71</v>
      </c>
      <c r="F970" s="92" t="s">
        <v>71</v>
      </c>
      <c r="G970" s="92" t="s">
        <v>71</v>
      </c>
      <c r="H970" s="14" t="s">
        <v>73</v>
      </c>
      <c r="I970" s="76">
        <v>1841400000</v>
      </c>
      <c r="J970" s="77" t="s">
        <v>75</v>
      </c>
      <c r="K970" s="24" t="s">
        <v>71</v>
      </c>
      <c r="L970" s="24" t="s">
        <v>71</v>
      </c>
      <c r="M970" s="23">
        <f>SUMIFS(M973:M974,B973:B974,B970)</f>
        <v>0</v>
      </c>
      <c r="N970" s="23">
        <f>SUMIFS(N973:N974,B973:B974,B970)</f>
        <v>0</v>
      </c>
      <c r="O970" s="23">
        <f>SUMIFS(O973:O974,B973:B974,B970)</f>
        <v>0</v>
      </c>
      <c r="P970" s="23">
        <f>SUMIFS(P973:P974,B973:B974,B970)</f>
        <v>0</v>
      </c>
      <c r="Q970" s="23">
        <f>SUMIFS(Q973:Q974,B973:B974,B970)</f>
        <v>0</v>
      </c>
      <c r="R970" s="23">
        <f>SUMIFS(R973:R974,B973:B974,B970)</f>
        <v>0</v>
      </c>
      <c r="S970" s="23">
        <f>SUMIFS(S973:S974,B973:B974,B970)</f>
        <v>4900</v>
      </c>
      <c r="T970" s="36">
        <f>T973</f>
        <v>0</v>
      </c>
      <c r="U970" s="36">
        <f t="shared" ref="U970:W971" si="187">U973</f>
        <v>0</v>
      </c>
      <c r="V970" s="36">
        <f t="shared" si="187"/>
        <v>0</v>
      </c>
      <c r="W970" s="36">
        <f t="shared" si="187"/>
        <v>0</v>
      </c>
      <c r="X970" s="36">
        <f>X973</f>
        <v>0</v>
      </c>
      <c r="Y970" s="23">
        <f>SUM(M970:X970)</f>
        <v>4900</v>
      </c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7"/>
    </row>
    <row r="971" spans="1:41" ht="12.75" customHeight="1" x14ac:dyDescent="0.2">
      <c r="A971" s="152"/>
      <c r="B971" s="12" t="s">
        <v>158</v>
      </c>
      <c r="C971" s="148" t="s">
        <v>97</v>
      </c>
      <c r="D971" s="92" t="s">
        <v>71</v>
      </c>
      <c r="E971" s="92" t="s">
        <v>71</v>
      </c>
      <c r="F971" s="92" t="s">
        <v>71</v>
      </c>
      <c r="G971" s="92" t="s">
        <v>71</v>
      </c>
      <c r="H971" s="14" t="s">
        <v>73</v>
      </c>
      <c r="I971" s="76">
        <v>1841400000</v>
      </c>
      <c r="J971" s="77" t="s">
        <v>75</v>
      </c>
      <c r="K971" s="24" t="s">
        <v>71</v>
      </c>
      <c r="L971" s="24" t="s">
        <v>71</v>
      </c>
      <c r="M971" s="23">
        <f>SUMIFS(M973:M974,B973:B974,B971)</f>
        <v>0</v>
      </c>
      <c r="N971" s="23">
        <f>SUMIFS(N973:N974,B973:B974,B971)</f>
        <v>0</v>
      </c>
      <c r="O971" s="23">
        <f>SUMIFS(O973:O974,B973:B974,B971)</f>
        <v>0</v>
      </c>
      <c r="P971" s="23">
        <f>SUMIFS(P973:P974,B973:B974,B971)</f>
        <v>0</v>
      </c>
      <c r="Q971" s="23">
        <f>SUMIFS(Q973:Q974,B973:B974,B971)</f>
        <v>0</v>
      </c>
      <c r="R971" s="23">
        <f>SUMIFS(R973:R974,B973:B974,B971)</f>
        <v>0</v>
      </c>
      <c r="S971" s="23">
        <f>SUMIFS(S973:S974,B973:B974,B971)</f>
        <v>0</v>
      </c>
      <c r="T971" s="36">
        <f>T974</f>
        <v>0</v>
      </c>
      <c r="U971" s="36">
        <f t="shared" si="187"/>
        <v>0</v>
      </c>
      <c r="V971" s="36">
        <f t="shared" si="187"/>
        <v>0</v>
      </c>
      <c r="W971" s="36">
        <f t="shared" si="187"/>
        <v>0</v>
      </c>
      <c r="X971" s="36">
        <f>X974</f>
        <v>0</v>
      </c>
      <c r="Y971" s="23">
        <f>SUM(M971:X971)</f>
        <v>0</v>
      </c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7"/>
    </row>
    <row r="972" spans="1:41" ht="12.75" customHeight="1" x14ac:dyDescent="0.2">
      <c r="A972" s="152"/>
      <c r="B972" s="70"/>
      <c r="C972" s="24" t="s">
        <v>71</v>
      </c>
      <c r="D972" s="85" t="s">
        <v>71</v>
      </c>
      <c r="E972" s="85" t="s">
        <v>71</v>
      </c>
      <c r="F972" s="85" t="s">
        <v>71</v>
      </c>
      <c r="G972" s="85" t="s">
        <v>71</v>
      </c>
      <c r="H972" s="24" t="s">
        <v>71</v>
      </c>
      <c r="I972" s="24" t="s">
        <v>71</v>
      </c>
      <c r="J972" s="24" t="s">
        <v>71</v>
      </c>
      <c r="K972" s="24" t="s">
        <v>71</v>
      </c>
      <c r="L972" s="24" t="s">
        <v>71</v>
      </c>
      <c r="M972" s="24" t="s">
        <v>71</v>
      </c>
      <c r="N972" s="24" t="s">
        <v>71</v>
      </c>
      <c r="O972" s="24" t="s">
        <v>71</v>
      </c>
      <c r="P972" s="24" t="s">
        <v>71</v>
      </c>
      <c r="Q972" s="24" t="s">
        <v>71</v>
      </c>
      <c r="R972" s="24" t="s">
        <v>71</v>
      </c>
      <c r="S972" s="24" t="s">
        <v>71</v>
      </c>
      <c r="T972" s="24" t="s">
        <v>71</v>
      </c>
      <c r="U972" s="24" t="s">
        <v>71</v>
      </c>
      <c r="V972" s="24" t="s">
        <v>71</v>
      </c>
      <c r="W972" s="24" t="s">
        <v>71</v>
      </c>
      <c r="X972" s="24" t="s">
        <v>71</v>
      </c>
      <c r="Y972" s="24" t="s">
        <v>71</v>
      </c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7"/>
    </row>
    <row r="973" spans="1:41" ht="12.95" customHeight="1" x14ac:dyDescent="0.2">
      <c r="A973" s="152"/>
      <c r="B973" s="11" t="s">
        <v>159</v>
      </c>
      <c r="C973" s="146" t="s">
        <v>97</v>
      </c>
      <c r="D973" s="87" t="s">
        <v>71</v>
      </c>
      <c r="E973" s="87" t="s">
        <v>71</v>
      </c>
      <c r="F973" s="87" t="s">
        <v>71</v>
      </c>
      <c r="G973" s="87" t="s">
        <v>71</v>
      </c>
      <c r="H973" s="142" t="s">
        <v>80</v>
      </c>
      <c r="I973" s="41" t="s">
        <v>383</v>
      </c>
      <c r="J973" s="78">
        <v>540</v>
      </c>
      <c r="K973" s="20" t="s">
        <v>71</v>
      </c>
      <c r="L973" s="20" t="s">
        <v>71</v>
      </c>
      <c r="M973" s="123">
        <v>0</v>
      </c>
      <c r="N973" s="123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4900</v>
      </c>
      <c r="T973" s="10">
        <v>0</v>
      </c>
      <c r="U973" s="10">
        <v>0</v>
      </c>
      <c r="V973" s="10">
        <v>0</v>
      </c>
      <c r="W973" s="10">
        <v>0</v>
      </c>
      <c r="X973" s="10">
        <v>0</v>
      </c>
      <c r="Y973" s="28">
        <f>SUBTOTAL(9,S973:X973)</f>
        <v>4900</v>
      </c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7"/>
    </row>
    <row r="974" spans="1:41" x14ac:dyDescent="0.2">
      <c r="A974" s="153"/>
      <c r="B974" s="38" t="s">
        <v>158</v>
      </c>
      <c r="C974" s="146" t="s">
        <v>97</v>
      </c>
      <c r="D974" s="87" t="s">
        <v>71</v>
      </c>
      <c r="E974" s="87" t="s">
        <v>71</v>
      </c>
      <c r="F974" s="87" t="s">
        <v>71</v>
      </c>
      <c r="G974" s="87" t="s">
        <v>71</v>
      </c>
      <c r="H974" s="142" t="s">
        <v>80</v>
      </c>
      <c r="I974" s="41" t="s">
        <v>383</v>
      </c>
      <c r="J974" s="78">
        <v>540</v>
      </c>
      <c r="K974" s="20" t="s">
        <v>71</v>
      </c>
      <c r="L974" s="20" t="s">
        <v>71</v>
      </c>
      <c r="M974" s="124">
        <v>0</v>
      </c>
      <c r="N974" s="125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28">
        <f>SUBTOTAL(9,S974:X974)</f>
        <v>0</v>
      </c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7"/>
    </row>
    <row r="975" spans="1:41" ht="24.75" customHeight="1" x14ac:dyDescent="0.2">
      <c r="A975" s="142" t="s">
        <v>390</v>
      </c>
      <c r="B975" s="55" t="s">
        <v>532</v>
      </c>
      <c r="C975" s="142" t="s">
        <v>83</v>
      </c>
      <c r="D975" s="51" t="s">
        <v>71</v>
      </c>
      <c r="E975" s="53" t="s">
        <v>99</v>
      </c>
      <c r="F975" s="87" t="s">
        <v>71</v>
      </c>
      <c r="G975" s="87" t="s">
        <v>71</v>
      </c>
      <c r="H975" s="87" t="s">
        <v>71</v>
      </c>
      <c r="I975" s="87" t="s">
        <v>71</v>
      </c>
      <c r="J975" s="142" t="s">
        <v>71</v>
      </c>
      <c r="K975" s="51" t="s">
        <v>71</v>
      </c>
      <c r="L975" s="51" t="s">
        <v>71</v>
      </c>
      <c r="M975" s="87" t="s">
        <v>71</v>
      </c>
      <c r="N975" s="51" t="s">
        <v>71</v>
      </c>
      <c r="O975" s="51" t="s">
        <v>71</v>
      </c>
      <c r="P975" s="51" t="s">
        <v>71</v>
      </c>
      <c r="Q975" s="51" t="s">
        <v>71</v>
      </c>
      <c r="R975" s="51" t="s">
        <v>71</v>
      </c>
      <c r="S975" s="28">
        <v>1</v>
      </c>
      <c r="T975" s="51" t="s">
        <v>71</v>
      </c>
      <c r="U975" s="51" t="s">
        <v>71</v>
      </c>
      <c r="V975" s="51" t="s">
        <v>71</v>
      </c>
      <c r="W975" s="51" t="s">
        <v>71</v>
      </c>
      <c r="X975" s="51" t="s">
        <v>71</v>
      </c>
      <c r="Y975" s="28">
        <v>1</v>
      </c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7"/>
    </row>
    <row r="976" spans="1:41" s="118" customFormat="1" ht="27.75" customHeight="1" x14ac:dyDescent="0.2">
      <c r="A976" s="142" t="s">
        <v>462</v>
      </c>
      <c r="B976" s="57" t="s">
        <v>463</v>
      </c>
      <c r="C976" s="142"/>
      <c r="D976" s="142" t="s">
        <v>392</v>
      </c>
      <c r="E976" s="142" t="s">
        <v>71</v>
      </c>
      <c r="F976" s="142" t="s">
        <v>543</v>
      </c>
      <c r="G976" s="82" t="s">
        <v>71</v>
      </c>
      <c r="H976" s="82" t="s">
        <v>71</v>
      </c>
      <c r="I976" s="82" t="s">
        <v>71</v>
      </c>
      <c r="J976" s="20" t="s">
        <v>71</v>
      </c>
      <c r="K976" s="20" t="s">
        <v>71</v>
      </c>
      <c r="L976" s="20" t="s">
        <v>71</v>
      </c>
      <c r="M976" s="82" t="s">
        <v>71</v>
      </c>
      <c r="N976" s="20" t="s">
        <v>71</v>
      </c>
      <c r="O976" s="20" t="s">
        <v>71</v>
      </c>
      <c r="P976" s="20" t="s">
        <v>71</v>
      </c>
      <c r="Q976" s="20" t="s">
        <v>71</v>
      </c>
      <c r="R976" s="20" t="s">
        <v>71</v>
      </c>
      <c r="S976" s="20" t="s">
        <v>71</v>
      </c>
      <c r="T976" s="20" t="s">
        <v>71</v>
      </c>
      <c r="U976" s="20" t="s">
        <v>71</v>
      </c>
      <c r="V976" s="20" t="s">
        <v>71</v>
      </c>
      <c r="W976" s="20" t="s">
        <v>71</v>
      </c>
      <c r="X976" s="20" t="s">
        <v>71</v>
      </c>
      <c r="Y976" s="20" t="s">
        <v>71</v>
      </c>
      <c r="Z976" s="116"/>
      <c r="AA976" s="116"/>
      <c r="AB976" s="116"/>
      <c r="AC976" s="116"/>
      <c r="AD976" s="116"/>
      <c r="AE976" s="116"/>
      <c r="AF976" s="116"/>
      <c r="AG976" s="116"/>
      <c r="AH976" s="116"/>
      <c r="AI976" s="116"/>
      <c r="AJ976" s="116"/>
      <c r="AK976" s="116"/>
      <c r="AL976" s="116"/>
      <c r="AM976" s="116"/>
      <c r="AN976" s="116"/>
      <c r="AO976" s="117"/>
    </row>
    <row r="977" spans="1:41" s="118" customFormat="1" ht="24.75" customHeight="1" x14ac:dyDescent="0.2">
      <c r="A977" s="142" t="s">
        <v>391</v>
      </c>
      <c r="B977" s="2" t="s">
        <v>262</v>
      </c>
      <c r="C977" s="142" t="s">
        <v>141</v>
      </c>
      <c r="D977" s="142" t="s">
        <v>71</v>
      </c>
      <c r="E977" s="53" t="s">
        <v>99</v>
      </c>
      <c r="F977" s="82" t="s">
        <v>71</v>
      </c>
      <c r="G977" s="82" t="s">
        <v>71</v>
      </c>
      <c r="H977" s="82" t="s">
        <v>71</v>
      </c>
      <c r="I977" s="82" t="s">
        <v>71</v>
      </c>
      <c r="J977" s="20" t="s">
        <v>71</v>
      </c>
      <c r="K977" s="20" t="s">
        <v>71</v>
      </c>
      <c r="L977" s="20" t="s">
        <v>71</v>
      </c>
      <c r="M977" s="82" t="s">
        <v>71</v>
      </c>
      <c r="N977" s="82" t="s">
        <v>71</v>
      </c>
      <c r="O977" s="82">
        <v>0</v>
      </c>
      <c r="P977" s="82">
        <v>0</v>
      </c>
      <c r="Q977" s="82">
        <v>0</v>
      </c>
      <c r="R977" s="82">
        <v>0</v>
      </c>
      <c r="S977" s="82">
        <v>0</v>
      </c>
      <c r="T977" s="82">
        <v>0</v>
      </c>
      <c r="U977" s="58">
        <v>80</v>
      </c>
      <c r="V977" s="58">
        <v>80</v>
      </c>
      <c r="W977" s="58">
        <v>80</v>
      </c>
      <c r="X977" s="58">
        <v>80</v>
      </c>
      <c r="Y977" s="20">
        <v>80</v>
      </c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  <c r="AK977" s="116"/>
      <c r="AL977" s="116"/>
      <c r="AM977" s="116"/>
      <c r="AN977" s="116"/>
      <c r="AO977" s="117"/>
    </row>
    <row r="978" spans="1:41" s="118" customFormat="1" ht="52.5" customHeight="1" x14ac:dyDescent="0.2">
      <c r="A978" s="142" t="s">
        <v>516</v>
      </c>
      <c r="B978" s="57" t="s">
        <v>518</v>
      </c>
      <c r="C978" s="142"/>
      <c r="D978" s="142" t="s">
        <v>392</v>
      </c>
      <c r="E978" s="142" t="s">
        <v>71</v>
      </c>
      <c r="F978" s="142" t="s">
        <v>393</v>
      </c>
      <c r="G978" s="82" t="s">
        <v>71</v>
      </c>
      <c r="H978" s="82" t="s">
        <v>71</v>
      </c>
      <c r="I978" s="82" t="s">
        <v>71</v>
      </c>
      <c r="J978" s="20" t="s">
        <v>71</v>
      </c>
      <c r="K978" s="20" t="s">
        <v>71</v>
      </c>
      <c r="L978" s="20" t="s">
        <v>71</v>
      </c>
      <c r="M978" s="82" t="s">
        <v>71</v>
      </c>
      <c r="N978" s="20" t="s">
        <v>71</v>
      </c>
      <c r="O978" s="20" t="s">
        <v>71</v>
      </c>
      <c r="P978" s="20" t="s">
        <v>71</v>
      </c>
      <c r="Q978" s="20" t="s">
        <v>71</v>
      </c>
      <c r="R978" s="20" t="s">
        <v>71</v>
      </c>
      <c r="S978" s="20" t="s">
        <v>71</v>
      </c>
      <c r="T978" s="20" t="s">
        <v>71</v>
      </c>
      <c r="U978" s="20" t="s">
        <v>71</v>
      </c>
      <c r="V978" s="20" t="s">
        <v>71</v>
      </c>
      <c r="W978" s="20" t="s">
        <v>71</v>
      </c>
      <c r="X978" s="20" t="s">
        <v>71</v>
      </c>
      <c r="Y978" s="20" t="s">
        <v>71</v>
      </c>
      <c r="Z978" s="116"/>
      <c r="AA978" s="116"/>
      <c r="AB978" s="116"/>
      <c r="AC978" s="116"/>
      <c r="AD978" s="116"/>
      <c r="AE978" s="116"/>
      <c r="AF978" s="116"/>
      <c r="AG978" s="116"/>
      <c r="AH978" s="116"/>
      <c r="AI978" s="116"/>
      <c r="AJ978" s="116"/>
      <c r="AK978" s="116"/>
      <c r="AL978" s="116"/>
      <c r="AM978" s="116"/>
      <c r="AN978" s="116"/>
      <c r="AO978" s="117"/>
    </row>
    <row r="979" spans="1:41" s="118" customFormat="1" ht="24.75" customHeight="1" x14ac:dyDescent="0.2">
      <c r="A979" s="142" t="s">
        <v>517</v>
      </c>
      <c r="B979" s="2" t="s">
        <v>262</v>
      </c>
      <c r="C979" s="142" t="s">
        <v>141</v>
      </c>
      <c r="D979" s="142" t="s">
        <v>71</v>
      </c>
      <c r="E979" s="53" t="s">
        <v>99</v>
      </c>
      <c r="F979" s="20" t="s">
        <v>71</v>
      </c>
      <c r="G979" s="82" t="s">
        <v>71</v>
      </c>
      <c r="H979" s="82" t="s">
        <v>71</v>
      </c>
      <c r="I979" s="82" t="s">
        <v>71</v>
      </c>
      <c r="J979" s="20" t="s">
        <v>71</v>
      </c>
      <c r="K979" s="20" t="s">
        <v>71</v>
      </c>
      <c r="L979" s="20" t="s">
        <v>71</v>
      </c>
      <c r="M979" s="20" t="s">
        <v>71</v>
      </c>
      <c r="N979" s="20" t="s">
        <v>71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</v>
      </c>
      <c r="U979" s="58">
        <v>80</v>
      </c>
      <c r="V979" s="58">
        <v>80</v>
      </c>
      <c r="W979" s="58">
        <v>80</v>
      </c>
      <c r="X979" s="58">
        <v>80</v>
      </c>
      <c r="Y979" s="20">
        <v>80</v>
      </c>
      <c r="Z979" s="116"/>
      <c r="AA979" s="116"/>
      <c r="AB979" s="116"/>
      <c r="AC979" s="116"/>
      <c r="AD979" s="116"/>
      <c r="AE979" s="116"/>
      <c r="AF979" s="116"/>
      <c r="AG979" s="116"/>
      <c r="AH979" s="116"/>
      <c r="AI979" s="116"/>
      <c r="AJ979" s="116"/>
      <c r="AK979" s="116"/>
      <c r="AL979" s="116"/>
      <c r="AM979" s="116"/>
      <c r="AN979" s="116"/>
      <c r="AO979" s="117"/>
    </row>
    <row r="980" spans="1:41" s="118" customFormat="1" ht="78" customHeight="1" x14ac:dyDescent="0.2">
      <c r="A980" s="149" t="s">
        <v>548</v>
      </c>
      <c r="B980" s="70" t="s">
        <v>604</v>
      </c>
      <c r="C980" s="142" t="s">
        <v>71</v>
      </c>
      <c r="D980" s="51" t="s">
        <v>71</v>
      </c>
      <c r="E980" s="20" t="s">
        <v>71</v>
      </c>
      <c r="F980" s="51" t="s">
        <v>543</v>
      </c>
      <c r="G980" s="8" t="s">
        <v>82</v>
      </c>
      <c r="H980" s="87" t="s">
        <v>71</v>
      </c>
      <c r="I980" s="87" t="s">
        <v>71</v>
      </c>
      <c r="J980" s="142" t="s">
        <v>71</v>
      </c>
      <c r="K980" s="20" t="s">
        <v>71</v>
      </c>
      <c r="L980" s="20" t="s">
        <v>71</v>
      </c>
      <c r="M980" s="86" t="s">
        <v>71</v>
      </c>
      <c r="N980" s="86" t="s">
        <v>71</v>
      </c>
      <c r="O980" s="86" t="s">
        <v>71</v>
      </c>
      <c r="P980" s="86" t="s">
        <v>71</v>
      </c>
      <c r="Q980" s="86" t="s">
        <v>71</v>
      </c>
      <c r="R980" s="86" t="s">
        <v>71</v>
      </c>
      <c r="S980" s="93" t="s">
        <v>71</v>
      </c>
      <c r="T980" s="86" t="s">
        <v>71</v>
      </c>
      <c r="U980" s="86" t="s">
        <v>71</v>
      </c>
      <c r="V980" s="86" t="s">
        <v>71</v>
      </c>
      <c r="W980" s="86" t="s">
        <v>71</v>
      </c>
      <c r="X980" s="86" t="s">
        <v>71</v>
      </c>
      <c r="Y980" s="86" t="s">
        <v>71</v>
      </c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  <c r="AK980" s="116"/>
      <c r="AL980" s="116"/>
      <c r="AM980" s="116"/>
      <c r="AN980" s="116"/>
      <c r="AO980" s="117"/>
    </row>
    <row r="981" spans="1:41" s="118" customFormat="1" ht="11.25" customHeight="1" x14ac:dyDescent="0.2">
      <c r="A981" s="149"/>
      <c r="B981" s="12" t="s">
        <v>157</v>
      </c>
      <c r="C981" s="148" t="s">
        <v>97</v>
      </c>
      <c r="D981" s="74" t="s">
        <v>71</v>
      </c>
      <c r="E981" s="74" t="s">
        <v>71</v>
      </c>
      <c r="F981" s="74" t="s">
        <v>71</v>
      </c>
      <c r="G981" s="74" t="s">
        <v>71</v>
      </c>
      <c r="H981" s="15" t="s">
        <v>404</v>
      </c>
      <c r="I981" s="76" t="s">
        <v>603</v>
      </c>
      <c r="J981" s="14" t="s">
        <v>75</v>
      </c>
      <c r="K981" s="24" t="s">
        <v>71</v>
      </c>
      <c r="L981" s="24" t="s">
        <v>71</v>
      </c>
      <c r="M981" s="23">
        <f t="shared" ref="M981:R981" si="188">M983+M984</f>
        <v>0</v>
      </c>
      <c r="N981" s="23">
        <f t="shared" si="188"/>
        <v>0</v>
      </c>
      <c r="O981" s="23">
        <f t="shared" si="188"/>
        <v>0</v>
      </c>
      <c r="P981" s="23">
        <f t="shared" si="188"/>
        <v>0</v>
      </c>
      <c r="Q981" s="23">
        <f t="shared" si="188"/>
        <v>0</v>
      </c>
      <c r="R981" s="23">
        <f t="shared" si="188"/>
        <v>0</v>
      </c>
      <c r="S981" s="23">
        <f t="shared" ref="S981:X981" si="189">S983+S984</f>
        <v>0</v>
      </c>
      <c r="T981" s="23">
        <f t="shared" si="189"/>
        <v>0</v>
      </c>
      <c r="U981" s="23">
        <f t="shared" si="189"/>
        <v>49074.7</v>
      </c>
      <c r="V981" s="23">
        <f t="shared" si="189"/>
        <v>0</v>
      </c>
      <c r="W981" s="23">
        <f t="shared" si="189"/>
        <v>85714.3</v>
      </c>
      <c r="X981" s="23">
        <f t="shared" si="189"/>
        <v>146067.4</v>
      </c>
      <c r="Y981" s="10">
        <f>SUM(M981:X981)</f>
        <v>280856.40000000002</v>
      </c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  <c r="AK981" s="116"/>
      <c r="AL981" s="116"/>
      <c r="AM981" s="116"/>
      <c r="AN981" s="116"/>
      <c r="AO981" s="117"/>
    </row>
    <row r="982" spans="1:41" s="118" customFormat="1" ht="11.25" customHeight="1" x14ac:dyDescent="0.2">
      <c r="A982" s="149"/>
      <c r="B982" s="12" t="s">
        <v>76</v>
      </c>
      <c r="C982" s="24" t="s">
        <v>71</v>
      </c>
      <c r="D982" s="24" t="s">
        <v>71</v>
      </c>
      <c r="E982" s="24" t="s">
        <v>71</v>
      </c>
      <c r="F982" s="24" t="s">
        <v>71</v>
      </c>
      <c r="G982" s="24" t="s">
        <v>71</v>
      </c>
      <c r="H982" s="24" t="s">
        <v>71</v>
      </c>
      <c r="I982" s="24" t="s">
        <v>71</v>
      </c>
      <c r="J982" s="24" t="s">
        <v>71</v>
      </c>
      <c r="K982" s="24" t="s">
        <v>71</v>
      </c>
      <c r="L982" s="24" t="s">
        <v>71</v>
      </c>
      <c r="M982" s="24" t="s">
        <v>71</v>
      </c>
      <c r="N982" s="24" t="s">
        <v>71</v>
      </c>
      <c r="O982" s="24" t="s">
        <v>71</v>
      </c>
      <c r="P982" s="24" t="s">
        <v>71</v>
      </c>
      <c r="Q982" s="24" t="s">
        <v>71</v>
      </c>
      <c r="R982" s="24" t="s">
        <v>71</v>
      </c>
      <c r="S982" s="24" t="s">
        <v>71</v>
      </c>
      <c r="T982" s="24" t="s">
        <v>71</v>
      </c>
      <c r="U982" s="24" t="s">
        <v>71</v>
      </c>
      <c r="V982" s="24" t="s">
        <v>71</v>
      </c>
      <c r="W982" s="24" t="s">
        <v>71</v>
      </c>
      <c r="X982" s="24" t="s">
        <v>71</v>
      </c>
      <c r="Y982" s="20" t="s">
        <v>71</v>
      </c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  <c r="AK982" s="116"/>
      <c r="AL982" s="116"/>
      <c r="AM982" s="116"/>
      <c r="AN982" s="116"/>
      <c r="AO982" s="117"/>
    </row>
    <row r="983" spans="1:41" s="118" customFormat="1" ht="11.25" customHeight="1" x14ac:dyDescent="0.2">
      <c r="A983" s="149"/>
      <c r="B983" s="12" t="s">
        <v>466</v>
      </c>
      <c r="C983" s="148" t="s">
        <v>97</v>
      </c>
      <c r="D983" s="74" t="s">
        <v>71</v>
      </c>
      <c r="E983" s="74" t="s">
        <v>71</v>
      </c>
      <c r="F983" s="74" t="s">
        <v>71</v>
      </c>
      <c r="G983" s="74" t="s">
        <v>71</v>
      </c>
      <c r="H983" s="15" t="s">
        <v>404</v>
      </c>
      <c r="I983" s="76" t="s">
        <v>603</v>
      </c>
      <c r="J983" s="14" t="s">
        <v>75</v>
      </c>
      <c r="K983" s="24" t="s">
        <v>71</v>
      </c>
      <c r="L983" s="24" t="s">
        <v>71</v>
      </c>
      <c r="M983" s="23">
        <f>SUMIFS(M1004:M1260,I1004:I1260,"1841400000",B1004:B1260,"финансирование за счет краевого бюджета")</f>
        <v>0</v>
      </c>
      <c r="N983" s="23">
        <f>SUMIFS(N1004:N1260,I1004:I1260,"1841400000",B1004:B1260,"финансирование за счет краевого бюджета")</f>
        <v>0</v>
      </c>
      <c r="O983" s="23">
        <f>SUMIFS(O1004:O1260,I1004:I1260,"1841400000",B1004:B1260,"финансирование за счет краевого бюджета")</f>
        <v>0</v>
      </c>
      <c r="P983" s="23">
        <f>SUMIFS(P1004:P1260,I1004:I1260,"1841400000",B1004:B1260,"финансирование за счет краевого бюджета")</f>
        <v>0</v>
      </c>
      <c r="Q983" s="23">
        <f>SUMIFS(Q1004:Q1260,I1004:I1260,"1841400000",B1004:B1260,"финансирование за счет краевого бюджета")</f>
        <v>0</v>
      </c>
      <c r="R983" s="23">
        <f>SUMIFS(R1004:R1260,I1004:I1260,"1841400000",B1004:B1260,"финансирование за счет краевого бюджета")</f>
        <v>0</v>
      </c>
      <c r="S983" s="23">
        <f>SUMIFS(S1004:S1260,I1004:I1260,"1841400000",B1004:B1260,"финансирование за счет краевого бюджета")</f>
        <v>0</v>
      </c>
      <c r="T983" s="36">
        <f>T993</f>
        <v>0</v>
      </c>
      <c r="U983" s="36">
        <f>U993</f>
        <v>4416.7</v>
      </c>
      <c r="V983" s="36">
        <f>V993</f>
        <v>0</v>
      </c>
      <c r="W983" s="36">
        <f>W993</f>
        <v>7714.3</v>
      </c>
      <c r="X983" s="36">
        <f>X993</f>
        <v>16067.4</v>
      </c>
      <c r="Y983" s="10">
        <f>SUM(M983:X983)</f>
        <v>28198.400000000001</v>
      </c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  <c r="AK983" s="116"/>
      <c r="AL983" s="116"/>
      <c r="AM983" s="116"/>
      <c r="AN983" s="116"/>
      <c r="AO983" s="117"/>
    </row>
    <row r="984" spans="1:41" s="118" customFormat="1" ht="11.25" customHeight="1" x14ac:dyDescent="0.2">
      <c r="A984" s="149"/>
      <c r="B984" s="12" t="s">
        <v>411</v>
      </c>
      <c r="C984" s="148" t="s">
        <v>97</v>
      </c>
      <c r="D984" s="74" t="s">
        <v>71</v>
      </c>
      <c r="E984" s="74" t="s">
        <v>71</v>
      </c>
      <c r="F984" s="74" t="s">
        <v>71</v>
      </c>
      <c r="G984" s="74" t="s">
        <v>71</v>
      </c>
      <c r="H984" s="14" t="s">
        <v>404</v>
      </c>
      <c r="I984" s="76" t="s">
        <v>603</v>
      </c>
      <c r="J984" s="14" t="s">
        <v>75</v>
      </c>
      <c r="K984" s="24" t="s">
        <v>71</v>
      </c>
      <c r="L984" s="24" t="s">
        <v>71</v>
      </c>
      <c r="M984" s="74">
        <f>SUMIFS(M1004:M1260,I1004:I1260,"1841400000",B1004:B1260,"финансирование за счет федерального бюджета")</f>
        <v>0</v>
      </c>
      <c r="N984" s="74">
        <f>SUMIFS(N1004:N1260,I1004:I1260,"1841400000",B1004:B1260,"финансирование за счет федерального бюджета")</f>
        <v>0</v>
      </c>
      <c r="O984" s="74">
        <f>SUMIFS(O1004:O1260,I1004:I1260,"1841400000",B1004:B1260,"финансирование за счет федерального бюджета")</f>
        <v>0</v>
      </c>
      <c r="P984" s="74">
        <f>SUMIFS(P1004:P1260,I1004:I1260,"1841400000",B1004:B1260,"финансирование за счет федерального бюджета")</f>
        <v>0</v>
      </c>
      <c r="Q984" s="74">
        <f>SUMIFS(Q1004:Q1260,I1004:I1260,"1841400000",B1004:B1260,"финансирование за счет федерального бюджета")</f>
        <v>0</v>
      </c>
      <c r="R984" s="74">
        <f>SUMIFS(R1004:R1260,I1004:I1260,"1841400000",B1004:B1260,"финансирование за счет федерального бюджета")</f>
        <v>0</v>
      </c>
      <c r="S984" s="23">
        <f>SUMIFS(S1004:S1260,I1004:I1260,"1841400000",B1004:B1260,"финансирование за счет федерального бюджета")</f>
        <v>0</v>
      </c>
      <c r="T984" s="36">
        <f>T992</f>
        <v>0</v>
      </c>
      <c r="U984" s="36">
        <f>U992</f>
        <v>44658</v>
      </c>
      <c r="V984" s="36">
        <f>V992</f>
        <v>0</v>
      </c>
      <c r="W984" s="36">
        <f>W992</f>
        <v>78000</v>
      </c>
      <c r="X984" s="36">
        <f>X992</f>
        <v>130000</v>
      </c>
      <c r="Y984" s="10">
        <f>SUM(M984:X984)</f>
        <v>252658</v>
      </c>
      <c r="Z984" s="116"/>
      <c r="AA984" s="116"/>
      <c r="AB984" s="116"/>
      <c r="AC984" s="116"/>
      <c r="AD984" s="116"/>
      <c r="AE984" s="116"/>
      <c r="AF984" s="116"/>
      <c r="AG984" s="116"/>
      <c r="AH984" s="116"/>
      <c r="AI984" s="116"/>
      <c r="AJ984" s="116"/>
      <c r="AK984" s="116"/>
      <c r="AL984" s="116"/>
      <c r="AM984" s="116"/>
      <c r="AN984" s="116"/>
      <c r="AO984" s="117"/>
    </row>
    <row r="985" spans="1:41" s="118" customFormat="1" ht="11.25" customHeight="1" x14ac:dyDescent="0.2">
      <c r="A985" s="144"/>
      <c r="B985" s="12"/>
      <c r="C985" s="148"/>
      <c r="D985" s="74"/>
      <c r="E985" s="74"/>
      <c r="F985" s="74"/>
      <c r="G985" s="74"/>
      <c r="H985" s="14"/>
      <c r="I985" s="76"/>
      <c r="J985" s="14"/>
      <c r="K985" s="20" t="s">
        <v>71</v>
      </c>
      <c r="L985" s="20" t="s">
        <v>71</v>
      </c>
      <c r="M985" s="74"/>
      <c r="N985" s="74"/>
      <c r="O985" s="74"/>
      <c r="P985" s="74"/>
      <c r="Q985" s="74"/>
      <c r="R985" s="74"/>
      <c r="S985" s="23"/>
      <c r="T985" s="36"/>
      <c r="U985" s="36"/>
      <c r="V985" s="36"/>
      <c r="W985" s="36"/>
      <c r="X985" s="36"/>
      <c r="Y985" s="10"/>
      <c r="Z985" s="116"/>
      <c r="AA985" s="116"/>
      <c r="AB985" s="116"/>
      <c r="AC985" s="116"/>
      <c r="AD985" s="116"/>
      <c r="AE985" s="116"/>
      <c r="AF985" s="116"/>
      <c r="AG985" s="116"/>
      <c r="AH985" s="116"/>
      <c r="AI985" s="116"/>
      <c r="AJ985" s="116"/>
      <c r="AK985" s="116"/>
      <c r="AL985" s="116"/>
      <c r="AM985" s="116"/>
      <c r="AN985" s="116"/>
      <c r="AO985" s="117"/>
    </row>
    <row r="986" spans="1:41" s="118" customFormat="1" ht="50.25" customHeight="1" x14ac:dyDescent="0.2">
      <c r="A986" s="144"/>
      <c r="B986" s="70" t="s">
        <v>605</v>
      </c>
      <c r="C986" s="81" t="s">
        <v>71</v>
      </c>
      <c r="D986" s="81" t="s">
        <v>71</v>
      </c>
      <c r="E986" s="81" t="s">
        <v>71</v>
      </c>
      <c r="F986" s="25" t="s">
        <v>543</v>
      </c>
      <c r="G986" s="8" t="s">
        <v>82</v>
      </c>
      <c r="H986" s="146" t="s">
        <v>71</v>
      </c>
      <c r="I986" s="146" t="s">
        <v>71</v>
      </c>
      <c r="J986" s="9" t="s">
        <v>71</v>
      </c>
      <c r="K986" s="20" t="s">
        <v>71</v>
      </c>
      <c r="L986" s="20" t="s">
        <v>71</v>
      </c>
      <c r="M986" s="9" t="s">
        <v>71</v>
      </c>
      <c r="N986" s="9" t="s">
        <v>71</v>
      </c>
      <c r="O986" s="9" t="s">
        <v>71</v>
      </c>
      <c r="P986" s="9" t="s">
        <v>71</v>
      </c>
      <c r="Q986" s="9" t="s">
        <v>71</v>
      </c>
      <c r="R986" s="9" t="s">
        <v>71</v>
      </c>
      <c r="S986" s="9" t="s">
        <v>71</v>
      </c>
      <c r="T986" s="9" t="s">
        <v>71</v>
      </c>
      <c r="U986" s="9" t="s">
        <v>71</v>
      </c>
      <c r="V986" s="9" t="s">
        <v>71</v>
      </c>
      <c r="W986" s="9" t="s">
        <v>71</v>
      </c>
      <c r="X986" s="9" t="s">
        <v>71</v>
      </c>
      <c r="Y986" s="9" t="s">
        <v>71</v>
      </c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  <c r="AK986" s="116"/>
      <c r="AL986" s="116"/>
      <c r="AM986" s="116"/>
      <c r="AN986" s="116"/>
      <c r="AO986" s="117"/>
    </row>
    <row r="987" spans="1:41" s="118" customFormat="1" ht="11.25" customHeight="1" x14ac:dyDescent="0.2">
      <c r="A987" s="144"/>
      <c r="B987" s="12" t="s">
        <v>157</v>
      </c>
      <c r="C987" s="148" t="s">
        <v>97</v>
      </c>
      <c r="D987" s="92" t="s">
        <v>71</v>
      </c>
      <c r="E987" s="92" t="s">
        <v>71</v>
      </c>
      <c r="F987" s="92" t="s">
        <v>71</v>
      </c>
      <c r="G987" s="92" t="s">
        <v>71</v>
      </c>
      <c r="H987" s="14" t="s">
        <v>73</v>
      </c>
      <c r="I987" s="76" t="s">
        <v>603</v>
      </c>
      <c r="J987" s="77" t="s">
        <v>75</v>
      </c>
      <c r="K987" s="24" t="s">
        <v>71</v>
      </c>
      <c r="L987" s="24" t="s">
        <v>71</v>
      </c>
      <c r="M987" s="74">
        <v>0</v>
      </c>
      <c r="N987" s="74">
        <v>0</v>
      </c>
      <c r="O987" s="74">
        <v>0</v>
      </c>
      <c r="P987" s="74">
        <v>0</v>
      </c>
      <c r="Q987" s="74">
        <v>0</v>
      </c>
      <c r="R987" s="74">
        <v>0</v>
      </c>
      <c r="S987" s="23">
        <v>0</v>
      </c>
      <c r="T987" s="36">
        <v>0</v>
      </c>
      <c r="U987" s="36">
        <f>U989+U990</f>
        <v>49074.7</v>
      </c>
      <c r="V987" s="36">
        <f>V989+V990</f>
        <v>0</v>
      </c>
      <c r="W987" s="36">
        <f>W989+W990</f>
        <v>85714.3</v>
      </c>
      <c r="X987" s="36">
        <f>X989+X990</f>
        <v>146067.4</v>
      </c>
      <c r="Y987" s="36">
        <f>SUM(M987:X987)</f>
        <v>280856.40000000002</v>
      </c>
      <c r="Z987" s="116"/>
      <c r="AA987" s="116"/>
      <c r="AB987" s="116"/>
      <c r="AC987" s="116"/>
      <c r="AD987" s="116"/>
      <c r="AE987" s="116"/>
      <c r="AF987" s="116"/>
      <c r="AG987" s="116"/>
      <c r="AH987" s="116"/>
      <c r="AI987" s="116"/>
      <c r="AJ987" s="116"/>
      <c r="AK987" s="116"/>
      <c r="AL987" s="116"/>
      <c r="AM987" s="116"/>
      <c r="AN987" s="116"/>
      <c r="AO987" s="117"/>
    </row>
    <row r="988" spans="1:41" s="118" customFormat="1" ht="11.25" customHeight="1" x14ac:dyDescent="0.2">
      <c r="A988" s="144"/>
      <c r="B988" s="12" t="s">
        <v>76</v>
      </c>
      <c r="C988" s="24" t="s">
        <v>71</v>
      </c>
      <c r="D988" s="85" t="s">
        <v>71</v>
      </c>
      <c r="E988" s="85" t="s">
        <v>71</v>
      </c>
      <c r="F988" s="85" t="s">
        <v>71</v>
      </c>
      <c r="G988" s="85" t="s">
        <v>71</v>
      </c>
      <c r="H988" s="24" t="s">
        <v>71</v>
      </c>
      <c r="I988" s="24" t="s">
        <v>71</v>
      </c>
      <c r="J988" s="24" t="s">
        <v>71</v>
      </c>
      <c r="K988" s="24" t="s">
        <v>71</v>
      </c>
      <c r="L988" s="24" t="s">
        <v>71</v>
      </c>
      <c r="M988" s="24" t="s">
        <v>71</v>
      </c>
      <c r="N988" s="24" t="s">
        <v>71</v>
      </c>
      <c r="O988" s="24" t="s">
        <v>71</v>
      </c>
      <c r="P988" s="24" t="s">
        <v>71</v>
      </c>
      <c r="Q988" s="24" t="s">
        <v>71</v>
      </c>
      <c r="R988" s="24" t="s">
        <v>71</v>
      </c>
      <c r="S988" s="24" t="s">
        <v>71</v>
      </c>
      <c r="T988" s="24" t="s">
        <v>71</v>
      </c>
      <c r="U988" s="24" t="s">
        <v>71</v>
      </c>
      <c r="V988" s="24" t="s">
        <v>71</v>
      </c>
      <c r="W988" s="24" t="s">
        <v>71</v>
      </c>
      <c r="X988" s="24" t="s">
        <v>71</v>
      </c>
      <c r="Y988" s="24" t="s">
        <v>71</v>
      </c>
      <c r="Z988" s="116"/>
      <c r="AA988" s="116"/>
      <c r="AB988" s="116"/>
      <c r="AC988" s="116"/>
      <c r="AD988" s="116"/>
      <c r="AE988" s="116"/>
      <c r="AF988" s="116"/>
      <c r="AG988" s="116"/>
      <c r="AH988" s="116"/>
      <c r="AI988" s="116"/>
      <c r="AJ988" s="116"/>
      <c r="AK988" s="116"/>
      <c r="AL988" s="116"/>
      <c r="AM988" s="116"/>
      <c r="AN988" s="116"/>
      <c r="AO988" s="117"/>
    </row>
    <row r="989" spans="1:41" s="118" customFormat="1" ht="11.25" customHeight="1" x14ac:dyDescent="0.2">
      <c r="A989" s="144"/>
      <c r="B989" s="12" t="s">
        <v>159</v>
      </c>
      <c r="C989" s="148" t="s">
        <v>97</v>
      </c>
      <c r="D989" s="92" t="s">
        <v>71</v>
      </c>
      <c r="E989" s="92" t="s">
        <v>71</v>
      </c>
      <c r="F989" s="92" t="s">
        <v>71</v>
      </c>
      <c r="G989" s="92" t="s">
        <v>71</v>
      </c>
      <c r="H989" s="14" t="s">
        <v>73</v>
      </c>
      <c r="I989" s="76" t="s">
        <v>603</v>
      </c>
      <c r="J989" s="77" t="s">
        <v>75</v>
      </c>
      <c r="K989" s="24" t="s">
        <v>71</v>
      </c>
      <c r="L989" s="24" t="s">
        <v>71</v>
      </c>
      <c r="M989" s="74">
        <v>0</v>
      </c>
      <c r="N989" s="74">
        <v>0</v>
      </c>
      <c r="O989" s="74">
        <v>0</v>
      </c>
      <c r="P989" s="74">
        <v>0</v>
      </c>
      <c r="Q989" s="74">
        <v>0</v>
      </c>
      <c r="R989" s="74">
        <v>0</v>
      </c>
      <c r="S989" s="74">
        <v>0</v>
      </c>
      <c r="T989" s="36">
        <f t="shared" ref="T989:X990" si="190">T992</f>
        <v>0</v>
      </c>
      <c r="U989" s="36">
        <f t="shared" si="190"/>
        <v>44658</v>
      </c>
      <c r="V989" s="36">
        <f t="shared" si="190"/>
        <v>0</v>
      </c>
      <c r="W989" s="36">
        <f t="shared" si="190"/>
        <v>78000</v>
      </c>
      <c r="X989" s="36">
        <f t="shared" si="190"/>
        <v>130000</v>
      </c>
      <c r="Y989" s="10">
        <f>SUM(M989:X989)</f>
        <v>252658</v>
      </c>
      <c r="Z989" s="116"/>
      <c r="AA989" s="116"/>
      <c r="AB989" s="116"/>
      <c r="AC989" s="116"/>
      <c r="AD989" s="116"/>
      <c r="AE989" s="116"/>
      <c r="AF989" s="116"/>
      <c r="AG989" s="116"/>
      <c r="AH989" s="116"/>
      <c r="AI989" s="116"/>
      <c r="AJ989" s="116"/>
      <c r="AK989" s="116"/>
      <c r="AL989" s="116"/>
      <c r="AM989" s="116"/>
      <c r="AN989" s="116"/>
      <c r="AO989" s="117"/>
    </row>
    <row r="990" spans="1:41" s="118" customFormat="1" ht="11.25" customHeight="1" x14ac:dyDescent="0.2">
      <c r="A990" s="144"/>
      <c r="B990" s="12" t="s">
        <v>158</v>
      </c>
      <c r="C990" s="148" t="s">
        <v>97</v>
      </c>
      <c r="D990" s="92" t="s">
        <v>71</v>
      </c>
      <c r="E990" s="92" t="s">
        <v>71</v>
      </c>
      <c r="F990" s="92" t="s">
        <v>71</v>
      </c>
      <c r="G990" s="92" t="s">
        <v>71</v>
      </c>
      <c r="H990" s="14" t="s">
        <v>73</v>
      </c>
      <c r="I990" s="76" t="s">
        <v>603</v>
      </c>
      <c r="J990" s="77" t="s">
        <v>75</v>
      </c>
      <c r="K990" s="24" t="s">
        <v>71</v>
      </c>
      <c r="L990" s="24" t="s">
        <v>71</v>
      </c>
      <c r="M990" s="74">
        <v>0</v>
      </c>
      <c r="N990" s="74">
        <v>0</v>
      </c>
      <c r="O990" s="74">
        <v>0</v>
      </c>
      <c r="P990" s="74">
        <v>0</v>
      </c>
      <c r="Q990" s="74">
        <v>0</v>
      </c>
      <c r="R990" s="74">
        <v>0</v>
      </c>
      <c r="S990" s="74">
        <v>0</v>
      </c>
      <c r="T990" s="36">
        <f t="shared" si="190"/>
        <v>0</v>
      </c>
      <c r="U990" s="36">
        <f t="shared" si="190"/>
        <v>4416.7</v>
      </c>
      <c r="V990" s="36">
        <f t="shared" si="190"/>
        <v>0</v>
      </c>
      <c r="W990" s="36">
        <f t="shared" si="190"/>
        <v>7714.3</v>
      </c>
      <c r="X990" s="36">
        <f t="shared" si="190"/>
        <v>16067.4</v>
      </c>
      <c r="Y990" s="10">
        <f>SUM(M990:X990)</f>
        <v>28198.400000000001</v>
      </c>
      <c r="Z990" s="116"/>
      <c r="AA990" s="116"/>
      <c r="AB990" s="116"/>
      <c r="AC990" s="116"/>
      <c r="AD990" s="116"/>
      <c r="AE990" s="116"/>
      <c r="AF990" s="116"/>
      <c r="AG990" s="116"/>
      <c r="AH990" s="116"/>
      <c r="AI990" s="116"/>
      <c r="AJ990" s="116"/>
      <c r="AK990" s="116"/>
      <c r="AL990" s="116"/>
      <c r="AM990" s="116"/>
      <c r="AN990" s="116"/>
      <c r="AO990" s="117"/>
    </row>
    <row r="991" spans="1:41" s="118" customFormat="1" ht="11.25" customHeight="1" x14ac:dyDescent="0.2">
      <c r="A991" s="144"/>
      <c r="B991" s="12"/>
      <c r="C991" s="148"/>
      <c r="D991" s="74"/>
      <c r="E991" s="74"/>
      <c r="F991" s="74"/>
      <c r="G991" s="74"/>
      <c r="H991" s="14" t="s">
        <v>71</v>
      </c>
      <c r="I991" s="76" t="s">
        <v>71</v>
      </c>
      <c r="J991" s="14" t="s">
        <v>71</v>
      </c>
      <c r="K991" s="24" t="s">
        <v>71</v>
      </c>
      <c r="L991" s="24" t="s">
        <v>71</v>
      </c>
      <c r="M991" s="24" t="s">
        <v>71</v>
      </c>
      <c r="N991" s="24" t="s">
        <v>71</v>
      </c>
      <c r="O991" s="24" t="s">
        <v>71</v>
      </c>
      <c r="P991" s="24" t="s">
        <v>71</v>
      </c>
      <c r="Q991" s="24" t="s">
        <v>71</v>
      </c>
      <c r="R991" s="24" t="s">
        <v>71</v>
      </c>
      <c r="S991" s="24" t="s">
        <v>71</v>
      </c>
      <c r="T991" s="24" t="s">
        <v>71</v>
      </c>
      <c r="U991" s="24" t="s">
        <v>71</v>
      </c>
      <c r="V991" s="24" t="s">
        <v>71</v>
      </c>
      <c r="W991" s="24" t="s">
        <v>71</v>
      </c>
      <c r="X991" s="24" t="s">
        <v>71</v>
      </c>
      <c r="Y991" s="24" t="s">
        <v>71</v>
      </c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  <c r="AK991" s="116"/>
      <c r="AL991" s="116"/>
      <c r="AM991" s="116"/>
      <c r="AN991" s="116"/>
      <c r="AO991" s="117"/>
    </row>
    <row r="992" spans="1:41" s="118" customFormat="1" ht="11.25" customHeight="1" x14ac:dyDescent="0.2">
      <c r="A992" s="144"/>
      <c r="B992" s="11" t="s">
        <v>159</v>
      </c>
      <c r="C992" s="146" t="s">
        <v>97</v>
      </c>
      <c r="D992" s="87" t="s">
        <v>71</v>
      </c>
      <c r="E992" s="87" t="s">
        <v>71</v>
      </c>
      <c r="F992" s="87" t="s">
        <v>71</v>
      </c>
      <c r="G992" s="87" t="s">
        <v>71</v>
      </c>
      <c r="H992" s="142" t="s">
        <v>80</v>
      </c>
      <c r="I992" s="41" t="s">
        <v>602</v>
      </c>
      <c r="J992" s="78" t="s">
        <v>110</v>
      </c>
      <c r="K992" s="20" t="s">
        <v>71</v>
      </c>
      <c r="L992" s="20" t="s">
        <v>71</v>
      </c>
      <c r="M992" s="74">
        <v>0</v>
      </c>
      <c r="N992" s="74">
        <v>0</v>
      </c>
      <c r="O992" s="74">
        <v>0</v>
      </c>
      <c r="P992" s="74">
        <v>0</v>
      </c>
      <c r="Q992" s="74">
        <v>0</v>
      </c>
      <c r="R992" s="74">
        <v>0</v>
      </c>
      <c r="S992" s="74">
        <v>0</v>
      </c>
      <c r="T992" s="74">
        <v>0</v>
      </c>
      <c r="U992" s="36">
        <v>44658</v>
      </c>
      <c r="V992" s="36">
        <v>0</v>
      </c>
      <c r="W992" s="36">
        <v>78000</v>
      </c>
      <c r="X992" s="36">
        <v>130000</v>
      </c>
      <c r="Y992" s="10">
        <f>SUM(M992:X992)</f>
        <v>252658</v>
      </c>
      <c r="Z992" s="116"/>
      <c r="AA992" s="116"/>
      <c r="AB992" s="116"/>
      <c r="AC992" s="116"/>
      <c r="AD992" s="116"/>
      <c r="AE992" s="116"/>
      <c r="AF992" s="116"/>
      <c r="AG992" s="116"/>
      <c r="AH992" s="116"/>
      <c r="AI992" s="116"/>
      <c r="AJ992" s="116"/>
      <c r="AK992" s="116"/>
      <c r="AL992" s="116"/>
      <c r="AM992" s="116"/>
      <c r="AN992" s="116"/>
      <c r="AO992" s="117"/>
    </row>
    <row r="993" spans="1:114" s="118" customFormat="1" ht="11.25" customHeight="1" x14ac:dyDescent="0.2">
      <c r="A993" s="144"/>
      <c r="B993" s="38" t="s">
        <v>158</v>
      </c>
      <c r="C993" s="146" t="s">
        <v>97</v>
      </c>
      <c r="D993" s="87" t="s">
        <v>71</v>
      </c>
      <c r="E993" s="87" t="s">
        <v>71</v>
      </c>
      <c r="F993" s="87" t="s">
        <v>71</v>
      </c>
      <c r="G993" s="87" t="s">
        <v>71</v>
      </c>
      <c r="H993" s="142" t="s">
        <v>80</v>
      </c>
      <c r="I993" s="41" t="s">
        <v>602</v>
      </c>
      <c r="J993" s="78" t="s">
        <v>110</v>
      </c>
      <c r="K993" s="20" t="s">
        <v>71</v>
      </c>
      <c r="L993" s="20" t="s">
        <v>71</v>
      </c>
      <c r="M993" s="74">
        <v>0</v>
      </c>
      <c r="N993" s="74">
        <v>0</v>
      </c>
      <c r="O993" s="74">
        <v>0</v>
      </c>
      <c r="P993" s="74">
        <v>0</v>
      </c>
      <c r="Q993" s="74">
        <v>0</v>
      </c>
      <c r="R993" s="74">
        <v>0</v>
      </c>
      <c r="S993" s="74">
        <v>0</v>
      </c>
      <c r="T993" s="74">
        <v>0</v>
      </c>
      <c r="U993" s="36">
        <v>4416.7</v>
      </c>
      <c r="V993" s="36">
        <v>0</v>
      </c>
      <c r="W993" s="36">
        <v>7714.3</v>
      </c>
      <c r="X993" s="36">
        <v>16067.4</v>
      </c>
      <c r="Y993" s="10">
        <f>SUM(M993:X993)</f>
        <v>28198.400000000001</v>
      </c>
      <c r="Z993" s="116"/>
      <c r="AA993" s="116"/>
      <c r="AB993" s="116"/>
      <c r="AC993" s="116"/>
      <c r="AD993" s="116"/>
      <c r="AE993" s="116"/>
      <c r="AF993" s="116"/>
      <c r="AG993" s="116"/>
      <c r="AH993" s="116"/>
      <c r="AI993" s="116"/>
      <c r="AJ993" s="116"/>
      <c r="AK993" s="116"/>
      <c r="AL993" s="116"/>
      <c r="AM993" s="116"/>
      <c r="AN993" s="116"/>
      <c r="AO993" s="117"/>
    </row>
    <row r="994" spans="1:114" s="118" customFormat="1" ht="33.75" customHeight="1" x14ac:dyDescent="0.2">
      <c r="A994" s="144" t="s">
        <v>549</v>
      </c>
      <c r="B994" s="55" t="s">
        <v>550</v>
      </c>
      <c r="C994" s="142" t="s">
        <v>83</v>
      </c>
      <c r="D994" s="51" t="s">
        <v>71</v>
      </c>
      <c r="E994" s="53" t="s">
        <v>99</v>
      </c>
      <c r="F994" s="51" t="s">
        <v>71</v>
      </c>
      <c r="G994" s="51" t="s">
        <v>71</v>
      </c>
      <c r="H994" s="51" t="s">
        <v>71</v>
      </c>
      <c r="I994" s="87" t="s">
        <v>71</v>
      </c>
      <c r="J994" s="142" t="s">
        <v>71</v>
      </c>
      <c r="K994" s="20" t="s">
        <v>71</v>
      </c>
      <c r="L994" s="20" t="s">
        <v>71</v>
      </c>
      <c r="M994" s="87" t="s">
        <v>71</v>
      </c>
      <c r="N994" s="87" t="s">
        <v>71</v>
      </c>
      <c r="O994" s="87" t="s">
        <v>71</v>
      </c>
      <c r="P994" s="87" t="s">
        <v>71</v>
      </c>
      <c r="Q994" s="87" t="s">
        <v>71</v>
      </c>
      <c r="R994" s="87" t="s">
        <v>71</v>
      </c>
      <c r="S994" s="88" t="s">
        <v>71</v>
      </c>
      <c r="T994" s="87" t="s">
        <v>71</v>
      </c>
      <c r="U994" s="51">
        <v>1</v>
      </c>
      <c r="V994" s="51">
        <v>2</v>
      </c>
      <c r="W994" s="51">
        <v>1</v>
      </c>
      <c r="X994" s="51">
        <v>1</v>
      </c>
      <c r="Y994" s="28">
        <f>U994+V994+W994</f>
        <v>4</v>
      </c>
      <c r="Z994" s="116"/>
      <c r="AA994" s="116"/>
      <c r="AB994" s="116"/>
      <c r="AC994" s="116"/>
      <c r="AD994" s="116"/>
      <c r="AE994" s="116"/>
      <c r="AF994" s="116"/>
      <c r="AG994" s="116"/>
      <c r="AH994" s="116"/>
      <c r="AI994" s="116"/>
      <c r="AJ994" s="116"/>
      <c r="AK994" s="116"/>
      <c r="AL994" s="116"/>
      <c r="AM994" s="116"/>
      <c r="AN994" s="116"/>
      <c r="AO994" s="117"/>
    </row>
    <row r="995" spans="1:114" s="118" customFormat="1" ht="50.25" customHeight="1" x14ac:dyDescent="0.2">
      <c r="A995" s="142" t="s">
        <v>551</v>
      </c>
      <c r="B995" s="57" t="s">
        <v>608</v>
      </c>
      <c r="C995" s="142"/>
      <c r="D995" s="142" t="s">
        <v>392</v>
      </c>
      <c r="E995" s="142" t="s">
        <v>71</v>
      </c>
      <c r="F995" s="142" t="s">
        <v>543</v>
      </c>
      <c r="G995" s="20" t="s">
        <v>71</v>
      </c>
      <c r="H995" s="20" t="s">
        <v>71</v>
      </c>
      <c r="I995" s="82" t="s">
        <v>71</v>
      </c>
      <c r="J995" s="20" t="s">
        <v>71</v>
      </c>
      <c r="K995" s="20" t="s">
        <v>71</v>
      </c>
      <c r="L995" s="20" t="s">
        <v>71</v>
      </c>
      <c r="M995" s="82" t="s">
        <v>71</v>
      </c>
      <c r="N995" s="82" t="s">
        <v>71</v>
      </c>
      <c r="O995" s="82" t="s">
        <v>71</v>
      </c>
      <c r="P995" s="82" t="s">
        <v>71</v>
      </c>
      <c r="Q995" s="82" t="s">
        <v>71</v>
      </c>
      <c r="R995" s="82" t="s">
        <v>71</v>
      </c>
      <c r="S995" s="82" t="s">
        <v>71</v>
      </c>
      <c r="T995" s="82" t="s">
        <v>71</v>
      </c>
      <c r="U995" s="20" t="s">
        <v>71</v>
      </c>
      <c r="V995" s="20" t="s">
        <v>71</v>
      </c>
      <c r="W995" s="20" t="s">
        <v>71</v>
      </c>
      <c r="X995" s="20" t="s">
        <v>71</v>
      </c>
      <c r="Y995" s="20" t="s">
        <v>71</v>
      </c>
      <c r="Z995" s="116"/>
      <c r="AA995" s="116"/>
      <c r="AB995" s="116"/>
      <c r="AC995" s="116"/>
      <c r="AD995" s="116"/>
      <c r="AE995" s="116"/>
      <c r="AF995" s="116"/>
      <c r="AG995" s="116"/>
      <c r="AH995" s="116"/>
      <c r="AI995" s="116"/>
      <c r="AJ995" s="116"/>
      <c r="AK995" s="116"/>
      <c r="AL995" s="116"/>
      <c r="AM995" s="116"/>
      <c r="AN995" s="116"/>
      <c r="AO995" s="117"/>
    </row>
    <row r="996" spans="1:114" s="118" customFormat="1" ht="29.25" customHeight="1" x14ac:dyDescent="0.2">
      <c r="A996" s="142" t="s">
        <v>552</v>
      </c>
      <c r="B996" s="2" t="s">
        <v>262</v>
      </c>
      <c r="C996" s="142" t="s">
        <v>141</v>
      </c>
      <c r="D996" s="142" t="s">
        <v>71</v>
      </c>
      <c r="E996" s="53" t="s">
        <v>99</v>
      </c>
      <c r="F996" s="82" t="s">
        <v>71</v>
      </c>
      <c r="G996" s="82" t="s">
        <v>71</v>
      </c>
      <c r="H996" s="82" t="s">
        <v>71</v>
      </c>
      <c r="I996" s="82" t="s">
        <v>71</v>
      </c>
      <c r="J996" s="20" t="s">
        <v>71</v>
      </c>
      <c r="K996" s="20" t="s">
        <v>71</v>
      </c>
      <c r="L996" s="20" t="s">
        <v>71</v>
      </c>
      <c r="M996" s="82" t="s">
        <v>71</v>
      </c>
      <c r="N996" s="82" t="s">
        <v>71</v>
      </c>
      <c r="O996" s="82">
        <v>0</v>
      </c>
      <c r="P996" s="82">
        <v>0</v>
      </c>
      <c r="Q996" s="82">
        <v>0</v>
      </c>
      <c r="R996" s="82">
        <v>0</v>
      </c>
      <c r="S996" s="82">
        <v>0</v>
      </c>
      <c r="T996" s="82">
        <v>0</v>
      </c>
      <c r="U996" s="82">
        <v>0</v>
      </c>
      <c r="V996" s="82">
        <v>0</v>
      </c>
      <c r="W996" s="58">
        <v>200</v>
      </c>
      <c r="X996" s="58">
        <v>200</v>
      </c>
      <c r="Y996" s="20">
        <v>200</v>
      </c>
      <c r="Z996" s="116"/>
      <c r="AA996" s="116"/>
      <c r="AB996" s="116"/>
      <c r="AC996" s="116"/>
      <c r="AD996" s="116"/>
      <c r="AE996" s="116"/>
      <c r="AF996" s="116"/>
      <c r="AG996" s="116"/>
      <c r="AH996" s="116"/>
      <c r="AI996" s="116"/>
      <c r="AJ996" s="116"/>
      <c r="AK996" s="116"/>
      <c r="AL996" s="116"/>
      <c r="AM996" s="116"/>
      <c r="AN996" s="116"/>
      <c r="AO996" s="117"/>
    </row>
    <row r="997" spans="1:114" s="118" customFormat="1" ht="58.5" customHeight="1" x14ac:dyDescent="0.2">
      <c r="A997" s="142" t="s">
        <v>655</v>
      </c>
      <c r="B997" s="57" t="s">
        <v>661</v>
      </c>
      <c r="C997" s="142"/>
      <c r="D997" s="142" t="s">
        <v>392</v>
      </c>
      <c r="E997" s="142" t="s">
        <v>71</v>
      </c>
      <c r="F997" s="142" t="s">
        <v>543</v>
      </c>
      <c r="G997" s="20" t="s">
        <v>71</v>
      </c>
      <c r="H997" s="20" t="s">
        <v>71</v>
      </c>
      <c r="I997" s="82" t="s">
        <v>71</v>
      </c>
      <c r="J997" s="20" t="s">
        <v>71</v>
      </c>
      <c r="K997" s="20" t="s">
        <v>71</v>
      </c>
      <c r="L997" s="20" t="s">
        <v>71</v>
      </c>
      <c r="M997" s="82" t="s">
        <v>71</v>
      </c>
      <c r="N997" s="82" t="s">
        <v>71</v>
      </c>
      <c r="O997" s="82" t="s">
        <v>71</v>
      </c>
      <c r="P997" s="82" t="s">
        <v>71</v>
      </c>
      <c r="Q997" s="82" t="s">
        <v>71</v>
      </c>
      <c r="R997" s="82" t="s">
        <v>71</v>
      </c>
      <c r="S997" s="82" t="s">
        <v>71</v>
      </c>
      <c r="T997" s="82" t="s">
        <v>71</v>
      </c>
      <c r="U997" s="20" t="s">
        <v>71</v>
      </c>
      <c r="V997" s="20" t="s">
        <v>71</v>
      </c>
      <c r="W997" s="20" t="s">
        <v>71</v>
      </c>
      <c r="X997" s="20" t="s">
        <v>71</v>
      </c>
      <c r="Y997" s="20" t="s">
        <v>71</v>
      </c>
      <c r="Z997" s="116"/>
      <c r="AA997" s="116"/>
      <c r="AB997" s="116"/>
      <c r="AC997" s="116"/>
      <c r="AD997" s="116"/>
      <c r="AE997" s="116"/>
      <c r="AF997" s="116"/>
      <c r="AG997" s="116"/>
      <c r="AH997" s="116"/>
      <c r="AI997" s="116"/>
      <c r="AJ997" s="116"/>
      <c r="AK997" s="116"/>
      <c r="AL997" s="116"/>
      <c r="AM997" s="116"/>
      <c r="AN997" s="116"/>
      <c r="AO997" s="116"/>
      <c r="AP997" s="116"/>
      <c r="AQ997" s="116"/>
      <c r="AR997" s="116"/>
      <c r="AS997" s="116"/>
      <c r="AT997" s="116"/>
      <c r="AU997" s="116"/>
      <c r="AV997" s="116"/>
      <c r="AW997" s="116"/>
      <c r="AX997" s="116"/>
      <c r="AY997" s="116"/>
      <c r="AZ997" s="116"/>
      <c r="BA997" s="116"/>
      <c r="BB997" s="116"/>
      <c r="BC997" s="116"/>
      <c r="BD997" s="116"/>
      <c r="BE997" s="116"/>
      <c r="BF997" s="116"/>
      <c r="BG997" s="116"/>
      <c r="BH997" s="116"/>
      <c r="BI997" s="116"/>
      <c r="BJ997" s="116"/>
      <c r="BK997" s="116"/>
      <c r="BL997" s="116"/>
      <c r="BM997" s="116"/>
      <c r="BN997" s="116"/>
      <c r="BO997" s="116"/>
      <c r="BP997" s="116"/>
      <c r="BQ997" s="116"/>
      <c r="BR997" s="116"/>
      <c r="BS997" s="116"/>
      <c r="BT997" s="116"/>
      <c r="BU997" s="116"/>
      <c r="BV997" s="116"/>
      <c r="BW997" s="116"/>
      <c r="BX997" s="116"/>
      <c r="BY997" s="116"/>
      <c r="BZ997" s="116"/>
      <c r="CA997" s="116"/>
      <c r="CB997" s="116"/>
      <c r="CC997" s="116"/>
      <c r="CD997" s="116"/>
      <c r="CE997" s="116"/>
      <c r="CF997" s="116"/>
      <c r="CG997" s="116"/>
      <c r="CH997" s="116"/>
      <c r="CI997" s="116"/>
      <c r="CJ997" s="116"/>
      <c r="CK997" s="116"/>
      <c r="CL997" s="116"/>
      <c r="CM997" s="116"/>
      <c r="CN997" s="116"/>
      <c r="CO997" s="116"/>
      <c r="CP997" s="116"/>
      <c r="CQ997" s="116"/>
      <c r="CR997" s="116"/>
      <c r="CS997" s="116"/>
      <c r="CT997" s="116"/>
      <c r="CU997" s="116"/>
      <c r="CV997" s="116"/>
      <c r="CW997" s="116"/>
      <c r="CX997" s="116"/>
      <c r="CY997" s="116"/>
      <c r="CZ997" s="116"/>
      <c r="DA997" s="116"/>
      <c r="DB997" s="116"/>
      <c r="DC997" s="116"/>
      <c r="DD997" s="116"/>
      <c r="DE997" s="116"/>
      <c r="DF997" s="116"/>
      <c r="DG997" s="116"/>
      <c r="DH997" s="116"/>
      <c r="DI997" s="116"/>
      <c r="DJ997" s="117"/>
    </row>
    <row r="998" spans="1:114" s="118" customFormat="1" ht="24.75" customHeight="1" x14ac:dyDescent="0.2">
      <c r="A998" s="142" t="s">
        <v>656</v>
      </c>
      <c r="B998" s="2" t="s">
        <v>262</v>
      </c>
      <c r="C998" s="142" t="s">
        <v>141</v>
      </c>
      <c r="D998" s="142" t="s">
        <v>71</v>
      </c>
      <c r="E998" s="53" t="s">
        <v>99</v>
      </c>
      <c r="F998" s="82" t="s">
        <v>71</v>
      </c>
      <c r="G998" s="82" t="s">
        <v>71</v>
      </c>
      <c r="H998" s="82" t="s">
        <v>71</v>
      </c>
      <c r="I998" s="82" t="s">
        <v>71</v>
      </c>
      <c r="J998" s="20" t="s">
        <v>71</v>
      </c>
      <c r="K998" s="20" t="s">
        <v>71</v>
      </c>
      <c r="L998" s="20" t="s">
        <v>71</v>
      </c>
      <c r="M998" s="82" t="s">
        <v>71</v>
      </c>
      <c r="N998" s="82" t="s">
        <v>71</v>
      </c>
      <c r="O998" s="82">
        <v>0</v>
      </c>
      <c r="P998" s="82">
        <v>0</v>
      </c>
      <c r="Q998" s="82">
        <v>0</v>
      </c>
      <c r="R998" s="82">
        <v>0</v>
      </c>
      <c r="S998" s="82">
        <v>0</v>
      </c>
      <c r="T998" s="82">
        <v>0</v>
      </c>
      <c r="U998" s="82">
        <v>0</v>
      </c>
      <c r="V998" s="20">
        <v>87</v>
      </c>
      <c r="W998" s="58">
        <v>87</v>
      </c>
      <c r="X998" s="58">
        <v>87</v>
      </c>
      <c r="Y998" s="20">
        <v>87</v>
      </c>
      <c r="Z998" s="116"/>
      <c r="AA998" s="116"/>
      <c r="AB998" s="116"/>
      <c r="AC998" s="116"/>
      <c r="AD998" s="116"/>
      <c r="AE998" s="116"/>
      <c r="AF998" s="116"/>
      <c r="AG998" s="116"/>
      <c r="AH998" s="116"/>
      <c r="AI998" s="116"/>
      <c r="AJ998" s="116"/>
      <c r="AK998" s="116"/>
      <c r="AL998" s="116"/>
      <c r="AM998" s="116"/>
      <c r="AN998" s="116"/>
      <c r="AO998" s="116"/>
      <c r="AP998" s="116"/>
      <c r="AQ998" s="116"/>
      <c r="AR998" s="116"/>
      <c r="AS998" s="116"/>
      <c r="AT998" s="116"/>
      <c r="AU998" s="116"/>
      <c r="AV998" s="116"/>
      <c r="AW998" s="116"/>
      <c r="AX998" s="116"/>
      <c r="AY998" s="116"/>
      <c r="AZ998" s="116"/>
      <c r="BA998" s="116"/>
      <c r="BB998" s="116"/>
      <c r="BC998" s="116"/>
      <c r="BD998" s="116"/>
      <c r="BE998" s="116"/>
      <c r="BF998" s="116"/>
      <c r="BG998" s="116"/>
      <c r="BH998" s="116"/>
      <c r="BI998" s="116"/>
      <c r="BJ998" s="116"/>
      <c r="BK998" s="116"/>
      <c r="BL998" s="116"/>
      <c r="BM998" s="116"/>
      <c r="BN998" s="116"/>
      <c r="BO998" s="116"/>
      <c r="BP998" s="116"/>
      <c r="BQ998" s="116"/>
      <c r="BR998" s="116"/>
      <c r="BS998" s="116"/>
      <c r="BT998" s="116"/>
      <c r="BU998" s="116"/>
      <c r="BV998" s="116"/>
      <c r="BW998" s="116"/>
      <c r="BX998" s="116"/>
      <c r="BY998" s="116"/>
      <c r="BZ998" s="116"/>
      <c r="CA998" s="116"/>
      <c r="CB998" s="116"/>
      <c r="CC998" s="116"/>
      <c r="CD998" s="116"/>
      <c r="CE998" s="116"/>
      <c r="CF998" s="116"/>
      <c r="CG998" s="116"/>
      <c r="CH998" s="116"/>
      <c r="CI998" s="116"/>
      <c r="CJ998" s="116"/>
      <c r="CK998" s="116"/>
      <c r="CL998" s="116"/>
      <c r="CM998" s="116"/>
      <c r="CN998" s="116"/>
      <c r="CO998" s="116"/>
      <c r="CP998" s="116"/>
      <c r="CQ998" s="116"/>
      <c r="CR998" s="116"/>
      <c r="CS998" s="116"/>
      <c r="CT998" s="116"/>
      <c r="CU998" s="116"/>
      <c r="CV998" s="116"/>
      <c r="CW998" s="116"/>
      <c r="CX998" s="116"/>
      <c r="CY998" s="116"/>
      <c r="CZ998" s="116"/>
      <c r="DA998" s="116"/>
      <c r="DB998" s="116"/>
      <c r="DC998" s="116"/>
      <c r="DD998" s="116"/>
      <c r="DE998" s="116"/>
      <c r="DF998" s="116"/>
      <c r="DG998" s="116"/>
      <c r="DH998" s="116"/>
      <c r="DI998" s="116"/>
      <c r="DJ998" s="117"/>
    </row>
    <row r="999" spans="1:114" s="118" customFormat="1" ht="45.75" customHeight="1" x14ac:dyDescent="0.2">
      <c r="A999" s="142" t="s">
        <v>657</v>
      </c>
      <c r="B999" s="57" t="s">
        <v>662</v>
      </c>
      <c r="C999" s="142"/>
      <c r="D999" s="142" t="s">
        <v>392</v>
      </c>
      <c r="E999" s="142" t="s">
        <v>71</v>
      </c>
      <c r="F999" s="142" t="s">
        <v>543</v>
      </c>
      <c r="G999" s="20" t="s">
        <v>71</v>
      </c>
      <c r="H999" s="20" t="s">
        <v>71</v>
      </c>
      <c r="I999" s="82" t="s">
        <v>71</v>
      </c>
      <c r="J999" s="20" t="s">
        <v>71</v>
      </c>
      <c r="K999" s="20" t="s">
        <v>71</v>
      </c>
      <c r="L999" s="20" t="s">
        <v>71</v>
      </c>
      <c r="M999" s="82" t="s">
        <v>71</v>
      </c>
      <c r="N999" s="82" t="s">
        <v>71</v>
      </c>
      <c r="O999" s="82" t="s">
        <v>71</v>
      </c>
      <c r="P999" s="82" t="s">
        <v>71</v>
      </c>
      <c r="Q999" s="82" t="s">
        <v>71</v>
      </c>
      <c r="R999" s="82" t="s">
        <v>71</v>
      </c>
      <c r="S999" s="82" t="s">
        <v>71</v>
      </c>
      <c r="T999" s="82" t="s">
        <v>71</v>
      </c>
      <c r="U999" s="20" t="s">
        <v>71</v>
      </c>
      <c r="V999" s="20" t="s">
        <v>71</v>
      </c>
      <c r="W999" s="20" t="s">
        <v>71</v>
      </c>
      <c r="X999" s="20" t="s">
        <v>71</v>
      </c>
      <c r="Y999" s="20" t="s">
        <v>71</v>
      </c>
      <c r="Z999" s="116"/>
      <c r="AA999" s="116"/>
      <c r="AB999" s="116"/>
      <c r="AC999" s="116"/>
      <c r="AD999" s="116"/>
      <c r="AE999" s="116"/>
      <c r="AF999" s="116"/>
      <c r="AG999" s="116"/>
      <c r="AH999" s="116"/>
      <c r="AI999" s="116"/>
      <c r="AJ999" s="116"/>
      <c r="AK999" s="116"/>
      <c r="AL999" s="116"/>
      <c r="AM999" s="116"/>
      <c r="AN999" s="116"/>
      <c r="AO999" s="116"/>
      <c r="AP999" s="116"/>
      <c r="AQ999" s="116"/>
      <c r="AR999" s="116"/>
      <c r="AS999" s="116"/>
      <c r="AT999" s="116"/>
      <c r="AU999" s="116"/>
      <c r="AV999" s="116"/>
      <c r="AW999" s="116"/>
      <c r="AX999" s="116"/>
      <c r="AY999" s="116"/>
      <c r="AZ999" s="116"/>
      <c r="BA999" s="116"/>
      <c r="BB999" s="116"/>
      <c r="BC999" s="116"/>
      <c r="BD999" s="116"/>
      <c r="BE999" s="116"/>
      <c r="BF999" s="116"/>
      <c r="BG999" s="116"/>
      <c r="BH999" s="116"/>
      <c r="BI999" s="116"/>
      <c r="BJ999" s="116"/>
      <c r="BK999" s="116"/>
      <c r="BL999" s="116"/>
      <c r="BM999" s="116"/>
      <c r="BN999" s="116"/>
      <c r="BO999" s="116"/>
      <c r="BP999" s="116"/>
      <c r="BQ999" s="116"/>
      <c r="BR999" s="116"/>
      <c r="BS999" s="116"/>
      <c r="BT999" s="116"/>
      <c r="BU999" s="116"/>
      <c r="BV999" s="116"/>
      <c r="BW999" s="116"/>
      <c r="BX999" s="116"/>
      <c r="BY999" s="116"/>
      <c r="BZ999" s="116"/>
      <c r="CA999" s="116"/>
      <c r="CB999" s="116"/>
      <c r="CC999" s="116"/>
      <c r="CD999" s="116"/>
      <c r="CE999" s="116"/>
      <c r="CF999" s="116"/>
      <c r="CG999" s="116"/>
      <c r="CH999" s="116"/>
      <c r="CI999" s="116"/>
      <c r="CJ999" s="116"/>
      <c r="CK999" s="116"/>
      <c r="CL999" s="116"/>
      <c r="CM999" s="116"/>
      <c r="CN999" s="116"/>
      <c r="CO999" s="116"/>
      <c r="CP999" s="116"/>
      <c r="CQ999" s="116"/>
      <c r="CR999" s="116"/>
      <c r="CS999" s="116"/>
      <c r="CT999" s="116"/>
      <c r="CU999" s="116"/>
      <c r="CV999" s="116"/>
      <c r="CW999" s="116"/>
      <c r="CX999" s="116"/>
      <c r="CY999" s="116"/>
      <c r="CZ999" s="116"/>
      <c r="DA999" s="116"/>
      <c r="DB999" s="116"/>
      <c r="DC999" s="116"/>
      <c r="DD999" s="116"/>
      <c r="DE999" s="116"/>
      <c r="DF999" s="116"/>
      <c r="DG999" s="116"/>
      <c r="DH999" s="116"/>
      <c r="DI999" s="116"/>
      <c r="DJ999" s="117"/>
    </row>
    <row r="1000" spans="1:114" s="118" customFormat="1" ht="25.5" customHeight="1" x14ac:dyDescent="0.2">
      <c r="A1000" s="142" t="s">
        <v>658</v>
      </c>
      <c r="B1000" s="2" t="s">
        <v>262</v>
      </c>
      <c r="C1000" s="142" t="s">
        <v>141</v>
      </c>
      <c r="D1000" s="142" t="s">
        <v>71</v>
      </c>
      <c r="E1000" s="53" t="s">
        <v>99</v>
      </c>
      <c r="F1000" s="82" t="s">
        <v>71</v>
      </c>
      <c r="G1000" s="82" t="s">
        <v>71</v>
      </c>
      <c r="H1000" s="82" t="s">
        <v>71</v>
      </c>
      <c r="I1000" s="82" t="s">
        <v>71</v>
      </c>
      <c r="J1000" s="20" t="s">
        <v>71</v>
      </c>
      <c r="K1000" s="20" t="s">
        <v>71</v>
      </c>
      <c r="L1000" s="20" t="s">
        <v>71</v>
      </c>
      <c r="M1000" s="82" t="s">
        <v>71</v>
      </c>
      <c r="N1000" s="82" t="s">
        <v>71</v>
      </c>
      <c r="O1000" s="82">
        <v>0</v>
      </c>
      <c r="P1000" s="82">
        <v>0</v>
      </c>
      <c r="Q1000" s="82">
        <v>0</v>
      </c>
      <c r="R1000" s="82">
        <v>0</v>
      </c>
      <c r="S1000" s="82">
        <v>0</v>
      </c>
      <c r="T1000" s="82">
        <v>0</v>
      </c>
      <c r="U1000" s="82">
        <v>0</v>
      </c>
      <c r="V1000" s="20">
        <v>40</v>
      </c>
      <c r="W1000" s="58">
        <v>40</v>
      </c>
      <c r="X1000" s="58">
        <v>40</v>
      </c>
      <c r="Y1000" s="20">
        <v>40</v>
      </c>
      <c r="Z1000" s="116"/>
      <c r="AA1000" s="116"/>
      <c r="AB1000" s="116"/>
      <c r="AC1000" s="116"/>
      <c r="AD1000" s="116"/>
      <c r="AE1000" s="116"/>
      <c r="AF1000" s="116"/>
      <c r="AG1000" s="116"/>
      <c r="AH1000" s="116"/>
      <c r="AI1000" s="116"/>
      <c r="AJ1000" s="116"/>
      <c r="AK1000" s="116"/>
      <c r="AL1000" s="116"/>
      <c r="AM1000" s="116"/>
      <c r="AN1000" s="116"/>
      <c r="AO1000" s="116"/>
      <c r="AP1000" s="116"/>
      <c r="AQ1000" s="116"/>
      <c r="AR1000" s="116"/>
      <c r="AS1000" s="116"/>
      <c r="AT1000" s="116"/>
      <c r="AU1000" s="116"/>
      <c r="AV1000" s="116"/>
      <c r="AW1000" s="116"/>
      <c r="AX1000" s="116"/>
      <c r="AY1000" s="116"/>
      <c r="AZ1000" s="116"/>
      <c r="BA1000" s="116"/>
      <c r="BB1000" s="116"/>
      <c r="BC1000" s="116"/>
      <c r="BD1000" s="116"/>
      <c r="BE1000" s="116"/>
      <c r="BF1000" s="116"/>
      <c r="BG1000" s="116"/>
      <c r="BH1000" s="116"/>
      <c r="BI1000" s="116"/>
      <c r="BJ1000" s="116"/>
      <c r="BK1000" s="116"/>
      <c r="BL1000" s="116"/>
      <c r="BM1000" s="116"/>
      <c r="BN1000" s="116"/>
      <c r="BO1000" s="116"/>
      <c r="BP1000" s="116"/>
      <c r="BQ1000" s="116"/>
      <c r="BR1000" s="116"/>
      <c r="BS1000" s="116"/>
      <c r="BT1000" s="116"/>
      <c r="BU1000" s="116"/>
      <c r="BV1000" s="116"/>
      <c r="BW1000" s="116"/>
      <c r="BX1000" s="116"/>
      <c r="BY1000" s="116"/>
      <c r="BZ1000" s="116"/>
      <c r="CA1000" s="116"/>
      <c r="CB1000" s="116"/>
      <c r="CC1000" s="116"/>
      <c r="CD1000" s="116"/>
      <c r="CE1000" s="116"/>
      <c r="CF1000" s="116"/>
      <c r="CG1000" s="116"/>
      <c r="CH1000" s="116"/>
      <c r="CI1000" s="116"/>
      <c r="CJ1000" s="116"/>
      <c r="CK1000" s="116"/>
      <c r="CL1000" s="116"/>
      <c r="CM1000" s="116"/>
      <c r="CN1000" s="116"/>
      <c r="CO1000" s="116"/>
      <c r="CP1000" s="116"/>
      <c r="CQ1000" s="116"/>
      <c r="CR1000" s="116"/>
      <c r="CS1000" s="116"/>
      <c r="CT1000" s="116"/>
      <c r="CU1000" s="116"/>
      <c r="CV1000" s="116"/>
      <c r="CW1000" s="116"/>
      <c r="CX1000" s="116"/>
      <c r="CY1000" s="116"/>
      <c r="CZ1000" s="116"/>
      <c r="DA1000" s="116"/>
      <c r="DB1000" s="116"/>
      <c r="DC1000" s="116"/>
      <c r="DD1000" s="116"/>
      <c r="DE1000" s="116"/>
      <c r="DF1000" s="116"/>
      <c r="DG1000" s="116"/>
      <c r="DH1000" s="116"/>
      <c r="DI1000" s="116"/>
      <c r="DJ1000" s="117"/>
    </row>
    <row r="1001" spans="1:114" s="118" customFormat="1" ht="38.25" customHeight="1" x14ac:dyDescent="0.2">
      <c r="A1001" s="142" t="s">
        <v>659</v>
      </c>
      <c r="B1001" s="57" t="s">
        <v>663</v>
      </c>
      <c r="C1001" s="142"/>
      <c r="D1001" s="142" t="s">
        <v>392</v>
      </c>
      <c r="E1001" s="142" t="s">
        <v>71</v>
      </c>
      <c r="F1001" s="142" t="s">
        <v>543</v>
      </c>
      <c r="G1001" s="20" t="s">
        <v>71</v>
      </c>
      <c r="H1001" s="20" t="s">
        <v>71</v>
      </c>
      <c r="I1001" s="82" t="s">
        <v>71</v>
      </c>
      <c r="J1001" s="20" t="s">
        <v>71</v>
      </c>
      <c r="K1001" s="20" t="s">
        <v>71</v>
      </c>
      <c r="L1001" s="20" t="s">
        <v>71</v>
      </c>
      <c r="M1001" s="82" t="s">
        <v>71</v>
      </c>
      <c r="N1001" s="82" t="s">
        <v>71</v>
      </c>
      <c r="O1001" s="82" t="s">
        <v>71</v>
      </c>
      <c r="P1001" s="82" t="s">
        <v>71</v>
      </c>
      <c r="Q1001" s="82" t="s">
        <v>71</v>
      </c>
      <c r="R1001" s="82" t="s">
        <v>71</v>
      </c>
      <c r="S1001" s="82" t="s">
        <v>71</v>
      </c>
      <c r="T1001" s="82" t="s">
        <v>71</v>
      </c>
      <c r="U1001" s="20" t="s">
        <v>71</v>
      </c>
      <c r="V1001" s="20" t="s">
        <v>71</v>
      </c>
      <c r="W1001" s="20" t="s">
        <v>71</v>
      </c>
      <c r="X1001" s="20" t="s">
        <v>71</v>
      </c>
      <c r="Y1001" s="20" t="s">
        <v>71</v>
      </c>
      <c r="Z1001" s="116"/>
      <c r="AA1001" s="116"/>
      <c r="AB1001" s="116"/>
      <c r="AC1001" s="116"/>
      <c r="AD1001" s="116"/>
      <c r="AE1001" s="116"/>
      <c r="AF1001" s="116"/>
      <c r="AG1001" s="116"/>
      <c r="AH1001" s="116"/>
      <c r="AI1001" s="116"/>
      <c r="AJ1001" s="116"/>
      <c r="AK1001" s="116"/>
      <c r="AL1001" s="116"/>
      <c r="AM1001" s="116"/>
      <c r="AN1001" s="116"/>
      <c r="AO1001" s="116"/>
      <c r="AP1001" s="116"/>
      <c r="AQ1001" s="116"/>
      <c r="AR1001" s="116"/>
      <c r="AS1001" s="116"/>
      <c r="AT1001" s="116"/>
      <c r="AU1001" s="116"/>
      <c r="AV1001" s="116"/>
      <c r="AW1001" s="116"/>
      <c r="AX1001" s="116"/>
      <c r="AY1001" s="116"/>
      <c r="AZ1001" s="116"/>
      <c r="BA1001" s="116"/>
      <c r="BB1001" s="116"/>
      <c r="BC1001" s="116"/>
      <c r="BD1001" s="116"/>
      <c r="BE1001" s="116"/>
      <c r="BF1001" s="116"/>
      <c r="BG1001" s="116"/>
      <c r="BH1001" s="116"/>
      <c r="BI1001" s="116"/>
      <c r="BJ1001" s="116"/>
      <c r="BK1001" s="116"/>
      <c r="BL1001" s="116"/>
      <c r="BM1001" s="116"/>
      <c r="BN1001" s="116"/>
      <c r="BO1001" s="116"/>
      <c r="BP1001" s="116"/>
      <c r="BQ1001" s="116"/>
      <c r="BR1001" s="116"/>
      <c r="BS1001" s="116"/>
      <c r="BT1001" s="116"/>
      <c r="BU1001" s="116"/>
      <c r="BV1001" s="116"/>
      <c r="BW1001" s="116"/>
      <c r="BX1001" s="116"/>
      <c r="BY1001" s="116"/>
      <c r="BZ1001" s="116"/>
      <c r="CA1001" s="116"/>
      <c r="CB1001" s="116"/>
      <c r="CC1001" s="116"/>
      <c r="CD1001" s="116"/>
      <c r="CE1001" s="116"/>
      <c r="CF1001" s="116"/>
      <c r="CG1001" s="116"/>
      <c r="CH1001" s="116"/>
      <c r="CI1001" s="116"/>
      <c r="CJ1001" s="116"/>
      <c r="CK1001" s="116"/>
      <c r="CL1001" s="116"/>
      <c r="CM1001" s="116"/>
      <c r="CN1001" s="116"/>
      <c r="CO1001" s="116"/>
      <c r="CP1001" s="116"/>
      <c r="CQ1001" s="116"/>
      <c r="CR1001" s="116"/>
      <c r="CS1001" s="116"/>
      <c r="CT1001" s="116"/>
      <c r="CU1001" s="116"/>
      <c r="CV1001" s="116"/>
      <c r="CW1001" s="116"/>
      <c r="CX1001" s="116"/>
      <c r="CY1001" s="116"/>
      <c r="CZ1001" s="116"/>
      <c r="DA1001" s="116"/>
      <c r="DB1001" s="116"/>
      <c r="DC1001" s="116"/>
      <c r="DD1001" s="116"/>
      <c r="DE1001" s="116"/>
      <c r="DF1001" s="116"/>
      <c r="DG1001" s="116"/>
      <c r="DH1001" s="116"/>
      <c r="DI1001" s="116"/>
      <c r="DJ1001" s="117"/>
    </row>
    <row r="1002" spans="1:114" s="118" customFormat="1" ht="24.75" customHeight="1" x14ac:dyDescent="0.2">
      <c r="A1002" s="142" t="s">
        <v>660</v>
      </c>
      <c r="B1002" s="2" t="s">
        <v>262</v>
      </c>
      <c r="C1002" s="142" t="s">
        <v>141</v>
      </c>
      <c r="D1002" s="142" t="s">
        <v>71</v>
      </c>
      <c r="E1002" s="53" t="s">
        <v>99</v>
      </c>
      <c r="F1002" s="82" t="s">
        <v>71</v>
      </c>
      <c r="G1002" s="82" t="s">
        <v>71</v>
      </c>
      <c r="H1002" s="82" t="s">
        <v>71</v>
      </c>
      <c r="I1002" s="82" t="s">
        <v>71</v>
      </c>
      <c r="J1002" s="20" t="s">
        <v>71</v>
      </c>
      <c r="K1002" s="20" t="s">
        <v>71</v>
      </c>
      <c r="L1002" s="20" t="s">
        <v>71</v>
      </c>
      <c r="M1002" s="82" t="s">
        <v>71</v>
      </c>
      <c r="N1002" s="82" t="s">
        <v>71</v>
      </c>
      <c r="O1002" s="82">
        <v>0</v>
      </c>
      <c r="P1002" s="82">
        <v>0</v>
      </c>
      <c r="Q1002" s="82">
        <v>0</v>
      </c>
      <c r="R1002" s="82">
        <v>0</v>
      </c>
      <c r="S1002" s="82">
        <v>0</v>
      </c>
      <c r="T1002" s="82">
        <v>0</v>
      </c>
      <c r="U1002" s="82">
        <v>0</v>
      </c>
      <c r="V1002" s="20">
        <v>50</v>
      </c>
      <c r="W1002" s="58">
        <v>50</v>
      </c>
      <c r="X1002" s="58">
        <v>50</v>
      </c>
      <c r="Y1002" s="20">
        <v>50</v>
      </c>
      <c r="Z1002" s="116"/>
      <c r="AA1002" s="116"/>
      <c r="AB1002" s="116"/>
      <c r="AC1002" s="116"/>
      <c r="AD1002" s="116"/>
      <c r="AE1002" s="116"/>
      <c r="AF1002" s="116"/>
      <c r="AG1002" s="116"/>
      <c r="AH1002" s="116"/>
      <c r="AI1002" s="116"/>
      <c r="AJ1002" s="116"/>
      <c r="AK1002" s="116"/>
      <c r="AL1002" s="116"/>
      <c r="AM1002" s="116"/>
      <c r="AN1002" s="116"/>
      <c r="AO1002" s="116"/>
      <c r="AP1002" s="116"/>
      <c r="AQ1002" s="116"/>
      <c r="AR1002" s="116"/>
      <c r="AS1002" s="116"/>
      <c r="AT1002" s="116"/>
      <c r="AU1002" s="116"/>
      <c r="AV1002" s="116"/>
      <c r="AW1002" s="116"/>
      <c r="AX1002" s="116"/>
      <c r="AY1002" s="116"/>
      <c r="AZ1002" s="116"/>
      <c r="BA1002" s="116"/>
      <c r="BB1002" s="116"/>
      <c r="BC1002" s="116"/>
      <c r="BD1002" s="116"/>
      <c r="BE1002" s="116"/>
      <c r="BF1002" s="116"/>
      <c r="BG1002" s="116"/>
      <c r="BH1002" s="116"/>
      <c r="BI1002" s="116"/>
      <c r="BJ1002" s="116"/>
      <c r="BK1002" s="116"/>
      <c r="BL1002" s="116"/>
      <c r="BM1002" s="116"/>
      <c r="BN1002" s="116"/>
      <c r="BO1002" s="116"/>
      <c r="BP1002" s="116"/>
      <c r="BQ1002" s="116"/>
      <c r="BR1002" s="116"/>
      <c r="BS1002" s="116"/>
      <c r="BT1002" s="116"/>
      <c r="BU1002" s="116"/>
      <c r="BV1002" s="116"/>
      <c r="BW1002" s="116"/>
      <c r="BX1002" s="116"/>
      <c r="BY1002" s="116"/>
      <c r="BZ1002" s="116"/>
      <c r="CA1002" s="116"/>
      <c r="CB1002" s="116"/>
      <c r="CC1002" s="116"/>
      <c r="CD1002" s="116"/>
      <c r="CE1002" s="116"/>
      <c r="CF1002" s="116"/>
      <c r="CG1002" s="116"/>
      <c r="CH1002" s="116"/>
      <c r="CI1002" s="116"/>
      <c r="CJ1002" s="116"/>
      <c r="CK1002" s="116"/>
      <c r="CL1002" s="116"/>
      <c r="CM1002" s="116"/>
      <c r="CN1002" s="116"/>
      <c r="CO1002" s="116"/>
      <c r="CP1002" s="116"/>
      <c r="CQ1002" s="116"/>
      <c r="CR1002" s="116"/>
      <c r="CS1002" s="116"/>
      <c r="CT1002" s="116"/>
      <c r="CU1002" s="116"/>
      <c r="CV1002" s="116"/>
      <c r="CW1002" s="116"/>
      <c r="CX1002" s="116"/>
      <c r="CY1002" s="116"/>
      <c r="CZ1002" s="116"/>
      <c r="DA1002" s="116"/>
      <c r="DB1002" s="116"/>
      <c r="DC1002" s="116"/>
      <c r="DD1002" s="116"/>
      <c r="DE1002" s="116"/>
      <c r="DF1002" s="116"/>
      <c r="DG1002" s="116"/>
      <c r="DH1002" s="116"/>
      <c r="DI1002" s="116"/>
      <c r="DJ1002" s="117"/>
    </row>
    <row r="1003" spans="1:114" s="118" customFormat="1" ht="14.25" customHeight="1" x14ac:dyDescent="0.2">
      <c r="A1003" s="4"/>
      <c r="B1003" s="5"/>
      <c r="C1003" s="4"/>
      <c r="D1003" s="4"/>
      <c r="E1003" s="138"/>
      <c r="F1003" s="139"/>
      <c r="G1003" s="139"/>
      <c r="H1003" s="139"/>
      <c r="I1003" s="139"/>
      <c r="J1003" s="141"/>
      <c r="K1003" s="141"/>
      <c r="L1003" s="141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40"/>
      <c r="X1003" s="140"/>
      <c r="Y1003" s="141"/>
      <c r="Z1003" s="116"/>
      <c r="AA1003" s="116"/>
      <c r="AB1003" s="116"/>
      <c r="AC1003" s="116"/>
      <c r="AD1003" s="116"/>
      <c r="AE1003" s="116"/>
      <c r="AF1003" s="116"/>
      <c r="AG1003" s="116"/>
      <c r="AH1003" s="116"/>
      <c r="AI1003" s="116"/>
      <c r="AJ1003" s="116"/>
      <c r="AK1003" s="116"/>
      <c r="AL1003" s="116"/>
      <c r="AM1003" s="116"/>
      <c r="AN1003" s="116"/>
      <c r="AO1003" s="116"/>
      <c r="AP1003" s="116"/>
      <c r="AQ1003" s="116"/>
      <c r="AR1003" s="116"/>
      <c r="AS1003" s="116"/>
      <c r="AT1003" s="116"/>
      <c r="AU1003" s="116"/>
      <c r="AV1003" s="116"/>
      <c r="AW1003" s="116"/>
      <c r="AX1003" s="116"/>
      <c r="AY1003" s="116"/>
      <c r="AZ1003" s="116"/>
      <c r="BA1003" s="116"/>
      <c r="BB1003" s="116"/>
      <c r="BC1003" s="116"/>
      <c r="BD1003" s="116"/>
      <c r="BE1003" s="116"/>
      <c r="BF1003" s="116"/>
      <c r="BG1003" s="116"/>
      <c r="BH1003" s="116"/>
      <c r="BI1003" s="116"/>
      <c r="BJ1003" s="116"/>
      <c r="BK1003" s="116"/>
      <c r="BL1003" s="116"/>
      <c r="BM1003" s="116"/>
      <c r="BN1003" s="116"/>
      <c r="BO1003" s="116"/>
      <c r="BP1003" s="116"/>
      <c r="BQ1003" s="116"/>
      <c r="BR1003" s="116"/>
      <c r="BS1003" s="116"/>
      <c r="BT1003" s="116"/>
      <c r="BU1003" s="116"/>
      <c r="BV1003" s="116"/>
      <c r="BW1003" s="116"/>
      <c r="BX1003" s="116"/>
      <c r="BY1003" s="116"/>
      <c r="BZ1003" s="116"/>
      <c r="CA1003" s="116"/>
      <c r="CB1003" s="116"/>
      <c r="CC1003" s="116"/>
      <c r="CD1003" s="116"/>
      <c r="CE1003" s="116"/>
      <c r="CF1003" s="116"/>
      <c r="CG1003" s="116"/>
      <c r="CH1003" s="116"/>
      <c r="CI1003" s="116"/>
      <c r="CJ1003" s="116"/>
      <c r="CK1003" s="116"/>
      <c r="CL1003" s="116"/>
      <c r="CM1003" s="116"/>
      <c r="CN1003" s="116"/>
      <c r="CO1003" s="116"/>
      <c r="CP1003" s="116"/>
      <c r="CQ1003" s="116"/>
      <c r="CR1003" s="116"/>
      <c r="CS1003" s="116"/>
      <c r="CT1003" s="116"/>
      <c r="CU1003" s="116"/>
      <c r="CV1003" s="116"/>
      <c r="CW1003" s="116"/>
      <c r="CX1003" s="116"/>
      <c r="CY1003" s="116"/>
      <c r="CZ1003" s="116"/>
      <c r="DA1003" s="116"/>
      <c r="DB1003" s="116"/>
      <c r="DC1003" s="116"/>
      <c r="DD1003" s="116"/>
      <c r="DE1003" s="116"/>
      <c r="DF1003" s="116"/>
      <c r="DG1003" s="116"/>
      <c r="DH1003" s="116"/>
      <c r="DI1003" s="116"/>
      <c r="DJ1003" s="117"/>
    </row>
    <row r="1004" spans="1:114" x14ac:dyDescent="0.2">
      <c r="A1004" s="126"/>
      <c r="B1004" s="116"/>
      <c r="C1004" s="116"/>
      <c r="D1004" s="116"/>
      <c r="E1004" s="116"/>
      <c r="F1004" s="116"/>
      <c r="G1004" s="127"/>
      <c r="H1004" s="127"/>
      <c r="I1004" s="127"/>
      <c r="J1004" s="128"/>
      <c r="K1004" s="127"/>
      <c r="L1004" s="127"/>
      <c r="M1004" s="127"/>
      <c r="N1004" s="127"/>
      <c r="O1004" s="116" t="s">
        <v>612</v>
      </c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22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  <c r="BH1004" s="104"/>
      <c r="BI1004" s="104"/>
      <c r="BJ1004" s="104"/>
      <c r="BK1004" s="104"/>
      <c r="BL1004" s="104"/>
      <c r="BM1004" s="104"/>
      <c r="BN1004" s="104"/>
      <c r="BO1004" s="104"/>
      <c r="BP1004" s="104"/>
      <c r="BQ1004" s="104"/>
      <c r="BR1004" s="104"/>
      <c r="BS1004" s="104"/>
      <c r="BT1004" s="104"/>
      <c r="BU1004" s="104"/>
      <c r="BV1004" s="104"/>
      <c r="BW1004" s="104"/>
      <c r="BX1004" s="104"/>
      <c r="BY1004" s="104"/>
      <c r="BZ1004" s="104"/>
      <c r="CA1004" s="104"/>
      <c r="CB1004" s="104"/>
      <c r="CC1004" s="104"/>
      <c r="CD1004" s="104"/>
      <c r="CE1004" s="104"/>
      <c r="CF1004" s="104"/>
      <c r="CG1004" s="104"/>
      <c r="CH1004" s="104"/>
      <c r="CI1004" s="104"/>
      <c r="CJ1004" s="104"/>
      <c r="CK1004" s="104"/>
      <c r="CL1004" s="104"/>
      <c r="CM1004" s="104"/>
      <c r="CN1004" s="104"/>
      <c r="CO1004" s="104"/>
      <c r="CP1004" s="104"/>
      <c r="CQ1004" s="104"/>
      <c r="CR1004" s="104"/>
      <c r="CS1004" s="104"/>
      <c r="CT1004" s="104"/>
      <c r="CU1004" s="104"/>
      <c r="CV1004" s="104"/>
      <c r="CW1004" s="104"/>
      <c r="CX1004" s="104"/>
      <c r="CY1004" s="104"/>
      <c r="CZ1004" s="104"/>
      <c r="DA1004" s="104"/>
      <c r="DB1004" s="104"/>
      <c r="DC1004" s="104"/>
      <c r="DD1004" s="104"/>
      <c r="DE1004" s="104"/>
      <c r="DF1004" s="104"/>
      <c r="DG1004" s="104"/>
      <c r="DH1004" s="104"/>
      <c r="DI1004" s="104"/>
      <c r="DJ1004" s="107"/>
    </row>
    <row r="1005" spans="1:114" hidden="1" x14ac:dyDescent="0.2">
      <c r="A1005" s="126"/>
      <c r="B1005" s="116"/>
      <c r="C1005" s="116"/>
      <c r="D1005" s="116"/>
      <c r="E1005" s="116"/>
      <c r="F1005" s="116"/>
      <c r="G1005" s="116"/>
      <c r="H1005" s="116"/>
      <c r="I1005" s="116"/>
      <c r="J1005" s="129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22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  <c r="AT1005" s="104"/>
      <c r="AU1005" s="104"/>
      <c r="AV1005" s="104"/>
      <c r="AW1005" s="104"/>
      <c r="AX1005" s="104"/>
      <c r="AY1005" s="104"/>
      <c r="AZ1005" s="104"/>
      <c r="BA1005" s="104"/>
      <c r="BB1005" s="104"/>
      <c r="BC1005" s="104"/>
      <c r="BD1005" s="104"/>
      <c r="BE1005" s="104"/>
      <c r="BF1005" s="104"/>
      <c r="BG1005" s="104"/>
      <c r="BH1005" s="104"/>
      <c r="BI1005" s="104"/>
      <c r="BJ1005" s="104"/>
      <c r="BK1005" s="104"/>
      <c r="BL1005" s="104"/>
      <c r="BM1005" s="104"/>
      <c r="BN1005" s="104"/>
      <c r="BO1005" s="104"/>
      <c r="BP1005" s="104"/>
      <c r="BQ1005" s="104"/>
      <c r="BR1005" s="104"/>
      <c r="BS1005" s="104"/>
      <c r="BT1005" s="104"/>
      <c r="BU1005" s="104"/>
      <c r="BV1005" s="104"/>
      <c r="BW1005" s="104"/>
      <c r="BX1005" s="104"/>
      <c r="BY1005" s="104"/>
      <c r="BZ1005" s="104"/>
      <c r="CA1005" s="104"/>
      <c r="CB1005" s="104"/>
      <c r="CC1005" s="104"/>
      <c r="CD1005" s="104"/>
      <c r="CE1005" s="104"/>
      <c r="CF1005" s="104"/>
      <c r="CG1005" s="104"/>
      <c r="CH1005" s="104"/>
      <c r="CI1005" s="104"/>
      <c r="CJ1005" s="104"/>
      <c r="CK1005" s="104"/>
      <c r="CL1005" s="104"/>
      <c r="CM1005" s="104"/>
      <c r="CN1005" s="104"/>
      <c r="CO1005" s="104"/>
      <c r="CP1005" s="104"/>
      <c r="CQ1005" s="104"/>
      <c r="CR1005" s="104"/>
      <c r="CS1005" s="104"/>
      <c r="CT1005" s="104"/>
      <c r="CU1005" s="104"/>
      <c r="CV1005" s="104"/>
      <c r="CW1005" s="104"/>
      <c r="CX1005" s="104"/>
      <c r="CY1005" s="104"/>
      <c r="CZ1005" s="104"/>
      <c r="DA1005" s="104"/>
      <c r="DB1005" s="104"/>
      <c r="DC1005" s="104"/>
      <c r="DD1005" s="104"/>
      <c r="DE1005" s="104"/>
      <c r="DF1005" s="104"/>
      <c r="DG1005" s="104"/>
      <c r="DH1005" s="104"/>
      <c r="DI1005" s="104"/>
      <c r="DJ1005" s="107"/>
    </row>
    <row r="1006" spans="1:114" hidden="1" x14ac:dyDescent="0.2">
      <c r="A1006" s="126"/>
      <c r="B1006" s="116"/>
      <c r="C1006" s="116"/>
      <c r="D1006" s="116"/>
      <c r="E1006" s="116"/>
      <c r="F1006" s="116"/>
      <c r="G1006" s="116"/>
      <c r="H1006" s="116"/>
      <c r="I1006" s="116"/>
      <c r="J1006" s="129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22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  <c r="AT1006" s="104"/>
      <c r="AU1006" s="104"/>
      <c r="AV1006" s="104"/>
      <c r="AW1006" s="104"/>
      <c r="AX1006" s="104"/>
      <c r="AY1006" s="104"/>
      <c r="AZ1006" s="104"/>
      <c r="BA1006" s="104"/>
      <c r="BB1006" s="104"/>
      <c r="BC1006" s="104"/>
      <c r="BD1006" s="104"/>
      <c r="BE1006" s="104"/>
      <c r="BF1006" s="104"/>
      <c r="BG1006" s="104"/>
      <c r="BH1006" s="104"/>
      <c r="BI1006" s="104"/>
      <c r="BJ1006" s="104"/>
      <c r="BK1006" s="104"/>
      <c r="BL1006" s="104"/>
      <c r="BM1006" s="104"/>
      <c r="BN1006" s="104"/>
      <c r="BO1006" s="104"/>
      <c r="BP1006" s="104"/>
      <c r="BQ1006" s="104"/>
      <c r="BR1006" s="104"/>
      <c r="BS1006" s="104"/>
      <c r="BT1006" s="104"/>
      <c r="BU1006" s="104"/>
      <c r="BV1006" s="104"/>
      <c r="BW1006" s="104"/>
      <c r="BX1006" s="104"/>
      <c r="BY1006" s="104"/>
      <c r="BZ1006" s="104"/>
      <c r="CA1006" s="104"/>
      <c r="CB1006" s="104"/>
      <c r="CC1006" s="104"/>
      <c r="CD1006" s="104"/>
      <c r="CE1006" s="104"/>
      <c r="CF1006" s="104"/>
      <c r="CG1006" s="104"/>
      <c r="CH1006" s="104"/>
      <c r="CI1006" s="104"/>
      <c r="CJ1006" s="104"/>
      <c r="CK1006" s="104"/>
      <c r="CL1006" s="104"/>
      <c r="CM1006" s="104"/>
      <c r="CN1006" s="104"/>
      <c r="CO1006" s="104"/>
      <c r="CP1006" s="104"/>
      <c r="CQ1006" s="104"/>
      <c r="CR1006" s="104"/>
      <c r="CS1006" s="104"/>
      <c r="CT1006" s="104"/>
      <c r="CU1006" s="104"/>
      <c r="CV1006" s="104"/>
      <c r="CW1006" s="104"/>
      <c r="CX1006" s="104"/>
      <c r="CY1006" s="104"/>
      <c r="CZ1006" s="104"/>
      <c r="DA1006" s="104"/>
      <c r="DB1006" s="104"/>
      <c r="DC1006" s="104"/>
      <c r="DD1006" s="104"/>
      <c r="DE1006" s="104"/>
      <c r="DF1006" s="104"/>
      <c r="DG1006" s="104"/>
      <c r="DH1006" s="104"/>
      <c r="DI1006" s="104"/>
      <c r="DJ1006" s="107"/>
    </row>
    <row r="1007" spans="1:114" ht="15" hidden="1" customHeight="1" x14ac:dyDescent="0.2">
      <c r="A1007" s="126"/>
      <c r="B1007" s="116"/>
      <c r="C1007" s="116"/>
      <c r="D1007" s="116"/>
      <c r="E1007" s="116"/>
      <c r="F1007" s="116"/>
      <c r="G1007" s="116"/>
      <c r="H1007" s="116"/>
      <c r="I1007" s="116"/>
      <c r="J1007" s="129"/>
      <c r="K1007" s="116"/>
      <c r="L1007" s="1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22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  <c r="AT1007" s="104"/>
      <c r="AU1007" s="104"/>
      <c r="AV1007" s="104"/>
      <c r="AW1007" s="104"/>
      <c r="AX1007" s="104"/>
      <c r="AY1007" s="104"/>
      <c r="AZ1007" s="104"/>
      <c r="BA1007" s="104"/>
      <c r="BB1007" s="104"/>
      <c r="BC1007" s="104"/>
      <c r="BD1007" s="104"/>
      <c r="BE1007" s="104"/>
      <c r="BF1007" s="104"/>
      <c r="BG1007" s="104"/>
      <c r="BH1007" s="104"/>
      <c r="BI1007" s="104"/>
      <c r="BJ1007" s="104"/>
      <c r="BK1007" s="104"/>
      <c r="BL1007" s="104"/>
      <c r="BM1007" s="104"/>
      <c r="BN1007" s="104"/>
      <c r="BO1007" s="104"/>
      <c r="BP1007" s="104"/>
      <c r="BQ1007" s="104"/>
      <c r="BR1007" s="104"/>
      <c r="BS1007" s="104"/>
      <c r="BT1007" s="104"/>
      <c r="BU1007" s="104"/>
      <c r="BV1007" s="104"/>
      <c r="BW1007" s="104"/>
      <c r="BX1007" s="104"/>
      <c r="BY1007" s="104"/>
      <c r="BZ1007" s="104"/>
      <c r="CA1007" s="104"/>
      <c r="CB1007" s="104"/>
      <c r="CC1007" s="104"/>
      <c r="CD1007" s="104"/>
      <c r="CE1007" s="104"/>
      <c r="CF1007" s="104"/>
      <c r="CG1007" s="104"/>
      <c r="CH1007" s="104"/>
      <c r="CI1007" s="104"/>
      <c r="CJ1007" s="104"/>
      <c r="CK1007" s="104"/>
      <c r="CL1007" s="104"/>
      <c r="CM1007" s="104"/>
      <c r="CN1007" s="104"/>
      <c r="CO1007" s="104"/>
      <c r="CP1007" s="104"/>
      <c r="CQ1007" s="104"/>
      <c r="CR1007" s="104"/>
      <c r="CS1007" s="104"/>
      <c r="CT1007" s="104"/>
      <c r="CU1007" s="104"/>
      <c r="CV1007" s="104"/>
      <c r="CW1007" s="104"/>
      <c r="CX1007" s="104"/>
      <c r="CY1007" s="104"/>
      <c r="CZ1007" s="104"/>
      <c r="DA1007" s="104"/>
      <c r="DB1007" s="104"/>
      <c r="DC1007" s="104"/>
      <c r="DD1007" s="104"/>
      <c r="DE1007" s="104"/>
      <c r="DF1007" s="104"/>
      <c r="DG1007" s="104"/>
      <c r="DH1007" s="104"/>
      <c r="DI1007" s="104"/>
      <c r="DJ1007" s="107"/>
    </row>
    <row r="1008" spans="1:114" ht="15" hidden="1" customHeight="1" x14ac:dyDescent="0.2">
      <c r="A1008" s="126"/>
      <c r="B1008" s="116"/>
      <c r="C1008" s="116"/>
      <c r="D1008" s="116"/>
      <c r="E1008" s="116"/>
      <c r="F1008" s="116"/>
      <c r="G1008" s="116"/>
      <c r="H1008" s="116"/>
      <c r="I1008" s="116"/>
      <c r="J1008" s="129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22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  <c r="AT1008" s="104"/>
      <c r="AU1008" s="104"/>
      <c r="AV1008" s="104"/>
      <c r="AW1008" s="104"/>
      <c r="AX1008" s="104"/>
      <c r="AY1008" s="104"/>
      <c r="AZ1008" s="104"/>
      <c r="BA1008" s="104"/>
      <c r="BB1008" s="104"/>
      <c r="BC1008" s="104"/>
      <c r="BD1008" s="104"/>
      <c r="BE1008" s="104"/>
      <c r="BF1008" s="104"/>
      <c r="BG1008" s="104"/>
      <c r="BH1008" s="104"/>
      <c r="BI1008" s="104"/>
      <c r="BJ1008" s="104"/>
      <c r="BK1008" s="104"/>
      <c r="BL1008" s="104"/>
      <c r="BM1008" s="104"/>
      <c r="BN1008" s="104"/>
      <c r="BO1008" s="104"/>
      <c r="BP1008" s="104"/>
      <c r="BQ1008" s="104"/>
      <c r="BR1008" s="104"/>
      <c r="BS1008" s="104"/>
      <c r="BT1008" s="104"/>
      <c r="BU1008" s="104"/>
      <c r="BV1008" s="104"/>
      <c r="BW1008" s="104"/>
      <c r="BX1008" s="104"/>
      <c r="BY1008" s="104"/>
      <c r="BZ1008" s="104"/>
      <c r="CA1008" s="104"/>
      <c r="CB1008" s="104"/>
      <c r="CC1008" s="104"/>
      <c r="CD1008" s="104"/>
      <c r="CE1008" s="104"/>
      <c r="CF1008" s="104"/>
      <c r="CG1008" s="104"/>
      <c r="CH1008" s="104"/>
      <c r="CI1008" s="104"/>
      <c r="CJ1008" s="104"/>
      <c r="CK1008" s="104"/>
      <c r="CL1008" s="104"/>
      <c r="CM1008" s="104"/>
      <c r="CN1008" s="104"/>
      <c r="CO1008" s="104"/>
      <c r="CP1008" s="104"/>
      <c r="CQ1008" s="104"/>
      <c r="CR1008" s="104"/>
      <c r="CS1008" s="104"/>
      <c r="CT1008" s="104"/>
      <c r="CU1008" s="104"/>
      <c r="CV1008" s="104"/>
      <c r="CW1008" s="104"/>
      <c r="CX1008" s="104"/>
      <c r="CY1008" s="104"/>
      <c r="CZ1008" s="104"/>
      <c r="DA1008" s="104"/>
      <c r="DB1008" s="104"/>
      <c r="DC1008" s="104"/>
      <c r="DD1008" s="104"/>
      <c r="DE1008" s="104"/>
      <c r="DF1008" s="104"/>
      <c r="DG1008" s="104"/>
      <c r="DH1008" s="104"/>
      <c r="DI1008" s="104"/>
      <c r="DJ1008" s="107"/>
    </row>
    <row r="1009" spans="1:114" x14ac:dyDescent="0.2">
      <c r="A1009" s="126" t="s">
        <v>717</v>
      </c>
      <c r="B1009" s="116"/>
      <c r="C1009" s="116"/>
      <c r="D1009" s="116"/>
      <c r="E1009" s="116"/>
      <c r="F1009" s="116"/>
      <c r="G1009" s="116"/>
      <c r="H1009" s="116"/>
      <c r="I1009" s="116"/>
      <c r="J1009" s="129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22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  <c r="AT1009" s="104"/>
      <c r="AU1009" s="104"/>
      <c r="AV1009" s="104"/>
      <c r="AW1009" s="104"/>
      <c r="AX1009" s="104"/>
      <c r="AY1009" s="104"/>
      <c r="AZ1009" s="104"/>
      <c r="BA1009" s="104"/>
      <c r="BB1009" s="104"/>
      <c r="BC1009" s="104"/>
      <c r="BD1009" s="104"/>
      <c r="BE1009" s="104"/>
      <c r="BF1009" s="104"/>
      <c r="BG1009" s="104"/>
      <c r="BH1009" s="104"/>
      <c r="BI1009" s="104"/>
      <c r="BJ1009" s="104"/>
      <c r="BK1009" s="104"/>
      <c r="BL1009" s="104"/>
      <c r="BM1009" s="104"/>
      <c r="BN1009" s="104"/>
      <c r="BO1009" s="104"/>
      <c r="BP1009" s="104"/>
      <c r="BQ1009" s="104"/>
      <c r="BR1009" s="104"/>
      <c r="BS1009" s="104"/>
      <c r="BT1009" s="104"/>
      <c r="BU1009" s="104"/>
      <c r="BV1009" s="104"/>
      <c r="BW1009" s="104"/>
      <c r="BX1009" s="104"/>
      <c r="BY1009" s="104"/>
      <c r="BZ1009" s="104"/>
      <c r="CA1009" s="104"/>
      <c r="CB1009" s="104"/>
      <c r="CC1009" s="104"/>
      <c r="CD1009" s="104"/>
      <c r="CE1009" s="104"/>
      <c r="CF1009" s="104"/>
      <c r="CG1009" s="104"/>
      <c r="CH1009" s="104"/>
      <c r="CI1009" s="104"/>
      <c r="CJ1009" s="104"/>
      <c r="CK1009" s="104"/>
      <c r="CL1009" s="104"/>
      <c r="CM1009" s="104"/>
      <c r="CN1009" s="104"/>
      <c r="CO1009" s="104"/>
      <c r="CP1009" s="104"/>
      <c r="CQ1009" s="104"/>
      <c r="CR1009" s="104"/>
      <c r="CS1009" s="104"/>
      <c r="CT1009" s="104"/>
      <c r="CU1009" s="104"/>
      <c r="CV1009" s="104"/>
      <c r="CW1009" s="104"/>
      <c r="CX1009" s="104"/>
      <c r="CY1009" s="104"/>
      <c r="CZ1009" s="104"/>
      <c r="DA1009" s="104"/>
      <c r="DB1009" s="104"/>
      <c r="DC1009" s="104"/>
      <c r="DD1009" s="104"/>
      <c r="DE1009" s="104"/>
      <c r="DF1009" s="104"/>
      <c r="DG1009" s="104"/>
      <c r="DH1009" s="104"/>
      <c r="DI1009" s="104"/>
      <c r="DJ1009" s="107"/>
    </row>
    <row r="1010" spans="1:114" x14ac:dyDescent="0.2">
      <c r="A1010" s="126"/>
      <c r="B1010" s="116"/>
      <c r="C1010" s="116"/>
      <c r="D1010" s="116"/>
      <c r="E1010" s="116"/>
      <c r="F1010" s="116"/>
      <c r="G1010" s="116"/>
      <c r="H1010" s="116"/>
      <c r="I1010" s="116"/>
      <c r="J1010" s="129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22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7"/>
    </row>
    <row r="1011" spans="1:114" x14ac:dyDescent="0.2">
      <c r="A1011" s="126"/>
      <c r="B1011" s="116"/>
      <c r="C1011" s="116"/>
      <c r="D1011" s="116"/>
      <c r="E1011" s="116"/>
      <c r="F1011" s="116"/>
      <c r="G1011" s="116"/>
      <c r="H1011" s="116"/>
      <c r="I1011" s="116"/>
      <c r="J1011" s="129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22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7"/>
    </row>
    <row r="1012" spans="1:114" x14ac:dyDescent="0.2">
      <c r="A1012" s="126"/>
      <c r="B1012" s="116"/>
      <c r="C1012" s="116"/>
      <c r="D1012" s="116"/>
      <c r="E1012" s="116"/>
      <c r="F1012" s="116"/>
      <c r="G1012" s="116"/>
      <c r="H1012" s="116"/>
      <c r="I1012" s="116"/>
      <c r="J1012" s="129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22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7"/>
    </row>
    <row r="1013" spans="1:114" x14ac:dyDescent="0.2">
      <c r="A1013" s="126"/>
      <c r="B1013" s="116"/>
      <c r="C1013" s="116"/>
      <c r="D1013" s="116"/>
      <c r="E1013" s="116"/>
      <c r="F1013" s="116"/>
      <c r="G1013" s="116"/>
      <c r="H1013" s="116"/>
      <c r="I1013" s="116"/>
      <c r="J1013" s="129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22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7"/>
    </row>
    <row r="1014" spans="1:114" x14ac:dyDescent="0.2">
      <c r="A1014" s="126"/>
      <c r="B1014" s="116"/>
      <c r="C1014" s="116"/>
      <c r="D1014" s="116"/>
      <c r="E1014" s="116"/>
      <c r="F1014" s="116"/>
      <c r="G1014" s="116"/>
      <c r="H1014" s="116"/>
      <c r="I1014" s="116"/>
      <c r="J1014" s="129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22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7"/>
    </row>
    <row r="1015" spans="1:114" x14ac:dyDescent="0.2">
      <c r="A1015" s="126"/>
      <c r="B1015" s="116"/>
      <c r="C1015" s="116"/>
      <c r="D1015" s="116"/>
      <c r="E1015" s="116"/>
      <c r="F1015" s="116"/>
      <c r="G1015" s="116"/>
      <c r="H1015" s="116"/>
      <c r="I1015" s="116"/>
      <c r="J1015" s="129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22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7"/>
    </row>
    <row r="1016" spans="1:114" x14ac:dyDescent="0.2">
      <c r="A1016" s="126"/>
      <c r="B1016" s="116"/>
      <c r="C1016" s="116"/>
      <c r="D1016" s="116"/>
      <c r="E1016" s="116"/>
      <c r="F1016" s="116"/>
      <c r="G1016" s="116"/>
      <c r="H1016" s="116"/>
      <c r="I1016" s="116"/>
      <c r="J1016" s="129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22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7"/>
    </row>
    <row r="1017" spans="1:114" x14ac:dyDescent="0.2">
      <c r="A1017" s="126"/>
      <c r="B1017" s="116"/>
      <c r="C1017" s="116"/>
      <c r="D1017" s="116"/>
      <c r="E1017" s="116"/>
      <c r="F1017" s="116"/>
      <c r="G1017" s="116"/>
      <c r="H1017" s="116"/>
      <c r="I1017" s="116"/>
      <c r="J1017" s="129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22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  <c r="AT1017" s="104"/>
      <c r="AU1017" s="104"/>
      <c r="AV1017" s="104"/>
      <c r="AW1017" s="104"/>
      <c r="AX1017" s="104"/>
      <c r="AY1017" s="104"/>
      <c r="AZ1017" s="104"/>
      <c r="BA1017" s="104"/>
      <c r="BB1017" s="104"/>
      <c r="BC1017" s="104"/>
      <c r="BD1017" s="104"/>
      <c r="BE1017" s="104"/>
      <c r="BF1017" s="104"/>
      <c r="BG1017" s="104"/>
      <c r="BH1017" s="104"/>
      <c r="BI1017" s="104"/>
      <c r="BJ1017" s="104"/>
      <c r="BK1017" s="104"/>
      <c r="BL1017" s="104"/>
      <c r="BM1017" s="104"/>
      <c r="BN1017" s="104"/>
      <c r="BO1017" s="104"/>
      <c r="BP1017" s="104"/>
      <c r="BQ1017" s="104"/>
      <c r="BR1017" s="104"/>
      <c r="BS1017" s="104"/>
      <c r="BT1017" s="104"/>
      <c r="BU1017" s="104"/>
      <c r="BV1017" s="104"/>
      <c r="BW1017" s="104"/>
      <c r="BX1017" s="104"/>
      <c r="BY1017" s="104"/>
      <c r="BZ1017" s="104"/>
      <c r="CA1017" s="104"/>
      <c r="CB1017" s="104"/>
      <c r="CC1017" s="104"/>
      <c r="CD1017" s="104"/>
      <c r="CE1017" s="104"/>
      <c r="CF1017" s="104"/>
      <c r="CG1017" s="104"/>
      <c r="CH1017" s="104"/>
      <c r="CI1017" s="104"/>
      <c r="CJ1017" s="104"/>
      <c r="CK1017" s="104"/>
      <c r="CL1017" s="104"/>
      <c r="CM1017" s="104"/>
      <c r="CN1017" s="104"/>
      <c r="CO1017" s="104"/>
      <c r="CP1017" s="104"/>
      <c r="CQ1017" s="104"/>
      <c r="CR1017" s="104"/>
      <c r="CS1017" s="104"/>
      <c r="CT1017" s="104"/>
      <c r="CU1017" s="104"/>
      <c r="CV1017" s="104"/>
      <c r="CW1017" s="104"/>
      <c r="CX1017" s="104"/>
      <c r="CY1017" s="104"/>
      <c r="CZ1017" s="104"/>
      <c r="DA1017" s="104"/>
      <c r="DB1017" s="104"/>
      <c r="DC1017" s="104"/>
      <c r="DD1017" s="104"/>
      <c r="DE1017" s="104"/>
      <c r="DF1017" s="104"/>
      <c r="DG1017" s="104"/>
      <c r="DH1017" s="104"/>
      <c r="DI1017" s="104"/>
      <c r="DJ1017" s="107"/>
    </row>
    <row r="1018" spans="1:114" x14ac:dyDescent="0.2">
      <c r="A1018" s="126"/>
      <c r="B1018" s="116"/>
      <c r="C1018" s="116"/>
      <c r="D1018" s="116"/>
      <c r="E1018" s="116"/>
      <c r="F1018" s="116"/>
      <c r="G1018" s="116"/>
      <c r="H1018" s="116"/>
      <c r="I1018" s="116"/>
      <c r="J1018" s="129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22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7"/>
    </row>
    <row r="1019" spans="1:114" x14ac:dyDescent="0.2">
      <c r="A1019" s="126"/>
      <c r="B1019" s="116"/>
      <c r="C1019" s="116"/>
      <c r="D1019" s="116"/>
      <c r="E1019" s="116"/>
      <c r="F1019" s="116"/>
      <c r="G1019" s="116"/>
      <c r="H1019" s="116"/>
      <c r="I1019" s="116"/>
      <c r="J1019" s="129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22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7"/>
    </row>
    <row r="1020" spans="1:114" x14ac:dyDescent="0.2">
      <c r="A1020" s="126"/>
      <c r="B1020" s="116"/>
      <c r="C1020" s="116"/>
      <c r="D1020" s="116"/>
      <c r="E1020" s="116"/>
      <c r="F1020" s="116"/>
      <c r="G1020" s="116"/>
      <c r="H1020" s="116"/>
      <c r="I1020" s="116"/>
      <c r="J1020" s="129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22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7"/>
    </row>
    <row r="1021" spans="1:114" x14ac:dyDescent="0.2">
      <c r="A1021" s="126"/>
      <c r="B1021" s="116"/>
      <c r="C1021" s="116"/>
      <c r="D1021" s="116"/>
      <c r="E1021" s="116"/>
      <c r="F1021" s="116"/>
      <c r="G1021" s="116"/>
      <c r="H1021" s="116"/>
      <c r="I1021" s="116"/>
      <c r="J1021" s="129"/>
      <c r="K1021" s="116"/>
      <c r="L1021" s="116"/>
      <c r="M1021" s="116"/>
      <c r="N1021" s="116"/>
      <c r="O1021" s="116"/>
      <c r="P1021" s="116"/>
      <c r="Q1021" s="116"/>
      <c r="R1021" s="116"/>
      <c r="S1021" s="116"/>
      <c r="T1021" s="116"/>
      <c r="U1021" s="116"/>
      <c r="V1021" s="116"/>
      <c r="W1021" s="116"/>
      <c r="X1021" s="116"/>
      <c r="Y1021" s="122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7"/>
    </row>
    <row r="1022" spans="1:114" x14ac:dyDescent="0.2">
      <c r="A1022" s="126"/>
      <c r="B1022" s="116"/>
      <c r="C1022" s="116"/>
      <c r="D1022" s="116"/>
      <c r="E1022" s="116"/>
      <c r="F1022" s="116"/>
      <c r="G1022" s="116"/>
      <c r="H1022" s="116"/>
      <c r="I1022" s="116"/>
      <c r="J1022" s="129"/>
      <c r="K1022" s="116"/>
      <c r="L1022" s="116"/>
      <c r="M1022" s="116"/>
      <c r="N1022" s="116"/>
      <c r="O1022" s="116"/>
      <c r="P1022" s="116"/>
      <c r="Q1022" s="116"/>
      <c r="R1022" s="116"/>
      <c r="S1022" s="116"/>
      <c r="T1022" s="116"/>
      <c r="U1022" s="116"/>
      <c r="V1022" s="116"/>
      <c r="W1022" s="116"/>
      <c r="X1022" s="116"/>
      <c r="Y1022" s="122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7"/>
    </row>
    <row r="1023" spans="1:114" x14ac:dyDescent="0.2">
      <c r="A1023" s="126"/>
      <c r="B1023" s="116"/>
      <c r="C1023" s="116"/>
      <c r="D1023" s="116"/>
      <c r="E1023" s="116"/>
      <c r="F1023" s="116"/>
      <c r="G1023" s="116"/>
      <c r="H1023" s="116"/>
      <c r="I1023" s="116"/>
      <c r="J1023" s="129"/>
      <c r="K1023" s="116"/>
      <c r="L1023" s="116"/>
      <c r="M1023" s="116"/>
      <c r="N1023" s="116"/>
      <c r="O1023" s="116"/>
      <c r="P1023" s="116"/>
      <c r="Q1023" s="116"/>
      <c r="R1023" s="116"/>
      <c r="S1023" s="116"/>
      <c r="T1023" s="116"/>
      <c r="U1023" s="116"/>
      <c r="V1023" s="116"/>
      <c r="W1023" s="116"/>
      <c r="X1023" s="116"/>
      <c r="Y1023" s="122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7"/>
    </row>
    <row r="1024" spans="1:114" x14ac:dyDescent="0.2">
      <c r="A1024" s="126"/>
      <c r="B1024" s="116"/>
      <c r="C1024" s="116"/>
      <c r="D1024" s="116"/>
      <c r="E1024" s="116"/>
      <c r="F1024" s="116"/>
      <c r="G1024" s="116"/>
      <c r="H1024" s="116"/>
      <c r="I1024" s="116"/>
      <c r="J1024" s="129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116"/>
      <c r="X1024" s="116"/>
      <c r="Y1024" s="122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7"/>
    </row>
    <row r="1025" spans="1:114" x14ac:dyDescent="0.2">
      <c r="A1025" s="126"/>
      <c r="B1025" s="116"/>
      <c r="C1025" s="116"/>
      <c r="D1025" s="116"/>
      <c r="E1025" s="116"/>
      <c r="F1025" s="116"/>
      <c r="G1025" s="116"/>
      <c r="H1025" s="116"/>
      <c r="I1025" s="116"/>
      <c r="J1025" s="129"/>
      <c r="K1025" s="116"/>
      <c r="L1025" s="116"/>
      <c r="M1025" s="116"/>
      <c r="N1025" s="116"/>
      <c r="O1025" s="116"/>
      <c r="P1025" s="116"/>
      <c r="Q1025" s="116"/>
      <c r="R1025" s="116"/>
      <c r="S1025" s="116"/>
      <c r="T1025" s="116"/>
      <c r="U1025" s="116"/>
      <c r="V1025" s="116"/>
      <c r="W1025" s="116"/>
      <c r="X1025" s="116"/>
      <c r="Y1025" s="122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7"/>
    </row>
    <row r="1026" spans="1:114" x14ac:dyDescent="0.2">
      <c r="A1026" s="126"/>
      <c r="B1026" s="116"/>
      <c r="C1026" s="116"/>
      <c r="D1026" s="116"/>
      <c r="E1026" s="116"/>
      <c r="F1026" s="116"/>
      <c r="G1026" s="116"/>
      <c r="H1026" s="116"/>
      <c r="I1026" s="116"/>
      <c r="J1026" s="129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22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7"/>
    </row>
    <row r="1027" spans="1:114" x14ac:dyDescent="0.2">
      <c r="A1027" s="126"/>
      <c r="B1027" s="116"/>
      <c r="C1027" s="116"/>
      <c r="D1027" s="116"/>
      <c r="E1027" s="116"/>
      <c r="F1027" s="116"/>
      <c r="G1027" s="116"/>
      <c r="H1027" s="116"/>
      <c r="I1027" s="116"/>
      <c r="J1027" s="129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22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  <c r="AT1027" s="104"/>
      <c r="AU1027" s="104"/>
      <c r="AV1027" s="104"/>
      <c r="AW1027" s="104"/>
      <c r="AX1027" s="104"/>
      <c r="AY1027" s="104"/>
      <c r="AZ1027" s="104"/>
      <c r="BA1027" s="104"/>
      <c r="BB1027" s="104"/>
      <c r="BC1027" s="104"/>
      <c r="BD1027" s="104"/>
      <c r="BE1027" s="104"/>
      <c r="BF1027" s="104"/>
      <c r="BG1027" s="104"/>
      <c r="BH1027" s="104"/>
      <c r="BI1027" s="104"/>
      <c r="BJ1027" s="104"/>
      <c r="BK1027" s="104"/>
      <c r="BL1027" s="104"/>
      <c r="BM1027" s="104"/>
      <c r="BN1027" s="104"/>
      <c r="BO1027" s="104"/>
      <c r="BP1027" s="104"/>
      <c r="BQ1027" s="104"/>
      <c r="BR1027" s="104"/>
      <c r="BS1027" s="104"/>
      <c r="BT1027" s="104"/>
      <c r="BU1027" s="104"/>
      <c r="BV1027" s="104"/>
      <c r="BW1027" s="104"/>
      <c r="BX1027" s="104"/>
      <c r="BY1027" s="104"/>
      <c r="BZ1027" s="104"/>
      <c r="CA1027" s="104"/>
      <c r="CB1027" s="104"/>
      <c r="CC1027" s="104"/>
      <c r="CD1027" s="104"/>
      <c r="CE1027" s="104"/>
      <c r="CF1027" s="104"/>
      <c r="CG1027" s="104"/>
      <c r="CH1027" s="104"/>
      <c r="CI1027" s="104"/>
      <c r="CJ1027" s="104"/>
      <c r="CK1027" s="104"/>
      <c r="CL1027" s="104"/>
      <c r="CM1027" s="104"/>
      <c r="CN1027" s="104"/>
      <c r="CO1027" s="104"/>
      <c r="CP1027" s="104"/>
      <c r="CQ1027" s="104"/>
      <c r="CR1027" s="104"/>
      <c r="CS1027" s="104"/>
      <c r="CT1027" s="104"/>
      <c r="CU1027" s="104"/>
      <c r="CV1027" s="104"/>
      <c r="CW1027" s="104"/>
      <c r="CX1027" s="104"/>
      <c r="CY1027" s="104"/>
      <c r="CZ1027" s="104"/>
      <c r="DA1027" s="104"/>
      <c r="DB1027" s="104"/>
      <c r="DC1027" s="104"/>
      <c r="DD1027" s="104"/>
      <c r="DE1027" s="104"/>
      <c r="DF1027" s="104"/>
      <c r="DG1027" s="104"/>
      <c r="DH1027" s="104"/>
      <c r="DI1027" s="104"/>
      <c r="DJ1027" s="107"/>
    </row>
    <row r="1028" spans="1:114" x14ac:dyDescent="0.2">
      <c r="A1028" s="126"/>
      <c r="B1028" s="116"/>
      <c r="C1028" s="116"/>
      <c r="D1028" s="116"/>
      <c r="E1028" s="116"/>
      <c r="F1028" s="116"/>
      <c r="G1028" s="116"/>
      <c r="H1028" s="116"/>
      <c r="I1028" s="116"/>
      <c r="J1028" s="129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22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7"/>
    </row>
    <row r="1029" spans="1:114" x14ac:dyDescent="0.2">
      <c r="A1029" s="126"/>
      <c r="B1029" s="116"/>
      <c r="C1029" s="116"/>
      <c r="D1029" s="116"/>
      <c r="E1029" s="116"/>
      <c r="F1029" s="116"/>
      <c r="G1029" s="116"/>
      <c r="H1029" s="116"/>
      <c r="I1029" s="116"/>
      <c r="J1029" s="129"/>
      <c r="K1029" s="116"/>
      <c r="L1029" s="116"/>
      <c r="M1029" s="116"/>
      <c r="N1029" s="116"/>
      <c r="O1029" s="116"/>
      <c r="P1029" s="116"/>
      <c r="Q1029" s="116"/>
      <c r="R1029" s="116"/>
      <c r="S1029" s="116"/>
      <c r="T1029" s="116"/>
      <c r="U1029" s="116"/>
      <c r="V1029" s="116"/>
      <c r="W1029" s="116"/>
      <c r="X1029" s="116"/>
      <c r="Y1029" s="122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7"/>
    </row>
    <row r="1030" spans="1:114" x14ac:dyDescent="0.2">
      <c r="A1030" s="126"/>
      <c r="B1030" s="116"/>
      <c r="C1030" s="116"/>
      <c r="D1030" s="116"/>
      <c r="E1030" s="116"/>
      <c r="F1030" s="116"/>
      <c r="G1030" s="116"/>
      <c r="H1030" s="116"/>
      <c r="I1030" s="116"/>
      <c r="J1030" s="129"/>
      <c r="K1030" s="116"/>
      <c r="L1030" s="116"/>
      <c r="M1030" s="116"/>
      <c r="N1030" s="116"/>
      <c r="O1030" s="116"/>
      <c r="P1030" s="116"/>
      <c r="Q1030" s="116"/>
      <c r="R1030" s="116"/>
      <c r="S1030" s="116"/>
      <c r="T1030" s="116"/>
      <c r="U1030" s="116"/>
      <c r="V1030" s="116"/>
      <c r="W1030" s="116"/>
      <c r="X1030" s="116"/>
      <c r="Y1030" s="122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7"/>
    </row>
    <row r="1031" spans="1:114" x14ac:dyDescent="0.2">
      <c r="A1031" s="126"/>
      <c r="B1031" s="116"/>
      <c r="C1031" s="116"/>
      <c r="D1031" s="116"/>
      <c r="E1031" s="116"/>
      <c r="F1031" s="116"/>
      <c r="G1031" s="116"/>
      <c r="H1031" s="116"/>
      <c r="I1031" s="116"/>
      <c r="J1031" s="129"/>
      <c r="K1031" s="116"/>
      <c r="L1031" s="116"/>
      <c r="M1031" s="116"/>
      <c r="N1031" s="116"/>
      <c r="O1031" s="116"/>
      <c r="P1031" s="116"/>
      <c r="Q1031" s="116"/>
      <c r="R1031" s="116"/>
      <c r="S1031" s="116"/>
      <c r="T1031" s="116"/>
      <c r="U1031" s="116"/>
      <c r="V1031" s="116"/>
      <c r="W1031" s="116"/>
      <c r="X1031" s="116"/>
      <c r="Y1031" s="122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7"/>
    </row>
    <row r="1032" spans="1:114" x14ac:dyDescent="0.2">
      <c r="A1032" s="126"/>
      <c r="B1032" s="116"/>
      <c r="C1032" s="116"/>
      <c r="D1032" s="116"/>
      <c r="E1032" s="116"/>
      <c r="F1032" s="116"/>
      <c r="G1032" s="116"/>
      <c r="H1032" s="116"/>
      <c r="I1032" s="116"/>
      <c r="J1032" s="129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16"/>
      <c r="U1032" s="116"/>
      <c r="V1032" s="116"/>
      <c r="W1032" s="116"/>
      <c r="X1032" s="116"/>
      <c r="Y1032" s="122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7"/>
    </row>
    <row r="1033" spans="1:114" x14ac:dyDescent="0.2">
      <c r="A1033" s="126"/>
      <c r="B1033" s="116"/>
      <c r="C1033" s="116"/>
      <c r="D1033" s="116"/>
      <c r="E1033" s="116"/>
      <c r="F1033" s="116"/>
      <c r="G1033" s="116"/>
      <c r="H1033" s="116"/>
      <c r="I1033" s="116"/>
      <c r="J1033" s="129"/>
      <c r="K1033" s="116"/>
      <c r="L1033" s="116"/>
      <c r="M1033" s="116"/>
      <c r="N1033" s="116"/>
      <c r="O1033" s="116"/>
      <c r="P1033" s="116"/>
      <c r="Q1033" s="116"/>
      <c r="R1033" s="116"/>
      <c r="S1033" s="116"/>
      <c r="T1033" s="116"/>
      <c r="U1033" s="116"/>
      <c r="V1033" s="116"/>
      <c r="W1033" s="116"/>
      <c r="X1033" s="116"/>
      <c r="Y1033" s="122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7"/>
    </row>
    <row r="1034" spans="1:114" x14ac:dyDescent="0.2">
      <c r="A1034" s="126"/>
      <c r="B1034" s="116"/>
      <c r="C1034" s="116"/>
      <c r="D1034" s="116"/>
      <c r="E1034" s="116"/>
      <c r="F1034" s="116"/>
      <c r="G1034" s="116"/>
      <c r="H1034" s="116"/>
      <c r="I1034" s="116"/>
      <c r="J1034" s="129"/>
      <c r="K1034" s="116"/>
      <c r="L1034" s="116"/>
      <c r="M1034" s="116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22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7"/>
    </row>
    <row r="1035" spans="1:114" x14ac:dyDescent="0.2">
      <c r="A1035" s="126"/>
      <c r="B1035" s="116"/>
      <c r="C1035" s="116"/>
      <c r="D1035" s="116"/>
      <c r="E1035" s="116"/>
      <c r="F1035" s="116"/>
      <c r="G1035" s="116"/>
      <c r="H1035" s="116"/>
      <c r="I1035" s="116"/>
      <c r="J1035" s="129"/>
      <c r="K1035" s="116"/>
      <c r="L1035" s="116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22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7"/>
    </row>
    <row r="1036" spans="1:114" x14ac:dyDescent="0.2">
      <c r="A1036" s="126"/>
      <c r="B1036" s="116"/>
      <c r="C1036" s="116"/>
      <c r="D1036" s="116"/>
      <c r="E1036" s="116"/>
      <c r="F1036" s="116"/>
      <c r="G1036" s="116"/>
      <c r="H1036" s="116"/>
      <c r="I1036" s="116"/>
      <c r="J1036" s="129"/>
      <c r="K1036" s="116"/>
      <c r="L1036" s="116"/>
      <c r="M1036" s="116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22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7"/>
    </row>
    <row r="1037" spans="1:114" x14ac:dyDescent="0.2">
      <c r="A1037" s="126"/>
      <c r="B1037" s="116"/>
      <c r="C1037" s="116"/>
      <c r="D1037" s="116"/>
      <c r="E1037" s="116"/>
      <c r="F1037" s="116"/>
      <c r="G1037" s="116"/>
      <c r="H1037" s="116"/>
      <c r="I1037" s="116"/>
      <c r="J1037" s="129"/>
      <c r="K1037" s="116"/>
      <c r="L1037" s="116"/>
      <c r="M1037" s="116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22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  <c r="AT1037" s="104"/>
      <c r="AU1037" s="104"/>
      <c r="AV1037" s="104"/>
      <c r="AW1037" s="104"/>
      <c r="AX1037" s="104"/>
      <c r="AY1037" s="104"/>
      <c r="AZ1037" s="104"/>
      <c r="BA1037" s="104"/>
      <c r="BB1037" s="104"/>
      <c r="BC1037" s="104"/>
      <c r="BD1037" s="104"/>
      <c r="BE1037" s="104"/>
      <c r="BF1037" s="104"/>
      <c r="BG1037" s="104"/>
      <c r="BH1037" s="104"/>
      <c r="BI1037" s="104"/>
      <c r="BJ1037" s="104"/>
      <c r="BK1037" s="104"/>
      <c r="BL1037" s="104"/>
      <c r="BM1037" s="104"/>
      <c r="BN1037" s="104"/>
      <c r="BO1037" s="104"/>
      <c r="BP1037" s="104"/>
      <c r="BQ1037" s="104"/>
      <c r="BR1037" s="104"/>
      <c r="BS1037" s="104"/>
      <c r="BT1037" s="104"/>
      <c r="BU1037" s="104"/>
      <c r="BV1037" s="104"/>
      <c r="BW1037" s="104"/>
      <c r="BX1037" s="104"/>
      <c r="BY1037" s="104"/>
      <c r="BZ1037" s="104"/>
      <c r="CA1037" s="104"/>
      <c r="CB1037" s="104"/>
      <c r="CC1037" s="104"/>
      <c r="CD1037" s="104"/>
      <c r="CE1037" s="104"/>
      <c r="CF1037" s="104"/>
      <c r="CG1037" s="104"/>
      <c r="CH1037" s="104"/>
      <c r="CI1037" s="104"/>
      <c r="CJ1037" s="104"/>
      <c r="CK1037" s="104"/>
      <c r="CL1037" s="104"/>
      <c r="CM1037" s="104"/>
      <c r="CN1037" s="104"/>
      <c r="CO1037" s="104"/>
      <c r="CP1037" s="104"/>
      <c r="CQ1037" s="104"/>
      <c r="CR1037" s="104"/>
      <c r="CS1037" s="104"/>
      <c r="CT1037" s="104"/>
      <c r="CU1037" s="104"/>
      <c r="CV1037" s="104"/>
      <c r="CW1037" s="104"/>
      <c r="CX1037" s="104"/>
      <c r="CY1037" s="104"/>
      <c r="CZ1037" s="104"/>
      <c r="DA1037" s="104"/>
      <c r="DB1037" s="104"/>
      <c r="DC1037" s="104"/>
      <c r="DD1037" s="104"/>
      <c r="DE1037" s="104"/>
      <c r="DF1037" s="104"/>
      <c r="DG1037" s="104"/>
      <c r="DH1037" s="104"/>
      <c r="DI1037" s="104"/>
      <c r="DJ1037" s="107"/>
    </row>
    <row r="1038" spans="1:114" x14ac:dyDescent="0.2">
      <c r="A1038" s="126"/>
      <c r="B1038" s="116"/>
      <c r="C1038" s="116"/>
      <c r="D1038" s="116"/>
      <c r="E1038" s="116"/>
      <c r="F1038" s="116"/>
      <c r="G1038" s="116"/>
      <c r="H1038" s="116"/>
      <c r="I1038" s="116"/>
      <c r="J1038" s="129"/>
      <c r="K1038" s="116"/>
      <c r="L1038" s="116"/>
      <c r="M1038" s="116"/>
      <c r="N1038" s="116"/>
      <c r="O1038" s="116"/>
      <c r="P1038" s="116"/>
      <c r="Q1038" s="116"/>
      <c r="R1038" s="116"/>
      <c r="S1038" s="116"/>
      <c r="T1038" s="116"/>
      <c r="U1038" s="116"/>
      <c r="V1038" s="116"/>
      <c r="W1038" s="116"/>
      <c r="X1038" s="116"/>
      <c r="Y1038" s="122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7"/>
    </row>
    <row r="1039" spans="1:114" x14ac:dyDescent="0.2">
      <c r="A1039" s="126"/>
      <c r="B1039" s="116"/>
      <c r="C1039" s="116"/>
      <c r="D1039" s="116"/>
      <c r="E1039" s="116"/>
      <c r="F1039" s="116"/>
      <c r="G1039" s="116"/>
      <c r="H1039" s="116"/>
      <c r="I1039" s="116"/>
      <c r="J1039" s="129"/>
      <c r="K1039" s="116"/>
      <c r="L1039" s="116"/>
      <c r="M1039" s="116"/>
      <c r="N1039" s="116"/>
      <c r="O1039" s="116"/>
      <c r="P1039" s="116"/>
      <c r="Q1039" s="116"/>
      <c r="R1039" s="116"/>
      <c r="S1039" s="116"/>
      <c r="T1039" s="116"/>
      <c r="U1039" s="116"/>
      <c r="V1039" s="116"/>
      <c r="W1039" s="116"/>
      <c r="X1039" s="116"/>
      <c r="Y1039" s="122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7"/>
    </row>
    <row r="1040" spans="1:114" x14ac:dyDescent="0.2">
      <c r="A1040" s="126"/>
      <c r="B1040" s="116"/>
      <c r="C1040" s="116"/>
      <c r="D1040" s="116"/>
      <c r="E1040" s="116"/>
      <c r="F1040" s="116"/>
      <c r="G1040" s="116"/>
      <c r="H1040" s="116"/>
      <c r="I1040" s="116"/>
      <c r="J1040" s="129"/>
      <c r="K1040" s="116"/>
      <c r="L1040" s="116"/>
      <c r="M1040" s="116"/>
      <c r="N1040" s="116"/>
      <c r="O1040" s="116"/>
      <c r="P1040" s="116"/>
      <c r="Q1040" s="116"/>
      <c r="R1040" s="116"/>
      <c r="S1040" s="116"/>
      <c r="T1040" s="116"/>
      <c r="U1040" s="116"/>
      <c r="V1040" s="116"/>
      <c r="W1040" s="116"/>
      <c r="X1040" s="116"/>
      <c r="Y1040" s="122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7"/>
    </row>
    <row r="1041" spans="1:114" x14ac:dyDescent="0.2">
      <c r="A1041" s="126"/>
      <c r="B1041" s="116"/>
      <c r="C1041" s="116"/>
      <c r="D1041" s="116"/>
      <c r="E1041" s="116"/>
      <c r="F1041" s="116"/>
      <c r="G1041" s="116"/>
      <c r="H1041" s="116"/>
      <c r="I1041" s="116"/>
      <c r="J1041" s="129"/>
      <c r="K1041" s="116"/>
      <c r="L1041" s="116"/>
      <c r="M1041" s="116"/>
      <c r="N1041" s="116"/>
      <c r="O1041" s="116"/>
      <c r="P1041" s="116"/>
      <c r="Q1041" s="116"/>
      <c r="R1041" s="116"/>
      <c r="S1041" s="116"/>
      <c r="T1041" s="116"/>
      <c r="U1041" s="116"/>
      <c r="V1041" s="116"/>
      <c r="W1041" s="116"/>
      <c r="X1041" s="116"/>
      <c r="Y1041" s="122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7"/>
    </row>
    <row r="1042" spans="1:114" x14ac:dyDescent="0.2">
      <c r="A1042" s="126"/>
      <c r="B1042" s="116"/>
      <c r="C1042" s="116"/>
      <c r="D1042" s="116"/>
      <c r="E1042" s="116"/>
      <c r="F1042" s="116"/>
      <c r="G1042" s="116"/>
      <c r="H1042" s="116"/>
      <c r="I1042" s="116"/>
      <c r="J1042" s="129"/>
      <c r="K1042" s="116"/>
      <c r="L1042" s="116"/>
      <c r="M1042" s="116"/>
      <c r="N1042" s="116"/>
      <c r="O1042" s="116"/>
      <c r="P1042" s="116"/>
      <c r="Q1042" s="116"/>
      <c r="R1042" s="116"/>
      <c r="S1042" s="116"/>
      <c r="T1042" s="116"/>
      <c r="U1042" s="116"/>
      <c r="V1042" s="116"/>
      <c r="W1042" s="116"/>
      <c r="X1042" s="116"/>
      <c r="Y1042" s="122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7"/>
    </row>
    <row r="1043" spans="1:114" x14ac:dyDescent="0.2">
      <c r="A1043" s="126"/>
      <c r="B1043" s="116"/>
      <c r="C1043" s="116"/>
      <c r="D1043" s="116"/>
      <c r="E1043" s="116"/>
      <c r="F1043" s="116"/>
      <c r="G1043" s="116"/>
      <c r="H1043" s="116"/>
      <c r="I1043" s="116"/>
      <c r="J1043" s="129"/>
      <c r="K1043" s="116"/>
      <c r="L1043" s="116"/>
      <c r="M1043" s="116"/>
      <c r="N1043" s="116"/>
      <c r="O1043" s="116"/>
      <c r="P1043" s="116"/>
      <c r="Q1043" s="116"/>
      <c r="R1043" s="116"/>
      <c r="S1043" s="116"/>
      <c r="T1043" s="116"/>
      <c r="U1043" s="116"/>
      <c r="V1043" s="116"/>
      <c r="W1043" s="116"/>
      <c r="X1043" s="116"/>
      <c r="Y1043" s="122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7"/>
    </row>
    <row r="1044" spans="1:114" x14ac:dyDescent="0.2">
      <c r="A1044" s="126"/>
      <c r="B1044" s="116"/>
      <c r="C1044" s="116"/>
      <c r="D1044" s="116"/>
      <c r="E1044" s="116"/>
      <c r="F1044" s="116"/>
      <c r="G1044" s="116"/>
      <c r="H1044" s="116"/>
      <c r="I1044" s="116"/>
      <c r="J1044" s="129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116"/>
      <c r="U1044" s="116"/>
      <c r="V1044" s="116"/>
      <c r="W1044" s="116"/>
      <c r="X1044" s="116"/>
      <c r="Y1044" s="122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7"/>
    </row>
    <row r="1045" spans="1:114" x14ac:dyDescent="0.2">
      <c r="A1045" s="126"/>
      <c r="B1045" s="116"/>
      <c r="C1045" s="116"/>
      <c r="D1045" s="116"/>
      <c r="E1045" s="116"/>
      <c r="F1045" s="116"/>
      <c r="G1045" s="116"/>
      <c r="H1045" s="116"/>
      <c r="I1045" s="116"/>
      <c r="J1045" s="129"/>
      <c r="K1045" s="116"/>
      <c r="L1045" s="116"/>
      <c r="M1045" s="116"/>
      <c r="N1045" s="116"/>
      <c r="O1045" s="116"/>
      <c r="P1045" s="116"/>
      <c r="Q1045" s="116"/>
      <c r="R1045" s="116"/>
      <c r="S1045" s="116"/>
      <c r="T1045" s="116"/>
      <c r="U1045" s="116"/>
      <c r="V1045" s="116"/>
      <c r="W1045" s="116"/>
      <c r="X1045" s="116"/>
      <c r="Y1045" s="122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7"/>
    </row>
    <row r="1046" spans="1:114" x14ac:dyDescent="0.2">
      <c r="A1046" s="126"/>
      <c r="B1046" s="116"/>
      <c r="C1046" s="116"/>
      <c r="D1046" s="116"/>
      <c r="E1046" s="116"/>
      <c r="F1046" s="116"/>
      <c r="G1046" s="116"/>
      <c r="H1046" s="116"/>
      <c r="I1046" s="116"/>
      <c r="J1046" s="129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116"/>
      <c r="X1046" s="116"/>
      <c r="Y1046" s="122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7"/>
    </row>
    <row r="1047" spans="1:114" x14ac:dyDescent="0.2">
      <c r="A1047" s="126"/>
      <c r="B1047" s="116"/>
      <c r="C1047" s="116"/>
      <c r="D1047" s="116"/>
      <c r="E1047" s="116"/>
      <c r="F1047" s="116"/>
      <c r="G1047" s="116"/>
      <c r="H1047" s="116"/>
      <c r="I1047" s="116"/>
      <c r="J1047" s="129"/>
      <c r="K1047" s="116"/>
      <c r="L1047" s="116"/>
      <c r="M1047" s="116"/>
      <c r="N1047" s="116"/>
      <c r="O1047" s="116"/>
      <c r="P1047" s="116"/>
      <c r="Q1047" s="116"/>
      <c r="R1047" s="116"/>
      <c r="S1047" s="116"/>
      <c r="T1047" s="116"/>
      <c r="U1047" s="116"/>
      <c r="V1047" s="116"/>
      <c r="W1047" s="116"/>
      <c r="X1047" s="116"/>
      <c r="Y1047" s="122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  <c r="AN1047" s="104"/>
      <c r="AO1047" s="104"/>
      <c r="AP1047" s="104"/>
      <c r="AQ1047" s="104"/>
      <c r="AR1047" s="104"/>
      <c r="AS1047" s="104"/>
      <c r="AT1047" s="104"/>
      <c r="AU1047" s="104"/>
      <c r="AV1047" s="104"/>
      <c r="AW1047" s="104"/>
      <c r="AX1047" s="104"/>
      <c r="AY1047" s="104"/>
      <c r="AZ1047" s="104"/>
      <c r="BA1047" s="104"/>
      <c r="BB1047" s="104"/>
      <c r="BC1047" s="104"/>
      <c r="BD1047" s="104"/>
      <c r="BE1047" s="104"/>
      <c r="BF1047" s="104"/>
      <c r="BG1047" s="104"/>
      <c r="BH1047" s="104"/>
      <c r="BI1047" s="104"/>
      <c r="BJ1047" s="104"/>
      <c r="BK1047" s="104"/>
      <c r="BL1047" s="104"/>
      <c r="BM1047" s="104"/>
      <c r="BN1047" s="104"/>
      <c r="BO1047" s="104"/>
      <c r="BP1047" s="104"/>
      <c r="BQ1047" s="104"/>
      <c r="BR1047" s="104"/>
      <c r="BS1047" s="104"/>
      <c r="BT1047" s="104"/>
      <c r="BU1047" s="104"/>
      <c r="BV1047" s="104"/>
      <c r="BW1047" s="104"/>
      <c r="BX1047" s="104"/>
      <c r="BY1047" s="104"/>
      <c r="BZ1047" s="104"/>
      <c r="CA1047" s="104"/>
      <c r="CB1047" s="104"/>
      <c r="CC1047" s="104"/>
      <c r="CD1047" s="104"/>
      <c r="CE1047" s="104"/>
      <c r="CF1047" s="104"/>
      <c r="CG1047" s="104"/>
      <c r="CH1047" s="104"/>
      <c r="CI1047" s="104"/>
      <c r="CJ1047" s="104"/>
      <c r="CK1047" s="104"/>
      <c r="CL1047" s="104"/>
      <c r="CM1047" s="104"/>
      <c r="CN1047" s="104"/>
      <c r="CO1047" s="104"/>
      <c r="CP1047" s="104"/>
      <c r="CQ1047" s="104"/>
      <c r="CR1047" s="104"/>
      <c r="CS1047" s="104"/>
      <c r="CT1047" s="104"/>
      <c r="CU1047" s="104"/>
      <c r="CV1047" s="104"/>
      <c r="CW1047" s="104"/>
      <c r="CX1047" s="104"/>
      <c r="CY1047" s="104"/>
      <c r="CZ1047" s="104"/>
      <c r="DA1047" s="104"/>
      <c r="DB1047" s="104"/>
      <c r="DC1047" s="104"/>
      <c r="DD1047" s="104"/>
      <c r="DE1047" s="104"/>
      <c r="DF1047" s="104"/>
      <c r="DG1047" s="104"/>
      <c r="DH1047" s="104"/>
      <c r="DI1047" s="104"/>
      <c r="DJ1047" s="107"/>
    </row>
    <row r="1048" spans="1:114" x14ac:dyDescent="0.2">
      <c r="A1048" s="126"/>
      <c r="B1048" s="116"/>
      <c r="C1048" s="116"/>
      <c r="D1048" s="116"/>
      <c r="E1048" s="116"/>
      <c r="F1048" s="116"/>
      <c r="G1048" s="116"/>
      <c r="H1048" s="116"/>
      <c r="I1048" s="116"/>
      <c r="J1048" s="129"/>
      <c r="K1048" s="116"/>
      <c r="L1048" s="116"/>
      <c r="M1048" s="116"/>
      <c r="N1048" s="116"/>
      <c r="O1048" s="116"/>
      <c r="P1048" s="116"/>
      <c r="Q1048" s="116"/>
      <c r="R1048" s="116"/>
      <c r="S1048" s="116"/>
      <c r="T1048" s="116"/>
      <c r="U1048" s="116"/>
      <c r="V1048" s="116"/>
      <c r="W1048" s="116"/>
      <c r="X1048" s="116"/>
      <c r="Y1048" s="122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7"/>
    </row>
    <row r="1049" spans="1:114" x14ac:dyDescent="0.2">
      <c r="A1049" s="126"/>
      <c r="B1049" s="116"/>
      <c r="C1049" s="116"/>
      <c r="D1049" s="116"/>
      <c r="E1049" s="116"/>
      <c r="F1049" s="116"/>
      <c r="G1049" s="116"/>
      <c r="H1049" s="116"/>
      <c r="I1049" s="116"/>
      <c r="J1049" s="129"/>
      <c r="K1049" s="116"/>
      <c r="L1049" s="116"/>
      <c r="M1049" s="116"/>
      <c r="N1049" s="116"/>
      <c r="O1049" s="116"/>
      <c r="P1049" s="116"/>
      <c r="Q1049" s="116"/>
      <c r="R1049" s="116"/>
      <c r="S1049" s="116"/>
      <c r="T1049" s="116"/>
      <c r="U1049" s="116"/>
      <c r="V1049" s="116"/>
      <c r="W1049" s="116"/>
      <c r="X1049" s="116"/>
      <c r="Y1049" s="122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7"/>
    </row>
    <row r="1050" spans="1:114" x14ac:dyDescent="0.2">
      <c r="A1050" s="126"/>
      <c r="B1050" s="116"/>
      <c r="C1050" s="116"/>
      <c r="D1050" s="116"/>
      <c r="E1050" s="116"/>
      <c r="F1050" s="116"/>
      <c r="G1050" s="116"/>
      <c r="H1050" s="116"/>
      <c r="I1050" s="116"/>
      <c r="J1050" s="129"/>
      <c r="K1050" s="116"/>
      <c r="L1050" s="116"/>
      <c r="M1050" s="116"/>
      <c r="N1050" s="116"/>
      <c r="O1050" s="116"/>
      <c r="P1050" s="116"/>
      <c r="Q1050" s="116"/>
      <c r="R1050" s="116"/>
      <c r="S1050" s="116"/>
      <c r="T1050" s="116"/>
      <c r="U1050" s="116"/>
      <c r="V1050" s="116"/>
      <c r="W1050" s="116"/>
      <c r="X1050" s="116"/>
      <c r="Y1050" s="122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7"/>
    </row>
    <row r="1051" spans="1:114" x14ac:dyDescent="0.2">
      <c r="A1051" s="126"/>
      <c r="B1051" s="116"/>
      <c r="C1051" s="116"/>
      <c r="D1051" s="116"/>
      <c r="E1051" s="116"/>
      <c r="F1051" s="116"/>
      <c r="G1051" s="116"/>
      <c r="H1051" s="116"/>
      <c r="I1051" s="116"/>
      <c r="J1051" s="129"/>
      <c r="K1051" s="116"/>
      <c r="L1051" s="116"/>
      <c r="M1051" s="116"/>
      <c r="N1051" s="116"/>
      <c r="O1051" s="116"/>
      <c r="P1051" s="116"/>
      <c r="Q1051" s="116"/>
      <c r="R1051" s="116"/>
      <c r="S1051" s="116"/>
      <c r="T1051" s="116"/>
      <c r="U1051" s="116"/>
      <c r="V1051" s="116"/>
      <c r="W1051" s="116"/>
      <c r="X1051" s="116"/>
      <c r="Y1051" s="122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  <c r="AN1051" s="104"/>
      <c r="AO1051" s="104"/>
      <c r="AP1051" s="104"/>
      <c r="AQ1051" s="104"/>
      <c r="AR1051" s="104"/>
      <c r="AS1051" s="104"/>
      <c r="AT1051" s="104"/>
      <c r="AU1051" s="104"/>
      <c r="AV1051" s="104"/>
      <c r="AW1051" s="104"/>
      <c r="AX1051" s="104"/>
      <c r="AY1051" s="104"/>
      <c r="AZ1051" s="104"/>
      <c r="BA1051" s="104"/>
      <c r="BB1051" s="104"/>
      <c r="BC1051" s="104"/>
      <c r="BD1051" s="104"/>
      <c r="BE1051" s="104"/>
      <c r="BF1051" s="104"/>
      <c r="BG1051" s="104"/>
      <c r="BH1051" s="104"/>
      <c r="BI1051" s="104"/>
      <c r="BJ1051" s="104"/>
      <c r="BK1051" s="104"/>
      <c r="BL1051" s="104"/>
      <c r="BM1051" s="104"/>
      <c r="BN1051" s="104"/>
      <c r="BO1051" s="104"/>
      <c r="BP1051" s="104"/>
      <c r="BQ1051" s="104"/>
      <c r="BR1051" s="104"/>
      <c r="BS1051" s="104"/>
      <c r="BT1051" s="104"/>
      <c r="BU1051" s="104"/>
      <c r="BV1051" s="104"/>
      <c r="BW1051" s="104"/>
      <c r="BX1051" s="104"/>
      <c r="BY1051" s="104"/>
      <c r="BZ1051" s="104"/>
      <c r="CA1051" s="104"/>
      <c r="CB1051" s="104"/>
      <c r="CC1051" s="104"/>
      <c r="CD1051" s="104"/>
      <c r="CE1051" s="104"/>
      <c r="CF1051" s="104"/>
      <c r="CG1051" s="104"/>
      <c r="CH1051" s="104"/>
      <c r="CI1051" s="104"/>
      <c r="CJ1051" s="104"/>
      <c r="CK1051" s="104"/>
      <c r="CL1051" s="104"/>
      <c r="CM1051" s="104"/>
      <c r="CN1051" s="104"/>
      <c r="CO1051" s="104"/>
      <c r="CP1051" s="104"/>
      <c r="CQ1051" s="104"/>
      <c r="CR1051" s="104"/>
      <c r="CS1051" s="104"/>
      <c r="CT1051" s="104"/>
      <c r="CU1051" s="104"/>
      <c r="CV1051" s="104"/>
      <c r="CW1051" s="104"/>
      <c r="CX1051" s="104"/>
      <c r="CY1051" s="104"/>
      <c r="CZ1051" s="104"/>
      <c r="DA1051" s="104"/>
      <c r="DB1051" s="104"/>
      <c r="DC1051" s="104"/>
      <c r="DD1051" s="104"/>
      <c r="DE1051" s="104"/>
      <c r="DF1051" s="104"/>
      <c r="DG1051" s="104"/>
      <c r="DH1051" s="104"/>
      <c r="DI1051" s="104"/>
      <c r="DJ1051" s="107"/>
    </row>
    <row r="1052" spans="1:114" x14ac:dyDescent="0.2">
      <c r="A1052" s="126"/>
      <c r="B1052" s="116"/>
      <c r="C1052" s="116"/>
      <c r="D1052" s="116"/>
      <c r="E1052" s="116"/>
      <c r="F1052" s="116"/>
      <c r="G1052" s="116"/>
      <c r="H1052" s="116"/>
      <c r="I1052" s="116"/>
      <c r="J1052" s="129"/>
      <c r="K1052" s="116"/>
      <c r="L1052" s="116"/>
      <c r="M1052" s="116"/>
      <c r="N1052" s="116"/>
      <c r="O1052" s="116"/>
      <c r="P1052" s="116"/>
      <c r="Q1052" s="116"/>
      <c r="R1052" s="116"/>
      <c r="S1052" s="116"/>
      <c r="T1052" s="116"/>
      <c r="U1052" s="116"/>
      <c r="V1052" s="116"/>
      <c r="W1052" s="116"/>
      <c r="X1052" s="116"/>
      <c r="Y1052" s="122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7"/>
    </row>
    <row r="1053" spans="1:114" x14ac:dyDescent="0.2">
      <c r="A1053" s="126"/>
      <c r="B1053" s="116"/>
      <c r="C1053" s="116"/>
      <c r="D1053" s="116"/>
      <c r="E1053" s="116"/>
      <c r="F1053" s="116"/>
      <c r="G1053" s="116"/>
      <c r="H1053" s="116"/>
      <c r="I1053" s="116"/>
      <c r="J1053" s="129"/>
      <c r="K1053" s="116"/>
      <c r="L1053" s="116"/>
      <c r="M1053" s="116"/>
      <c r="N1053" s="116"/>
      <c r="O1053" s="116"/>
      <c r="P1053" s="116"/>
      <c r="Q1053" s="116"/>
      <c r="R1053" s="116"/>
      <c r="S1053" s="116"/>
      <c r="T1053" s="116"/>
      <c r="U1053" s="116"/>
      <c r="V1053" s="116"/>
      <c r="W1053" s="116"/>
      <c r="X1053" s="116"/>
      <c r="Y1053" s="122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  <c r="AN1053" s="104"/>
      <c r="AO1053" s="104"/>
      <c r="AP1053" s="104"/>
      <c r="AQ1053" s="104"/>
      <c r="AR1053" s="104"/>
      <c r="AS1053" s="104"/>
      <c r="AT1053" s="104"/>
      <c r="AU1053" s="104"/>
      <c r="AV1053" s="104"/>
      <c r="AW1053" s="104"/>
      <c r="AX1053" s="104"/>
      <c r="AY1053" s="104"/>
      <c r="AZ1053" s="104"/>
      <c r="BA1053" s="104"/>
      <c r="BB1053" s="104"/>
      <c r="BC1053" s="104"/>
      <c r="BD1053" s="104"/>
      <c r="BE1053" s="104"/>
      <c r="BF1053" s="104"/>
      <c r="BG1053" s="104"/>
      <c r="BH1053" s="104"/>
      <c r="BI1053" s="104"/>
      <c r="BJ1053" s="104"/>
      <c r="BK1053" s="104"/>
      <c r="BL1053" s="104"/>
      <c r="BM1053" s="104"/>
      <c r="BN1053" s="104"/>
      <c r="BO1053" s="104"/>
      <c r="BP1053" s="104"/>
      <c r="BQ1053" s="104"/>
      <c r="BR1053" s="104"/>
      <c r="BS1053" s="104"/>
      <c r="BT1053" s="104"/>
      <c r="BU1053" s="104"/>
      <c r="BV1053" s="104"/>
      <c r="BW1053" s="104"/>
      <c r="BX1053" s="104"/>
      <c r="BY1053" s="104"/>
      <c r="BZ1053" s="104"/>
      <c r="CA1053" s="104"/>
      <c r="CB1053" s="104"/>
      <c r="CC1053" s="104"/>
      <c r="CD1053" s="104"/>
      <c r="CE1053" s="104"/>
      <c r="CF1053" s="104"/>
      <c r="CG1053" s="104"/>
      <c r="CH1053" s="104"/>
      <c r="CI1053" s="104"/>
      <c r="CJ1053" s="104"/>
      <c r="CK1053" s="104"/>
      <c r="CL1053" s="104"/>
      <c r="CM1053" s="104"/>
      <c r="CN1053" s="104"/>
      <c r="CO1053" s="104"/>
      <c r="CP1053" s="104"/>
      <c r="CQ1053" s="104"/>
      <c r="CR1053" s="104"/>
      <c r="CS1053" s="104"/>
      <c r="CT1053" s="104"/>
      <c r="CU1053" s="104"/>
      <c r="CV1053" s="104"/>
      <c r="CW1053" s="104"/>
      <c r="CX1053" s="104"/>
      <c r="CY1053" s="104"/>
      <c r="CZ1053" s="104"/>
      <c r="DA1053" s="104"/>
      <c r="DB1053" s="104"/>
      <c r="DC1053" s="104"/>
      <c r="DD1053" s="104"/>
      <c r="DE1053" s="104"/>
      <c r="DF1053" s="104"/>
      <c r="DG1053" s="104"/>
      <c r="DH1053" s="104"/>
      <c r="DI1053" s="104"/>
      <c r="DJ1053" s="107"/>
    </row>
    <row r="1054" spans="1:114" x14ac:dyDescent="0.2">
      <c r="A1054" s="126"/>
      <c r="B1054" s="116"/>
      <c r="C1054" s="116"/>
      <c r="D1054" s="116"/>
      <c r="E1054" s="116"/>
      <c r="F1054" s="116"/>
      <c r="G1054" s="116"/>
      <c r="H1054" s="116"/>
      <c r="I1054" s="116"/>
      <c r="J1054" s="129"/>
      <c r="K1054" s="116"/>
      <c r="L1054" s="116"/>
      <c r="M1054" s="116"/>
      <c r="N1054" s="116"/>
      <c r="O1054" s="116"/>
      <c r="P1054" s="116"/>
      <c r="Q1054" s="116"/>
      <c r="R1054" s="116"/>
      <c r="S1054" s="116"/>
      <c r="T1054" s="116"/>
      <c r="U1054" s="116"/>
      <c r="V1054" s="116"/>
      <c r="W1054" s="116"/>
      <c r="X1054" s="116"/>
      <c r="Y1054" s="122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7"/>
    </row>
    <row r="1055" spans="1:114" x14ac:dyDescent="0.2">
      <c r="A1055" s="126"/>
      <c r="B1055" s="116"/>
      <c r="C1055" s="116"/>
      <c r="D1055" s="116"/>
      <c r="E1055" s="116"/>
      <c r="F1055" s="116"/>
      <c r="G1055" s="116"/>
      <c r="H1055" s="116"/>
      <c r="I1055" s="116"/>
      <c r="J1055" s="129"/>
      <c r="K1055" s="116"/>
      <c r="L1055" s="116"/>
      <c r="M1055" s="116"/>
      <c r="N1055" s="116"/>
      <c r="O1055" s="116"/>
      <c r="P1055" s="116"/>
      <c r="Q1055" s="116"/>
      <c r="R1055" s="116"/>
      <c r="S1055" s="116"/>
      <c r="T1055" s="116"/>
      <c r="U1055" s="116"/>
      <c r="V1055" s="116"/>
      <c r="W1055" s="116"/>
      <c r="X1055" s="116"/>
      <c r="Y1055" s="122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7"/>
    </row>
    <row r="1056" spans="1:114" x14ac:dyDescent="0.2">
      <c r="A1056" s="126"/>
      <c r="B1056" s="116"/>
      <c r="C1056" s="116"/>
      <c r="D1056" s="116"/>
      <c r="E1056" s="116"/>
      <c r="F1056" s="116"/>
      <c r="G1056" s="116"/>
      <c r="H1056" s="116"/>
      <c r="I1056" s="116"/>
      <c r="J1056" s="129"/>
      <c r="K1056" s="116"/>
      <c r="L1056" s="116"/>
      <c r="M1056" s="116"/>
      <c r="N1056" s="116"/>
      <c r="O1056" s="116"/>
      <c r="P1056" s="116"/>
      <c r="Q1056" s="116"/>
      <c r="R1056" s="116"/>
      <c r="S1056" s="116"/>
      <c r="T1056" s="116"/>
      <c r="U1056" s="116"/>
      <c r="V1056" s="116"/>
      <c r="W1056" s="116"/>
      <c r="X1056" s="116"/>
      <c r="Y1056" s="122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7"/>
    </row>
    <row r="1057" spans="1:114" x14ac:dyDescent="0.2">
      <c r="A1057" s="126"/>
      <c r="B1057" s="116"/>
      <c r="C1057" s="116"/>
      <c r="D1057" s="116"/>
      <c r="E1057" s="116"/>
      <c r="F1057" s="116"/>
      <c r="G1057" s="116"/>
      <c r="H1057" s="116"/>
      <c r="I1057" s="116"/>
      <c r="J1057" s="129"/>
      <c r="K1057" s="116"/>
      <c r="L1057" s="116"/>
      <c r="M1057" s="116"/>
      <c r="N1057" s="116"/>
      <c r="O1057" s="116"/>
      <c r="P1057" s="116"/>
      <c r="Q1057" s="116"/>
      <c r="R1057" s="116"/>
      <c r="S1057" s="116"/>
      <c r="T1057" s="116"/>
      <c r="U1057" s="116"/>
      <c r="V1057" s="116"/>
      <c r="W1057" s="116"/>
      <c r="X1057" s="116"/>
      <c r="Y1057" s="122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7"/>
    </row>
    <row r="1058" spans="1:114" x14ac:dyDescent="0.2">
      <c r="A1058" s="126"/>
      <c r="B1058" s="116"/>
      <c r="C1058" s="116"/>
      <c r="D1058" s="116"/>
      <c r="E1058" s="116"/>
      <c r="F1058" s="116"/>
      <c r="G1058" s="116"/>
      <c r="H1058" s="116"/>
      <c r="I1058" s="116"/>
      <c r="J1058" s="129"/>
      <c r="K1058" s="116"/>
      <c r="L1058" s="116"/>
      <c r="M1058" s="116"/>
      <c r="N1058" s="116"/>
      <c r="O1058" s="116"/>
      <c r="P1058" s="116"/>
      <c r="Q1058" s="116"/>
      <c r="R1058" s="116"/>
      <c r="S1058" s="116"/>
      <c r="T1058" s="116"/>
      <c r="U1058" s="116"/>
      <c r="V1058" s="116"/>
      <c r="W1058" s="116"/>
      <c r="X1058" s="116"/>
      <c r="Y1058" s="122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104"/>
      <c r="AO1058" s="104"/>
      <c r="AP1058" s="104"/>
      <c r="AQ1058" s="104"/>
      <c r="AR1058" s="104"/>
      <c r="AS1058" s="104"/>
      <c r="AT1058" s="104"/>
      <c r="AU1058" s="104"/>
      <c r="AV1058" s="104"/>
      <c r="AW1058" s="104"/>
      <c r="AX1058" s="104"/>
      <c r="AY1058" s="104"/>
      <c r="AZ1058" s="104"/>
      <c r="BA1058" s="104"/>
      <c r="BB1058" s="104"/>
      <c r="BC1058" s="104"/>
      <c r="BD1058" s="104"/>
      <c r="BE1058" s="104"/>
      <c r="BF1058" s="104"/>
      <c r="BG1058" s="104"/>
      <c r="BH1058" s="104"/>
      <c r="BI1058" s="104"/>
      <c r="BJ1058" s="104"/>
      <c r="BK1058" s="104"/>
      <c r="BL1058" s="104"/>
      <c r="BM1058" s="104"/>
      <c r="BN1058" s="104"/>
      <c r="BO1058" s="104"/>
      <c r="BP1058" s="104"/>
      <c r="BQ1058" s="104"/>
      <c r="BR1058" s="104"/>
      <c r="BS1058" s="104"/>
      <c r="BT1058" s="104"/>
      <c r="BU1058" s="104"/>
      <c r="BV1058" s="104"/>
      <c r="BW1058" s="104"/>
      <c r="BX1058" s="104"/>
      <c r="BY1058" s="104"/>
      <c r="BZ1058" s="104"/>
      <c r="CA1058" s="104"/>
      <c r="CB1058" s="104"/>
      <c r="CC1058" s="104"/>
      <c r="CD1058" s="104"/>
      <c r="CE1058" s="104"/>
      <c r="CF1058" s="104"/>
      <c r="CG1058" s="104"/>
      <c r="CH1058" s="104"/>
      <c r="CI1058" s="104"/>
      <c r="CJ1058" s="104"/>
      <c r="CK1058" s="104"/>
      <c r="CL1058" s="104"/>
      <c r="CM1058" s="104"/>
      <c r="CN1058" s="104"/>
      <c r="CO1058" s="104"/>
      <c r="CP1058" s="104"/>
      <c r="CQ1058" s="104"/>
      <c r="CR1058" s="104"/>
      <c r="CS1058" s="104"/>
      <c r="CT1058" s="104"/>
      <c r="CU1058" s="104"/>
      <c r="CV1058" s="104"/>
      <c r="CW1058" s="104"/>
      <c r="CX1058" s="104"/>
      <c r="CY1058" s="104"/>
      <c r="CZ1058" s="104"/>
      <c r="DA1058" s="104"/>
      <c r="DB1058" s="104"/>
      <c r="DC1058" s="104"/>
      <c r="DD1058" s="104"/>
      <c r="DE1058" s="104"/>
      <c r="DF1058" s="104"/>
      <c r="DG1058" s="104"/>
      <c r="DH1058" s="104"/>
      <c r="DI1058" s="104"/>
      <c r="DJ1058" s="107"/>
    </row>
    <row r="1059" spans="1:114" x14ac:dyDescent="0.2">
      <c r="A1059" s="126"/>
      <c r="B1059" s="116"/>
      <c r="C1059" s="116"/>
      <c r="D1059" s="116"/>
      <c r="E1059" s="116"/>
      <c r="F1059" s="116"/>
      <c r="G1059" s="116"/>
      <c r="H1059" s="116"/>
      <c r="I1059" s="116"/>
      <c r="J1059" s="129"/>
      <c r="K1059" s="116"/>
      <c r="L1059" s="116"/>
      <c r="M1059" s="116"/>
      <c r="N1059" s="116"/>
      <c r="O1059" s="116"/>
      <c r="P1059" s="116"/>
      <c r="Q1059" s="116"/>
      <c r="R1059" s="116"/>
      <c r="S1059" s="116"/>
      <c r="T1059" s="116"/>
      <c r="U1059" s="116"/>
      <c r="V1059" s="116"/>
      <c r="W1059" s="116"/>
      <c r="X1059" s="116"/>
      <c r="Y1059" s="122"/>
      <c r="Z1059" s="104"/>
      <c r="AA1059" s="104"/>
      <c r="AB1059" s="104"/>
      <c r="AC1059" s="104"/>
      <c r="AD1059" s="104"/>
      <c r="AE1059" s="104"/>
      <c r="AF1059" s="104"/>
      <c r="AG1059" s="104"/>
      <c r="AH1059" s="104"/>
      <c r="AI1059" s="104"/>
      <c r="AJ1059" s="104"/>
      <c r="AK1059" s="104"/>
      <c r="AL1059" s="104"/>
      <c r="AM1059" s="104"/>
      <c r="AN1059" s="104"/>
      <c r="AO1059" s="104"/>
      <c r="AP1059" s="104"/>
      <c r="AQ1059" s="104"/>
      <c r="AR1059" s="104"/>
      <c r="AS1059" s="104"/>
      <c r="AT1059" s="104"/>
      <c r="AU1059" s="104"/>
      <c r="AV1059" s="104"/>
      <c r="AW1059" s="104"/>
      <c r="AX1059" s="104"/>
      <c r="AY1059" s="104"/>
      <c r="AZ1059" s="104"/>
      <c r="BA1059" s="104"/>
      <c r="BB1059" s="104"/>
      <c r="BC1059" s="104"/>
      <c r="BD1059" s="104"/>
      <c r="BE1059" s="104"/>
      <c r="BF1059" s="104"/>
      <c r="BG1059" s="104"/>
      <c r="BH1059" s="104"/>
      <c r="BI1059" s="104"/>
      <c r="BJ1059" s="104"/>
      <c r="BK1059" s="104"/>
      <c r="BL1059" s="104"/>
      <c r="BM1059" s="104"/>
      <c r="BN1059" s="104"/>
      <c r="BO1059" s="104"/>
      <c r="BP1059" s="104"/>
      <c r="BQ1059" s="104"/>
      <c r="BR1059" s="104"/>
      <c r="BS1059" s="104"/>
      <c r="BT1059" s="104"/>
      <c r="BU1059" s="104"/>
      <c r="BV1059" s="104"/>
      <c r="BW1059" s="104"/>
      <c r="BX1059" s="104"/>
      <c r="BY1059" s="104"/>
      <c r="BZ1059" s="104"/>
      <c r="CA1059" s="104"/>
      <c r="CB1059" s="104"/>
      <c r="CC1059" s="104"/>
      <c r="CD1059" s="104"/>
      <c r="CE1059" s="104"/>
      <c r="CF1059" s="104"/>
      <c r="CG1059" s="104"/>
      <c r="CH1059" s="104"/>
      <c r="CI1059" s="104"/>
      <c r="CJ1059" s="104"/>
      <c r="CK1059" s="104"/>
      <c r="CL1059" s="104"/>
      <c r="CM1059" s="104"/>
      <c r="CN1059" s="104"/>
      <c r="CO1059" s="104"/>
      <c r="CP1059" s="104"/>
      <c r="CQ1059" s="104"/>
      <c r="CR1059" s="104"/>
      <c r="CS1059" s="104"/>
      <c r="CT1059" s="104"/>
      <c r="CU1059" s="104"/>
      <c r="CV1059" s="104"/>
      <c r="CW1059" s="104"/>
      <c r="CX1059" s="104"/>
      <c r="CY1059" s="104"/>
      <c r="CZ1059" s="104"/>
      <c r="DA1059" s="104"/>
      <c r="DB1059" s="104"/>
      <c r="DC1059" s="104"/>
      <c r="DD1059" s="104"/>
      <c r="DE1059" s="104"/>
      <c r="DF1059" s="104"/>
      <c r="DG1059" s="104"/>
      <c r="DH1059" s="104"/>
      <c r="DI1059" s="104"/>
      <c r="DJ1059" s="107"/>
    </row>
    <row r="1060" spans="1:114" x14ac:dyDescent="0.2">
      <c r="A1060" s="126"/>
      <c r="B1060" s="116"/>
      <c r="C1060" s="116"/>
      <c r="D1060" s="116"/>
      <c r="E1060" s="116"/>
      <c r="F1060" s="116"/>
      <c r="G1060" s="116"/>
      <c r="H1060" s="116"/>
      <c r="I1060" s="116"/>
      <c r="J1060" s="129"/>
      <c r="K1060" s="116"/>
      <c r="L1060" s="116"/>
      <c r="M1060" s="116"/>
      <c r="N1060" s="116"/>
      <c r="O1060" s="116"/>
      <c r="P1060" s="116"/>
      <c r="Q1060" s="116"/>
      <c r="R1060" s="116"/>
      <c r="S1060" s="116"/>
      <c r="T1060" s="116"/>
      <c r="U1060" s="116"/>
      <c r="V1060" s="116"/>
      <c r="W1060" s="116"/>
      <c r="X1060" s="116"/>
      <c r="Y1060" s="122"/>
      <c r="Z1060" s="104"/>
      <c r="AA1060" s="104"/>
      <c r="AB1060" s="104"/>
      <c r="AC1060" s="104"/>
      <c r="AD1060" s="104"/>
      <c r="AE1060" s="104"/>
      <c r="AF1060" s="104"/>
      <c r="AG1060" s="104"/>
      <c r="AH1060" s="104"/>
      <c r="AI1060" s="104"/>
      <c r="AJ1060" s="104"/>
      <c r="AK1060" s="104"/>
      <c r="AL1060" s="104"/>
      <c r="AM1060" s="104"/>
      <c r="AN1060" s="104"/>
      <c r="AO1060" s="104"/>
      <c r="AP1060" s="104"/>
      <c r="AQ1060" s="104"/>
      <c r="AR1060" s="104"/>
      <c r="AS1060" s="104"/>
      <c r="AT1060" s="104"/>
      <c r="AU1060" s="104"/>
      <c r="AV1060" s="104"/>
      <c r="AW1060" s="104"/>
      <c r="AX1060" s="104"/>
      <c r="AY1060" s="104"/>
      <c r="AZ1060" s="104"/>
      <c r="BA1060" s="104"/>
      <c r="BB1060" s="104"/>
      <c r="BC1060" s="104"/>
      <c r="BD1060" s="104"/>
      <c r="BE1060" s="104"/>
      <c r="BF1060" s="104"/>
      <c r="BG1060" s="104"/>
      <c r="BH1060" s="104"/>
      <c r="BI1060" s="104"/>
      <c r="BJ1060" s="104"/>
      <c r="BK1060" s="104"/>
      <c r="BL1060" s="104"/>
      <c r="BM1060" s="104"/>
      <c r="BN1060" s="104"/>
      <c r="BO1060" s="104"/>
      <c r="BP1060" s="104"/>
      <c r="BQ1060" s="104"/>
      <c r="BR1060" s="104"/>
      <c r="BS1060" s="104"/>
      <c r="BT1060" s="104"/>
      <c r="BU1060" s="104"/>
      <c r="BV1060" s="104"/>
      <c r="BW1060" s="104"/>
      <c r="BX1060" s="104"/>
      <c r="BY1060" s="104"/>
      <c r="BZ1060" s="104"/>
      <c r="CA1060" s="104"/>
      <c r="CB1060" s="104"/>
      <c r="CC1060" s="104"/>
      <c r="CD1060" s="104"/>
      <c r="CE1060" s="104"/>
      <c r="CF1060" s="104"/>
      <c r="CG1060" s="104"/>
      <c r="CH1060" s="104"/>
      <c r="CI1060" s="104"/>
      <c r="CJ1060" s="104"/>
      <c r="CK1060" s="104"/>
      <c r="CL1060" s="104"/>
      <c r="CM1060" s="104"/>
      <c r="CN1060" s="104"/>
      <c r="CO1060" s="104"/>
      <c r="CP1060" s="104"/>
      <c r="CQ1060" s="104"/>
      <c r="CR1060" s="104"/>
      <c r="CS1060" s="104"/>
      <c r="CT1060" s="104"/>
      <c r="CU1060" s="104"/>
      <c r="CV1060" s="104"/>
      <c r="CW1060" s="104"/>
      <c r="CX1060" s="104"/>
      <c r="CY1060" s="104"/>
      <c r="CZ1060" s="104"/>
      <c r="DA1060" s="104"/>
      <c r="DB1060" s="104"/>
      <c r="DC1060" s="104"/>
      <c r="DD1060" s="104"/>
      <c r="DE1060" s="104"/>
      <c r="DF1060" s="104"/>
      <c r="DG1060" s="104"/>
      <c r="DH1060" s="104"/>
      <c r="DI1060" s="104"/>
      <c r="DJ1060" s="107"/>
    </row>
    <row r="1061" spans="1:114" x14ac:dyDescent="0.2">
      <c r="A1061" s="126"/>
      <c r="B1061" s="116"/>
      <c r="C1061" s="116"/>
      <c r="D1061" s="116"/>
      <c r="E1061" s="116"/>
      <c r="F1061" s="116"/>
      <c r="G1061" s="116"/>
      <c r="H1061" s="116"/>
      <c r="I1061" s="116"/>
      <c r="J1061" s="129"/>
      <c r="K1061" s="116"/>
      <c r="L1061" s="116"/>
      <c r="M1061" s="116"/>
      <c r="N1061" s="116"/>
      <c r="O1061" s="116"/>
      <c r="P1061" s="116"/>
      <c r="Q1061" s="116"/>
      <c r="R1061" s="116"/>
      <c r="S1061" s="116"/>
      <c r="T1061" s="116"/>
      <c r="U1061" s="116"/>
      <c r="V1061" s="116"/>
      <c r="W1061" s="116"/>
      <c r="X1061" s="116"/>
      <c r="Y1061" s="122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  <c r="AK1061" s="104"/>
      <c r="AL1061" s="104"/>
      <c r="AM1061" s="104"/>
      <c r="AN1061" s="104"/>
      <c r="AO1061" s="104"/>
      <c r="AP1061" s="104"/>
      <c r="AQ1061" s="104"/>
      <c r="AR1061" s="104"/>
      <c r="AS1061" s="104"/>
      <c r="AT1061" s="104"/>
      <c r="AU1061" s="104"/>
      <c r="AV1061" s="104"/>
      <c r="AW1061" s="104"/>
      <c r="AX1061" s="104"/>
      <c r="AY1061" s="104"/>
      <c r="AZ1061" s="104"/>
      <c r="BA1061" s="104"/>
      <c r="BB1061" s="104"/>
      <c r="BC1061" s="104"/>
      <c r="BD1061" s="104"/>
      <c r="BE1061" s="104"/>
      <c r="BF1061" s="104"/>
      <c r="BG1061" s="104"/>
      <c r="BH1061" s="104"/>
      <c r="BI1061" s="104"/>
      <c r="BJ1061" s="104"/>
      <c r="BK1061" s="104"/>
      <c r="BL1061" s="104"/>
      <c r="BM1061" s="104"/>
      <c r="BN1061" s="104"/>
      <c r="BO1061" s="104"/>
      <c r="BP1061" s="104"/>
      <c r="BQ1061" s="104"/>
      <c r="BR1061" s="104"/>
      <c r="BS1061" s="104"/>
      <c r="BT1061" s="104"/>
      <c r="BU1061" s="104"/>
      <c r="BV1061" s="104"/>
      <c r="BW1061" s="104"/>
      <c r="BX1061" s="104"/>
      <c r="BY1061" s="104"/>
      <c r="BZ1061" s="104"/>
      <c r="CA1061" s="104"/>
      <c r="CB1061" s="104"/>
      <c r="CC1061" s="104"/>
      <c r="CD1061" s="104"/>
      <c r="CE1061" s="104"/>
      <c r="CF1061" s="104"/>
      <c r="CG1061" s="104"/>
      <c r="CH1061" s="104"/>
      <c r="CI1061" s="104"/>
      <c r="CJ1061" s="104"/>
      <c r="CK1061" s="104"/>
      <c r="CL1061" s="104"/>
      <c r="CM1061" s="104"/>
      <c r="CN1061" s="104"/>
      <c r="CO1061" s="104"/>
      <c r="CP1061" s="104"/>
      <c r="CQ1061" s="104"/>
      <c r="CR1061" s="104"/>
      <c r="CS1061" s="104"/>
      <c r="CT1061" s="104"/>
      <c r="CU1061" s="104"/>
      <c r="CV1061" s="104"/>
      <c r="CW1061" s="104"/>
      <c r="CX1061" s="104"/>
      <c r="CY1061" s="104"/>
      <c r="CZ1061" s="104"/>
      <c r="DA1061" s="104"/>
      <c r="DB1061" s="104"/>
      <c r="DC1061" s="104"/>
      <c r="DD1061" s="104"/>
      <c r="DE1061" s="104"/>
      <c r="DF1061" s="104"/>
      <c r="DG1061" s="104"/>
      <c r="DH1061" s="104"/>
      <c r="DI1061" s="104"/>
      <c r="DJ1061" s="107"/>
    </row>
    <row r="1062" spans="1:114" x14ac:dyDescent="0.2">
      <c r="A1062" s="126"/>
      <c r="B1062" s="116"/>
      <c r="C1062" s="116"/>
      <c r="D1062" s="116"/>
      <c r="E1062" s="116"/>
      <c r="F1062" s="116"/>
      <c r="G1062" s="116"/>
      <c r="H1062" s="116"/>
      <c r="I1062" s="116"/>
      <c r="J1062" s="129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22"/>
      <c r="Z1062" s="104"/>
      <c r="AA1062" s="104"/>
      <c r="AB1062" s="104"/>
      <c r="AC1062" s="104"/>
      <c r="AD1062" s="104"/>
      <c r="AE1062" s="104"/>
      <c r="AF1062" s="104"/>
      <c r="AG1062" s="104"/>
      <c r="AH1062" s="104"/>
      <c r="AI1062" s="104"/>
      <c r="AJ1062" s="104"/>
      <c r="AK1062" s="104"/>
      <c r="AL1062" s="104"/>
      <c r="AM1062" s="104"/>
      <c r="AN1062" s="104"/>
      <c r="AO1062" s="104"/>
      <c r="AP1062" s="104"/>
      <c r="AQ1062" s="104"/>
      <c r="AR1062" s="104"/>
      <c r="AS1062" s="104"/>
      <c r="AT1062" s="104"/>
      <c r="AU1062" s="104"/>
      <c r="AV1062" s="104"/>
      <c r="AW1062" s="104"/>
      <c r="AX1062" s="104"/>
      <c r="AY1062" s="104"/>
      <c r="AZ1062" s="104"/>
      <c r="BA1062" s="104"/>
      <c r="BB1062" s="104"/>
      <c r="BC1062" s="104"/>
      <c r="BD1062" s="104"/>
      <c r="BE1062" s="104"/>
      <c r="BF1062" s="104"/>
      <c r="BG1062" s="104"/>
      <c r="BH1062" s="104"/>
      <c r="BI1062" s="104"/>
      <c r="BJ1062" s="104"/>
      <c r="BK1062" s="104"/>
      <c r="BL1062" s="104"/>
      <c r="BM1062" s="104"/>
      <c r="BN1062" s="104"/>
      <c r="BO1062" s="104"/>
      <c r="BP1062" s="104"/>
      <c r="BQ1062" s="104"/>
      <c r="BR1062" s="104"/>
      <c r="BS1062" s="104"/>
      <c r="BT1062" s="104"/>
      <c r="BU1062" s="104"/>
      <c r="BV1062" s="104"/>
      <c r="BW1062" s="104"/>
      <c r="BX1062" s="104"/>
      <c r="BY1062" s="104"/>
      <c r="BZ1062" s="104"/>
      <c r="CA1062" s="104"/>
      <c r="CB1062" s="104"/>
      <c r="CC1062" s="104"/>
      <c r="CD1062" s="104"/>
      <c r="CE1062" s="104"/>
      <c r="CF1062" s="104"/>
      <c r="CG1062" s="104"/>
      <c r="CH1062" s="104"/>
      <c r="CI1062" s="104"/>
      <c r="CJ1062" s="104"/>
      <c r="CK1062" s="104"/>
      <c r="CL1062" s="104"/>
      <c r="CM1062" s="104"/>
      <c r="CN1062" s="104"/>
      <c r="CO1062" s="104"/>
      <c r="CP1062" s="104"/>
      <c r="CQ1062" s="104"/>
      <c r="CR1062" s="104"/>
      <c r="CS1062" s="104"/>
      <c r="CT1062" s="104"/>
      <c r="CU1062" s="104"/>
      <c r="CV1062" s="104"/>
      <c r="CW1062" s="104"/>
      <c r="CX1062" s="104"/>
      <c r="CY1062" s="104"/>
      <c r="CZ1062" s="104"/>
      <c r="DA1062" s="104"/>
      <c r="DB1062" s="104"/>
      <c r="DC1062" s="104"/>
      <c r="DD1062" s="104"/>
      <c r="DE1062" s="104"/>
      <c r="DF1062" s="104"/>
      <c r="DG1062" s="104"/>
      <c r="DH1062" s="104"/>
      <c r="DI1062" s="104"/>
      <c r="DJ1062" s="107"/>
    </row>
    <row r="1063" spans="1:114" x14ac:dyDescent="0.2">
      <c r="A1063" s="126"/>
      <c r="B1063" s="116"/>
      <c r="C1063" s="116"/>
      <c r="D1063" s="116"/>
      <c r="E1063" s="116"/>
      <c r="F1063" s="116"/>
      <c r="G1063" s="116"/>
      <c r="H1063" s="116"/>
      <c r="I1063" s="116"/>
      <c r="J1063" s="129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16"/>
      <c r="U1063" s="116"/>
      <c r="V1063" s="116"/>
      <c r="W1063" s="116"/>
      <c r="X1063" s="116"/>
      <c r="Y1063" s="122"/>
      <c r="Z1063" s="104"/>
      <c r="AA1063" s="104"/>
      <c r="AB1063" s="104"/>
      <c r="AC1063" s="104"/>
      <c r="AD1063" s="104"/>
      <c r="AE1063" s="104"/>
      <c r="AF1063" s="104"/>
      <c r="AG1063" s="104"/>
      <c r="AH1063" s="104"/>
      <c r="AI1063" s="104"/>
      <c r="AJ1063" s="104"/>
      <c r="AK1063" s="104"/>
      <c r="AL1063" s="104"/>
      <c r="AM1063" s="104"/>
      <c r="AN1063" s="104"/>
      <c r="AO1063" s="104"/>
      <c r="AP1063" s="104"/>
      <c r="AQ1063" s="104"/>
      <c r="AR1063" s="104"/>
      <c r="AS1063" s="104"/>
      <c r="AT1063" s="104"/>
      <c r="AU1063" s="104"/>
      <c r="AV1063" s="104"/>
      <c r="AW1063" s="104"/>
      <c r="AX1063" s="104"/>
      <c r="AY1063" s="104"/>
      <c r="AZ1063" s="104"/>
      <c r="BA1063" s="104"/>
      <c r="BB1063" s="104"/>
      <c r="BC1063" s="104"/>
      <c r="BD1063" s="104"/>
      <c r="BE1063" s="104"/>
      <c r="BF1063" s="104"/>
      <c r="BG1063" s="104"/>
      <c r="BH1063" s="104"/>
      <c r="BI1063" s="104"/>
      <c r="BJ1063" s="104"/>
      <c r="BK1063" s="104"/>
      <c r="BL1063" s="104"/>
      <c r="BM1063" s="104"/>
      <c r="BN1063" s="104"/>
      <c r="BO1063" s="104"/>
      <c r="BP1063" s="104"/>
      <c r="BQ1063" s="104"/>
      <c r="BR1063" s="104"/>
      <c r="BS1063" s="104"/>
      <c r="BT1063" s="104"/>
      <c r="BU1063" s="104"/>
      <c r="BV1063" s="104"/>
      <c r="BW1063" s="104"/>
      <c r="BX1063" s="104"/>
      <c r="BY1063" s="104"/>
      <c r="BZ1063" s="104"/>
      <c r="CA1063" s="104"/>
      <c r="CB1063" s="104"/>
      <c r="CC1063" s="104"/>
      <c r="CD1063" s="104"/>
      <c r="CE1063" s="104"/>
      <c r="CF1063" s="104"/>
      <c r="CG1063" s="104"/>
      <c r="CH1063" s="104"/>
      <c r="CI1063" s="104"/>
      <c r="CJ1063" s="104"/>
      <c r="CK1063" s="104"/>
      <c r="CL1063" s="104"/>
      <c r="CM1063" s="104"/>
      <c r="CN1063" s="104"/>
      <c r="CO1063" s="104"/>
      <c r="CP1063" s="104"/>
      <c r="CQ1063" s="104"/>
      <c r="CR1063" s="104"/>
      <c r="CS1063" s="104"/>
      <c r="CT1063" s="104"/>
      <c r="CU1063" s="104"/>
      <c r="CV1063" s="104"/>
      <c r="CW1063" s="104"/>
      <c r="CX1063" s="104"/>
      <c r="CY1063" s="104"/>
      <c r="CZ1063" s="104"/>
      <c r="DA1063" s="104"/>
      <c r="DB1063" s="104"/>
      <c r="DC1063" s="104"/>
      <c r="DD1063" s="104"/>
      <c r="DE1063" s="104"/>
      <c r="DF1063" s="104"/>
      <c r="DG1063" s="104"/>
      <c r="DH1063" s="104"/>
      <c r="DI1063" s="104"/>
      <c r="DJ1063" s="107"/>
    </row>
    <row r="1064" spans="1:114" x14ac:dyDescent="0.2">
      <c r="A1064" s="126"/>
      <c r="B1064" s="116"/>
      <c r="C1064" s="116"/>
      <c r="D1064" s="116"/>
      <c r="E1064" s="116"/>
      <c r="F1064" s="116"/>
      <c r="G1064" s="116"/>
      <c r="H1064" s="116"/>
      <c r="I1064" s="116"/>
      <c r="J1064" s="129"/>
      <c r="K1064" s="116"/>
      <c r="L1064" s="116"/>
      <c r="M1064" s="116"/>
      <c r="N1064" s="116"/>
      <c r="O1064" s="116"/>
      <c r="P1064" s="116"/>
      <c r="Q1064" s="116"/>
      <c r="R1064" s="116"/>
      <c r="S1064" s="116"/>
      <c r="T1064" s="116"/>
      <c r="U1064" s="116"/>
      <c r="V1064" s="116"/>
      <c r="W1064" s="116"/>
      <c r="X1064" s="116"/>
      <c r="Y1064" s="122"/>
      <c r="Z1064" s="104"/>
      <c r="AA1064" s="104"/>
      <c r="AB1064" s="104"/>
      <c r="AC1064" s="104"/>
      <c r="AD1064" s="104"/>
      <c r="AE1064" s="104"/>
      <c r="AF1064" s="104"/>
      <c r="AG1064" s="104"/>
      <c r="AH1064" s="104"/>
      <c r="AI1064" s="104"/>
      <c r="AJ1064" s="104"/>
      <c r="AK1064" s="104"/>
      <c r="AL1064" s="104"/>
      <c r="AM1064" s="104"/>
      <c r="AN1064" s="104"/>
      <c r="AO1064" s="104"/>
      <c r="AP1064" s="104"/>
      <c r="AQ1064" s="104"/>
      <c r="AR1064" s="104"/>
      <c r="AS1064" s="104"/>
      <c r="AT1064" s="104"/>
      <c r="AU1064" s="104"/>
      <c r="AV1064" s="104"/>
      <c r="AW1064" s="104"/>
      <c r="AX1064" s="104"/>
      <c r="AY1064" s="104"/>
      <c r="AZ1064" s="104"/>
      <c r="BA1064" s="104"/>
      <c r="BB1064" s="104"/>
      <c r="BC1064" s="104"/>
      <c r="BD1064" s="104"/>
      <c r="BE1064" s="104"/>
      <c r="BF1064" s="104"/>
      <c r="BG1064" s="104"/>
      <c r="BH1064" s="104"/>
      <c r="BI1064" s="104"/>
      <c r="BJ1064" s="104"/>
      <c r="BK1064" s="104"/>
      <c r="BL1064" s="104"/>
      <c r="BM1064" s="104"/>
      <c r="BN1064" s="104"/>
      <c r="BO1064" s="104"/>
      <c r="BP1064" s="104"/>
      <c r="BQ1064" s="104"/>
      <c r="BR1064" s="104"/>
      <c r="BS1064" s="104"/>
      <c r="BT1064" s="104"/>
      <c r="BU1064" s="104"/>
      <c r="BV1064" s="104"/>
      <c r="BW1064" s="104"/>
      <c r="BX1064" s="104"/>
      <c r="BY1064" s="104"/>
      <c r="BZ1064" s="104"/>
      <c r="CA1064" s="104"/>
      <c r="CB1064" s="104"/>
      <c r="CC1064" s="104"/>
      <c r="CD1064" s="104"/>
      <c r="CE1064" s="104"/>
      <c r="CF1064" s="104"/>
      <c r="CG1064" s="104"/>
      <c r="CH1064" s="104"/>
      <c r="CI1064" s="104"/>
      <c r="CJ1064" s="104"/>
      <c r="CK1064" s="104"/>
      <c r="CL1064" s="104"/>
      <c r="CM1064" s="104"/>
      <c r="CN1064" s="104"/>
      <c r="CO1064" s="104"/>
      <c r="CP1064" s="104"/>
      <c r="CQ1064" s="104"/>
      <c r="CR1064" s="104"/>
      <c r="CS1064" s="104"/>
      <c r="CT1064" s="104"/>
      <c r="CU1064" s="104"/>
      <c r="CV1064" s="104"/>
      <c r="CW1064" s="104"/>
      <c r="CX1064" s="104"/>
      <c r="CY1064" s="104"/>
      <c r="CZ1064" s="104"/>
      <c r="DA1064" s="104"/>
      <c r="DB1064" s="104"/>
      <c r="DC1064" s="104"/>
      <c r="DD1064" s="104"/>
      <c r="DE1064" s="104"/>
      <c r="DF1064" s="104"/>
      <c r="DG1064" s="104"/>
      <c r="DH1064" s="104"/>
      <c r="DI1064" s="104"/>
      <c r="DJ1064" s="107"/>
    </row>
    <row r="1065" spans="1:114" x14ac:dyDescent="0.2">
      <c r="A1065" s="126"/>
      <c r="B1065" s="116"/>
      <c r="C1065" s="116"/>
      <c r="D1065" s="116"/>
      <c r="E1065" s="116"/>
      <c r="F1065" s="116"/>
      <c r="G1065" s="116"/>
      <c r="H1065" s="116"/>
      <c r="I1065" s="116"/>
      <c r="J1065" s="129"/>
      <c r="K1065" s="116"/>
      <c r="L1065" s="116"/>
      <c r="M1065" s="116"/>
      <c r="N1065" s="116"/>
      <c r="O1065" s="116"/>
      <c r="P1065" s="116"/>
      <c r="Q1065" s="116"/>
      <c r="R1065" s="116"/>
      <c r="S1065" s="116"/>
      <c r="T1065" s="116"/>
      <c r="U1065" s="116"/>
      <c r="V1065" s="116"/>
      <c r="W1065" s="116"/>
      <c r="X1065" s="116"/>
      <c r="Y1065" s="122"/>
      <c r="Z1065" s="104"/>
      <c r="AA1065" s="104"/>
      <c r="AB1065" s="104"/>
      <c r="AC1065" s="104"/>
      <c r="AD1065" s="104"/>
      <c r="AE1065" s="104"/>
      <c r="AF1065" s="104"/>
      <c r="AG1065" s="104"/>
      <c r="AH1065" s="104"/>
      <c r="AI1065" s="104"/>
      <c r="AJ1065" s="104"/>
      <c r="AK1065" s="104"/>
      <c r="AL1065" s="104"/>
      <c r="AM1065" s="104"/>
      <c r="AN1065" s="104"/>
      <c r="AO1065" s="104"/>
      <c r="AP1065" s="104"/>
      <c r="AQ1065" s="104"/>
      <c r="AR1065" s="104"/>
      <c r="AS1065" s="104"/>
      <c r="AT1065" s="104"/>
      <c r="AU1065" s="104"/>
      <c r="AV1065" s="104"/>
      <c r="AW1065" s="104"/>
      <c r="AX1065" s="104"/>
      <c r="AY1065" s="104"/>
      <c r="AZ1065" s="104"/>
      <c r="BA1065" s="104"/>
      <c r="BB1065" s="104"/>
      <c r="BC1065" s="104"/>
      <c r="BD1065" s="104"/>
      <c r="BE1065" s="104"/>
      <c r="BF1065" s="104"/>
      <c r="BG1065" s="104"/>
      <c r="BH1065" s="104"/>
      <c r="BI1065" s="104"/>
      <c r="BJ1065" s="104"/>
      <c r="BK1065" s="104"/>
      <c r="BL1065" s="104"/>
      <c r="BM1065" s="104"/>
      <c r="BN1065" s="104"/>
      <c r="BO1065" s="104"/>
      <c r="BP1065" s="104"/>
      <c r="BQ1065" s="104"/>
      <c r="BR1065" s="104"/>
      <c r="BS1065" s="104"/>
      <c r="BT1065" s="104"/>
      <c r="BU1065" s="104"/>
      <c r="BV1065" s="104"/>
      <c r="BW1065" s="104"/>
      <c r="BX1065" s="104"/>
      <c r="BY1065" s="104"/>
      <c r="BZ1065" s="104"/>
      <c r="CA1065" s="104"/>
      <c r="CB1065" s="104"/>
      <c r="CC1065" s="104"/>
      <c r="CD1065" s="104"/>
      <c r="CE1065" s="104"/>
      <c r="CF1065" s="104"/>
      <c r="CG1065" s="104"/>
      <c r="CH1065" s="104"/>
      <c r="CI1065" s="104"/>
      <c r="CJ1065" s="104"/>
      <c r="CK1065" s="104"/>
      <c r="CL1065" s="104"/>
      <c r="CM1065" s="104"/>
      <c r="CN1065" s="104"/>
      <c r="CO1065" s="104"/>
      <c r="CP1065" s="104"/>
      <c r="CQ1065" s="104"/>
      <c r="CR1065" s="104"/>
      <c r="CS1065" s="104"/>
      <c r="CT1065" s="104"/>
      <c r="CU1065" s="104"/>
      <c r="CV1065" s="104"/>
      <c r="CW1065" s="104"/>
      <c r="CX1065" s="104"/>
      <c r="CY1065" s="104"/>
      <c r="CZ1065" s="104"/>
      <c r="DA1065" s="104"/>
      <c r="DB1065" s="104"/>
      <c r="DC1065" s="104"/>
      <c r="DD1065" s="104"/>
      <c r="DE1065" s="104"/>
      <c r="DF1065" s="104"/>
      <c r="DG1065" s="104"/>
      <c r="DH1065" s="104"/>
      <c r="DI1065" s="104"/>
      <c r="DJ1065" s="107"/>
    </row>
    <row r="1066" spans="1:114" x14ac:dyDescent="0.2">
      <c r="A1066" s="126"/>
      <c r="B1066" s="116"/>
      <c r="C1066" s="116"/>
      <c r="D1066" s="116"/>
      <c r="E1066" s="116"/>
      <c r="F1066" s="116"/>
      <c r="G1066" s="116"/>
      <c r="H1066" s="116"/>
      <c r="I1066" s="116"/>
      <c r="J1066" s="129"/>
      <c r="K1066" s="116"/>
      <c r="L1066" s="116"/>
      <c r="M1066" s="116"/>
      <c r="N1066" s="116"/>
      <c r="O1066" s="116"/>
      <c r="P1066" s="116"/>
      <c r="Q1066" s="116"/>
      <c r="R1066" s="116"/>
      <c r="S1066" s="116"/>
      <c r="T1066" s="116"/>
      <c r="U1066" s="116"/>
      <c r="V1066" s="116"/>
      <c r="W1066" s="116"/>
      <c r="X1066" s="116"/>
      <c r="Y1066" s="122"/>
      <c r="Z1066" s="104"/>
      <c r="AA1066" s="104"/>
      <c r="AB1066" s="104"/>
      <c r="AC1066" s="104"/>
      <c r="AD1066" s="104"/>
      <c r="AE1066" s="104"/>
      <c r="AF1066" s="104"/>
      <c r="AG1066" s="104"/>
      <c r="AH1066" s="104"/>
      <c r="AI1066" s="104"/>
      <c r="AJ1066" s="104"/>
      <c r="AK1066" s="104"/>
      <c r="AL1066" s="104"/>
      <c r="AM1066" s="104"/>
      <c r="AN1066" s="104"/>
      <c r="AO1066" s="104"/>
      <c r="AP1066" s="104"/>
      <c r="AQ1066" s="104"/>
      <c r="AR1066" s="104"/>
      <c r="AS1066" s="104"/>
      <c r="AT1066" s="104"/>
      <c r="AU1066" s="104"/>
      <c r="AV1066" s="104"/>
      <c r="AW1066" s="104"/>
      <c r="AX1066" s="104"/>
      <c r="AY1066" s="104"/>
      <c r="AZ1066" s="104"/>
      <c r="BA1066" s="104"/>
      <c r="BB1066" s="104"/>
      <c r="BC1066" s="104"/>
      <c r="BD1066" s="104"/>
      <c r="BE1066" s="104"/>
      <c r="BF1066" s="104"/>
      <c r="BG1066" s="104"/>
      <c r="BH1066" s="104"/>
      <c r="BI1066" s="104"/>
      <c r="BJ1066" s="104"/>
      <c r="BK1066" s="104"/>
      <c r="BL1066" s="104"/>
      <c r="BM1066" s="104"/>
      <c r="BN1066" s="104"/>
      <c r="BO1066" s="104"/>
      <c r="BP1066" s="104"/>
      <c r="BQ1066" s="104"/>
      <c r="BR1066" s="104"/>
      <c r="BS1066" s="104"/>
      <c r="BT1066" s="104"/>
      <c r="BU1066" s="104"/>
      <c r="BV1066" s="104"/>
      <c r="BW1066" s="104"/>
      <c r="BX1066" s="104"/>
      <c r="BY1066" s="104"/>
      <c r="BZ1066" s="104"/>
      <c r="CA1066" s="104"/>
      <c r="CB1066" s="104"/>
      <c r="CC1066" s="104"/>
      <c r="CD1066" s="104"/>
      <c r="CE1066" s="104"/>
      <c r="CF1066" s="104"/>
      <c r="CG1066" s="104"/>
      <c r="CH1066" s="104"/>
      <c r="CI1066" s="104"/>
      <c r="CJ1066" s="104"/>
      <c r="CK1066" s="104"/>
      <c r="CL1066" s="104"/>
      <c r="CM1066" s="104"/>
      <c r="CN1066" s="104"/>
      <c r="CO1066" s="104"/>
      <c r="CP1066" s="104"/>
      <c r="CQ1066" s="104"/>
      <c r="CR1066" s="104"/>
      <c r="CS1066" s="104"/>
      <c r="CT1066" s="104"/>
      <c r="CU1066" s="104"/>
      <c r="CV1066" s="104"/>
      <c r="CW1066" s="104"/>
      <c r="CX1066" s="104"/>
      <c r="CY1066" s="104"/>
      <c r="CZ1066" s="104"/>
      <c r="DA1066" s="104"/>
      <c r="DB1066" s="104"/>
      <c r="DC1066" s="104"/>
      <c r="DD1066" s="104"/>
      <c r="DE1066" s="104"/>
      <c r="DF1066" s="104"/>
      <c r="DG1066" s="104"/>
      <c r="DH1066" s="104"/>
      <c r="DI1066" s="104"/>
      <c r="DJ1066" s="107"/>
    </row>
    <row r="1067" spans="1:114" x14ac:dyDescent="0.2">
      <c r="A1067" s="126"/>
      <c r="B1067" s="116"/>
      <c r="C1067" s="116"/>
      <c r="D1067" s="116"/>
      <c r="E1067" s="116"/>
      <c r="F1067" s="116"/>
      <c r="G1067" s="116"/>
      <c r="H1067" s="116"/>
      <c r="I1067" s="116"/>
      <c r="J1067" s="129"/>
      <c r="K1067" s="116"/>
      <c r="L1067" s="116"/>
      <c r="M1067" s="116"/>
      <c r="N1067" s="116"/>
      <c r="O1067" s="116"/>
      <c r="P1067" s="116"/>
      <c r="Q1067" s="116"/>
      <c r="R1067" s="116"/>
      <c r="S1067" s="116"/>
      <c r="T1067" s="116"/>
      <c r="U1067" s="116"/>
      <c r="V1067" s="116"/>
      <c r="W1067" s="116"/>
      <c r="X1067" s="116"/>
      <c r="Y1067" s="122"/>
      <c r="Z1067" s="104"/>
      <c r="AA1067" s="104"/>
      <c r="AB1067" s="104"/>
      <c r="AC1067" s="104"/>
      <c r="AD1067" s="104"/>
      <c r="AE1067" s="104"/>
      <c r="AF1067" s="104"/>
      <c r="AG1067" s="104"/>
      <c r="AH1067" s="104"/>
      <c r="AI1067" s="104"/>
      <c r="AJ1067" s="104"/>
      <c r="AK1067" s="104"/>
      <c r="AL1067" s="104"/>
      <c r="AM1067" s="104"/>
      <c r="AN1067" s="104"/>
      <c r="AO1067" s="104"/>
      <c r="AP1067" s="104"/>
      <c r="AQ1067" s="104"/>
      <c r="AR1067" s="104"/>
      <c r="AS1067" s="104"/>
      <c r="AT1067" s="104"/>
      <c r="AU1067" s="104"/>
      <c r="AV1067" s="104"/>
      <c r="AW1067" s="104"/>
      <c r="AX1067" s="104"/>
      <c r="AY1067" s="104"/>
      <c r="AZ1067" s="104"/>
      <c r="BA1067" s="104"/>
      <c r="BB1067" s="104"/>
      <c r="BC1067" s="104"/>
      <c r="BD1067" s="104"/>
      <c r="BE1067" s="104"/>
      <c r="BF1067" s="104"/>
      <c r="BG1067" s="104"/>
      <c r="BH1067" s="104"/>
      <c r="BI1067" s="104"/>
      <c r="BJ1067" s="104"/>
      <c r="BK1067" s="104"/>
      <c r="BL1067" s="104"/>
      <c r="BM1067" s="104"/>
      <c r="BN1067" s="104"/>
      <c r="BO1067" s="104"/>
      <c r="BP1067" s="104"/>
      <c r="BQ1067" s="104"/>
      <c r="BR1067" s="104"/>
      <c r="BS1067" s="104"/>
      <c r="BT1067" s="104"/>
      <c r="BU1067" s="104"/>
      <c r="BV1067" s="104"/>
      <c r="BW1067" s="104"/>
      <c r="BX1067" s="104"/>
      <c r="BY1067" s="104"/>
      <c r="BZ1067" s="104"/>
      <c r="CA1067" s="104"/>
      <c r="CB1067" s="104"/>
      <c r="CC1067" s="104"/>
      <c r="CD1067" s="104"/>
      <c r="CE1067" s="104"/>
      <c r="CF1067" s="104"/>
      <c r="CG1067" s="104"/>
      <c r="CH1067" s="104"/>
      <c r="CI1067" s="104"/>
      <c r="CJ1067" s="104"/>
      <c r="CK1067" s="104"/>
      <c r="CL1067" s="104"/>
      <c r="CM1067" s="104"/>
      <c r="CN1067" s="104"/>
      <c r="CO1067" s="104"/>
      <c r="CP1067" s="104"/>
      <c r="CQ1067" s="104"/>
      <c r="CR1067" s="104"/>
      <c r="CS1067" s="104"/>
      <c r="CT1067" s="104"/>
      <c r="CU1067" s="104"/>
      <c r="CV1067" s="104"/>
      <c r="CW1067" s="104"/>
      <c r="CX1067" s="104"/>
      <c r="CY1067" s="104"/>
      <c r="CZ1067" s="104"/>
      <c r="DA1067" s="104"/>
      <c r="DB1067" s="104"/>
      <c r="DC1067" s="104"/>
      <c r="DD1067" s="104"/>
      <c r="DE1067" s="104"/>
      <c r="DF1067" s="104"/>
      <c r="DG1067" s="104"/>
      <c r="DH1067" s="104"/>
      <c r="DI1067" s="104"/>
      <c r="DJ1067" s="107"/>
    </row>
    <row r="1068" spans="1:114" x14ac:dyDescent="0.2">
      <c r="A1068" s="126"/>
      <c r="B1068" s="116"/>
      <c r="C1068" s="116"/>
      <c r="D1068" s="116"/>
      <c r="E1068" s="116"/>
      <c r="F1068" s="116"/>
      <c r="G1068" s="116"/>
      <c r="H1068" s="116"/>
      <c r="I1068" s="116"/>
      <c r="J1068" s="129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6"/>
      <c r="U1068" s="116"/>
      <c r="V1068" s="116"/>
      <c r="W1068" s="116"/>
      <c r="X1068" s="116"/>
      <c r="Y1068" s="122"/>
      <c r="Z1068" s="104"/>
      <c r="AA1068" s="104"/>
      <c r="AB1068" s="104"/>
      <c r="AC1068" s="104"/>
      <c r="AD1068" s="104"/>
      <c r="AE1068" s="104"/>
      <c r="AF1068" s="104"/>
      <c r="AG1068" s="104"/>
      <c r="AH1068" s="104"/>
      <c r="AI1068" s="104"/>
      <c r="AJ1068" s="104"/>
      <c r="AK1068" s="104"/>
      <c r="AL1068" s="104"/>
      <c r="AM1068" s="104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  <c r="BJ1068" s="104"/>
      <c r="BK1068" s="104"/>
      <c r="BL1068" s="104"/>
      <c r="BM1068" s="104"/>
      <c r="BN1068" s="104"/>
      <c r="BO1068" s="104"/>
      <c r="BP1068" s="104"/>
      <c r="BQ1068" s="104"/>
      <c r="BR1068" s="104"/>
      <c r="BS1068" s="104"/>
      <c r="BT1068" s="104"/>
      <c r="BU1068" s="104"/>
      <c r="BV1068" s="104"/>
      <c r="BW1068" s="104"/>
      <c r="BX1068" s="104"/>
      <c r="BY1068" s="104"/>
      <c r="BZ1068" s="104"/>
      <c r="CA1068" s="104"/>
      <c r="CB1068" s="104"/>
      <c r="CC1068" s="104"/>
      <c r="CD1068" s="104"/>
      <c r="CE1068" s="104"/>
      <c r="CF1068" s="104"/>
      <c r="CG1068" s="104"/>
      <c r="CH1068" s="104"/>
      <c r="CI1068" s="104"/>
      <c r="CJ1068" s="104"/>
      <c r="CK1068" s="104"/>
      <c r="CL1068" s="104"/>
      <c r="CM1068" s="104"/>
      <c r="CN1068" s="104"/>
      <c r="CO1068" s="104"/>
      <c r="CP1068" s="104"/>
      <c r="CQ1068" s="104"/>
      <c r="CR1068" s="104"/>
      <c r="CS1068" s="104"/>
      <c r="CT1068" s="104"/>
      <c r="CU1068" s="104"/>
      <c r="CV1068" s="104"/>
      <c r="CW1068" s="104"/>
      <c r="CX1068" s="104"/>
      <c r="CY1068" s="104"/>
      <c r="CZ1068" s="104"/>
      <c r="DA1068" s="104"/>
      <c r="DB1068" s="104"/>
      <c r="DC1068" s="104"/>
      <c r="DD1068" s="104"/>
      <c r="DE1068" s="104"/>
      <c r="DF1068" s="104"/>
      <c r="DG1068" s="104"/>
      <c r="DH1068" s="104"/>
      <c r="DI1068" s="104"/>
      <c r="DJ1068" s="107"/>
    </row>
    <row r="1069" spans="1:114" x14ac:dyDescent="0.2">
      <c r="A1069" s="126"/>
      <c r="B1069" s="116"/>
      <c r="C1069" s="116"/>
      <c r="D1069" s="116"/>
      <c r="E1069" s="116"/>
      <c r="F1069" s="116"/>
      <c r="G1069" s="116"/>
      <c r="H1069" s="116"/>
      <c r="I1069" s="116"/>
      <c r="J1069" s="129"/>
      <c r="K1069" s="116"/>
      <c r="L1069" s="116"/>
      <c r="M1069" s="116"/>
      <c r="N1069" s="116"/>
      <c r="O1069" s="116"/>
      <c r="P1069" s="116"/>
      <c r="Q1069" s="116"/>
      <c r="R1069" s="116"/>
      <c r="S1069" s="116"/>
      <c r="T1069" s="116"/>
      <c r="U1069" s="116"/>
      <c r="V1069" s="116"/>
      <c r="W1069" s="116"/>
      <c r="X1069" s="116"/>
      <c r="Y1069" s="122"/>
      <c r="Z1069" s="104"/>
      <c r="AA1069" s="104"/>
      <c r="AB1069" s="104"/>
      <c r="AC1069" s="104"/>
      <c r="AD1069" s="104"/>
      <c r="AE1069" s="104"/>
      <c r="AF1069" s="104"/>
      <c r="AG1069" s="104"/>
      <c r="AH1069" s="104"/>
      <c r="AI1069" s="104"/>
      <c r="AJ1069" s="104"/>
      <c r="AK1069" s="104"/>
      <c r="AL1069" s="104"/>
      <c r="AM1069" s="104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  <c r="BJ1069" s="104"/>
      <c r="BK1069" s="104"/>
      <c r="BL1069" s="104"/>
      <c r="BM1069" s="104"/>
      <c r="BN1069" s="104"/>
      <c r="BO1069" s="104"/>
      <c r="BP1069" s="104"/>
      <c r="BQ1069" s="104"/>
      <c r="BR1069" s="104"/>
      <c r="BS1069" s="104"/>
      <c r="BT1069" s="104"/>
      <c r="BU1069" s="104"/>
      <c r="BV1069" s="104"/>
      <c r="BW1069" s="104"/>
      <c r="BX1069" s="104"/>
      <c r="BY1069" s="104"/>
      <c r="BZ1069" s="104"/>
      <c r="CA1069" s="104"/>
      <c r="CB1069" s="104"/>
      <c r="CC1069" s="104"/>
      <c r="CD1069" s="104"/>
      <c r="CE1069" s="104"/>
      <c r="CF1069" s="104"/>
      <c r="CG1069" s="104"/>
      <c r="CH1069" s="104"/>
      <c r="CI1069" s="104"/>
      <c r="CJ1069" s="104"/>
      <c r="CK1069" s="104"/>
      <c r="CL1069" s="104"/>
      <c r="CM1069" s="104"/>
      <c r="CN1069" s="104"/>
      <c r="CO1069" s="104"/>
      <c r="CP1069" s="104"/>
      <c r="CQ1069" s="104"/>
      <c r="CR1069" s="104"/>
      <c r="CS1069" s="104"/>
      <c r="CT1069" s="104"/>
      <c r="CU1069" s="104"/>
      <c r="CV1069" s="104"/>
      <c r="CW1069" s="104"/>
      <c r="CX1069" s="104"/>
      <c r="CY1069" s="104"/>
      <c r="CZ1069" s="104"/>
      <c r="DA1069" s="104"/>
      <c r="DB1069" s="104"/>
      <c r="DC1069" s="104"/>
      <c r="DD1069" s="104"/>
      <c r="DE1069" s="104"/>
      <c r="DF1069" s="104"/>
      <c r="DG1069" s="104"/>
      <c r="DH1069" s="104"/>
      <c r="DI1069" s="104"/>
      <c r="DJ1069" s="107"/>
    </row>
    <row r="1070" spans="1:114" x14ac:dyDescent="0.2">
      <c r="A1070" s="126"/>
      <c r="B1070" s="116"/>
      <c r="C1070" s="116"/>
      <c r="D1070" s="116"/>
      <c r="E1070" s="116"/>
      <c r="F1070" s="116"/>
      <c r="G1070" s="116"/>
      <c r="H1070" s="116"/>
      <c r="I1070" s="116"/>
      <c r="J1070" s="129"/>
      <c r="K1070" s="116"/>
      <c r="L1070" s="116"/>
      <c r="M1070" s="116"/>
      <c r="N1070" s="116"/>
      <c r="O1070" s="116"/>
      <c r="P1070" s="116"/>
      <c r="Q1070" s="116"/>
      <c r="R1070" s="116"/>
      <c r="S1070" s="116"/>
      <c r="T1070" s="116"/>
      <c r="U1070" s="116"/>
      <c r="V1070" s="116"/>
      <c r="W1070" s="116"/>
      <c r="X1070" s="116"/>
      <c r="Y1070" s="122"/>
      <c r="Z1070" s="104"/>
      <c r="AA1070" s="104"/>
      <c r="AB1070" s="104"/>
      <c r="AC1070" s="104"/>
      <c r="AD1070" s="104"/>
      <c r="AE1070" s="104"/>
      <c r="AF1070" s="104"/>
      <c r="AG1070" s="104"/>
      <c r="AH1070" s="104"/>
      <c r="AI1070" s="104"/>
      <c r="AJ1070" s="104"/>
      <c r="AK1070" s="104"/>
      <c r="AL1070" s="104"/>
      <c r="AM1070" s="104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  <c r="BF1070" s="104"/>
      <c r="BG1070" s="104"/>
      <c r="BH1070" s="104"/>
      <c r="BI1070" s="104"/>
      <c r="BJ1070" s="104"/>
      <c r="BK1070" s="104"/>
      <c r="BL1070" s="104"/>
      <c r="BM1070" s="104"/>
      <c r="BN1070" s="104"/>
      <c r="BO1070" s="104"/>
      <c r="BP1070" s="104"/>
      <c r="BQ1070" s="104"/>
      <c r="BR1070" s="104"/>
      <c r="BS1070" s="104"/>
      <c r="BT1070" s="104"/>
      <c r="BU1070" s="104"/>
      <c r="BV1070" s="104"/>
      <c r="BW1070" s="104"/>
      <c r="BX1070" s="104"/>
      <c r="BY1070" s="104"/>
      <c r="BZ1070" s="104"/>
      <c r="CA1070" s="104"/>
      <c r="CB1070" s="104"/>
      <c r="CC1070" s="104"/>
      <c r="CD1070" s="104"/>
      <c r="CE1070" s="104"/>
      <c r="CF1070" s="104"/>
      <c r="CG1070" s="104"/>
      <c r="CH1070" s="104"/>
      <c r="CI1070" s="104"/>
      <c r="CJ1070" s="104"/>
      <c r="CK1070" s="104"/>
      <c r="CL1070" s="104"/>
      <c r="CM1070" s="104"/>
      <c r="CN1070" s="104"/>
      <c r="CO1070" s="104"/>
      <c r="CP1070" s="104"/>
      <c r="CQ1070" s="104"/>
      <c r="CR1070" s="104"/>
      <c r="CS1070" s="104"/>
      <c r="CT1070" s="104"/>
      <c r="CU1070" s="104"/>
      <c r="CV1070" s="104"/>
      <c r="CW1070" s="104"/>
      <c r="CX1070" s="104"/>
      <c r="CY1070" s="104"/>
      <c r="CZ1070" s="104"/>
      <c r="DA1070" s="104"/>
      <c r="DB1070" s="104"/>
      <c r="DC1070" s="104"/>
      <c r="DD1070" s="104"/>
      <c r="DE1070" s="104"/>
      <c r="DF1070" s="104"/>
      <c r="DG1070" s="104"/>
      <c r="DH1070" s="104"/>
      <c r="DI1070" s="104"/>
      <c r="DJ1070" s="107"/>
    </row>
    <row r="1071" spans="1:114" x14ac:dyDescent="0.2">
      <c r="A1071" s="126"/>
      <c r="B1071" s="116"/>
      <c r="C1071" s="116"/>
      <c r="D1071" s="116"/>
      <c r="E1071" s="116"/>
      <c r="F1071" s="116"/>
      <c r="G1071" s="116"/>
      <c r="H1071" s="116"/>
      <c r="I1071" s="116"/>
      <c r="J1071" s="129"/>
      <c r="K1071" s="116"/>
      <c r="L1071" s="116"/>
      <c r="M1071" s="116"/>
      <c r="N1071" s="116"/>
      <c r="O1071" s="116"/>
      <c r="P1071" s="116"/>
      <c r="Q1071" s="116"/>
      <c r="R1071" s="116"/>
      <c r="S1071" s="116"/>
      <c r="T1071" s="116"/>
      <c r="U1071" s="116"/>
      <c r="V1071" s="116"/>
      <c r="W1071" s="116"/>
      <c r="X1071" s="116"/>
      <c r="Y1071" s="122"/>
      <c r="Z1071" s="104"/>
      <c r="AA1071" s="104"/>
      <c r="AB1071" s="104"/>
      <c r="AC1071" s="104"/>
      <c r="AD1071" s="104"/>
      <c r="AE1071" s="104"/>
      <c r="AF1071" s="104"/>
      <c r="AG1071" s="104"/>
      <c r="AH1071" s="104"/>
      <c r="AI1071" s="104"/>
      <c r="AJ1071" s="104"/>
      <c r="AK1071" s="104"/>
      <c r="AL1071" s="104"/>
      <c r="AM1071" s="104"/>
      <c r="AN1071" s="104"/>
      <c r="AO1071" s="104"/>
      <c r="AP1071" s="104"/>
      <c r="AQ1071" s="104"/>
      <c r="AR1071" s="104"/>
      <c r="AS1071" s="104"/>
      <c r="AT1071" s="104"/>
      <c r="AU1071" s="104"/>
      <c r="AV1071" s="104"/>
      <c r="AW1071" s="104"/>
      <c r="AX1071" s="104"/>
      <c r="AY1071" s="104"/>
      <c r="AZ1071" s="104"/>
      <c r="BA1071" s="104"/>
      <c r="BB1071" s="104"/>
      <c r="BC1071" s="104"/>
      <c r="BD1071" s="104"/>
      <c r="BE1071" s="104"/>
      <c r="BF1071" s="104"/>
      <c r="BG1071" s="104"/>
      <c r="BH1071" s="104"/>
      <c r="BI1071" s="104"/>
      <c r="BJ1071" s="104"/>
      <c r="BK1071" s="104"/>
      <c r="BL1071" s="104"/>
      <c r="BM1071" s="104"/>
      <c r="BN1071" s="104"/>
      <c r="BO1071" s="104"/>
      <c r="BP1071" s="104"/>
      <c r="BQ1071" s="104"/>
      <c r="BR1071" s="104"/>
      <c r="BS1071" s="104"/>
      <c r="BT1071" s="104"/>
      <c r="BU1071" s="104"/>
      <c r="BV1071" s="104"/>
      <c r="BW1071" s="104"/>
      <c r="BX1071" s="104"/>
      <c r="BY1071" s="104"/>
      <c r="BZ1071" s="104"/>
      <c r="CA1071" s="104"/>
      <c r="CB1071" s="104"/>
      <c r="CC1071" s="104"/>
      <c r="CD1071" s="104"/>
      <c r="CE1071" s="104"/>
      <c r="CF1071" s="104"/>
      <c r="CG1071" s="104"/>
      <c r="CH1071" s="104"/>
      <c r="CI1071" s="104"/>
      <c r="CJ1071" s="104"/>
      <c r="CK1071" s="104"/>
      <c r="CL1071" s="104"/>
      <c r="CM1071" s="104"/>
      <c r="CN1071" s="104"/>
      <c r="CO1071" s="104"/>
      <c r="CP1071" s="104"/>
      <c r="CQ1071" s="104"/>
      <c r="CR1071" s="104"/>
      <c r="CS1071" s="104"/>
      <c r="CT1071" s="104"/>
      <c r="CU1071" s="104"/>
      <c r="CV1071" s="104"/>
      <c r="CW1071" s="104"/>
      <c r="CX1071" s="104"/>
      <c r="CY1071" s="104"/>
      <c r="CZ1071" s="104"/>
      <c r="DA1071" s="104"/>
      <c r="DB1071" s="104"/>
      <c r="DC1071" s="104"/>
      <c r="DD1071" s="104"/>
      <c r="DE1071" s="104"/>
      <c r="DF1071" s="104"/>
      <c r="DG1071" s="104"/>
      <c r="DH1071" s="104"/>
      <c r="DI1071" s="104"/>
      <c r="DJ1071" s="107"/>
    </row>
    <row r="1072" spans="1:114" x14ac:dyDescent="0.2">
      <c r="A1072" s="126"/>
      <c r="B1072" s="116"/>
      <c r="C1072" s="116"/>
      <c r="D1072" s="116"/>
      <c r="E1072" s="116"/>
      <c r="F1072" s="116"/>
      <c r="G1072" s="116"/>
      <c r="H1072" s="116"/>
      <c r="I1072" s="116"/>
      <c r="J1072" s="129"/>
      <c r="K1072" s="116"/>
      <c r="L1072" s="116"/>
      <c r="M1072" s="116"/>
      <c r="N1072" s="116"/>
      <c r="O1072" s="116"/>
      <c r="P1072" s="116"/>
      <c r="Q1072" s="116"/>
      <c r="R1072" s="116"/>
      <c r="S1072" s="116"/>
      <c r="T1072" s="116"/>
      <c r="U1072" s="116"/>
      <c r="V1072" s="116"/>
      <c r="W1072" s="116"/>
      <c r="X1072" s="116"/>
      <c r="Y1072" s="122"/>
      <c r="Z1072" s="104"/>
      <c r="AA1072" s="104"/>
      <c r="AB1072" s="104"/>
      <c r="AC1072" s="104"/>
      <c r="AD1072" s="104"/>
      <c r="AE1072" s="104"/>
      <c r="AF1072" s="104"/>
      <c r="AG1072" s="104"/>
      <c r="AH1072" s="104"/>
      <c r="AI1072" s="104"/>
      <c r="AJ1072" s="104"/>
      <c r="AK1072" s="104"/>
      <c r="AL1072" s="104"/>
      <c r="AM1072" s="104"/>
      <c r="AN1072" s="104"/>
      <c r="AO1072" s="104"/>
      <c r="AP1072" s="104"/>
      <c r="AQ1072" s="104"/>
      <c r="AR1072" s="104"/>
      <c r="AS1072" s="104"/>
      <c r="AT1072" s="104"/>
      <c r="AU1072" s="104"/>
      <c r="AV1072" s="104"/>
      <c r="AW1072" s="104"/>
      <c r="AX1072" s="104"/>
      <c r="AY1072" s="104"/>
      <c r="AZ1072" s="104"/>
      <c r="BA1072" s="104"/>
      <c r="BB1072" s="104"/>
      <c r="BC1072" s="104"/>
      <c r="BD1072" s="104"/>
      <c r="BE1072" s="104"/>
      <c r="BF1072" s="104"/>
      <c r="BG1072" s="104"/>
      <c r="BH1072" s="104"/>
      <c r="BI1072" s="104"/>
      <c r="BJ1072" s="104"/>
      <c r="BK1072" s="104"/>
      <c r="BL1072" s="104"/>
      <c r="BM1072" s="104"/>
      <c r="BN1072" s="104"/>
      <c r="BO1072" s="104"/>
      <c r="BP1072" s="104"/>
      <c r="BQ1072" s="104"/>
      <c r="BR1072" s="104"/>
      <c r="BS1072" s="104"/>
      <c r="BT1072" s="104"/>
      <c r="BU1072" s="104"/>
      <c r="BV1072" s="104"/>
      <c r="BW1072" s="104"/>
      <c r="BX1072" s="104"/>
      <c r="BY1072" s="104"/>
      <c r="BZ1072" s="104"/>
      <c r="CA1072" s="104"/>
      <c r="CB1072" s="104"/>
      <c r="CC1072" s="104"/>
      <c r="CD1072" s="104"/>
      <c r="CE1072" s="104"/>
      <c r="CF1072" s="104"/>
      <c r="CG1072" s="104"/>
      <c r="CH1072" s="104"/>
      <c r="CI1072" s="104"/>
      <c r="CJ1072" s="104"/>
      <c r="CK1072" s="104"/>
      <c r="CL1072" s="104"/>
      <c r="CM1072" s="104"/>
      <c r="CN1072" s="104"/>
      <c r="CO1072" s="104"/>
      <c r="CP1072" s="104"/>
      <c r="CQ1072" s="104"/>
      <c r="CR1072" s="104"/>
      <c r="CS1072" s="104"/>
      <c r="CT1072" s="104"/>
      <c r="CU1072" s="104"/>
      <c r="CV1072" s="104"/>
      <c r="CW1072" s="104"/>
      <c r="CX1072" s="104"/>
      <c r="CY1072" s="104"/>
      <c r="CZ1072" s="104"/>
      <c r="DA1072" s="104"/>
      <c r="DB1072" s="104"/>
      <c r="DC1072" s="104"/>
      <c r="DD1072" s="104"/>
      <c r="DE1072" s="104"/>
      <c r="DF1072" s="104"/>
      <c r="DG1072" s="104"/>
      <c r="DH1072" s="104"/>
      <c r="DI1072" s="104"/>
      <c r="DJ1072" s="107"/>
    </row>
    <row r="1073" spans="1:114" x14ac:dyDescent="0.2">
      <c r="A1073" s="126"/>
      <c r="B1073" s="116"/>
      <c r="C1073" s="116"/>
      <c r="D1073" s="116"/>
      <c r="E1073" s="116"/>
      <c r="F1073" s="116"/>
      <c r="G1073" s="116"/>
      <c r="H1073" s="116"/>
      <c r="I1073" s="116"/>
      <c r="J1073" s="129"/>
      <c r="K1073" s="116"/>
      <c r="L1073" s="116"/>
      <c r="M1073" s="116"/>
      <c r="N1073" s="116"/>
      <c r="O1073" s="116"/>
      <c r="P1073" s="116"/>
      <c r="Q1073" s="116"/>
      <c r="R1073" s="116"/>
      <c r="S1073" s="116"/>
      <c r="T1073" s="116"/>
      <c r="U1073" s="116"/>
      <c r="V1073" s="116"/>
      <c r="W1073" s="116"/>
      <c r="X1073" s="116"/>
      <c r="Y1073" s="122"/>
      <c r="Z1073" s="104"/>
      <c r="AA1073" s="104"/>
      <c r="AB1073" s="104"/>
      <c r="AC1073" s="104"/>
      <c r="AD1073" s="104"/>
      <c r="AE1073" s="104"/>
      <c r="AF1073" s="104"/>
      <c r="AG1073" s="104"/>
      <c r="AH1073" s="104"/>
      <c r="AI1073" s="104"/>
      <c r="AJ1073" s="104"/>
      <c r="AK1073" s="104"/>
      <c r="AL1073" s="104"/>
      <c r="AM1073" s="104"/>
      <c r="AN1073" s="104"/>
      <c r="AO1073" s="104"/>
      <c r="AP1073" s="104"/>
      <c r="AQ1073" s="104"/>
      <c r="AR1073" s="104"/>
      <c r="AS1073" s="104"/>
      <c r="AT1073" s="104"/>
      <c r="AU1073" s="104"/>
      <c r="AV1073" s="104"/>
      <c r="AW1073" s="104"/>
      <c r="AX1073" s="104"/>
      <c r="AY1073" s="104"/>
      <c r="AZ1073" s="104"/>
      <c r="BA1073" s="104"/>
      <c r="BB1073" s="104"/>
      <c r="BC1073" s="104"/>
      <c r="BD1073" s="104"/>
      <c r="BE1073" s="104"/>
      <c r="BF1073" s="104"/>
      <c r="BG1073" s="104"/>
      <c r="BH1073" s="104"/>
      <c r="BI1073" s="104"/>
      <c r="BJ1073" s="104"/>
      <c r="BK1073" s="104"/>
      <c r="BL1073" s="104"/>
      <c r="BM1073" s="104"/>
      <c r="BN1073" s="104"/>
      <c r="BO1073" s="104"/>
      <c r="BP1073" s="104"/>
      <c r="BQ1073" s="104"/>
      <c r="BR1073" s="104"/>
      <c r="BS1073" s="104"/>
      <c r="BT1073" s="104"/>
      <c r="BU1073" s="104"/>
      <c r="BV1073" s="104"/>
      <c r="BW1073" s="104"/>
      <c r="BX1073" s="104"/>
      <c r="BY1073" s="104"/>
      <c r="BZ1073" s="104"/>
      <c r="CA1073" s="104"/>
      <c r="CB1073" s="104"/>
      <c r="CC1073" s="104"/>
      <c r="CD1073" s="104"/>
      <c r="CE1073" s="104"/>
      <c r="CF1073" s="104"/>
      <c r="CG1073" s="104"/>
      <c r="CH1073" s="104"/>
      <c r="CI1073" s="104"/>
      <c r="CJ1073" s="104"/>
      <c r="CK1073" s="104"/>
      <c r="CL1073" s="104"/>
      <c r="CM1073" s="104"/>
      <c r="CN1073" s="104"/>
      <c r="CO1073" s="104"/>
      <c r="CP1073" s="104"/>
      <c r="CQ1073" s="104"/>
      <c r="CR1073" s="104"/>
      <c r="CS1073" s="104"/>
      <c r="CT1073" s="104"/>
      <c r="CU1073" s="104"/>
      <c r="CV1073" s="104"/>
      <c r="CW1073" s="104"/>
      <c r="CX1073" s="104"/>
      <c r="CY1073" s="104"/>
      <c r="CZ1073" s="104"/>
      <c r="DA1073" s="104"/>
      <c r="DB1073" s="104"/>
      <c r="DC1073" s="104"/>
      <c r="DD1073" s="104"/>
      <c r="DE1073" s="104"/>
      <c r="DF1073" s="104"/>
      <c r="DG1073" s="104"/>
      <c r="DH1073" s="104"/>
      <c r="DI1073" s="104"/>
      <c r="DJ1073" s="107"/>
    </row>
    <row r="1074" spans="1:114" x14ac:dyDescent="0.2">
      <c r="A1074" s="126"/>
      <c r="B1074" s="116"/>
      <c r="C1074" s="116"/>
      <c r="D1074" s="116"/>
      <c r="E1074" s="116"/>
      <c r="F1074" s="116"/>
      <c r="G1074" s="116"/>
      <c r="H1074" s="116"/>
      <c r="I1074" s="116"/>
      <c r="J1074" s="129"/>
      <c r="K1074" s="116"/>
      <c r="L1074" s="116"/>
      <c r="M1074" s="116"/>
      <c r="N1074" s="116"/>
      <c r="O1074" s="116"/>
      <c r="P1074" s="116"/>
      <c r="Q1074" s="116"/>
      <c r="R1074" s="116"/>
      <c r="S1074" s="116"/>
      <c r="T1074" s="116"/>
      <c r="U1074" s="116"/>
      <c r="V1074" s="116"/>
      <c r="W1074" s="116"/>
      <c r="X1074" s="116"/>
      <c r="Y1074" s="122"/>
      <c r="Z1074" s="104"/>
      <c r="AA1074" s="104"/>
      <c r="AB1074" s="104"/>
      <c r="AC1074" s="104"/>
      <c r="AD1074" s="104"/>
      <c r="AE1074" s="104"/>
      <c r="AF1074" s="104"/>
      <c r="AG1074" s="104"/>
      <c r="AH1074" s="104"/>
      <c r="AI1074" s="104"/>
      <c r="AJ1074" s="104"/>
      <c r="AK1074" s="104"/>
      <c r="AL1074" s="104"/>
      <c r="AM1074" s="104"/>
      <c r="AN1074" s="104"/>
      <c r="AO1074" s="104"/>
      <c r="AP1074" s="104"/>
      <c r="AQ1074" s="104"/>
      <c r="AR1074" s="104"/>
      <c r="AS1074" s="104"/>
      <c r="AT1074" s="104"/>
      <c r="AU1074" s="104"/>
      <c r="AV1074" s="104"/>
      <c r="AW1074" s="104"/>
      <c r="AX1074" s="104"/>
      <c r="AY1074" s="104"/>
      <c r="AZ1074" s="104"/>
      <c r="BA1074" s="104"/>
      <c r="BB1074" s="104"/>
      <c r="BC1074" s="104"/>
      <c r="BD1074" s="104"/>
      <c r="BE1074" s="104"/>
      <c r="BF1074" s="104"/>
      <c r="BG1074" s="104"/>
      <c r="BH1074" s="104"/>
      <c r="BI1074" s="104"/>
      <c r="BJ1074" s="104"/>
      <c r="BK1074" s="104"/>
      <c r="BL1074" s="104"/>
      <c r="BM1074" s="104"/>
      <c r="BN1074" s="104"/>
      <c r="BO1074" s="104"/>
      <c r="BP1074" s="104"/>
      <c r="BQ1074" s="104"/>
      <c r="BR1074" s="104"/>
      <c r="BS1074" s="104"/>
      <c r="BT1074" s="104"/>
      <c r="BU1074" s="104"/>
      <c r="BV1074" s="104"/>
      <c r="BW1074" s="104"/>
      <c r="BX1074" s="104"/>
      <c r="BY1074" s="104"/>
      <c r="BZ1074" s="104"/>
      <c r="CA1074" s="104"/>
      <c r="CB1074" s="104"/>
      <c r="CC1074" s="104"/>
      <c r="CD1074" s="104"/>
      <c r="CE1074" s="104"/>
      <c r="CF1074" s="104"/>
      <c r="CG1074" s="104"/>
      <c r="CH1074" s="104"/>
      <c r="CI1074" s="104"/>
      <c r="CJ1074" s="104"/>
      <c r="CK1074" s="104"/>
      <c r="CL1074" s="104"/>
      <c r="CM1074" s="104"/>
      <c r="CN1074" s="104"/>
      <c r="CO1074" s="104"/>
      <c r="CP1074" s="104"/>
      <c r="CQ1074" s="104"/>
      <c r="CR1074" s="104"/>
      <c r="CS1074" s="104"/>
      <c r="CT1074" s="104"/>
      <c r="CU1074" s="104"/>
      <c r="CV1074" s="104"/>
      <c r="CW1074" s="104"/>
      <c r="CX1074" s="104"/>
      <c r="CY1074" s="104"/>
      <c r="CZ1074" s="104"/>
      <c r="DA1074" s="104"/>
      <c r="DB1074" s="104"/>
      <c r="DC1074" s="104"/>
      <c r="DD1074" s="104"/>
      <c r="DE1074" s="104"/>
      <c r="DF1074" s="104"/>
      <c r="DG1074" s="104"/>
      <c r="DH1074" s="104"/>
      <c r="DI1074" s="104"/>
      <c r="DJ1074" s="107"/>
    </row>
    <row r="1075" spans="1:114" x14ac:dyDescent="0.2">
      <c r="A1075" s="126"/>
      <c r="B1075" s="116"/>
      <c r="C1075" s="116"/>
      <c r="D1075" s="116"/>
      <c r="E1075" s="116"/>
      <c r="F1075" s="116"/>
      <c r="G1075" s="116"/>
      <c r="H1075" s="116"/>
      <c r="I1075" s="116"/>
      <c r="J1075" s="129"/>
      <c r="K1075" s="116"/>
      <c r="L1075" s="116"/>
      <c r="M1075" s="116"/>
      <c r="N1075" s="116"/>
      <c r="O1075" s="116"/>
      <c r="P1075" s="116"/>
      <c r="Q1075" s="116"/>
      <c r="R1075" s="116"/>
      <c r="S1075" s="116"/>
      <c r="T1075" s="116"/>
      <c r="U1075" s="116"/>
      <c r="V1075" s="116"/>
      <c r="W1075" s="116"/>
      <c r="X1075" s="116"/>
      <c r="Y1075" s="122"/>
      <c r="Z1075" s="104"/>
      <c r="AA1075" s="104"/>
      <c r="AB1075" s="104"/>
      <c r="AC1075" s="104"/>
      <c r="AD1075" s="104"/>
      <c r="AE1075" s="104"/>
      <c r="AF1075" s="104"/>
      <c r="AG1075" s="104"/>
      <c r="AH1075" s="104"/>
      <c r="AI1075" s="104"/>
      <c r="AJ1075" s="104"/>
      <c r="AK1075" s="104"/>
      <c r="AL1075" s="104"/>
      <c r="AM1075" s="104"/>
      <c r="AN1075" s="104"/>
      <c r="AO1075" s="104"/>
      <c r="AP1075" s="104"/>
      <c r="AQ1075" s="104"/>
      <c r="AR1075" s="104"/>
      <c r="AS1075" s="104"/>
      <c r="AT1075" s="104"/>
      <c r="AU1075" s="104"/>
      <c r="AV1075" s="104"/>
      <c r="AW1075" s="104"/>
      <c r="AX1075" s="104"/>
      <c r="AY1075" s="104"/>
      <c r="AZ1075" s="104"/>
      <c r="BA1075" s="104"/>
      <c r="BB1075" s="104"/>
      <c r="BC1075" s="104"/>
      <c r="BD1075" s="104"/>
      <c r="BE1075" s="104"/>
      <c r="BF1075" s="104"/>
      <c r="BG1075" s="104"/>
      <c r="BH1075" s="104"/>
      <c r="BI1075" s="104"/>
      <c r="BJ1075" s="104"/>
      <c r="BK1075" s="104"/>
      <c r="BL1075" s="104"/>
      <c r="BM1075" s="104"/>
      <c r="BN1075" s="104"/>
      <c r="BO1075" s="104"/>
      <c r="BP1075" s="104"/>
      <c r="BQ1075" s="104"/>
      <c r="BR1075" s="104"/>
      <c r="BS1075" s="104"/>
      <c r="BT1075" s="104"/>
      <c r="BU1075" s="104"/>
      <c r="BV1075" s="104"/>
      <c r="BW1075" s="104"/>
      <c r="BX1075" s="104"/>
      <c r="BY1075" s="104"/>
      <c r="BZ1075" s="104"/>
      <c r="CA1075" s="104"/>
      <c r="CB1075" s="104"/>
      <c r="CC1075" s="104"/>
      <c r="CD1075" s="104"/>
      <c r="CE1075" s="104"/>
      <c r="CF1075" s="104"/>
      <c r="CG1075" s="104"/>
      <c r="CH1075" s="104"/>
      <c r="CI1075" s="104"/>
      <c r="CJ1075" s="104"/>
      <c r="CK1075" s="104"/>
      <c r="CL1075" s="104"/>
      <c r="CM1075" s="104"/>
      <c r="CN1075" s="104"/>
      <c r="CO1075" s="104"/>
      <c r="CP1075" s="104"/>
      <c r="CQ1075" s="104"/>
      <c r="CR1075" s="104"/>
      <c r="CS1075" s="104"/>
      <c r="CT1075" s="104"/>
      <c r="CU1075" s="104"/>
      <c r="CV1075" s="104"/>
      <c r="CW1075" s="104"/>
      <c r="CX1075" s="104"/>
      <c r="CY1075" s="104"/>
      <c r="CZ1075" s="104"/>
      <c r="DA1075" s="104"/>
      <c r="DB1075" s="104"/>
      <c r="DC1075" s="104"/>
      <c r="DD1075" s="104"/>
      <c r="DE1075" s="104"/>
      <c r="DF1075" s="104"/>
      <c r="DG1075" s="104"/>
      <c r="DH1075" s="104"/>
      <c r="DI1075" s="104"/>
      <c r="DJ1075" s="107"/>
    </row>
    <row r="1076" spans="1:114" x14ac:dyDescent="0.2">
      <c r="A1076" s="126"/>
      <c r="B1076" s="116"/>
      <c r="C1076" s="116"/>
      <c r="D1076" s="116"/>
      <c r="E1076" s="116"/>
      <c r="F1076" s="116"/>
      <c r="G1076" s="116"/>
      <c r="H1076" s="116"/>
      <c r="I1076" s="116"/>
      <c r="J1076" s="129"/>
      <c r="K1076" s="116"/>
      <c r="L1076" s="116"/>
      <c r="M1076" s="116"/>
      <c r="N1076" s="116"/>
      <c r="O1076" s="116"/>
      <c r="P1076" s="116"/>
      <c r="Q1076" s="116"/>
      <c r="R1076" s="116"/>
      <c r="S1076" s="116"/>
      <c r="T1076" s="116"/>
      <c r="U1076" s="116"/>
      <c r="V1076" s="116"/>
      <c r="W1076" s="116"/>
      <c r="X1076" s="116"/>
      <c r="Y1076" s="122"/>
      <c r="Z1076" s="104"/>
      <c r="AA1076" s="104"/>
      <c r="AB1076" s="104"/>
      <c r="AC1076" s="104"/>
      <c r="AD1076" s="104"/>
      <c r="AE1076" s="104"/>
      <c r="AF1076" s="104"/>
      <c r="AG1076" s="104"/>
      <c r="AH1076" s="104"/>
      <c r="AI1076" s="104"/>
      <c r="AJ1076" s="104"/>
      <c r="AK1076" s="104"/>
      <c r="AL1076" s="104"/>
      <c r="AM1076" s="104"/>
      <c r="AN1076" s="104"/>
      <c r="AO1076" s="104"/>
      <c r="AP1076" s="104"/>
      <c r="AQ1076" s="104"/>
      <c r="AR1076" s="104"/>
      <c r="AS1076" s="104"/>
      <c r="AT1076" s="104"/>
      <c r="AU1076" s="104"/>
      <c r="AV1076" s="104"/>
      <c r="AW1076" s="104"/>
      <c r="AX1076" s="104"/>
      <c r="AY1076" s="104"/>
      <c r="AZ1076" s="104"/>
      <c r="BA1076" s="104"/>
      <c r="BB1076" s="104"/>
      <c r="BC1076" s="104"/>
      <c r="BD1076" s="104"/>
      <c r="BE1076" s="104"/>
      <c r="BF1076" s="104"/>
      <c r="BG1076" s="104"/>
      <c r="BH1076" s="104"/>
      <c r="BI1076" s="104"/>
      <c r="BJ1076" s="104"/>
      <c r="BK1076" s="104"/>
      <c r="BL1076" s="104"/>
      <c r="BM1076" s="104"/>
      <c r="BN1076" s="104"/>
      <c r="BO1076" s="104"/>
      <c r="BP1076" s="104"/>
      <c r="BQ1076" s="104"/>
      <c r="BR1076" s="104"/>
      <c r="BS1076" s="104"/>
      <c r="BT1076" s="104"/>
      <c r="BU1076" s="104"/>
      <c r="BV1076" s="104"/>
      <c r="BW1076" s="104"/>
      <c r="BX1076" s="104"/>
      <c r="BY1076" s="104"/>
      <c r="BZ1076" s="104"/>
      <c r="CA1076" s="104"/>
      <c r="CB1076" s="104"/>
      <c r="CC1076" s="104"/>
      <c r="CD1076" s="104"/>
      <c r="CE1076" s="104"/>
      <c r="CF1076" s="104"/>
      <c r="CG1076" s="104"/>
      <c r="CH1076" s="104"/>
      <c r="CI1076" s="104"/>
      <c r="CJ1076" s="104"/>
      <c r="CK1076" s="104"/>
      <c r="CL1076" s="104"/>
      <c r="CM1076" s="104"/>
      <c r="CN1076" s="104"/>
      <c r="CO1076" s="104"/>
      <c r="CP1076" s="104"/>
      <c r="CQ1076" s="104"/>
      <c r="CR1076" s="104"/>
      <c r="CS1076" s="104"/>
      <c r="CT1076" s="104"/>
      <c r="CU1076" s="104"/>
      <c r="CV1076" s="104"/>
      <c r="CW1076" s="104"/>
      <c r="CX1076" s="104"/>
      <c r="CY1076" s="104"/>
      <c r="CZ1076" s="104"/>
      <c r="DA1076" s="104"/>
      <c r="DB1076" s="104"/>
      <c r="DC1076" s="104"/>
      <c r="DD1076" s="104"/>
      <c r="DE1076" s="104"/>
      <c r="DF1076" s="104"/>
      <c r="DG1076" s="104"/>
      <c r="DH1076" s="104"/>
      <c r="DI1076" s="104"/>
      <c r="DJ1076" s="107"/>
    </row>
    <row r="1077" spans="1:114" x14ac:dyDescent="0.2">
      <c r="A1077" s="126"/>
      <c r="B1077" s="116"/>
      <c r="C1077" s="116"/>
      <c r="D1077" s="116"/>
      <c r="E1077" s="116"/>
      <c r="F1077" s="116"/>
      <c r="G1077" s="116"/>
      <c r="H1077" s="116"/>
      <c r="I1077" s="116"/>
      <c r="J1077" s="129"/>
      <c r="K1077" s="116"/>
      <c r="L1077" s="116"/>
      <c r="M1077" s="116"/>
      <c r="N1077" s="116"/>
      <c r="O1077" s="116"/>
      <c r="P1077" s="116"/>
      <c r="Q1077" s="116"/>
      <c r="R1077" s="116"/>
      <c r="S1077" s="116"/>
      <c r="T1077" s="116"/>
      <c r="U1077" s="116"/>
      <c r="V1077" s="116"/>
      <c r="W1077" s="116"/>
      <c r="X1077" s="116"/>
      <c r="Y1077" s="122"/>
      <c r="Z1077" s="104"/>
      <c r="AA1077" s="104"/>
      <c r="AB1077" s="104"/>
      <c r="AC1077" s="104"/>
      <c r="AD1077" s="104"/>
      <c r="AE1077" s="104"/>
      <c r="AF1077" s="104"/>
      <c r="AG1077" s="104"/>
      <c r="AH1077" s="104"/>
      <c r="AI1077" s="104"/>
      <c r="AJ1077" s="104"/>
      <c r="AK1077" s="104"/>
      <c r="AL1077" s="104"/>
      <c r="AM1077" s="104"/>
      <c r="AN1077" s="104"/>
      <c r="AO1077" s="104"/>
      <c r="AP1077" s="104"/>
      <c r="AQ1077" s="104"/>
      <c r="AR1077" s="104"/>
      <c r="AS1077" s="104"/>
      <c r="AT1077" s="104"/>
      <c r="AU1077" s="104"/>
      <c r="AV1077" s="104"/>
      <c r="AW1077" s="104"/>
      <c r="AX1077" s="104"/>
      <c r="AY1077" s="104"/>
      <c r="AZ1077" s="104"/>
      <c r="BA1077" s="104"/>
      <c r="BB1077" s="104"/>
      <c r="BC1077" s="104"/>
      <c r="BD1077" s="104"/>
      <c r="BE1077" s="104"/>
      <c r="BF1077" s="104"/>
      <c r="BG1077" s="104"/>
      <c r="BH1077" s="104"/>
      <c r="BI1077" s="104"/>
      <c r="BJ1077" s="104"/>
      <c r="BK1077" s="104"/>
      <c r="BL1077" s="104"/>
      <c r="BM1077" s="104"/>
      <c r="BN1077" s="104"/>
      <c r="BO1077" s="104"/>
      <c r="BP1077" s="104"/>
      <c r="BQ1077" s="104"/>
      <c r="BR1077" s="104"/>
      <c r="BS1077" s="104"/>
      <c r="BT1077" s="104"/>
      <c r="BU1077" s="104"/>
      <c r="BV1077" s="104"/>
      <c r="BW1077" s="104"/>
      <c r="BX1077" s="104"/>
      <c r="BY1077" s="104"/>
      <c r="BZ1077" s="104"/>
      <c r="CA1077" s="104"/>
      <c r="CB1077" s="104"/>
      <c r="CC1077" s="104"/>
      <c r="CD1077" s="104"/>
      <c r="CE1077" s="104"/>
      <c r="CF1077" s="104"/>
      <c r="CG1077" s="104"/>
      <c r="CH1077" s="104"/>
      <c r="CI1077" s="104"/>
      <c r="CJ1077" s="104"/>
      <c r="CK1077" s="104"/>
      <c r="CL1077" s="104"/>
      <c r="CM1077" s="104"/>
      <c r="CN1077" s="104"/>
      <c r="CO1077" s="104"/>
      <c r="CP1077" s="104"/>
      <c r="CQ1077" s="104"/>
      <c r="CR1077" s="104"/>
      <c r="CS1077" s="104"/>
      <c r="CT1077" s="104"/>
      <c r="CU1077" s="104"/>
      <c r="CV1077" s="104"/>
      <c r="CW1077" s="104"/>
      <c r="CX1077" s="104"/>
      <c r="CY1077" s="104"/>
      <c r="CZ1077" s="104"/>
      <c r="DA1077" s="104"/>
      <c r="DB1077" s="104"/>
      <c r="DC1077" s="104"/>
      <c r="DD1077" s="104"/>
      <c r="DE1077" s="104"/>
      <c r="DF1077" s="104"/>
      <c r="DG1077" s="104"/>
      <c r="DH1077" s="104"/>
      <c r="DI1077" s="104"/>
      <c r="DJ1077" s="107"/>
    </row>
    <row r="1078" spans="1:114" x14ac:dyDescent="0.2">
      <c r="A1078" s="164"/>
      <c r="B1078" s="165"/>
      <c r="C1078" s="116"/>
      <c r="D1078" s="116"/>
      <c r="E1078" s="116"/>
      <c r="F1078" s="116"/>
      <c r="G1078" s="116"/>
      <c r="H1078" s="116"/>
      <c r="I1078" s="116"/>
      <c r="J1078" s="129"/>
      <c r="K1078" s="116"/>
      <c r="L1078" s="116"/>
      <c r="M1078" s="116"/>
      <c r="N1078" s="116"/>
      <c r="O1078" s="116"/>
      <c r="P1078" s="116"/>
      <c r="Q1078" s="116"/>
      <c r="R1078" s="116"/>
      <c r="S1078" s="116"/>
      <c r="T1078" s="116"/>
      <c r="U1078" s="116"/>
      <c r="V1078" s="116"/>
      <c r="W1078" s="116"/>
      <c r="X1078" s="116"/>
      <c r="Y1078" s="122"/>
      <c r="Z1078" s="104"/>
      <c r="AA1078" s="104"/>
      <c r="AB1078" s="104"/>
      <c r="AC1078" s="104"/>
      <c r="AD1078" s="104"/>
      <c r="AE1078" s="104"/>
      <c r="AF1078" s="104"/>
      <c r="AG1078" s="104"/>
      <c r="AH1078" s="104"/>
      <c r="AI1078" s="104"/>
      <c r="AJ1078" s="104"/>
      <c r="AK1078" s="104"/>
      <c r="AL1078" s="104"/>
      <c r="AM1078" s="104"/>
      <c r="AN1078" s="104"/>
      <c r="AO1078" s="104"/>
      <c r="AP1078" s="104"/>
      <c r="AQ1078" s="104"/>
      <c r="AR1078" s="104"/>
      <c r="AS1078" s="104"/>
      <c r="AT1078" s="104"/>
      <c r="AU1078" s="104"/>
      <c r="AV1078" s="104"/>
      <c r="AW1078" s="104"/>
      <c r="AX1078" s="104"/>
      <c r="AY1078" s="104"/>
      <c r="AZ1078" s="104"/>
      <c r="BA1078" s="104"/>
      <c r="BB1078" s="104"/>
      <c r="BC1078" s="104"/>
      <c r="BD1078" s="104"/>
      <c r="BE1078" s="104"/>
      <c r="BF1078" s="104"/>
      <c r="BG1078" s="104"/>
      <c r="BH1078" s="104"/>
      <c r="BI1078" s="104"/>
      <c r="BJ1078" s="104"/>
      <c r="BK1078" s="104"/>
      <c r="BL1078" s="104"/>
      <c r="BM1078" s="104"/>
      <c r="BN1078" s="104"/>
      <c r="BO1078" s="104"/>
      <c r="BP1078" s="104"/>
      <c r="BQ1078" s="104"/>
      <c r="BR1078" s="104"/>
      <c r="BS1078" s="104"/>
      <c r="BT1078" s="104"/>
      <c r="BU1078" s="104"/>
      <c r="BV1078" s="104"/>
      <c r="BW1078" s="104"/>
      <c r="BX1078" s="104"/>
      <c r="BY1078" s="104"/>
      <c r="BZ1078" s="104"/>
      <c r="CA1078" s="104"/>
      <c r="CB1078" s="104"/>
      <c r="CC1078" s="104"/>
      <c r="CD1078" s="104"/>
      <c r="CE1078" s="104"/>
      <c r="CF1078" s="104"/>
      <c r="CG1078" s="104"/>
      <c r="CH1078" s="104"/>
      <c r="CI1078" s="104"/>
      <c r="CJ1078" s="104"/>
      <c r="CK1078" s="104"/>
      <c r="CL1078" s="104"/>
      <c r="CM1078" s="104"/>
      <c r="CN1078" s="104"/>
      <c r="CO1078" s="104"/>
      <c r="CP1078" s="104"/>
      <c r="CQ1078" s="104"/>
      <c r="CR1078" s="104"/>
      <c r="CS1078" s="104"/>
      <c r="CT1078" s="104"/>
      <c r="CU1078" s="104"/>
      <c r="CV1078" s="104"/>
      <c r="CW1078" s="104"/>
      <c r="CX1078" s="104"/>
      <c r="CY1078" s="104"/>
      <c r="CZ1078" s="104"/>
      <c r="DA1078" s="104"/>
      <c r="DB1078" s="104"/>
      <c r="DC1078" s="104"/>
      <c r="DD1078" s="104"/>
      <c r="DE1078" s="104"/>
      <c r="DF1078" s="104"/>
      <c r="DG1078" s="104"/>
      <c r="DH1078" s="104"/>
      <c r="DI1078" s="104"/>
      <c r="DJ1078" s="107"/>
    </row>
    <row r="1079" spans="1:114" x14ac:dyDescent="0.2">
      <c r="A1079" s="164"/>
      <c r="B1079" s="165"/>
      <c r="C1079" s="116"/>
      <c r="D1079" s="116"/>
      <c r="E1079" s="116"/>
      <c r="F1079" s="116"/>
      <c r="G1079" s="116"/>
      <c r="H1079" s="116"/>
      <c r="I1079" s="116"/>
      <c r="J1079" s="129"/>
      <c r="K1079" s="116"/>
      <c r="L1079" s="116"/>
      <c r="M1079" s="116"/>
      <c r="N1079" s="116"/>
      <c r="O1079" s="116"/>
      <c r="P1079" s="116"/>
      <c r="Q1079" s="116"/>
      <c r="R1079" s="116"/>
      <c r="S1079" s="116"/>
      <c r="T1079" s="116"/>
      <c r="U1079" s="116"/>
      <c r="V1079" s="116"/>
      <c r="W1079" s="116"/>
      <c r="X1079" s="116"/>
      <c r="Y1079" s="122"/>
      <c r="Z1079" s="104"/>
      <c r="AA1079" s="104"/>
      <c r="AB1079" s="104"/>
      <c r="AC1079" s="104"/>
      <c r="AD1079" s="104"/>
      <c r="AE1079" s="104"/>
      <c r="AF1079" s="104"/>
      <c r="AG1079" s="104"/>
      <c r="AH1079" s="104"/>
      <c r="AI1079" s="104"/>
      <c r="AJ1079" s="104"/>
      <c r="AK1079" s="104"/>
      <c r="AL1079" s="104"/>
      <c r="AM1079" s="104"/>
      <c r="AN1079" s="104"/>
      <c r="AO1079" s="104"/>
      <c r="AP1079" s="104"/>
      <c r="AQ1079" s="104"/>
      <c r="AR1079" s="104"/>
      <c r="AS1079" s="104"/>
      <c r="AT1079" s="104"/>
      <c r="AU1079" s="104"/>
      <c r="AV1079" s="104"/>
      <c r="AW1079" s="104"/>
      <c r="AX1079" s="104"/>
      <c r="AY1079" s="104"/>
      <c r="AZ1079" s="104"/>
      <c r="BA1079" s="104"/>
      <c r="BB1079" s="104"/>
      <c r="BC1079" s="104"/>
      <c r="BD1079" s="104"/>
      <c r="BE1079" s="104"/>
      <c r="BF1079" s="104"/>
      <c r="BG1079" s="104"/>
      <c r="BH1079" s="104"/>
      <c r="BI1079" s="104"/>
      <c r="BJ1079" s="104"/>
      <c r="BK1079" s="104"/>
      <c r="BL1079" s="104"/>
      <c r="BM1079" s="104"/>
      <c r="BN1079" s="104"/>
      <c r="BO1079" s="104"/>
      <c r="BP1079" s="104"/>
      <c r="BQ1079" s="104"/>
      <c r="BR1079" s="104"/>
      <c r="BS1079" s="104"/>
      <c r="BT1079" s="104"/>
      <c r="BU1079" s="104"/>
      <c r="BV1079" s="104"/>
      <c r="BW1079" s="104"/>
      <c r="BX1079" s="104"/>
      <c r="BY1079" s="104"/>
      <c r="BZ1079" s="104"/>
      <c r="CA1079" s="104"/>
      <c r="CB1079" s="104"/>
      <c r="CC1079" s="104"/>
      <c r="CD1079" s="104"/>
      <c r="CE1079" s="104"/>
      <c r="CF1079" s="104"/>
      <c r="CG1079" s="104"/>
      <c r="CH1079" s="104"/>
      <c r="CI1079" s="104"/>
      <c r="CJ1079" s="104"/>
      <c r="CK1079" s="104"/>
      <c r="CL1079" s="104"/>
      <c r="CM1079" s="104"/>
      <c r="CN1079" s="104"/>
      <c r="CO1079" s="104"/>
      <c r="CP1079" s="104"/>
      <c r="CQ1079" s="104"/>
      <c r="CR1079" s="104"/>
      <c r="CS1079" s="104"/>
      <c r="CT1079" s="104"/>
      <c r="CU1079" s="104"/>
      <c r="CV1079" s="104"/>
      <c r="CW1079" s="104"/>
      <c r="CX1079" s="104"/>
      <c r="CY1079" s="104"/>
      <c r="CZ1079" s="104"/>
      <c r="DA1079" s="104"/>
      <c r="DB1079" s="104"/>
      <c r="DC1079" s="104"/>
      <c r="DD1079" s="104"/>
      <c r="DE1079" s="104"/>
      <c r="DF1079" s="104"/>
      <c r="DG1079" s="104"/>
      <c r="DH1079" s="104"/>
      <c r="DI1079" s="104"/>
      <c r="DJ1079" s="107"/>
    </row>
    <row r="1080" spans="1:114" x14ac:dyDescent="0.2">
      <c r="A1080" s="164"/>
      <c r="B1080" s="165"/>
      <c r="C1080" s="116"/>
      <c r="D1080" s="116"/>
      <c r="E1080" s="116"/>
      <c r="F1080" s="116"/>
      <c r="G1080" s="116"/>
      <c r="H1080" s="116"/>
      <c r="I1080" s="116"/>
      <c r="J1080" s="129"/>
      <c r="K1080" s="116"/>
      <c r="L1080" s="116"/>
      <c r="M1080" s="116"/>
      <c r="N1080" s="116"/>
      <c r="O1080" s="116"/>
      <c r="P1080" s="116"/>
      <c r="Q1080" s="116"/>
      <c r="R1080" s="116"/>
      <c r="S1080" s="116"/>
      <c r="T1080" s="116"/>
      <c r="U1080" s="116"/>
      <c r="V1080" s="116"/>
      <c r="W1080" s="116"/>
      <c r="X1080" s="116"/>
      <c r="Y1080" s="122"/>
      <c r="Z1080" s="104"/>
      <c r="AA1080" s="104"/>
      <c r="AB1080" s="104"/>
      <c r="AC1080" s="104"/>
      <c r="AD1080" s="104"/>
      <c r="AE1080" s="104"/>
      <c r="AF1080" s="104"/>
      <c r="AG1080" s="104"/>
      <c r="AH1080" s="104"/>
      <c r="AI1080" s="104"/>
      <c r="AJ1080" s="104"/>
      <c r="AK1080" s="104"/>
      <c r="AL1080" s="104"/>
      <c r="AM1080" s="104"/>
      <c r="AN1080" s="104"/>
      <c r="AO1080" s="104"/>
      <c r="AP1080" s="104"/>
      <c r="AQ1080" s="104"/>
      <c r="AR1080" s="104"/>
      <c r="AS1080" s="104"/>
      <c r="AT1080" s="104"/>
      <c r="AU1080" s="104"/>
      <c r="AV1080" s="104"/>
      <c r="AW1080" s="104"/>
      <c r="AX1080" s="104"/>
      <c r="AY1080" s="104"/>
      <c r="AZ1080" s="104"/>
      <c r="BA1080" s="104"/>
      <c r="BB1080" s="104"/>
      <c r="BC1080" s="104"/>
      <c r="BD1080" s="104"/>
      <c r="BE1080" s="104"/>
      <c r="BF1080" s="104"/>
      <c r="BG1080" s="104"/>
      <c r="BH1080" s="104"/>
      <c r="BI1080" s="104"/>
      <c r="BJ1080" s="104"/>
      <c r="BK1080" s="104"/>
      <c r="BL1080" s="104"/>
      <c r="BM1080" s="104"/>
      <c r="BN1080" s="104"/>
      <c r="BO1080" s="104"/>
      <c r="BP1080" s="104"/>
      <c r="BQ1080" s="104"/>
      <c r="BR1080" s="104"/>
      <c r="BS1080" s="104"/>
      <c r="BT1080" s="104"/>
      <c r="BU1080" s="104"/>
      <c r="BV1080" s="104"/>
      <c r="BW1080" s="104"/>
      <c r="BX1080" s="104"/>
      <c r="BY1080" s="104"/>
      <c r="BZ1080" s="104"/>
      <c r="CA1080" s="104"/>
      <c r="CB1080" s="104"/>
      <c r="CC1080" s="104"/>
      <c r="CD1080" s="104"/>
      <c r="CE1080" s="104"/>
      <c r="CF1080" s="104"/>
      <c r="CG1080" s="104"/>
      <c r="CH1080" s="104"/>
      <c r="CI1080" s="104"/>
      <c r="CJ1080" s="104"/>
      <c r="CK1080" s="104"/>
      <c r="CL1080" s="104"/>
      <c r="CM1080" s="104"/>
      <c r="CN1080" s="104"/>
      <c r="CO1080" s="104"/>
      <c r="CP1080" s="104"/>
      <c r="CQ1080" s="104"/>
      <c r="CR1080" s="104"/>
      <c r="CS1080" s="104"/>
      <c r="CT1080" s="104"/>
      <c r="CU1080" s="104"/>
      <c r="CV1080" s="104"/>
      <c r="CW1080" s="104"/>
      <c r="CX1080" s="104"/>
      <c r="CY1080" s="104"/>
      <c r="CZ1080" s="104"/>
      <c r="DA1080" s="104"/>
      <c r="DB1080" s="104"/>
      <c r="DC1080" s="104"/>
      <c r="DD1080" s="104"/>
      <c r="DE1080" s="104"/>
      <c r="DF1080" s="104"/>
      <c r="DG1080" s="104"/>
      <c r="DH1080" s="104"/>
      <c r="DI1080" s="104"/>
      <c r="DJ1080" s="107"/>
    </row>
    <row r="1081" spans="1:114" x14ac:dyDescent="0.2">
      <c r="A1081" s="164"/>
      <c r="B1081" s="165"/>
      <c r="C1081" s="116"/>
      <c r="D1081" s="116"/>
      <c r="E1081" s="116"/>
      <c r="F1081" s="116"/>
      <c r="G1081" s="116"/>
      <c r="H1081" s="116"/>
      <c r="I1081" s="116"/>
      <c r="J1081" s="129"/>
      <c r="K1081" s="116"/>
      <c r="L1081" s="116"/>
      <c r="M1081" s="116"/>
      <c r="N1081" s="116"/>
      <c r="O1081" s="116"/>
      <c r="P1081" s="116"/>
      <c r="Q1081" s="116"/>
      <c r="R1081" s="116"/>
      <c r="S1081" s="116"/>
      <c r="T1081" s="116"/>
      <c r="U1081" s="116"/>
      <c r="V1081" s="116"/>
      <c r="W1081" s="116"/>
      <c r="X1081" s="116"/>
      <c r="Y1081" s="122"/>
      <c r="Z1081" s="104"/>
      <c r="AA1081" s="104"/>
      <c r="AB1081" s="104"/>
      <c r="AC1081" s="104"/>
      <c r="AD1081" s="104"/>
      <c r="AE1081" s="104"/>
      <c r="AF1081" s="104"/>
      <c r="AG1081" s="104"/>
      <c r="AH1081" s="104"/>
      <c r="AI1081" s="104"/>
      <c r="AJ1081" s="104"/>
      <c r="AK1081" s="104"/>
      <c r="AL1081" s="104"/>
      <c r="AM1081" s="104"/>
      <c r="AN1081" s="104"/>
      <c r="AO1081" s="104"/>
      <c r="AP1081" s="104"/>
      <c r="AQ1081" s="104"/>
      <c r="AR1081" s="104"/>
      <c r="AS1081" s="104"/>
      <c r="AT1081" s="104"/>
      <c r="AU1081" s="104"/>
      <c r="AV1081" s="104"/>
      <c r="AW1081" s="104"/>
      <c r="AX1081" s="104"/>
      <c r="AY1081" s="104"/>
      <c r="AZ1081" s="104"/>
      <c r="BA1081" s="104"/>
      <c r="BB1081" s="104"/>
      <c r="BC1081" s="104"/>
      <c r="BD1081" s="104"/>
      <c r="BE1081" s="104"/>
      <c r="BF1081" s="104"/>
      <c r="BG1081" s="104"/>
      <c r="BH1081" s="104"/>
      <c r="BI1081" s="104"/>
      <c r="BJ1081" s="104"/>
      <c r="BK1081" s="104"/>
      <c r="BL1081" s="104"/>
      <c r="BM1081" s="104"/>
      <c r="BN1081" s="104"/>
      <c r="BO1081" s="104"/>
      <c r="BP1081" s="104"/>
      <c r="BQ1081" s="104"/>
      <c r="BR1081" s="104"/>
      <c r="BS1081" s="104"/>
      <c r="BT1081" s="104"/>
      <c r="BU1081" s="104"/>
      <c r="BV1081" s="104"/>
      <c r="BW1081" s="104"/>
      <c r="BX1081" s="104"/>
      <c r="BY1081" s="104"/>
      <c r="BZ1081" s="104"/>
      <c r="CA1081" s="104"/>
      <c r="CB1081" s="104"/>
      <c r="CC1081" s="104"/>
      <c r="CD1081" s="104"/>
      <c r="CE1081" s="104"/>
      <c r="CF1081" s="104"/>
      <c r="CG1081" s="104"/>
      <c r="CH1081" s="104"/>
      <c r="CI1081" s="104"/>
      <c r="CJ1081" s="104"/>
      <c r="CK1081" s="104"/>
      <c r="CL1081" s="104"/>
      <c r="CM1081" s="104"/>
      <c r="CN1081" s="104"/>
      <c r="CO1081" s="104"/>
      <c r="CP1081" s="104"/>
      <c r="CQ1081" s="104"/>
      <c r="CR1081" s="104"/>
      <c r="CS1081" s="104"/>
      <c r="CT1081" s="104"/>
      <c r="CU1081" s="104"/>
      <c r="CV1081" s="104"/>
      <c r="CW1081" s="104"/>
      <c r="CX1081" s="104"/>
      <c r="CY1081" s="104"/>
      <c r="CZ1081" s="104"/>
      <c r="DA1081" s="104"/>
      <c r="DB1081" s="104"/>
      <c r="DC1081" s="104"/>
      <c r="DD1081" s="104"/>
      <c r="DE1081" s="104"/>
      <c r="DF1081" s="104"/>
      <c r="DG1081" s="104"/>
      <c r="DH1081" s="104"/>
      <c r="DI1081" s="104"/>
      <c r="DJ1081" s="107"/>
    </row>
    <row r="1082" spans="1:114" x14ac:dyDescent="0.2">
      <c r="A1082" s="164"/>
      <c r="B1082" s="165"/>
      <c r="C1082" s="116"/>
      <c r="D1082" s="116"/>
      <c r="E1082" s="116"/>
      <c r="F1082" s="116"/>
      <c r="G1082" s="116"/>
      <c r="H1082" s="116"/>
      <c r="I1082" s="116"/>
      <c r="J1082" s="129"/>
      <c r="K1082" s="116"/>
      <c r="L1082" s="116"/>
      <c r="M1082" s="116"/>
      <c r="N1082" s="116"/>
      <c r="O1082" s="116"/>
      <c r="P1082" s="116"/>
      <c r="Q1082" s="116"/>
      <c r="R1082" s="116"/>
      <c r="S1082" s="116"/>
      <c r="T1082" s="116"/>
      <c r="U1082" s="116"/>
      <c r="V1082" s="116"/>
      <c r="W1082" s="116"/>
      <c r="X1082" s="116"/>
      <c r="Y1082" s="122"/>
      <c r="Z1082" s="104"/>
      <c r="AA1082" s="104"/>
      <c r="AB1082" s="104"/>
      <c r="AC1082" s="104"/>
      <c r="AD1082" s="104"/>
      <c r="AE1082" s="104"/>
      <c r="AF1082" s="104"/>
      <c r="AG1082" s="104"/>
      <c r="AH1082" s="104"/>
      <c r="AI1082" s="104"/>
      <c r="AJ1082" s="104"/>
      <c r="AK1082" s="104"/>
      <c r="AL1082" s="104"/>
      <c r="AM1082" s="104"/>
      <c r="AN1082" s="104"/>
      <c r="AO1082" s="104"/>
      <c r="AP1082" s="104"/>
      <c r="AQ1082" s="104"/>
      <c r="AR1082" s="104"/>
      <c r="AS1082" s="104"/>
      <c r="AT1082" s="104"/>
      <c r="AU1082" s="104"/>
      <c r="AV1082" s="104"/>
      <c r="AW1082" s="104"/>
      <c r="AX1082" s="104"/>
      <c r="AY1082" s="104"/>
      <c r="AZ1082" s="104"/>
      <c r="BA1082" s="104"/>
      <c r="BB1082" s="104"/>
      <c r="BC1082" s="104"/>
      <c r="BD1082" s="104"/>
      <c r="BE1082" s="104"/>
      <c r="BF1082" s="104"/>
      <c r="BG1082" s="104"/>
      <c r="BH1082" s="104"/>
      <c r="BI1082" s="104"/>
      <c r="BJ1082" s="104"/>
      <c r="BK1082" s="104"/>
      <c r="BL1082" s="104"/>
      <c r="BM1082" s="104"/>
      <c r="BN1082" s="104"/>
      <c r="BO1082" s="104"/>
      <c r="BP1082" s="104"/>
      <c r="BQ1082" s="104"/>
      <c r="BR1082" s="104"/>
      <c r="BS1082" s="104"/>
      <c r="BT1082" s="104"/>
      <c r="BU1082" s="104"/>
      <c r="BV1082" s="104"/>
      <c r="BW1082" s="104"/>
      <c r="BX1082" s="104"/>
      <c r="BY1082" s="104"/>
      <c r="BZ1082" s="104"/>
      <c r="CA1082" s="104"/>
      <c r="CB1082" s="104"/>
      <c r="CC1082" s="104"/>
      <c r="CD1082" s="104"/>
      <c r="CE1082" s="104"/>
      <c r="CF1082" s="104"/>
      <c r="CG1082" s="104"/>
      <c r="CH1082" s="104"/>
      <c r="CI1082" s="104"/>
      <c r="CJ1082" s="104"/>
      <c r="CK1082" s="104"/>
      <c r="CL1082" s="104"/>
      <c r="CM1082" s="104"/>
      <c r="CN1082" s="104"/>
      <c r="CO1082" s="104"/>
      <c r="CP1082" s="104"/>
      <c r="CQ1082" s="104"/>
      <c r="CR1082" s="104"/>
      <c r="CS1082" s="104"/>
      <c r="CT1082" s="104"/>
      <c r="CU1082" s="104"/>
      <c r="CV1082" s="104"/>
      <c r="CW1082" s="104"/>
      <c r="CX1082" s="104"/>
      <c r="CY1082" s="104"/>
      <c r="CZ1082" s="104"/>
      <c r="DA1082" s="104"/>
      <c r="DB1082" s="104"/>
      <c r="DC1082" s="104"/>
      <c r="DD1082" s="104"/>
      <c r="DE1082" s="104"/>
      <c r="DF1082" s="104"/>
      <c r="DG1082" s="104"/>
      <c r="DH1082" s="104"/>
      <c r="DI1082" s="104"/>
      <c r="DJ1082" s="107"/>
    </row>
    <row r="1083" spans="1:114" x14ac:dyDescent="0.2">
      <c r="A1083" s="164"/>
      <c r="B1083" s="165"/>
      <c r="C1083" s="116"/>
      <c r="D1083" s="116"/>
      <c r="E1083" s="116"/>
      <c r="F1083" s="116"/>
      <c r="G1083" s="116"/>
      <c r="H1083" s="116"/>
      <c r="I1083" s="116"/>
      <c r="J1083" s="129"/>
      <c r="K1083" s="116"/>
      <c r="L1083" s="116"/>
      <c r="M1083" s="116"/>
      <c r="N1083" s="116"/>
      <c r="O1083" s="116"/>
      <c r="P1083" s="116"/>
      <c r="Q1083" s="116"/>
      <c r="R1083" s="116"/>
      <c r="S1083" s="116"/>
      <c r="T1083" s="116"/>
      <c r="U1083" s="116"/>
      <c r="V1083" s="116"/>
      <c r="W1083" s="116"/>
      <c r="X1083" s="116"/>
      <c r="Y1083" s="122"/>
      <c r="Z1083" s="104"/>
      <c r="AA1083" s="104"/>
      <c r="AB1083" s="104"/>
      <c r="AC1083" s="104"/>
      <c r="AD1083" s="104"/>
      <c r="AE1083" s="104"/>
      <c r="AF1083" s="104"/>
      <c r="AG1083" s="104"/>
      <c r="AH1083" s="104"/>
      <c r="AI1083" s="104"/>
      <c r="AJ1083" s="104"/>
      <c r="AK1083" s="104"/>
      <c r="AL1083" s="104"/>
      <c r="AM1083" s="104"/>
      <c r="AN1083" s="104"/>
      <c r="AO1083" s="104"/>
      <c r="AP1083" s="104"/>
      <c r="AQ1083" s="104"/>
      <c r="AR1083" s="104"/>
      <c r="AS1083" s="104"/>
      <c r="AT1083" s="104"/>
      <c r="AU1083" s="104"/>
      <c r="AV1083" s="104"/>
      <c r="AW1083" s="104"/>
      <c r="AX1083" s="104"/>
      <c r="AY1083" s="104"/>
      <c r="AZ1083" s="104"/>
      <c r="BA1083" s="104"/>
      <c r="BB1083" s="104"/>
      <c r="BC1083" s="104"/>
      <c r="BD1083" s="104"/>
      <c r="BE1083" s="104"/>
      <c r="BF1083" s="104"/>
      <c r="BG1083" s="104"/>
      <c r="BH1083" s="104"/>
      <c r="BI1083" s="104"/>
      <c r="BJ1083" s="104"/>
      <c r="BK1083" s="104"/>
      <c r="BL1083" s="104"/>
      <c r="BM1083" s="104"/>
      <c r="BN1083" s="104"/>
      <c r="BO1083" s="104"/>
      <c r="BP1083" s="104"/>
      <c r="BQ1083" s="104"/>
      <c r="BR1083" s="104"/>
      <c r="BS1083" s="104"/>
      <c r="BT1083" s="104"/>
      <c r="BU1083" s="104"/>
      <c r="BV1083" s="104"/>
      <c r="BW1083" s="104"/>
      <c r="BX1083" s="104"/>
      <c r="BY1083" s="104"/>
      <c r="BZ1083" s="104"/>
      <c r="CA1083" s="104"/>
      <c r="CB1083" s="104"/>
      <c r="CC1083" s="104"/>
      <c r="CD1083" s="104"/>
      <c r="CE1083" s="104"/>
      <c r="CF1083" s="104"/>
      <c r="CG1083" s="104"/>
      <c r="CH1083" s="104"/>
      <c r="CI1083" s="104"/>
      <c r="CJ1083" s="104"/>
      <c r="CK1083" s="104"/>
      <c r="CL1083" s="104"/>
      <c r="CM1083" s="104"/>
      <c r="CN1083" s="104"/>
      <c r="CO1083" s="104"/>
      <c r="CP1083" s="104"/>
      <c r="CQ1083" s="104"/>
      <c r="CR1083" s="104"/>
      <c r="CS1083" s="104"/>
      <c r="CT1083" s="104"/>
      <c r="CU1083" s="104"/>
      <c r="CV1083" s="104"/>
      <c r="CW1083" s="104"/>
      <c r="CX1083" s="104"/>
      <c r="CY1083" s="104"/>
      <c r="CZ1083" s="104"/>
      <c r="DA1083" s="104"/>
      <c r="DB1083" s="104"/>
      <c r="DC1083" s="104"/>
      <c r="DD1083" s="104"/>
      <c r="DE1083" s="104"/>
      <c r="DF1083" s="104"/>
      <c r="DG1083" s="104"/>
      <c r="DH1083" s="104"/>
      <c r="DI1083" s="104"/>
      <c r="DJ1083" s="107"/>
    </row>
    <row r="1084" spans="1:114" x14ac:dyDescent="0.2">
      <c r="A1084" s="164"/>
      <c r="B1084" s="165"/>
      <c r="C1084" s="116"/>
      <c r="D1084" s="116"/>
      <c r="E1084" s="116"/>
      <c r="F1084" s="116"/>
      <c r="G1084" s="116"/>
      <c r="H1084" s="116"/>
      <c r="I1084" s="116"/>
      <c r="J1084" s="129"/>
      <c r="K1084" s="116"/>
      <c r="L1084" s="116"/>
      <c r="M1084" s="116"/>
      <c r="N1084" s="116"/>
      <c r="O1084" s="116"/>
      <c r="P1084" s="116"/>
      <c r="Q1084" s="116"/>
      <c r="R1084" s="116"/>
      <c r="S1084" s="116"/>
      <c r="T1084" s="116"/>
      <c r="U1084" s="116"/>
      <c r="V1084" s="116"/>
      <c r="W1084" s="116"/>
      <c r="X1084" s="116"/>
      <c r="Y1084" s="122"/>
      <c r="Z1084" s="104"/>
      <c r="AA1084" s="104"/>
      <c r="AB1084" s="104"/>
      <c r="AC1084" s="104"/>
      <c r="AD1084" s="104"/>
      <c r="AE1084" s="104"/>
      <c r="AF1084" s="104"/>
      <c r="AG1084" s="104"/>
      <c r="AH1084" s="104"/>
      <c r="AI1084" s="104"/>
      <c r="AJ1084" s="104"/>
      <c r="AK1084" s="104"/>
      <c r="AL1084" s="104"/>
      <c r="AM1084" s="104"/>
      <c r="AN1084" s="104"/>
      <c r="AO1084" s="104"/>
      <c r="AP1084" s="104"/>
      <c r="AQ1084" s="104"/>
      <c r="AR1084" s="104"/>
      <c r="AS1084" s="104"/>
      <c r="AT1084" s="104"/>
      <c r="AU1084" s="104"/>
      <c r="AV1084" s="104"/>
      <c r="AW1084" s="104"/>
      <c r="AX1084" s="104"/>
      <c r="AY1084" s="104"/>
      <c r="AZ1084" s="104"/>
      <c r="BA1084" s="104"/>
      <c r="BB1084" s="104"/>
      <c r="BC1084" s="104"/>
      <c r="BD1084" s="104"/>
      <c r="BE1084" s="104"/>
      <c r="BF1084" s="104"/>
      <c r="BG1084" s="104"/>
      <c r="BH1084" s="104"/>
      <c r="BI1084" s="104"/>
      <c r="BJ1084" s="104"/>
      <c r="BK1084" s="104"/>
      <c r="BL1084" s="104"/>
      <c r="BM1084" s="104"/>
      <c r="BN1084" s="104"/>
      <c r="BO1084" s="104"/>
      <c r="BP1084" s="104"/>
      <c r="BQ1084" s="104"/>
      <c r="BR1084" s="104"/>
      <c r="BS1084" s="104"/>
      <c r="BT1084" s="104"/>
      <c r="BU1084" s="104"/>
      <c r="BV1084" s="104"/>
      <c r="BW1084" s="104"/>
      <c r="BX1084" s="104"/>
      <c r="BY1084" s="104"/>
      <c r="BZ1084" s="104"/>
      <c r="CA1084" s="104"/>
      <c r="CB1084" s="104"/>
      <c r="CC1084" s="104"/>
      <c r="CD1084" s="104"/>
      <c r="CE1084" s="104"/>
      <c r="CF1084" s="104"/>
      <c r="CG1084" s="104"/>
      <c r="CH1084" s="104"/>
      <c r="CI1084" s="104"/>
      <c r="CJ1084" s="104"/>
      <c r="CK1084" s="104"/>
      <c r="CL1084" s="104"/>
      <c r="CM1084" s="104"/>
      <c r="CN1084" s="104"/>
      <c r="CO1084" s="104"/>
      <c r="CP1084" s="104"/>
      <c r="CQ1084" s="104"/>
      <c r="CR1084" s="104"/>
      <c r="CS1084" s="104"/>
      <c r="CT1084" s="104"/>
      <c r="CU1084" s="104"/>
      <c r="CV1084" s="104"/>
      <c r="CW1084" s="104"/>
      <c r="CX1084" s="104"/>
      <c r="CY1084" s="104"/>
      <c r="CZ1084" s="104"/>
      <c r="DA1084" s="104"/>
      <c r="DB1084" s="104"/>
      <c r="DC1084" s="104"/>
      <c r="DD1084" s="104"/>
      <c r="DE1084" s="104"/>
      <c r="DF1084" s="104"/>
      <c r="DG1084" s="104"/>
      <c r="DH1084" s="104"/>
      <c r="DI1084" s="104"/>
      <c r="DJ1084" s="107"/>
    </row>
    <row r="1085" spans="1:114" x14ac:dyDescent="0.2">
      <c r="A1085" s="164"/>
      <c r="B1085" s="165"/>
      <c r="C1085" s="116"/>
      <c r="D1085" s="116"/>
      <c r="E1085" s="116"/>
      <c r="F1085" s="116"/>
      <c r="G1085" s="116"/>
      <c r="H1085" s="116"/>
      <c r="I1085" s="116"/>
      <c r="J1085" s="129"/>
      <c r="K1085" s="116"/>
      <c r="L1085" s="116"/>
      <c r="M1085" s="116"/>
      <c r="N1085" s="116"/>
      <c r="O1085" s="116"/>
      <c r="P1085" s="116"/>
      <c r="Q1085" s="116"/>
      <c r="R1085" s="116"/>
      <c r="S1085" s="116"/>
      <c r="T1085" s="116"/>
      <c r="U1085" s="116"/>
      <c r="V1085" s="116"/>
      <c r="W1085" s="116"/>
      <c r="X1085" s="116"/>
      <c r="Y1085" s="122"/>
      <c r="Z1085" s="104"/>
      <c r="AA1085" s="104"/>
      <c r="AB1085" s="104"/>
      <c r="AC1085" s="104"/>
      <c r="AD1085" s="104"/>
      <c r="AE1085" s="104"/>
      <c r="AF1085" s="104"/>
      <c r="AG1085" s="104"/>
      <c r="AH1085" s="104"/>
      <c r="AI1085" s="104"/>
      <c r="AJ1085" s="104"/>
      <c r="AK1085" s="104"/>
      <c r="AL1085" s="104"/>
      <c r="AM1085" s="104"/>
      <c r="AN1085" s="104"/>
      <c r="AO1085" s="104"/>
      <c r="AP1085" s="104"/>
      <c r="AQ1085" s="104"/>
      <c r="AR1085" s="104"/>
      <c r="AS1085" s="104"/>
      <c r="AT1085" s="104"/>
      <c r="AU1085" s="104"/>
      <c r="AV1085" s="104"/>
      <c r="AW1085" s="104"/>
      <c r="AX1085" s="104"/>
      <c r="AY1085" s="104"/>
      <c r="AZ1085" s="104"/>
      <c r="BA1085" s="104"/>
      <c r="BB1085" s="104"/>
      <c r="BC1085" s="104"/>
      <c r="BD1085" s="104"/>
      <c r="BE1085" s="104"/>
      <c r="BF1085" s="104"/>
      <c r="BG1085" s="104"/>
      <c r="BH1085" s="104"/>
      <c r="BI1085" s="104"/>
      <c r="BJ1085" s="104"/>
      <c r="BK1085" s="104"/>
      <c r="BL1085" s="104"/>
      <c r="BM1085" s="104"/>
      <c r="BN1085" s="104"/>
      <c r="BO1085" s="104"/>
      <c r="BP1085" s="104"/>
      <c r="BQ1085" s="104"/>
      <c r="BR1085" s="104"/>
      <c r="BS1085" s="104"/>
      <c r="BT1085" s="104"/>
      <c r="BU1085" s="104"/>
      <c r="BV1085" s="104"/>
      <c r="BW1085" s="104"/>
      <c r="BX1085" s="104"/>
      <c r="BY1085" s="104"/>
      <c r="BZ1085" s="104"/>
      <c r="CA1085" s="104"/>
      <c r="CB1085" s="104"/>
      <c r="CC1085" s="104"/>
      <c r="CD1085" s="104"/>
      <c r="CE1085" s="104"/>
      <c r="CF1085" s="104"/>
      <c r="CG1085" s="104"/>
      <c r="CH1085" s="104"/>
      <c r="CI1085" s="104"/>
      <c r="CJ1085" s="104"/>
      <c r="CK1085" s="104"/>
      <c r="CL1085" s="104"/>
      <c r="CM1085" s="104"/>
      <c r="CN1085" s="104"/>
      <c r="CO1085" s="104"/>
      <c r="CP1085" s="104"/>
      <c r="CQ1085" s="104"/>
      <c r="CR1085" s="104"/>
      <c r="CS1085" s="104"/>
      <c r="CT1085" s="104"/>
      <c r="CU1085" s="104"/>
      <c r="CV1085" s="104"/>
      <c r="CW1085" s="104"/>
      <c r="CX1085" s="104"/>
      <c r="CY1085" s="104"/>
      <c r="CZ1085" s="104"/>
      <c r="DA1085" s="104"/>
      <c r="DB1085" s="104"/>
      <c r="DC1085" s="104"/>
      <c r="DD1085" s="104"/>
      <c r="DE1085" s="104"/>
      <c r="DF1085" s="104"/>
      <c r="DG1085" s="104"/>
      <c r="DH1085" s="104"/>
      <c r="DI1085" s="104"/>
      <c r="DJ1085" s="107"/>
    </row>
    <row r="1086" spans="1:114" x14ac:dyDescent="0.2">
      <c r="A1086" s="164"/>
      <c r="B1086" s="165"/>
      <c r="C1086" s="116"/>
      <c r="D1086" s="116"/>
      <c r="E1086" s="116"/>
      <c r="F1086" s="116"/>
      <c r="G1086" s="116"/>
      <c r="H1086" s="116"/>
      <c r="I1086" s="116"/>
      <c r="J1086" s="129"/>
      <c r="K1086" s="116"/>
      <c r="L1086" s="116"/>
      <c r="M1086" s="116"/>
      <c r="N1086" s="116"/>
      <c r="O1086" s="116"/>
      <c r="P1086" s="116"/>
      <c r="Q1086" s="116"/>
      <c r="R1086" s="116"/>
      <c r="S1086" s="116"/>
      <c r="T1086" s="116"/>
      <c r="U1086" s="116"/>
      <c r="V1086" s="116"/>
      <c r="W1086" s="116"/>
      <c r="X1086" s="116"/>
      <c r="Y1086" s="122"/>
      <c r="Z1086" s="104"/>
      <c r="AA1086" s="104"/>
      <c r="AB1086" s="104"/>
      <c r="AC1086" s="104"/>
      <c r="AD1086" s="104"/>
      <c r="AE1086" s="104"/>
      <c r="AF1086" s="104"/>
      <c r="AG1086" s="104"/>
      <c r="AH1086" s="104"/>
      <c r="AI1086" s="104"/>
      <c r="AJ1086" s="104"/>
      <c r="AK1086" s="104"/>
      <c r="AL1086" s="104"/>
      <c r="AM1086" s="104"/>
      <c r="AN1086" s="104"/>
      <c r="AO1086" s="104"/>
      <c r="AP1086" s="104"/>
      <c r="AQ1086" s="104"/>
      <c r="AR1086" s="104"/>
      <c r="AS1086" s="104"/>
      <c r="AT1086" s="104"/>
      <c r="AU1086" s="104"/>
      <c r="AV1086" s="104"/>
      <c r="AW1086" s="104"/>
      <c r="AX1086" s="104"/>
      <c r="AY1086" s="104"/>
      <c r="AZ1086" s="104"/>
      <c r="BA1086" s="104"/>
      <c r="BB1086" s="104"/>
      <c r="BC1086" s="104"/>
      <c r="BD1086" s="104"/>
      <c r="BE1086" s="104"/>
      <c r="BF1086" s="104"/>
      <c r="BG1086" s="104"/>
      <c r="BH1086" s="104"/>
      <c r="BI1086" s="104"/>
      <c r="BJ1086" s="104"/>
      <c r="BK1086" s="104"/>
      <c r="BL1086" s="104"/>
      <c r="BM1086" s="104"/>
      <c r="BN1086" s="104"/>
      <c r="BO1086" s="104"/>
      <c r="BP1086" s="104"/>
      <c r="BQ1086" s="104"/>
      <c r="BR1086" s="104"/>
      <c r="BS1086" s="104"/>
      <c r="BT1086" s="104"/>
      <c r="BU1086" s="104"/>
      <c r="BV1086" s="104"/>
      <c r="BW1086" s="104"/>
      <c r="BX1086" s="104"/>
      <c r="BY1086" s="104"/>
      <c r="BZ1086" s="104"/>
      <c r="CA1086" s="104"/>
      <c r="CB1086" s="104"/>
      <c r="CC1086" s="104"/>
      <c r="CD1086" s="104"/>
      <c r="CE1086" s="104"/>
      <c r="CF1086" s="104"/>
      <c r="CG1086" s="104"/>
      <c r="CH1086" s="104"/>
      <c r="CI1086" s="104"/>
      <c r="CJ1086" s="104"/>
      <c r="CK1086" s="104"/>
      <c r="CL1086" s="104"/>
      <c r="CM1086" s="104"/>
      <c r="CN1086" s="104"/>
      <c r="CO1086" s="104"/>
      <c r="CP1086" s="104"/>
      <c r="CQ1086" s="104"/>
      <c r="CR1086" s="104"/>
      <c r="CS1086" s="104"/>
      <c r="CT1086" s="104"/>
      <c r="CU1086" s="104"/>
      <c r="CV1086" s="104"/>
      <c r="CW1086" s="104"/>
      <c r="CX1086" s="104"/>
      <c r="CY1086" s="104"/>
      <c r="CZ1086" s="104"/>
      <c r="DA1086" s="104"/>
      <c r="DB1086" s="104"/>
      <c r="DC1086" s="104"/>
      <c r="DD1086" s="104"/>
      <c r="DE1086" s="104"/>
      <c r="DF1086" s="104"/>
      <c r="DG1086" s="104"/>
      <c r="DH1086" s="104"/>
      <c r="DI1086" s="104"/>
      <c r="DJ1086" s="107"/>
    </row>
    <row r="1087" spans="1:114" x14ac:dyDescent="0.2">
      <c r="A1087" s="164"/>
      <c r="B1087" s="165"/>
      <c r="C1087" s="116"/>
      <c r="D1087" s="116"/>
      <c r="E1087" s="116"/>
      <c r="F1087" s="116"/>
      <c r="G1087" s="116"/>
      <c r="H1087" s="116"/>
      <c r="I1087" s="116"/>
      <c r="J1087" s="129"/>
      <c r="K1087" s="116"/>
      <c r="L1087" s="116"/>
      <c r="M1087" s="116"/>
      <c r="N1087" s="116"/>
      <c r="O1087" s="116"/>
      <c r="P1087" s="116"/>
      <c r="Q1087" s="116"/>
      <c r="R1087" s="116"/>
      <c r="S1087" s="116"/>
      <c r="T1087" s="116"/>
      <c r="U1087" s="116"/>
      <c r="V1087" s="116"/>
      <c r="W1087" s="116"/>
      <c r="X1087" s="116"/>
      <c r="Y1087" s="122"/>
      <c r="Z1087" s="104"/>
      <c r="AA1087" s="104"/>
      <c r="AB1087" s="104"/>
      <c r="AC1087" s="104"/>
      <c r="AD1087" s="104"/>
      <c r="AE1087" s="104"/>
      <c r="AF1087" s="104"/>
      <c r="AG1087" s="104"/>
      <c r="AH1087" s="104"/>
      <c r="AI1087" s="104"/>
      <c r="AJ1087" s="104"/>
      <c r="AK1087" s="104"/>
      <c r="AL1087" s="104"/>
      <c r="AM1087" s="104"/>
      <c r="AN1087" s="104"/>
      <c r="AO1087" s="104"/>
      <c r="AP1087" s="104"/>
      <c r="AQ1087" s="104"/>
      <c r="AR1087" s="104"/>
      <c r="AS1087" s="104"/>
      <c r="AT1087" s="104"/>
      <c r="AU1087" s="104"/>
      <c r="AV1087" s="104"/>
      <c r="AW1087" s="104"/>
      <c r="AX1087" s="104"/>
      <c r="AY1087" s="104"/>
      <c r="AZ1087" s="104"/>
      <c r="BA1087" s="104"/>
      <c r="BB1087" s="104"/>
      <c r="BC1087" s="104"/>
      <c r="BD1087" s="104"/>
      <c r="BE1087" s="104"/>
      <c r="BF1087" s="104"/>
      <c r="BG1087" s="104"/>
      <c r="BH1087" s="104"/>
      <c r="BI1087" s="104"/>
      <c r="BJ1087" s="104"/>
      <c r="BK1087" s="104"/>
      <c r="BL1087" s="104"/>
      <c r="BM1087" s="104"/>
      <c r="BN1087" s="104"/>
      <c r="BO1087" s="104"/>
      <c r="BP1087" s="104"/>
      <c r="BQ1087" s="104"/>
      <c r="BR1087" s="104"/>
      <c r="BS1087" s="104"/>
      <c r="BT1087" s="104"/>
      <c r="BU1087" s="104"/>
      <c r="BV1087" s="104"/>
      <c r="BW1087" s="104"/>
      <c r="BX1087" s="104"/>
      <c r="BY1087" s="104"/>
      <c r="BZ1087" s="104"/>
      <c r="CA1087" s="104"/>
      <c r="CB1087" s="104"/>
      <c r="CC1087" s="104"/>
      <c r="CD1087" s="104"/>
      <c r="CE1087" s="104"/>
      <c r="CF1087" s="104"/>
      <c r="CG1087" s="104"/>
      <c r="CH1087" s="104"/>
      <c r="CI1087" s="104"/>
      <c r="CJ1087" s="104"/>
      <c r="CK1087" s="104"/>
      <c r="CL1087" s="104"/>
      <c r="CM1087" s="104"/>
      <c r="CN1087" s="104"/>
      <c r="CO1087" s="104"/>
      <c r="CP1087" s="104"/>
      <c r="CQ1087" s="104"/>
      <c r="CR1087" s="104"/>
      <c r="CS1087" s="104"/>
      <c r="CT1087" s="104"/>
      <c r="CU1087" s="104"/>
      <c r="CV1087" s="104"/>
      <c r="CW1087" s="104"/>
      <c r="CX1087" s="104"/>
      <c r="CY1087" s="104"/>
      <c r="CZ1087" s="104"/>
      <c r="DA1087" s="104"/>
      <c r="DB1087" s="104"/>
      <c r="DC1087" s="104"/>
      <c r="DD1087" s="104"/>
      <c r="DE1087" s="104"/>
      <c r="DF1087" s="104"/>
      <c r="DG1087" s="104"/>
      <c r="DH1087" s="104"/>
      <c r="DI1087" s="104"/>
      <c r="DJ1087" s="107"/>
    </row>
    <row r="1088" spans="1:114" x14ac:dyDescent="0.2">
      <c r="A1088" s="164"/>
      <c r="B1088" s="165"/>
      <c r="C1088" s="116"/>
      <c r="D1088" s="116"/>
      <c r="E1088" s="116"/>
      <c r="F1088" s="116"/>
      <c r="G1088" s="116"/>
      <c r="H1088" s="116"/>
      <c r="I1088" s="116"/>
      <c r="J1088" s="129"/>
      <c r="K1088" s="116"/>
      <c r="L1088" s="116"/>
      <c r="M1088" s="116"/>
      <c r="N1088" s="116"/>
      <c r="O1088" s="116"/>
      <c r="P1088" s="116"/>
      <c r="Q1088" s="116"/>
      <c r="R1088" s="116"/>
      <c r="S1088" s="116"/>
      <c r="T1088" s="116"/>
      <c r="U1088" s="116"/>
      <c r="V1088" s="116"/>
      <c r="W1088" s="116"/>
      <c r="X1088" s="116"/>
      <c r="Y1088" s="122"/>
      <c r="Z1088" s="104"/>
      <c r="AA1088" s="104"/>
      <c r="AB1088" s="104"/>
      <c r="AC1088" s="104"/>
      <c r="AD1088" s="104"/>
      <c r="AE1088" s="104"/>
      <c r="AF1088" s="104"/>
      <c r="AG1088" s="104"/>
      <c r="AH1088" s="104"/>
      <c r="AI1088" s="104"/>
      <c r="AJ1088" s="104"/>
      <c r="AK1088" s="104"/>
      <c r="AL1088" s="104"/>
      <c r="AM1088" s="104"/>
      <c r="AN1088" s="104"/>
      <c r="AO1088" s="104"/>
      <c r="AP1088" s="104"/>
      <c r="AQ1088" s="104"/>
      <c r="AR1088" s="104"/>
      <c r="AS1088" s="104"/>
      <c r="AT1088" s="104"/>
      <c r="AU1088" s="104"/>
      <c r="AV1088" s="104"/>
      <c r="AW1088" s="104"/>
      <c r="AX1088" s="104"/>
      <c r="AY1088" s="104"/>
      <c r="AZ1088" s="104"/>
      <c r="BA1088" s="104"/>
      <c r="BB1088" s="104"/>
      <c r="BC1088" s="104"/>
      <c r="BD1088" s="104"/>
      <c r="BE1088" s="104"/>
      <c r="BF1088" s="104"/>
      <c r="BG1088" s="104"/>
      <c r="BH1088" s="104"/>
      <c r="BI1088" s="104"/>
      <c r="BJ1088" s="104"/>
      <c r="BK1088" s="104"/>
      <c r="BL1088" s="104"/>
      <c r="BM1088" s="104"/>
      <c r="BN1088" s="104"/>
      <c r="BO1088" s="104"/>
      <c r="BP1088" s="104"/>
      <c r="BQ1088" s="104"/>
      <c r="BR1088" s="104"/>
      <c r="BS1088" s="104"/>
      <c r="BT1088" s="104"/>
      <c r="BU1088" s="104"/>
      <c r="BV1088" s="104"/>
      <c r="BW1088" s="104"/>
      <c r="BX1088" s="104"/>
      <c r="BY1088" s="104"/>
      <c r="BZ1088" s="104"/>
      <c r="CA1088" s="104"/>
      <c r="CB1088" s="104"/>
      <c r="CC1088" s="104"/>
      <c r="CD1088" s="104"/>
      <c r="CE1088" s="104"/>
      <c r="CF1088" s="104"/>
      <c r="CG1088" s="104"/>
      <c r="CH1088" s="104"/>
      <c r="CI1088" s="104"/>
      <c r="CJ1088" s="104"/>
      <c r="CK1088" s="104"/>
      <c r="CL1088" s="104"/>
      <c r="CM1088" s="104"/>
      <c r="CN1088" s="104"/>
      <c r="CO1088" s="104"/>
      <c r="CP1088" s="104"/>
      <c r="CQ1088" s="104"/>
      <c r="CR1088" s="104"/>
      <c r="CS1088" s="104"/>
      <c r="CT1088" s="104"/>
      <c r="CU1088" s="104"/>
      <c r="CV1088" s="104"/>
      <c r="CW1088" s="104"/>
      <c r="CX1088" s="104"/>
      <c r="CY1088" s="104"/>
      <c r="CZ1088" s="104"/>
      <c r="DA1088" s="104"/>
      <c r="DB1088" s="104"/>
      <c r="DC1088" s="104"/>
      <c r="DD1088" s="104"/>
      <c r="DE1088" s="104"/>
      <c r="DF1088" s="104"/>
      <c r="DG1088" s="104"/>
      <c r="DH1088" s="104"/>
      <c r="DI1088" s="104"/>
      <c r="DJ1088" s="107"/>
    </row>
    <row r="1089" spans="1:114" x14ac:dyDescent="0.2">
      <c r="A1089" s="164"/>
      <c r="B1089" s="165"/>
      <c r="C1089" s="116"/>
      <c r="D1089" s="116"/>
      <c r="E1089" s="116"/>
      <c r="F1089" s="116"/>
      <c r="G1089" s="116"/>
      <c r="H1089" s="116"/>
      <c r="I1089" s="116"/>
      <c r="J1089" s="129"/>
      <c r="K1089" s="116"/>
      <c r="L1089" s="116"/>
      <c r="M1089" s="116"/>
      <c r="N1089" s="116"/>
      <c r="O1089" s="116"/>
      <c r="P1089" s="116"/>
      <c r="Q1089" s="116"/>
      <c r="R1089" s="116"/>
      <c r="S1089" s="116"/>
      <c r="T1089" s="116"/>
      <c r="U1089" s="116"/>
      <c r="V1089" s="116"/>
      <c r="W1089" s="116"/>
      <c r="X1089" s="116"/>
      <c r="Y1089" s="122"/>
      <c r="Z1089" s="104"/>
      <c r="AA1089" s="104"/>
      <c r="AB1089" s="104"/>
      <c r="AC1089" s="104"/>
      <c r="AD1089" s="104"/>
      <c r="AE1089" s="104"/>
      <c r="AF1089" s="104"/>
      <c r="AG1089" s="104"/>
      <c r="AH1089" s="104"/>
      <c r="AI1089" s="104"/>
      <c r="AJ1089" s="104"/>
      <c r="AK1089" s="104"/>
      <c r="AL1089" s="104"/>
      <c r="AM1089" s="104"/>
      <c r="AN1089" s="104"/>
      <c r="AO1089" s="104"/>
      <c r="AP1089" s="104"/>
      <c r="AQ1089" s="104"/>
      <c r="AR1089" s="104"/>
      <c r="AS1089" s="104"/>
      <c r="AT1089" s="104"/>
      <c r="AU1089" s="104"/>
      <c r="AV1089" s="104"/>
      <c r="AW1089" s="104"/>
      <c r="AX1089" s="104"/>
      <c r="AY1089" s="104"/>
      <c r="AZ1089" s="104"/>
      <c r="BA1089" s="104"/>
      <c r="BB1089" s="104"/>
      <c r="BC1089" s="104"/>
      <c r="BD1089" s="104"/>
      <c r="BE1089" s="104"/>
      <c r="BF1089" s="104"/>
      <c r="BG1089" s="104"/>
      <c r="BH1089" s="104"/>
      <c r="BI1089" s="104"/>
      <c r="BJ1089" s="104"/>
      <c r="BK1089" s="104"/>
      <c r="BL1089" s="104"/>
      <c r="BM1089" s="104"/>
      <c r="BN1089" s="104"/>
      <c r="BO1089" s="104"/>
      <c r="BP1089" s="104"/>
      <c r="BQ1089" s="104"/>
      <c r="BR1089" s="104"/>
      <c r="BS1089" s="104"/>
      <c r="BT1089" s="104"/>
      <c r="BU1089" s="104"/>
      <c r="BV1089" s="104"/>
      <c r="BW1089" s="104"/>
      <c r="BX1089" s="104"/>
      <c r="BY1089" s="104"/>
      <c r="BZ1089" s="104"/>
      <c r="CA1089" s="104"/>
      <c r="CB1089" s="104"/>
      <c r="CC1089" s="104"/>
      <c r="CD1089" s="104"/>
      <c r="CE1089" s="104"/>
      <c r="CF1089" s="104"/>
      <c r="CG1089" s="104"/>
      <c r="CH1089" s="104"/>
      <c r="CI1089" s="104"/>
      <c r="CJ1089" s="104"/>
      <c r="CK1089" s="104"/>
      <c r="CL1089" s="104"/>
      <c r="CM1089" s="104"/>
      <c r="CN1089" s="104"/>
      <c r="CO1089" s="104"/>
      <c r="CP1089" s="104"/>
      <c r="CQ1089" s="104"/>
      <c r="CR1089" s="104"/>
      <c r="CS1089" s="104"/>
      <c r="CT1089" s="104"/>
      <c r="CU1089" s="104"/>
      <c r="CV1089" s="104"/>
      <c r="CW1089" s="104"/>
      <c r="CX1089" s="104"/>
      <c r="CY1089" s="104"/>
      <c r="CZ1089" s="104"/>
      <c r="DA1089" s="104"/>
      <c r="DB1089" s="104"/>
      <c r="DC1089" s="104"/>
      <c r="DD1089" s="104"/>
      <c r="DE1089" s="104"/>
      <c r="DF1089" s="104"/>
      <c r="DG1089" s="104"/>
      <c r="DH1089" s="104"/>
      <c r="DI1089" s="104"/>
      <c r="DJ1089" s="107"/>
    </row>
    <row r="1090" spans="1:114" x14ac:dyDescent="0.2">
      <c r="A1090" s="164"/>
      <c r="B1090" s="165"/>
      <c r="C1090" s="116"/>
      <c r="D1090" s="116"/>
      <c r="E1090" s="116"/>
      <c r="F1090" s="116"/>
      <c r="G1090" s="116"/>
      <c r="H1090" s="116"/>
      <c r="I1090" s="116"/>
      <c r="J1090" s="129"/>
      <c r="K1090" s="116"/>
      <c r="L1090" s="116"/>
      <c r="M1090" s="116"/>
      <c r="N1090" s="116"/>
      <c r="O1090" s="116"/>
      <c r="P1090" s="116"/>
      <c r="Q1090" s="116"/>
      <c r="R1090" s="116"/>
      <c r="S1090" s="116"/>
      <c r="T1090" s="116"/>
      <c r="U1090" s="116"/>
      <c r="V1090" s="116"/>
      <c r="W1090" s="116"/>
      <c r="X1090" s="116"/>
      <c r="Y1090" s="122"/>
      <c r="Z1090" s="104"/>
      <c r="AA1090" s="104"/>
      <c r="AB1090" s="104"/>
      <c r="AC1090" s="104"/>
      <c r="AD1090" s="104"/>
      <c r="AE1090" s="104"/>
      <c r="AF1090" s="104"/>
      <c r="AG1090" s="104"/>
      <c r="AH1090" s="104"/>
      <c r="AI1090" s="104"/>
      <c r="AJ1090" s="104"/>
      <c r="AK1090" s="104"/>
      <c r="AL1090" s="104"/>
      <c r="AM1090" s="104"/>
      <c r="AN1090" s="104"/>
      <c r="AO1090" s="104"/>
      <c r="AP1090" s="104"/>
      <c r="AQ1090" s="104"/>
      <c r="AR1090" s="104"/>
      <c r="AS1090" s="104"/>
      <c r="AT1090" s="104"/>
      <c r="AU1090" s="104"/>
      <c r="AV1090" s="104"/>
      <c r="AW1090" s="104"/>
      <c r="AX1090" s="104"/>
      <c r="AY1090" s="104"/>
      <c r="AZ1090" s="104"/>
      <c r="BA1090" s="104"/>
      <c r="BB1090" s="104"/>
      <c r="BC1090" s="104"/>
      <c r="BD1090" s="104"/>
      <c r="BE1090" s="104"/>
      <c r="BF1090" s="104"/>
      <c r="BG1090" s="104"/>
      <c r="BH1090" s="104"/>
      <c r="BI1090" s="104"/>
      <c r="BJ1090" s="104"/>
      <c r="BK1090" s="104"/>
      <c r="BL1090" s="104"/>
      <c r="BM1090" s="104"/>
      <c r="BN1090" s="104"/>
      <c r="BO1090" s="104"/>
      <c r="BP1090" s="104"/>
      <c r="BQ1090" s="104"/>
      <c r="BR1090" s="104"/>
      <c r="BS1090" s="104"/>
      <c r="BT1090" s="104"/>
      <c r="BU1090" s="104"/>
      <c r="BV1090" s="104"/>
      <c r="BW1090" s="104"/>
      <c r="BX1090" s="104"/>
      <c r="BY1090" s="104"/>
      <c r="BZ1090" s="104"/>
      <c r="CA1090" s="104"/>
      <c r="CB1090" s="104"/>
      <c r="CC1090" s="104"/>
      <c r="CD1090" s="104"/>
      <c r="CE1090" s="104"/>
      <c r="CF1090" s="104"/>
      <c r="CG1090" s="104"/>
      <c r="CH1090" s="104"/>
      <c r="CI1090" s="104"/>
      <c r="CJ1090" s="104"/>
      <c r="CK1090" s="104"/>
      <c r="CL1090" s="104"/>
      <c r="CM1090" s="104"/>
      <c r="CN1090" s="104"/>
      <c r="CO1090" s="104"/>
      <c r="CP1090" s="104"/>
      <c r="CQ1090" s="104"/>
      <c r="CR1090" s="104"/>
      <c r="CS1090" s="104"/>
      <c r="CT1090" s="104"/>
      <c r="CU1090" s="104"/>
      <c r="CV1090" s="104"/>
      <c r="CW1090" s="104"/>
      <c r="CX1090" s="104"/>
      <c r="CY1090" s="104"/>
      <c r="CZ1090" s="104"/>
      <c r="DA1090" s="104"/>
      <c r="DB1090" s="104"/>
      <c r="DC1090" s="104"/>
      <c r="DD1090" s="104"/>
      <c r="DE1090" s="104"/>
      <c r="DF1090" s="104"/>
      <c r="DG1090" s="104"/>
      <c r="DH1090" s="104"/>
      <c r="DI1090" s="104"/>
      <c r="DJ1090" s="107"/>
    </row>
    <row r="1091" spans="1:114" x14ac:dyDescent="0.2">
      <c r="A1091" s="164"/>
      <c r="B1091" s="165"/>
      <c r="C1091" s="116"/>
      <c r="D1091" s="116"/>
      <c r="E1091" s="116"/>
      <c r="F1091" s="116"/>
      <c r="G1091" s="116"/>
      <c r="H1091" s="116"/>
      <c r="I1091" s="116"/>
      <c r="J1091" s="129"/>
      <c r="K1091" s="116"/>
      <c r="L1091" s="116"/>
      <c r="M1091" s="116"/>
      <c r="N1091" s="116"/>
      <c r="O1091" s="116"/>
      <c r="P1091" s="116"/>
      <c r="Q1091" s="116"/>
      <c r="R1091" s="116"/>
      <c r="S1091" s="116"/>
      <c r="T1091" s="116"/>
      <c r="U1091" s="116"/>
      <c r="V1091" s="116"/>
      <c r="W1091" s="116"/>
      <c r="X1091" s="116"/>
      <c r="Y1091" s="122"/>
      <c r="Z1091" s="104"/>
      <c r="AA1091" s="104"/>
      <c r="AB1091" s="104"/>
      <c r="AC1091" s="104"/>
      <c r="AD1091" s="104"/>
      <c r="AE1091" s="104"/>
      <c r="AF1091" s="104"/>
      <c r="AG1091" s="104"/>
      <c r="AH1091" s="104"/>
      <c r="AI1091" s="104"/>
      <c r="AJ1091" s="104"/>
      <c r="AK1091" s="104"/>
      <c r="AL1091" s="104"/>
      <c r="AM1091" s="104"/>
      <c r="AN1091" s="104"/>
      <c r="AO1091" s="104"/>
      <c r="AP1091" s="104"/>
      <c r="AQ1091" s="104"/>
      <c r="AR1091" s="104"/>
      <c r="AS1091" s="104"/>
      <c r="AT1091" s="104"/>
      <c r="AU1091" s="104"/>
      <c r="AV1091" s="104"/>
      <c r="AW1091" s="104"/>
      <c r="AX1091" s="104"/>
      <c r="AY1091" s="104"/>
      <c r="AZ1091" s="104"/>
      <c r="BA1091" s="104"/>
      <c r="BB1091" s="104"/>
      <c r="BC1091" s="104"/>
      <c r="BD1091" s="104"/>
      <c r="BE1091" s="104"/>
      <c r="BF1091" s="104"/>
      <c r="BG1091" s="104"/>
      <c r="BH1091" s="104"/>
      <c r="BI1091" s="104"/>
      <c r="BJ1091" s="104"/>
      <c r="BK1091" s="104"/>
      <c r="BL1091" s="104"/>
      <c r="BM1091" s="104"/>
      <c r="BN1091" s="104"/>
      <c r="BO1091" s="104"/>
      <c r="BP1091" s="104"/>
      <c r="BQ1091" s="104"/>
      <c r="BR1091" s="104"/>
      <c r="BS1091" s="104"/>
      <c r="BT1091" s="104"/>
      <c r="BU1091" s="104"/>
      <c r="BV1091" s="104"/>
      <c r="BW1091" s="104"/>
      <c r="BX1091" s="104"/>
      <c r="BY1091" s="104"/>
      <c r="BZ1091" s="104"/>
      <c r="CA1091" s="104"/>
      <c r="CB1091" s="104"/>
      <c r="CC1091" s="104"/>
      <c r="CD1091" s="104"/>
      <c r="CE1091" s="104"/>
      <c r="CF1091" s="104"/>
      <c r="CG1091" s="104"/>
      <c r="CH1091" s="104"/>
      <c r="CI1091" s="104"/>
      <c r="CJ1091" s="104"/>
      <c r="CK1091" s="104"/>
      <c r="CL1091" s="104"/>
      <c r="CM1091" s="104"/>
      <c r="CN1091" s="104"/>
      <c r="CO1091" s="104"/>
      <c r="CP1091" s="104"/>
      <c r="CQ1091" s="104"/>
      <c r="CR1091" s="104"/>
      <c r="CS1091" s="104"/>
      <c r="CT1091" s="104"/>
      <c r="CU1091" s="104"/>
      <c r="CV1091" s="104"/>
      <c r="CW1091" s="104"/>
      <c r="CX1091" s="104"/>
      <c r="CY1091" s="104"/>
      <c r="CZ1091" s="104"/>
      <c r="DA1091" s="104"/>
      <c r="DB1091" s="104"/>
      <c r="DC1091" s="104"/>
      <c r="DD1091" s="104"/>
      <c r="DE1091" s="104"/>
      <c r="DF1091" s="104"/>
      <c r="DG1091" s="104"/>
      <c r="DH1091" s="104"/>
      <c r="DI1091" s="104"/>
      <c r="DJ1091" s="107"/>
    </row>
    <row r="1092" spans="1:114" x14ac:dyDescent="0.2">
      <c r="A1092" s="164"/>
      <c r="B1092" s="165"/>
      <c r="C1092" s="116"/>
      <c r="D1092" s="116"/>
      <c r="E1092" s="116"/>
      <c r="F1092" s="116"/>
      <c r="G1092" s="116"/>
      <c r="H1092" s="116"/>
      <c r="I1092" s="116"/>
      <c r="J1092" s="129"/>
      <c r="K1092" s="116"/>
      <c r="L1092" s="116"/>
      <c r="M1092" s="116"/>
      <c r="N1092" s="116"/>
      <c r="O1092" s="116"/>
      <c r="P1092" s="116"/>
      <c r="Q1092" s="116"/>
      <c r="R1092" s="116"/>
      <c r="S1092" s="116"/>
      <c r="T1092" s="116"/>
      <c r="U1092" s="116"/>
      <c r="V1092" s="116"/>
      <c r="W1092" s="116"/>
      <c r="X1092" s="116"/>
      <c r="Y1092" s="122"/>
      <c r="Z1092" s="104"/>
      <c r="AA1092" s="104"/>
      <c r="AB1092" s="104"/>
      <c r="AC1092" s="104"/>
      <c r="AD1092" s="104"/>
      <c r="AE1092" s="104"/>
      <c r="AF1092" s="104"/>
      <c r="AG1092" s="104"/>
      <c r="AH1092" s="104"/>
      <c r="AI1092" s="104"/>
      <c r="AJ1092" s="104"/>
      <c r="AK1092" s="104"/>
      <c r="AL1092" s="104"/>
      <c r="AM1092" s="104"/>
      <c r="AN1092" s="104"/>
      <c r="AO1092" s="104"/>
      <c r="AP1092" s="104"/>
      <c r="AQ1092" s="104"/>
      <c r="AR1092" s="104"/>
      <c r="AS1092" s="104"/>
      <c r="AT1092" s="104"/>
      <c r="AU1092" s="104"/>
      <c r="AV1092" s="104"/>
      <c r="AW1092" s="104"/>
      <c r="AX1092" s="104"/>
      <c r="AY1092" s="104"/>
      <c r="AZ1092" s="104"/>
      <c r="BA1092" s="104"/>
      <c r="BB1092" s="104"/>
      <c r="BC1092" s="104"/>
      <c r="BD1092" s="104"/>
      <c r="BE1092" s="104"/>
      <c r="BF1092" s="104"/>
      <c r="BG1092" s="104"/>
      <c r="BH1092" s="104"/>
      <c r="BI1092" s="104"/>
      <c r="BJ1092" s="104"/>
      <c r="BK1092" s="104"/>
      <c r="BL1092" s="104"/>
      <c r="BM1092" s="104"/>
      <c r="BN1092" s="104"/>
      <c r="BO1092" s="104"/>
      <c r="BP1092" s="104"/>
      <c r="BQ1092" s="104"/>
      <c r="BR1092" s="104"/>
      <c r="BS1092" s="104"/>
      <c r="BT1092" s="104"/>
      <c r="BU1092" s="104"/>
      <c r="BV1092" s="104"/>
      <c r="BW1092" s="104"/>
      <c r="BX1092" s="104"/>
      <c r="BY1092" s="104"/>
      <c r="BZ1092" s="104"/>
      <c r="CA1092" s="104"/>
      <c r="CB1092" s="104"/>
      <c r="CC1092" s="104"/>
      <c r="CD1092" s="104"/>
      <c r="CE1092" s="104"/>
      <c r="CF1092" s="104"/>
      <c r="CG1092" s="104"/>
      <c r="CH1092" s="104"/>
      <c r="CI1092" s="104"/>
      <c r="CJ1092" s="104"/>
      <c r="CK1092" s="104"/>
      <c r="CL1092" s="104"/>
      <c r="CM1092" s="104"/>
      <c r="CN1092" s="104"/>
      <c r="CO1092" s="104"/>
      <c r="CP1092" s="104"/>
      <c r="CQ1092" s="104"/>
      <c r="CR1092" s="104"/>
      <c r="CS1092" s="104"/>
      <c r="CT1092" s="104"/>
      <c r="CU1092" s="104"/>
      <c r="CV1092" s="104"/>
      <c r="CW1092" s="104"/>
      <c r="CX1092" s="104"/>
      <c r="CY1092" s="104"/>
      <c r="CZ1092" s="104"/>
      <c r="DA1092" s="104"/>
      <c r="DB1092" s="104"/>
      <c r="DC1092" s="104"/>
      <c r="DD1092" s="104"/>
      <c r="DE1092" s="104"/>
      <c r="DF1092" s="104"/>
      <c r="DG1092" s="104"/>
      <c r="DH1092" s="104"/>
      <c r="DI1092" s="104"/>
      <c r="DJ1092" s="107"/>
    </row>
    <row r="1093" spans="1:114" x14ac:dyDescent="0.2">
      <c r="A1093" s="164"/>
      <c r="B1093" s="165"/>
      <c r="C1093" s="116"/>
      <c r="D1093" s="116"/>
      <c r="E1093" s="116"/>
      <c r="F1093" s="116"/>
      <c r="G1093" s="116"/>
      <c r="H1093" s="116"/>
      <c r="I1093" s="116"/>
      <c r="J1093" s="129"/>
      <c r="K1093" s="116"/>
      <c r="L1093" s="116"/>
      <c r="M1093" s="116"/>
      <c r="N1093" s="116"/>
      <c r="O1093" s="116"/>
      <c r="P1093" s="116"/>
      <c r="Q1093" s="116"/>
      <c r="R1093" s="116"/>
      <c r="S1093" s="116"/>
      <c r="T1093" s="116"/>
      <c r="U1093" s="116"/>
      <c r="V1093" s="116"/>
      <c r="W1093" s="116"/>
      <c r="X1093" s="116"/>
      <c r="Y1093" s="122"/>
      <c r="Z1093" s="104"/>
      <c r="AA1093" s="104"/>
      <c r="AB1093" s="104"/>
      <c r="AC1093" s="104"/>
      <c r="AD1093" s="104"/>
      <c r="AE1093" s="104"/>
      <c r="AF1093" s="104"/>
      <c r="AG1093" s="104"/>
      <c r="AH1093" s="104"/>
      <c r="AI1093" s="104"/>
      <c r="AJ1093" s="104"/>
      <c r="AK1093" s="104"/>
      <c r="AL1093" s="104"/>
      <c r="AM1093" s="104"/>
      <c r="AN1093" s="104"/>
      <c r="AO1093" s="104"/>
      <c r="AP1093" s="104"/>
      <c r="AQ1093" s="104"/>
      <c r="AR1093" s="104"/>
      <c r="AS1093" s="104"/>
      <c r="AT1093" s="104"/>
      <c r="AU1093" s="104"/>
      <c r="AV1093" s="104"/>
      <c r="AW1093" s="104"/>
      <c r="AX1093" s="104"/>
      <c r="AY1093" s="104"/>
      <c r="AZ1093" s="104"/>
      <c r="BA1093" s="104"/>
      <c r="BB1093" s="104"/>
      <c r="BC1093" s="104"/>
      <c r="BD1093" s="104"/>
      <c r="BE1093" s="104"/>
      <c r="BF1093" s="104"/>
      <c r="BG1093" s="104"/>
      <c r="BH1093" s="104"/>
      <c r="BI1093" s="104"/>
      <c r="BJ1093" s="104"/>
      <c r="BK1093" s="104"/>
      <c r="BL1093" s="104"/>
      <c r="BM1093" s="104"/>
      <c r="BN1093" s="104"/>
      <c r="BO1093" s="104"/>
      <c r="BP1093" s="104"/>
      <c r="BQ1093" s="104"/>
      <c r="BR1093" s="104"/>
      <c r="BS1093" s="104"/>
      <c r="BT1093" s="104"/>
      <c r="BU1093" s="104"/>
      <c r="BV1093" s="104"/>
      <c r="BW1093" s="104"/>
      <c r="BX1093" s="104"/>
      <c r="BY1093" s="104"/>
      <c r="BZ1093" s="104"/>
      <c r="CA1093" s="104"/>
      <c r="CB1093" s="104"/>
      <c r="CC1093" s="104"/>
      <c r="CD1093" s="104"/>
      <c r="CE1093" s="104"/>
      <c r="CF1093" s="104"/>
      <c r="CG1093" s="104"/>
      <c r="CH1093" s="104"/>
      <c r="CI1093" s="104"/>
      <c r="CJ1093" s="104"/>
      <c r="CK1093" s="104"/>
      <c r="CL1093" s="104"/>
      <c r="CM1093" s="104"/>
      <c r="CN1093" s="104"/>
      <c r="CO1093" s="104"/>
      <c r="CP1093" s="104"/>
      <c r="CQ1093" s="104"/>
      <c r="CR1093" s="104"/>
      <c r="CS1093" s="104"/>
      <c r="CT1093" s="104"/>
      <c r="CU1093" s="104"/>
      <c r="CV1093" s="104"/>
      <c r="CW1093" s="104"/>
      <c r="CX1093" s="104"/>
      <c r="CY1093" s="104"/>
      <c r="CZ1093" s="104"/>
      <c r="DA1093" s="104"/>
      <c r="DB1093" s="104"/>
      <c r="DC1093" s="104"/>
      <c r="DD1093" s="104"/>
      <c r="DE1093" s="104"/>
      <c r="DF1093" s="104"/>
      <c r="DG1093" s="104"/>
      <c r="DH1093" s="104"/>
      <c r="DI1093" s="104"/>
      <c r="DJ1093" s="107"/>
    </row>
    <row r="1094" spans="1:114" x14ac:dyDescent="0.2">
      <c r="A1094" s="164"/>
      <c r="B1094" s="165"/>
      <c r="C1094" s="116"/>
      <c r="D1094" s="116"/>
      <c r="E1094" s="116"/>
      <c r="F1094" s="116"/>
      <c r="G1094" s="116"/>
      <c r="H1094" s="116"/>
      <c r="I1094" s="116"/>
      <c r="J1094" s="129"/>
      <c r="K1094" s="116"/>
      <c r="L1094" s="116"/>
      <c r="M1094" s="116"/>
      <c r="N1094" s="116"/>
      <c r="O1094" s="116"/>
      <c r="P1094" s="116"/>
      <c r="Q1094" s="116"/>
      <c r="R1094" s="116"/>
      <c r="S1094" s="116"/>
      <c r="T1094" s="116"/>
      <c r="U1094" s="116"/>
      <c r="V1094" s="116"/>
      <c r="W1094" s="116"/>
      <c r="X1094" s="116"/>
      <c r="Y1094" s="122"/>
      <c r="Z1094" s="104"/>
      <c r="AA1094" s="104"/>
      <c r="AB1094" s="104"/>
      <c r="AC1094" s="104"/>
      <c r="AD1094" s="104"/>
      <c r="AE1094" s="104"/>
      <c r="AF1094" s="104"/>
      <c r="AG1094" s="104"/>
      <c r="AH1094" s="104"/>
      <c r="AI1094" s="104"/>
      <c r="AJ1094" s="104"/>
      <c r="AK1094" s="104"/>
      <c r="AL1094" s="104"/>
      <c r="AM1094" s="104"/>
      <c r="AN1094" s="104"/>
      <c r="AO1094" s="104"/>
      <c r="AP1094" s="104"/>
      <c r="AQ1094" s="104"/>
      <c r="AR1094" s="104"/>
      <c r="AS1094" s="104"/>
      <c r="AT1094" s="104"/>
      <c r="AU1094" s="104"/>
      <c r="AV1094" s="104"/>
      <c r="AW1094" s="104"/>
      <c r="AX1094" s="104"/>
      <c r="AY1094" s="104"/>
      <c r="AZ1094" s="104"/>
      <c r="BA1094" s="104"/>
      <c r="BB1094" s="104"/>
      <c r="BC1094" s="104"/>
      <c r="BD1094" s="104"/>
      <c r="BE1094" s="104"/>
      <c r="BF1094" s="104"/>
      <c r="BG1094" s="104"/>
      <c r="BH1094" s="104"/>
      <c r="BI1094" s="104"/>
      <c r="BJ1094" s="104"/>
      <c r="BK1094" s="104"/>
      <c r="BL1094" s="104"/>
      <c r="BM1094" s="104"/>
      <c r="BN1094" s="104"/>
      <c r="BO1094" s="104"/>
      <c r="BP1094" s="104"/>
      <c r="BQ1094" s="104"/>
      <c r="BR1094" s="104"/>
      <c r="BS1094" s="104"/>
      <c r="BT1094" s="104"/>
      <c r="BU1094" s="104"/>
      <c r="BV1094" s="104"/>
      <c r="BW1094" s="104"/>
      <c r="BX1094" s="104"/>
      <c r="BY1094" s="104"/>
      <c r="BZ1094" s="104"/>
      <c r="CA1094" s="104"/>
      <c r="CB1094" s="104"/>
      <c r="CC1094" s="104"/>
      <c r="CD1094" s="104"/>
      <c r="CE1094" s="104"/>
      <c r="CF1094" s="104"/>
      <c r="CG1094" s="104"/>
      <c r="CH1094" s="104"/>
      <c r="CI1094" s="104"/>
      <c r="CJ1094" s="104"/>
      <c r="CK1094" s="104"/>
      <c r="CL1094" s="104"/>
      <c r="CM1094" s="104"/>
      <c r="CN1094" s="104"/>
      <c r="CO1094" s="104"/>
      <c r="CP1094" s="104"/>
      <c r="CQ1094" s="104"/>
      <c r="CR1094" s="104"/>
      <c r="CS1094" s="104"/>
      <c r="CT1094" s="104"/>
      <c r="CU1094" s="104"/>
      <c r="CV1094" s="104"/>
      <c r="CW1094" s="104"/>
      <c r="CX1094" s="104"/>
      <c r="CY1094" s="104"/>
      <c r="CZ1094" s="104"/>
      <c r="DA1094" s="104"/>
      <c r="DB1094" s="104"/>
      <c r="DC1094" s="104"/>
      <c r="DD1094" s="104"/>
      <c r="DE1094" s="104"/>
      <c r="DF1094" s="104"/>
      <c r="DG1094" s="104"/>
      <c r="DH1094" s="104"/>
      <c r="DI1094" s="104"/>
      <c r="DJ1094" s="107"/>
    </row>
    <row r="1095" spans="1:114" x14ac:dyDescent="0.2">
      <c r="A1095" s="164"/>
      <c r="B1095" s="165"/>
      <c r="C1095" s="116"/>
      <c r="D1095" s="116"/>
      <c r="E1095" s="116"/>
      <c r="F1095" s="116"/>
      <c r="G1095" s="116"/>
      <c r="H1095" s="116"/>
      <c r="I1095" s="116"/>
      <c r="J1095" s="129"/>
      <c r="K1095" s="116"/>
      <c r="L1095" s="116"/>
      <c r="M1095" s="116"/>
      <c r="N1095" s="116"/>
      <c r="O1095" s="116"/>
      <c r="P1095" s="116"/>
      <c r="Q1095" s="116"/>
      <c r="R1095" s="116"/>
      <c r="S1095" s="116"/>
      <c r="T1095" s="116"/>
      <c r="U1095" s="116"/>
      <c r="V1095" s="116"/>
      <c r="W1095" s="116"/>
      <c r="X1095" s="116"/>
      <c r="Y1095" s="122"/>
      <c r="Z1095" s="104"/>
      <c r="AA1095" s="104"/>
      <c r="AB1095" s="104"/>
      <c r="AC1095" s="104"/>
      <c r="AD1095" s="104"/>
      <c r="AE1095" s="104"/>
      <c r="AF1095" s="104"/>
      <c r="AG1095" s="104"/>
      <c r="AH1095" s="104"/>
      <c r="AI1095" s="104"/>
      <c r="AJ1095" s="104"/>
      <c r="AK1095" s="104"/>
      <c r="AL1095" s="104"/>
      <c r="AM1095" s="104"/>
      <c r="AN1095" s="104"/>
      <c r="AO1095" s="104"/>
      <c r="AP1095" s="104"/>
      <c r="AQ1095" s="104"/>
      <c r="AR1095" s="104"/>
      <c r="AS1095" s="104"/>
      <c r="AT1095" s="104"/>
      <c r="AU1095" s="104"/>
      <c r="AV1095" s="104"/>
      <c r="AW1095" s="104"/>
      <c r="AX1095" s="104"/>
      <c r="AY1095" s="104"/>
      <c r="AZ1095" s="104"/>
      <c r="BA1095" s="104"/>
      <c r="BB1095" s="104"/>
      <c r="BC1095" s="104"/>
      <c r="BD1095" s="104"/>
      <c r="BE1095" s="104"/>
      <c r="BF1095" s="104"/>
      <c r="BG1095" s="104"/>
      <c r="BH1095" s="104"/>
      <c r="BI1095" s="104"/>
      <c r="BJ1095" s="104"/>
      <c r="BK1095" s="104"/>
      <c r="BL1095" s="104"/>
      <c r="BM1095" s="104"/>
      <c r="BN1095" s="104"/>
      <c r="BO1095" s="104"/>
      <c r="BP1095" s="104"/>
      <c r="BQ1095" s="104"/>
      <c r="BR1095" s="104"/>
      <c r="BS1095" s="104"/>
      <c r="BT1095" s="104"/>
      <c r="BU1095" s="104"/>
      <c r="BV1095" s="104"/>
      <c r="BW1095" s="104"/>
      <c r="BX1095" s="104"/>
      <c r="BY1095" s="104"/>
      <c r="BZ1095" s="104"/>
      <c r="CA1095" s="104"/>
      <c r="CB1095" s="104"/>
      <c r="CC1095" s="104"/>
      <c r="CD1095" s="104"/>
      <c r="CE1095" s="104"/>
      <c r="CF1095" s="104"/>
      <c r="CG1095" s="104"/>
      <c r="CH1095" s="104"/>
      <c r="CI1095" s="104"/>
      <c r="CJ1095" s="104"/>
      <c r="CK1095" s="104"/>
      <c r="CL1095" s="104"/>
      <c r="CM1095" s="104"/>
      <c r="CN1095" s="104"/>
      <c r="CO1095" s="104"/>
      <c r="CP1095" s="104"/>
      <c r="CQ1095" s="104"/>
      <c r="CR1095" s="104"/>
      <c r="CS1095" s="104"/>
      <c r="CT1095" s="104"/>
      <c r="CU1095" s="104"/>
      <c r="CV1095" s="104"/>
      <c r="CW1095" s="104"/>
      <c r="CX1095" s="104"/>
      <c r="CY1095" s="104"/>
      <c r="CZ1095" s="104"/>
      <c r="DA1095" s="104"/>
      <c r="DB1095" s="104"/>
      <c r="DC1095" s="104"/>
      <c r="DD1095" s="104"/>
      <c r="DE1095" s="104"/>
      <c r="DF1095" s="104"/>
      <c r="DG1095" s="104"/>
      <c r="DH1095" s="104"/>
      <c r="DI1095" s="104"/>
      <c r="DJ1095" s="107"/>
    </row>
    <row r="1096" spans="1:114" x14ac:dyDescent="0.2">
      <c r="A1096" s="164"/>
      <c r="B1096" s="165"/>
      <c r="C1096" s="116"/>
      <c r="D1096" s="116"/>
      <c r="E1096" s="116"/>
      <c r="F1096" s="116"/>
      <c r="G1096" s="116"/>
      <c r="H1096" s="116"/>
      <c r="I1096" s="116"/>
      <c r="J1096" s="129"/>
      <c r="K1096" s="116"/>
      <c r="L1096" s="116"/>
      <c r="M1096" s="116"/>
      <c r="N1096" s="116"/>
      <c r="O1096" s="116"/>
      <c r="P1096" s="116"/>
      <c r="Q1096" s="116"/>
      <c r="R1096" s="116"/>
      <c r="S1096" s="116"/>
      <c r="T1096" s="116"/>
      <c r="U1096" s="116"/>
      <c r="V1096" s="116"/>
      <c r="W1096" s="116"/>
      <c r="X1096" s="116"/>
      <c r="Y1096" s="122"/>
      <c r="Z1096" s="104"/>
      <c r="AA1096" s="104"/>
      <c r="AB1096" s="104"/>
      <c r="AC1096" s="104"/>
      <c r="AD1096" s="104"/>
      <c r="AE1096" s="104"/>
      <c r="AF1096" s="104"/>
      <c r="AG1096" s="104"/>
      <c r="AH1096" s="104"/>
      <c r="AI1096" s="104"/>
      <c r="AJ1096" s="104"/>
      <c r="AK1096" s="104"/>
      <c r="AL1096" s="104"/>
      <c r="AM1096" s="104"/>
      <c r="AN1096" s="104"/>
      <c r="AO1096" s="104"/>
      <c r="AP1096" s="104"/>
      <c r="AQ1096" s="104"/>
      <c r="AR1096" s="104"/>
      <c r="AS1096" s="104"/>
      <c r="AT1096" s="104"/>
      <c r="AU1096" s="104"/>
      <c r="AV1096" s="104"/>
      <c r="AW1096" s="104"/>
      <c r="AX1096" s="104"/>
      <c r="AY1096" s="104"/>
      <c r="AZ1096" s="104"/>
      <c r="BA1096" s="104"/>
      <c r="BB1096" s="104"/>
      <c r="BC1096" s="104"/>
      <c r="BD1096" s="104"/>
      <c r="BE1096" s="104"/>
      <c r="BF1096" s="104"/>
      <c r="BG1096" s="104"/>
      <c r="BH1096" s="104"/>
      <c r="BI1096" s="104"/>
      <c r="BJ1096" s="104"/>
      <c r="BK1096" s="104"/>
      <c r="BL1096" s="104"/>
      <c r="BM1096" s="104"/>
      <c r="BN1096" s="104"/>
      <c r="BO1096" s="104"/>
      <c r="BP1096" s="104"/>
      <c r="BQ1096" s="104"/>
      <c r="BR1096" s="104"/>
      <c r="BS1096" s="104"/>
      <c r="BT1096" s="104"/>
      <c r="BU1096" s="104"/>
      <c r="BV1096" s="104"/>
      <c r="BW1096" s="104"/>
      <c r="BX1096" s="104"/>
      <c r="BY1096" s="104"/>
      <c r="BZ1096" s="104"/>
      <c r="CA1096" s="104"/>
      <c r="CB1096" s="104"/>
      <c r="CC1096" s="104"/>
      <c r="CD1096" s="104"/>
      <c r="CE1096" s="104"/>
      <c r="CF1096" s="104"/>
      <c r="CG1096" s="104"/>
      <c r="CH1096" s="104"/>
      <c r="CI1096" s="104"/>
      <c r="CJ1096" s="104"/>
      <c r="CK1096" s="104"/>
      <c r="CL1096" s="104"/>
      <c r="CM1096" s="104"/>
      <c r="CN1096" s="104"/>
      <c r="CO1096" s="104"/>
      <c r="CP1096" s="104"/>
      <c r="CQ1096" s="104"/>
      <c r="CR1096" s="104"/>
      <c r="CS1096" s="104"/>
      <c r="CT1096" s="104"/>
      <c r="CU1096" s="104"/>
      <c r="CV1096" s="104"/>
      <c r="CW1096" s="104"/>
      <c r="CX1096" s="104"/>
      <c r="CY1096" s="104"/>
      <c r="CZ1096" s="104"/>
      <c r="DA1096" s="104"/>
      <c r="DB1096" s="104"/>
      <c r="DC1096" s="104"/>
      <c r="DD1096" s="104"/>
      <c r="DE1096" s="104"/>
      <c r="DF1096" s="104"/>
      <c r="DG1096" s="104"/>
      <c r="DH1096" s="104"/>
      <c r="DI1096" s="104"/>
      <c r="DJ1096" s="107"/>
    </row>
    <row r="1097" spans="1:114" x14ac:dyDescent="0.2">
      <c r="A1097" s="164"/>
      <c r="B1097" s="165"/>
      <c r="C1097" s="116"/>
      <c r="D1097" s="116"/>
      <c r="E1097" s="116"/>
      <c r="F1097" s="116"/>
      <c r="G1097" s="116"/>
      <c r="H1097" s="116"/>
      <c r="I1097" s="116"/>
      <c r="J1097" s="129"/>
      <c r="K1097" s="116"/>
      <c r="L1097" s="116"/>
      <c r="M1097" s="116"/>
      <c r="N1097" s="116"/>
      <c r="O1097" s="116"/>
      <c r="P1097" s="116"/>
      <c r="Q1097" s="116"/>
      <c r="R1097" s="116"/>
      <c r="S1097" s="116"/>
      <c r="T1097" s="116"/>
      <c r="U1097" s="116"/>
      <c r="V1097" s="116"/>
      <c r="W1097" s="116"/>
      <c r="X1097" s="116"/>
      <c r="Y1097" s="122"/>
      <c r="Z1097" s="104"/>
      <c r="AA1097" s="104"/>
      <c r="AB1097" s="104"/>
      <c r="AC1097" s="104"/>
      <c r="AD1097" s="104"/>
      <c r="AE1097" s="104"/>
      <c r="AF1097" s="104"/>
      <c r="AG1097" s="104"/>
      <c r="AH1097" s="104"/>
      <c r="AI1097" s="104"/>
      <c r="AJ1097" s="104"/>
      <c r="AK1097" s="104"/>
      <c r="AL1097" s="104"/>
      <c r="AM1097" s="104"/>
      <c r="AN1097" s="104"/>
      <c r="AO1097" s="104"/>
      <c r="AP1097" s="104"/>
      <c r="AQ1097" s="104"/>
      <c r="AR1097" s="104"/>
      <c r="AS1097" s="104"/>
      <c r="AT1097" s="104"/>
      <c r="AU1097" s="104"/>
      <c r="AV1097" s="104"/>
      <c r="AW1097" s="104"/>
      <c r="AX1097" s="104"/>
      <c r="AY1097" s="104"/>
      <c r="AZ1097" s="104"/>
      <c r="BA1097" s="104"/>
      <c r="BB1097" s="104"/>
      <c r="BC1097" s="104"/>
      <c r="BD1097" s="104"/>
      <c r="BE1097" s="104"/>
      <c r="BF1097" s="104"/>
      <c r="BG1097" s="104"/>
      <c r="BH1097" s="104"/>
      <c r="BI1097" s="104"/>
      <c r="BJ1097" s="104"/>
      <c r="BK1097" s="104"/>
      <c r="BL1097" s="104"/>
      <c r="BM1097" s="104"/>
      <c r="BN1097" s="104"/>
      <c r="BO1097" s="104"/>
      <c r="BP1097" s="104"/>
      <c r="BQ1097" s="104"/>
      <c r="BR1097" s="104"/>
      <c r="BS1097" s="104"/>
      <c r="BT1097" s="104"/>
      <c r="BU1097" s="104"/>
      <c r="BV1097" s="104"/>
      <c r="BW1097" s="104"/>
      <c r="BX1097" s="104"/>
      <c r="BY1097" s="104"/>
      <c r="BZ1097" s="104"/>
      <c r="CA1097" s="104"/>
      <c r="CB1097" s="104"/>
      <c r="CC1097" s="104"/>
      <c r="CD1097" s="104"/>
      <c r="CE1097" s="104"/>
      <c r="CF1097" s="104"/>
      <c r="CG1097" s="104"/>
      <c r="CH1097" s="104"/>
      <c r="CI1097" s="104"/>
      <c r="CJ1097" s="104"/>
      <c r="CK1097" s="104"/>
      <c r="CL1097" s="104"/>
      <c r="CM1097" s="104"/>
      <c r="CN1097" s="104"/>
      <c r="CO1097" s="104"/>
      <c r="CP1097" s="104"/>
      <c r="CQ1097" s="104"/>
      <c r="CR1097" s="104"/>
      <c r="CS1097" s="104"/>
      <c r="CT1097" s="104"/>
      <c r="CU1097" s="104"/>
      <c r="CV1097" s="104"/>
      <c r="CW1097" s="104"/>
      <c r="CX1097" s="104"/>
      <c r="CY1097" s="104"/>
      <c r="CZ1097" s="104"/>
      <c r="DA1097" s="104"/>
      <c r="DB1097" s="104"/>
      <c r="DC1097" s="104"/>
      <c r="DD1097" s="104"/>
      <c r="DE1097" s="104"/>
      <c r="DF1097" s="104"/>
      <c r="DG1097" s="104"/>
      <c r="DH1097" s="104"/>
      <c r="DI1097" s="104"/>
      <c r="DJ1097" s="107"/>
    </row>
    <row r="1098" spans="1:114" x14ac:dyDescent="0.2">
      <c r="A1098" s="164"/>
      <c r="B1098" s="165"/>
      <c r="C1098" s="116"/>
      <c r="D1098" s="116"/>
      <c r="E1098" s="116"/>
      <c r="F1098" s="116"/>
      <c r="G1098" s="116"/>
      <c r="H1098" s="116"/>
      <c r="I1098" s="116"/>
      <c r="J1098" s="129"/>
      <c r="K1098" s="116"/>
      <c r="L1098" s="116"/>
      <c r="M1098" s="116"/>
      <c r="N1098" s="116"/>
      <c r="O1098" s="116"/>
      <c r="P1098" s="116"/>
      <c r="Q1098" s="116"/>
      <c r="R1098" s="116"/>
      <c r="S1098" s="116"/>
      <c r="T1098" s="116"/>
      <c r="U1098" s="116"/>
      <c r="V1098" s="116"/>
      <c r="W1098" s="116"/>
      <c r="X1098" s="116"/>
      <c r="Y1098" s="122"/>
      <c r="Z1098" s="104"/>
      <c r="AA1098" s="104"/>
      <c r="AB1098" s="104"/>
      <c r="AC1098" s="104"/>
      <c r="AD1098" s="104"/>
      <c r="AE1098" s="104"/>
      <c r="AF1098" s="104"/>
      <c r="AG1098" s="104"/>
      <c r="AH1098" s="104"/>
      <c r="AI1098" s="104"/>
      <c r="AJ1098" s="104"/>
      <c r="AK1098" s="104"/>
      <c r="AL1098" s="104"/>
      <c r="AM1098" s="104"/>
      <c r="AN1098" s="104"/>
      <c r="AO1098" s="104"/>
      <c r="AP1098" s="104"/>
      <c r="AQ1098" s="104"/>
      <c r="AR1098" s="104"/>
      <c r="AS1098" s="104"/>
      <c r="AT1098" s="104"/>
      <c r="AU1098" s="104"/>
      <c r="AV1098" s="104"/>
      <c r="AW1098" s="104"/>
      <c r="AX1098" s="104"/>
      <c r="AY1098" s="104"/>
      <c r="AZ1098" s="104"/>
      <c r="BA1098" s="104"/>
      <c r="BB1098" s="104"/>
      <c r="BC1098" s="104"/>
      <c r="BD1098" s="104"/>
      <c r="BE1098" s="104"/>
      <c r="BF1098" s="104"/>
      <c r="BG1098" s="104"/>
      <c r="BH1098" s="104"/>
      <c r="BI1098" s="104"/>
      <c r="BJ1098" s="104"/>
      <c r="BK1098" s="104"/>
      <c r="BL1098" s="104"/>
      <c r="BM1098" s="104"/>
      <c r="BN1098" s="104"/>
      <c r="BO1098" s="104"/>
      <c r="BP1098" s="104"/>
      <c r="BQ1098" s="104"/>
      <c r="BR1098" s="104"/>
      <c r="BS1098" s="104"/>
      <c r="BT1098" s="104"/>
      <c r="BU1098" s="104"/>
      <c r="BV1098" s="104"/>
      <c r="BW1098" s="104"/>
      <c r="BX1098" s="104"/>
      <c r="BY1098" s="104"/>
      <c r="BZ1098" s="104"/>
      <c r="CA1098" s="104"/>
      <c r="CB1098" s="104"/>
      <c r="CC1098" s="104"/>
      <c r="CD1098" s="104"/>
      <c r="CE1098" s="104"/>
      <c r="CF1098" s="104"/>
      <c r="CG1098" s="104"/>
      <c r="CH1098" s="104"/>
      <c r="CI1098" s="104"/>
      <c r="CJ1098" s="104"/>
      <c r="CK1098" s="104"/>
      <c r="CL1098" s="104"/>
      <c r="CM1098" s="104"/>
      <c r="CN1098" s="104"/>
      <c r="CO1098" s="104"/>
      <c r="CP1098" s="104"/>
      <c r="CQ1098" s="104"/>
      <c r="CR1098" s="104"/>
      <c r="CS1098" s="104"/>
      <c r="CT1098" s="104"/>
      <c r="CU1098" s="104"/>
      <c r="CV1098" s="104"/>
      <c r="CW1098" s="104"/>
      <c r="CX1098" s="104"/>
      <c r="CY1098" s="104"/>
      <c r="CZ1098" s="104"/>
      <c r="DA1098" s="104"/>
      <c r="DB1098" s="104"/>
      <c r="DC1098" s="104"/>
      <c r="DD1098" s="104"/>
      <c r="DE1098" s="104"/>
      <c r="DF1098" s="104"/>
      <c r="DG1098" s="104"/>
      <c r="DH1098" s="104"/>
      <c r="DI1098" s="104"/>
      <c r="DJ1098" s="107"/>
    </row>
    <row r="1099" spans="1:114" x14ac:dyDescent="0.2">
      <c r="A1099" s="164"/>
      <c r="B1099" s="165"/>
      <c r="C1099" s="116"/>
      <c r="D1099" s="116"/>
      <c r="E1099" s="116"/>
      <c r="F1099" s="116"/>
      <c r="G1099" s="116"/>
      <c r="H1099" s="116"/>
      <c r="I1099" s="116"/>
      <c r="J1099" s="129"/>
      <c r="K1099" s="116"/>
      <c r="L1099" s="116"/>
      <c r="M1099" s="116"/>
      <c r="N1099" s="116"/>
      <c r="O1099" s="116"/>
      <c r="P1099" s="116"/>
      <c r="Q1099" s="116"/>
      <c r="R1099" s="116"/>
      <c r="S1099" s="116"/>
      <c r="T1099" s="116"/>
      <c r="U1099" s="116"/>
      <c r="V1099" s="116"/>
      <c r="W1099" s="116"/>
      <c r="X1099" s="116"/>
      <c r="Y1099" s="122"/>
      <c r="Z1099" s="104"/>
      <c r="AA1099" s="104"/>
      <c r="AB1099" s="104"/>
      <c r="AC1099" s="104"/>
      <c r="AD1099" s="104"/>
      <c r="AE1099" s="104"/>
      <c r="AF1099" s="104"/>
      <c r="AG1099" s="104"/>
      <c r="AH1099" s="104"/>
      <c r="AI1099" s="104"/>
      <c r="AJ1099" s="104"/>
      <c r="AK1099" s="104"/>
      <c r="AL1099" s="104"/>
      <c r="AM1099" s="104"/>
      <c r="AN1099" s="104"/>
      <c r="AO1099" s="104"/>
      <c r="AP1099" s="104"/>
      <c r="AQ1099" s="104"/>
      <c r="AR1099" s="104"/>
      <c r="AS1099" s="104"/>
      <c r="AT1099" s="104"/>
      <c r="AU1099" s="104"/>
      <c r="AV1099" s="104"/>
      <c r="AW1099" s="104"/>
      <c r="AX1099" s="104"/>
      <c r="AY1099" s="104"/>
      <c r="AZ1099" s="104"/>
      <c r="BA1099" s="104"/>
      <c r="BB1099" s="104"/>
      <c r="BC1099" s="104"/>
      <c r="BD1099" s="104"/>
      <c r="BE1099" s="104"/>
      <c r="BF1099" s="104"/>
      <c r="BG1099" s="104"/>
      <c r="BH1099" s="104"/>
      <c r="BI1099" s="104"/>
      <c r="BJ1099" s="104"/>
      <c r="BK1099" s="104"/>
      <c r="BL1099" s="104"/>
      <c r="BM1099" s="104"/>
      <c r="BN1099" s="104"/>
      <c r="BO1099" s="104"/>
      <c r="BP1099" s="104"/>
      <c r="BQ1099" s="104"/>
      <c r="BR1099" s="104"/>
      <c r="BS1099" s="104"/>
      <c r="BT1099" s="104"/>
      <c r="BU1099" s="104"/>
      <c r="BV1099" s="104"/>
      <c r="BW1099" s="104"/>
      <c r="BX1099" s="104"/>
      <c r="BY1099" s="104"/>
      <c r="BZ1099" s="104"/>
      <c r="CA1099" s="104"/>
      <c r="CB1099" s="104"/>
      <c r="CC1099" s="104"/>
      <c r="CD1099" s="104"/>
      <c r="CE1099" s="104"/>
      <c r="CF1099" s="104"/>
      <c r="CG1099" s="104"/>
      <c r="CH1099" s="104"/>
      <c r="CI1099" s="104"/>
      <c r="CJ1099" s="104"/>
      <c r="CK1099" s="104"/>
      <c r="CL1099" s="104"/>
      <c r="CM1099" s="104"/>
      <c r="CN1099" s="104"/>
      <c r="CO1099" s="104"/>
      <c r="CP1099" s="104"/>
      <c r="CQ1099" s="104"/>
      <c r="CR1099" s="104"/>
      <c r="CS1099" s="104"/>
      <c r="CT1099" s="104"/>
      <c r="CU1099" s="104"/>
      <c r="CV1099" s="104"/>
      <c r="CW1099" s="104"/>
      <c r="CX1099" s="104"/>
      <c r="CY1099" s="104"/>
      <c r="CZ1099" s="104"/>
      <c r="DA1099" s="104"/>
      <c r="DB1099" s="104"/>
      <c r="DC1099" s="104"/>
      <c r="DD1099" s="104"/>
      <c r="DE1099" s="104"/>
      <c r="DF1099" s="104"/>
      <c r="DG1099" s="104"/>
      <c r="DH1099" s="104"/>
      <c r="DI1099" s="104"/>
      <c r="DJ1099" s="107"/>
    </row>
    <row r="1100" spans="1:114" x14ac:dyDescent="0.2">
      <c r="A1100" s="164"/>
      <c r="B1100" s="165"/>
      <c r="C1100" s="116"/>
      <c r="D1100" s="116"/>
      <c r="E1100" s="116"/>
      <c r="F1100" s="116"/>
      <c r="G1100" s="116"/>
      <c r="H1100" s="116"/>
      <c r="I1100" s="116"/>
      <c r="J1100" s="129"/>
      <c r="K1100" s="116"/>
      <c r="L1100" s="116"/>
      <c r="M1100" s="116"/>
      <c r="N1100" s="116"/>
      <c r="O1100" s="116"/>
      <c r="P1100" s="116"/>
      <c r="Q1100" s="116"/>
      <c r="R1100" s="116"/>
      <c r="S1100" s="116"/>
      <c r="T1100" s="116"/>
      <c r="U1100" s="116"/>
      <c r="V1100" s="116"/>
      <c r="W1100" s="116"/>
      <c r="X1100" s="116"/>
      <c r="Y1100" s="122"/>
      <c r="Z1100" s="104"/>
      <c r="AA1100" s="104"/>
      <c r="AB1100" s="104"/>
      <c r="AC1100" s="104"/>
      <c r="AD1100" s="104"/>
      <c r="AE1100" s="104"/>
      <c r="AF1100" s="104"/>
      <c r="AG1100" s="104"/>
      <c r="AH1100" s="104"/>
      <c r="AI1100" s="104"/>
      <c r="AJ1100" s="104"/>
      <c r="AK1100" s="104"/>
      <c r="AL1100" s="104"/>
      <c r="AM1100" s="104"/>
      <c r="AN1100" s="104"/>
      <c r="AO1100" s="104"/>
      <c r="AP1100" s="104"/>
      <c r="AQ1100" s="104"/>
      <c r="AR1100" s="104"/>
      <c r="AS1100" s="104"/>
      <c r="AT1100" s="104"/>
      <c r="AU1100" s="104"/>
      <c r="AV1100" s="104"/>
      <c r="AW1100" s="104"/>
      <c r="AX1100" s="104"/>
      <c r="AY1100" s="104"/>
      <c r="AZ1100" s="104"/>
      <c r="BA1100" s="104"/>
      <c r="BB1100" s="104"/>
      <c r="BC1100" s="104"/>
      <c r="BD1100" s="104"/>
      <c r="BE1100" s="104"/>
      <c r="BF1100" s="104"/>
      <c r="BG1100" s="104"/>
      <c r="BH1100" s="104"/>
      <c r="BI1100" s="104"/>
      <c r="BJ1100" s="104"/>
      <c r="BK1100" s="104"/>
      <c r="BL1100" s="104"/>
      <c r="BM1100" s="104"/>
      <c r="BN1100" s="104"/>
      <c r="BO1100" s="104"/>
      <c r="BP1100" s="104"/>
      <c r="BQ1100" s="104"/>
      <c r="BR1100" s="104"/>
      <c r="BS1100" s="104"/>
      <c r="BT1100" s="104"/>
      <c r="BU1100" s="104"/>
      <c r="BV1100" s="104"/>
      <c r="BW1100" s="104"/>
      <c r="BX1100" s="104"/>
      <c r="BY1100" s="104"/>
      <c r="BZ1100" s="104"/>
      <c r="CA1100" s="104"/>
      <c r="CB1100" s="104"/>
      <c r="CC1100" s="104"/>
      <c r="CD1100" s="104"/>
      <c r="CE1100" s="104"/>
      <c r="CF1100" s="104"/>
      <c r="CG1100" s="104"/>
      <c r="CH1100" s="104"/>
      <c r="CI1100" s="104"/>
      <c r="CJ1100" s="104"/>
      <c r="CK1100" s="104"/>
      <c r="CL1100" s="104"/>
      <c r="CM1100" s="104"/>
      <c r="CN1100" s="104"/>
      <c r="CO1100" s="104"/>
      <c r="CP1100" s="104"/>
      <c r="CQ1100" s="104"/>
      <c r="CR1100" s="104"/>
      <c r="CS1100" s="104"/>
      <c r="CT1100" s="104"/>
      <c r="CU1100" s="104"/>
      <c r="CV1100" s="104"/>
      <c r="CW1100" s="104"/>
      <c r="CX1100" s="104"/>
      <c r="CY1100" s="104"/>
      <c r="CZ1100" s="104"/>
      <c r="DA1100" s="104"/>
      <c r="DB1100" s="104"/>
      <c r="DC1100" s="104"/>
      <c r="DD1100" s="104"/>
      <c r="DE1100" s="104"/>
      <c r="DF1100" s="104"/>
      <c r="DG1100" s="104"/>
      <c r="DH1100" s="104"/>
      <c r="DI1100" s="104"/>
      <c r="DJ1100" s="107"/>
    </row>
    <row r="1101" spans="1:114" x14ac:dyDescent="0.2">
      <c r="A1101" s="164"/>
      <c r="B1101" s="165"/>
      <c r="C1101" s="116"/>
      <c r="D1101" s="116"/>
      <c r="E1101" s="116"/>
      <c r="F1101" s="116"/>
      <c r="G1101" s="116"/>
      <c r="H1101" s="116"/>
      <c r="I1101" s="116"/>
      <c r="J1101" s="129"/>
      <c r="K1101" s="116"/>
      <c r="L1101" s="116"/>
      <c r="M1101" s="116"/>
      <c r="N1101" s="116"/>
      <c r="O1101" s="116"/>
      <c r="P1101" s="116"/>
      <c r="Q1101" s="116"/>
      <c r="R1101" s="116"/>
      <c r="S1101" s="116"/>
      <c r="T1101" s="116"/>
      <c r="U1101" s="116"/>
      <c r="V1101" s="116"/>
      <c r="W1101" s="116"/>
      <c r="X1101" s="116"/>
      <c r="Y1101" s="122"/>
      <c r="Z1101" s="104"/>
      <c r="AA1101" s="104"/>
      <c r="AB1101" s="104"/>
      <c r="AC1101" s="104"/>
      <c r="AD1101" s="104"/>
      <c r="AE1101" s="104"/>
      <c r="AF1101" s="104"/>
      <c r="AG1101" s="104"/>
      <c r="AH1101" s="104"/>
      <c r="AI1101" s="104"/>
      <c r="AJ1101" s="104"/>
      <c r="AK1101" s="104"/>
      <c r="AL1101" s="104"/>
      <c r="AM1101" s="104"/>
      <c r="AN1101" s="104"/>
      <c r="AO1101" s="104"/>
      <c r="AP1101" s="104"/>
      <c r="AQ1101" s="104"/>
      <c r="AR1101" s="104"/>
      <c r="AS1101" s="104"/>
      <c r="AT1101" s="104"/>
      <c r="AU1101" s="104"/>
      <c r="AV1101" s="104"/>
      <c r="AW1101" s="104"/>
      <c r="AX1101" s="104"/>
      <c r="AY1101" s="104"/>
      <c r="AZ1101" s="104"/>
      <c r="BA1101" s="104"/>
      <c r="BB1101" s="104"/>
      <c r="BC1101" s="104"/>
      <c r="BD1101" s="104"/>
      <c r="BE1101" s="104"/>
      <c r="BF1101" s="104"/>
      <c r="BG1101" s="104"/>
      <c r="BH1101" s="104"/>
      <c r="BI1101" s="104"/>
      <c r="BJ1101" s="104"/>
      <c r="BK1101" s="104"/>
      <c r="BL1101" s="104"/>
      <c r="BM1101" s="104"/>
      <c r="BN1101" s="104"/>
      <c r="BO1101" s="104"/>
      <c r="BP1101" s="104"/>
      <c r="BQ1101" s="104"/>
      <c r="BR1101" s="104"/>
      <c r="BS1101" s="104"/>
      <c r="BT1101" s="104"/>
      <c r="BU1101" s="104"/>
      <c r="BV1101" s="104"/>
      <c r="BW1101" s="104"/>
      <c r="BX1101" s="104"/>
      <c r="BY1101" s="104"/>
      <c r="BZ1101" s="104"/>
      <c r="CA1101" s="104"/>
      <c r="CB1101" s="104"/>
      <c r="CC1101" s="104"/>
      <c r="CD1101" s="104"/>
      <c r="CE1101" s="104"/>
      <c r="CF1101" s="104"/>
      <c r="CG1101" s="104"/>
      <c r="CH1101" s="104"/>
      <c r="CI1101" s="104"/>
      <c r="CJ1101" s="104"/>
      <c r="CK1101" s="104"/>
      <c r="CL1101" s="104"/>
      <c r="CM1101" s="104"/>
      <c r="CN1101" s="104"/>
      <c r="CO1101" s="104"/>
      <c r="CP1101" s="104"/>
      <c r="CQ1101" s="104"/>
      <c r="CR1101" s="104"/>
      <c r="CS1101" s="104"/>
      <c r="CT1101" s="104"/>
      <c r="CU1101" s="104"/>
      <c r="CV1101" s="104"/>
      <c r="CW1101" s="104"/>
      <c r="CX1101" s="104"/>
      <c r="CY1101" s="104"/>
      <c r="CZ1101" s="104"/>
      <c r="DA1101" s="104"/>
      <c r="DB1101" s="104"/>
      <c r="DC1101" s="104"/>
      <c r="DD1101" s="104"/>
      <c r="DE1101" s="104"/>
      <c r="DF1101" s="104"/>
      <c r="DG1101" s="104"/>
      <c r="DH1101" s="104"/>
      <c r="DI1101" s="104"/>
      <c r="DJ1101" s="107"/>
    </row>
    <row r="1102" spans="1:114" x14ac:dyDescent="0.2">
      <c r="A1102" s="164"/>
      <c r="B1102" s="165"/>
      <c r="C1102" s="116"/>
      <c r="D1102" s="116"/>
      <c r="E1102" s="116"/>
      <c r="F1102" s="116"/>
      <c r="G1102" s="116"/>
      <c r="H1102" s="116"/>
      <c r="I1102" s="116"/>
      <c r="J1102" s="129"/>
      <c r="K1102" s="116"/>
      <c r="L1102" s="116"/>
      <c r="M1102" s="116"/>
      <c r="N1102" s="116"/>
      <c r="O1102" s="116"/>
      <c r="P1102" s="116"/>
      <c r="Q1102" s="116"/>
      <c r="R1102" s="116"/>
      <c r="S1102" s="116"/>
      <c r="T1102" s="116"/>
      <c r="U1102" s="116"/>
      <c r="V1102" s="116"/>
      <c r="W1102" s="116"/>
      <c r="X1102" s="116"/>
      <c r="Y1102" s="122"/>
      <c r="Z1102" s="104"/>
      <c r="AA1102" s="104"/>
      <c r="AB1102" s="104"/>
      <c r="AC1102" s="104"/>
      <c r="AD1102" s="104"/>
      <c r="AE1102" s="104"/>
      <c r="AF1102" s="104"/>
      <c r="AG1102" s="104"/>
      <c r="AH1102" s="104"/>
      <c r="AI1102" s="104"/>
      <c r="AJ1102" s="104"/>
      <c r="AK1102" s="104"/>
      <c r="AL1102" s="104"/>
      <c r="AM1102" s="104"/>
      <c r="AN1102" s="104"/>
      <c r="AO1102" s="104"/>
      <c r="AP1102" s="104"/>
      <c r="AQ1102" s="104"/>
      <c r="AR1102" s="104"/>
      <c r="AS1102" s="104"/>
      <c r="AT1102" s="104"/>
      <c r="AU1102" s="104"/>
      <c r="AV1102" s="104"/>
      <c r="AW1102" s="104"/>
      <c r="AX1102" s="104"/>
      <c r="AY1102" s="104"/>
      <c r="AZ1102" s="104"/>
      <c r="BA1102" s="104"/>
      <c r="BB1102" s="104"/>
      <c r="BC1102" s="104"/>
      <c r="BD1102" s="104"/>
      <c r="BE1102" s="104"/>
      <c r="BF1102" s="104"/>
      <c r="BG1102" s="104"/>
      <c r="BH1102" s="104"/>
      <c r="BI1102" s="104"/>
      <c r="BJ1102" s="104"/>
      <c r="BK1102" s="104"/>
      <c r="BL1102" s="104"/>
      <c r="BM1102" s="104"/>
      <c r="BN1102" s="104"/>
      <c r="BO1102" s="104"/>
      <c r="BP1102" s="104"/>
      <c r="BQ1102" s="104"/>
      <c r="BR1102" s="104"/>
      <c r="BS1102" s="104"/>
      <c r="BT1102" s="104"/>
      <c r="BU1102" s="104"/>
      <c r="BV1102" s="104"/>
      <c r="BW1102" s="104"/>
      <c r="BX1102" s="104"/>
      <c r="BY1102" s="104"/>
      <c r="BZ1102" s="104"/>
      <c r="CA1102" s="104"/>
      <c r="CB1102" s="104"/>
      <c r="CC1102" s="104"/>
      <c r="CD1102" s="104"/>
      <c r="CE1102" s="104"/>
      <c r="CF1102" s="104"/>
      <c r="CG1102" s="104"/>
      <c r="CH1102" s="104"/>
      <c r="CI1102" s="104"/>
      <c r="CJ1102" s="104"/>
      <c r="CK1102" s="104"/>
      <c r="CL1102" s="104"/>
      <c r="CM1102" s="104"/>
      <c r="CN1102" s="104"/>
      <c r="CO1102" s="104"/>
      <c r="CP1102" s="104"/>
      <c r="CQ1102" s="104"/>
      <c r="CR1102" s="104"/>
      <c r="CS1102" s="104"/>
      <c r="CT1102" s="104"/>
      <c r="CU1102" s="104"/>
      <c r="CV1102" s="104"/>
      <c r="CW1102" s="104"/>
      <c r="CX1102" s="104"/>
      <c r="CY1102" s="104"/>
      <c r="CZ1102" s="104"/>
      <c r="DA1102" s="104"/>
      <c r="DB1102" s="104"/>
      <c r="DC1102" s="104"/>
      <c r="DD1102" s="104"/>
      <c r="DE1102" s="104"/>
      <c r="DF1102" s="104"/>
      <c r="DG1102" s="104"/>
      <c r="DH1102" s="104"/>
      <c r="DI1102" s="104"/>
      <c r="DJ1102" s="107"/>
    </row>
    <row r="1103" spans="1:114" x14ac:dyDescent="0.2">
      <c r="A1103" s="164"/>
      <c r="B1103" s="165"/>
      <c r="C1103" s="116"/>
      <c r="D1103" s="116"/>
      <c r="E1103" s="116"/>
      <c r="F1103" s="116"/>
      <c r="G1103" s="116"/>
      <c r="H1103" s="116"/>
      <c r="I1103" s="116"/>
      <c r="J1103" s="129"/>
      <c r="K1103" s="116"/>
      <c r="L1103" s="116"/>
      <c r="M1103" s="116"/>
      <c r="N1103" s="116"/>
      <c r="O1103" s="116"/>
      <c r="P1103" s="116"/>
      <c r="Q1103" s="116"/>
      <c r="R1103" s="116"/>
      <c r="S1103" s="116"/>
      <c r="T1103" s="116"/>
      <c r="U1103" s="116"/>
      <c r="V1103" s="116"/>
      <c r="W1103" s="116"/>
      <c r="X1103" s="116"/>
      <c r="Y1103" s="122"/>
      <c r="Z1103" s="104"/>
      <c r="AA1103" s="104"/>
      <c r="AB1103" s="104"/>
      <c r="AC1103" s="104"/>
      <c r="AD1103" s="104"/>
      <c r="AE1103" s="104"/>
      <c r="AF1103" s="104"/>
      <c r="AG1103" s="104"/>
      <c r="AH1103" s="104"/>
      <c r="AI1103" s="104"/>
      <c r="AJ1103" s="104"/>
      <c r="AK1103" s="104"/>
      <c r="AL1103" s="104"/>
      <c r="AM1103" s="104"/>
      <c r="AN1103" s="104"/>
      <c r="AO1103" s="104"/>
      <c r="AP1103" s="104"/>
      <c r="AQ1103" s="104"/>
      <c r="AR1103" s="104"/>
      <c r="AS1103" s="104"/>
      <c r="AT1103" s="104"/>
      <c r="AU1103" s="104"/>
      <c r="AV1103" s="104"/>
      <c r="AW1103" s="104"/>
      <c r="AX1103" s="104"/>
      <c r="AY1103" s="104"/>
      <c r="AZ1103" s="104"/>
      <c r="BA1103" s="104"/>
      <c r="BB1103" s="104"/>
      <c r="BC1103" s="104"/>
      <c r="BD1103" s="104"/>
      <c r="BE1103" s="104"/>
      <c r="BF1103" s="104"/>
      <c r="BG1103" s="104"/>
      <c r="BH1103" s="104"/>
      <c r="BI1103" s="104"/>
      <c r="BJ1103" s="104"/>
      <c r="BK1103" s="104"/>
      <c r="BL1103" s="104"/>
      <c r="BM1103" s="104"/>
      <c r="BN1103" s="104"/>
      <c r="BO1103" s="104"/>
      <c r="BP1103" s="104"/>
      <c r="BQ1103" s="104"/>
      <c r="BR1103" s="104"/>
      <c r="BS1103" s="104"/>
      <c r="BT1103" s="104"/>
      <c r="BU1103" s="104"/>
      <c r="BV1103" s="104"/>
      <c r="BW1103" s="104"/>
      <c r="BX1103" s="104"/>
      <c r="BY1103" s="104"/>
      <c r="BZ1103" s="104"/>
      <c r="CA1103" s="104"/>
      <c r="CB1103" s="104"/>
      <c r="CC1103" s="104"/>
      <c r="CD1103" s="104"/>
      <c r="CE1103" s="104"/>
      <c r="CF1103" s="104"/>
      <c r="CG1103" s="104"/>
      <c r="CH1103" s="104"/>
      <c r="CI1103" s="104"/>
      <c r="CJ1103" s="104"/>
      <c r="CK1103" s="104"/>
      <c r="CL1103" s="104"/>
      <c r="CM1103" s="104"/>
      <c r="CN1103" s="104"/>
      <c r="CO1103" s="104"/>
      <c r="CP1103" s="104"/>
      <c r="CQ1103" s="104"/>
      <c r="CR1103" s="104"/>
      <c r="CS1103" s="104"/>
      <c r="CT1103" s="104"/>
      <c r="CU1103" s="104"/>
      <c r="CV1103" s="104"/>
      <c r="CW1103" s="104"/>
      <c r="CX1103" s="104"/>
      <c r="CY1103" s="104"/>
      <c r="CZ1103" s="104"/>
      <c r="DA1103" s="104"/>
      <c r="DB1103" s="104"/>
      <c r="DC1103" s="104"/>
      <c r="DD1103" s="104"/>
      <c r="DE1103" s="104"/>
      <c r="DF1103" s="104"/>
      <c r="DG1103" s="104"/>
      <c r="DH1103" s="104"/>
      <c r="DI1103" s="104"/>
      <c r="DJ1103" s="107"/>
    </row>
    <row r="1104" spans="1:114" x14ac:dyDescent="0.2">
      <c r="A1104" s="164"/>
      <c r="B1104" s="165"/>
      <c r="C1104" s="116"/>
      <c r="D1104" s="116"/>
      <c r="E1104" s="116"/>
      <c r="F1104" s="116"/>
      <c r="G1104" s="116"/>
      <c r="H1104" s="116"/>
      <c r="I1104" s="116"/>
      <c r="J1104" s="129"/>
      <c r="K1104" s="116"/>
      <c r="L1104" s="116"/>
      <c r="M1104" s="116"/>
      <c r="N1104" s="116"/>
      <c r="O1104" s="116"/>
      <c r="P1104" s="116"/>
      <c r="Q1104" s="116"/>
      <c r="R1104" s="116"/>
      <c r="S1104" s="116"/>
      <c r="T1104" s="116"/>
      <c r="U1104" s="116"/>
      <c r="V1104" s="116"/>
      <c r="W1104" s="116"/>
      <c r="X1104" s="116"/>
      <c r="Y1104" s="122"/>
      <c r="Z1104" s="104"/>
      <c r="AA1104" s="104"/>
      <c r="AB1104" s="104"/>
      <c r="AC1104" s="104"/>
      <c r="AD1104" s="104"/>
      <c r="AE1104" s="104"/>
      <c r="AF1104" s="104"/>
      <c r="AG1104" s="104"/>
      <c r="AH1104" s="104"/>
      <c r="AI1104" s="104"/>
      <c r="AJ1104" s="104"/>
      <c r="AK1104" s="104"/>
      <c r="AL1104" s="104"/>
      <c r="AM1104" s="104"/>
      <c r="AN1104" s="104"/>
      <c r="AO1104" s="104"/>
      <c r="AP1104" s="104"/>
      <c r="AQ1104" s="104"/>
      <c r="AR1104" s="104"/>
      <c r="AS1104" s="104"/>
      <c r="AT1104" s="104"/>
      <c r="AU1104" s="104"/>
      <c r="AV1104" s="104"/>
      <c r="AW1104" s="104"/>
      <c r="AX1104" s="104"/>
      <c r="AY1104" s="104"/>
      <c r="AZ1104" s="104"/>
      <c r="BA1104" s="104"/>
      <c r="BB1104" s="104"/>
      <c r="BC1104" s="104"/>
      <c r="BD1104" s="104"/>
      <c r="BE1104" s="104"/>
      <c r="BF1104" s="104"/>
      <c r="BG1104" s="104"/>
      <c r="BH1104" s="104"/>
      <c r="BI1104" s="104"/>
      <c r="BJ1104" s="104"/>
      <c r="BK1104" s="104"/>
      <c r="BL1104" s="104"/>
      <c r="BM1104" s="104"/>
      <c r="BN1104" s="104"/>
      <c r="BO1104" s="104"/>
      <c r="BP1104" s="104"/>
      <c r="BQ1104" s="104"/>
      <c r="BR1104" s="104"/>
      <c r="BS1104" s="104"/>
      <c r="BT1104" s="104"/>
      <c r="BU1104" s="104"/>
      <c r="BV1104" s="104"/>
      <c r="BW1104" s="104"/>
      <c r="BX1104" s="104"/>
      <c r="BY1104" s="104"/>
      <c r="BZ1104" s="104"/>
      <c r="CA1104" s="104"/>
      <c r="CB1104" s="104"/>
      <c r="CC1104" s="104"/>
      <c r="CD1104" s="104"/>
      <c r="CE1104" s="104"/>
      <c r="CF1104" s="104"/>
      <c r="CG1104" s="104"/>
      <c r="CH1104" s="104"/>
      <c r="CI1104" s="104"/>
      <c r="CJ1104" s="104"/>
      <c r="CK1104" s="104"/>
      <c r="CL1104" s="104"/>
      <c r="CM1104" s="104"/>
      <c r="CN1104" s="104"/>
      <c r="CO1104" s="104"/>
      <c r="CP1104" s="104"/>
      <c r="CQ1104" s="104"/>
      <c r="CR1104" s="104"/>
      <c r="CS1104" s="104"/>
      <c r="CT1104" s="104"/>
      <c r="CU1104" s="104"/>
      <c r="CV1104" s="104"/>
      <c r="CW1104" s="104"/>
      <c r="CX1104" s="104"/>
      <c r="CY1104" s="104"/>
      <c r="CZ1104" s="104"/>
      <c r="DA1104" s="104"/>
      <c r="DB1104" s="104"/>
      <c r="DC1104" s="104"/>
      <c r="DD1104" s="104"/>
      <c r="DE1104" s="104"/>
      <c r="DF1104" s="104"/>
      <c r="DG1104" s="104"/>
      <c r="DH1104" s="104"/>
      <c r="DI1104" s="104"/>
      <c r="DJ1104" s="107"/>
    </row>
    <row r="1105" spans="1:114" x14ac:dyDescent="0.2">
      <c r="A1105" s="164"/>
      <c r="B1105" s="165"/>
      <c r="C1105" s="116"/>
      <c r="D1105" s="116"/>
      <c r="E1105" s="116"/>
      <c r="F1105" s="116"/>
      <c r="G1105" s="116"/>
      <c r="H1105" s="116"/>
      <c r="I1105" s="116"/>
      <c r="J1105" s="129"/>
      <c r="K1105" s="116"/>
      <c r="L1105" s="116"/>
      <c r="M1105" s="116"/>
      <c r="N1105" s="116"/>
      <c r="O1105" s="116"/>
      <c r="P1105" s="116"/>
      <c r="Q1105" s="116"/>
      <c r="R1105" s="116"/>
      <c r="S1105" s="116"/>
      <c r="T1105" s="116"/>
      <c r="U1105" s="116"/>
      <c r="V1105" s="116"/>
      <c r="W1105" s="116"/>
      <c r="X1105" s="116"/>
      <c r="Y1105" s="122"/>
      <c r="Z1105" s="104"/>
      <c r="AA1105" s="104"/>
      <c r="AB1105" s="104"/>
      <c r="AC1105" s="104"/>
      <c r="AD1105" s="104"/>
      <c r="AE1105" s="104"/>
      <c r="AF1105" s="104"/>
      <c r="AG1105" s="104"/>
      <c r="AH1105" s="104"/>
      <c r="AI1105" s="104"/>
      <c r="AJ1105" s="104"/>
      <c r="AK1105" s="104"/>
      <c r="AL1105" s="104"/>
      <c r="AM1105" s="104"/>
      <c r="AN1105" s="104"/>
      <c r="AO1105" s="104"/>
      <c r="AP1105" s="104"/>
      <c r="AQ1105" s="104"/>
      <c r="AR1105" s="104"/>
      <c r="AS1105" s="104"/>
      <c r="AT1105" s="104"/>
      <c r="AU1105" s="104"/>
      <c r="AV1105" s="104"/>
      <c r="AW1105" s="104"/>
      <c r="AX1105" s="104"/>
      <c r="AY1105" s="104"/>
      <c r="AZ1105" s="104"/>
      <c r="BA1105" s="104"/>
      <c r="BB1105" s="104"/>
      <c r="BC1105" s="104"/>
      <c r="BD1105" s="104"/>
      <c r="BE1105" s="104"/>
      <c r="BF1105" s="104"/>
      <c r="BG1105" s="104"/>
      <c r="BH1105" s="104"/>
      <c r="BI1105" s="104"/>
      <c r="BJ1105" s="104"/>
      <c r="BK1105" s="104"/>
      <c r="BL1105" s="104"/>
      <c r="BM1105" s="104"/>
      <c r="BN1105" s="104"/>
      <c r="BO1105" s="104"/>
      <c r="BP1105" s="104"/>
      <c r="BQ1105" s="104"/>
      <c r="BR1105" s="104"/>
      <c r="BS1105" s="104"/>
      <c r="BT1105" s="104"/>
      <c r="BU1105" s="104"/>
      <c r="BV1105" s="104"/>
      <c r="BW1105" s="104"/>
      <c r="BX1105" s="104"/>
      <c r="BY1105" s="104"/>
      <c r="BZ1105" s="104"/>
      <c r="CA1105" s="104"/>
      <c r="CB1105" s="104"/>
      <c r="CC1105" s="104"/>
      <c r="CD1105" s="104"/>
      <c r="CE1105" s="104"/>
      <c r="CF1105" s="104"/>
      <c r="CG1105" s="104"/>
      <c r="CH1105" s="104"/>
      <c r="CI1105" s="104"/>
      <c r="CJ1105" s="104"/>
      <c r="CK1105" s="104"/>
      <c r="CL1105" s="104"/>
      <c r="CM1105" s="104"/>
      <c r="CN1105" s="104"/>
      <c r="CO1105" s="104"/>
      <c r="CP1105" s="104"/>
      <c r="CQ1105" s="104"/>
      <c r="CR1105" s="104"/>
      <c r="CS1105" s="104"/>
      <c r="CT1105" s="104"/>
      <c r="CU1105" s="104"/>
      <c r="CV1105" s="104"/>
      <c r="CW1105" s="104"/>
      <c r="CX1105" s="104"/>
      <c r="CY1105" s="104"/>
      <c r="CZ1105" s="104"/>
      <c r="DA1105" s="104"/>
      <c r="DB1105" s="104"/>
      <c r="DC1105" s="104"/>
      <c r="DD1105" s="104"/>
      <c r="DE1105" s="104"/>
      <c r="DF1105" s="104"/>
      <c r="DG1105" s="104"/>
      <c r="DH1105" s="104"/>
      <c r="DI1105" s="104"/>
      <c r="DJ1105" s="107"/>
    </row>
    <row r="1106" spans="1:114" x14ac:dyDescent="0.2">
      <c r="A1106" s="164"/>
      <c r="B1106" s="165"/>
      <c r="C1106" s="116"/>
      <c r="D1106" s="116"/>
      <c r="E1106" s="116"/>
      <c r="F1106" s="116"/>
      <c r="G1106" s="116"/>
      <c r="H1106" s="116"/>
      <c r="I1106" s="116"/>
      <c r="J1106" s="129"/>
      <c r="K1106" s="116"/>
      <c r="L1106" s="116"/>
      <c r="M1106" s="116"/>
      <c r="N1106" s="116"/>
      <c r="O1106" s="116"/>
      <c r="P1106" s="116"/>
      <c r="Q1106" s="116"/>
      <c r="R1106" s="116"/>
      <c r="S1106" s="116"/>
      <c r="T1106" s="116"/>
      <c r="U1106" s="116"/>
      <c r="V1106" s="116"/>
      <c r="W1106" s="116"/>
      <c r="X1106" s="116"/>
      <c r="Y1106" s="122"/>
      <c r="Z1106" s="104"/>
      <c r="AA1106" s="104"/>
      <c r="AB1106" s="104"/>
      <c r="AC1106" s="104"/>
      <c r="AD1106" s="104"/>
      <c r="AE1106" s="104"/>
      <c r="AF1106" s="104"/>
      <c r="AG1106" s="104"/>
      <c r="AH1106" s="104"/>
      <c r="AI1106" s="104"/>
      <c r="AJ1106" s="104"/>
      <c r="AK1106" s="104"/>
      <c r="AL1106" s="104"/>
      <c r="AM1106" s="104"/>
      <c r="AN1106" s="104"/>
      <c r="AO1106" s="104"/>
      <c r="AP1106" s="104"/>
      <c r="AQ1106" s="104"/>
      <c r="AR1106" s="104"/>
      <c r="AS1106" s="104"/>
      <c r="AT1106" s="104"/>
      <c r="AU1106" s="104"/>
      <c r="AV1106" s="104"/>
      <c r="AW1106" s="104"/>
      <c r="AX1106" s="104"/>
      <c r="AY1106" s="104"/>
      <c r="AZ1106" s="104"/>
      <c r="BA1106" s="104"/>
      <c r="BB1106" s="104"/>
      <c r="BC1106" s="104"/>
      <c r="BD1106" s="104"/>
      <c r="BE1106" s="104"/>
      <c r="BF1106" s="104"/>
      <c r="BG1106" s="104"/>
      <c r="BH1106" s="104"/>
      <c r="BI1106" s="104"/>
      <c r="BJ1106" s="104"/>
      <c r="BK1106" s="104"/>
      <c r="BL1106" s="104"/>
      <c r="BM1106" s="104"/>
      <c r="BN1106" s="104"/>
      <c r="BO1106" s="104"/>
      <c r="BP1106" s="104"/>
      <c r="BQ1106" s="104"/>
      <c r="BR1106" s="104"/>
      <c r="BS1106" s="104"/>
      <c r="BT1106" s="104"/>
      <c r="BU1106" s="104"/>
      <c r="BV1106" s="104"/>
      <c r="BW1106" s="104"/>
      <c r="BX1106" s="104"/>
      <c r="BY1106" s="104"/>
      <c r="BZ1106" s="104"/>
      <c r="CA1106" s="104"/>
      <c r="CB1106" s="104"/>
      <c r="CC1106" s="104"/>
      <c r="CD1106" s="104"/>
      <c r="CE1106" s="104"/>
      <c r="CF1106" s="104"/>
      <c r="CG1106" s="104"/>
      <c r="CH1106" s="104"/>
      <c r="CI1106" s="104"/>
      <c r="CJ1106" s="104"/>
      <c r="CK1106" s="104"/>
      <c r="CL1106" s="104"/>
      <c r="CM1106" s="104"/>
      <c r="CN1106" s="104"/>
      <c r="CO1106" s="104"/>
      <c r="CP1106" s="104"/>
      <c r="CQ1106" s="104"/>
      <c r="CR1106" s="104"/>
      <c r="CS1106" s="104"/>
      <c r="CT1106" s="104"/>
      <c r="CU1106" s="104"/>
      <c r="CV1106" s="104"/>
      <c r="CW1106" s="104"/>
      <c r="CX1106" s="104"/>
      <c r="CY1106" s="104"/>
      <c r="CZ1106" s="104"/>
      <c r="DA1106" s="104"/>
      <c r="DB1106" s="104"/>
      <c r="DC1106" s="104"/>
      <c r="DD1106" s="104"/>
      <c r="DE1106" s="104"/>
      <c r="DF1106" s="104"/>
      <c r="DG1106" s="104"/>
      <c r="DH1106" s="104"/>
      <c r="DI1106" s="104"/>
      <c r="DJ1106" s="107"/>
    </row>
    <row r="1107" spans="1:114" x14ac:dyDescent="0.2">
      <c r="A1107" s="164"/>
      <c r="B1107" s="165"/>
      <c r="C1107" s="116"/>
      <c r="D1107" s="116"/>
      <c r="E1107" s="116"/>
      <c r="F1107" s="116"/>
      <c r="G1107" s="116"/>
      <c r="H1107" s="116"/>
      <c r="I1107" s="116"/>
      <c r="J1107" s="129"/>
      <c r="K1107" s="116"/>
      <c r="L1107" s="116"/>
      <c r="M1107" s="116"/>
      <c r="N1107" s="116"/>
      <c r="O1107" s="116"/>
      <c r="P1107" s="116"/>
      <c r="Q1107" s="116"/>
      <c r="R1107" s="116"/>
      <c r="S1107" s="116"/>
      <c r="T1107" s="116"/>
      <c r="U1107" s="116"/>
      <c r="V1107" s="116"/>
      <c r="W1107" s="116"/>
      <c r="X1107" s="116"/>
      <c r="Y1107" s="122"/>
      <c r="Z1107" s="104"/>
      <c r="AA1107" s="104"/>
      <c r="AB1107" s="104"/>
      <c r="AC1107" s="104"/>
      <c r="AD1107" s="104"/>
      <c r="AE1107" s="104"/>
      <c r="AF1107" s="104"/>
      <c r="AG1107" s="104"/>
      <c r="AH1107" s="104"/>
      <c r="AI1107" s="104"/>
      <c r="AJ1107" s="104"/>
      <c r="AK1107" s="104"/>
      <c r="AL1107" s="104"/>
      <c r="AM1107" s="104"/>
      <c r="AN1107" s="104"/>
      <c r="AO1107" s="104"/>
      <c r="AP1107" s="104"/>
      <c r="AQ1107" s="104"/>
      <c r="AR1107" s="104"/>
      <c r="AS1107" s="104"/>
      <c r="AT1107" s="104"/>
      <c r="AU1107" s="104"/>
      <c r="AV1107" s="104"/>
      <c r="AW1107" s="104"/>
      <c r="AX1107" s="104"/>
      <c r="AY1107" s="104"/>
      <c r="AZ1107" s="104"/>
      <c r="BA1107" s="104"/>
      <c r="BB1107" s="104"/>
      <c r="BC1107" s="104"/>
      <c r="BD1107" s="104"/>
      <c r="BE1107" s="104"/>
      <c r="BF1107" s="104"/>
      <c r="BG1107" s="104"/>
      <c r="BH1107" s="104"/>
      <c r="BI1107" s="104"/>
      <c r="BJ1107" s="104"/>
      <c r="BK1107" s="104"/>
      <c r="BL1107" s="104"/>
      <c r="BM1107" s="104"/>
      <c r="BN1107" s="104"/>
      <c r="BO1107" s="104"/>
      <c r="BP1107" s="104"/>
      <c r="BQ1107" s="104"/>
      <c r="BR1107" s="104"/>
      <c r="BS1107" s="104"/>
      <c r="BT1107" s="104"/>
      <c r="BU1107" s="104"/>
      <c r="BV1107" s="104"/>
      <c r="BW1107" s="104"/>
      <c r="BX1107" s="104"/>
      <c r="BY1107" s="104"/>
      <c r="BZ1107" s="104"/>
      <c r="CA1107" s="104"/>
      <c r="CB1107" s="104"/>
      <c r="CC1107" s="104"/>
      <c r="CD1107" s="104"/>
      <c r="CE1107" s="104"/>
      <c r="CF1107" s="104"/>
      <c r="CG1107" s="104"/>
      <c r="CH1107" s="104"/>
      <c r="CI1107" s="104"/>
      <c r="CJ1107" s="104"/>
      <c r="CK1107" s="104"/>
      <c r="CL1107" s="104"/>
      <c r="CM1107" s="104"/>
      <c r="CN1107" s="104"/>
      <c r="CO1107" s="104"/>
      <c r="CP1107" s="104"/>
      <c r="CQ1107" s="104"/>
      <c r="CR1107" s="104"/>
      <c r="CS1107" s="104"/>
      <c r="CT1107" s="104"/>
      <c r="CU1107" s="104"/>
      <c r="CV1107" s="104"/>
      <c r="CW1107" s="104"/>
      <c r="CX1107" s="104"/>
      <c r="CY1107" s="104"/>
      <c r="CZ1107" s="104"/>
      <c r="DA1107" s="104"/>
      <c r="DB1107" s="104"/>
      <c r="DC1107" s="104"/>
      <c r="DD1107" s="104"/>
      <c r="DE1107" s="104"/>
      <c r="DF1107" s="104"/>
      <c r="DG1107" s="104"/>
      <c r="DH1107" s="104"/>
      <c r="DI1107" s="104"/>
      <c r="DJ1107" s="107"/>
    </row>
    <row r="1108" spans="1:114" x14ac:dyDescent="0.2">
      <c r="A1108" s="164"/>
      <c r="B1108" s="165"/>
      <c r="C1108" s="116"/>
      <c r="D1108" s="116"/>
      <c r="E1108" s="116"/>
      <c r="F1108" s="116"/>
      <c r="G1108" s="116"/>
      <c r="H1108" s="116"/>
      <c r="I1108" s="116"/>
      <c r="J1108" s="129"/>
      <c r="K1108" s="116"/>
      <c r="L1108" s="116"/>
      <c r="M1108" s="116"/>
      <c r="N1108" s="116"/>
      <c r="O1108" s="116"/>
      <c r="P1108" s="116"/>
      <c r="Q1108" s="116"/>
      <c r="R1108" s="116"/>
      <c r="S1108" s="116"/>
      <c r="T1108" s="116"/>
      <c r="U1108" s="116"/>
      <c r="V1108" s="116"/>
      <c r="W1108" s="116"/>
      <c r="X1108" s="116"/>
      <c r="Y1108" s="122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  <c r="AO1108" s="104"/>
      <c r="AP1108" s="104"/>
      <c r="AQ1108" s="104"/>
      <c r="AR1108" s="104"/>
      <c r="AS1108" s="104"/>
      <c r="AT1108" s="104"/>
      <c r="AU1108" s="104"/>
      <c r="AV1108" s="104"/>
      <c r="AW1108" s="104"/>
      <c r="AX1108" s="104"/>
      <c r="AY1108" s="104"/>
      <c r="AZ1108" s="104"/>
      <c r="BA1108" s="104"/>
      <c r="BB1108" s="104"/>
      <c r="BC1108" s="104"/>
      <c r="BD1108" s="104"/>
      <c r="BE1108" s="104"/>
      <c r="BF1108" s="104"/>
      <c r="BG1108" s="104"/>
      <c r="BH1108" s="104"/>
      <c r="BI1108" s="104"/>
      <c r="BJ1108" s="104"/>
      <c r="BK1108" s="104"/>
      <c r="BL1108" s="104"/>
      <c r="BM1108" s="104"/>
      <c r="BN1108" s="104"/>
      <c r="BO1108" s="104"/>
      <c r="BP1108" s="104"/>
      <c r="BQ1108" s="104"/>
      <c r="BR1108" s="104"/>
      <c r="BS1108" s="104"/>
      <c r="BT1108" s="104"/>
      <c r="BU1108" s="104"/>
      <c r="BV1108" s="104"/>
      <c r="BW1108" s="104"/>
      <c r="BX1108" s="104"/>
      <c r="BY1108" s="104"/>
      <c r="BZ1108" s="104"/>
      <c r="CA1108" s="104"/>
      <c r="CB1108" s="104"/>
      <c r="CC1108" s="104"/>
      <c r="CD1108" s="104"/>
      <c r="CE1108" s="104"/>
      <c r="CF1108" s="104"/>
      <c r="CG1108" s="104"/>
      <c r="CH1108" s="104"/>
      <c r="CI1108" s="104"/>
      <c r="CJ1108" s="104"/>
      <c r="CK1108" s="104"/>
      <c r="CL1108" s="104"/>
      <c r="CM1108" s="104"/>
      <c r="CN1108" s="104"/>
      <c r="CO1108" s="104"/>
      <c r="CP1108" s="104"/>
      <c r="CQ1108" s="104"/>
      <c r="CR1108" s="104"/>
      <c r="CS1108" s="104"/>
      <c r="CT1108" s="104"/>
      <c r="CU1108" s="104"/>
      <c r="CV1108" s="104"/>
      <c r="CW1108" s="104"/>
      <c r="CX1108" s="104"/>
      <c r="CY1108" s="104"/>
      <c r="CZ1108" s="104"/>
      <c r="DA1108" s="104"/>
      <c r="DB1108" s="104"/>
      <c r="DC1108" s="104"/>
      <c r="DD1108" s="104"/>
      <c r="DE1108" s="104"/>
      <c r="DF1108" s="104"/>
      <c r="DG1108" s="104"/>
      <c r="DH1108" s="104"/>
      <c r="DI1108" s="104"/>
      <c r="DJ1108" s="107"/>
    </row>
    <row r="1109" spans="1:114" x14ac:dyDescent="0.2">
      <c r="A1109" s="164"/>
      <c r="B1109" s="165"/>
      <c r="C1109" s="116"/>
      <c r="D1109" s="116"/>
      <c r="E1109" s="116"/>
      <c r="F1109" s="116"/>
      <c r="G1109" s="116"/>
      <c r="H1109" s="116"/>
      <c r="I1109" s="116"/>
      <c r="J1109" s="129"/>
      <c r="K1109" s="116"/>
      <c r="L1109" s="116"/>
      <c r="M1109" s="116"/>
      <c r="N1109" s="116"/>
      <c r="O1109" s="116"/>
      <c r="P1109" s="116"/>
      <c r="Q1109" s="116"/>
      <c r="R1109" s="116"/>
      <c r="S1109" s="116"/>
      <c r="T1109" s="116"/>
      <c r="U1109" s="116"/>
      <c r="V1109" s="116"/>
      <c r="W1109" s="116"/>
      <c r="X1109" s="116"/>
      <c r="Y1109" s="122"/>
      <c r="Z1109" s="104"/>
      <c r="AA1109" s="104"/>
      <c r="AB1109" s="104"/>
      <c r="AC1109" s="104"/>
      <c r="AD1109" s="104"/>
      <c r="AE1109" s="104"/>
      <c r="AF1109" s="104"/>
      <c r="AG1109" s="104"/>
      <c r="AH1109" s="104"/>
      <c r="AI1109" s="104"/>
      <c r="AJ1109" s="104"/>
      <c r="AK1109" s="104"/>
      <c r="AL1109" s="104"/>
      <c r="AM1109" s="104"/>
      <c r="AN1109" s="104"/>
      <c r="AO1109" s="104"/>
      <c r="AP1109" s="104"/>
      <c r="AQ1109" s="104"/>
      <c r="AR1109" s="104"/>
      <c r="AS1109" s="104"/>
      <c r="AT1109" s="104"/>
      <c r="AU1109" s="104"/>
      <c r="AV1109" s="104"/>
      <c r="AW1109" s="104"/>
      <c r="AX1109" s="104"/>
      <c r="AY1109" s="104"/>
      <c r="AZ1109" s="104"/>
      <c r="BA1109" s="104"/>
      <c r="BB1109" s="104"/>
      <c r="BC1109" s="104"/>
      <c r="BD1109" s="104"/>
      <c r="BE1109" s="104"/>
      <c r="BF1109" s="104"/>
      <c r="BG1109" s="104"/>
      <c r="BH1109" s="104"/>
      <c r="BI1109" s="104"/>
      <c r="BJ1109" s="104"/>
      <c r="BK1109" s="104"/>
      <c r="BL1109" s="104"/>
      <c r="BM1109" s="104"/>
      <c r="BN1109" s="104"/>
      <c r="BO1109" s="104"/>
      <c r="BP1109" s="104"/>
      <c r="BQ1109" s="104"/>
      <c r="BR1109" s="104"/>
      <c r="BS1109" s="104"/>
      <c r="BT1109" s="104"/>
      <c r="BU1109" s="104"/>
      <c r="BV1109" s="104"/>
      <c r="BW1109" s="104"/>
      <c r="BX1109" s="104"/>
      <c r="BY1109" s="104"/>
      <c r="BZ1109" s="104"/>
      <c r="CA1109" s="104"/>
      <c r="CB1109" s="104"/>
      <c r="CC1109" s="104"/>
      <c r="CD1109" s="104"/>
      <c r="CE1109" s="104"/>
      <c r="CF1109" s="104"/>
      <c r="CG1109" s="104"/>
      <c r="CH1109" s="104"/>
      <c r="CI1109" s="104"/>
      <c r="CJ1109" s="104"/>
      <c r="CK1109" s="104"/>
      <c r="CL1109" s="104"/>
      <c r="CM1109" s="104"/>
      <c r="CN1109" s="104"/>
      <c r="CO1109" s="104"/>
      <c r="CP1109" s="104"/>
      <c r="CQ1109" s="104"/>
      <c r="CR1109" s="104"/>
      <c r="CS1109" s="104"/>
      <c r="CT1109" s="104"/>
      <c r="CU1109" s="104"/>
      <c r="CV1109" s="104"/>
      <c r="CW1109" s="104"/>
      <c r="CX1109" s="104"/>
      <c r="CY1109" s="104"/>
      <c r="CZ1109" s="104"/>
      <c r="DA1109" s="104"/>
      <c r="DB1109" s="104"/>
      <c r="DC1109" s="104"/>
      <c r="DD1109" s="104"/>
      <c r="DE1109" s="104"/>
      <c r="DF1109" s="104"/>
      <c r="DG1109" s="104"/>
      <c r="DH1109" s="104"/>
      <c r="DI1109" s="104"/>
      <c r="DJ1109" s="107"/>
    </row>
    <row r="1110" spans="1:114" x14ac:dyDescent="0.2">
      <c r="A1110" s="164"/>
      <c r="B1110" s="165"/>
      <c r="C1110" s="116"/>
      <c r="D1110" s="116"/>
      <c r="E1110" s="116"/>
      <c r="F1110" s="116"/>
      <c r="G1110" s="116"/>
      <c r="H1110" s="116"/>
      <c r="I1110" s="116"/>
      <c r="J1110" s="129"/>
      <c r="K1110" s="116"/>
      <c r="L1110" s="116"/>
      <c r="M1110" s="116"/>
      <c r="N1110" s="116"/>
      <c r="O1110" s="116"/>
      <c r="P1110" s="116"/>
      <c r="Q1110" s="116"/>
      <c r="R1110" s="116"/>
      <c r="S1110" s="116"/>
      <c r="T1110" s="116"/>
      <c r="U1110" s="116"/>
      <c r="V1110" s="116"/>
      <c r="W1110" s="116"/>
      <c r="X1110" s="116"/>
      <c r="Y1110" s="122"/>
      <c r="Z1110" s="104"/>
      <c r="AA1110" s="104"/>
      <c r="AB1110" s="104"/>
      <c r="AC1110" s="104"/>
      <c r="AD1110" s="104"/>
      <c r="AE1110" s="104"/>
      <c r="AF1110" s="104"/>
      <c r="AG1110" s="104"/>
      <c r="AH1110" s="104"/>
      <c r="AI1110" s="104"/>
      <c r="AJ1110" s="104"/>
      <c r="AK1110" s="104"/>
      <c r="AL1110" s="104"/>
      <c r="AM1110" s="104"/>
      <c r="AN1110" s="104"/>
      <c r="AO1110" s="104"/>
      <c r="AP1110" s="104"/>
      <c r="AQ1110" s="104"/>
      <c r="AR1110" s="104"/>
      <c r="AS1110" s="104"/>
      <c r="AT1110" s="104"/>
      <c r="AU1110" s="104"/>
      <c r="AV1110" s="104"/>
      <c r="AW1110" s="104"/>
      <c r="AX1110" s="104"/>
      <c r="AY1110" s="104"/>
      <c r="AZ1110" s="104"/>
      <c r="BA1110" s="104"/>
      <c r="BB1110" s="104"/>
      <c r="BC1110" s="104"/>
      <c r="BD1110" s="104"/>
      <c r="BE1110" s="104"/>
      <c r="BF1110" s="104"/>
      <c r="BG1110" s="104"/>
      <c r="BH1110" s="104"/>
      <c r="BI1110" s="104"/>
      <c r="BJ1110" s="104"/>
      <c r="BK1110" s="104"/>
      <c r="BL1110" s="104"/>
      <c r="BM1110" s="104"/>
      <c r="BN1110" s="104"/>
      <c r="BO1110" s="104"/>
      <c r="BP1110" s="104"/>
      <c r="BQ1110" s="104"/>
      <c r="BR1110" s="104"/>
      <c r="BS1110" s="104"/>
      <c r="BT1110" s="104"/>
      <c r="BU1110" s="104"/>
      <c r="BV1110" s="104"/>
      <c r="BW1110" s="104"/>
      <c r="BX1110" s="104"/>
      <c r="BY1110" s="104"/>
      <c r="BZ1110" s="104"/>
      <c r="CA1110" s="104"/>
      <c r="CB1110" s="104"/>
      <c r="CC1110" s="104"/>
      <c r="CD1110" s="104"/>
      <c r="CE1110" s="104"/>
      <c r="CF1110" s="104"/>
      <c r="CG1110" s="104"/>
      <c r="CH1110" s="104"/>
      <c r="CI1110" s="104"/>
      <c r="CJ1110" s="104"/>
      <c r="CK1110" s="104"/>
      <c r="CL1110" s="104"/>
      <c r="CM1110" s="104"/>
      <c r="CN1110" s="104"/>
      <c r="CO1110" s="104"/>
      <c r="CP1110" s="104"/>
      <c r="CQ1110" s="104"/>
      <c r="CR1110" s="104"/>
      <c r="CS1110" s="104"/>
      <c r="CT1110" s="104"/>
      <c r="CU1110" s="104"/>
      <c r="CV1110" s="104"/>
      <c r="CW1110" s="104"/>
      <c r="CX1110" s="104"/>
      <c r="CY1110" s="104"/>
      <c r="CZ1110" s="104"/>
      <c r="DA1110" s="104"/>
      <c r="DB1110" s="104"/>
      <c r="DC1110" s="104"/>
      <c r="DD1110" s="104"/>
      <c r="DE1110" s="104"/>
      <c r="DF1110" s="104"/>
      <c r="DG1110" s="104"/>
      <c r="DH1110" s="104"/>
      <c r="DI1110" s="104"/>
      <c r="DJ1110" s="107"/>
    </row>
    <row r="1111" spans="1:114" x14ac:dyDescent="0.2">
      <c r="A1111" s="164"/>
      <c r="B1111" s="165"/>
      <c r="C1111" s="116"/>
      <c r="D1111" s="116"/>
      <c r="E1111" s="116"/>
      <c r="F1111" s="116"/>
      <c r="G1111" s="116"/>
      <c r="H1111" s="116"/>
      <c r="I1111" s="116"/>
      <c r="J1111" s="129"/>
      <c r="K1111" s="116"/>
      <c r="L1111" s="116"/>
      <c r="M1111" s="116"/>
      <c r="N1111" s="116"/>
      <c r="O1111" s="116"/>
      <c r="P1111" s="116"/>
      <c r="Q1111" s="116"/>
      <c r="R1111" s="116"/>
      <c r="S1111" s="116"/>
      <c r="T1111" s="116"/>
      <c r="U1111" s="116"/>
      <c r="V1111" s="116"/>
      <c r="W1111" s="116"/>
      <c r="X1111" s="116"/>
      <c r="Y1111" s="122"/>
      <c r="Z1111" s="104"/>
      <c r="AA1111" s="104"/>
      <c r="AB1111" s="104"/>
      <c r="AC1111" s="104"/>
      <c r="AD1111" s="104"/>
      <c r="AE1111" s="104"/>
      <c r="AF1111" s="104"/>
      <c r="AG1111" s="104"/>
      <c r="AH1111" s="104"/>
      <c r="AI1111" s="104"/>
      <c r="AJ1111" s="104"/>
      <c r="AK1111" s="104"/>
      <c r="AL1111" s="104"/>
      <c r="AM1111" s="104"/>
      <c r="AN1111" s="104"/>
      <c r="AO1111" s="104"/>
      <c r="AP1111" s="104"/>
      <c r="AQ1111" s="104"/>
      <c r="AR1111" s="104"/>
      <c r="AS1111" s="104"/>
      <c r="AT1111" s="104"/>
      <c r="AU1111" s="104"/>
      <c r="AV1111" s="104"/>
      <c r="AW1111" s="104"/>
      <c r="AX1111" s="104"/>
      <c r="AY1111" s="104"/>
      <c r="AZ1111" s="104"/>
      <c r="BA1111" s="104"/>
      <c r="BB1111" s="104"/>
      <c r="BC1111" s="104"/>
      <c r="BD1111" s="104"/>
      <c r="BE1111" s="104"/>
      <c r="BF1111" s="104"/>
      <c r="BG1111" s="104"/>
      <c r="BH1111" s="104"/>
      <c r="BI1111" s="104"/>
      <c r="BJ1111" s="104"/>
      <c r="BK1111" s="104"/>
      <c r="BL1111" s="104"/>
      <c r="BM1111" s="104"/>
      <c r="BN1111" s="104"/>
      <c r="BO1111" s="104"/>
      <c r="BP1111" s="104"/>
      <c r="BQ1111" s="104"/>
      <c r="BR1111" s="104"/>
      <c r="BS1111" s="104"/>
      <c r="BT1111" s="104"/>
      <c r="BU1111" s="104"/>
      <c r="BV1111" s="104"/>
      <c r="BW1111" s="104"/>
      <c r="BX1111" s="104"/>
      <c r="BY1111" s="104"/>
      <c r="BZ1111" s="104"/>
      <c r="CA1111" s="104"/>
      <c r="CB1111" s="104"/>
      <c r="CC1111" s="104"/>
      <c r="CD1111" s="104"/>
      <c r="CE1111" s="104"/>
      <c r="CF1111" s="104"/>
      <c r="CG1111" s="104"/>
      <c r="CH1111" s="104"/>
      <c r="CI1111" s="104"/>
      <c r="CJ1111" s="104"/>
      <c r="CK1111" s="104"/>
      <c r="CL1111" s="104"/>
      <c r="CM1111" s="104"/>
      <c r="CN1111" s="104"/>
      <c r="CO1111" s="104"/>
      <c r="CP1111" s="104"/>
      <c r="CQ1111" s="104"/>
      <c r="CR1111" s="104"/>
      <c r="CS1111" s="104"/>
      <c r="CT1111" s="104"/>
      <c r="CU1111" s="104"/>
      <c r="CV1111" s="104"/>
      <c r="CW1111" s="104"/>
      <c r="CX1111" s="104"/>
      <c r="CY1111" s="104"/>
      <c r="CZ1111" s="104"/>
      <c r="DA1111" s="104"/>
      <c r="DB1111" s="104"/>
      <c r="DC1111" s="104"/>
      <c r="DD1111" s="104"/>
      <c r="DE1111" s="104"/>
      <c r="DF1111" s="104"/>
      <c r="DG1111" s="104"/>
      <c r="DH1111" s="104"/>
      <c r="DI1111" s="104"/>
      <c r="DJ1111" s="107"/>
    </row>
    <row r="1112" spans="1:114" x14ac:dyDescent="0.2">
      <c r="A1112" s="164"/>
      <c r="B1112" s="165"/>
      <c r="C1112" s="116"/>
      <c r="D1112" s="116"/>
      <c r="E1112" s="116"/>
      <c r="F1112" s="116"/>
      <c r="G1112" s="116"/>
      <c r="H1112" s="116"/>
      <c r="I1112" s="116"/>
      <c r="J1112" s="129"/>
      <c r="K1112" s="116"/>
      <c r="L1112" s="116"/>
      <c r="M1112" s="116"/>
      <c r="N1112" s="116"/>
      <c r="O1112" s="116"/>
      <c r="P1112" s="116"/>
      <c r="Q1112" s="116"/>
      <c r="R1112" s="116"/>
      <c r="S1112" s="116"/>
      <c r="T1112" s="116"/>
      <c r="U1112" s="116"/>
      <c r="V1112" s="116"/>
      <c r="W1112" s="116"/>
      <c r="X1112" s="116"/>
      <c r="Y1112" s="122"/>
      <c r="Z1112" s="104"/>
      <c r="AA1112" s="104"/>
      <c r="AB1112" s="104"/>
      <c r="AC1112" s="104"/>
      <c r="AD1112" s="104"/>
      <c r="AE1112" s="104"/>
      <c r="AF1112" s="104"/>
      <c r="AG1112" s="104"/>
      <c r="AH1112" s="104"/>
      <c r="AI1112" s="104"/>
      <c r="AJ1112" s="104"/>
      <c r="AK1112" s="104"/>
      <c r="AL1112" s="104"/>
      <c r="AM1112" s="104"/>
      <c r="AN1112" s="104"/>
      <c r="AO1112" s="104"/>
      <c r="AP1112" s="104"/>
      <c r="AQ1112" s="104"/>
      <c r="AR1112" s="104"/>
      <c r="AS1112" s="104"/>
      <c r="AT1112" s="104"/>
      <c r="AU1112" s="104"/>
      <c r="AV1112" s="104"/>
      <c r="AW1112" s="104"/>
      <c r="AX1112" s="104"/>
      <c r="AY1112" s="104"/>
      <c r="AZ1112" s="104"/>
      <c r="BA1112" s="104"/>
      <c r="BB1112" s="104"/>
      <c r="BC1112" s="104"/>
      <c r="BD1112" s="104"/>
      <c r="BE1112" s="104"/>
      <c r="BF1112" s="104"/>
      <c r="BG1112" s="104"/>
      <c r="BH1112" s="104"/>
      <c r="BI1112" s="104"/>
      <c r="BJ1112" s="104"/>
      <c r="BK1112" s="104"/>
      <c r="BL1112" s="104"/>
      <c r="BM1112" s="104"/>
      <c r="BN1112" s="104"/>
      <c r="BO1112" s="104"/>
      <c r="BP1112" s="104"/>
      <c r="BQ1112" s="104"/>
      <c r="BR1112" s="104"/>
      <c r="BS1112" s="104"/>
      <c r="BT1112" s="104"/>
      <c r="BU1112" s="104"/>
      <c r="BV1112" s="104"/>
      <c r="BW1112" s="104"/>
      <c r="BX1112" s="104"/>
      <c r="BY1112" s="104"/>
      <c r="BZ1112" s="104"/>
      <c r="CA1112" s="104"/>
      <c r="CB1112" s="104"/>
      <c r="CC1112" s="104"/>
      <c r="CD1112" s="104"/>
      <c r="CE1112" s="104"/>
      <c r="CF1112" s="104"/>
      <c r="CG1112" s="104"/>
      <c r="CH1112" s="104"/>
      <c r="CI1112" s="104"/>
      <c r="CJ1112" s="104"/>
      <c r="CK1112" s="104"/>
      <c r="CL1112" s="104"/>
      <c r="CM1112" s="104"/>
      <c r="CN1112" s="104"/>
      <c r="CO1112" s="104"/>
      <c r="CP1112" s="104"/>
      <c r="CQ1112" s="104"/>
      <c r="CR1112" s="104"/>
      <c r="CS1112" s="104"/>
      <c r="CT1112" s="104"/>
      <c r="CU1112" s="104"/>
      <c r="CV1112" s="104"/>
      <c r="CW1112" s="104"/>
      <c r="CX1112" s="104"/>
      <c r="CY1112" s="104"/>
      <c r="CZ1112" s="104"/>
      <c r="DA1112" s="104"/>
      <c r="DB1112" s="104"/>
      <c r="DC1112" s="104"/>
      <c r="DD1112" s="104"/>
      <c r="DE1112" s="104"/>
      <c r="DF1112" s="104"/>
      <c r="DG1112" s="104"/>
      <c r="DH1112" s="104"/>
      <c r="DI1112" s="104"/>
      <c r="DJ1112" s="107"/>
    </row>
    <row r="1113" spans="1:114" x14ac:dyDescent="0.2">
      <c r="A1113" s="164"/>
      <c r="B1113" s="165"/>
      <c r="C1113" s="116"/>
      <c r="D1113" s="116"/>
      <c r="E1113" s="116"/>
      <c r="F1113" s="116"/>
      <c r="G1113" s="116"/>
      <c r="H1113" s="116"/>
      <c r="I1113" s="116"/>
      <c r="J1113" s="129"/>
      <c r="K1113" s="116"/>
      <c r="L1113" s="116"/>
      <c r="M1113" s="116"/>
      <c r="N1113" s="116"/>
      <c r="O1113" s="116"/>
      <c r="P1113" s="116"/>
      <c r="Q1113" s="116"/>
      <c r="R1113" s="116"/>
      <c r="S1113" s="116"/>
      <c r="T1113" s="116"/>
      <c r="U1113" s="116"/>
      <c r="V1113" s="116"/>
      <c r="W1113" s="116"/>
      <c r="X1113" s="116"/>
      <c r="Y1113" s="122"/>
      <c r="Z1113" s="104"/>
      <c r="AA1113" s="104"/>
      <c r="AB1113" s="104"/>
      <c r="AC1113" s="104"/>
      <c r="AD1113" s="104"/>
      <c r="AE1113" s="104"/>
      <c r="AF1113" s="104"/>
      <c r="AG1113" s="104"/>
      <c r="AH1113" s="104"/>
      <c r="AI1113" s="104"/>
      <c r="AJ1113" s="104"/>
      <c r="AK1113" s="104"/>
      <c r="AL1113" s="104"/>
      <c r="AM1113" s="104"/>
      <c r="AN1113" s="104"/>
      <c r="AO1113" s="104"/>
      <c r="AP1113" s="104"/>
      <c r="AQ1113" s="104"/>
      <c r="AR1113" s="104"/>
      <c r="AS1113" s="104"/>
      <c r="AT1113" s="104"/>
      <c r="AU1113" s="104"/>
      <c r="AV1113" s="104"/>
      <c r="AW1113" s="104"/>
      <c r="AX1113" s="104"/>
      <c r="AY1113" s="104"/>
      <c r="AZ1113" s="104"/>
      <c r="BA1113" s="104"/>
      <c r="BB1113" s="104"/>
      <c r="BC1113" s="104"/>
      <c r="BD1113" s="104"/>
      <c r="BE1113" s="104"/>
      <c r="BF1113" s="104"/>
      <c r="BG1113" s="104"/>
      <c r="BH1113" s="104"/>
      <c r="BI1113" s="104"/>
      <c r="BJ1113" s="104"/>
      <c r="BK1113" s="104"/>
      <c r="BL1113" s="104"/>
      <c r="BM1113" s="104"/>
      <c r="BN1113" s="104"/>
      <c r="BO1113" s="104"/>
      <c r="BP1113" s="104"/>
      <c r="BQ1113" s="104"/>
      <c r="BR1113" s="104"/>
      <c r="BS1113" s="104"/>
      <c r="BT1113" s="104"/>
      <c r="BU1113" s="104"/>
      <c r="BV1113" s="104"/>
      <c r="BW1113" s="104"/>
      <c r="BX1113" s="104"/>
      <c r="BY1113" s="104"/>
      <c r="BZ1113" s="104"/>
      <c r="CA1113" s="104"/>
      <c r="CB1113" s="104"/>
      <c r="CC1113" s="104"/>
      <c r="CD1113" s="104"/>
      <c r="CE1113" s="104"/>
      <c r="CF1113" s="104"/>
      <c r="CG1113" s="104"/>
      <c r="CH1113" s="104"/>
      <c r="CI1113" s="104"/>
      <c r="CJ1113" s="104"/>
      <c r="CK1113" s="104"/>
      <c r="CL1113" s="104"/>
      <c r="CM1113" s="104"/>
      <c r="CN1113" s="104"/>
      <c r="CO1113" s="104"/>
      <c r="CP1113" s="104"/>
      <c r="CQ1113" s="104"/>
      <c r="CR1113" s="104"/>
      <c r="CS1113" s="104"/>
      <c r="CT1113" s="104"/>
      <c r="CU1113" s="104"/>
      <c r="CV1113" s="104"/>
      <c r="CW1113" s="104"/>
      <c r="CX1113" s="104"/>
      <c r="CY1113" s="104"/>
      <c r="CZ1113" s="104"/>
      <c r="DA1113" s="104"/>
      <c r="DB1113" s="104"/>
      <c r="DC1113" s="104"/>
      <c r="DD1113" s="104"/>
      <c r="DE1113" s="104"/>
      <c r="DF1113" s="104"/>
      <c r="DG1113" s="104"/>
      <c r="DH1113" s="104"/>
      <c r="DI1113" s="104"/>
      <c r="DJ1113" s="107"/>
    </row>
    <row r="1114" spans="1:114" x14ac:dyDescent="0.2">
      <c r="A1114" s="164"/>
      <c r="B1114" s="165"/>
      <c r="C1114" s="116"/>
      <c r="D1114" s="116"/>
      <c r="E1114" s="116"/>
      <c r="F1114" s="116"/>
      <c r="G1114" s="116"/>
      <c r="H1114" s="116"/>
      <c r="I1114" s="116"/>
      <c r="J1114" s="129"/>
      <c r="K1114" s="116"/>
      <c r="L1114" s="116"/>
      <c r="M1114" s="116"/>
      <c r="N1114" s="116"/>
      <c r="O1114" s="116"/>
      <c r="P1114" s="116"/>
      <c r="Q1114" s="116"/>
      <c r="R1114" s="116"/>
      <c r="S1114" s="116"/>
      <c r="T1114" s="116"/>
      <c r="U1114" s="116"/>
      <c r="V1114" s="116"/>
      <c r="W1114" s="116"/>
      <c r="X1114" s="116"/>
      <c r="Y1114" s="122"/>
      <c r="Z1114" s="104"/>
      <c r="AA1114" s="104"/>
      <c r="AB1114" s="104"/>
      <c r="AC1114" s="104"/>
      <c r="AD1114" s="104"/>
      <c r="AE1114" s="104"/>
      <c r="AF1114" s="104"/>
      <c r="AG1114" s="104"/>
      <c r="AH1114" s="104"/>
      <c r="AI1114" s="104"/>
      <c r="AJ1114" s="104"/>
      <c r="AK1114" s="104"/>
      <c r="AL1114" s="104"/>
      <c r="AM1114" s="104"/>
      <c r="AN1114" s="104"/>
      <c r="AO1114" s="104"/>
      <c r="AP1114" s="104"/>
      <c r="AQ1114" s="104"/>
      <c r="AR1114" s="104"/>
      <c r="AS1114" s="104"/>
      <c r="AT1114" s="104"/>
      <c r="AU1114" s="104"/>
      <c r="AV1114" s="104"/>
      <c r="AW1114" s="104"/>
      <c r="AX1114" s="104"/>
      <c r="AY1114" s="104"/>
      <c r="AZ1114" s="104"/>
      <c r="BA1114" s="104"/>
      <c r="BB1114" s="104"/>
      <c r="BC1114" s="104"/>
      <c r="BD1114" s="104"/>
      <c r="BE1114" s="104"/>
      <c r="BF1114" s="104"/>
      <c r="BG1114" s="104"/>
      <c r="BH1114" s="104"/>
      <c r="BI1114" s="104"/>
      <c r="BJ1114" s="104"/>
      <c r="BK1114" s="104"/>
      <c r="BL1114" s="104"/>
      <c r="BM1114" s="104"/>
      <c r="BN1114" s="104"/>
      <c r="BO1114" s="104"/>
      <c r="BP1114" s="104"/>
      <c r="BQ1114" s="104"/>
      <c r="BR1114" s="104"/>
      <c r="BS1114" s="104"/>
      <c r="BT1114" s="104"/>
      <c r="BU1114" s="104"/>
      <c r="BV1114" s="104"/>
      <c r="BW1114" s="104"/>
      <c r="BX1114" s="104"/>
      <c r="BY1114" s="104"/>
      <c r="BZ1114" s="104"/>
      <c r="CA1114" s="104"/>
      <c r="CB1114" s="104"/>
      <c r="CC1114" s="104"/>
      <c r="CD1114" s="104"/>
      <c r="CE1114" s="104"/>
      <c r="CF1114" s="104"/>
      <c r="CG1114" s="104"/>
      <c r="CH1114" s="104"/>
      <c r="CI1114" s="104"/>
      <c r="CJ1114" s="104"/>
      <c r="CK1114" s="104"/>
      <c r="CL1114" s="104"/>
      <c r="CM1114" s="104"/>
      <c r="CN1114" s="104"/>
      <c r="CO1114" s="104"/>
      <c r="CP1114" s="104"/>
      <c r="CQ1114" s="104"/>
      <c r="CR1114" s="104"/>
      <c r="CS1114" s="104"/>
      <c r="CT1114" s="104"/>
      <c r="CU1114" s="104"/>
      <c r="CV1114" s="104"/>
      <c r="CW1114" s="104"/>
      <c r="CX1114" s="104"/>
      <c r="CY1114" s="104"/>
      <c r="CZ1114" s="104"/>
      <c r="DA1114" s="104"/>
      <c r="DB1114" s="104"/>
      <c r="DC1114" s="104"/>
      <c r="DD1114" s="104"/>
      <c r="DE1114" s="104"/>
      <c r="DF1114" s="104"/>
      <c r="DG1114" s="104"/>
      <c r="DH1114" s="104"/>
      <c r="DI1114" s="104"/>
      <c r="DJ1114" s="107"/>
    </row>
    <row r="1115" spans="1:114" x14ac:dyDescent="0.2">
      <c r="A1115" s="164"/>
      <c r="B1115" s="165"/>
      <c r="C1115" s="116"/>
      <c r="D1115" s="116"/>
      <c r="E1115" s="116"/>
      <c r="F1115" s="116"/>
      <c r="G1115" s="116"/>
      <c r="H1115" s="116"/>
      <c r="I1115" s="116"/>
      <c r="J1115" s="129"/>
      <c r="K1115" s="116"/>
      <c r="L1115" s="116"/>
      <c r="M1115" s="116"/>
      <c r="N1115" s="116"/>
      <c r="O1115" s="116"/>
      <c r="P1115" s="116"/>
      <c r="Q1115" s="116"/>
      <c r="R1115" s="116"/>
      <c r="S1115" s="116"/>
      <c r="T1115" s="116"/>
      <c r="U1115" s="116"/>
      <c r="V1115" s="116"/>
      <c r="W1115" s="116"/>
      <c r="X1115" s="116"/>
      <c r="Y1115" s="122"/>
      <c r="Z1115" s="104"/>
      <c r="AA1115" s="104"/>
      <c r="AB1115" s="104"/>
      <c r="AC1115" s="104"/>
      <c r="AD1115" s="104"/>
      <c r="AE1115" s="104"/>
      <c r="AF1115" s="104"/>
      <c r="AG1115" s="104"/>
      <c r="AH1115" s="104"/>
      <c r="AI1115" s="104"/>
      <c r="AJ1115" s="104"/>
      <c r="AK1115" s="104"/>
      <c r="AL1115" s="104"/>
      <c r="AM1115" s="104"/>
      <c r="AN1115" s="104"/>
      <c r="AO1115" s="104"/>
      <c r="AP1115" s="104"/>
      <c r="AQ1115" s="104"/>
      <c r="AR1115" s="104"/>
      <c r="AS1115" s="104"/>
      <c r="AT1115" s="104"/>
      <c r="AU1115" s="104"/>
      <c r="AV1115" s="104"/>
      <c r="AW1115" s="104"/>
      <c r="AX1115" s="104"/>
      <c r="AY1115" s="104"/>
      <c r="AZ1115" s="104"/>
      <c r="BA1115" s="104"/>
      <c r="BB1115" s="104"/>
      <c r="BC1115" s="104"/>
      <c r="BD1115" s="104"/>
      <c r="BE1115" s="104"/>
      <c r="BF1115" s="104"/>
      <c r="BG1115" s="104"/>
      <c r="BH1115" s="104"/>
      <c r="BI1115" s="104"/>
      <c r="BJ1115" s="104"/>
      <c r="BK1115" s="104"/>
      <c r="BL1115" s="104"/>
      <c r="BM1115" s="104"/>
      <c r="BN1115" s="104"/>
      <c r="BO1115" s="104"/>
      <c r="BP1115" s="104"/>
      <c r="BQ1115" s="104"/>
      <c r="BR1115" s="104"/>
      <c r="BS1115" s="104"/>
      <c r="BT1115" s="104"/>
      <c r="BU1115" s="104"/>
      <c r="BV1115" s="104"/>
      <c r="BW1115" s="104"/>
      <c r="BX1115" s="104"/>
      <c r="BY1115" s="104"/>
      <c r="BZ1115" s="104"/>
      <c r="CA1115" s="104"/>
      <c r="CB1115" s="104"/>
      <c r="CC1115" s="104"/>
      <c r="CD1115" s="104"/>
      <c r="CE1115" s="104"/>
      <c r="CF1115" s="104"/>
      <c r="CG1115" s="104"/>
      <c r="CH1115" s="104"/>
      <c r="CI1115" s="104"/>
      <c r="CJ1115" s="104"/>
      <c r="CK1115" s="104"/>
      <c r="CL1115" s="104"/>
      <c r="CM1115" s="104"/>
      <c r="CN1115" s="104"/>
      <c r="CO1115" s="104"/>
      <c r="CP1115" s="104"/>
      <c r="CQ1115" s="104"/>
      <c r="CR1115" s="104"/>
      <c r="CS1115" s="104"/>
      <c r="CT1115" s="104"/>
      <c r="CU1115" s="104"/>
      <c r="CV1115" s="104"/>
      <c r="CW1115" s="104"/>
      <c r="CX1115" s="104"/>
      <c r="CY1115" s="104"/>
      <c r="CZ1115" s="104"/>
      <c r="DA1115" s="104"/>
      <c r="DB1115" s="104"/>
      <c r="DC1115" s="104"/>
      <c r="DD1115" s="104"/>
      <c r="DE1115" s="104"/>
      <c r="DF1115" s="104"/>
      <c r="DG1115" s="104"/>
      <c r="DH1115" s="104"/>
      <c r="DI1115" s="104"/>
      <c r="DJ1115" s="107"/>
    </row>
    <row r="1116" spans="1:114" x14ac:dyDescent="0.2">
      <c r="A1116" s="164"/>
      <c r="B1116" s="165"/>
      <c r="C1116" s="116"/>
      <c r="D1116" s="116"/>
      <c r="E1116" s="116"/>
      <c r="F1116" s="116"/>
      <c r="G1116" s="116"/>
      <c r="H1116" s="116"/>
      <c r="I1116" s="116"/>
      <c r="J1116" s="129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16"/>
      <c r="U1116" s="116"/>
      <c r="V1116" s="116"/>
      <c r="W1116" s="116"/>
      <c r="X1116" s="116"/>
      <c r="Y1116" s="122"/>
      <c r="Z1116" s="104"/>
      <c r="AA1116" s="104"/>
      <c r="AB1116" s="104"/>
      <c r="AC1116" s="104"/>
      <c r="AD1116" s="104"/>
      <c r="AE1116" s="104"/>
      <c r="AF1116" s="104"/>
      <c r="AG1116" s="104"/>
      <c r="AH1116" s="104"/>
      <c r="AI1116" s="104"/>
      <c r="AJ1116" s="104"/>
      <c r="AK1116" s="104"/>
      <c r="AL1116" s="104"/>
      <c r="AM1116" s="104"/>
      <c r="AN1116" s="104"/>
      <c r="AO1116" s="104"/>
      <c r="AP1116" s="104"/>
      <c r="AQ1116" s="104"/>
      <c r="AR1116" s="104"/>
      <c r="AS1116" s="104"/>
      <c r="AT1116" s="104"/>
      <c r="AU1116" s="104"/>
      <c r="AV1116" s="104"/>
      <c r="AW1116" s="104"/>
      <c r="AX1116" s="104"/>
      <c r="AY1116" s="104"/>
      <c r="AZ1116" s="104"/>
      <c r="BA1116" s="104"/>
      <c r="BB1116" s="104"/>
      <c r="BC1116" s="104"/>
      <c r="BD1116" s="104"/>
      <c r="BE1116" s="104"/>
      <c r="BF1116" s="104"/>
      <c r="BG1116" s="104"/>
      <c r="BH1116" s="104"/>
      <c r="BI1116" s="104"/>
      <c r="BJ1116" s="104"/>
      <c r="BK1116" s="104"/>
      <c r="BL1116" s="104"/>
      <c r="BM1116" s="104"/>
      <c r="BN1116" s="104"/>
      <c r="BO1116" s="104"/>
      <c r="BP1116" s="104"/>
      <c r="BQ1116" s="104"/>
      <c r="BR1116" s="104"/>
      <c r="BS1116" s="104"/>
      <c r="BT1116" s="104"/>
      <c r="BU1116" s="104"/>
      <c r="BV1116" s="104"/>
      <c r="BW1116" s="104"/>
      <c r="BX1116" s="104"/>
      <c r="BY1116" s="104"/>
      <c r="BZ1116" s="104"/>
      <c r="CA1116" s="104"/>
      <c r="CB1116" s="104"/>
      <c r="CC1116" s="104"/>
      <c r="CD1116" s="104"/>
      <c r="CE1116" s="104"/>
      <c r="CF1116" s="104"/>
      <c r="CG1116" s="104"/>
      <c r="CH1116" s="104"/>
      <c r="CI1116" s="104"/>
      <c r="CJ1116" s="104"/>
      <c r="CK1116" s="104"/>
      <c r="CL1116" s="104"/>
      <c r="CM1116" s="104"/>
      <c r="CN1116" s="104"/>
      <c r="CO1116" s="104"/>
      <c r="CP1116" s="104"/>
      <c r="CQ1116" s="104"/>
      <c r="CR1116" s="104"/>
      <c r="CS1116" s="104"/>
      <c r="CT1116" s="104"/>
      <c r="CU1116" s="104"/>
      <c r="CV1116" s="104"/>
      <c r="CW1116" s="104"/>
      <c r="CX1116" s="104"/>
      <c r="CY1116" s="104"/>
      <c r="CZ1116" s="104"/>
      <c r="DA1116" s="104"/>
      <c r="DB1116" s="104"/>
      <c r="DC1116" s="104"/>
      <c r="DD1116" s="104"/>
      <c r="DE1116" s="104"/>
      <c r="DF1116" s="104"/>
      <c r="DG1116" s="104"/>
      <c r="DH1116" s="104"/>
      <c r="DI1116" s="104"/>
      <c r="DJ1116" s="107"/>
    </row>
    <row r="1117" spans="1:114" x14ac:dyDescent="0.2">
      <c r="A1117" s="164"/>
      <c r="B1117" s="165"/>
      <c r="C1117" s="116"/>
      <c r="D1117" s="116"/>
      <c r="E1117" s="116"/>
      <c r="F1117" s="116"/>
      <c r="G1117" s="116"/>
      <c r="H1117" s="116"/>
      <c r="I1117" s="116"/>
      <c r="J1117" s="129"/>
      <c r="K1117" s="116"/>
      <c r="L1117" s="116"/>
      <c r="M1117" s="116"/>
      <c r="N1117" s="116"/>
      <c r="O1117" s="116"/>
      <c r="P1117" s="116"/>
      <c r="Q1117" s="116"/>
      <c r="R1117" s="116"/>
      <c r="S1117" s="116"/>
      <c r="T1117" s="116"/>
      <c r="U1117" s="116"/>
      <c r="V1117" s="116"/>
      <c r="W1117" s="116"/>
      <c r="X1117" s="116"/>
      <c r="Y1117" s="122"/>
      <c r="Z1117" s="104"/>
      <c r="AA1117" s="104"/>
      <c r="AB1117" s="104"/>
      <c r="AC1117" s="104"/>
      <c r="AD1117" s="104"/>
      <c r="AE1117" s="104"/>
      <c r="AF1117" s="104"/>
      <c r="AG1117" s="104"/>
      <c r="AH1117" s="104"/>
      <c r="AI1117" s="104"/>
      <c r="AJ1117" s="104"/>
      <c r="AK1117" s="104"/>
      <c r="AL1117" s="104"/>
      <c r="AM1117" s="104"/>
      <c r="AN1117" s="104"/>
      <c r="AO1117" s="104"/>
      <c r="AP1117" s="104"/>
      <c r="AQ1117" s="104"/>
      <c r="AR1117" s="104"/>
      <c r="AS1117" s="104"/>
      <c r="AT1117" s="104"/>
      <c r="AU1117" s="104"/>
      <c r="AV1117" s="104"/>
      <c r="AW1117" s="104"/>
      <c r="AX1117" s="104"/>
      <c r="AY1117" s="104"/>
      <c r="AZ1117" s="104"/>
      <c r="BA1117" s="104"/>
      <c r="BB1117" s="104"/>
      <c r="BC1117" s="104"/>
      <c r="BD1117" s="104"/>
      <c r="BE1117" s="104"/>
      <c r="BF1117" s="104"/>
      <c r="BG1117" s="104"/>
      <c r="BH1117" s="104"/>
      <c r="BI1117" s="104"/>
      <c r="BJ1117" s="104"/>
      <c r="BK1117" s="104"/>
      <c r="BL1117" s="104"/>
      <c r="BM1117" s="104"/>
      <c r="BN1117" s="104"/>
      <c r="BO1117" s="104"/>
      <c r="BP1117" s="104"/>
      <c r="BQ1117" s="104"/>
      <c r="BR1117" s="104"/>
      <c r="BS1117" s="104"/>
      <c r="BT1117" s="104"/>
      <c r="BU1117" s="104"/>
      <c r="BV1117" s="104"/>
      <c r="BW1117" s="104"/>
      <c r="BX1117" s="104"/>
      <c r="BY1117" s="104"/>
      <c r="BZ1117" s="104"/>
      <c r="CA1117" s="104"/>
      <c r="CB1117" s="104"/>
      <c r="CC1117" s="104"/>
      <c r="CD1117" s="104"/>
      <c r="CE1117" s="104"/>
      <c r="CF1117" s="104"/>
      <c r="CG1117" s="104"/>
      <c r="CH1117" s="104"/>
      <c r="CI1117" s="104"/>
      <c r="CJ1117" s="104"/>
      <c r="CK1117" s="104"/>
      <c r="CL1117" s="104"/>
      <c r="CM1117" s="104"/>
      <c r="CN1117" s="104"/>
      <c r="CO1117" s="104"/>
      <c r="CP1117" s="104"/>
      <c r="CQ1117" s="104"/>
      <c r="CR1117" s="104"/>
      <c r="CS1117" s="104"/>
      <c r="CT1117" s="104"/>
      <c r="CU1117" s="104"/>
      <c r="CV1117" s="104"/>
      <c r="CW1117" s="104"/>
      <c r="CX1117" s="104"/>
      <c r="CY1117" s="104"/>
      <c r="CZ1117" s="104"/>
      <c r="DA1117" s="104"/>
      <c r="DB1117" s="104"/>
      <c r="DC1117" s="104"/>
      <c r="DD1117" s="104"/>
      <c r="DE1117" s="104"/>
      <c r="DF1117" s="104"/>
      <c r="DG1117" s="104"/>
      <c r="DH1117" s="104"/>
      <c r="DI1117" s="104"/>
      <c r="DJ1117" s="107"/>
    </row>
    <row r="1118" spans="1:114" x14ac:dyDescent="0.2">
      <c r="A1118" s="164"/>
      <c r="B1118" s="165"/>
      <c r="C1118" s="116"/>
      <c r="D1118" s="116"/>
      <c r="E1118" s="116"/>
      <c r="F1118" s="116"/>
      <c r="G1118" s="116"/>
      <c r="H1118" s="116"/>
      <c r="I1118" s="116"/>
      <c r="J1118" s="129"/>
      <c r="K1118" s="116"/>
      <c r="L1118" s="116"/>
      <c r="M1118" s="116"/>
      <c r="N1118" s="116"/>
      <c r="O1118" s="116"/>
      <c r="P1118" s="116"/>
      <c r="Q1118" s="116"/>
      <c r="R1118" s="116"/>
      <c r="S1118" s="116"/>
      <c r="T1118" s="116"/>
      <c r="U1118" s="116"/>
      <c r="V1118" s="116"/>
      <c r="W1118" s="116"/>
      <c r="X1118" s="116"/>
      <c r="Y1118" s="122"/>
      <c r="Z1118" s="104"/>
      <c r="AA1118" s="104"/>
      <c r="AB1118" s="104"/>
      <c r="AC1118" s="104"/>
      <c r="AD1118" s="104"/>
      <c r="AE1118" s="104"/>
      <c r="AF1118" s="104"/>
      <c r="AG1118" s="104"/>
      <c r="AH1118" s="104"/>
      <c r="AI1118" s="104"/>
      <c r="AJ1118" s="104"/>
      <c r="AK1118" s="104"/>
      <c r="AL1118" s="104"/>
      <c r="AM1118" s="104"/>
      <c r="AN1118" s="104"/>
      <c r="AO1118" s="104"/>
      <c r="AP1118" s="104"/>
      <c r="AQ1118" s="104"/>
      <c r="AR1118" s="104"/>
      <c r="AS1118" s="104"/>
      <c r="AT1118" s="104"/>
      <c r="AU1118" s="104"/>
      <c r="AV1118" s="104"/>
      <c r="AW1118" s="104"/>
      <c r="AX1118" s="104"/>
      <c r="AY1118" s="104"/>
      <c r="AZ1118" s="104"/>
      <c r="BA1118" s="104"/>
      <c r="BB1118" s="104"/>
      <c r="BC1118" s="104"/>
      <c r="BD1118" s="104"/>
      <c r="BE1118" s="104"/>
      <c r="BF1118" s="104"/>
      <c r="BG1118" s="104"/>
      <c r="BH1118" s="104"/>
      <c r="BI1118" s="104"/>
      <c r="BJ1118" s="104"/>
      <c r="BK1118" s="104"/>
      <c r="BL1118" s="104"/>
      <c r="BM1118" s="104"/>
      <c r="BN1118" s="104"/>
      <c r="BO1118" s="104"/>
      <c r="BP1118" s="104"/>
      <c r="BQ1118" s="104"/>
      <c r="BR1118" s="104"/>
      <c r="BS1118" s="104"/>
      <c r="BT1118" s="104"/>
      <c r="BU1118" s="104"/>
      <c r="BV1118" s="104"/>
      <c r="BW1118" s="104"/>
      <c r="BX1118" s="104"/>
      <c r="BY1118" s="104"/>
      <c r="BZ1118" s="104"/>
      <c r="CA1118" s="104"/>
      <c r="CB1118" s="104"/>
      <c r="CC1118" s="104"/>
      <c r="CD1118" s="104"/>
      <c r="CE1118" s="104"/>
      <c r="CF1118" s="104"/>
      <c r="CG1118" s="104"/>
      <c r="CH1118" s="104"/>
      <c r="CI1118" s="104"/>
      <c r="CJ1118" s="104"/>
      <c r="CK1118" s="104"/>
      <c r="CL1118" s="104"/>
      <c r="CM1118" s="104"/>
      <c r="CN1118" s="104"/>
      <c r="CO1118" s="104"/>
      <c r="CP1118" s="104"/>
      <c r="CQ1118" s="104"/>
      <c r="CR1118" s="104"/>
      <c r="CS1118" s="104"/>
      <c r="CT1118" s="104"/>
      <c r="CU1118" s="104"/>
      <c r="CV1118" s="104"/>
      <c r="CW1118" s="104"/>
      <c r="CX1118" s="104"/>
      <c r="CY1118" s="104"/>
      <c r="CZ1118" s="104"/>
      <c r="DA1118" s="104"/>
      <c r="DB1118" s="104"/>
      <c r="DC1118" s="104"/>
      <c r="DD1118" s="104"/>
      <c r="DE1118" s="104"/>
      <c r="DF1118" s="104"/>
      <c r="DG1118" s="104"/>
      <c r="DH1118" s="104"/>
      <c r="DI1118" s="104"/>
      <c r="DJ1118" s="107"/>
    </row>
    <row r="1119" spans="1:114" x14ac:dyDescent="0.2">
      <c r="A1119" s="164"/>
      <c r="B1119" s="165"/>
      <c r="C1119" s="116"/>
      <c r="D1119" s="116"/>
      <c r="E1119" s="116"/>
      <c r="F1119" s="116"/>
      <c r="G1119" s="116"/>
      <c r="H1119" s="116"/>
      <c r="I1119" s="116"/>
      <c r="J1119" s="129"/>
      <c r="K1119" s="116"/>
      <c r="L1119" s="116"/>
      <c r="M1119" s="116"/>
      <c r="N1119" s="116"/>
      <c r="O1119" s="116"/>
      <c r="P1119" s="116"/>
      <c r="Q1119" s="116"/>
      <c r="R1119" s="116"/>
      <c r="S1119" s="116"/>
      <c r="T1119" s="116"/>
      <c r="U1119" s="116"/>
      <c r="V1119" s="116"/>
      <c r="W1119" s="116"/>
      <c r="X1119" s="116"/>
      <c r="Y1119" s="122"/>
      <c r="Z1119" s="104"/>
      <c r="AA1119" s="104"/>
      <c r="AB1119" s="104"/>
      <c r="AC1119" s="104"/>
      <c r="AD1119" s="104"/>
      <c r="AE1119" s="104"/>
      <c r="AF1119" s="104"/>
      <c r="AG1119" s="104"/>
      <c r="AH1119" s="104"/>
      <c r="AI1119" s="104"/>
      <c r="AJ1119" s="104"/>
      <c r="AK1119" s="104"/>
      <c r="AL1119" s="104"/>
      <c r="AM1119" s="104"/>
      <c r="AN1119" s="104"/>
      <c r="AO1119" s="104"/>
      <c r="AP1119" s="104"/>
      <c r="AQ1119" s="104"/>
      <c r="AR1119" s="104"/>
      <c r="AS1119" s="104"/>
      <c r="AT1119" s="104"/>
      <c r="AU1119" s="104"/>
      <c r="AV1119" s="104"/>
      <c r="AW1119" s="104"/>
      <c r="AX1119" s="104"/>
      <c r="AY1119" s="104"/>
      <c r="AZ1119" s="104"/>
      <c r="BA1119" s="104"/>
      <c r="BB1119" s="104"/>
      <c r="BC1119" s="104"/>
      <c r="BD1119" s="104"/>
      <c r="BE1119" s="104"/>
      <c r="BF1119" s="104"/>
      <c r="BG1119" s="104"/>
      <c r="BH1119" s="104"/>
      <c r="BI1119" s="104"/>
      <c r="BJ1119" s="104"/>
      <c r="BK1119" s="104"/>
      <c r="BL1119" s="104"/>
      <c r="BM1119" s="104"/>
      <c r="BN1119" s="104"/>
      <c r="BO1119" s="104"/>
      <c r="BP1119" s="104"/>
      <c r="BQ1119" s="104"/>
      <c r="BR1119" s="104"/>
      <c r="BS1119" s="104"/>
      <c r="BT1119" s="104"/>
      <c r="BU1119" s="104"/>
      <c r="BV1119" s="104"/>
      <c r="BW1119" s="104"/>
      <c r="BX1119" s="104"/>
      <c r="BY1119" s="104"/>
      <c r="BZ1119" s="104"/>
      <c r="CA1119" s="104"/>
      <c r="CB1119" s="104"/>
      <c r="CC1119" s="104"/>
      <c r="CD1119" s="104"/>
      <c r="CE1119" s="104"/>
      <c r="CF1119" s="104"/>
      <c r="CG1119" s="104"/>
      <c r="CH1119" s="104"/>
      <c r="CI1119" s="104"/>
      <c r="CJ1119" s="104"/>
      <c r="CK1119" s="104"/>
      <c r="CL1119" s="104"/>
      <c r="CM1119" s="104"/>
      <c r="CN1119" s="104"/>
      <c r="CO1119" s="104"/>
      <c r="CP1119" s="104"/>
      <c r="CQ1119" s="104"/>
      <c r="CR1119" s="104"/>
      <c r="CS1119" s="104"/>
      <c r="CT1119" s="104"/>
      <c r="CU1119" s="104"/>
      <c r="CV1119" s="104"/>
      <c r="CW1119" s="104"/>
      <c r="CX1119" s="104"/>
      <c r="CY1119" s="104"/>
      <c r="CZ1119" s="104"/>
      <c r="DA1119" s="104"/>
      <c r="DB1119" s="104"/>
      <c r="DC1119" s="104"/>
      <c r="DD1119" s="104"/>
      <c r="DE1119" s="104"/>
      <c r="DF1119" s="104"/>
      <c r="DG1119" s="104"/>
      <c r="DH1119" s="104"/>
      <c r="DI1119" s="104"/>
      <c r="DJ1119" s="107"/>
    </row>
    <row r="1120" spans="1:114" x14ac:dyDescent="0.2">
      <c r="A1120" s="164"/>
      <c r="B1120" s="165"/>
      <c r="C1120" s="116"/>
      <c r="D1120" s="116"/>
      <c r="E1120" s="116"/>
      <c r="F1120" s="116"/>
      <c r="G1120" s="116"/>
      <c r="H1120" s="116"/>
      <c r="I1120" s="116"/>
      <c r="J1120" s="129"/>
      <c r="K1120" s="116"/>
      <c r="L1120" s="116"/>
      <c r="M1120" s="116"/>
      <c r="N1120" s="116"/>
      <c r="O1120" s="116"/>
      <c r="P1120" s="116"/>
      <c r="Q1120" s="116"/>
      <c r="R1120" s="116"/>
      <c r="S1120" s="116"/>
      <c r="T1120" s="116"/>
      <c r="U1120" s="116"/>
      <c r="V1120" s="116"/>
      <c r="W1120" s="116"/>
      <c r="X1120" s="116"/>
      <c r="Y1120" s="122"/>
      <c r="Z1120" s="104"/>
      <c r="AA1120" s="104"/>
      <c r="AB1120" s="104"/>
      <c r="AC1120" s="104"/>
      <c r="AD1120" s="104"/>
      <c r="AE1120" s="104"/>
      <c r="AF1120" s="104"/>
      <c r="AG1120" s="104"/>
      <c r="AH1120" s="104"/>
      <c r="AI1120" s="104"/>
      <c r="AJ1120" s="104"/>
      <c r="AK1120" s="104"/>
      <c r="AL1120" s="104"/>
      <c r="AM1120" s="104"/>
      <c r="AN1120" s="104"/>
      <c r="AO1120" s="104"/>
      <c r="AP1120" s="104"/>
      <c r="AQ1120" s="104"/>
      <c r="AR1120" s="104"/>
      <c r="AS1120" s="104"/>
      <c r="AT1120" s="104"/>
      <c r="AU1120" s="104"/>
      <c r="AV1120" s="104"/>
      <c r="AW1120" s="104"/>
      <c r="AX1120" s="104"/>
      <c r="AY1120" s="104"/>
      <c r="AZ1120" s="104"/>
      <c r="BA1120" s="104"/>
      <c r="BB1120" s="104"/>
      <c r="BC1120" s="104"/>
      <c r="BD1120" s="104"/>
      <c r="BE1120" s="104"/>
      <c r="BF1120" s="104"/>
      <c r="BG1120" s="104"/>
      <c r="BH1120" s="104"/>
      <c r="BI1120" s="104"/>
      <c r="BJ1120" s="104"/>
      <c r="BK1120" s="104"/>
      <c r="BL1120" s="104"/>
      <c r="BM1120" s="104"/>
      <c r="BN1120" s="104"/>
      <c r="BO1120" s="104"/>
      <c r="BP1120" s="104"/>
      <c r="BQ1120" s="104"/>
      <c r="BR1120" s="104"/>
      <c r="BS1120" s="104"/>
      <c r="BT1120" s="104"/>
      <c r="BU1120" s="104"/>
      <c r="BV1120" s="104"/>
      <c r="BW1120" s="104"/>
      <c r="BX1120" s="104"/>
      <c r="BY1120" s="104"/>
      <c r="BZ1120" s="104"/>
      <c r="CA1120" s="104"/>
      <c r="CB1120" s="104"/>
      <c r="CC1120" s="104"/>
      <c r="CD1120" s="104"/>
      <c r="CE1120" s="104"/>
      <c r="CF1120" s="104"/>
      <c r="CG1120" s="104"/>
      <c r="CH1120" s="104"/>
      <c r="CI1120" s="104"/>
      <c r="CJ1120" s="104"/>
      <c r="CK1120" s="104"/>
      <c r="CL1120" s="104"/>
      <c r="CM1120" s="104"/>
      <c r="CN1120" s="104"/>
      <c r="CO1120" s="104"/>
      <c r="CP1120" s="104"/>
      <c r="CQ1120" s="104"/>
      <c r="CR1120" s="104"/>
      <c r="CS1120" s="104"/>
      <c r="CT1120" s="104"/>
      <c r="CU1120" s="104"/>
      <c r="CV1120" s="104"/>
      <c r="CW1120" s="104"/>
      <c r="CX1120" s="104"/>
      <c r="CY1120" s="104"/>
      <c r="CZ1120" s="104"/>
      <c r="DA1120" s="104"/>
      <c r="DB1120" s="104"/>
      <c r="DC1120" s="104"/>
      <c r="DD1120" s="104"/>
      <c r="DE1120" s="104"/>
      <c r="DF1120" s="104"/>
      <c r="DG1120" s="104"/>
      <c r="DH1120" s="104"/>
      <c r="DI1120" s="104"/>
      <c r="DJ1120" s="107"/>
    </row>
    <row r="1121" spans="1:114" x14ac:dyDescent="0.2">
      <c r="A1121" s="164"/>
      <c r="B1121" s="165"/>
      <c r="C1121" s="116"/>
      <c r="D1121" s="116"/>
      <c r="E1121" s="116"/>
      <c r="F1121" s="116"/>
      <c r="G1121" s="116"/>
      <c r="H1121" s="116"/>
      <c r="I1121" s="116"/>
      <c r="J1121" s="129"/>
      <c r="K1121" s="116"/>
      <c r="L1121" s="116"/>
      <c r="M1121" s="116"/>
      <c r="N1121" s="116"/>
      <c r="O1121" s="116"/>
      <c r="P1121" s="116"/>
      <c r="Q1121" s="116"/>
      <c r="R1121" s="116"/>
      <c r="S1121" s="116"/>
      <c r="T1121" s="116"/>
      <c r="U1121" s="116"/>
      <c r="V1121" s="116"/>
      <c r="W1121" s="116"/>
      <c r="X1121" s="116"/>
      <c r="Y1121" s="122"/>
      <c r="Z1121" s="104"/>
      <c r="AA1121" s="104"/>
      <c r="AB1121" s="104"/>
      <c r="AC1121" s="104"/>
      <c r="AD1121" s="104"/>
      <c r="AE1121" s="104"/>
      <c r="AF1121" s="104"/>
      <c r="AG1121" s="104"/>
      <c r="AH1121" s="104"/>
      <c r="AI1121" s="104"/>
      <c r="AJ1121" s="104"/>
      <c r="AK1121" s="104"/>
      <c r="AL1121" s="104"/>
      <c r="AM1121" s="104"/>
      <c r="AN1121" s="104"/>
      <c r="AO1121" s="104"/>
      <c r="AP1121" s="104"/>
      <c r="AQ1121" s="104"/>
      <c r="AR1121" s="104"/>
      <c r="AS1121" s="104"/>
      <c r="AT1121" s="104"/>
      <c r="AU1121" s="104"/>
      <c r="AV1121" s="104"/>
      <c r="AW1121" s="104"/>
      <c r="AX1121" s="104"/>
      <c r="AY1121" s="104"/>
      <c r="AZ1121" s="104"/>
      <c r="BA1121" s="104"/>
      <c r="BB1121" s="104"/>
      <c r="BC1121" s="104"/>
      <c r="BD1121" s="104"/>
      <c r="BE1121" s="104"/>
      <c r="BF1121" s="104"/>
      <c r="BG1121" s="104"/>
      <c r="BH1121" s="104"/>
      <c r="BI1121" s="104"/>
      <c r="BJ1121" s="104"/>
      <c r="BK1121" s="104"/>
      <c r="BL1121" s="104"/>
      <c r="BM1121" s="104"/>
      <c r="BN1121" s="104"/>
      <c r="BO1121" s="104"/>
      <c r="BP1121" s="104"/>
      <c r="BQ1121" s="104"/>
      <c r="BR1121" s="104"/>
      <c r="BS1121" s="104"/>
      <c r="BT1121" s="104"/>
      <c r="BU1121" s="104"/>
      <c r="BV1121" s="104"/>
      <c r="BW1121" s="104"/>
      <c r="BX1121" s="104"/>
      <c r="BY1121" s="104"/>
      <c r="BZ1121" s="104"/>
      <c r="CA1121" s="104"/>
      <c r="CB1121" s="104"/>
      <c r="CC1121" s="104"/>
      <c r="CD1121" s="104"/>
      <c r="CE1121" s="104"/>
      <c r="CF1121" s="104"/>
      <c r="CG1121" s="104"/>
      <c r="CH1121" s="104"/>
      <c r="CI1121" s="104"/>
      <c r="CJ1121" s="104"/>
      <c r="CK1121" s="104"/>
      <c r="CL1121" s="104"/>
      <c r="CM1121" s="104"/>
      <c r="CN1121" s="104"/>
      <c r="CO1121" s="104"/>
      <c r="CP1121" s="104"/>
      <c r="CQ1121" s="104"/>
      <c r="CR1121" s="104"/>
      <c r="CS1121" s="104"/>
      <c r="CT1121" s="104"/>
      <c r="CU1121" s="104"/>
      <c r="CV1121" s="104"/>
      <c r="CW1121" s="104"/>
      <c r="CX1121" s="104"/>
      <c r="CY1121" s="104"/>
      <c r="CZ1121" s="104"/>
      <c r="DA1121" s="104"/>
      <c r="DB1121" s="104"/>
      <c r="DC1121" s="104"/>
      <c r="DD1121" s="104"/>
      <c r="DE1121" s="104"/>
      <c r="DF1121" s="104"/>
      <c r="DG1121" s="104"/>
      <c r="DH1121" s="104"/>
      <c r="DI1121" s="104"/>
      <c r="DJ1121" s="107"/>
    </row>
    <row r="1122" spans="1:114" x14ac:dyDescent="0.2">
      <c r="A1122" s="164"/>
      <c r="B1122" s="165"/>
      <c r="C1122" s="116"/>
      <c r="D1122" s="116"/>
      <c r="E1122" s="116"/>
      <c r="F1122" s="116"/>
      <c r="G1122" s="116"/>
      <c r="H1122" s="116"/>
      <c r="I1122" s="116"/>
      <c r="J1122" s="129"/>
      <c r="K1122" s="116"/>
      <c r="L1122" s="116"/>
      <c r="M1122" s="116"/>
      <c r="N1122" s="116"/>
      <c r="O1122" s="116"/>
      <c r="P1122" s="116"/>
      <c r="Q1122" s="116"/>
      <c r="R1122" s="116"/>
      <c r="S1122" s="116"/>
      <c r="T1122" s="116"/>
      <c r="U1122" s="116"/>
      <c r="V1122" s="116"/>
      <c r="W1122" s="116"/>
      <c r="X1122" s="116"/>
      <c r="Y1122" s="122"/>
      <c r="Z1122" s="104"/>
      <c r="AA1122" s="104"/>
      <c r="AB1122" s="104"/>
      <c r="AC1122" s="104"/>
      <c r="AD1122" s="104"/>
      <c r="AE1122" s="104"/>
      <c r="AF1122" s="104"/>
      <c r="AG1122" s="104"/>
      <c r="AH1122" s="104"/>
      <c r="AI1122" s="104"/>
      <c r="AJ1122" s="104"/>
      <c r="AK1122" s="104"/>
      <c r="AL1122" s="104"/>
      <c r="AM1122" s="104"/>
      <c r="AN1122" s="104"/>
      <c r="AO1122" s="104"/>
      <c r="AP1122" s="104"/>
      <c r="AQ1122" s="104"/>
      <c r="AR1122" s="104"/>
      <c r="AS1122" s="104"/>
      <c r="AT1122" s="104"/>
      <c r="AU1122" s="104"/>
      <c r="AV1122" s="104"/>
      <c r="AW1122" s="104"/>
      <c r="AX1122" s="104"/>
      <c r="AY1122" s="104"/>
      <c r="AZ1122" s="104"/>
      <c r="BA1122" s="104"/>
      <c r="BB1122" s="104"/>
      <c r="BC1122" s="104"/>
      <c r="BD1122" s="104"/>
      <c r="BE1122" s="104"/>
      <c r="BF1122" s="104"/>
      <c r="BG1122" s="104"/>
      <c r="BH1122" s="104"/>
      <c r="BI1122" s="104"/>
      <c r="BJ1122" s="104"/>
      <c r="BK1122" s="104"/>
      <c r="BL1122" s="104"/>
      <c r="BM1122" s="104"/>
      <c r="BN1122" s="104"/>
      <c r="BO1122" s="104"/>
      <c r="BP1122" s="104"/>
      <c r="BQ1122" s="104"/>
      <c r="BR1122" s="104"/>
      <c r="BS1122" s="104"/>
      <c r="BT1122" s="104"/>
      <c r="BU1122" s="104"/>
      <c r="BV1122" s="104"/>
      <c r="BW1122" s="104"/>
      <c r="BX1122" s="104"/>
      <c r="BY1122" s="104"/>
      <c r="BZ1122" s="104"/>
      <c r="CA1122" s="104"/>
      <c r="CB1122" s="104"/>
      <c r="CC1122" s="104"/>
      <c r="CD1122" s="104"/>
      <c r="CE1122" s="104"/>
      <c r="CF1122" s="104"/>
      <c r="CG1122" s="104"/>
      <c r="CH1122" s="104"/>
      <c r="CI1122" s="104"/>
      <c r="CJ1122" s="104"/>
      <c r="CK1122" s="104"/>
      <c r="CL1122" s="104"/>
      <c r="CM1122" s="104"/>
      <c r="CN1122" s="104"/>
      <c r="CO1122" s="104"/>
      <c r="CP1122" s="104"/>
      <c r="CQ1122" s="104"/>
      <c r="CR1122" s="104"/>
      <c r="CS1122" s="104"/>
      <c r="CT1122" s="104"/>
      <c r="CU1122" s="104"/>
      <c r="CV1122" s="104"/>
      <c r="CW1122" s="104"/>
      <c r="CX1122" s="104"/>
      <c r="CY1122" s="104"/>
      <c r="CZ1122" s="104"/>
      <c r="DA1122" s="104"/>
      <c r="DB1122" s="104"/>
      <c r="DC1122" s="104"/>
      <c r="DD1122" s="104"/>
      <c r="DE1122" s="104"/>
      <c r="DF1122" s="104"/>
      <c r="DG1122" s="104"/>
      <c r="DH1122" s="104"/>
      <c r="DI1122" s="104"/>
      <c r="DJ1122" s="107"/>
    </row>
    <row r="1123" spans="1:114" x14ac:dyDescent="0.2">
      <c r="A1123" s="164"/>
      <c r="B1123" s="165"/>
      <c r="C1123" s="116"/>
      <c r="D1123" s="116"/>
      <c r="E1123" s="116"/>
      <c r="F1123" s="116"/>
      <c r="G1123" s="116"/>
      <c r="H1123" s="116"/>
      <c r="I1123" s="116"/>
      <c r="J1123" s="129"/>
      <c r="K1123" s="116"/>
      <c r="L1123" s="116"/>
      <c r="M1123" s="116"/>
      <c r="N1123" s="116"/>
      <c r="O1123" s="116"/>
      <c r="P1123" s="116"/>
      <c r="Q1123" s="116"/>
      <c r="R1123" s="116"/>
      <c r="S1123" s="116"/>
      <c r="T1123" s="116"/>
      <c r="U1123" s="116"/>
      <c r="V1123" s="116"/>
      <c r="W1123" s="116"/>
      <c r="X1123" s="116"/>
      <c r="Y1123" s="122"/>
      <c r="Z1123" s="104"/>
      <c r="AA1123" s="104"/>
      <c r="AB1123" s="104"/>
      <c r="AC1123" s="104"/>
      <c r="AD1123" s="104"/>
      <c r="AE1123" s="104"/>
      <c r="AF1123" s="104"/>
      <c r="AG1123" s="104"/>
      <c r="AH1123" s="104"/>
      <c r="AI1123" s="104"/>
      <c r="AJ1123" s="104"/>
      <c r="AK1123" s="104"/>
      <c r="AL1123" s="104"/>
      <c r="AM1123" s="104"/>
      <c r="AN1123" s="104"/>
      <c r="AO1123" s="104"/>
      <c r="AP1123" s="104"/>
      <c r="AQ1123" s="104"/>
      <c r="AR1123" s="104"/>
      <c r="AS1123" s="104"/>
      <c r="AT1123" s="104"/>
      <c r="AU1123" s="104"/>
      <c r="AV1123" s="104"/>
      <c r="AW1123" s="104"/>
      <c r="AX1123" s="104"/>
      <c r="AY1123" s="104"/>
      <c r="AZ1123" s="104"/>
      <c r="BA1123" s="104"/>
      <c r="BB1123" s="104"/>
      <c r="BC1123" s="104"/>
      <c r="BD1123" s="104"/>
      <c r="BE1123" s="104"/>
      <c r="BF1123" s="104"/>
      <c r="BG1123" s="104"/>
      <c r="BH1123" s="104"/>
      <c r="BI1123" s="104"/>
      <c r="BJ1123" s="104"/>
      <c r="BK1123" s="104"/>
      <c r="BL1123" s="104"/>
      <c r="BM1123" s="104"/>
      <c r="BN1123" s="104"/>
      <c r="BO1123" s="104"/>
      <c r="BP1123" s="104"/>
      <c r="BQ1123" s="104"/>
      <c r="BR1123" s="104"/>
      <c r="BS1123" s="104"/>
      <c r="BT1123" s="104"/>
      <c r="BU1123" s="104"/>
      <c r="BV1123" s="104"/>
      <c r="BW1123" s="104"/>
      <c r="BX1123" s="104"/>
      <c r="BY1123" s="104"/>
      <c r="BZ1123" s="104"/>
      <c r="CA1123" s="104"/>
      <c r="CB1123" s="104"/>
      <c r="CC1123" s="104"/>
      <c r="CD1123" s="104"/>
      <c r="CE1123" s="104"/>
      <c r="CF1123" s="104"/>
      <c r="CG1123" s="104"/>
      <c r="CH1123" s="104"/>
      <c r="CI1123" s="104"/>
      <c r="CJ1123" s="104"/>
      <c r="CK1123" s="104"/>
      <c r="CL1123" s="104"/>
      <c r="CM1123" s="104"/>
      <c r="CN1123" s="104"/>
      <c r="CO1123" s="104"/>
      <c r="CP1123" s="104"/>
      <c r="CQ1123" s="104"/>
      <c r="CR1123" s="104"/>
      <c r="CS1123" s="104"/>
      <c r="CT1123" s="104"/>
      <c r="CU1123" s="104"/>
      <c r="CV1123" s="104"/>
      <c r="CW1123" s="104"/>
      <c r="CX1123" s="104"/>
      <c r="CY1123" s="104"/>
      <c r="CZ1123" s="104"/>
      <c r="DA1123" s="104"/>
      <c r="DB1123" s="104"/>
      <c r="DC1123" s="104"/>
      <c r="DD1123" s="104"/>
      <c r="DE1123" s="104"/>
      <c r="DF1123" s="104"/>
      <c r="DG1123" s="104"/>
      <c r="DH1123" s="104"/>
      <c r="DI1123" s="104"/>
      <c r="DJ1123" s="107"/>
    </row>
    <row r="1124" spans="1:114" x14ac:dyDescent="0.2">
      <c r="A1124" s="164"/>
      <c r="B1124" s="165"/>
      <c r="C1124" s="116"/>
      <c r="D1124" s="116"/>
      <c r="E1124" s="116"/>
      <c r="F1124" s="116"/>
      <c r="G1124" s="116"/>
      <c r="H1124" s="116"/>
      <c r="I1124" s="116"/>
      <c r="J1124" s="129"/>
      <c r="K1124" s="116"/>
      <c r="L1124" s="116"/>
      <c r="M1124" s="116"/>
      <c r="N1124" s="116"/>
      <c r="O1124" s="116"/>
      <c r="P1124" s="116"/>
      <c r="Q1124" s="116"/>
      <c r="R1124" s="116"/>
      <c r="S1124" s="116"/>
      <c r="T1124" s="116"/>
      <c r="U1124" s="116"/>
      <c r="V1124" s="116"/>
      <c r="W1124" s="116"/>
      <c r="X1124" s="116"/>
      <c r="Y1124" s="122"/>
      <c r="Z1124" s="104"/>
      <c r="AA1124" s="104"/>
      <c r="AB1124" s="104"/>
      <c r="AC1124" s="104"/>
      <c r="AD1124" s="104"/>
      <c r="AE1124" s="104"/>
      <c r="AF1124" s="104"/>
      <c r="AG1124" s="104"/>
      <c r="AH1124" s="104"/>
      <c r="AI1124" s="104"/>
      <c r="AJ1124" s="104"/>
      <c r="AK1124" s="104"/>
      <c r="AL1124" s="104"/>
      <c r="AM1124" s="104"/>
      <c r="AN1124" s="104"/>
      <c r="AO1124" s="104"/>
      <c r="AP1124" s="104"/>
      <c r="AQ1124" s="104"/>
      <c r="AR1124" s="104"/>
      <c r="AS1124" s="104"/>
      <c r="AT1124" s="104"/>
      <c r="AU1124" s="104"/>
      <c r="AV1124" s="104"/>
      <c r="AW1124" s="104"/>
      <c r="AX1124" s="104"/>
      <c r="AY1124" s="104"/>
      <c r="AZ1124" s="104"/>
      <c r="BA1124" s="104"/>
      <c r="BB1124" s="104"/>
      <c r="BC1124" s="104"/>
      <c r="BD1124" s="104"/>
      <c r="BE1124" s="104"/>
      <c r="BF1124" s="104"/>
      <c r="BG1124" s="104"/>
      <c r="BH1124" s="104"/>
      <c r="BI1124" s="104"/>
      <c r="BJ1124" s="104"/>
      <c r="BK1124" s="104"/>
      <c r="BL1124" s="104"/>
      <c r="BM1124" s="104"/>
      <c r="BN1124" s="104"/>
      <c r="BO1124" s="104"/>
      <c r="BP1124" s="104"/>
      <c r="BQ1124" s="104"/>
      <c r="BR1124" s="104"/>
      <c r="BS1124" s="104"/>
      <c r="BT1124" s="104"/>
      <c r="BU1124" s="104"/>
      <c r="BV1124" s="104"/>
      <c r="BW1124" s="104"/>
      <c r="BX1124" s="104"/>
      <c r="BY1124" s="104"/>
      <c r="BZ1124" s="104"/>
      <c r="CA1124" s="104"/>
      <c r="CB1124" s="104"/>
      <c r="CC1124" s="104"/>
      <c r="CD1124" s="104"/>
      <c r="CE1124" s="104"/>
      <c r="CF1124" s="104"/>
      <c r="CG1124" s="104"/>
      <c r="CH1124" s="104"/>
      <c r="CI1124" s="104"/>
      <c r="CJ1124" s="104"/>
      <c r="CK1124" s="104"/>
      <c r="CL1124" s="104"/>
      <c r="CM1124" s="104"/>
      <c r="CN1124" s="104"/>
      <c r="CO1124" s="104"/>
      <c r="CP1124" s="104"/>
      <c r="CQ1124" s="104"/>
      <c r="CR1124" s="104"/>
      <c r="CS1124" s="104"/>
      <c r="CT1124" s="104"/>
      <c r="CU1124" s="104"/>
      <c r="CV1124" s="104"/>
      <c r="CW1124" s="104"/>
      <c r="CX1124" s="104"/>
      <c r="CY1124" s="104"/>
      <c r="CZ1124" s="104"/>
      <c r="DA1124" s="104"/>
      <c r="DB1124" s="104"/>
      <c r="DC1124" s="104"/>
      <c r="DD1124" s="104"/>
      <c r="DE1124" s="104"/>
      <c r="DF1124" s="104"/>
      <c r="DG1124" s="104"/>
      <c r="DH1124" s="104"/>
      <c r="DI1124" s="104"/>
      <c r="DJ1124" s="107"/>
    </row>
    <row r="1125" spans="1:114" x14ac:dyDescent="0.2">
      <c r="A1125" s="164"/>
      <c r="B1125" s="165"/>
      <c r="C1125" s="116"/>
      <c r="D1125" s="116"/>
      <c r="E1125" s="116"/>
      <c r="F1125" s="116"/>
      <c r="G1125" s="116"/>
      <c r="H1125" s="116"/>
      <c r="I1125" s="116"/>
      <c r="J1125" s="129"/>
      <c r="K1125" s="116"/>
      <c r="L1125" s="116"/>
      <c r="M1125" s="116"/>
      <c r="N1125" s="116"/>
      <c r="O1125" s="116"/>
      <c r="P1125" s="116"/>
      <c r="Q1125" s="116"/>
      <c r="R1125" s="116"/>
      <c r="S1125" s="116"/>
      <c r="T1125" s="116"/>
      <c r="U1125" s="116"/>
      <c r="V1125" s="116"/>
      <c r="W1125" s="116"/>
      <c r="X1125" s="116"/>
      <c r="Y1125" s="122"/>
      <c r="Z1125" s="104"/>
      <c r="AA1125" s="104"/>
      <c r="AB1125" s="104"/>
      <c r="AC1125" s="104"/>
      <c r="AD1125" s="104"/>
      <c r="AE1125" s="104"/>
      <c r="AF1125" s="104"/>
      <c r="AG1125" s="104"/>
      <c r="AH1125" s="104"/>
      <c r="AI1125" s="104"/>
      <c r="AJ1125" s="104"/>
      <c r="AK1125" s="104"/>
      <c r="AL1125" s="104"/>
      <c r="AM1125" s="104"/>
      <c r="AN1125" s="104"/>
      <c r="AO1125" s="104"/>
      <c r="AP1125" s="104"/>
      <c r="AQ1125" s="104"/>
      <c r="AR1125" s="104"/>
      <c r="AS1125" s="104"/>
      <c r="AT1125" s="104"/>
      <c r="AU1125" s="104"/>
      <c r="AV1125" s="104"/>
      <c r="AW1125" s="104"/>
      <c r="AX1125" s="104"/>
      <c r="AY1125" s="104"/>
      <c r="AZ1125" s="104"/>
      <c r="BA1125" s="104"/>
      <c r="BB1125" s="104"/>
      <c r="BC1125" s="104"/>
      <c r="BD1125" s="104"/>
      <c r="BE1125" s="104"/>
      <c r="BF1125" s="104"/>
      <c r="BG1125" s="104"/>
      <c r="BH1125" s="104"/>
      <c r="BI1125" s="104"/>
      <c r="BJ1125" s="104"/>
      <c r="BK1125" s="104"/>
      <c r="BL1125" s="104"/>
      <c r="BM1125" s="104"/>
      <c r="BN1125" s="104"/>
      <c r="BO1125" s="104"/>
      <c r="BP1125" s="104"/>
      <c r="BQ1125" s="104"/>
      <c r="BR1125" s="104"/>
      <c r="BS1125" s="104"/>
      <c r="BT1125" s="104"/>
      <c r="BU1125" s="104"/>
      <c r="BV1125" s="104"/>
      <c r="BW1125" s="104"/>
      <c r="BX1125" s="104"/>
      <c r="BY1125" s="104"/>
      <c r="BZ1125" s="104"/>
      <c r="CA1125" s="104"/>
      <c r="CB1125" s="104"/>
      <c r="CC1125" s="104"/>
      <c r="CD1125" s="104"/>
      <c r="CE1125" s="104"/>
      <c r="CF1125" s="104"/>
      <c r="CG1125" s="104"/>
      <c r="CH1125" s="104"/>
      <c r="CI1125" s="104"/>
      <c r="CJ1125" s="104"/>
      <c r="CK1125" s="104"/>
      <c r="CL1125" s="104"/>
      <c r="CM1125" s="104"/>
      <c r="CN1125" s="104"/>
      <c r="CO1125" s="104"/>
      <c r="CP1125" s="104"/>
      <c r="CQ1125" s="104"/>
      <c r="CR1125" s="104"/>
      <c r="CS1125" s="104"/>
      <c r="CT1125" s="104"/>
      <c r="CU1125" s="104"/>
      <c r="CV1125" s="104"/>
      <c r="CW1125" s="104"/>
      <c r="CX1125" s="104"/>
      <c r="CY1125" s="104"/>
      <c r="CZ1125" s="104"/>
      <c r="DA1125" s="104"/>
      <c r="DB1125" s="104"/>
      <c r="DC1125" s="104"/>
      <c r="DD1125" s="104"/>
      <c r="DE1125" s="104"/>
      <c r="DF1125" s="104"/>
      <c r="DG1125" s="104"/>
      <c r="DH1125" s="104"/>
      <c r="DI1125" s="104"/>
      <c r="DJ1125" s="107"/>
    </row>
    <row r="1126" spans="1:114" x14ac:dyDescent="0.2">
      <c r="A1126" s="164"/>
      <c r="B1126" s="165"/>
      <c r="C1126" s="116"/>
      <c r="D1126" s="116"/>
      <c r="E1126" s="116"/>
      <c r="F1126" s="116"/>
      <c r="G1126" s="116"/>
      <c r="H1126" s="116"/>
      <c r="I1126" s="116"/>
      <c r="J1126" s="129"/>
      <c r="K1126" s="116"/>
      <c r="L1126" s="116"/>
      <c r="M1126" s="116"/>
      <c r="N1126" s="116"/>
      <c r="O1126" s="116"/>
      <c r="P1126" s="116"/>
      <c r="Q1126" s="116"/>
      <c r="R1126" s="116"/>
      <c r="S1126" s="116"/>
      <c r="T1126" s="116"/>
      <c r="U1126" s="116"/>
      <c r="V1126" s="116"/>
      <c r="W1126" s="116"/>
      <c r="X1126" s="116"/>
      <c r="Y1126" s="122"/>
      <c r="Z1126" s="104"/>
      <c r="AA1126" s="104"/>
      <c r="AB1126" s="104"/>
      <c r="AC1126" s="104"/>
      <c r="AD1126" s="104"/>
      <c r="AE1126" s="104"/>
      <c r="AF1126" s="104"/>
      <c r="AG1126" s="104"/>
      <c r="AH1126" s="104"/>
      <c r="AI1126" s="104"/>
      <c r="AJ1126" s="104"/>
      <c r="AK1126" s="104"/>
      <c r="AL1126" s="104"/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4"/>
      <c r="AW1126" s="104"/>
      <c r="AX1126" s="104"/>
      <c r="AY1126" s="104"/>
      <c r="AZ1126" s="104"/>
      <c r="BA1126" s="104"/>
      <c r="BB1126" s="104"/>
      <c r="BC1126" s="104"/>
      <c r="BD1126" s="104"/>
      <c r="BE1126" s="104"/>
      <c r="BF1126" s="104"/>
      <c r="BG1126" s="104"/>
      <c r="BH1126" s="104"/>
      <c r="BI1126" s="104"/>
      <c r="BJ1126" s="104"/>
      <c r="BK1126" s="104"/>
      <c r="BL1126" s="104"/>
      <c r="BM1126" s="104"/>
      <c r="BN1126" s="104"/>
      <c r="BO1126" s="104"/>
      <c r="BP1126" s="104"/>
      <c r="BQ1126" s="104"/>
      <c r="BR1126" s="104"/>
      <c r="BS1126" s="104"/>
      <c r="BT1126" s="104"/>
      <c r="BU1126" s="104"/>
      <c r="BV1126" s="104"/>
      <c r="BW1126" s="104"/>
      <c r="BX1126" s="104"/>
      <c r="BY1126" s="104"/>
      <c r="BZ1126" s="104"/>
      <c r="CA1126" s="104"/>
      <c r="CB1126" s="104"/>
      <c r="CC1126" s="104"/>
      <c r="CD1126" s="104"/>
      <c r="CE1126" s="104"/>
      <c r="CF1126" s="104"/>
      <c r="CG1126" s="104"/>
      <c r="CH1126" s="104"/>
      <c r="CI1126" s="104"/>
      <c r="CJ1126" s="104"/>
      <c r="CK1126" s="104"/>
      <c r="CL1126" s="104"/>
      <c r="CM1126" s="104"/>
      <c r="CN1126" s="104"/>
      <c r="CO1126" s="104"/>
      <c r="CP1126" s="104"/>
      <c r="CQ1126" s="104"/>
      <c r="CR1126" s="104"/>
      <c r="CS1126" s="104"/>
      <c r="CT1126" s="104"/>
      <c r="CU1126" s="104"/>
      <c r="CV1126" s="104"/>
      <c r="CW1126" s="104"/>
      <c r="CX1126" s="104"/>
      <c r="CY1126" s="104"/>
      <c r="CZ1126" s="104"/>
      <c r="DA1126" s="104"/>
      <c r="DB1126" s="104"/>
      <c r="DC1126" s="104"/>
      <c r="DD1126" s="104"/>
      <c r="DE1126" s="104"/>
      <c r="DF1126" s="104"/>
      <c r="DG1126" s="104"/>
      <c r="DH1126" s="104"/>
      <c r="DI1126" s="104"/>
      <c r="DJ1126" s="107"/>
    </row>
    <row r="1127" spans="1:114" x14ac:dyDescent="0.2">
      <c r="A1127" s="164"/>
      <c r="B1127" s="165"/>
      <c r="C1127" s="116"/>
      <c r="D1127" s="116"/>
      <c r="E1127" s="116"/>
      <c r="F1127" s="116"/>
      <c r="G1127" s="116"/>
      <c r="H1127" s="116"/>
      <c r="I1127" s="116"/>
      <c r="J1127" s="129"/>
      <c r="K1127" s="116"/>
      <c r="L1127" s="116"/>
      <c r="M1127" s="116"/>
      <c r="N1127" s="116"/>
      <c r="O1127" s="116"/>
      <c r="P1127" s="116"/>
      <c r="Q1127" s="116"/>
      <c r="R1127" s="116"/>
      <c r="S1127" s="116"/>
      <c r="T1127" s="116"/>
      <c r="U1127" s="116"/>
      <c r="V1127" s="116"/>
      <c r="W1127" s="116"/>
      <c r="X1127" s="116"/>
      <c r="Y1127" s="122"/>
      <c r="Z1127" s="104"/>
      <c r="AA1127" s="104"/>
      <c r="AB1127" s="104"/>
      <c r="AC1127" s="104"/>
      <c r="AD1127" s="104"/>
      <c r="AE1127" s="104"/>
      <c r="AF1127" s="104"/>
      <c r="AG1127" s="104"/>
      <c r="AH1127" s="104"/>
      <c r="AI1127" s="104"/>
      <c r="AJ1127" s="104"/>
      <c r="AK1127" s="104"/>
      <c r="AL1127" s="104"/>
      <c r="AM1127" s="104"/>
      <c r="AN1127" s="104"/>
      <c r="AO1127" s="104"/>
      <c r="AP1127" s="104"/>
      <c r="AQ1127" s="104"/>
      <c r="AR1127" s="104"/>
      <c r="AS1127" s="104"/>
      <c r="AT1127" s="104"/>
      <c r="AU1127" s="104"/>
      <c r="AV1127" s="104"/>
      <c r="AW1127" s="104"/>
      <c r="AX1127" s="104"/>
      <c r="AY1127" s="104"/>
      <c r="AZ1127" s="104"/>
      <c r="BA1127" s="104"/>
      <c r="BB1127" s="104"/>
      <c r="BC1127" s="104"/>
      <c r="BD1127" s="104"/>
      <c r="BE1127" s="104"/>
      <c r="BF1127" s="104"/>
      <c r="BG1127" s="104"/>
      <c r="BH1127" s="104"/>
      <c r="BI1127" s="104"/>
      <c r="BJ1127" s="104"/>
      <c r="BK1127" s="104"/>
      <c r="BL1127" s="104"/>
      <c r="BM1127" s="104"/>
      <c r="BN1127" s="104"/>
      <c r="BO1127" s="104"/>
      <c r="BP1127" s="104"/>
      <c r="BQ1127" s="104"/>
      <c r="BR1127" s="104"/>
      <c r="BS1127" s="104"/>
      <c r="BT1127" s="104"/>
      <c r="BU1127" s="104"/>
      <c r="BV1127" s="104"/>
      <c r="BW1127" s="104"/>
      <c r="BX1127" s="104"/>
      <c r="BY1127" s="104"/>
      <c r="BZ1127" s="104"/>
      <c r="CA1127" s="104"/>
      <c r="CB1127" s="104"/>
      <c r="CC1127" s="104"/>
      <c r="CD1127" s="104"/>
      <c r="CE1127" s="104"/>
      <c r="CF1127" s="104"/>
      <c r="CG1127" s="104"/>
      <c r="CH1127" s="104"/>
      <c r="CI1127" s="104"/>
      <c r="CJ1127" s="104"/>
      <c r="CK1127" s="104"/>
      <c r="CL1127" s="104"/>
      <c r="CM1127" s="104"/>
      <c r="CN1127" s="104"/>
      <c r="CO1127" s="104"/>
      <c r="CP1127" s="104"/>
      <c r="CQ1127" s="104"/>
      <c r="CR1127" s="104"/>
      <c r="CS1127" s="104"/>
      <c r="CT1127" s="104"/>
      <c r="CU1127" s="104"/>
      <c r="CV1127" s="104"/>
      <c r="CW1127" s="104"/>
      <c r="CX1127" s="104"/>
      <c r="CY1127" s="104"/>
      <c r="CZ1127" s="104"/>
      <c r="DA1127" s="104"/>
      <c r="DB1127" s="104"/>
      <c r="DC1127" s="104"/>
      <c r="DD1127" s="104"/>
      <c r="DE1127" s="104"/>
      <c r="DF1127" s="104"/>
      <c r="DG1127" s="104"/>
      <c r="DH1127" s="104"/>
      <c r="DI1127" s="104"/>
      <c r="DJ1127" s="107"/>
    </row>
    <row r="1128" spans="1:114" x14ac:dyDescent="0.2">
      <c r="A1128" s="164"/>
      <c r="B1128" s="165"/>
      <c r="C1128" s="116"/>
      <c r="D1128" s="116"/>
      <c r="E1128" s="116"/>
      <c r="F1128" s="116"/>
      <c r="G1128" s="116"/>
      <c r="H1128" s="116"/>
      <c r="I1128" s="116"/>
      <c r="J1128" s="129"/>
      <c r="K1128" s="116"/>
      <c r="L1128" s="116"/>
      <c r="M1128" s="116"/>
      <c r="N1128" s="116"/>
      <c r="O1128" s="116"/>
      <c r="P1128" s="116"/>
      <c r="Q1128" s="116"/>
      <c r="R1128" s="116"/>
      <c r="S1128" s="116"/>
      <c r="T1128" s="116"/>
      <c r="U1128" s="116"/>
      <c r="V1128" s="116"/>
      <c r="W1128" s="116"/>
      <c r="X1128" s="116"/>
      <c r="Y1128" s="122"/>
      <c r="Z1128" s="104"/>
      <c r="AA1128" s="104"/>
      <c r="AB1128" s="104"/>
      <c r="AC1128" s="104"/>
      <c r="AD1128" s="104"/>
      <c r="AE1128" s="104"/>
      <c r="AF1128" s="104"/>
      <c r="AG1128" s="104"/>
      <c r="AH1128" s="104"/>
      <c r="AI1128" s="104"/>
      <c r="AJ1128" s="104"/>
      <c r="AK1128" s="104"/>
      <c r="AL1128" s="104"/>
      <c r="AM1128" s="104"/>
      <c r="AN1128" s="104"/>
      <c r="AO1128" s="104"/>
      <c r="AP1128" s="104"/>
      <c r="AQ1128" s="104"/>
      <c r="AR1128" s="104"/>
      <c r="AS1128" s="104"/>
      <c r="AT1128" s="104"/>
      <c r="AU1128" s="104"/>
      <c r="AV1128" s="104"/>
      <c r="AW1128" s="104"/>
      <c r="AX1128" s="104"/>
      <c r="AY1128" s="104"/>
      <c r="AZ1128" s="104"/>
      <c r="BA1128" s="104"/>
      <c r="BB1128" s="104"/>
      <c r="BC1128" s="104"/>
      <c r="BD1128" s="104"/>
      <c r="BE1128" s="104"/>
      <c r="BF1128" s="104"/>
      <c r="BG1128" s="104"/>
      <c r="BH1128" s="104"/>
      <c r="BI1128" s="104"/>
      <c r="BJ1128" s="104"/>
      <c r="BK1128" s="104"/>
      <c r="BL1128" s="104"/>
      <c r="BM1128" s="104"/>
      <c r="BN1128" s="104"/>
      <c r="BO1128" s="104"/>
      <c r="BP1128" s="104"/>
      <c r="BQ1128" s="104"/>
      <c r="BR1128" s="104"/>
      <c r="BS1128" s="104"/>
      <c r="BT1128" s="104"/>
      <c r="BU1128" s="104"/>
      <c r="BV1128" s="104"/>
      <c r="BW1128" s="104"/>
      <c r="BX1128" s="104"/>
      <c r="BY1128" s="104"/>
      <c r="BZ1128" s="104"/>
      <c r="CA1128" s="104"/>
      <c r="CB1128" s="104"/>
      <c r="CC1128" s="104"/>
      <c r="CD1128" s="104"/>
      <c r="CE1128" s="104"/>
      <c r="CF1128" s="104"/>
      <c r="CG1128" s="104"/>
      <c r="CH1128" s="104"/>
      <c r="CI1128" s="104"/>
      <c r="CJ1128" s="104"/>
      <c r="CK1128" s="104"/>
      <c r="CL1128" s="104"/>
      <c r="CM1128" s="104"/>
      <c r="CN1128" s="104"/>
      <c r="CO1128" s="104"/>
      <c r="CP1128" s="104"/>
      <c r="CQ1128" s="104"/>
      <c r="CR1128" s="104"/>
      <c r="CS1128" s="104"/>
      <c r="CT1128" s="104"/>
      <c r="CU1128" s="104"/>
      <c r="CV1128" s="104"/>
      <c r="CW1128" s="104"/>
      <c r="CX1128" s="104"/>
      <c r="CY1128" s="104"/>
      <c r="CZ1128" s="104"/>
      <c r="DA1128" s="104"/>
      <c r="DB1128" s="104"/>
      <c r="DC1128" s="104"/>
      <c r="DD1128" s="104"/>
      <c r="DE1128" s="104"/>
      <c r="DF1128" s="104"/>
      <c r="DG1128" s="104"/>
      <c r="DH1128" s="104"/>
      <c r="DI1128" s="104"/>
      <c r="DJ1128" s="107"/>
    </row>
    <row r="1129" spans="1:114" x14ac:dyDescent="0.2">
      <c r="A1129" s="164"/>
      <c r="B1129" s="165"/>
      <c r="C1129" s="116"/>
      <c r="D1129" s="116"/>
      <c r="E1129" s="116"/>
      <c r="F1129" s="116"/>
      <c r="G1129" s="116"/>
      <c r="H1129" s="116"/>
      <c r="I1129" s="116"/>
      <c r="J1129" s="129"/>
      <c r="K1129" s="116"/>
      <c r="L1129" s="116"/>
      <c r="M1129" s="116"/>
      <c r="N1129" s="116"/>
      <c r="O1129" s="116"/>
      <c r="P1129" s="116"/>
      <c r="Q1129" s="116"/>
      <c r="R1129" s="116"/>
      <c r="S1129" s="116"/>
      <c r="T1129" s="116"/>
      <c r="U1129" s="116"/>
      <c r="V1129" s="116"/>
      <c r="W1129" s="116"/>
      <c r="X1129" s="116"/>
      <c r="Y1129" s="122"/>
      <c r="Z1129" s="104"/>
      <c r="AA1129" s="104"/>
      <c r="AB1129" s="104"/>
      <c r="AC1129" s="104"/>
      <c r="AD1129" s="104"/>
      <c r="AE1129" s="104"/>
      <c r="AF1129" s="104"/>
      <c r="AG1129" s="104"/>
      <c r="AH1129" s="104"/>
      <c r="AI1129" s="104"/>
      <c r="AJ1129" s="104"/>
      <c r="AK1129" s="104"/>
      <c r="AL1129" s="104"/>
      <c r="AM1129" s="104"/>
      <c r="AN1129" s="104"/>
      <c r="AO1129" s="104"/>
      <c r="AP1129" s="104"/>
      <c r="AQ1129" s="104"/>
      <c r="AR1129" s="104"/>
      <c r="AS1129" s="104"/>
      <c r="AT1129" s="104"/>
      <c r="AU1129" s="104"/>
      <c r="AV1129" s="104"/>
      <c r="AW1129" s="104"/>
      <c r="AX1129" s="104"/>
      <c r="AY1129" s="104"/>
      <c r="AZ1129" s="104"/>
      <c r="BA1129" s="104"/>
      <c r="BB1129" s="104"/>
      <c r="BC1129" s="104"/>
      <c r="BD1129" s="104"/>
      <c r="BE1129" s="104"/>
      <c r="BF1129" s="104"/>
      <c r="BG1129" s="104"/>
      <c r="BH1129" s="104"/>
      <c r="BI1129" s="104"/>
      <c r="BJ1129" s="104"/>
      <c r="BK1129" s="104"/>
      <c r="BL1129" s="104"/>
      <c r="BM1129" s="104"/>
      <c r="BN1129" s="104"/>
      <c r="BO1129" s="104"/>
      <c r="BP1129" s="104"/>
      <c r="BQ1129" s="104"/>
      <c r="BR1129" s="104"/>
      <c r="BS1129" s="104"/>
      <c r="BT1129" s="104"/>
      <c r="BU1129" s="104"/>
      <c r="BV1129" s="104"/>
      <c r="BW1129" s="104"/>
      <c r="BX1129" s="104"/>
      <c r="BY1129" s="104"/>
      <c r="BZ1129" s="104"/>
      <c r="CA1129" s="104"/>
      <c r="CB1129" s="104"/>
      <c r="CC1129" s="104"/>
      <c r="CD1129" s="104"/>
      <c r="CE1129" s="104"/>
      <c r="CF1129" s="104"/>
      <c r="CG1129" s="104"/>
      <c r="CH1129" s="104"/>
      <c r="CI1129" s="104"/>
      <c r="CJ1129" s="104"/>
      <c r="CK1129" s="104"/>
      <c r="CL1129" s="104"/>
      <c r="CM1129" s="104"/>
      <c r="CN1129" s="104"/>
      <c r="CO1129" s="104"/>
      <c r="CP1129" s="104"/>
      <c r="CQ1129" s="104"/>
      <c r="CR1129" s="104"/>
      <c r="CS1129" s="104"/>
      <c r="CT1129" s="104"/>
      <c r="CU1129" s="104"/>
      <c r="CV1129" s="104"/>
      <c r="CW1129" s="104"/>
      <c r="CX1129" s="104"/>
      <c r="CY1129" s="104"/>
      <c r="CZ1129" s="104"/>
      <c r="DA1129" s="104"/>
      <c r="DB1129" s="104"/>
      <c r="DC1129" s="104"/>
      <c r="DD1129" s="104"/>
      <c r="DE1129" s="104"/>
      <c r="DF1129" s="104"/>
      <c r="DG1129" s="104"/>
      <c r="DH1129" s="104"/>
      <c r="DI1129" s="104"/>
      <c r="DJ1129" s="107"/>
    </row>
    <row r="1130" spans="1:114" x14ac:dyDescent="0.2">
      <c r="A1130" s="164"/>
      <c r="B1130" s="165"/>
      <c r="C1130" s="116"/>
      <c r="D1130" s="116"/>
      <c r="E1130" s="116"/>
      <c r="F1130" s="116"/>
      <c r="G1130" s="116"/>
      <c r="H1130" s="116"/>
      <c r="I1130" s="116"/>
      <c r="J1130" s="129"/>
      <c r="K1130" s="116"/>
      <c r="L1130" s="116"/>
      <c r="M1130" s="116"/>
      <c r="N1130" s="116"/>
      <c r="O1130" s="116"/>
      <c r="P1130" s="116"/>
      <c r="Q1130" s="116"/>
      <c r="R1130" s="116"/>
      <c r="S1130" s="116"/>
      <c r="T1130" s="116"/>
      <c r="U1130" s="116"/>
      <c r="V1130" s="116"/>
      <c r="W1130" s="116"/>
      <c r="X1130" s="116"/>
      <c r="Y1130" s="122"/>
      <c r="Z1130" s="104"/>
      <c r="AA1130" s="104"/>
      <c r="AB1130" s="104"/>
      <c r="AC1130" s="104"/>
      <c r="AD1130" s="104"/>
      <c r="AE1130" s="104"/>
      <c r="AF1130" s="104"/>
      <c r="AG1130" s="104"/>
      <c r="AH1130" s="104"/>
      <c r="AI1130" s="104"/>
      <c r="AJ1130" s="104"/>
      <c r="AK1130" s="104"/>
      <c r="AL1130" s="104"/>
      <c r="AM1130" s="104"/>
      <c r="AN1130" s="104"/>
      <c r="AO1130" s="104"/>
      <c r="AP1130" s="104"/>
      <c r="AQ1130" s="104"/>
      <c r="AR1130" s="104"/>
      <c r="AS1130" s="104"/>
      <c r="AT1130" s="104"/>
      <c r="AU1130" s="104"/>
      <c r="AV1130" s="104"/>
      <c r="AW1130" s="104"/>
      <c r="AX1130" s="104"/>
      <c r="AY1130" s="104"/>
      <c r="AZ1130" s="104"/>
      <c r="BA1130" s="104"/>
      <c r="BB1130" s="104"/>
      <c r="BC1130" s="104"/>
      <c r="BD1130" s="104"/>
      <c r="BE1130" s="104"/>
      <c r="BF1130" s="104"/>
      <c r="BG1130" s="104"/>
      <c r="BH1130" s="104"/>
      <c r="BI1130" s="104"/>
      <c r="BJ1130" s="104"/>
      <c r="BK1130" s="104"/>
      <c r="BL1130" s="104"/>
      <c r="BM1130" s="104"/>
      <c r="BN1130" s="104"/>
      <c r="BO1130" s="104"/>
      <c r="BP1130" s="104"/>
      <c r="BQ1130" s="104"/>
      <c r="BR1130" s="104"/>
      <c r="BS1130" s="104"/>
      <c r="BT1130" s="104"/>
      <c r="BU1130" s="104"/>
      <c r="BV1130" s="104"/>
      <c r="BW1130" s="104"/>
      <c r="BX1130" s="104"/>
      <c r="BY1130" s="104"/>
      <c r="BZ1130" s="104"/>
      <c r="CA1130" s="104"/>
      <c r="CB1130" s="104"/>
      <c r="CC1130" s="104"/>
      <c r="CD1130" s="104"/>
      <c r="CE1130" s="104"/>
      <c r="CF1130" s="104"/>
      <c r="CG1130" s="104"/>
      <c r="CH1130" s="104"/>
      <c r="CI1130" s="104"/>
      <c r="CJ1130" s="104"/>
      <c r="CK1130" s="104"/>
      <c r="CL1130" s="104"/>
      <c r="CM1130" s="104"/>
      <c r="CN1130" s="104"/>
      <c r="CO1130" s="104"/>
      <c r="CP1130" s="104"/>
      <c r="CQ1130" s="104"/>
      <c r="CR1130" s="104"/>
      <c r="CS1130" s="104"/>
      <c r="CT1130" s="104"/>
      <c r="CU1130" s="104"/>
      <c r="CV1130" s="104"/>
      <c r="CW1130" s="104"/>
      <c r="CX1130" s="104"/>
      <c r="CY1130" s="104"/>
      <c r="CZ1130" s="104"/>
      <c r="DA1130" s="104"/>
      <c r="DB1130" s="104"/>
      <c r="DC1130" s="104"/>
      <c r="DD1130" s="104"/>
      <c r="DE1130" s="104"/>
      <c r="DF1130" s="104"/>
      <c r="DG1130" s="104"/>
      <c r="DH1130" s="104"/>
      <c r="DI1130" s="104"/>
      <c r="DJ1130" s="107"/>
    </row>
    <row r="1131" spans="1:114" x14ac:dyDescent="0.2">
      <c r="A1131" s="164"/>
      <c r="B1131" s="165"/>
      <c r="C1131" s="116"/>
      <c r="D1131" s="116"/>
      <c r="E1131" s="116"/>
      <c r="F1131" s="116"/>
      <c r="G1131" s="116"/>
      <c r="H1131" s="116"/>
      <c r="I1131" s="116"/>
      <c r="J1131" s="129"/>
      <c r="K1131" s="116"/>
      <c r="L1131" s="116"/>
      <c r="M1131" s="116"/>
      <c r="N1131" s="116"/>
      <c r="O1131" s="116"/>
      <c r="P1131" s="116"/>
      <c r="Q1131" s="116"/>
      <c r="R1131" s="116"/>
      <c r="S1131" s="116"/>
      <c r="T1131" s="116"/>
      <c r="U1131" s="116"/>
      <c r="V1131" s="116"/>
      <c r="W1131" s="116"/>
      <c r="X1131" s="116"/>
      <c r="Y1131" s="122"/>
      <c r="Z1131" s="104"/>
      <c r="AA1131" s="104"/>
      <c r="AB1131" s="104"/>
      <c r="AC1131" s="104"/>
      <c r="AD1131" s="104"/>
      <c r="AE1131" s="104"/>
      <c r="AF1131" s="104"/>
      <c r="AG1131" s="104"/>
      <c r="AH1131" s="104"/>
      <c r="AI1131" s="104"/>
      <c r="AJ1131" s="104"/>
      <c r="AK1131" s="104"/>
      <c r="AL1131" s="104"/>
      <c r="AM1131" s="104"/>
      <c r="AN1131" s="104"/>
      <c r="AO1131" s="104"/>
      <c r="AP1131" s="104"/>
      <c r="AQ1131" s="104"/>
      <c r="AR1131" s="104"/>
      <c r="AS1131" s="104"/>
      <c r="AT1131" s="104"/>
      <c r="AU1131" s="104"/>
      <c r="AV1131" s="104"/>
      <c r="AW1131" s="104"/>
      <c r="AX1131" s="104"/>
      <c r="AY1131" s="104"/>
      <c r="AZ1131" s="104"/>
      <c r="BA1131" s="104"/>
      <c r="BB1131" s="104"/>
      <c r="BC1131" s="104"/>
      <c r="BD1131" s="104"/>
      <c r="BE1131" s="104"/>
      <c r="BF1131" s="104"/>
      <c r="BG1131" s="104"/>
      <c r="BH1131" s="104"/>
      <c r="BI1131" s="104"/>
      <c r="BJ1131" s="104"/>
      <c r="BK1131" s="104"/>
      <c r="BL1131" s="104"/>
      <c r="BM1131" s="104"/>
      <c r="BN1131" s="104"/>
      <c r="BO1131" s="104"/>
      <c r="BP1131" s="104"/>
      <c r="BQ1131" s="104"/>
      <c r="BR1131" s="104"/>
      <c r="BS1131" s="104"/>
      <c r="BT1131" s="104"/>
      <c r="BU1131" s="104"/>
      <c r="BV1131" s="104"/>
      <c r="BW1131" s="104"/>
      <c r="BX1131" s="104"/>
      <c r="BY1131" s="104"/>
      <c r="BZ1131" s="104"/>
      <c r="CA1131" s="104"/>
      <c r="CB1131" s="104"/>
      <c r="CC1131" s="104"/>
      <c r="CD1131" s="104"/>
      <c r="CE1131" s="104"/>
      <c r="CF1131" s="104"/>
      <c r="CG1131" s="104"/>
      <c r="CH1131" s="104"/>
      <c r="CI1131" s="104"/>
      <c r="CJ1131" s="104"/>
      <c r="CK1131" s="104"/>
      <c r="CL1131" s="104"/>
      <c r="CM1131" s="104"/>
      <c r="CN1131" s="104"/>
      <c r="CO1131" s="104"/>
      <c r="CP1131" s="104"/>
      <c r="CQ1131" s="104"/>
      <c r="CR1131" s="104"/>
      <c r="CS1131" s="104"/>
      <c r="CT1131" s="104"/>
      <c r="CU1131" s="104"/>
      <c r="CV1131" s="104"/>
      <c r="CW1131" s="104"/>
      <c r="CX1131" s="104"/>
      <c r="CY1131" s="104"/>
      <c r="CZ1131" s="104"/>
      <c r="DA1131" s="104"/>
      <c r="DB1131" s="104"/>
      <c r="DC1131" s="104"/>
      <c r="DD1131" s="104"/>
      <c r="DE1131" s="104"/>
      <c r="DF1131" s="104"/>
      <c r="DG1131" s="104"/>
      <c r="DH1131" s="104"/>
      <c r="DI1131" s="104"/>
      <c r="DJ1131" s="107"/>
    </row>
    <row r="1132" spans="1:114" x14ac:dyDescent="0.2">
      <c r="A1132" s="164"/>
      <c r="B1132" s="165"/>
      <c r="C1132" s="116"/>
      <c r="D1132" s="116"/>
      <c r="E1132" s="116"/>
      <c r="F1132" s="116"/>
      <c r="G1132" s="116"/>
      <c r="H1132" s="116"/>
      <c r="I1132" s="116"/>
      <c r="J1132" s="129"/>
      <c r="K1132" s="116"/>
      <c r="L1132" s="116"/>
      <c r="M1132" s="116"/>
      <c r="N1132" s="116"/>
      <c r="O1132" s="116"/>
      <c r="P1132" s="116"/>
      <c r="Q1132" s="116"/>
      <c r="R1132" s="116"/>
      <c r="S1132" s="116"/>
      <c r="T1132" s="116"/>
      <c r="U1132" s="116"/>
      <c r="V1132" s="116"/>
      <c r="W1132" s="116"/>
      <c r="X1132" s="116"/>
      <c r="Y1132" s="122"/>
      <c r="Z1132" s="104"/>
      <c r="AA1132" s="104"/>
      <c r="AB1132" s="104"/>
      <c r="AC1132" s="104"/>
      <c r="AD1132" s="104"/>
      <c r="AE1132" s="104"/>
      <c r="AF1132" s="104"/>
      <c r="AG1132" s="104"/>
      <c r="AH1132" s="104"/>
      <c r="AI1132" s="104"/>
      <c r="AJ1132" s="104"/>
      <c r="AK1132" s="104"/>
      <c r="AL1132" s="104"/>
      <c r="AM1132" s="104"/>
      <c r="AN1132" s="104"/>
      <c r="AO1132" s="104"/>
      <c r="AP1132" s="104"/>
      <c r="AQ1132" s="104"/>
      <c r="AR1132" s="104"/>
      <c r="AS1132" s="104"/>
      <c r="AT1132" s="104"/>
      <c r="AU1132" s="104"/>
      <c r="AV1132" s="104"/>
      <c r="AW1132" s="104"/>
      <c r="AX1132" s="104"/>
      <c r="AY1132" s="104"/>
      <c r="AZ1132" s="104"/>
      <c r="BA1132" s="104"/>
      <c r="BB1132" s="104"/>
      <c r="BC1132" s="104"/>
      <c r="BD1132" s="104"/>
      <c r="BE1132" s="104"/>
      <c r="BF1132" s="104"/>
      <c r="BG1132" s="104"/>
      <c r="BH1132" s="104"/>
      <c r="BI1132" s="104"/>
      <c r="BJ1132" s="104"/>
      <c r="BK1132" s="104"/>
      <c r="BL1132" s="104"/>
      <c r="BM1132" s="104"/>
      <c r="BN1132" s="104"/>
      <c r="BO1132" s="104"/>
      <c r="BP1132" s="104"/>
      <c r="BQ1132" s="104"/>
      <c r="BR1132" s="104"/>
      <c r="BS1132" s="104"/>
      <c r="BT1132" s="104"/>
      <c r="BU1132" s="104"/>
      <c r="BV1132" s="104"/>
      <c r="BW1132" s="104"/>
      <c r="BX1132" s="104"/>
      <c r="BY1132" s="104"/>
      <c r="BZ1132" s="104"/>
      <c r="CA1132" s="104"/>
      <c r="CB1132" s="104"/>
      <c r="CC1132" s="104"/>
      <c r="CD1132" s="104"/>
      <c r="CE1132" s="104"/>
      <c r="CF1132" s="104"/>
      <c r="CG1132" s="104"/>
      <c r="CH1132" s="104"/>
      <c r="CI1132" s="104"/>
      <c r="CJ1132" s="104"/>
      <c r="CK1132" s="104"/>
      <c r="CL1132" s="104"/>
      <c r="CM1132" s="104"/>
      <c r="CN1132" s="104"/>
      <c r="CO1132" s="104"/>
      <c r="CP1132" s="104"/>
      <c r="CQ1132" s="104"/>
      <c r="CR1132" s="104"/>
      <c r="CS1132" s="104"/>
      <c r="CT1132" s="104"/>
      <c r="CU1132" s="104"/>
      <c r="CV1132" s="104"/>
      <c r="CW1132" s="104"/>
      <c r="CX1132" s="104"/>
      <c r="CY1132" s="104"/>
      <c r="CZ1132" s="104"/>
      <c r="DA1132" s="104"/>
      <c r="DB1132" s="104"/>
      <c r="DC1132" s="104"/>
      <c r="DD1132" s="104"/>
      <c r="DE1132" s="104"/>
      <c r="DF1132" s="104"/>
      <c r="DG1132" s="104"/>
      <c r="DH1132" s="104"/>
      <c r="DI1132" s="104"/>
      <c r="DJ1132" s="107"/>
    </row>
    <row r="1133" spans="1:114" x14ac:dyDescent="0.2">
      <c r="A1133" s="164"/>
      <c r="B1133" s="165"/>
      <c r="C1133" s="116"/>
      <c r="D1133" s="116"/>
      <c r="E1133" s="116"/>
      <c r="F1133" s="116"/>
      <c r="G1133" s="116"/>
      <c r="H1133" s="116"/>
      <c r="I1133" s="116"/>
      <c r="J1133" s="129"/>
      <c r="K1133" s="116"/>
      <c r="L1133" s="116"/>
      <c r="M1133" s="116"/>
      <c r="N1133" s="116"/>
      <c r="O1133" s="116"/>
      <c r="P1133" s="116"/>
      <c r="Q1133" s="116"/>
      <c r="R1133" s="116"/>
      <c r="S1133" s="116"/>
      <c r="T1133" s="116"/>
      <c r="U1133" s="116"/>
      <c r="V1133" s="116"/>
      <c r="W1133" s="116"/>
      <c r="X1133" s="116"/>
      <c r="Y1133" s="122"/>
      <c r="Z1133" s="104"/>
      <c r="AA1133" s="104"/>
      <c r="AB1133" s="104"/>
      <c r="AC1133" s="104"/>
      <c r="AD1133" s="104"/>
      <c r="AE1133" s="104"/>
      <c r="AF1133" s="104"/>
      <c r="AG1133" s="104"/>
      <c r="AH1133" s="104"/>
      <c r="AI1133" s="104"/>
      <c r="AJ1133" s="104"/>
      <c r="AK1133" s="104"/>
      <c r="AL1133" s="104"/>
      <c r="AM1133" s="104"/>
      <c r="AN1133" s="104"/>
      <c r="AO1133" s="104"/>
      <c r="AP1133" s="104"/>
      <c r="AQ1133" s="104"/>
      <c r="AR1133" s="104"/>
      <c r="AS1133" s="104"/>
      <c r="AT1133" s="104"/>
      <c r="AU1133" s="104"/>
      <c r="AV1133" s="104"/>
      <c r="AW1133" s="104"/>
      <c r="AX1133" s="104"/>
      <c r="AY1133" s="104"/>
      <c r="AZ1133" s="104"/>
      <c r="BA1133" s="104"/>
      <c r="BB1133" s="104"/>
      <c r="BC1133" s="104"/>
      <c r="BD1133" s="104"/>
      <c r="BE1133" s="104"/>
      <c r="BF1133" s="104"/>
      <c r="BG1133" s="104"/>
      <c r="BH1133" s="104"/>
      <c r="BI1133" s="104"/>
      <c r="BJ1133" s="104"/>
      <c r="BK1133" s="104"/>
      <c r="BL1133" s="104"/>
      <c r="BM1133" s="104"/>
      <c r="BN1133" s="104"/>
      <c r="BO1133" s="104"/>
      <c r="BP1133" s="104"/>
      <c r="BQ1133" s="104"/>
      <c r="BR1133" s="104"/>
      <c r="BS1133" s="104"/>
      <c r="BT1133" s="104"/>
      <c r="BU1133" s="104"/>
      <c r="BV1133" s="104"/>
      <c r="BW1133" s="104"/>
      <c r="BX1133" s="104"/>
      <c r="BY1133" s="104"/>
      <c r="BZ1133" s="104"/>
      <c r="CA1133" s="104"/>
      <c r="CB1133" s="104"/>
      <c r="CC1133" s="104"/>
      <c r="CD1133" s="104"/>
      <c r="CE1133" s="104"/>
      <c r="CF1133" s="104"/>
      <c r="CG1133" s="104"/>
      <c r="CH1133" s="104"/>
      <c r="CI1133" s="104"/>
      <c r="CJ1133" s="104"/>
      <c r="CK1133" s="104"/>
      <c r="CL1133" s="104"/>
      <c r="CM1133" s="104"/>
      <c r="CN1133" s="104"/>
      <c r="CO1133" s="104"/>
      <c r="CP1133" s="104"/>
      <c r="CQ1133" s="104"/>
      <c r="CR1133" s="104"/>
      <c r="CS1133" s="104"/>
      <c r="CT1133" s="104"/>
      <c r="CU1133" s="104"/>
      <c r="CV1133" s="104"/>
      <c r="CW1133" s="104"/>
      <c r="CX1133" s="104"/>
      <c r="CY1133" s="104"/>
      <c r="CZ1133" s="104"/>
      <c r="DA1133" s="104"/>
      <c r="DB1133" s="104"/>
      <c r="DC1133" s="104"/>
      <c r="DD1133" s="104"/>
      <c r="DE1133" s="104"/>
      <c r="DF1133" s="104"/>
      <c r="DG1133" s="104"/>
      <c r="DH1133" s="104"/>
      <c r="DI1133" s="104"/>
      <c r="DJ1133" s="107"/>
    </row>
    <row r="1134" spans="1:114" x14ac:dyDescent="0.2">
      <c r="A1134" s="164"/>
      <c r="B1134" s="165"/>
      <c r="C1134" s="116"/>
      <c r="D1134" s="116"/>
      <c r="E1134" s="116"/>
      <c r="F1134" s="116"/>
      <c r="G1134" s="116"/>
      <c r="H1134" s="116"/>
      <c r="I1134" s="116"/>
      <c r="J1134" s="129"/>
      <c r="K1134" s="116"/>
      <c r="L1134" s="116"/>
      <c r="M1134" s="116"/>
      <c r="N1134" s="116"/>
      <c r="O1134" s="116"/>
      <c r="P1134" s="116"/>
      <c r="Q1134" s="116"/>
      <c r="R1134" s="116"/>
      <c r="S1134" s="116"/>
      <c r="T1134" s="116"/>
      <c r="U1134" s="116"/>
      <c r="V1134" s="116"/>
      <c r="W1134" s="116"/>
      <c r="X1134" s="116"/>
      <c r="Y1134" s="122"/>
      <c r="Z1134" s="104"/>
      <c r="AA1134" s="104"/>
      <c r="AB1134" s="104"/>
      <c r="AC1134" s="104"/>
      <c r="AD1134" s="104"/>
      <c r="AE1134" s="104"/>
      <c r="AF1134" s="104"/>
      <c r="AG1134" s="104"/>
      <c r="AH1134" s="104"/>
      <c r="AI1134" s="104"/>
      <c r="AJ1134" s="104"/>
      <c r="AK1134" s="104"/>
      <c r="AL1134" s="104"/>
      <c r="AM1134" s="104"/>
      <c r="AN1134" s="104"/>
      <c r="AO1134" s="104"/>
      <c r="AP1134" s="104"/>
      <c r="AQ1134" s="104"/>
      <c r="AR1134" s="104"/>
      <c r="AS1134" s="104"/>
      <c r="AT1134" s="104"/>
      <c r="AU1134" s="104"/>
      <c r="AV1134" s="104"/>
      <c r="AW1134" s="104"/>
      <c r="AX1134" s="104"/>
      <c r="AY1134" s="104"/>
      <c r="AZ1134" s="104"/>
      <c r="BA1134" s="104"/>
      <c r="BB1134" s="104"/>
      <c r="BC1134" s="104"/>
      <c r="BD1134" s="104"/>
      <c r="BE1134" s="104"/>
      <c r="BF1134" s="104"/>
      <c r="BG1134" s="104"/>
      <c r="BH1134" s="104"/>
      <c r="BI1134" s="104"/>
      <c r="BJ1134" s="104"/>
      <c r="BK1134" s="104"/>
      <c r="BL1134" s="104"/>
      <c r="BM1134" s="104"/>
      <c r="BN1134" s="104"/>
      <c r="BO1134" s="104"/>
      <c r="BP1134" s="104"/>
      <c r="BQ1134" s="104"/>
      <c r="BR1134" s="104"/>
      <c r="BS1134" s="104"/>
      <c r="BT1134" s="104"/>
      <c r="BU1134" s="104"/>
      <c r="BV1134" s="104"/>
      <c r="BW1134" s="104"/>
      <c r="BX1134" s="104"/>
      <c r="BY1134" s="104"/>
      <c r="BZ1134" s="104"/>
      <c r="CA1134" s="104"/>
      <c r="CB1134" s="104"/>
      <c r="CC1134" s="104"/>
      <c r="CD1134" s="104"/>
      <c r="CE1134" s="104"/>
      <c r="CF1134" s="104"/>
      <c r="CG1134" s="104"/>
      <c r="CH1134" s="104"/>
      <c r="CI1134" s="104"/>
      <c r="CJ1134" s="104"/>
      <c r="CK1134" s="104"/>
      <c r="CL1134" s="104"/>
      <c r="CM1134" s="104"/>
      <c r="CN1134" s="104"/>
      <c r="CO1134" s="104"/>
      <c r="CP1134" s="104"/>
      <c r="CQ1134" s="104"/>
      <c r="CR1134" s="104"/>
      <c r="CS1134" s="104"/>
      <c r="CT1134" s="104"/>
      <c r="CU1134" s="104"/>
      <c r="CV1134" s="104"/>
      <c r="CW1134" s="104"/>
      <c r="CX1134" s="104"/>
      <c r="CY1134" s="104"/>
      <c r="CZ1134" s="104"/>
      <c r="DA1134" s="104"/>
      <c r="DB1134" s="104"/>
      <c r="DC1134" s="104"/>
      <c r="DD1134" s="104"/>
      <c r="DE1134" s="104"/>
      <c r="DF1134" s="104"/>
      <c r="DG1134" s="104"/>
      <c r="DH1134" s="104"/>
      <c r="DI1134" s="104"/>
      <c r="DJ1134" s="107"/>
    </row>
    <row r="1135" spans="1:114" x14ac:dyDescent="0.2">
      <c r="A1135" s="164"/>
      <c r="B1135" s="165"/>
      <c r="C1135" s="116"/>
      <c r="D1135" s="116"/>
      <c r="E1135" s="116"/>
      <c r="F1135" s="116"/>
      <c r="G1135" s="116"/>
      <c r="H1135" s="116"/>
      <c r="I1135" s="116"/>
      <c r="J1135" s="129"/>
      <c r="K1135" s="116"/>
      <c r="L1135" s="116"/>
      <c r="M1135" s="116"/>
      <c r="N1135" s="116"/>
      <c r="O1135" s="116"/>
      <c r="P1135" s="116"/>
      <c r="Q1135" s="116"/>
      <c r="R1135" s="116"/>
      <c r="S1135" s="116"/>
      <c r="T1135" s="116"/>
      <c r="U1135" s="116"/>
      <c r="V1135" s="116"/>
      <c r="W1135" s="116"/>
      <c r="X1135" s="116"/>
      <c r="Y1135" s="122"/>
      <c r="Z1135" s="104"/>
      <c r="AA1135" s="104"/>
      <c r="AB1135" s="104"/>
      <c r="AC1135" s="104"/>
      <c r="AD1135" s="104"/>
      <c r="AE1135" s="104"/>
      <c r="AF1135" s="104"/>
      <c r="AG1135" s="104"/>
      <c r="AH1135" s="104"/>
      <c r="AI1135" s="104"/>
      <c r="AJ1135" s="104"/>
      <c r="AK1135" s="104"/>
      <c r="AL1135" s="104"/>
      <c r="AM1135" s="104"/>
      <c r="AN1135" s="104"/>
      <c r="AO1135" s="104"/>
      <c r="AP1135" s="104"/>
      <c r="AQ1135" s="104"/>
      <c r="AR1135" s="104"/>
      <c r="AS1135" s="104"/>
      <c r="AT1135" s="104"/>
      <c r="AU1135" s="104"/>
      <c r="AV1135" s="104"/>
      <c r="AW1135" s="104"/>
      <c r="AX1135" s="104"/>
      <c r="AY1135" s="104"/>
      <c r="AZ1135" s="104"/>
      <c r="BA1135" s="104"/>
      <c r="BB1135" s="104"/>
      <c r="BC1135" s="104"/>
      <c r="BD1135" s="104"/>
      <c r="BE1135" s="104"/>
      <c r="BF1135" s="104"/>
      <c r="BG1135" s="104"/>
      <c r="BH1135" s="104"/>
      <c r="BI1135" s="104"/>
      <c r="BJ1135" s="104"/>
      <c r="BK1135" s="104"/>
      <c r="BL1135" s="104"/>
      <c r="BM1135" s="104"/>
      <c r="BN1135" s="104"/>
      <c r="BO1135" s="104"/>
      <c r="BP1135" s="104"/>
      <c r="BQ1135" s="104"/>
      <c r="BR1135" s="104"/>
      <c r="BS1135" s="104"/>
      <c r="BT1135" s="104"/>
      <c r="BU1135" s="104"/>
      <c r="BV1135" s="104"/>
      <c r="BW1135" s="104"/>
      <c r="BX1135" s="104"/>
      <c r="BY1135" s="104"/>
      <c r="BZ1135" s="104"/>
      <c r="CA1135" s="104"/>
      <c r="CB1135" s="104"/>
      <c r="CC1135" s="104"/>
      <c r="CD1135" s="104"/>
      <c r="CE1135" s="104"/>
      <c r="CF1135" s="104"/>
      <c r="CG1135" s="104"/>
      <c r="CH1135" s="104"/>
      <c r="CI1135" s="104"/>
      <c r="CJ1135" s="104"/>
      <c r="CK1135" s="104"/>
      <c r="CL1135" s="104"/>
      <c r="CM1135" s="104"/>
      <c r="CN1135" s="104"/>
      <c r="CO1135" s="104"/>
      <c r="CP1135" s="104"/>
      <c r="CQ1135" s="104"/>
      <c r="CR1135" s="104"/>
      <c r="CS1135" s="104"/>
      <c r="CT1135" s="104"/>
      <c r="CU1135" s="104"/>
      <c r="CV1135" s="104"/>
      <c r="CW1135" s="104"/>
      <c r="CX1135" s="104"/>
      <c r="CY1135" s="104"/>
      <c r="CZ1135" s="104"/>
      <c r="DA1135" s="104"/>
      <c r="DB1135" s="104"/>
      <c r="DC1135" s="104"/>
      <c r="DD1135" s="104"/>
      <c r="DE1135" s="104"/>
      <c r="DF1135" s="104"/>
      <c r="DG1135" s="104"/>
      <c r="DH1135" s="104"/>
      <c r="DI1135" s="104"/>
      <c r="DJ1135" s="107"/>
    </row>
    <row r="1136" spans="1:114" x14ac:dyDescent="0.2">
      <c r="A1136" s="164"/>
      <c r="B1136" s="165"/>
      <c r="C1136" s="116"/>
      <c r="D1136" s="116"/>
      <c r="E1136" s="116"/>
      <c r="F1136" s="116"/>
      <c r="G1136" s="116"/>
      <c r="H1136" s="116"/>
      <c r="I1136" s="116"/>
      <c r="J1136" s="129"/>
      <c r="K1136" s="116"/>
      <c r="L1136" s="116"/>
      <c r="M1136" s="116"/>
      <c r="N1136" s="116"/>
      <c r="O1136" s="116"/>
      <c r="P1136" s="116"/>
      <c r="Q1136" s="116"/>
      <c r="R1136" s="116"/>
      <c r="S1136" s="116"/>
      <c r="T1136" s="116"/>
      <c r="U1136" s="116"/>
      <c r="V1136" s="116"/>
      <c r="W1136" s="116"/>
      <c r="X1136" s="116"/>
      <c r="Y1136" s="122"/>
      <c r="Z1136" s="104"/>
      <c r="AA1136" s="104"/>
      <c r="AB1136" s="104"/>
      <c r="AC1136" s="104"/>
      <c r="AD1136" s="104"/>
      <c r="AE1136" s="104"/>
      <c r="AF1136" s="104"/>
      <c r="AG1136" s="104"/>
      <c r="AH1136" s="104"/>
      <c r="AI1136" s="104"/>
      <c r="AJ1136" s="104"/>
      <c r="AK1136" s="104"/>
      <c r="AL1136" s="104"/>
      <c r="AM1136" s="104"/>
      <c r="AN1136" s="104"/>
      <c r="AO1136" s="104"/>
      <c r="AP1136" s="104"/>
      <c r="AQ1136" s="104"/>
      <c r="AR1136" s="104"/>
      <c r="AS1136" s="104"/>
      <c r="AT1136" s="104"/>
      <c r="AU1136" s="104"/>
      <c r="AV1136" s="104"/>
      <c r="AW1136" s="104"/>
      <c r="AX1136" s="104"/>
      <c r="AY1136" s="104"/>
      <c r="AZ1136" s="104"/>
      <c r="BA1136" s="104"/>
      <c r="BB1136" s="104"/>
      <c r="BC1136" s="104"/>
      <c r="BD1136" s="104"/>
      <c r="BE1136" s="104"/>
      <c r="BF1136" s="104"/>
      <c r="BG1136" s="104"/>
      <c r="BH1136" s="104"/>
      <c r="BI1136" s="104"/>
      <c r="BJ1136" s="104"/>
      <c r="BK1136" s="104"/>
      <c r="BL1136" s="104"/>
      <c r="BM1136" s="104"/>
      <c r="BN1136" s="104"/>
      <c r="BO1136" s="104"/>
      <c r="BP1136" s="104"/>
      <c r="BQ1136" s="104"/>
      <c r="BR1136" s="104"/>
      <c r="BS1136" s="104"/>
      <c r="BT1136" s="104"/>
      <c r="BU1136" s="104"/>
      <c r="BV1136" s="104"/>
      <c r="BW1136" s="104"/>
      <c r="BX1136" s="104"/>
      <c r="BY1136" s="104"/>
      <c r="BZ1136" s="104"/>
      <c r="CA1136" s="104"/>
      <c r="CB1136" s="104"/>
      <c r="CC1136" s="104"/>
      <c r="CD1136" s="104"/>
      <c r="CE1136" s="104"/>
      <c r="CF1136" s="104"/>
      <c r="CG1136" s="104"/>
      <c r="CH1136" s="104"/>
      <c r="CI1136" s="104"/>
      <c r="CJ1136" s="104"/>
      <c r="CK1136" s="104"/>
      <c r="CL1136" s="104"/>
      <c r="CM1136" s="104"/>
      <c r="CN1136" s="104"/>
      <c r="CO1136" s="104"/>
      <c r="CP1136" s="104"/>
      <c r="CQ1136" s="104"/>
      <c r="CR1136" s="104"/>
      <c r="CS1136" s="104"/>
      <c r="CT1136" s="104"/>
      <c r="CU1136" s="104"/>
      <c r="CV1136" s="104"/>
      <c r="CW1136" s="104"/>
      <c r="CX1136" s="104"/>
      <c r="CY1136" s="104"/>
      <c r="CZ1136" s="104"/>
      <c r="DA1136" s="104"/>
      <c r="DB1136" s="104"/>
      <c r="DC1136" s="104"/>
      <c r="DD1136" s="104"/>
      <c r="DE1136" s="104"/>
      <c r="DF1136" s="104"/>
      <c r="DG1136" s="104"/>
      <c r="DH1136" s="104"/>
      <c r="DI1136" s="104"/>
      <c r="DJ1136" s="107"/>
    </row>
    <row r="1137" spans="1:114" x14ac:dyDescent="0.2">
      <c r="A1137" s="164"/>
      <c r="B1137" s="165"/>
      <c r="C1137" s="116"/>
      <c r="D1137" s="116"/>
      <c r="E1137" s="116"/>
      <c r="F1137" s="116"/>
      <c r="G1137" s="116"/>
      <c r="H1137" s="116"/>
      <c r="I1137" s="116"/>
      <c r="J1137" s="129"/>
      <c r="K1137" s="116"/>
      <c r="L1137" s="116"/>
      <c r="M1137" s="116"/>
      <c r="N1137" s="116"/>
      <c r="O1137" s="116"/>
      <c r="P1137" s="116"/>
      <c r="Q1137" s="116"/>
      <c r="R1137" s="116"/>
      <c r="S1137" s="116"/>
      <c r="T1137" s="116"/>
      <c r="U1137" s="116"/>
      <c r="V1137" s="116"/>
      <c r="W1137" s="116"/>
      <c r="X1137" s="116"/>
      <c r="Y1137" s="122"/>
      <c r="Z1137" s="104"/>
      <c r="AA1137" s="104"/>
      <c r="AB1137" s="104"/>
      <c r="AC1137" s="104"/>
      <c r="AD1137" s="104"/>
      <c r="AE1137" s="104"/>
      <c r="AF1137" s="104"/>
      <c r="AG1137" s="104"/>
      <c r="AH1137" s="104"/>
      <c r="AI1137" s="104"/>
      <c r="AJ1137" s="104"/>
      <c r="AK1137" s="104"/>
      <c r="AL1137" s="104"/>
      <c r="AM1137" s="104"/>
      <c r="AN1137" s="104"/>
      <c r="AO1137" s="104"/>
      <c r="AP1137" s="104"/>
      <c r="AQ1137" s="104"/>
      <c r="AR1137" s="104"/>
      <c r="AS1137" s="104"/>
      <c r="AT1137" s="104"/>
      <c r="AU1137" s="104"/>
      <c r="AV1137" s="104"/>
      <c r="AW1137" s="104"/>
      <c r="AX1137" s="104"/>
      <c r="AY1137" s="104"/>
      <c r="AZ1137" s="104"/>
      <c r="BA1137" s="104"/>
      <c r="BB1137" s="104"/>
      <c r="BC1137" s="104"/>
      <c r="BD1137" s="104"/>
      <c r="BE1137" s="104"/>
      <c r="BF1137" s="104"/>
      <c r="BG1137" s="104"/>
      <c r="BH1137" s="104"/>
      <c r="BI1137" s="104"/>
      <c r="BJ1137" s="104"/>
      <c r="BK1137" s="104"/>
      <c r="BL1137" s="104"/>
      <c r="BM1137" s="104"/>
      <c r="BN1137" s="104"/>
      <c r="BO1137" s="104"/>
      <c r="BP1137" s="104"/>
      <c r="BQ1137" s="104"/>
      <c r="BR1137" s="104"/>
      <c r="BS1137" s="104"/>
      <c r="BT1137" s="104"/>
      <c r="BU1137" s="104"/>
      <c r="BV1137" s="104"/>
      <c r="BW1137" s="104"/>
      <c r="BX1137" s="104"/>
      <c r="BY1137" s="104"/>
      <c r="BZ1137" s="104"/>
      <c r="CA1137" s="104"/>
      <c r="CB1137" s="104"/>
      <c r="CC1137" s="104"/>
      <c r="CD1137" s="104"/>
      <c r="CE1137" s="104"/>
      <c r="CF1137" s="104"/>
      <c r="CG1137" s="104"/>
      <c r="CH1137" s="104"/>
      <c r="CI1137" s="104"/>
      <c r="CJ1137" s="104"/>
      <c r="CK1137" s="104"/>
      <c r="CL1137" s="104"/>
      <c r="CM1137" s="104"/>
      <c r="CN1137" s="104"/>
      <c r="CO1137" s="104"/>
      <c r="CP1137" s="104"/>
      <c r="CQ1137" s="104"/>
      <c r="CR1137" s="104"/>
      <c r="CS1137" s="104"/>
      <c r="CT1137" s="104"/>
      <c r="CU1137" s="104"/>
      <c r="CV1137" s="104"/>
      <c r="CW1137" s="104"/>
      <c r="CX1137" s="104"/>
      <c r="CY1137" s="104"/>
      <c r="CZ1137" s="104"/>
      <c r="DA1137" s="104"/>
      <c r="DB1137" s="104"/>
      <c r="DC1137" s="104"/>
      <c r="DD1137" s="104"/>
      <c r="DE1137" s="104"/>
      <c r="DF1137" s="104"/>
      <c r="DG1137" s="104"/>
      <c r="DH1137" s="104"/>
      <c r="DI1137" s="104"/>
      <c r="DJ1137" s="107"/>
    </row>
    <row r="1138" spans="1:114" x14ac:dyDescent="0.2">
      <c r="A1138" s="164"/>
      <c r="B1138" s="165"/>
      <c r="C1138" s="116"/>
      <c r="D1138" s="116"/>
      <c r="E1138" s="116"/>
      <c r="F1138" s="116"/>
      <c r="G1138" s="116"/>
      <c r="H1138" s="116"/>
      <c r="I1138" s="116"/>
      <c r="J1138" s="129"/>
      <c r="K1138" s="116"/>
      <c r="L1138" s="116"/>
      <c r="M1138" s="116"/>
      <c r="N1138" s="116"/>
      <c r="O1138" s="116"/>
      <c r="P1138" s="116"/>
      <c r="Q1138" s="116"/>
      <c r="R1138" s="116"/>
      <c r="S1138" s="116"/>
      <c r="T1138" s="116"/>
      <c r="U1138" s="116"/>
      <c r="V1138" s="116"/>
      <c r="W1138" s="116"/>
      <c r="X1138" s="116"/>
      <c r="Y1138" s="122"/>
      <c r="Z1138" s="104"/>
      <c r="AA1138" s="104"/>
      <c r="AB1138" s="104"/>
      <c r="AC1138" s="104"/>
      <c r="AD1138" s="104"/>
      <c r="AE1138" s="104"/>
      <c r="AF1138" s="104"/>
      <c r="AG1138" s="104"/>
      <c r="AH1138" s="104"/>
      <c r="AI1138" s="104"/>
      <c r="AJ1138" s="104"/>
      <c r="AK1138" s="104"/>
      <c r="AL1138" s="104"/>
      <c r="AM1138" s="104"/>
      <c r="AN1138" s="104"/>
      <c r="AO1138" s="104"/>
      <c r="AP1138" s="104"/>
      <c r="AQ1138" s="104"/>
      <c r="AR1138" s="104"/>
      <c r="AS1138" s="104"/>
      <c r="AT1138" s="104"/>
      <c r="AU1138" s="104"/>
      <c r="AV1138" s="104"/>
      <c r="AW1138" s="104"/>
      <c r="AX1138" s="104"/>
      <c r="AY1138" s="104"/>
      <c r="AZ1138" s="104"/>
      <c r="BA1138" s="104"/>
      <c r="BB1138" s="104"/>
      <c r="BC1138" s="104"/>
      <c r="BD1138" s="104"/>
      <c r="BE1138" s="104"/>
      <c r="BF1138" s="104"/>
      <c r="BG1138" s="104"/>
      <c r="BH1138" s="104"/>
      <c r="BI1138" s="104"/>
      <c r="BJ1138" s="104"/>
      <c r="BK1138" s="104"/>
      <c r="BL1138" s="104"/>
      <c r="BM1138" s="104"/>
      <c r="BN1138" s="104"/>
      <c r="BO1138" s="104"/>
      <c r="BP1138" s="104"/>
      <c r="BQ1138" s="104"/>
      <c r="BR1138" s="104"/>
      <c r="BS1138" s="104"/>
      <c r="BT1138" s="104"/>
      <c r="BU1138" s="104"/>
      <c r="BV1138" s="104"/>
      <c r="BW1138" s="104"/>
      <c r="BX1138" s="104"/>
      <c r="BY1138" s="104"/>
      <c r="BZ1138" s="104"/>
      <c r="CA1138" s="104"/>
      <c r="CB1138" s="104"/>
      <c r="CC1138" s="104"/>
      <c r="CD1138" s="104"/>
      <c r="CE1138" s="104"/>
      <c r="CF1138" s="104"/>
      <c r="CG1138" s="104"/>
      <c r="CH1138" s="104"/>
      <c r="CI1138" s="104"/>
      <c r="CJ1138" s="104"/>
      <c r="CK1138" s="104"/>
      <c r="CL1138" s="104"/>
      <c r="CM1138" s="104"/>
      <c r="CN1138" s="104"/>
      <c r="CO1138" s="104"/>
      <c r="CP1138" s="104"/>
      <c r="CQ1138" s="104"/>
      <c r="CR1138" s="104"/>
      <c r="CS1138" s="104"/>
      <c r="CT1138" s="104"/>
      <c r="CU1138" s="104"/>
      <c r="CV1138" s="104"/>
      <c r="CW1138" s="104"/>
      <c r="CX1138" s="104"/>
      <c r="CY1138" s="104"/>
      <c r="CZ1138" s="104"/>
      <c r="DA1138" s="104"/>
      <c r="DB1138" s="104"/>
      <c r="DC1138" s="104"/>
      <c r="DD1138" s="104"/>
      <c r="DE1138" s="104"/>
      <c r="DF1138" s="104"/>
      <c r="DG1138" s="104"/>
      <c r="DH1138" s="104"/>
      <c r="DI1138" s="104"/>
      <c r="DJ1138" s="107"/>
    </row>
    <row r="1139" spans="1:114" x14ac:dyDescent="0.2">
      <c r="A1139" s="164"/>
      <c r="B1139" s="165"/>
      <c r="C1139" s="116"/>
      <c r="D1139" s="116"/>
      <c r="E1139" s="116"/>
      <c r="F1139" s="116"/>
      <c r="G1139" s="116"/>
      <c r="H1139" s="116"/>
      <c r="I1139" s="116"/>
      <c r="J1139" s="129"/>
      <c r="K1139" s="116"/>
      <c r="L1139" s="116"/>
      <c r="M1139" s="116"/>
      <c r="N1139" s="116"/>
      <c r="O1139" s="116"/>
      <c r="P1139" s="116"/>
      <c r="Q1139" s="116"/>
      <c r="R1139" s="116"/>
      <c r="S1139" s="116"/>
      <c r="T1139" s="116"/>
      <c r="U1139" s="116"/>
      <c r="V1139" s="116"/>
      <c r="W1139" s="116"/>
      <c r="X1139" s="116"/>
      <c r="Y1139" s="122"/>
      <c r="Z1139" s="104"/>
      <c r="AA1139" s="104"/>
      <c r="AB1139" s="104"/>
      <c r="AC1139" s="104"/>
      <c r="AD1139" s="104"/>
      <c r="AE1139" s="104"/>
      <c r="AF1139" s="104"/>
      <c r="AG1139" s="104"/>
      <c r="AH1139" s="104"/>
      <c r="AI1139" s="104"/>
      <c r="AJ1139" s="104"/>
      <c r="AK1139" s="104"/>
      <c r="AL1139" s="104"/>
      <c r="AM1139" s="104"/>
      <c r="AN1139" s="104"/>
      <c r="AO1139" s="104"/>
      <c r="AP1139" s="104"/>
      <c r="AQ1139" s="104"/>
      <c r="AR1139" s="104"/>
      <c r="AS1139" s="104"/>
      <c r="AT1139" s="104"/>
      <c r="AU1139" s="104"/>
      <c r="AV1139" s="104"/>
      <c r="AW1139" s="104"/>
      <c r="AX1139" s="104"/>
      <c r="AY1139" s="104"/>
      <c r="AZ1139" s="104"/>
      <c r="BA1139" s="104"/>
      <c r="BB1139" s="104"/>
      <c r="BC1139" s="104"/>
      <c r="BD1139" s="104"/>
      <c r="BE1139" s="104"/>
      <c r="BF1139" s="104"/>
      <c r="BG1139" s="104"/>
      <c r="BH1139" s="104"/>
      <c r="BI1139" s="104"/>
      <c r="BJ1139" s="104"/>
      <c r="BK1139" s="104"/>
      <c r="BL1139" s="104"/>
      <c r="BM1139" s="104"/>
      <c r="BN1139" s="104"/>
      <c r="BO1139" s="104"/>
      <c r="BP1139" s="104"/>
      <c r="BQ1139" s="104"/>
      <c r="BR1139" s="104"/>
      <c r="BS1139" s="104"/>
      <c r="BT1139" s="104"/>
      <c r="BU1139" s="104"/>
      <c r="BV1139" s="104"/>
      <c r="BW1139" s="104"/>
      <c r="BX1139" s="104"/>
      <c r="BY1139" s="104"/>
      <c r="BZ1139" s="104"/>
      <c r="CA1139" s="104"/>
      <c r="CB1139" s="104"/>
      <c r="CC1139" s="104"/>
      <c r="CD1139" s="104"/>
      <c r="CE1139" s="104"/>
      <c r="CF1139" s="104"/>
      <c r="CG1139" s="104"/>
      <c r="CH1139" s="104"/>
      <c r="CI1139" s="104"/>
      <c r="CJ1139" s="104"/>
      <c r="CK1139" s="104"/>
      <c r="CL1139" s="104"/>
      <c r="CM1139" s="104"/>
      <c r="CN1139" s="104"/>
      <c r="CO1139" s="104"/>
      <c r="CP1139" s="104"/>
      <c r="CQ1139" s="104"/>
      <c r="CR1139" s="104"/>
      <c r="CS1139" s="104"/>
      <c r="CT1139" s="104"/>
      <c r="CU1139" s="104"/>
      <c r="CV1139" s="104"/>
      <c r="CW1139" s="104"/>
      <c r="CX1139" s="104"/>
      <c r="CY1139" s="104"/>
      <c r="CZ1139" s="104"/>
      <c r="DA1139" s="104"/>
      <c r="DB1139" s="104"/>
      <c r="DC1139" s="104"/>
      <c r="DD1139" s="104"/>
      <c r="DE1139" s="104"/>
      <c r="DF1139" s="104"/>
      <c r="DG1139" s="104"/>
      <c r="DH1139" s="104"/>
      <c r="DI1139" s="104"/>
      <c r="DJ1139" s="107"/>
    </row>
    <row r="1140" spans="1:114" x14ac:dyDescent="0.2">
      <c r="A1140" s="164"/>
      <c r="B1140" s="165"/>
      <c r="C1140" s="116"/>
      <c r="D1140" s="116"/>
      <c r="E1140" s="116"/>
      <c r="F1140" s="116"/>
      <c r="G1140" s="116"/>
      <c r="H1140" s="116"/>
      <c r="I1140" s="116"/>
      <c r="J1140" s="129"/>
      <c r="K1140" s="116"/>
      <c r="L1140" s="116"/>
      <c r="M1140" s="116"/>
      <c r="N1140" s="116"/>
      <c r="O1140" s="116"/>
      <c r="P1140" s="116"/>
      <c r="Q1140" s="116"/>
      <c r="R1140" s="116"/>
      <c r="S1140" s="116"/>
      <c r="T1140" s="116"/>
      <c r="U1140" s="116"/>
      <c r="V1140" s="116"/>
      <c r="W1140" s="116"/>
      <c r="X1140" s="116"/>
      <c r="Y1140" s="122"/>
      <c r="Z1140" s="104"/>
      <c r="AA1140" s="104"/>
      <c r="AB1140" s="104"/>
      <c r="AC1140" s="104"/>
      <c r="AD1140" s="104"/>
      <c r="AE1140" s="104"/>
      <c r="AF1140" s="104"/>
      <c r="AG1140" s="104"/>
      <c r="AH1140" s="104"/>
      <c r="AI1140" s="104"/>
      <c r="AJ1140" s="104"/>
      <c r="AK1140" s="104"/>
      <c r="AL1140" s="104"/>
      <c r="AM1140" s="104"/>
      <c r="AN1140" s="104"/>
      <c r="AO1140" s="104"/>
      <c r="AP1140" s="104"/>
      <c r="AQ1140" s="104"/>
      <c r="AR1140" s="104"/>
      <c r="AS1140" s="104"/>
      <c r="AT1140" s="104"/>
      <c r="AU1140" s="104"/>
      <c r="AV1140" s="104"/>
      <c r="AW1140" s="104"/>
      <c r="AX1140" s="104"/>
      <c r="AY1140" s="104"/>
      <c r="AZ1140" s="104"/>
      <c r="BA1140" s="104"/>
      <c r="BB1140" s="104"/>
      <c r="BC1140" s="104"/>
      <c r="BD1140" s="104"/>
      <c r="BE1140" s="104"/>
      <c r="BF1140" s="104"/>
      <c r="BG1140" s="104"/>
      <c r="BH1140" s="104"/>
      <c r="BI1140" s="104"/>
      <c r="BJ1140" s="104"/>
      <c r="BK1140" s="104"/>
      <c r="BL1140" s="104"/>
      <c r="BM1140" s="104"/>
      <c r="BN1140" s="104"/>
      <c r="BO1140" s="104"/>
      <c r="BP1140" s="104"/>
      <c r="BQ1140" s="104"/>
      <c r="BR1140" s="104"/>
      <c r="BS1140" s="104"/>
      <c r="BT1140" s="104"/>
      <c r="BU1140" s="104"/>
      <c r="BV1140" s="104"/>
      <c r="BW1140" s="104"/>
      <c r="BX1140" s="104"/>
      <c r="BY1140" s="104"/>
      <c r="BZ1140" s="104"/>
      <c r="CA1140" s="104"/>
      <c r="CB1140" s="104"/>
      <c r="CC1140" s="104"/>
      <c r="CD1140" s="104"/>
      <c r="CE1140" s="104"/>
      <c r="CF1140" s="104"/>
      <c r="CG1140" s="104"/>
      <c r="CH1140" s="104"/>
      <c r="CI1140" s="104"/>
      <c r="CJ1140" s="104"/>
      <c r="CK1140" s="104"/>
      <c r="CL1140" s="104"/>
      <c r="CM1140" s="104"/>
      <c r="CN1140" s="104"/>
      <c r="CO1140" s="104"/>
      <c r="CP1140" s="104"/>
      <c r="CQ1140" s="104"/>
      <c r="CR1140" s="104"/>
      <c r="CS1140" s="104"/>
      <c r="CT1140" s="104"/>
      <c r="CU1140" s="104"/>
      <c r="CV1140" s="104"/>
      <c r="CW1140" s="104"/>
      <c r="CX1140" s="104"/>
      <c r="CY1140" s="104"/>
      <c r="CZ1140" s="104"/>
      <c r="DA1140" s="104"/>
      <c r="DB1140" s="104"/>
      <c r="DC1140" s="104"/>
      <c r="DD1140" s="104"/>
      <c r="DE1140" s="104"/>
      <c r="DF1140" s="104"/>
      <c r="DG1140" s="104"/>
      <c r="DH1140" s="104"/>
      <c r="DI1140" s="104"/>
      <c r="DJ1140" s="107"/>
    </row>
    <row r="1141" spans="1:114" x14ac:dyDescent="0.2">
      <c r="A1141" s="164"/>
      <c r="B1141" s="165"/>
      <c r="C1141" s="116"/>
      <c r="D1141" s="116"/>
      <c r="E1141" s="116"/>
      <c r="F1141" s="116"/>
      <c r="G1141" s="116"/>
      <c r="H1141" s="116"/>
      <c r="I1141" s="116"/>
      <c r="J1141" s="129"/>
      <c r="K1141" s="116"/>
      <c r="L1141" s="116"/>
      <c r="M1141" s="116"/>
      <c r="N1141" s="116"/>
      <c r="O1141" s="116"/>
      <c r="P1141" s="116"/>
      <c r="Q1141" s="116"/>
      <c r="R1141" s="116"/>
      <c r="S1141" s="116"/>
      <c r="T1141" s="116"/>
      <c r="U1141" s="116"/>
      <c r="V1141" s="116"/>
      <c r="W1141" s="116"/>
      <c r="X1141" s="116"/>
      <c r="Y1141" s="122"/>
      <c r="Z1141" s="104"/>
      <c r="AA1141" s="104"/>
      <c r="AB1141" s="104"/>
      <c r="AC1141" s="104"/>
      <c r="AD1141" s="104"/>
      <c r="AE1141" s="104"/>
      <c r="AF1141" s="104"/>
      <c r="AG1141" s="104"/>
      <c r="AH1141" s="104"/>
      <c r="AI1141" s="104"/>
      <c r="AJ1141" s="104"/>
      <c r="AK1141" s="104"/>
      <c r="AL1141" s="104"/>
      <c r="AM1141" s="104"/>
      <c r="AN1141" s="104"/>
      <c r="AO1141" s="104"/>
      <c r="AP1141" s="104"/>
      <c r="AQ1141" s="104"/>
      <c r="AR1141" s="104"/>
      <c r="AS1141" s="104"/>
      <c r="AT1141" s="104"/>
      <c r="AU1141" s="104"/>
      <c r="AV1141" s="104"/>
      <c r="AW1141" s="104"/>
      <c r="AX1141" s="104"/>
      <c r="AY1141" s="104"/>
      <c r="AZ1141" s="104"/>
      <c r="BA1141" s="104"/>
      <c r="BB1141" s="104"/>
      <c r="BC1141" s="104"/>
      <c r="BD1141" s="104"/>
      <c r="BE1141" s="104"/>
      <c r="BF1141" s="104"/>
      <c r="BG1141" s="104"/>
      <c r="BH1141" s="104"/>
      <c r="BI1141" s="104"/>
      <c r="BJ1141" s="104"/>
      <c r="BK1141" s="104"/>
      <c r="BL1141" s="104"/>
      <c r="BM1141" s="104"/>
      <c r="BN1141" s="104"/>
      <c r="BO1141" s="104"/>
      <c r="BP1141" s="104"/>
      <c r="BQ1141" s="104"/>
      <c r="BR1141" s="104"/>
      <c r="BS1141" s="104"/>
      <c r="BT1141" s="104"/>
      <c r="BU1141" s="104"/>
      <c r="BV1141" s="104"/>
      <c r="BW1141" s="104"/>
      <c r="BX1141" s="104"/>
      <c r="BY1141" s="104"/>
      <c r="BZ1141" s="104"/>
      <c r="CA1141" s="104"/>
      <c r="CB1141" s="104"/>
      <c r="CC1141" s="104"/>
      <c r="CD1141" s="104"/>
      <c r="CE1141" s="104"/>
      <c r="CF1141" s="104"/>
      <c r="CG1141" s="104"/>
      <c r="CH1141" s="104"/>
      <c r="CI1141" s="104"/>
      <c r="CJ1141" s="104"/>
      <c r="CK1141" s="104"/>
      <c r="CL1141" s="104"/>
      <c r="CM1141" s="104"/>
      <c r="CN1141" s="104"/>
      <c r="CO1141" s="104"/>
      <c r="CP1141" s="104"/>
      <c r="CQ1141" s="104"/>
      <c r="CR1141" s="104"/>
      <c r="CS1141" s="104"/>
      <c r="CT1141" s="104"/>
      <c r="CU1141" s="104"/>
      <c r="CV1141" s="104"/>
      <c r="CW1141" s="104"/>
      <c r="CX1141" s="104"/>
      <c r="CY1141" s="104"/>
      <c r="CZ1141" s="104"/>
      <c r="DA1141" s="104"/>
      <c r="DB1141" s="104"/>
      <c r="DC1141" s="104"/>
      <c r="DD1141" s="104"/>
      <c r="DE1141" s="104"/>
      <c r="DF1141" s="104"/>
      <c r="DG1141" s="104"/>
      <c r="DH1141" s="104"/>
      <c r="DI1141" s="104"/>
      <c r="DJ1141" s="107"/>
    </row>
    <row r="1142" spans="1:114" x14ac:dyDescent="0.2">
      <c r="A1142" s="164"/>
      <c r="B1142" s="165"/>
      <c r="C1142" s="116"/>
      <c r="D1142" s="116"/>
      <c r="E1142" s="116"/>
      <c r="F1142" s="116"/>
      <c r="G1142" s="116"/>
      <c r="H1142" s="116"/>
      <c r="I1142" s="116"/>
      <c r="J1142" s="129"/>
      <c r="K1142" s="116"/>
      <c r="L1142" s="116"/>
      <c r="M1142" s="116"/>
      <c r="N1142" s="116"/>
      <c r="O1142" s="116"/>
      <c r="P1142" s="116"/>
      <c r="Q1142" s="116"/>
      <c r="R1142" s="116"/>
      <c r="S1142" s="116"/>
      <c r="T1142" s="116"/>
      <c r="U1142" s="116"/>
      <c r="V1142" s="116"/>
      <c r="W1142" s="116"/>
      <c r="X1142" s="116"/>
      <c r="Y1142" s="122"/>
      <c r="Z1142" s="104"/>
      <c r="AA1142" s="104"/>
      <c r="AB1142" s="104"/>
      <c r="AC1142" s="104"/>
      <c r="AD1142" s="104"/>
      <c r="AE1142" s="104"/>
      <c r="AF1142" s="104"/>
      <c r="AG1142" s="104"/>
      <c r="AH1142" s="104"/>
      <c r="AI1142" s="104"/>
      <c r="AJ1142" s="104"/>
      <c r="AK1142" s="104"/>
      <c r="AL1142" s="104"/>
      <c r="AM1142" s="104"/>
      <c r="AN1142" s="104"/>
      <c r="AO1142" s="104"/>
      <c r="AP1142" s="104"/>
      <c r="AQ1142" s="104"/>
      <c r="AR1142" s="104"/>
      <c r="AS1142" s="104"/>
      <c r="AT1142" s="104"/>
      <c r="AU1142" s="104"/>
      <c r="AV1142" s="104"/>
      <c r="AW1142" s="104"/>
      <c r="AX1142" s="104"/>
      <c r="AY1142" s="104"/>
      <c r="AZ1142" s="104"/>
      <c r="BA1142" s="104"/>
      <c r="BB1142" s="104"/>
      <c r="BC1142" s="104"/>
      <c r="BD1142" s="104"/>
      <c r="BE1142" s="104"/>
      <c r="BF1142" s="104"/>
      <c r="BG1142" s="104"/>
      <c r="BH1142" s="104"/>
      <c r="BI1142" s="104"/>
      <c r="BJ1142" s="104"/>
      <c r="BK1142" s="104"/>
      <c r="BL1142" s="104"/>
      <c r="BM1142" s="104"/>
      <c r="BN1142" s="104"/>
      <c r="BO1142" s="104"/>
      <c r="BP1142" s="104"/>
      <c r="BQ1142" s="104"/>
      <c r="BR1142" s="104"/>
      <c r="BS1142" s="104"/>
      <c r="BT1142" s="104"/>
      <c r="BU1142" s="104"/>
      <c r="BV1142" s="104"/>
      <c r="BW1142" s="104"/>
      <c r="BX1142" s="104"/>
      <c r="BY1142" s="104"/>
      <c r="BZ1142" s="104"/>
      <c r="CA1142" s="104"/>
      <c r="CB1142" s="104"/>
      <c r="CC1142" s="104"/>
      <c r="CD1142" s="104"/>
      <c r="CE1142" s="104"/>
      <c r="CF1142" s="104"/>
      <c r="CG1142" s="104"/>
      <c r="CH1142" s="104"/>
      <c r="CI1142" s="104"/>
      <c r="CJ1142" s="104"/>
      <c r="CK1142" s="104"/>
      <c r="CL1142" s="104"/>
      <c r="CM1142" s="104"/>
      <c r="CN1142" s="104"/>
      <c r="CO1142" s="104"/>
      <c r="CP1142" s="104"/>
      <c r="CQ1142" s="104"/>
      <c r="CR1142" s="104"/>
      <c r="CS1142" s="104"/>
      <c r="CT1142" s="104"/>
      <c r="CU1142" s="104"/>
      <c r="CV1142" s="104"/>
      <c r="CW1142" s="104"/>
      <c r="CX1142" s="104"/>
      <c r="CY1142" s="104"/>
      <c r="CZ1142" s="104"/>
      <c r="DA1142" s="104"/>
      <c r="DB1142" s="104"/>
      <c r="DC1142" s="104"/>
      <c r="DD1142" s="104"/>
      <c r="DE1142" s="104"/>
      <c r="DF1142" s="104"/>
      <c r="DG1142" s="104"/>
      <c r="DH1142" s="104"/>
      <c r="DI1142" s="104"/>
      <c r="DJ1142" s="107"/>
    </row>
    <row r="1143" spans="1:114" x14ac:dyDescent="0.2">
      <c r="A1143" s="164"/>
      <c r="B1143" s="165"/>
      <c r="C1143" s="116"/>
      <c r="D1143" s="116"/>
      <c r="E1143" s="116"/>
      <c r="F1143" s="116"/>
      <c r="G1143" s="116"/>
      <c r="H1143" s="116"/>
      <c r="I1143" s="116"/>
      <c r="J1143" s="129"/>
      <c r="K1143" s="116"/>
      <c r="L1143" s="116"/>
      <c r="M1143" s="116"/>
      <c r="N1143" s="116"/>
      <c r="O1143" s="116"/>
      <c r="P1143" s="116"/>
      <c r="Q1143" s="116"/>
      <c r="R1143" s="116"/>
      <c r="S1143" s="116"/>
      <c r="T1143" s="116"/>
      <c r="U1143" s="116"/>
      <c r="V1143" s="116"/>
      <c r="W1143" s="116"/>
      <c r="X1143" s="116"/>
      <c r="Y1143" s="122"/>
      <c r="Z1143" s="104"/>
      <c r="AA1143" s="104"/>
      <c r="AB1143" s="104"/>
      <c r="AC1143" s="104"/>
      <c r="AD1143" s="104"/>
      <c r="AE1143" s="104"/>
      <c r="AF1143" s="104"/>
      <c r="AG1143" s="104"/>
      <c r="AH1143" s="104"/>
      <c r="AI1143" s="104"/>
      <c r="AJ1143" s="104"/>
      <c r="AK1143" s="104"/>
      <c r="AL1143" s="104"/>
      <c r="AM1143" s="104"/>
      <c r="AN1143" s="104"/>
      <c r="AO1143" s="104"/>
      <c r="AP1143" s="104"/>
      <c r="AQ1143" s="104"/>
      <c r="AR1143" s="104"/>
      <c r="AS1143" s="104"/>
      <c r="AT1143" s="104"/>
      <c r="AU1143" s="104"/>
      <c r="AV1143" s="104"/>
      <c r="AW1143" s="104"/>
      <c r="AX1143" s="104"/>
      <c r="AY1143" s="104"/>
      <c r="AZ1143" s="104"/>
      <c r="BA1143" s="104"/>
      <c r="BB1143" s="104"/>
      <c r="BC1143" s="104"/>
      <c r="BD1143" s="104"/>
      <c r="BE1143" s="104"/>
      <c r="BF1143" s="104"/>
      <c r="BG1143" s="104"/>
      <c r="BH1143" s="104"/>
      <c r="BI1143" s="104"/>
      <c r="BJ1143" s="104"/>
      <c r="BK1143" s="104"/>
      <c r="BL1143" s="104"/>
      <c r="BM1143" s="104"/>
      <c r="BN1143" s="104"/>
      <c r="BO1143" s="104"/>
      <c r="BP1143" s="104"/>
      <c r="BQ1143" s="104"/>
      <c r="BR1143" s="104"/>
      <c r="BS1143" s="104"/>
      <c r="BT1143" s="104"/>
      <c r="BU1143" s="104"/>
      <c r="BV1143" s="104"/>
      <c r="BW1143" s="104"/>
      <c r="BX1143" s="104"/>
      <c r="BY1143" s="104"/>
      <c r="BZ1143" s="104"/>
      <c r="CA1143" s="104"/>
      <c r="CB1143" s="104"/>
      <c r="CC1143" s="104"/>
      <c r="CD1143" s="104"/>
      <c r="CE1143" s="104"/>
      <c r="CF1143" s="104"/>
      <c r="CG1143" s="104"/>
      <c r="CH1143" s="104"/>
      <c r="CI1143" s="104"/>
      <c r="CJ1143" s="104"/>
      <c r="CK1143" s="104"/>
      <c r="CL1143" s="104"/>
      <c r="CM1143" s="104"/>
      <c r="CN1143" s="104"/>
      <c r="CO1143" s="104"/>
      <c r="CP1143" s="104"/>
      <c r="CQ1143" s="104"/>
      <c r="CR1143" s="104"/>
      <c r="CS1143" s="104"/>
      <c r="CT1143" s="104"/>
      <c r="CU1143" s="104"/>
      <c r="CV1143" s="104"/>
      <c r="CW1143" s="104"/>
      <c r="CX1143" s="104"/>
      <c r="CY1143" s="104"/>
      <c r="CZ1143" s="104"/>
      <c r="DA1143" s="104"/>
      <c r="DB1143" s="104"/>
      <c r="DC1143" s="104"/>
      <c r="DD1143" s="104"/>
      <c r="DE1143" s="104"/>
      <c r="DF1143" s="104"/>
      <c r="DG1143" s="104"/>
      <c r="DH1143" s="104"/>
      <c r="DI1143" s="104"/>
      <c r="DJ1143" s="107"/>
    </row>
    <row r="1144" spans="1:114" x14ac:dyDescent="0.2">
      <c r="A1144" s="164"/>
      <c r="B1144" s="165"/>
      <c r="C1144" s="116"/>
      <c r="D1144" s="116"/>
      <c r="E1144" s="116"/>
      <c r="F1144" s="116"/>
      <c r="G1144" s="116"/>
      <c r="H1144" s="116"/>
      <c r="I1144" s="116"/>
      <c r="J1144" s="129"/>
      <c r="K1144" s="116"/>
      <c r="L1144" s="116"/>
      <c r="M1144" s="116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22"/>
      <c r="Z1144" s="104"/>
      <c r="AA1144" s="104"/>
      <c r="AB1144" s="104"/>
      <c r="AC1144" s="104"/>
      <c r="AD1144" s="104"/>
      <c r="AE1144" s="104"/>
      <c r="AF1144" s="104"/>
      <c r="AG1144" s="104"/>
      <c r="AH1144" s="104"/>
      <c r="AI1144" s="104"/>
      <c r="AJ1144" s="104"/>
      <c r="AK1144" s="104"/>
      <c r="AL1144" s="104"/>
      <c r="AM1144" s="104"/>
      <c r="AN1144" s="104"/>
      <c r="AO1144" s="104"/>
      <c r="AP1144" s="104"/>
      <c r="AQ1144" s="104"/>
      <c r="AR1144" s="104"/>
      <c r="AS1144" s="104"/>
      <c r="AT1144" s="104"/>
      <c r="AU1144" s="104"/>
      <c r="AV1144" s="104"/>
      <c r="AW1144" s="104"/>
      <c r="AX1144" s="104"/>
      <c r="AY1144" s="104"/>
      <c r="AZ1144" s="104"/>
      <c r="BA1144" s="104"/>
      <c r="BB1144" s="104"/>
      <c r="BC1144" s="104"/>
      <c r="BD1144" s="104"/>
      <c r="BE1144" s="104"/>
      <c r="BF1144" s="104"/>
      <c r="BG1144" s="104"/>
      <c r="BH1144" s="104"/>
      <c r="BI1144" s="104"/>
      <c r="BJ1144" s="104"/>
      <c r="BK1144" s="104"/>
      <c r="BL1144" s="104"/>
      <c r="BM1144" s="104"/>
      <c r="BN1144" s="104"/>
      <c r="BO1144" s="104"/>
      <c r="BP1144" s="104"/>
      <c r="BQ1144" s="104"/>
      <c r="BR1144" s="104"/>
      <c r="BS1144" s="104"/>
      <c r="BT1144" s="104"/>
      <c r="BU1144" s="104"/>
      <c r="BV1144" s="104"/>
      <c r="BW1144" s="104"/>
      <c r="BX1144" s="104"/>
      <c r="BY1144" s="104"/>
      <c r="BZ1144" s="104"/>
      <c r="CA1144" s="104"/>
      <c r="CB1144" s="104"/>
      <c r="CC1144" s="104"/>
      <c r="CD1144" s="104"/>
      <c r="CE1144" s="104"/>
      <c r="CF1144" s="104"/>
      <c r="CG1144" s="104"/>
      <c r="CH1144" s="104"/>
      <c r="CI1144" s="104"/>
      <c r="CJ1144" s="104"/>
      <c r="CK1144" s="104"/>
      <c r="CL1144" s="104"/>
      <c r="CM1144" s="104"/>
      <c r="CN1144" s="104"/>
      <c r="CO1144" s="104"/>
      <c r="CP1144" s="104"/>
      <c r="CQ1144" s="104"/>
      <c r="CR1144" s="104"/>
      <c r="CS1144" s="104"/>
      <c r="CT1144" s="104"/>
      <c r="CU1144" s="104"/>
      <c r="CV1144" s="104"/>
      <c r="CW1144" s="104"/>
      <c r="CX1144" s="104"/>
      <c r="CY1144" s="104"/>
      <c r="CZ1144" s="104"/>
      <c r="DA1144" s="104"/>
      <c r="DB1144" s="104"/>
      <c r="DC1144" s="104"/>
      <c r="DD1144" s="104"/>
      <c r="DE1144" s="104"/>
      <c r="DF1144" s="104"/>
      <c r="DG1144" s="104"/>
      <c r="DH1144" s="104"/>
      <c r="DI1144" s="104"/>
      <c r="DJ1144" s="107"/>
    </row>
    <row r="1145" spans="1:114" x14ac:dyDescent="0.2">
      <c r="A1145" s="164"/>
      <c r="B1145" s="165"/>
      <c r="C1145" s="116"/>
      <c r="D1145" s="116"/>
      <c r="E1145" s="116"/>
      <c r="F1145" s="116"/>
      <c r="G1145" s="116"/>
      <c r="H1145" s="116"/>
      <c r="I1145" s="116"/>
      <c r="J1145" s="129"/>
      <c r="K1145" s="116"/>
      <c r="L1145" s="116"/>
      <c r="M1145" s="116"/>
      <c r="N1145" s="116"/>
      <c r="O1145" s="116"/>
      <c r="P1145" s="116"/>
      <c r="Q1145" s="116"/>
      <c r="R1145" s="116"/>
      <c r="S1145" s="116"/>
      <c r="T1145" s="116"/>
      <c r="U1145" s="116"/>
      <c r="V1145" s="116"/>
      <c r="W1145" s="116"/>
      <c r="X1145" s="116"/>
      <c r="Y1145" s="122"/>
      <c r="Z1145" s="104"/>
      <c r="AA1145" s="104"/>
      <c r="AB1145" s="104"/>
      <c r="AC1145" s="104"/>
      <c r="AD1145" s="104"/>
      <c r="AE1145" s="104"/>
      <c r="AF1145" s="104"/>
      <c r="AG1145" s="104"/>
      <c r="AH1145" s="104"/>
      <c r="AI1145" s="104"/>
      <c r="AJ1145" s="104"/>
      <c r="AK1145" s="104"/>
      <c r="AL1145" s="104"/>
      <c r="AM1145" s="104"/>
      <c r="AN1145" s="104"/>
      <c r="AO1145" s="104"/>
      <c r="AP1145" s="104"/>
      <c r="AQ1145" s="104"/>
      <c r="AR1145" s="104"/>
      <c r="AS1145" s="104"/>
      <c r="AT1145" s="104"/>
      <c r="AU1145" s="104"/>
      <c r="AV1145" s="104"/>
      <c r="AW1145" s="104"/>
      <c r="AX1145" s="104"/>
      <c r="AY1145" s="104"/>
      <c r="AZ1145" s="104"/>
      <c r="BA1145" s="104"/>
      <c r="BB1145" s="104"/>
      <c r="BC1145" s="104"/>
      <c r="BD1145" s="104"/>
      <c r="BE1145" s="104"/>
      <c r="BF1145" s="104"/>
      <c r="BG1145" s="104"/>
      <c r="BH1145" s="104"/>
      <c r="BI1145" s="104"/>
      <c r="BJ1145" s="104"/>
      <c r="BK1145" s="104"/>
      <c r="BL1145" s="104"/>
      <c r="BM1145" s="104"/>
      <c r="BN1145" s="104"/>
      <c r="BO1145" s="104"/>
      <c r="BP1145" s="104"/>
      <c r="BQ1145" s="104"/>
      <c r="BR1145" s="104"/>
      <c r="BS1145" s="104"/>
      <c r="BT1145" s="104"/>
      <c r="BU1145" s="104"/>
      <c r="BV1145" s="104"/>
      <c r="BW1145" s="104"/>
      <c r="BX1145" s="104"/>
      <c r="BY1145" s="104"/>
      <c r="BZ1145" s="104"/>
      <c r="CA1145" s="104"/>
      <c r="CB1145" s="104"/>
      <c r="CC1145" s="104"/>
      <c r="CD1145" s="104"/>
      <c r="CE1145" s="104"/>
      <c r="CF1145" s="104"/>
      <c r="CG1145" s="104"/>
      <c r="CH1145" s="104"/>
      <c r="CI1145" s="104"/>
      <c r="CJ1145" s="104"/>
      <c r="CK1145" s="104"/>
      <c r="CL1145" s="104"/>
      <c r="CM1145" s="104"/>
      <c r="CN1145" s="104"/>
      <c r="CO1145" s="104"/>
      <c r="CP1145" s="104"/>
      <c r="CQ1145" s="104"/>
      <c r="CR1145" s="104"/>
      <c r="CS1145" s="104"/>
      <c r="CT1145" s="104"/>
      <c r="CU1145" s="104"/>
      <c r="CV1145" s="104"/>
      <c r="CW1145" s="104"/>
      <c r="CX1145" s="104"/>
      <c r="CY1145" s="104"/>
      <c r="CZ1145" s="104"/>
      <c r="DA1145" s="104"/>
      <c r="DB1145" s="104"/>
      <c r="DC1145" s="104"/>
      <c r="DD1145" s="104"/>
      <c r="DE1145" s="104"/>
      <c r="DF1145" s="104"/>
      <c r="DG1145" s="104"/>
      <c r="DH1145" s="104"/>
      <c r="DI1145" s="104"/>
      <c r="DJ1145" s="107"/>
    </row>
    <row r="1146" spans="1:114" x14ac:dyDescent="0.2">
      <c r="A1146" s="164"/>
      <c r="B1146" s="165"/>
      <c r="C1146" s="116"/>
      <c r="D1146" s="116"/>
      <c r="E1146" s="116"/>
      <c r="F1146" s="116"/>
      <c r="G1146" s="116"/>
      <c r="H1146" s="116"/>
      <c r="I1146" s="116"/>
      <c r="J1146" s="129"/>
      <c r="K1146" s="116"/>
      <c r="L1146" s="116"/>
      <c r="M1146" s="116"/>
      <c r="N1146" s="116"/>
      <c r="O1146" s="116"/>
      <c r="P1146" s="116"/>
      <c r="Q1146" s="116"/>
      <c r="R1146" s="116"/>
      <c r="S1146" s="116"/>
      <c r="T1146" s="116"/>
      <c r="U1146" s="116"/>
      <c r="V1146" s="116"/>
      <c r="W1146" s="116"/>
      <c r="X1146" s="116"/>
      <c r="Y1146" s="122"/>
      <c r="Z1146" s="104"/>
      <c r="AA1146" s="104"/>
      <c r="AB1146" s="104"/>
      <c r="AC1146" s="104"/>
      <c r="AD1146" s="104"/>
      <c r="AE1146" s="104"/>
      <c r="AF1146" s="104"/>
      <c r="AG1146" s="104"/>
      <c r="AH1146" s="104"/>
      <c r="AI1146" s="104"/>
      <c r="AJ1146" s="104"/>
      <c r="AK1146" s="104"/>
      <c r="AL1146" s="104"/>
      <c r="AM1146" s="104"/>
      <c r="AN1146" s="104"/>
      <c r="AO1146" s="104"/>
      <c r="AP1146" s="104"/>
      <c r="AQ1146" s="104"/>
      <c r="AR1146" s="104"/>
      <c r="AS1146" s="104"/>
      <c r="AT1146" s="104"/>
      <c r="AU1146" s="104"/>
      <c r="AV1146" s="104"/>
      <c r="AW1146" s="104"/>
      <c r="AX1146" s="104"/>
      <c r="AY1146" s="104"/>
      <c r="AZ1146" s="104"/>
      <c r="BA1146" s="104"/>
      <c r="BB1146" s="104"/>
      <c r="BC1146" s="104"/>
      <c r="BD1146" s="104"/>
      <c r="BE1146" s="104"/>
      <c r="BF1146" s="104"/>
      <c r="BG1146" s="104"/>
      <c r="BH1146" s="104"/>
      <c r="BI1146" s="104"/>
      <c r="BJ1146" s="104"/>
      <c r="BK1146" s="104"/>
      <c r="BL1146" s="104"/>
      <c r="BM1146" s="104"/>
      <c r="BN1146" s="104"/>
      <c r="BO1146" s="104"/>
      <c r="BP1146" s="104"/>
      <c r="BQ1146" s="104"/>
      <c r="BR1146" s="104"/>
      <c r="BS1146" s="104"/>
      <c r="BT1146" s="104"/>
      <c r="BU1146" s="104"/>
      <c r="BV1146" s="104"/>
      <c r="BW1146" s="104"/>
      <c r="BX1146" s="104"/>
      <c r="BY1146" s="104"/>
      <c r="BZ1146" s="104"/>
      <c r="CA1146" s="104"/>
      <c r="CB1146" s="104"/>
      <c r="CC1146" s="104"/>
      <c r="CD1146" s="104"/>
      <c r="CE1146" s="104"/>
      <c r="CF1146" s="104"/>
      <c r="CG1146" s="104"/>
      <c r="CH1146" s="104"/>
      <c r="CI1146" s="104"/>
      <c r="CJ1146" s="104"/>
      <c r="CK1146" s="104"/>
      <c r="CL1146" s="104"/>
      <c r="CM1146" s="104"/>
      <c r="CN1146" s="104"/>
      <c r="CO1146" s="104"/>
      <c r="CP1146" s="104"/>
      <c r="CQ1146" s="104"/>
      <c r="CR1146" s="104"/>
      <c r="CS1146" s="104"/>
      <c r="CT1146" s="104"/>
      <c r="CU1146" s="104"/>
      <c r="CV1146" s="104"/>
      <c r="CW1146" s="104"/>
      <c r="CX1146" s="104"/>
      <c r="CY1146" s="104"/>
      <c r="CZ1146" s="104"/>
      <c r="DA1146" s="104"/>
      <c r="DB1146" s="104"/>
      <c r="DC1146" s="104"/>
      <c r="DD1146" s="104"/>
      <c r="DE1146" s="104"/>
      <c r="DF1146" s="104"/>
      <c r="DG1146" s="104"/>
      <c r="DH1146" s="104"/>
      <c r="DI1146" s="104"/>
      <c r="DJ1146" s="107"/>
    </row>
    <row r="1147" spans="1:114" x14ac:dyDescent="0.2">
      <c r="A1147" s="164"/>
      <c r="B1147" s="165"/>
      <c r="C1147" s="116"/>
      <c r="D1147" s="116"/>
      <c r="E1147" s="116"/>
      <c r="F1147" s="116"/>
      <c r="G1147" s="116"/>
      <c r="H1147" s="116"/>
      <c r="I1147" s="116"/>
      <c r="J1147" s="129"/>
      <c r="K1147" s="116"/>
      <c r="L1147" s="116"/>
      <c r="M1147" s="116"/>
      <c r="N1147" s="116"/>
      <c r="O1147" s="116"/>
      <c r="P1147" s="116"/>
      <c r="Q1147" s="116"/>
      <c r="R1147" s="116"/>
      <c r="S1147" s="116"/>
      <c r="T1147" s="116"/>
      <c r="U1147" s="116"/>
      <c r="V1147" s="116"/>
      <c r="W1147" s="116"/>
      <c r="X1147" s="116"/>
      <c r="Y1147" s="122"/>
      <c r="Z1147" s="104"/>
      <c r="AA1147" s="104"/>
      <c r="AB1147" s="104"/>
      <c r="AC1147" s="104"/>
      <c r="AD1147" s="104"/>
      <c r="AE1147" s="104"/>
      <c r="AF1147" s="104"/>
      <c r="AG1147" s="104"/>
      <c r="AH1147" s="104"/>
      <c r="AI1147" s="104"/>
      <c r="AJ1147" s="104"/>
      <c r="AK1147" s="104"/>
      <c r="AL1147" s="104"/>
      <c r="AM1147" s="104"/>
      <c r="AN1147" s="104"/>
      <c r="AO1147" s="104"/>
      <c r="AP1147" s="104"/>
      <c r="AQ1147" s="104"/>
      <c r="AR1147" s="104"/>
      <c r="AS1147" s="104"/>
      <c r="AT1147" s="104"/>
      <c r="AU1147" s="104"/>
      <c r="AV1147" s="104"/>
      <c r="AW1147" s="104"/>
      <c r="AX1147" s="104"/>
      <c r="AY1147" s="104"/>
      <c r="AZ1147" s="104"/>
      <c r="BA1147" s="104"/>
      <c r="BB1147" s="104"/>
      <c r="BC1147" s="104"/>
      <c r="BD1147" s="104"/>
      <c r="BE1147" s="104"/>
      <c r="BF1147" s="104"/>
      <c r="BG1147" s="104"/>
      <c r="BH1147" s="104"/>
      <c r="BI1147" s="104"/>
      <c r="BJ1147" s="104"/>
      <c r="BK1147" s="104"/>
      <c r="BL1147" s="104"/>
      <c r="BM1147" s="104"/>
      <c r="BN1147" s="104"/>
      <c r="BO1147" s="104"/>
      <c r="BP1147" s="104"/>
      <c r="BQ1147" s="104"/>
      <c r="BR1147" s="104"/>
      <c r="BS1147" s="104"/>
      <c r="BT1147" s="104"/>
      <c r="BU1147" s="104"/>
      <c r="BV1147" s="104"/>
      <c r="BW1147" s="104"/>
      <c r="BX1147" s="104"/>
      <c r="BY1147" s="104"/>
      <c r="BZ1147" s="104"/>
      <c r="CA1147" s="104"/>
      <c r="CB1147" s="104"/>
      <c r="CC1147" s="104"/>
      <c r="CD1147" s="104"/>
      <c r="CE1147" s="104"/>
      <c r="CF1147" s="104"/>
      <c r="CG1147" s="104"/>
      <c r="CH1147" s="104"/>
      <c r="CI1147" s="104"/>
      <c r="CJ1147" s="104"/>
      <c r="CK1147" s="104"/>
      <c r="CL1147" s="104"/>
      <c r="CM1147" s="104"/>
      <c r="CN1147" s="104"/>
      <c r="CO1147" s="104"/>
      <c r="CP1147" s="104"/>
      <c r="CQ1147" s="104"/>
      <c r="CR1147" s="104"/>
      <c r="CS1147" s="104"/>
      <c r="CT1147" s="104"/>
      <c r="CU1147" s="104"/>
      <c r="CV1147" s="104"/>
      <c r="CW1147" s="104"/>
      <c r="CX1147" s="104"/>
      <c r="CY1147" s="104"/>
      <c r="CZ1147" s="104"/>
      <c r="DA1147" s="104"/>
      <c r="DB1147" s="104"/>
      <c r="DC1147" s="104"/>
      <c r="DD1147" s="104"/>
      <c r="DE1147" s="104"/>
      <c r="DF1147" s="104"/>
      <c r="DG1147" s="104"/>
      <c r="DH1147" s="104"/>
      <c r="DI1147" s="104"/>
      <c r="DJ1147" s="107"/>
    </row>
    <row r="1148" spans="1:114" x14ac:dyDescent="0.2">
      <c r="A1148" s="164"/>
      <c r="B1148" s="165"/>
      <c r="C1148" s="116"/>
      <c r="D1148" s="116"/>
      <c r="E1148" s="116"/>
      <c r="F1148" s="116"/>
      <c r="G1148" s="116"/>
      <c r="H1148" s="116"/>
      <c r="I1148" s="116"/>
      <c r="J1148" s="129"/>
      <c r="K1148" s="116"/>
      <c r="L1148" s="116"/>
      <c r="M1148" s="116"/>
      <c r="N1148" s="116"/>
      <c r="O1148" s="116"/>
      <c r="P1148" s="116"/>
      <c r="Q1148" s="116"/>
      <c r="R1148" s="116"/>
      <c r="S1148" s="116"/>
      <c r="T1148" s="116"/>
      <c r="U1148" s="116"/>
      <c r="V1148" s="116"/>
      <c r="W1148" s="116"/>
      <c r="X1148" s="116"/>
      <c r="Y1148" s="122"/>
      <c r="Z1148" s="104"/>
      <c r="AA1148" s="104"/>
      <c r="AB1148" s="104"/>
      <c r="AC1148" s="104"/>
      <c r="AD1148" s="104"/>
      <c r="AE1148" s="104"/>
      <c r="AF1148" s="104"/>
      <c r="AG1148" s="104"/>
      <c r="AH1148" s="104"/>
      <c r="AI1148" s="104"/>
      <c r="AJ1148" s="104"/>
      <c r="AK1148" s="104"/>
      <c r="AL1148" s="104"/>
      <c r="AM1148" s="104"/>
      <c r="AN1148" s="104"/>
      <c r="AO1148" s="104"/>
      <c r="AP1148" s="104"/>
      <c r="AQ1148" s="104"/>
      <c r="AR1148" s="104"/>
      <c r="AS1148" s="104"/>
      <c r="AT1148" s="104"/>
      <c r="AU1148" s="104"/>
      <c r="AV1148" s="104"/>
      <c r="AW1148" s="104"/>
      <c r="AX1148" s="104"/>
      <c r="AY1148" s="104"/>
      <c r="AZ1148" s="104"/>
      <c r="BA1148" s="104"/>
      <c r="BB1148" s="104"/>
      <c r="BC1148" s="104"/>
      <c r="BD1148" s="104"/>
      <c r="BE1148" s="104"/>
      <c r="BF1148" s="104"/>
      <c r="BG1148" s="104"/>
      <c r="BH1148" s="104"/>
      <c r="BI1148" s="104"/>
      <c r="BJ1148" s="104"/>
      <c r="BK1148" s="104"/>
      <c r="BL1148" s="104"/>
      <c r="BM1148" s="104"/>
      <c r="BN1148" s="104"/>
      <c r="BO1148" s="104"/>
      <c r="BP1148" s="104"/>
      <c r="BQ1148" s="104"/>
      <c r="BR1148" s="104"/>
      <c r="BS1148" s="104"/>
      <c r="BT1148" s="104"/>
      <c r="BU1148" s="104"/>
      <c r="BV1148" s="104"/>
      <c r="BW1148" s="104"/>
      <c r="BX1148" s="104"/>
      <c r="BY1148" s="104"/>
      <c r="BZ1148" s="104"/>
      <c r="CA1148" s="104"/>
      <c r="CB1148" s="104"/>
      <c r="CC1148" s="104"/>
      <c r="CD1148" s="104"/>
      <c r="CE1148" s="104"/>
      <c r="CF1148" s="104"/>
      <c r="CG1148" s="104"/>
      <c r="CH1148" s="104"/>
      <c r="CI1148" s="104"/>
      <c r="CJ1148" s="104"/>
      <c r="CK1148" s="104"/>
      <c r="CL1148" s="104"/>
      <c r="CM1148" s="104"/>
      <c r="CN1148" s="104"/>
      <c r="CO1148" s="104"/>
      <c r="CP1148" s="104"/>
      <c r="CQ1148" s="104"/>
      <c r="CR1148" s="104"/>
      <c r="CS1148" s="104"/>
      <c r="CT1148" s="104"/>
      <c r="CU1148" s="104"/>
      <c r="CV1148" s="104"/>
      <c r="CW1148" s="104"/>
      <c r="CX1148" s="104"/>
      <c r="CY1148" s="104"/>
      <c r="CZ1148" s="104"/>
      <c r="DA1148" s="104"/>
      <c r="DB1148" s="104"/>
      <c r="DC1148" s="104"/>
      <c r="DD1148" s="104"/>
      <c r="DE1148" s="104"/>
      <c r="DF1148" s="104"/>
      <c r="DG1148" s="104"/>
      <c r="DH1148" s="104"/>
      <c r="DI1148" s="104"/>
      <c r="DJ1148" s="107"/>
    </row>
    <row r="1149" spans="1:114" x14ac:dyDescent="0.2">
      <c r="A1149" s="164"/>
      <c r="B1149" s="165"/>
      <c r="C1149" s="116"/>
      <c r="D1149" s="116"/>
      <c r="E1149" s="116"/>
      <c r="F1149" s="116"/>
      <c r="G1149" s="116"/>
      <c r="H1149" s="116"/>
      <c r="I1149" s="116"/>
      <c r="J1149" s="129"/>
      <c r="K1149" s="116"/>
      <c r="L1149" s="116"/>
      <c r="M1149" s="116"/>
      <c r="N1149" s="116"/>
      <c r="O1149" s="116"/>
      <c r="P1149" s="116"/>
      <c r="Q1149" s="116"/>
      <c r="R1149" s="116"/>
      <c r="S1149" s="116"/>
      <c r="T1149" s="116"/>
      <c r="U1149" s="116"/>
      <c r="V1149" s="116"/>
      <c r="W1149" s="116"/>
      <c r="X1149" s="116"/>
      <c r="Y1149" s="122"/>
      <c r="Z1149" s="104"/>
      <c r="AA1149" s="104"/>
      <c r="AB1149" s="104"/>
      <c r="AC1149" s="104"/>
      <c r="AD1149" s="104"/>
      <c r="AE1149" s="104"/>
      <c r="AF1149" s="104"/>
      <c r="AG1149" s="104"/>
      <c r="AH1149" s="104"/>
      <c r="AI1149" s="104"/>
      <c r="AJ1149" s="104"/>
      <c r="AK1149" s="104"/>
      <c r="AL1149" s="104"/>
      <c r="AM1149" s="104"/>
      <c r="AN1149" s="104"/>
      <c r="AO1149" s="104"/>
      <c r="AP1149" s="104"/>
      <c r="AQ1149" s="104"/>
      <c r="AR1149" s="104"/>
      <c r="AS1149" s="104"/>
      <c r="AT1149" s="104"/>
      <c r="AU1149" s="104"/>
      <c r="AV1149" s="104"/>
      <c r="AW1149" s="104"/>
      <c r="AX1149" s="104"/>
      <c r="AY1149" s="104"/>
      <c r="AZ1149" s="104"/>
      <c r="BA1149" s="104"/>
      <c r="BB1149" s="104"/>
      <c r="BC1149" s="104"/>
      <c r="BD1149" s="104"/>
      <c r="BE1149" s="104"/>
      <c r="BF1149" s="104"/>
      <c r="BG1149" s="104"/>
      <c r="BH1149" s="104"/>
      <c r="BI1149" s="104"/>
      <c r="BJ1149" s="104"/>
      <c r="BK1149" s="104"/>
      <c r="BL1149" s="104"/>
      <c r="BM1149" s="104"/>
      <c r="BN1149" s="104"/>
      <c r="BO1149" s="104"/>
      <c r="BP1149" s="104"/>
      <c r="BQ1149" s="104"/>
      <c r="BR1149" s="104"/>
      <c r="BS1149" s="104"/>
      <c r="BT1149" s="104"/>
      <c r="BU1149" s="104"/>
      <c r="BV1149" s="104"/>
      <c r="BW1149" s="104"/>
      <c r="BX1149" s="104"/>
      <c r="BY1149" s="104"/>
      <c r="BZ1149" s="104"/>
      <c r="CA1149" s="104"/>
      <c r="CB1149" s="104"/>
      <c r="CC1149" s="104"/>
      <c r="CD1149" s="104"/>
      <c r="CE1149" s="104"/>
      <c r="CF1149" s="104"/>
      <c r="CG1149" s="104"/>
      <c r="CH1149" s="104"/>
      <c r="CI1149" s="104"/>
      <c r="CJ1149" s="104"/>
      <c r="CK1149" s="104"/>
      <c r="CL1149" s="104"/>
      <c r="CM1149" s="104"/>
      <c r="CN1149" s="104"/>
      <c r="CO1149" s="104"/>
      <c r="CP1149" s="104"/>
      <c r="CQ1149" s="104"/>
      <c r="CR1149" s="104"/>
      <c r="CS1149" s="104"/>
      <c r="CT1149" s="104"/>
      <c r="CU1149" s="104"/>
      <c r="CV1149" s="104"/>
      <c r="CW1149" s="104"/>
      <c r="CX1149" s="104"/>
      <c r="CY1149" s="104"/>
      <c r="CZ1149" s="104"/>
      <c r="DA1149" s="104"/>
      <c r="DB1149" s="104"/>
      <c r="DC1149" s="104"/>
      <c r="DD1149" s="104"/>
      <c r="DE1149" s="104"/>
      <c r="DF1149" s="104"/>
      <c r="DG1149" s="104"/>
      <c r="DH1149" s="104"/>
      <c r="DI1149" s="104"/>
      <c r="DJ1149" s="107"/>
    </row>
    <row r="1150" spans="1:114" x14ac:dyDescent="0.2">
      <c r="A1150" s="164"/>
      <c r="B1150" s="165"/>
      <c r="C1150" s="116"/>
      <c r="D1150" s="116"/>
      <c r="E1150" s="116"/>
      <c r="F1150" s="116"/>
      <c r="G1150" s="116"/>
      <c r="H1150" s="116"/>
      <c r="I1150" s="116"/>
      <c r="J1150" s="129"/>
      <c r="K1150" s="116"/>
      <c r="L1150" s="116"/>
      <c r="M1150" s="116"/>
      <c r="N1150" s="116"/>
      <c r="O1150" s="116"/>
      <c r="P1150" s="116"/>
      <c r="Q1150" s="116"/>
      <c r="R1150" s="116"/>
      <c r="S1150" s="116"/>
      <c r="T1150" s="116"/>
      <c r="U1150" s="116"/>
      <c r="V1150" s="116"/>
      <c r="W1150" s="116"/>
      <c r="X1150" s="116"/>
      <c r="Y1150" s="122"/>
      <c r="Z1150" s="104"/>
      <c r="AA1150" s="104"/>
      <c r="AB1150" s="104"/>
      <c r="AC1150" s="104"/>
      <c r="AD1150" s="104"/>
      <c r="AE1150" s="104"/>
      <c r="AF1150" s="104"/>
      <c r="AG1150" s="104"/>
      <c r="AH1150" s="104"/>
      <c r="AI1150" s="104"/>
      <c r="AJ1150" s="104"/>
      <c r="AK1150" s="104"/>
      <c r="AL1150" s="104"/>
      <c r="AM1150" s="104"/>
      <c r="AN1150" s="104"/>
      <c r="AO1150" s="104"/>
      <c r="AP1150" s="104"/>
      <c r="AQ1150" s="104"/>
      <c r="AR1150" s="104"/>
      <c r="AS1150" s="104"/>
      <c r="AT1150" s="104"/>
      <c r="AU1150" s="104"/>
      <c r="AV1150" s="104"/>
      <c r="AW1150" s="104"/>
      <c r="AX1150" s="104"/>
      <c r="AY1150" s="104"/>
      <c r="AZ1150" s="104"/>
      <c r="BA1150" s="104"/>
      <c r="BB1150" s="104"/>
      <c r="BC1150" s="104"/>
      <c r="BD1150" s="104"/>
      <c r="BE1150" s="104"/>
      <c r="BF1150" s="104"/>
      <c r="BG1150" s="104"/>
      <c r="BH1150" s="104"/>
      <c r="BI1150" s="104"/>
      <c r="BJ1150" s="104"/>
      <c r="BK1150" s="104"/>
      <c r="BL1150" s="104"/>
      <c r="BM1150" s="104"/>
      <c r="BN1150" s="104"/>
      <c r="BO1150" s="104"/>
      <c r="BP1150" s="104"/>
      <c r="BQ1150" s="104"/>
      <c r="BR1150" s="104"/>
      <c r="BS1150" s="104"/>
      <c r="BT1150" s="104"/>
      <c r="BU1150" s="104"/>
      <c r="BV1150" s="104"/>
      <c r="BW1150" s="104"/>
      <c r="BX1150" s="104"/>
      <c r="BY1150" s="104"/>
      <c r="BZ1150" s="104"/>
      <c r="CA1150" s="104"/>
      <c r="CB1150" s="104"/>
      <c r="CC1150" s="104"/>
      <c r="CD1150" s="104"/>
      <c r="CE1150" s="104"/>
      <c r="CF1150" s="104"/>
      <c r="CG1150" s="104"/>
      <c r="CH1150" s="104"/>
      <c r="CI1150" s="104"/>
      <c r="CJ1150" s="104"/>
      <c r="CK1150" s="104"/>
      <c r="CL1150" s="104"/>
      <c r="CM1150" s="104"/>
      <c r="CN1150" s="104"/>
      <c r="CO1150" s="104"/>
      <c r="CP1150" s="104"/>
      <c r="CQ1150" s="104"/>
      <c r="CR1150" s="104"/>
      <c r="CS1150" s="104"/>
      <c r="CT1150" s="104"/>
      <c r="CU1150" s="104"/>
      <c r="CV1150" s="104"/>
      <c r="CW1150" s="104"/>
      <c r="CX1150" s="104"/>
      <c r="CY1150" s="104"/>
      <c r="CZ1150" s="104"/>
      <c r="DA1150" s="104"/>
      <c r="DB1150" s="104"/>
      <c r="DC1150" s="104"/>
      <c r="DD1150" s="104"/>
      <c r="DE1150" s="104"/>
      <c r="DF1150" s="104"/>
      <c r="DG1150" s="104"/>
      <c r="DH1150" s="104"/>
      <c r="DI1150" s="104"/>
      <c r="DJ1150" s="107"/>
    </row>
    <row r="1151" spans="1:114" x14ac:dyDescent="0.2">
      <c r="A1151" s="164"/>
      <c r="B1151" s="165"/>
      <c r="C1151" s="116"/>
      <c r="D1151" s="116"/>
      <c r="E1151" s="116"/>
      <c r="F1151" s="116"/>
      <c r="G1151" s="116"/>
      <c r="H1151" s="116"/>
      <c r="I1151" s="116"/>
      <c r="J1151" s="129"/>
      <c r="K1151" s="116"/>
      <c r="L1151" s="116"/>
      <c r="M1151" s="116"/>
      <c r="N1151" s="116"/>
      <c r="O1151" s="116"/>
      <c r="P1151" s="116"/>
      <c r="Q1151" s="116"/>
      <c r="R1151" s="116"/>
      <c r="S1151" s="116"/>
      <c r="T1151" s="116"/>
      <c r="U1151" s="116"/>
      <c r="V1151" s="116"/>
      <c r="W1151" s="116"/>
      <c r="X1151" s="116"/>
      <c r="Y1151" s="122"/>
      <c r="Z1151" s="104"/>
      <c r="AA1151" s="104"/>
      <c r="AB1151" s="104"/>
      <c r="AC1151" s="104"/>
      <c r="AD1151" s="104"/>
      <c r="AE1151" s="104"/>
      <c r="AF1151" s="104"/>
      <c r="AG1151" s="104"/>
      <c r="AH1151" s="104"/>
      <c r="AI1151" s="104"/>
      <c r="AJ1151" s="104"/>
      <c r="AK1151" s="104"/>
      <c r="AL1151" s="104"/>
      <c r="AM1151" s="104"/>
      <c r="AN1151" s="104"/>
      <c r="AO1151" s="104"/>
      <c r="AP1151" s="104"/>
      <c r="AQ1151" s="104"/>
      <c r="AR1151" s="104"/>
      <c r="AS1151" s="104"/>
      <c r="AT1151" s="104"/>
      <c r="AU1151" s="104"/>
      <c r="AV1151" s="104"/>
      <c r="AW1151" s="104"/>
      <c r="AX1151" s="104"/>
      <c r="AY1151" s="104"/>
      <c r="AZ1151" s="104"/>
      <c r="BA1151" s="104"/>
      <c r="BB1151" s="104"/>
      <c r="BC1151" s="104"/>
      <c r="BD1151" s="104"/>
      <c r="BE1151" s="104"/>
      <c r="BF1151" s="104"/>
      <c r="BG1151" s="104"/>
      <c r="BH1151" s="104"/>
      <c r="BI1151" s="104"/>
      <c r="BJ1151" s="104"/>
      <c r="BK1151" s="104"/>
      <c r="BL1151" s="104"/>
      <c r="BM1151" s="104"/>
      <c r="BN1151" s="104"/>
      <c r="BO1151" s="104"/>
      <c r="BP1151" s="104"/>
      <c r="BQ1151" s="104"/>
      <c r="BR1151" s="104"/>
      <c r="BS1151" s="104"/>
      <c r="BT1151" s="104"/>
      <c r="BU1151" s="104"/>
      <c r="BV1151" s="104"/>
      <c r="BW1151" s="104"/>
      <c r="BX1151" s="104"/>
      <c r="BY1151" s="104"/>
      <c r="BZ1151" s="104"/>
      <c r="CA1151" s="104"/>
      <c r="CB1151" s="104"/>
      <c r="CC1151" s="104"/>
      <c r="CD1151" s="104"/>
      <c r="CE1151" s="104"/>
      <c r="CF1151" s="104"/>
      <c r="CG1151" s="104"/>
      <c r="CH1151" s="104"/>
      <c r="CI1151" s="104"/>
      <c r="CJ1151" s="104"/>
      <c r="CK1151" s="104"/>
      <c r="CL1151" s="104"/>
      <c r="CM1151" s="104"/>
      <c r="CN1151" s="104"/>
      <c r="CO1151" s="104"/>
      <c r="CP1151" s="104"/>
      <c r="CQ1151" s="104"/>
      <c r="CR1151" s="104"/>
      <c r="CS1151" s="104"/>
      <c r="CT1151" s="104"/>
      <c r="CU1151" s="104"/>
      <c r="CV1151" s="104"/>
      <c r="CW1151" s="104"/>
      <c r="CX1151" s="104"/>
      <c r="CY1151" s="104"/>
      <c r="CZ1151" s="104"/>
      <c r="DA1151" s="104"/>
      <c r="DB1151" s="104"/>
      <c r="DC1151" s="104"/>
      <c r="DD1151" s="104"/>
      <c r="DE1151" s="104"/>
      <c r="DF1151" s="104"/>
      <c r="DG1151" s="104"/>
      <c r="DH1151" s="104"/>
      <c r="DI1151" s="104"/>
      <c r="DJ1151" s="107"/>
    </row>
    <row r="1152" spans="1:114" x14ac:dyDescent="0.2">
      <c r="A1152" s="164"/>
      <c r="B1152" s="165"/>
      <c r="C1152" s="116"/>
      <c r="D1152" s="116"/>
      <c r="E1152" s="116"/>
      <c r="F1152" s="116"/>
      <c r="G1152" s="116"/>
      <c r="H1152" s="116"/>
      <c r="I1152" s="116"/>
      <c r="J1152" s="129"/>
      <c r="K1152" s="116"/>
      <c r="L1152" s="116"/>
      <c r="M1152" s="116"/>
      <c r="N1152" s="116"/>
      <c r="O1152" s="116"/>
      <c r="P1152" s="116"/>
      <c r="Q1152" s="116"/>
      <c r="R1152" s="116"/>
      <c r="S1152" s="116"/>
      <c r="T1152" s="116"/>
      <c r="U1152" s="116"/>
      <c r="V1152" s="116"/>
      <c r="W1152" s="116"/>
      <c r="X1152" s="116"/>
      <c r="Y1152" s="122"/>
      <c r="Z1152" s="104"/>
      <c r="AA1152" s="104"/>
      <c r="AB1152" s="104"/>
      <c r="AC1152" s="104"/>
      <c r="AD1152" s="104"/>
      <c r="AE1152" s="104"/>
      <c r="AF1152" s="104"/>
      <c r="AG1152" s="104"/>
      <c r="AH1152" s="104"/>
      <c r="AI1152" s="104"/>
      <c r="AJ1152" s="104"/>
      <c r="AK1152" s="104"/>
      <c r="AL1152" s="104"/>
      <c r="AM1152" s="104"/>
      <c r="AN1152" s="104"/>
      <c r="AO1152" s="104"/>
      <c r="AP1152" s="104"/>
      <c r="AQ1152" s="104"/>
      <c r="AR1152" s="104"/>
      <c r="AS1152" s="104"/>
      <c r="AT1152" s="104"/>
      <c r="AU1152" s="104"/>
      <c r="AV1152" s="104"/>
      <c r="AW1152" s="104"/>
      <c r="AX1152" s="104"/>
      <c r="AY1152" s="104"/>
      <c r="AZ1152" s="104"/>
      <c r="BA1152" s="104"/>
      <c r="BB1152" s="104"/>
      <c r="BC1152" s="104"/>
      <c r="BD1152" s="104"/>
      <c r="BE1152" s="104"/>
      <c r="BF1152" s="104"/>
      <c r="BG1152" s="104"/>
      <c r="BH1152" s="104"/>
      <c r="BI1152" s="104"/>
      <c r="BJ1152" s="104"/>
      <c r="BK1152" s="104"/>
      <c r="BL1152" s="104"/>
      <c r="BM1152" s="104"/>
      <c r="BN1152" s="104"/>
      <c r="BO1152" s="104"/>
      <c r="BP1152" s="104"/>
      <c r="BQ1152" s="104"/>
      <c r="BR1152" s="104"/>
      <c r="BS1152" s="104"/>
      <c r="BT1152" s="104"/>
      <c r="BU1152" s="104"/>
      <c r="BV1152" s="104"/>
      <c r="BW1152" s="104"/>
      <c r="BX1152" s="104"/>
      <c r="BY1152" s="104"/>
      <c r="BZ1152" s="104"/>
      <c r="CA1152" s="104"/>
      <c r="CB1152" s="104"/>
      <c r="CC1152" s="104"/>
      <c r="CD1152" s="104"/>
      <c r="CE1152" s="104"/>
      <c r="CF1152" s="104"/>
      <c r="CG1152" s="104"/>
      <c r="CH1152" s="104"/>
      <c r="CI1152" s="104"/>
      <c r="CJ1152" s="104"/>
      <c r="CK1152" s="104"/>
      <c r="CL1152" s="104"/>
      <c r="CM1152" s="104"/>
      <c r="CN1152" s="104"/>
      <c r="CO1152" s="104"/>
      <c r="CP1152" s="104"/>
      <c r="CQ1152" s="104"/>
      <c r="CR1152" s="104"/>
      <c r="CS1152" s="104"/>
      <c r="CT1152" s="104"/>
      <c r="CU1152" s="104"/>
      <c r="CV1152" s="104"/>
      <c r="CW1152" s="104"/>
      <c r="CX1152" s="104"/>
      <c r="CY1152" s="104"/>
      <c r="CZ1152" s="104"/>
      <c r="DA1152" s="104"/>
      <c r="DB1152" s="104"/>
      <c r="DC1152" s="104"/>
      <c r="DD1152" s="104"/>
      <c r="DE1152" s="104"/>
      <c r="DF1152" s="104"/>
      <c r="DG1152" s="104"/>
      <c r="DH1152" s="104"/>
      <c r="DI1152" s="104"/>
      <c r="DJ1152" s="107"/>
    </row>
    <row r="1153" spans="1:114" x14ac:dyDescent="0.2">
      <c r="A1153" s="164"/>
      <c r="B1153" s="165"/>
      <c r="C1153" s="116"/>
      <c r="D1153" s="116"/>
      <c r="E1153" s="116"/>
      <c r="F1153" s="116"/>
      <c r="G1153" s="116"/>
      <c r="H1153" s="116"/>
      <c r="I1153" s="116"/>
      <c r="J1153" s="129"/>
      <c r="K1153" s="116"/>
      <c r="L1153" s="116"/>
      <c r="M1153" s="116"/>
      <c r="N1153" s="116"/>
      <c r="O1153" s="116"/>
      <c r="P1153" s="116"/>
      <c r="Q1153" s="116"/>
      <c r="R1153" s="116"/>
      <c r="S1153" s="116"/>
      <c r="T1153" s="116"/>
      <c r="U1153" s="116"/>
      <c r="V1153" s="116"/>
      <c r="W1153" s="116"/>
      <c r="X1153" s="116"/>
      <c r="Y1153" s="122"/>
      <c r="Z1153" s="104"/>
      <c r="AA1153" s="104"/>
      <c r="AB1153" s="104"/>
      <c r="AC1153" s="104"/>
      <c r="AD1153" s="104"/>
      <c r="AE1153" s="104"/>
      <c r="AF1153" s="104"/>
      <c r="AG1153" s="104"/>
      <c r="AH1153" s="104"/>
      <c r="AI1153" s="104"/>
      <c r="AJ1153" s="104"/>
      <c r="AK1153" s="104"/>
      <c r="AL1153" s="104"/>
      <c r="AM1153" s="104"/>
      <c r="AN1153" s="104"/>
      <c r="AO1153" s="104"/>
      <c r="AP1153" s="104"/>
      <c r="AQ1153" s="104"/>
      <c r="AR1153" s="104"/>
      <c r="AS1153" s="104"/>
      <c r="AT1153" s="104"/>
      <c r="AU1153" s="104"/>
      <c r="AV1153" s="104"/>
      <c r="AW1153" s="104"/>
      <c r="AX1153" s="104"/>
      <c r="AY1153" s="104"/>
      <c r="AZ1153" s="104"/>
      <c r="BA1153" s="104"/>
      <c r="BB1153" s="104"/>
      <c r="BC1153" s="104"/>
      <c r="BD1153" s="104"/>
      <c r="BE1153" s="104"/>
      <c r="BF1153" s="104"/>
      <c r="BG1153" s="104"/>
      <c r="BH1153" s="104"/>
      <c r="BI1153" s="104"/>
      <c r="BJ1153" s="104"/>
      <c r="BK1153" s="104"/>
      <c r="BL1153" s="104"/>
      <c r="BM1153" s="104"/>
      <c r="BN1153" s="104"/>
      <c r="BO1153" s="104"/>
      <c r="BP1153" s="104"/>
      <c r="BQ1153" s="104"/>
      <c r="BR1153" s="104"/>
      <c r="BS1153" s="104"/>
      <c r="BT1153" s="104"/>
      <c r="BU1153" s="104"/>
      <c r="BV1153" s="104"/>
      <c r="BW1153" s="104"/>
      <c r="BX1153" s="104"/>
      <c r="BY1153" s="104"/>
      <c r="BZ1153" s="104"/>
      <c r="CA1153" s="104"/>
      <c r="CB1153" s="104"/>
      <c r="CC1153" s="104"/>
      <c r="CD1153" s="104"/>
      <c r="CE1153" s="104"/>
      <c r="CF1153" s="104"/>
      <c r="CG1153" s="104"/>
      <c r="CH1153" s="104"/>
      <c r="CI1153" s="104"/>
      <c r="CJ1153" s="104"/>
      <c r="CK1153" s="104"/>
      <c r="CL1153" s="104"/>
      <c r="CM1153" s="104"/>
      <c r="CN1153" s="104"/>
      <c r="CO1153" s="104"/>
      <c r="CP1153" s="104"/>
      <c r="CQ1153" s="104"/>
      <c r="CR1153" s="104"/>
      <c r="CS1153" s="104"/>
      <c r="CT1153" s="104"/>
      <c r="CU1153" s="104"/>
      <c r="CV1153" s="104"/>
      <c r="CW1153" s="104"/>
      <c r="CX1153" s="104"/>
      <c r="CY1153" s="104"/>
      <c r="CZ1153" s="104"/>
      <c r="DA1153" s="104"/>
      <c r="DB1153" s="104"/>
      <c r="DC1153" s="104"/>
      <c r="DD1153" s="104"/>
      <c r="DE1153" s="104"/>
      <c r="DF1153" s="104"/>
      <c r="DG1153" s="104"/>
      <c r="DH1153" s="104"/>
      <c r="DI1153" s="104"/>
      <c r="DJ1153" s="107"/>
    </row>
    <row r="1154" spans="1:114" x14ac:dyDescent="0.2">
      <c r="A1154" s="164"/>
      <c r="B1154" s="165"/>
      <c r="C1154" s="116"/>
      <c r="D1154" s="116"/>
      <c r="E1154" s="116"/>
      <c r="F1154" s="116"/>
      <c r="G1154" s="116"/>
      <c r="H1154" s="116"/>
      <c r="I1154" s="116"/>
      <c r="J1154" s="129"/>
      <c r="K1154" s="116"/>
      <c r="L1154" s="116"/>
      <c r="M1154" s="116"/>
      <c r="N1154" s="116"/>
      <c r="O1154" s="116"/>
      <c r="P1154" s="116"/>
      <c r="Q1154" s="116"/>
      <c r="R1154" s="116"/>
      <c r="S1154" s="116"/>
      <c r="T1154" s="116"/>
      <c r="U1154" s="116"/>
      <c r="V1154" s="116"/>
      <c r="W1154" s="116"/>
      <c r="X1154" s="116"/>
      <c r="Y1154" s="122"/>
      <c r="Z1154" s="104"/>
      <c r="AA1154" s="104"/>
      <c r="AB1154" s="104"/>
      <c r="AC1154" s="104"/>
      <c r="AD1154" s="104"/>
      <c r="AE1154" s="104"/>
      <c r="AF1154" s="104"/>
      <c r="AG1154" s="104"/>
      <c r="AH1154" s="104"/>
      <c r="AI1154" s="104"/>
      <c r="AJ1154" s="104"/>
      <c r="AK1154" s="104"/>
      <c r="AL1154" s="104"/>
      <c r="AM1154" s="104"/>
      <c r="AN1154" s="104"/>
      <c r="AO1154" s="104"/>
      <c r="AP1154" s="104"/>
      <c r="AQ1154" s="104"/>
      <c r="AR1154" s="104"/>
      <c r="AS1154" s="104"/>
      <c r="AT1154" s="104"/>
      <c r="AU1154" s="104"/>
      <c r="AV1154" s="104"/>
      <c r="AW1154" s="104"/>
      <c r="AX1154" s="104"/>
      <c r="AY1154" s="104"/>
      <c r="AZ1154" s="104"/>
      <c r="BA1154" s="104"/>
      <c r="BB1154" s="104"/>
      <c r="BC1154" s="104"/>
      <c r="BD1154" s="104"/>
      <c r="BE1154" s="104"/>
      <c r="BF1154" s="104"/>
      <c r="BG1154" s="104"/>
      <c r="BH1154" s="104"/>
      <c r="BI1154" s="104"/>
      <c r="BJ1154" s="104"/>
      <c r="BK1154" s="104"/>
      <c r="BL1154" s="104"/>
      <c r="BM1154" s="104"/>
      <c r="BN1154" s="104"/>
      <c r="BO1154" s="104"/>
      <c r="BP1154" s="104"/>
      <c r="BQ1154" s="104"/>
      <c r="BR1154" s="104"/>
      <c r="BS1154" s="104"/>
      <c r="BT1154" s="104"/>
      <c r="BU1154" s="104"/>
      <c r="BV1154" s="104"/>
      <c r="BW1154" s="104"/>
      <c r="BX1154" s="104"/>
      <c r="BY1154" s="104"/>
      <c r="BZ1154" s="104"/>
      <c r="CA1154" s="104"/>
      <c r="CB1154" s="104"/>
      <c r="CC1154" s="104"/>
      <c r="CD1154" s="104"/>
      <c r="CE1154" s="104"/>
      <c r="CF1154" s="104"/>
      <c r="CG1154" s="104"/>
      <c r="CH1154" s="104"/>
      <c r="CI1154" s="104"/>
      <c r="CJ1154" s="104"/>
      <c r="CK1154" s="104"/>
      <c r="CL1154" s="104"/>
      <c r="CM1154" s="104"/>
      <c r="CN1154" s="104"/>
      <c r="CO1154" s="104"/>
      <c r="CP1154" s="104"/>
      <c r="CQ1154" s="104"/>
      <c r="CR1154" s="104"/>
      <c r="CS1154" s="104"/>
      <c r="CT1154" s="104"/>
      <c r="CU1154" s="104"/>
      <c r="CV1154" s="104"/>
      <c r="CW1154" s="104"/>
      <c r="CX1154" s="104"/>
      <c r="CY1154" s="104"/>
      <c r="CZ1154" s="104"/>
      <c r="DA1154" s="104"/>
      <c r="DB1154" s="104"/>
      <c r="DC1154" s="104"/>
      <c r="DD1154" s="104"/>
      <c r="DE1154" s="104"/>
      <c r="DF1154" s="104"/>
      <c r="DG1154" s="104"/>
      <c r="DH1154" s="104"/>
      <c r="DI1154" s="104"/>
      <c r="DJ1154" s="107"/>
    </row>
    <row r="1155" spans="1:114" x14ac:dyDescent="0.2">
      <c r="A1155" s="164"/>
      <c r="B1155" s="165"/>
      <c r="C1155" s="116"/>
      <c r="D1155" s="116"/>
      <c r="E1155" s="116"/>
      <c r="F1155" s="116"/>
      <c r="G1155" s="116"/>
      <c r="H1155" s="116"/>
      <c r="I1155" s="116"/>
      <c r="J1155" s="129"/>
      <c r="K1155" s="116"/>
      <c r="L1155" s="116"/>
      <c r="M1155" s="116"/>
      <c r="N1155" s="116"/>
      <c r="O1155" s="116"/>
      <c r="P1155" s="116"/>
      <c r="Q1155" s="116"/>
      <c r="R1155" s="116"/>
      <c r="S1155" s="116"/>
      <c r="T1155" s="116"/>
      <c r="U1155" s="116"/>
      <c r="V1155" s="116"/>
      <c r="W1155" s="116"/>
      <c r="X1155" s="116"/>
      <c r="Y1155" s="122"/>
      <c r="Z1155" s="104"/>
      <c r="AA1155" s="104"/>
      <c r="AB1155" s="104"/>
      <c r="AC1155" s="104"/>
      <c r="AD1155" s="104"/>
      <c r="AE1155" s="104"/>
      <c r="AF1155" s="104"/>
      <c r="AG1155" s="104"/>
      <c r="AH1155" s="104"/>
      <c r="AI1155" s="104"/>
      <c r="AJ1155" s="104"/>
      <c r="AK1155" s="104"/>
      <c r="AL1155" s="104"/>
      <c r="AM1155" s="104"/>
      <c r="AN1155" s="104"/>
      <c r="AO1155" s="104"/>
      <c r="AP1155" s="104"/>
      <c r="AQ1155" s="104"/>
      <c r="AR1155" s="104"/>
      <c r="AS1155" s="104"/>
      <c r="AT1155" s="104"/>
      <c r="AU1155" s="104"/>
      <c r="AV1155" s="104"/>
      <c r="AW1155" s="104"/>
      <c r="AX1155" s="104"/>
      <c r="AY1155" s="104"/>
      <c r="AZ1155" s="104"/>
      <c r="BA1155" s="104"/>
      <c r="BB1155" s="104"/>
      <c r="BC1155" s="104"/>
      <c r="BD1155" s="104"/>
      <c r="BE1155" s="104"/>
      <c r="BF1155" s="104"/>
      <c r="BG1155" s="104"/>
      <c r="BH1155" s="104"/>
      <c r="BI1155" s="104"/>
      <c r="BJ1155" s="104"/>
      <c r="BK1155" s="104"/>
      <c r="BL1155" s="104"/>
      <c r="BM1155" s="104"/>
      <c r="BN1155" s="104"/>
      <c r="BO1155" s="104"/>
      <c r="BP1155" s="104"/>
      <c r="BQ1155" s="104"/>
      <c r="BR1155" s="104"/>
      <c r="BS1155" s="104"/>
      <c r="BT1155" s="104"/>
      <c r="BU1155" s="104"/>
      <c r="BV1155" s="104"/>
      <c r="BW1155" s="104"/>
      <c r="BX1155" s="104"/>
      <c r="BY1155" s="104"/>
      <c r="BZ1155" s="104"/>
      <c r="CA1155" s="104"/>
      <c r="CB1155" s="104"/>
      <c r="CC1155" s="104"/>
      <c r="CD1155" s="104"/>
      <c r="CE1155" s="104"/>
      <c r="CF1155" s="104"/>
      <c r="CG1155" s="104"/>
      <c r="CH1155" s="104"/>
      <c r="CI1155" s="104"/>
      <c r="CJ1155" s="104"/>
      <c r="CK1155" s="104"/>
      <c r="CL1155" s="104"/>
      <c r="CM1155" s="104"/>
      <c r="CN1155" s="104"/>
      <c r="CO1155" s="104"/>
      <c r="CP1155" s="104"/>
      <c r="CQ1155" s="104"/>
      <c r="CR1155" s="104"/>
      <c r="CS1155" s="104"/>
      <c r="CT1155" s="104"/>
      <c r="CU1155" s="104"/>
      <c r="CV1155" s="104"/>
      <c r="CW1155" s="104"/>
      <c r="CX1155" s="104"/>
      <c r="CY1155" s="104"/>
      <c r="CZ1155" s="104"/>
      <c r="DA1155" s="104"/>
      <c r="DB1155" s="104"/>
      <c r="DC1155" s="104"/>
      <c r="DD1155" s="104"/>
      <c r="DE1155" s="104"/>
      <c r="DF1155" s="104"/>
      <c r="DG1155" s="104"/>
      <c r="DH1155" s="104"/>
      <c r="DI1155" s="104"/>
      <c r="DJ1155" s="107"/>
    </row>
    <row r="1156" spans="1:114" x14ac:dyDescent="0.2">
      <c r="A1156" s="164"/>
      <c r="B1156" s="165"/>
      <c r="C1156" s="116"/>
      <c r="D1156" s="116"/>
      <c r="E1156" s="116"/>
      <c r="F1156" s="116"/>
      <c r="G1156" s="116"/>
      <c r="H1156" s="116"/>
      <c r="I1156" s="116"/>
      <c r="J1156" s="129"/>
      <c r="K1156" s="116"/>
      <c r="L1156" s="116"/>
      <c r="M1156" s="116"/>
      <c r="N1156" s="116"/>
      <c r="O1156" s="116"/>
      <c r="P1156" s="116"/>
      <c r="Q1156" s="116"/>
      <c r="R1156" s="116"/>
      <c r="S1156" s="116"/>
      <c r="T1156" s="116"/>
      <c r="U1156" s="116"/>
      <c r="V1156" s="116"/>
      <c r="W1156" s="116"/>
      <c r="X1156" s="116"/>
      <c r="Y1156" s="122"/>
      <c r="Z1156" s="104"/>
      <c r="AA1156" s="104"/>
      <c r="AB1156" s="104"/>
      <c r="AC1156" s="104"/>
      <c r="AD1156" s="104"/>
      <c r="AE1156" s="104"/>
      <c r="AF1156" s="104"/>
      <c r="AG1156" s="104"/>
      <c r="AH1156" s="104"/>
      <c r="AI1156" s="104"/>
      <c r="AJ1156" s="104"/>
      <c r="AK1156" s="104"/>
      <c r="AL1156" s="104"/>
      <c r="AM1156" s="104"/>
      <c r="AN1156" s="104"/>
      <c r="AO1156" s="104"/>
      <c r="AP1156" s="104"/>
      <c r="AQ1156" s="104"/>
      <c r="AR1156" s="104"/>
      <c r="AS1156" s="104"/>
      <c r="AT1156" s="104"/>
      <c r="AU1156" s="104"/>
      <c r="AV1156" s="104"/>
      <c r="AW1156" s="104"/>
      <c r="AX1156" s="104"/>
      <c r="AY1156" s="104"/>
      <c r="AZ1156" s="104"/>
      <c r="BA1156" s="104"/>
      <c r="BB1156" s="104"/>
      <c r="BC1156" s="104"/>
      <c r="BD1156" s="104"/>
      <c r="BE1156" s="104"/>
      <c r="BF1156" s="104"/>
      <c r="BG1156" s="104"/>
      <c r="BH1156" s="104"/>
      <c r="BI1156" s="104"/>
      <c r="BJ1156" s="104"/>
      <c r="BK1156" s="104"/>
      <c r="BL1156" s="104"/>
      <c r="BM1156" s="104"/>
      <c r="BN1156" s="104"/>
      <c r="BO1156" s="104"/>
      <c r="BP1156" s="104"/>
      <c r="BQ1156" s="104"/>
      <c r="BR1156" s="104"/>
      <c r="BS1156" s="104"/>
      <c r="BT1156" s="104"/>
      <c r="BU1156" s="104"/>
      <c r="BV1156" s="104"/>
      <c r="BW1156" s="104"/>
      <c r="BX1156" s="104"/>
      <c r="BY1156" s="104"/>
      <c r="BZ1156" s="104"/>
      <c r="CA1156" s="104"/>
      <c r="CB1156" s="104"/>
      <c r="CC1156" s="104"/>
      <c r="CD1156" s="104"/>
      <c r="CE1156" s="104"/>
      <c r="CF1156" s="104"/>
      <c r="CG1156" s="104"/>
      <c r="CH1156" s="104"/>
      <c r="CI1156" s="104"/>
      <c r="CJ1156" s="104"/>
      <c r="CK1156" s="104"/>
      <c r="CL1156" s="104"/>
      <c r="CM1156" s="104"/>
      <c r="CN1156" s="104"/>
      <c r="CO1156" s="104"/>
      <c r="CP1156" s="104"/>
      <c r="CQ1156" s="104"/>
      <c r="CR1156" s="104"/>
      <c r="CS1156" s="104"/>
      <c r="CT1156" s="104"/>
      <c r="CU1156" s="104"/>
      <c r="CV1156" s="104"/>
      <c r="CW1156" s="104"/>
      <c r="CX1156" s="104"/>
      <c r="CY1156" s="104"/>
      <c r="CZ1156" s="104"/>
      <c r="DA1156" s="104"/>
      <c r="DB1156" s="104"/>
      <c r="DC1156" s="104"/>
      <c r="DD1156" s="104"/>
      <c r="DE1156" s="104"/>
      <c r="DF1156" s="104"/>
      <c r="DG1156" s="104"/>
      <c r="DH1156" s="104"/>
      <c r="DI1156" s="104"/>
      <c r="DJ1156" s="107"/>
    </row>
    <row r="1157" spans="1:114" x14ac:dyDescent="0.2">
      <c r="A1157" s="164"/>
      <c r="B1157" s="165"/>
      <c r="C1157" s="116"/>
      <c r="D1157" s="116"/>
      <c r="E1157" s="116"/>
      <c r="F1157" s="116"/>
      <c r="G1157" s="116"/>
      <c r="H1157" s="116"/>
      <c r="I1157" s="116"/>
      <c r="J1157" s="129"/>
      <c r="K1157" s="116"/>
      <c r="L1157" s="116"/>
      <c r="M1157" s="116"/>
      <c r="N1157" s="116"/>
      <c r="O1157" s="116"/>
      <c r="P1157" s="116"/>
      <c r="Q1157" s="116"/>
      <c r="R1157" s="116"/>
      <c r="S1157" s="116"/>
      <c r="T1157" s="116"/>
      <c r="U1157" s="116"/>
      <c r="V1157" s="116"/>
      <c r="W1157" s="116"/>
      <c r="X1157" s="116"/>
      <c r="Y1157" s="122"/>
      <c r="Z1157" s="104"/>
      <c r="AA1157" s="104"/>
      <c r="AB1157" s="104"/>
      <c r="AC1157" s="104"/>
      <c r="AD1157" s="104"/>
      <c r="AE1157" s="104"/>
      <c r="AF1157" s="104"/>
      <c r="AG1157" s="104"/>
      <c r="AH1157" s="104"/>
      <c r="AI1157" s="104"/>
      <c r="AJ1157" s="104"/>
      <c r="AK1157" s="104"/>
      <c r="AL1157" s="104"/>
      <c r="AM1157" s="104"/>
      <c r="AN1157" s="104"/>
      <c r="AO1157" s="104"/>
      <c r="AP1157" s="104"/>
      <c r="AQ1157" s="104"/>
      <c r="AR1157" s="104"/>
      <c r="AS1157" s="104"/>
      <c r="AT1157" s="104"/>
      <c r="AU1157" s="104"/>
      <c r="AV1157" s="104"/>
      <c r="AW1157" s="104"/>
      <c r="AX1157" s="104"/>
      <c r="AY1157" s="104"/>
      <c r="AZ1157" s="104"/>
      <c r="BA1157" s="104"/>
      <c r="BB1157" s="104"/>
      <c r="BC1157" s="104"/>
      <c r="BD1157" s="104"/>
      <c r="BE1157" s="104"/>
      <c r="BF1157" s="104"/>
      <c r="BG1157" s="104"/>
      <c r="BH1157" s="104"/>
      <c r="BI1157" s="104"/>
      <c r="BJ1157" s="104"/>
      <c r="BK1157" s="104"/>
      <c r="BL1157" s="104"/>
      <c r="BM1157" s="104"/>
      <c r="BN1157" s="104"/>
      <c r="BO1157" s="104"/>
      <c r="BP1157" s="104"/>
      <c r="BQ1157" s="104"/>
      <c r="BR1157" s="104"/>
      <c r="BS1157" s="104"/>
      <c r="BT1157" s="104"/>
      <c r="BU1157" s="104"/>
      <c r="BV1157" s="104"/>
      <c r="BW1157" s="104"/>
      <c r="BX1157" s="104"/>
      <c r="BY1157" s="104"/>
      <c r="BZ1157" s="104"/>
      <c r="CA1157" s="104"/>
      <c r="CB1157" s="104"/>
      <c r="CC1157" s="104"/>
      <c r="CD1157" s="104"/>
      <c r="CE1157" s="104"/>
      <c r="CF1157" s="104"/>
      <c r="CG1157" s="104"/>
      <c r="CH1157" s="104"/>
      <c r="CI1157" s="104"/>
      <c r="CJ1157" s="104"/>
      <c r="CK1157" s="104"/>
      <c r="CL1157" s="104"/>
      <c r="CM1157" s="104"/>
      <c r="CN1157" s="104"/>
      <c r="CO1157" s="104"/>
      <c r="CP1157" s="104"/>
      <c r="CQ1157" s="104"/>
      <c r="CR1157" s="104"/>
      <c r="CS1157" s="104"/>
      <c r="CT1157" s="104"/>
      <c r="CU1157" s="104"/>
      <c r="CV1157" s="104"/>
      <c r="CW1157" s="104"/>
      <c r="CX1157" s="104"/>
      <c r="CY1157" s="104"/>
      <c r="CZ1157" s="104"/>
      <c r="DA1157" s="104"/>
      <c r="DB1157" s="104"/>
      <c r="DC1157" s="104"/>
      <c r="DD1157" s="104"/>
      <c r="DE1157" s="104"/>
      <c r="DF1157" s="104"/>
      <c r="DG1157" s="104"/>
      <c r="DH1157" s="104"/>
      <c r="DI1157" s="104"/>
      <c r="DJ1157" s="107"/>
    </row>
    <row r="1158" spans="1:114" x14ac:dyDescent="0.2">
      <c r="A1158" s="164"/>
      <c r="B1158" s="165"/>
      <c r="C1158" s="116"/>
      <c r="D1158" s="116"/>
      <c r="E1158" s="116"/>
      <c r="F1158" s="116"/>
      <c r="G1158" s="116"/>
      <c r="H1158" s="116"/>
      <c r="I1158" s="116"/>
      <c r="J1158" s="129"/>
      <c r="K1158" s="116"/>
      <c r="L1158" s="116"/>
      <c r="M1158" s="116"/>
      <c r="N1158" s="116"/>
      <c r="O1158" s="116"/>
      <c r="P1158" s="116"/>
      <c r="Q1158" s="116"/>
      <c r="R1158" s="116"/>
      <c r="S1158" s="116"/>
      <c r="T1158" s="116"/>
      <c r="U1158" s="116"/>
      <c r="V1158" s="116"/>
      <c r="W1158" s="116"/>
      <c r="X1158" s="116"/>
      <c r="Y1158" s="122"/>
      <c r="Z1158" s="104"/>
      <c r="AA1158" s="104"/>
      <c r="AB1158" s="104"/>
      <c r="AC1158" s="104"/>
      <c r="AD1158" s="104"/>
      <c r="AE1158" s="104"/>
      <c r="AF1158" s="104"/>
      <c r="AG1158" s="104"/>
      <c r="AH1158" s="104"/>
      <c r="AI1158" s="104"/>
      <c r="AJ1158" s="104"/>
      <c r="AK1158" s="104"/>
      <c r="AL1158" s="104"/>
      <c r="AM1158" s="104"/>
      <c r="AN1158" s="104"/>
      <c r="AO1158" s="104"/>
      <c r="AP1158" s="104"/>
      <c r="AQ1158" s="104"/>
      <c r="AR1158" s="104"/>
      <c r="AS1158" s="104"/>
      <c r="AT1158" s="104"/>
      <c r="AU1158" s="104"/>
      <c r="AV1158" s="104"/>
      <c r="AW1158" s="104"/>
      <c r="AX1158" s="104"/>
      <c r="AY1158" s="104"/>
      <c r="AZ1158" s="104"/>
      <c r="BA1158" s="104"/>
      <c r="BB1158" s="104"/>
      <c r="BC1158" s="104"/>
      <c r="BD1158" s="104"/>
      <c r="BE1158" s="104"/>
      <c r="BF1158" s="104"/>
      <c r="BG1158" s="104"/>
      <c r="BH1158" s="104"/>
      <c r="BI1158" s="104"/>
      <c r="BJ1158" s="104"/>
      <c r="BK1158" s="104"/>
      <c r="BL1158" s="104"/>
      <c r="BM1158" s="104"/>
      <c r="BN1158" s="104"/>
      <c r="BO1158" s="104"/>
      <c r="BP1158" s="104"/>
      <c r="BQ1158" s="104"/>
      <c r="BR1158" s="104"/>
      <c r="BS1158" s="104"/>
      <c r="BT1158" s="104"/>
      <c r="BU1158" s="104"/>
      <c r="BV1158" s="104"/>
      <c r="BW1158" s="104"/>
      <c r="BX1158" s="104"/>
      <c r="BY1158" s="104"/>
      <c r="BZ1158" s="104"/>
      <c r="CA1158" s="104"/>
      <c r="CB1158" s="104"/>
      <c r="CC1158" s="104"/>
      <c r="CD1158" s="104"/>
      <c r="CE1158" s="104"/>
      <c r="CF1158" s="104"/>
      <c r="CG1158" s="104"/>
      <c r="CH1158" s="104"/>
      <c r="CI1158" s="104"/>
      <c r="CJ1158" s="104"/>
      <c r="CK1158" s="104"/>
      <c r="CL1158" s="104"/>
      <c r="CM1158" s="104"/>
      <c r="CN1158" s="104"/>
      <c r="CO1158" s="104"/>
      <c r="CP1158" s="104"/>
      <c r="CQ1158" s="104"/>
      <c r="CR1158" s="104"/>
      <c r="CS1158" s="104"/>
      <c r="CT1158" s="104"/>
      <c r="CU1158" s="104"/>
      <c r="CV1158" s="104"/>
      <c r="CW1158" s="104"/>
      <c r="CX1158" s="104"/>
      <c r="CY1158" s="104"/>
      <c r="CZ1158" s="104"/>
      <c r="DA1158" s="104"/>
      <c r="DB1158" s="104"/>
      <c r="DC1158" s="104"/>
      <c r="DD1158" s="104"/>
      <c r="DE1158" s="104"/>
      <c r="DF1158" s="104"/>
      <c r="DG1158" s="104"/>
      <c r="DH1158" s="104"/>
      <c r="DI1158" s="104"/>
      <c r="DJ1158" s="107"/>
    </row>
    <row r="1159" spans="1:114" x14ac:dyDescent="0.2">
      <c r="A1159" s="164"/>
      <c r="B1159" s="165"/>
      <c r="C1159" s="116"/>
      <c r="D1159" s="116"/>
      <c r="E1159" s="116"/>
      <c r="F1159" s="116"/>
      <c r="G1159" s="116"/>
      <c r="H1159" s="116"/>
      <c r="I1159" s="116"/>
      <c r="J1159" s="129"/>
      <c r="K1159" s="116"/>
      <c r="L1159" s="116"/>
      <c r="M1159" s="116"/>
      <c r="N1159" s="116"/>
      <c r="O1159" s="116"/>
      <c r="P1159" s="116"/>
      <c r="Q1159" s="116"/>
      <c r="R1159" s="116"/>
      <c r="S1159" s="116"/>
      <c r="T1159" s="116"/>
      <c r="U1159" s="116"/>
      <c r="V1159" s="116"/>
      <c r="W1159" s="116"/>
      <c r="X1159" s="116"/>
      <c r="Y1159" s="122"/>
      <c r="Z1159" s="104"/>
      <c r="AA1159" s="104"/>
      <c r="AB1159" s="104"/>
      <c r="AC1159" s="104"/>
      <c r="AD1159" s="104"/>
      <c r="AE1159" s="104"/>
      <c r="AF1159" s="104"/>
      <c r="AG1159" s="104"/>
      <c r="AH1159" s="104"/>
      <c r="AI1159" s="104"/>
      <c r="AJ1159" s="104"/>
      <c r="AK1159" s="104"/>
      <c r="AL1159" s="104"/>
      <c r="AM1159" s="104"/>
      <c r="AN1159" s="104"/>
      <c r="AO1159" s="104"/>
      <c r="AP1159" s="104"/>
      <c r="AQ1159" s="104"/>
      <c r="AR1159" s="104"/>
      <c r="AS1159" s="104"/>
      <c r="AT1159" s="104"/>
      <c r="AU1159" s="104"/>
      <c r="AV1159" s="104"/>
      <c r="AW1159" s="104"/>
      <c r="AX1159" s="104"/>
      <c r="AY1159" s="104"/>
      <c r="AZ1159" s="104"/>
      <c r="BA1159" s="104"/>
      <c r="BB1159" s="104"/>
      <c r="BC1159" s="104"/>
      <c r="BD1159" s="104"/>
      <c r="BE1159" s="104"/>
      <c r="BF1159" s="104"/>
      <c r="BG1159" s="104"/>
      <c r="BH1159" s="104"/>
      <c r="BI1159" s="104"/>
      <c r="BJ1159" s="104"/>
      <c r="BK1159" s="104"/>
      <c r="BL1159" s="104"/>
      <c r="BM1159" s="104"/>
      <c r="BN1159" s="104"/>
      <c r="BO1159" s="104"/>
      <c r="BP1159" s="104"/>
      <c r="BQ1159" s="104"/>
      <c r="BR1159" s="104"/>
      <c r="BS1159" s="104"/>
      <c r="BT1159" s="104"/>
      <c r="BU1159" s="104"/>
      <c r="BV1159" s="104"/>
      <c r="BW1159" s="104"/>
      <c r="BX1159" s="104"/>
      <c r="BY1159" s="104"/>
      <c r="BZ1159" s="104"/>
      <c r="CA1159" s="104"/>
      <c r="CB1159" s="104"/>
      <c r="CC1159" s="104"/>
      <c r="CD1159" s="104"/>
      <c r="CE1159" s="104"/>
      <c r="CF1159" s="104"/>
      <c r="CG1159" s="104"/>
      <c r="CH1159" s="104"/>
      <c r="CI1159" s="104"/>
      <c r="CJ1159" s="104"/>
      <c r="CK1159" s="104"/>
      <c r="CL1159" s="104"/>
      <c r="CM1159" s="104"/>
      <c r="CN1159" s="104"/>
      <c r="CO1159" s="104"/>
      <c r="CP1159" s="104"/>
      <c r="CQ1159" s="104"/>
      <c r="CR1159" s="104"/>
      <c r="CS1159" s="104"/>
      <c r="CT1159" s="104"/>
      <c r="CU1159" s="104"/>
      <c r="CV1159" s="104"/>
      <c r="CW1159" s="104"/>
      <c r="CX1159" s="104"/>
      <c r="CY1159" s="104"/>
      <c r="CZ1159" s="104"/>
      <c r="DA1159" s="104"/>
      <c r="DB1159" s="104"/>
      <c r="DC1159" s="104"/>
      <c r="DD1159" s="104"/>
      <c r="DE1159" s="104"/>
      <c r="DF1159" s="104"/>
      <c r="DG1159" s="104"/>
      <c r="DH1159" s="104"/>
      <c r="DI1159" s="104"/>
      <c r="DJ1159" s="107"/>
    </row>
    <row r="1160" spans="1:114" x14ac:dyDescent="0.2">
      <c r="A1160" s="164"/>
      <c r="B1160" s="165"/>
      <c r="C1160" s="116"/>
      <c r="D1160" s="116"/>
      <c r="E1160" s="116"/>
      <c r="F1160" s="116"/>
      <c r="G1160" s="116"/>
      <c r="H1160" s="116"/>
      <c r="I1160" s="116"/>
      <c r="J1160" s="129"/>
      <c r="K1160" s="116"/>
      <c r="L1160" s="116"/>
      <c r="M1160" s="116"/>
      <c r="N1160" s="116"/>
      <c r="O1160" s="116"/>
      <c r="P1160" s="116"/>
      <c r="Q1160" s="116"/>
      <c r="R1160" s="116"/>
      <c r="S1160" s="116"/>
      <c r="T1160" s="116"/>
      <c r="U1160" s="116"/>
      <c r="V1160" s="116"/>
      <c r="W1160" s="116"/>
      <c r="X1160" s="116"/>
      <c r="Y1160" s="122"/>
      <c r="Z1160" s="104"/>
      <c r="AA1160" s="104"/>
      <c r="AB1160" s="104"/>
      <c r="AC1160" s="104"/>
      <c r="AD1160" s="104"/>
      <c r="AE1160" s="104"/>
      <c r="AF1160" s="104"/>
      <c r="AG1160" s="104"/>
      <c r="AH1160" s="104"/>
      <c r="AI1160" s="104"/>
      <c r="AJ1160" s="104"/>
      <c r="AK1160" s="104"/>
      <c r="AL1160" s="104"/>
      <c r="AM1160" s="104"/>
      <c r="AN1160" s="104"/>
      <c r="AO1160" s="104"/>
      <c r="AP1160" s="104"/>
      <c r="AQ1160" s="104"/>
      <c r="AR1160" s="104"/>
      <c r="AS1160" s="104"/>
      <c r="AT1160" s="104"/>
      <c r="AU1160" s="104"/>
      <c r="AV1160" s="104"/>
      <c r="AW1160" s="104"/>
      <c r="AX1160" s="104"/>
      <c r="AY1160" s="104"/>
      <c r="AZ1160" s="104"/>
      <c r="BA1160" s="104"/>
      <c r="BB1160" s="104"/>
      <c r="BC1160" s="104"/>
      <c r="BD1160" s="104"/>
      <c r="BE1160" s="104"/>
      <c r="BF1160" s="104"/>
      <c r="BG1160" s="104"/>
      <c r="BH1160" s="104"/>
      <c r="BI1160" s="104"/>
      <c r="BJ1160" s="104"/>
      <c r="BK1160" s="104"/>
      <c r="BL1160" s="104"/>
      <c r="BM1160" s="104"/>
      <c r="BN1160" s="104"/>
      <c r="BO1160" s="104"/>
      <c r="BP1160" s="104"/>
      <c r="BQ1160" s="104"/>
      <c r="BR1160" s="104"/>
      <c r="BS1160" s="104"/>
      <c r="BT1160" s="104"/>
      <c r="BU1160" s="104"/>
      <c r="BV1160" s="104"/>
      <c r="BW1160" s="104"/>
      <c r="BX1160" s="104"/>
      <c r="BY1160" s="104"/>
      <c r="BZ1160" s="104"/>
      <c r="CA1160" s="104"/>
      <c r="CB1160" s="104"/>
      <c r="CC1160" s="104"/>
      <c r="CD1160" s="104"/>
      <c r="CE1160" s="104"/>
      <c r="CF1160" s="104"/>
      <c r="CG1160" s="104"/>
      <c r="CH1160" s="104"/>
      <c r="CI1160" s="104"/>
      <c r="CJ1160" s="104"/>
      <c r="CK1160" s="104"/>
      <c r="CL1160" s="104"/>
      <c r="CM1160" s="104"/>
      <c r="CN1160" s="104"/>
      <c r="CO1160" s="104"/>
      <c r="CP1160" s="104"/>
      <c r="CQ1160" s="104"/>
      <c r="CR1160" s="104"/>
      <c r="CS1160" s="104"/>
      <c r="CT1160" s="104"/>
      <c r="CU1160" s="104"/>
      <c r="CV1160" s="104"/>
      <c r="CW1160" s="104"/>
      <c r="CX1160" s="104"/>
      <c r="CY1160" s="104"/>
      <c r="CZ1160" s="104"/>
      <c r="DA1160" s="104"/>
      <c r="DB1160" s="104"/>
      <c r="DC1160" s="104"/>
      <c r="DD1160" s="104"/>
      <c r="DE1160" s="104"/>
      <c r="DF1160" s="104"/>
      <c r="DG1160" s="104"/>
      <c r="DH1160" s="104"/>
      <c r="DI1160" s="104"/>
      <c r="DJ1160" s="107"/>
    </row>
    <row r="1161" spans="1:114" x14ac:dyDescent="0.2">
      <c r="A1161" s="164"/>
      <c r="B1161" s="165"/>
      <c r="C1161" s="116"/>
      <c r="D1161" s="116"/>
      <c r="E1161" s="116"/>
      <c r="F1161" s="116"/>
      <c r="G1161" s="116"/>
      <c r="H1161" s="116"/>
      <c r="I1161" s="116"/>
      <c r="J1161" s="129"/>
      <c r="K1161" s="116"/>
      <c r="L1161" s="116"/>
      <c r="M1161" s="116"/>
      <c r="N1161" s="116"/>
      <c r="O1161" s="116"/>
      <c r="P1161" s="116"/>
      <c r="Q1161" s="116"/>
      <c r="R1161" s="116"/>
      <c r="S1161" s="116"/>
      <c r="T1161" s="116"/>
      <c r="U1161" s="116"/>
      <c r="V1161" s="116"/>
      <c r="W1161" s="116"/>
      <c r="X1161" s="116"/>
      <c r="Y1161" s="122"/>
      <c r="Z1161" s="104"/>
      <c r="AA1161" s="104"/>
      <c r="AB1161" s="104"/>
      <c r="AC1161" s="104"/>
      <c r="AD1161" s="104"/>
      <c r="AE1161" s="104"/>
      <c r="AF1161" s="104"/>
      <c r="AG1161" s="104"/>
      <c r="AH1161" s="104"/>
      <c r="AI1161" s="104"/>
      <c r="AJ1161" s="104"/>
      <c r="AK1161" s="104"/>
      <c r="AL1161" s="104"/>
      <c r="AM1161" s="104"/>
      <c r="AN1161" s="104"/>
      <c r="AO1161" s="104"/>
      <c r="AP1161" s="104"/>
      <c r="AQ1161" s="104"/>
      <c r="AR1161" s="104"/>
      <c r="AS1161" s="104"/>
      <c r="AT1161" s="104"/>
      <c r="AU1161" s="104"/>
      <c r="AV1161" s="104"/>
      <c r="AW1161" s="104"/>
      <c r="AX1161" s="104"/>
      <c r="AY1161" s="104"/>
      <c r="AZ1161" s="104"/>
      <c r="BA1161" s="104"/>
      <c r="BB1161" s="104"/>
      <c r="BC1161" s="104"/>
      <c r="BD1161" s="104"/>
      <c r="BE1161" s="104"/>
      <c r="BF1161" s="104"/>
      <c r="BG1161" s="104"/>
      <c r="BH1161" s="104"/>
      <c r="BI1161" s="104"/>
      <c r="BJ1161" s="104"/>
      <c r="BK1161" s="104"/>
      <c r="BL1161" s="104"/>
      <c r="BM1161" s="104"/>
      <c r="BN1161" s="104"/>
      <c r="BO1161" s="104"/>
      <c r="BP1161" s="104"/>
      <c r="BQ1161" s="104"/>
      <c r="BR1161" s="104"/>
      <c r="BS1161" s="104"/>
      <c r="BT1161" s="104"/>
      <c r="BU1161" s="104"/>
      <c r="BV1161" s="104"/>
      <c r="BW1161" s="104"/>
      <c r="BX1161" s="104"/>
      <c r="BY1161" s="104"/>
      <c r="BZ1161" s="104"/>
      <c r="CA1161" s="104"/>
      <c r="CB1161" s="104"/>
      <c r="CC1161" s="104"/>
      <c r="CD1161" s="104"/>
      <c r="CE1161" s="104"/>
      <c r="CF1161" s="104"/>
      <c r="CG1161" s="104"/>
      <c r="CH1161" s="104"/>
      <c r="CI1161" s="104"/>
      <c r="CJ1161" s="104"/>
      <c r="CK1161" s="104"/>
      <c r="CL1161" s="104"/>
      <c r="CM1161" s="104"/>
      <c r="CN1161" s="104"/>
      <c r="CO1161" s="104"/>
      <c r="CP1161" s="104"/>
      <c r="CQ1161" s="104"/>
      <c r="CR1161" s="104"/>
      <c r="CS1161" s="104"/>
      <c r="CT1161" s="104"/>
      <c r="CU1161" s="104"/>
      <c r="CV1161" s="104"/>
      <c r="CW1161" s="104"/>
      <c r="CX1161" s="104"/>
      <c r="CY1161" s="104"/>
      <c r="CZ1161" s="104"/>
      <c r="DA1161" s="104"/>
      <c r="DB1161" s="104"/>
      <c r="DC1161" s="104"/>
      <c r="DD1161" s="104"/>
      <c r="DE1161" s="104"/>
      <c r="DF1161" s="104"/>
      <c r="DG1161" s="104"/>
      <c r="DH1161" s="104"/>
      <c r="DI1161" s="104"/>
      <c r="DJ1161" s="107"/>
    </row>
    <row r="1162" spans="1:114" x14ac:dyDescent="0.2">
      <c r="A1162" s="164"/>
      <c r="B1162" s="165"/>
      <c r="C1162" s="116"/>
      <c r="D1162" s="116"/>
      <c r="E1162" s="116"/>
      <c r="F1162" s="116"/>
      <c r="G1162" s="116"/>
      <c r="H1162" s="116"/>
      <c r="I1162" s="116"/>
      <c r="J1162" s="129"/>
      <c r="K1162" s="116"/>
      <c r="L1162" s="116"/>
      <c r="M1162" s="116"/>
      <c r="N1162" s="116"/>
      <c r="O1162" s="116"/>
      <c r="P1162" s="116"/>
      <c r="Q1162" s="116"/>
      <c r="R1162" s="116"/>
      <c r="S1162" s="116"/>
      <c r="T1162" s="116"/>
      <c r="U1162" s="116"/>
      <c r="V1162" s="116"/>
      <c r="W1162" s="116"/>
      <c r="X1162" s="116"/>
      <c r="Y1162" s="122"/>
      <c r="Z1162" s="104"/>
      <c r="AA1162" s="104"/>
      <c r="AB1162" s="104"/>
      <c r="AC1162" s="104"/>
      <c r="AD1162" s="104"/>
      <c r="AE1162" s="104"/>
      <c r="AF1162" s="104"/>
      <c r="AG1162" s="104"/>
      <c r="AH1162" s="104"/>
      <c r="AI1162" s="104"/>
      <c r="AJ1162" s="104"/>
      <c r="AK1162" s="104"/>
      <c r="AL1162" s="104"/>
      <c r="AM1162" s="104"/>
      <c r="AN1162" s="104"/>
      <c r="AO1162" s="104"/>
      <c r="AP1162" s="104"/>
      <c r="AQ1162" s="104"/>
      <c r="AR1162" s="104"/>
      <c r="AS1162" s="104"/>
      <c r="AT1162" s="104"/>
      <c r="AU1162" s="104"/>
      <c r="AV1162" s="104"/>
      <c r="AW1162" s="104"/>
      <c r="AX1162" s="104"/>
      <c r="AY1162" s="104"/>
      <c r="AZ1162" s="104"/>
      <c r="BA1162" s="104"/>
      <c r="BB1162" s="104"/>
      <c r="BC1162" s="104"/>
      <c r="BD1162" s="104"/>
      <c r="BE1162" s="104"/>
      <c r="BF1162" s="104"/>
      <c r="BG1162" s="104"/>
      <c r="BH1162" s="104"/>
      <c r="BI1162" s="104"/>
      <c r="BJ1162" s="104"/>
      <c r="BK1162" s="104"/>
      <c r="BL1162" s="104"/>
      <c r="BM1162" s="104"/>
      <c r="BN1162" s="104"/>
      <c r="BO1162" s="104"/>
      <c r="BP1162" s="104"/>
      <c r="BQ1162" s="104"/>
      <c r="BR1162" s="104"/>
      <c r="BS1162" s="104"/>
      <c r="BT1162" s="104"/>
      <c r="BU1162" s="104"/>
      <c r="BV1162" s="104"/>
      <c r="BW1162" s="104"/>
      <c r="BX1162" s="104"/>
      <c r="BY1162" s="104"/>
      <c r="BZ1162" s="104"/>
      <c r="CA1162" s="104"/>
      <c r="CB1162" s="104"/>
      <c r="CC1162" s="104"/>
      <c r="CD1162" s="104"/>
      <c r="CE1162" s="104"/>
      <c r="CF1162" s="104"/>
      <c r="CG1162" s="104"/>
      <c r="CH1162" s="104"/>
      <c r="CI1162" s="104"/>
      <c r="CJ1162" s="104"/>
      <c r="CK1162" s="104"/>
      <c r="CL1162" s="104"/>
      <c r="CM1162" s="104"/>
      <c r="CN1162" s="104"/>
      <c r="CO1162" s="104"/>
      <c r="CP1162" s="104"/>
      <c r="CQ1162" s="104"/>
      <c r="CR1162" s="104"/>
      <c r="CS1162" s="104"/>
      <c r="CT1162" s="104"/>
      <c r="CU1162" s="104"/>
      <c r="CV1162" s="104"/>
      <c r="CW1162" s="104"/>
      <c r="CX1162" s="104"/>
      <c r="CY1162" s="104"/>
      <c r="CZ1162" s="104"/>
      <c r="DA1162" s="104"/>
      <c r="DB1162" s="104"/>
      <c r="DC1162" s="104"/>
      <c r="DD1162" s="104"/>
      <c r="DE1162" s="104"/>
      <c r="DF1162" s="104"/>
      <c r="DG1162" s="104"/>
      <c r="DH1162" s="104"/>
      <c r="DI1162" s="104"/>
      <c r="DJ1162" s="107"/>
    </row>
    <row r="1163" spans="1:114" x14ac:dyDescent="0.2">
      <c r="A1163" s="164"/>
      <c r="B1163" s="165"/>
      <c r="C1163" s="116"/>
      <c r="D1163" s="116"/>
      <c r="E1163" s="116"/>
      <c r="F1163" s="116"/>
      <c r="G1163" s="116"/>
      <c r="H1163" s="116"/>
      <c r="I1163" s="116"/>
      <c r="J1163" s="129"/>
      <c r="K1163" s="116"/>
      <c r="L1163" s="116"/>
      <c r="M1163" s="116"/>
      <c r="N1163" s="116"/>
      <c r="O1163" s="116"/>
      <c r="P1163" s="116"/>
      <c r="Q1163" s="116"/>
      <c r="R1163" s="116"/>
      <c r="S1163" s="116"/>
      <c r="T1163" s="116"/>
      <c r="U1163" s="116"/>
      <c r="V1163" s="116"/>
      <c r="W1163" s="116"/>
      <c r="X1163" s="116"/>
      <c r="Y1163" s="122"/>
      <c r="Z1163" s="104"/>
      <c r="AA1163" s="104"/>
      <c r="AB1163" s="104"/>
      <c r="AC1163" s="104"/>
      <c r="AD1163" s="104"/>
      <c r="AE1163" s="104"/>
      <c r="AF1163" s="104"/>
      <c r="AG1163" s="104"/>
      <c r="AH1163" s="104"/>
      <c r="AI1163" s="104"/>
      <c r="AJ1163" s="104"/>
      <c r="AK1163" s="104"/>
      <c r="AL1163" s="104"/>
      <c r="AM1163" s="104"/>
      <c r="AN1163" s="104"/>
      <c r="AO1163" s="104"/>
      <c r="AP1163" s="104"/>
      <c r="AQ1163" s="104"/>
      <c r="AR1163" s="104"/>
      <c r="AS1163" s="104"/>
      <c r="AT1163" s="104"/>
      <c r="AU1163" s="104"/>
      <c r="AV1163" s="104"/>
      <c r="AW1163" s="104"/>
      <c r="AX1163" s="104"/>
      <c r="AY1163" s="104"/>
      <c r="AZ1163" s="104"/>
      <c r="BA1163" s="104"/>
      <c r="BB1163" s="104"/>
      <c r="BC1163" s="104"/>
      <c r="BD1163" s="104"/>
      <c r="BE1163" s="104"/>
      <c r="BF1163" s="104"/>
      <c r="BG1163" s="104"/>
      <c r="BH1163" s="104"/>
      <c r="BI1163" s="104"/>
      <c r="BJ1163" s="104"/>
      <c r="BK1163" s="104"/>
      <c r="BL1163" s="104"/>
      <c r="BM1163" s="104"/>
      <c r="BN1163" s="104"/>
      <c r="BO1163" s="104"/>
      <c r="BP1163" s="104"/>
      <c r="BQ1163" s="104"/>
      <c r="BR1163" s="104"/>
      <c r="BS1163" s="104"/>
      <c r="BT1163" s="104"/>
      <c r="BU1163" s="104"/>
      <c r="BV1163" s="104"/>
      <c r="BW1163" s="104"/>
      <c r="BX1163" s="104"/>
      <c r="BY1163" s="104"/>
      <c r="BZ1163" s="104"/>
      <c r="CA1163" s="104"/>
      <c r="CB1163" s="104"/>
      <c r="CC1163" s="104"/>
      <c r="CD1163" s="104"/>
      <c r="CE1163" s="104"/>
      <c r="CF1163" s="104"/>
      <c r="CG1163" s="104"/>
      <c r="CH1163" s="104"/>
      <c r="CI1163" s="104"/>
      <c r="CJ1163" s="104"/>
      <c r="CK1163" s="104"/>
      <c r="CL1163" s="104"/>
      <c r="CM1163" s="104"/>
      <c r="CN1163" s="104"/>
      <c r="CO1163" s="104"/>
      <c r="CP1163" s="104"/>
      <c r="CQ1163" s="104"/>
      <c r="CR1163" s="104"/>
      <c r="CS1163" s="104"/>
      <c r="CT1163" s="104"/>
      <c r="CU1163" s="104"/>
      <c r="CV1163" s="104"/>
      <c r="CW1163" s="104"/>
      <c r="CX1163" s="104"/>
      <c r="CY1163" s="104"/>
      <c r="CZ1163" s="104"/>
      <c r="DA1163" s="104"/>
      <c r="DB1163" s="104"/>
      <c r="DC1163" s="104"/>
      <c r="DD1163" s="104"/>
      <c r="DE1163" s="104"/>
      <c r="DF1163" s="104"/>
      <c r="DG1163" s="104"/>
      <c r="DH1163" s="104"/>
      <c r="DI1163" s="104"/>
      <c r="DJ1163" s="107"/>
    </row>
    <row r="1164" spans="1:114" x14ac:dyDescent="0.2">
      <c r="A1164" s="164"/>
      <c r="B1164" s="165"/>
      <c r="C1164" s="116"/>
      <c r="D1164" s="116"/>
      <c r="E1164" s="116"/>
      <c r="F1164" s="116"/>
      <c r="G1164" s="116"/>
      <c r="H1164" s="116"/>
      <c r="I1164" s="116"/>
      <c r="J1164" s="129"/>
      <c r="K1164" s="116"/>
      <c r="L1164" s="116"/>
      <c r="M1164" s="116"/>
      <c r="N1164" s="116"/>
      <c r="O1164" s="116"/>
      <c r="P1164" s="116"/>
      <c r="Q1164" s="116"/>
      <c r="R1164" s="116"/>
      <c r="S1164" s="116"/>
      <c r="T1164" s="116"/>
      <c r="U1164" s="116"/>
      <c r="V1164" s="116"/>
      <c r="W1164" s="116"/>
      <c r="X1164" s="116"/>
      <c r="Y1164" s="122"/>
      <c r="Z1164" s="104"/>
      <c r="AA1164" s="104"/>
      <c r="AB1164" s="104"/>
      <c r="AC1164" s="104"/>
      <c r="AD1164" s="104"/>
      <c r="AE1164" s="104"/>
      <c r="AF1164" s="104"/>
      <c r="AG1164" s="104"/>
      <c r="AH1164" s="104"/>
      <c r="AI1164" s="104"/>
      <c r="AJ1164" s="104"/>
      <c r="AK1164" s="104"/>
      <c r="AL1164" s="104"/>
      <c r="AM1164" s="104"/>
      <c r="AN1164" s="104"/>
      <c r="AO1164" s="104"/>
      <c r="AP1164" s="104"/>
      <c r="AQ1164" s="104"/>
      <c r="AR1164" s="104"/>
      <c r="AS1164" s="104"/>
      <c r="AT1164" s="104"/>
      <c r="AU1164" s="104"/>
      <c r="AV1164" s="104"/>
      <c r="AW1164" s="104"/>
      <c r="AX1164" s="104"/>
      <c r="AY1164" s="104"/>
      <c r="AZ1164" s="104"/>
      <c r="BA1164" s="104"/>
      <c r="BB1164" s="104"/>
      <c r="BC1164" s="104"/>
      <c r="BD1164" s="104"/>
      <c r="BE1164" s="104"/>
      <c r="BF1164" s="104"/>
      <c r="BG1164" s="104"/>
      <c r="BH1164" s="104"/>
      <c r="BI1164" s="104"/>
      <c r="BJ1164" s="104"/>
      <c r="BK1164" s="104"/>
      <c r="BL1164" s="104"/>
      <c r="BM1164" s="104"/>
      <c r="BN1164" s="104"/>
      <c r="BO1164" s="104"/>
      <c r="BP1164" s="104"/>
      <c r="BQ1164" s="104"/>
      <c r="BR1164" s="104"/>
      <c r="BS1164" s="104"/>
      <c r="BT1164" s="104"/>
      <c r="BU1164" s="104"/>
      <c r="BV1164" s="104"/>
      <c r="BW1164" s="104"/>
      <c r="BX1164" s="104"/>
      <c r="BY1164" s="104"/>
      <c r="BZ1164" s="104"/>
      <c r="CA1164" s="104"/>
      <c r="CB1164" s="104"/>
      <c r="CC1164" s="104"/>
      <c r="CD1164" s="104"/>
      <c r="CE1164" s="104"/>
      <c r="CF1164" s="104"/>
      <c r="CG1164" s="104"/>
      <c r="CH1164" s="104"/>
      <c r="CI1164" s="104"/>
      <c r="CJ1164" s="104"/>
      <c r="CK1164" s="104"/>
      <c r="CL1164" s="104"/>
      <c r="CM1164" s="104"/>
      <c r="CN1164" s="104"/>
      <c r="CO1164" s="104"/>
      <c r="CP1164" s="104"/>
      <c r="CQ1164" s="104"/>
      <c r="CR1164" s="104"/>
      <c r="CS1164" s="104"/>
      <c r="CT1164" s="104"/>
      <c r="CU1164" s="104"/>
      <c r="CV1164" s="104"/>
      <c r="CW1164" s="104"/>
      <c r="CX1164" s="104"/>
      <c r="CY1164" s="104"/>
      <c r="CZ1164" s="104"/>
      <c r="DA1164" s="104"/>
      <c r="DB1164" s="104"/>
      <c r="DC1164" s="104"/>
      <c r="DD1164" s="104"/>
      <c r="DE1164" s="104"/>
      <c r="DF1164" s="104"/>
      <c r="DG1164" s="104"/>
      <c r="DH1164" s="104"/>
      <c r="DI1164" s="104"/>
      <c r="DJ1164" s="107"/>
    </row>
    <row r="1165" spans="1:114" x14ac:dyDescent="0.2">
      <c r="A1165" s="164"/>
      <c r="B1165" s="165"/>
      <c r="C1165" s="116"/>
      <c r="D1165" s="116"/>
      <c r="E1165" s="116"/>
      <c r="F1165" s="116"/>
      <c r="G1165" s="116"/>
      <c r="H1165" s="116"/>
      <c r="I1165" s="116"/>
      <c r="J1165" s="129"/>
      <c r="K1165" s="116"/>
      <c r="L1165" s="116"/>
      <c r="M1165" s="116"/>
      <c r="N1165" s="116"/>
      <c r="O1165" s="116"/>
      <c r="P1165" s="116"/>
      <c r="Q1165" s="116"/>
      <c r="R1165" s="116"/>
      <c r="S1165" s="116"/>
      <c r="T1165" s="116"/>
      <c r="U1165" s="116"/>
      <c r="V1165" s="116"/>
      <c r="W1165" s="116"/>
      <c r="X1165" s="116"/>
      <c r="Y1165" s="122"/>
      <c r="Z1165" s="104"/>
      <c r="AA1165" s="104"/>
      <c r="AB1165" s="104"/>
      <c r="AC1165" s="104"/>
      <c r="AD1165" s="104"/>
      <c r="AE1165" s="104"/>
      <c r="AF1165" s="104"/>
      <c r="AG1165" s="104"/>
      <c r="AH1165" s="104"/>
      <c r="AI1165" s="104"/>
      <c r="AJ1165" s="104"/>
      <c r="AK1165" s="104"/>
      <c r="AL1165" s="104"/>
      <c r="AM1165" s="104"/>
      <c r="AN1165" s="104"/>
      <c r="AO1165" s="104"/>
      <c r="AP1165" s="104"/>
      <c r="AQ1165" s="104"/>
      <c r="AR1165" s="104"/>
      <c r="AS1165" s="104"/>
      <c r="AT1165" s="104"/>
      <c r="AU1165" s="104"/>
      <c r="AV1165" s="104"/>
      <c r="AW1165" s="104"/>
      <c r="AX1165" s="104"/>
      <c r="AY1165" s="104"/>
      <c r="AZ1165" s="104"/>
      <c r="BA1165" s="104"/>
      <c r="BB1165" s="104"/>
      <c r="BC1165" s="104"/>
      <c r="BD1165" s="104"/>
      <c r="BE1165" s="104"/>
      <c r="BF1165" s="104"/>
      <c r="BG1165" s="104"/>
      <c r="BH1165" s="104"/>
      <c r="BI1165" s="104"/>
      <c r="BJ1165" s="104"/>
      <c r="BK1165" s="104"/>
      <c r="BL1165" s="104"/>
      <c r="BM1165" s="104"/>
      <c r="BN1165" s="104"/>
      <c r="BO1165" s="104"/>
      <c r="BP1165" s="104"/>
      <c r="BQ1165" s="104"/>
      <c r="BR1165" s="104"/>
      <c r="BS1165" s="104"/>
      <c r="BT1165" s="104"/>
      <c r="BU1165" s="104"/>
      <c r="BV1165" s="104"/>
      <c r="BW1165" s="104"/>
      <c r="BX1165" s="104"/>
      <c r="BY1165" s="104"/>
      <c r="BZ1165" s="104"/>
      <c r="CA1165" s="104"/>
      <c r="CB1165" s="104"/>
      <c r="CC1165" s="104"/>
      <c r="CD1165" s="104"/>
      <c r="CE1165" s="104"/>
      <c r="CF1165" s="104"/>
      <c r="CG1165" s="104"/>
      <c r="CH1165" s="104"/>
      <c r="CI1165" s="104"/>
      <c r="CJ1165" s="104"/>
      <c r="CK1165" s="104"/>
      <c r="CL1165" s="104"/>
      <c r="CM1165" s="104"/>
      <c r="CN1165" s="104"/>
      <c r="CO1165" s="104"/>
      <c r="CP1165" s="104"/>
      <c r="CQ1165" s="104"/>
      <c r="CR1165" s="104"/>
      <c r="CS1165" s="104"/>
      <c r="CT1165" s="104"/>
      <c r="CU1165" s="104"/>
      <c r="CV1165" s="104"/>
      <c r="CW1165" s="104"/>
      <c r="CX1165" s="104"/>
      <c r="CY1165" s="104"/>
      <c r="CZ1165" s="104"/>
      <c r="DA1165" s="104"/>
      <c r="DB1165" s="104"/>
      <c r="DC1165" s="104"/>
      <c r="DD1165" s="104"/>
      <c r="DE1165" s="104"/>
      <c r="DF1165" s="104"/>
      <c r="DG1165" s="104"/>
      <c r="DH1165" s="104"/>
      <c r="DI1165" s="104"/>
      <c r="DJ1165" s="107"/>
    </row>
    <row r="1166" spans="1:114" x14ac:dyDescent="0.2">
      <c r="A1166" s="164"/>
      <c r="B1166" s="165"/>
      <c r="C1166" s="116"/>
      <c r="D1166" s="116"/>
      <c r="E1166" s="116"/>
      <c r="F1166" s="116"/>
      <c r="G1166" s="116"/>
      <c r="H1166" s="116"/>
      <c r="I1166" s="116"/>
      <c r="J1166" s="129"/>
      <c r="K1166" s="116"/>
      <c r="L1166" s="116"/>
      <c r="M1166" s="116"/>
      <c r="N1166" s="116"/>
      <c r="O1166" s="116"/>
      <c r="P1166" s="116"/>
      <c r="Q1166" s="116"/>
      <c r="R1166" s="116"/>
      <c r="S1166" s="116"/>
      <c r="T1166" s="116"/>
      <c r="U1166" s="116"/>
      <c r="V1166" s="116"/>
      <c r="W1166" s="116"/>
      <c r="X1166" s="116"/>
      <c r="Y1166" s="122"/>
      <c r="Z1166" s="104"/>
      <c r="AA1166" s="104"/>
      <c r="AB1166" s="104"/>
      <c r="AC1166" s="104"/>
      <c r="AD1166" s="104"/>
      <c r="AE1166" s="104"/>
      <c r="AF1166" s="104"/>
      <c r="AG1166" s="104"/>
      <c r="AH1166" s="104"/>
      <c r="AI1166" s="104"/>
      <c r="AJ1166" s="104"/>
      <c r="AK1166" s="104"/>
      <c r="AL1166" s="104"/>
      <c r="AM1166" s="104"/>
      <c r="AN1166" s="104"/>
      <c r="AO1166" s="104"/>
      <c r="AP1166" s="104"/>
      <c r="AQ1166" s="104"/>
      <c r="AR1166" s="104"/>
      <c r="AS1166" s="104"/>
      <c r="AT1166" s="104"/>
      <c r="AU1166" s="104"/>
      <c r="AV1166" s="104"/>
      <c r="AW1166" s="104"/>
      <c r="AX1166" s="104"/>
      <c r="AY1166" s="104"/>
      <c r="AZ1166" s="104"/>
      <c r="BA1166" s="104"/>
      <c r="BB1166" s="104"/>
      <c r="BC1166" s="104"/>
      <c r="BD1166" s="104"/>
      <c r="BE1166" s="104"/>
      <c r="BF1166" s="104"/>
      <c r="BG1166" s="104"/>
      <c r="BH1166" s="104"/>
      <c r="BI1166" s="104"/>
      <c r="BJ1166" s="104"/>
      <c r="BK1166" s="104"/>
      <c r="BL1166" s="104"/>
      <c r="BM1166" s="104"/>
      <c r="BN1166" s="104"/>
      <c r="BO1166" s="104"/>
      <c r="BP1166" s="104"/>
      <c r="BQ1166" s="104"/>
      <c r="BR1166" s="104"/>
      <c r="BS1166" s="104"/>
      <c r="BT1166" s="104"/>
      <c r="BU1166" s="104"/>
      <c r="BV1166" s="104"/>
      <c r="BW1166" s="104"/>
      <c r="BX1166" s="104"/>
      <c r="BY1166" s="104"/>
      <c r="BZ1166" s="104"/>
      <c r="CA1166" s="104"/>
      <c r="CB1166" s="104"/>
      <c r="CC1166" s="104"/>
      <c r="CD1166" s="104"/>
      <c r="CE1166" s="104"/>
      <c r="CF1166" s="104"/>
      <c r="CG1166" s="104"/>
      <c r="CH1166" s="104"/>
      <c r="CI1166" s="104"/>
      <c r="CJ1166" s="104"/>
      <c r="CK1166" s="104"/>
      <c r="CL1166" s="104"/>
      <c r="CM1166" s="104"/>
      <c r="CN1166" s="104"/>
      <c r="CO1166" s="104"/>
      <c r="CP1166" s="104"/>
      <c r="CQ1166" s="104"/>
      <c r="CR1166" s="104"/>
      <c r="CS1166" s="104"/>
      <c r="CT1166" s="104"/>
      <c r="CU1166" s="104"/>
      <c r="CV1166" s="104"/>
      <c r="CW1166" s="104"/>
      <c r="CX1166" s="104"/>
      <c r="CY1166" s="104"/>
      <c r="CZ1166" s="104"/>
      <c r="DA1166" s="104"/>
      <c r="DB1166" s="104"/>
      <c r="DC1166" s="104"/>
      <c r="DD1166" s="104"/>
      <c r="DE1166" s="104"/>
      <c r="DF1166" s="104"/>
      <c r="DG1166" s="104"/>
      <c r="DH1166" s="104"/>
      <c r="DI1166" s="104"/>
      <c r="DJ1166" s="107"/>
    </row>
    <row r="1167" spans="1:114" x14ac:dyDescent="0.2">
      <c r="A1167" s="164"/>
      <c r="B1167" s="165"/>
      <c r="C1167" s="116"/>
      <c r="D1167" s="116"/>
      <c r="E1167" s="116"/>
      <c r="F1167" s="116"/>
      <c r="G1167" s="116"/>
      <c r="H1167" s="116"/>
      <c r="I1167" s="116"/>
      <c r="J1167" s="129"/>
      <c r="K1167" s="116"/>
      <c r="L1167" s="116"/>
      <c r="M1167" s="116"/>
      <c r="N1167" s="116"/>
      <c r="O1167" s="116"/>
      <c r="P1167" s="116"/>
      <c r="Q1167" s="116"/>
      <c r="R1167" s="116"/>
      <c r="S1167" s="116"/>
      <c r="T1167" s="116"/>
      <c r="U1167" s="116"/>
      <c r="V1167" s="116"/>
      <c r="W1167" s="116"/>
      <c r="X1167" s="116"/>
      <c r="Y1167" s="122"/>
      <c r="Z1167" s="104"/>
      <c r="AA1167" s="104"/>
      <c r="AB1167" s="104"/>
      <c r="AC1167" s="104"/>
      <c r="AD1167" s="104"/>
      <c r="AE1167" s="104"/>
      <c r="AF1167" s="104"/>
      <c r="AG1167" s="104"/>
      <c r="AH1167" s="104"/>
      <c r="AI1167" s="104"/>
      <c r="AJ1167" s="104"/>
      <c r="AK1167" s="104"/>
      <c r="AL1167" s="104"/>
      <c r="AM1167" s="104"/>
      <c r="AN1167" s="104"/>
      <c r="AO1167" s="104"/>
      <c r="AP1167" s="104"/>
      <c r="AQ1167" s="104"/>
      <c r="AR1167" s="104"/>
      <c r="AS1167" s="104"/>
      <c r="AT1167" s="104"/>
      <c r="AU1167" s="104"/>
      <c r="AV1167" s="104"/>
      <c r="AW1167" s="104"/>
      <c r="AX1167" s="104"/>
      <c r="AY1167" s="104"/>
      <c r="AZ1167" s="104"/>
      <c r="BA1167" s="104"/>
      <c r="BB1167" s="104"/>
      <c r="BC1167" s="104"/>
      <c r="BD1167" s="104"/>
      <c r="BE1167" s="104"/>
      <c r="BF1167" s="104"/>
      <c r="BG1167" s="104"/>
      <c r="BH1167" s="104"/>
      <c r="BI1167" s="104"/>
      <c r="BJ1167" s="104"/>
      <c r="BK1167" s="104"/>
      <c r="BL1167" s="104"/>
      <c r="BM1167" s="104"/>
      <c r="BN1167" s="104"/>
      <c r="BO1167" s="104"/>
      <c r="BP1167" s="104"/>
      <c r="BQ1167" s="104"/>
      <c r="BR1167" s="104"/>
      <c r="BS1167" s="104"/>
      <c r="BT1167" s="104"/>
      <c r="BU1167" s="104"/>
      <c r="BV1167" s="104"/>
      <c r="BW1167" s="104"/>
      <c r="BX1167" s="104"/>
      <c r="BY1167" s="104"/>
      <c r="BZ1167" s="104"/>
      <c r="CA1167" s="104"/>
      <c r="CB1167" s="104"/>
      <c r="CC1167" s="104"/>
      <c r="CD1167" s="104"/>
      <c r="CE1167" s="104"/>
      <c r="CF1167" s="104"/>
      <c r="CG1167" s="104"/>
      <c r="CH1167" s="104"/>
      <c r="CI1167" s="104"/>
      <c r="CJ1167" s="104"/>
      <c r="CK1167" s="104"/>
      <c r="CL1167" s="104"/>
      <c r="CM1167" s="104"/>
      <c r="CN1167" s="104"/>
      <c r="CO1167" s="104"/>
      <c r="CP1167" s="104"/>
      <c r="CQ1167" s="104"/>
      <c r="CR1167" s="104"/>
      <c r="CS1167" s="104"/>
      <c r="CT1167" s="104"/>
      <c r="CU1167" s="104"/>
      <c r="CV1167" s="104"/>
      <c r="CW1167" s="104"/>
      <c r="CX1167" s="104"/>
      <c r="CY1167" s="104"/>
      <c r="CZ1167" s="104"/>
      <c r="DA1167" s="104"/>
      <c r="DB1167" s="104"/>
      <c r="DC1167" s="104"/>
      <c r="DD1167" s="104"/>
      <c r="DE1167" s="104"/>
      <c r="DF1167" s="104"/>
      <c r="DG1167" s="104"/>
      <c r="DH1167" s="104"/>
      <c r="DI1167" s="104"/>
      <c r="DJ1167" s="107"/>
    </row>
    <row r="1168" spans="1:114" x14ac:dyDescent="0.2">
      <c r="A1168" s="164"/>
      <c r="B1168" s="165"/>
      <c r="C1168" s="116"/>
      <c r="D1168" s="116"/>
      <c r="E1168" s="116"/>
      <c r="F1168" s="116"/>
      <c r="G1168" s="116"/>
      <c r="H1168" s="116"/>
      <c r="I1168" s="116"/>
      <c r="J1168" s="129"/>
      <c r="K1168" s="116"/>
      <c r="L1168" s="116"/>
      <c r="M1168" s="116"/>
      <c r="N1168" s="116"/>
      <c r="O1168" s="116"/>
      <c r="P1168" s="116"/>
      <c r="Q1168" s="116"/>
      <c r="R1168" s="116"/>
      <c r="S1168" s="116"/>
      <c r="T1168" s="116"/>
      <c r="U1168" s="116"/>
      <c r="V1168" s="116"/>
      <c r="W1168" s="116"/>
      <c r="X1168" s="116"/>
      <c r="Y1168" s="122"/>
      <c r="Z1168" s="104"/>
      <c r="AA1168" s="104"/>
      <c r="AB1168" s="104"/>
      <c r="AC1168" s="104"/>
      <c r="AD1168" s="104"/>
      <c r="AE1168" s="104"/>
      <c r="AF1168" s="104"/>
      <c r="AG1168" s="104"/>
      <c r="AH1168" s="104"/>
      <c r="AI1168" s="104"/>
      <c r="AJ1168" s="104"/>
      <c r="AK1168" s="104"/>
      <c r="AL1168" s="104"/>
      <c r="AM1168" s="104"/>
      <c r="AN1168" s="104"/>
      <c r="AO1168" s="104"/>
      <c r="AP1168" s="104"/>
      <c r="AQ1168" s="104"/>
      <c r="AR1168" s="104"/>
      <c r="AS1168" s="104"/>
      <c r="AT1168" s="104"/>
      <c r="AU1168" s="104"/>
      <c r="AV1168" s="104"/>
      <c r="AW1168" s="104"/>
      <c r="AX1168" s="104"/>
      <c r="AY1168" s="104"/>
      <c r="AZ1168" s="104"/>
      <c r="BA1168" s="104"/>
      <c r="BB1168" s="104"/>
      <c r="BC1168" s="104"/>
      <c r="BD1168" s="104"/>
      <c r="BE1168" s="104"/>
      <c r="BF1168" s="104"/>
      <c r="BG1168" s="104"/>
      <c r="BH1168" s="104"/>
      <c r="BI1168" s="104"/>
      <c r="BJ1168" s="104"/>
      <c r="BK1168" s="104"/>
      <c r="BL1168" s="104"/>
      <c r="BM1168" s="104"/>
      <c r="BN1168" s="104"/>
      <c r="BO1168" s="104"/>
      <c r="BP1168" s="104"/>
      <c r="BQ1168" s="104"/>
      <c r="BR1168" s="104"/>
      <c r="BS1168" s="104"/>
      <c r="BT1168" s="104"/>
      <c r="BU1168" s="104"/>
      <c r="BV1168" s="104"/>
      <c r="BW1168" s="104"/>
      <c r="BX1168" s="104"/>
      <c r="BY1168" s="104"/>
      <c r="BZ1168" s="104"/>
      <c r="CA1168" s="104"/>
      <c r="CB1168" s="104"/>
      <c r="CC1168" s="104"/>
      <c r="CD1168" s="104"/>
      <c r="CE1168" s="104"/>
      <c r="CF1168" s="104"/>
      <c r="CG1168" s="104"/>
      <c r="CH1168" s="104"/>
      <c r="CI1168" s="104"/>
      <c r="CJ1168" s="104"/>
      <c r="CK1168" s="104"/>
      <c r="CL1168" s="104"/>
      <c r="CM1168" s="104"/>
      <c r="CN1168" s="104"/>
      <c r="CO1168" s="104"/>
      <c r="CP1168" s="104"/>
      <c r="CQ1168" s="104"/>
      <c r="CR1168" s="104"/>
      <c r="CS1168" s="104"/>
      <c r="CT1168" s="104"/>
      <c r="CU1168" s="104"/>
      <c r="CV1168" s="104"/>
      <c r="CW1168" s="104"/>
      <c r="CX1168" s="104"/>
      <c r="CY1168" s="104"/>
      <c r="CZ1168" s="104"/>
      <c r="DA1168" s="104"/>
      <c r="DB1168" s="104"/>
      <c r="DC1168" s="104"/>
      <c r="DD1168" s="104"/>
      <c r="DE1168" s="104"/>
      <c r="DF1168" s="104"/>
      <c r="DG1168" s="104"/>
      <c r="DH1168" s="104"/>
      <c r="DI1168" s="104"/>
      <c r="DJ1168" s="107"/>
    </row>
    <row r="1169" spans="1:114" x14ac:dyDescent="0.2">
      <c r="A1169" s="164"/>
      <c r="B1169" s="165"/>
      <c r="C1169" s="116"/>
      <c r="D1169" s="116"/>
      <c r="E1169" s="116"/>
      <c r="F1169" s="116"/>
      <c r="G1169" s="116"/>
      <c r="H1169" s="116"/>
      <c r="I1169" s="116"/>
      <c r="J1169" s="129"/>
      <c r="K1169" s="116"/>
      <c r="L1169" s="116"/>
      <c r="M1169" s="116"/>
      <c r="N1169" s="116"/>
      <c r="O1169" s="116"/>
      <c r="P1169" s="116"/>
      <c r="Q1169" s="116"/>
      <c r="R1169" s="116"/>
      <c r="S1169" s="116"/>
      <c r="T1169" s="116"/>
      <c r="U1169" s="116"/>
      <c r="V1169" s="116"/>
      <c r="W1169" s="116"/>
      <c r="X1169" s="116"/>
      <c r="Y1169" s="122"/>
      <c r="Z1169" s="104"/>
      <c r="AA1169" s="104"/>
      <c r="AB1169" s="104"/>
      <c r="AC1169" s="104"/>
      <c r="AD1169" s="104"/>
      <c r="AE1169" s="104"/>
      <c r="AF1169" s="104"/>
      <c r="AG1169" s="104"/>
      <c r="AH1169" s="104"/>
      <c r="AI1169" s="104"/>
      <c r="AJ1169" s="104"/>
      <c r="AK1169" s="104"/>
      <c r="AL1169" s="104"/>
      <c r="AM1169" s="104"/>
      <c r="AN1169" s="104"/>
      <c r="AO1169" s="104"/>
      <c r="AP1169" s="104"/>
      <c r="AQ1169" s="104"/>
      <c r="AR1169" s="104"/>
      <c r="AS1169" s="104"/>
      <c r="AT1169" s="104"/>
      <c r="AU1169" s="104"/>
      <c r="AV1169" s="104"/>
      <c r="AW1169" s="104"/>
      <c r="AX1169" s="104"/>
      <c r="AY1169" s="104"/>
      <c r="AZ1169" s="104"/>
      <c r="BA1169" s="104"/>
      <c r="BB1169" s="104"/>
      <c r="BC1169" s="104"/>
      <c r="BD1169" s="104"/>
      <c r="BE1169" s="104"/>
      <c r="BF1169" s="104"/>
      <c r="BG1169" s="104"/>
      <c r="BH1169" s="104"/>
      <c r="BI1169" s="104"/>
      <c r="BJ1169" s="104"/>
      <c r="BK1169" s="104"/>
      <c r="BL1169" s="104"/>
      <c r="BM1169" s="104"/>
      <c r="BN1169" s="104"/>
      <c r="BO1169" s="104"/>
      <c r="BP1169" s="104"/>
      <c r="BQ1169" s="104"/>
      <c r="BR1169" s="104"/>
      <c r="BS1169" s="104"/>
      <c r="BT1169" s="104"/>
      <c r="BU1169" s="104"/>
      <c r="BV1169" s="104"/>
      <c r="BW1169" s="104"/>
      <c r="BX1169" s="104"/>
      <c r="BY1169" s="104"/>
      <c r="BZ1169" s="104"/>
      <c r="CA1169" s="104"/>
      <c r="CB1169" s="104"/>
      <c r="CC1169" s="104"/>
      <c r="CD1169" s="104"/>
      <c r="CE1169" s="104"/>
      <c r="CF1169" s="104"/>
      <c r="CG1169" s="104"/>
      <c r="CH1169" s="104"/>
      <c r="CI1169" s="104"/>
      <c r="CJ1169" s="104"/>
      <c r="CK1169" s="104"/>
      <c r="CL1169" s="104"/>
      <c r="CM1169" s="104"/>
      <c r="CN1169" s="104"/>
      <c r="CO1169" s="104"/>
      <c r="CP1169" s="104"/>
      <c r="CQ1169" s="104"/>
      <c r="CR1169" s="104"/>
      <c r="CS1169" s="104"/>
      <c r="CT1169" s="104"/>
      <c r="CU1169" s="104"/>
      <c r="CV1169" s="104"/>
      <c r="CW1169" s="104"/>
      <c r="CX1169" s="104"/>
      <c r="CY1169" s="104"/>
      <c r="CZ1169" s="104"/>
      <c r="DA1169" s="104"/>
      <c r="DB1169" s="104"/>
      <c r="DC1169" s="104"/>
      <c r="DD1169" s="104"/>
      <c r="DE1169" s="104"/>
      <c r="DF1169" s="104"/>
      <c r="DG1169" s="104"/>
      <c r="DH1169" s="104"/>
      <c r="DI1169" s="104"/>
      <c r="DJ1169" s="107"/>
    </row>
    <row r="1170" spans="1:114" x14ac:dyDescent="0.2">
      <c r="A1170" s="164"/>
      <c r="B1170" s="165"/>
      <c r="C1170" s="116"/>
      <c r="D1170" s="116"/>
      <c r="E1170" s="116"/>
      <c r="F1170" s="116"/>
      <c r="G1170" s="116"/>
      <c r="H1170" s="116"/>
      <c r="I1170" s="116"/>
      <c r="J1170" s="129"/>
      <c r="K1170" s="116"/>
      <c r="L1170" s="116"/>
      <c r="M1170" s="116"/>
      <c r="N1170" s="116"/>
      <c r="O1170" s="116"/>
      <c r="P1170" s="116"/>
      <c r="Q1170" s="116"/>
      <c r="R1170" s="116"/>
      <c r="S1170" s="116"/>
      <c r="T1170" s="116"/>
      <c r="U1170" s="116"/>
      <c r="V1170" s="116"/>
      <c r="W1170" s="116"/>
      <c r="X1170" s="116"/>
      <c r="Y1170" s="122"/>
      <c r="Z1170" s="104"/>
      <c r="AA1170" s="104"/>
      <c r="AB1170" s="104"/>
      <c r="AC1170" s="104"/>
      <c r="AD1170" s="104"/>
      <c r="AE1170" s="104"/>
      <c r="AF1170" s="104"/>
      <c r="AG1170" s="104"/>
      <c r="AH1170" s="104"/>
      <c r="AI1170" s="104"/>
      <c r="AJ1170" s="104"/>
      <c r="AK1170" s="104"/>
      <c r="AL1170" s="104"/>
      <c r="AM1170" s="104"/>
      <c r="AN1170" s="104"/>
      <c r="AO1170" s="104"/>
      <c r="AP1170" s="104"/>
      <c r="AQ1170" s="104"/>
      <c r="AR1170" s="104"/>
      <c r="AS1170" s="104"/>
      <c r="AT1170" s="104"/>
      <c r="AU1170" s="104"/>
      <c r="AV1170" s="104"/>
      <c r="AW1170" s="104"/>
      <c r="AX1170" s="104"/>
      <c r="AY1170" s="104"/>
      <c r="AZ1170" s="104"/>
      <c r="BA1170" s="104"/>
      <c r="BB1170" s="104"/>
      <c r="BC1170" s="104"/>
      <c r="BD1170" s="104"/>
      <c r="BE1170" s="104"/>
      <c r="BF1170" s="104"/>
      <c r="BG1170" s="104"/>
      <c r="BH1170" s="104"/>
      <c r="BI1170" s="104"/>
      <c r="BJ1170" s="104"/>
      <c r="BK1170" s="104"/>
      <c r="BL1170" s="104"/>
      <c r="BM1170" s="104"/>
      <c r="BN1170" s="104"/>
      <c r="BO1170" s="104"/>
      <c r="BP1170" s="104"/>
      <c r="BQ1170" s="104"/>
      <c r="BR1170" s="104"/>
      <c r="BS1170" s="104"/>
      <c r="BT1170" s="104"/>
      <c r="BU1170" s="104"/>
      <c r="BV1170" s="104"/>
      <c r="BW1170" s="104"/>
      <c r="BX1170" s="104"/>
      <c r="BY1170" s="104"/>
      <c r="BZ1170" s="104"/>
      <c r="CA1170" s="104"/>
      <c r="CB1170" s="104"/>
      <c r="CC1170" s="104"/>
      <c r="CD1170" s="104"/>
      <c r="CE1170" s="104"/>
      <c r="CF1170" s="104"/>
      <c r="CG1170" s="104"/>
      <c r="CH1170" s="104"/>
      <c r="CI1170" s="104"/>
      <c r="CJ1170" s="104"/>
      <c r="CK1170" s="104"/>
      <c r="CL1170" s="104"/>
      <c r="CM1170" s="104"/>
      <c r="CN1170" s="104"/>
      <c r="CO1170" s="104"/>
      <c r="CP1170" s="104"/>
      <c r="CQ1170" s="104"/>
      <c r="CR1170" s="104"/>
      <c r="CS1170" s="104"/>
      <c r="CT1170" s="104"/>
      <c r="CU1170" s="104"/>
      <c r="CV1170" s="104"/>
      <c r="CW1170" s="104"/>
      <c r="CX1170" s="104"/>
      <c r="CY1170" s="104"/>
      <c r="CZ1170" s="104"/>
      <c r="DA1170" s="104"/>
      <c r="DB1170" s="104"/>
      <c r="DC1170" s="104"/>
      <c r="DD1170" s="104"/>
      <c r="DE1170" s="104"/>
      <c r="DF1170" s="104"/>
      <c r="DG1170" s="104"/>
      <c r="DH1170" s="104"/>
      <c r="DI1170" s="104"/>
      <c r="DJ1170" s="107"/>
    </row>
    <row r="1171" spans="1:114" x14ac:dyDescent="0.2">
      <c r="A1171" s="164"/>
      <c r="B1171" s="165"/>
      <c r="C1171" s="116"/>
      <c r="D1171" s="116"/>
      <c r="E1171" s="116"/>
      <c r="F1171" s="116"/>
      <c r="G1171" s="116"/>
      <c r="H1171" s="116"/>
      <c r="I1171" s="116"/>
      <c r="J1171" s="129"/>
      <c r="K1171" s="116"/>
      <c r="L1171" s="116"/>
      <c r="M1171" s="116"/>
      <c r="N1171" s="116"/>
      <c r="O1171" s="116"/>
      <c r="P1171" s="116"/>
      <c r="Q1171" s="116"/>
      <c r="R1171" s="116"/>
      <c r="S1171" s="116"/>
      <c r="T1171" s="116"/>
      <c r="U1171" s="116"/>
      <c r="V1171" s="116"/>
      <c r="W1171" s="116"/>
      <c r="X1171" s="116"/>
      <c r="Y1171" s="122"/>
      <c r="Z1171" s="104"/>
      <c r="AA1171" s="104"/>
      <c r="AB1171" s="104"/>
      <c r="AC1171" s="104"/>
      <c r="AD1171" s="104"/>
      <c r="AE1171" s="104"/>
      <c r="AF1171" s="104"/>
      <c r="AG1171" s="104"/>
      <c r="AH1171" s="104"/>
      <c r="AI1171" s="104"/>
      <c r="AJ1171" s="104"/>
      <c r="AK1171" s="104"/>
      <c r="AL1171" s="104"/>
      <c r="AM1171" s="104"/>
      <c r="AN1171" s="104"/>
      <c r="AO1171" s="104"/>
      <c r="AP1171" s="104"/>
      <c r="AQ1171" s="104"/>
      <c r="AR1171" s="104"/>
      <c r="AS1171" s="104"/>
      <c r="AT1171" s="104"/>
      <c r="AU1171" s="104"/>
      <c r="AV1171" s="104"/>
      <c r="AW1171" s="104"/>
      <c r="AX1171" s="104"/>
      <c r="AY1171" s="104"/>
      <c r="AZ1171" s="104"/>
      <c r="BA1171" s="104"/>
      <c r="BB1171" s="104"/>
      <c r="BC1171" s="104"/>
      <c r="BD1171" s="104"/>
      <c r="BE1171" s="104"/>
      <c r="BF1171" s="104"/>
      <c r="BG1171" s="104"/>
      <c r="BH1171" s="104"/>
      <c r="BI1171" s="104"/>
      <c r="BJ1171" s="104"/>
      <c r="BK1171" s="104"/>
      <c r="BL1171" s="104"/>
      <c r="BM1171" s="104"/>
      <c r="BN1171" s="104"/>
      <c r="BO1171" s="104"/>
      <c r="BP1171" s="104"/>
      <c r="BQ1171" s="104"/>
      <c r="BR1171" s="104"/>
      <c r="BS1171" s="104"/>
      <c r="BT1171" s="104"/>
      <c r="BU1171" s="104"/>
      <c r="BV1171" s="104"/>
      <c r="BW1171" s="104"/>
      <c r="BX1171" s="104"/>
      <c r="BY1171" s="104"/>
      <c r="BZ1171" s="104"/>
      <c r="CA1171" s="104"/>
      <c r="CB1171" s="104"/>
      <c r="CC1171" s="104"/>
      <c r="CD1171" s="104"/>
      <c r="CE1171" s="104"/>
      <c r="CF1171" s="104"/>
      <c r="CG1171" s="104"/>
      <c r="CH1171" s="104"/>
      <c r="CI1171" s="104"/>
      <c r="CJ1171" s="104"/>
      <c r="CK1171" s="104"/>
      <c r="CL1171" s="104"/>
      <c r="CM1171" s="104"/>
      <c r="CN1171" s="104"/>
      <c r="CO1171" s="104"/>
      <c r="CP1171" s="104"/>
      <c r="CQ1171" s="104"/>
      <c r="CR1171" s="104"/>
      <c r="CS1171" s="104"/>
      <c r="CT1171" s="104"/>
      <c r="CU1171" s="104"/>
      <c r="CV1171" s="104"/>
      <c r="CW1171" s="104"/>
      <c r="CX1171" s="104"/>
      <c r="CY1171" s="104"/>
      <c r="CZ1171" s="104"/>
      <c r="DA1171" s="104"/>
      <c r="DB1171" s="104"/>
      <c r="DC1171" s="104"/>
      <c r="DD1171" s="104"/>
      <c r="DE1171" s="104"/>
      <c r="DF1171" s="104"/>
      <c r="DG1171" s="104"/>
      <c r="DH1171" s="104"/>
      <c r="DI1171" s="104"/>
      <c r="DJ1171" s="107"/>
    </row>
    <row r="1172" spans="1:114" x14ac:dyDescent="0.2">
      <c r="A1172" s="164"/>
      <c r="B1172" s="165"/>
      <c r="C1172" s="116"/>
      <c r="D1172" s="116"/>
      <c r="E1172" s="116"/>
      <c r="F1172" s="116"/>
      <c r="G1172" s="116"/>
      <c r="H1172" s="116"/>
      <c r="I1172" s="116"/>
      <c r="J1172" s="129"/>
      <c r="K1172" s="116"/>
      <c r="L1172" s="116"/>
      <c r="M1172" s="116"/>
      <c r="N1172" s="116"/>
      <c r="O1172" s="116"/>
      <c r="P1172" s="116"/>
      <c r="Q1172" s="116"/>
      <c r="R1172" s="116"/>
      <c r="S1172" s="116"/>
      <c r="T1172" s="116"/>
      <c r="U1172" s="116"/>
      <c r="V1172" s="116"/>
      <c r="W1172" s="116"/>
      <c r="X1172" s="116"/>
      <c r="Y1172" s="122"/>
      <c r="Z1172" s="104"/>
      <c r="AA1172" s="104"/>
      <c r="AB1172" s="104"/>
      <c r="AC1172" s="104"/>
      <c r="AD1172" s="104"/>
      <c r="AE1172" s="104"/>
      <c r="AF1172" s="104"/>
      <c r="AG1172" s="104"/>
      <c r="AH1172" s="104"/>
      <c r="AI1172" s="104"/>
      <c r="AJ1172" s="104"/>
      <c r="AK1172" s="104"/>
      <c r="AL1172" s="104"/>
      <c r="AM1172" s="104"/>
      <c r="AN1172" s="104"/>
      <c r="AO1172" s="104"/>
      <c r="AP1172" s="104"/>
      <c r="AQ1172" s="104"/>
      <c r="AR1172" s="104"/>
      <c r="AS1172" s="104"/>
      <c r="AT1172" s="104"/>
      <c r="AU1172" s="104"/>
      <c r="AV1172" s="104"/>
      <c r="AW1172" s="104"/>
      <c r="AX1172" s="104"/>
      <c r="AY1172" s="104"/>
      <c r="AZ1172" s="104"/>
      <c r="BA1172" s="104"/>
      <c r="BB1172" s="104"/>
      <c r="BC1172" s="104"/>
      <c r="BD1172" s="104"/>
      <c r="BE1172" s="104"/>
      <c r="BF1172" s="104"/>
      <c r="BG1172" s="104"/>
      <c r="BH1172" s="104"/>
      <c r="BI1172" s="104"/>
      <c r="BJ1172" s="104"/>
      <c r="BK1172" s="104"/>
      <c r="BL1172" s="104"/>
      <c r="BM1172" s="104"/>
      <c r="BN1172" s="104"/>
      <c r="BO1172" s="104"/>
      <c r="BP1172" s="104"/>
      <c r="BQ1172" s="104"/>
      <c r="BR1172" s="104"/>
      <c r="BS1172" s="104"/>
      <c r="BT1172" s="104"/>
      <c r="BU1172" s="104"/>
      <c r="BV1172" s="104"/>
      <c r="BW1172" s="104"/>
      <c r="BX1172" s="104"/>
      <c r="BY1172" s="104"/>
      <c r="BZ1172" s="104"/>
      <c r="CA1172" s="104"/>
      <c r="CB1172" s="104"/>
      <c r="CC1172" s="104"/>
      <c r="CD1172" s="104"/>
      <c r="CE1172" s="104"/>
      <c r="CF1172" s="104"/>
      <c r="CG1172" s="104"/>
      <c r="CH1172" s="104"/>
      <c r="CI1172" s="104"/>
      <c r="CJ1172" s="104"/>
      <c r="CK1172" s="104"/>
      <c r="CL1172" s="104"/>
      <c r="CM1172" s="104"/>
      <c r="CN1172" s="104"/>
      <c r="CO1172" s="104"/>
      <c r="CP1172" s="104"/>
      <c r="CQ1172" s="104"/>
      <c r="CR1172" s="104"/>
      <c r="CS1172" s="104"/>
      <c r="CT1172" s="104"/>
      <c r="CU1172" s="104"/>
      <c r="CV1172" s="104"/>
      <c r="CW1172" s="104"/>
      <c r="CX1172" s="104"/>
      <c r="CY1172" s="104"/>
      <c r="CZ1172" s="104"/>
      <c r="DA1172" s="104"/>
      <c r="DB1172" s="104"/>
      <c r="DC1172" s="104"/>
      <c r="DD1172" s="104"/>
      <c r="DE1172" s="104"/>
      <c r="DF1172" s="104"/>
      <c r="DG1172" s="104"/>
      <c r="DH1172" s="104"/>
      <c r="DI1172" s="104"/>
      <c r="DJ1172" s="107"/>
    </row>
    <row r="1173" spans="1:114" x14ac:dyDescent="0.2">
      <c r="A1173" s="164"/>
      <c r="B1173" s="165"/>
      <c r="C1173" s="116"/>
      <c r="D1173" s="116"/>
      <c r="E1173" s="116"/>
      <c r="F1173" s="116"/>
      <c r="G1173" s="116"/>
      <c r="H1173" s="116"/>
      <c r="I1173" s="116"/>
      <c r="J1173" s="129"/>
      <c r="K1173" s="116"/>
      <c r="L1173" s="116"/>
      <c r="M1173" s="116"/>
      <c r="N1173" s="116"/>
      <c r="O1173" s="116"/>
      <c r="P1173" s="116"/>
      <c r="Q1173" s="116"/>
      <c r="R1173" s="116"/>
      <c r="S1173" s="116"/>
      <c r="T1173" s="116"/>
      <c r="U1173" s="116"/>
      <c r="V1173" s="116"/>
      <c r="W1173" s="116"/>
      <c r="X1173" s="116"/>
      <c r="Y1173" s="122"/>
      <c r="Z1173" s="104"/>
      <c r="AA1173" s="104"/>
      <c r="AB1173" s="104"/>
      <c r="AC1173" s="104"/>
      <c r="AD1173" s="104"/>
      <c r="AE1173" s="104"/>
      <c r="AF1173" s="104"/>
      <c r="AG1173" s="104"/>
      <c r="AH1173" s="104"/>
      <c r="AI1173" s="104"/>
      <c r="AJ1173" s="104"/>
      <c r="AK1173" s="104"/>
      <c r="AL1173" s="104"/>
      <c r="AM1173" s="104"/>
      <c r="AN1173" s="104"/>
      <c r="AO1173" s="104"/>
      <c r="AP1173" s="104"/>
      <c r="AQ1173" s="104"/>
      <c r="AR1173" s="104"/>
      <c r="AS1173" s="104"/>
      <c r="AT1173" s="104"/>
      <c r="AU1173" s="104"/>
      <c r="AV1173" s="104"/>
      <c r="AW1173" s="104"/>
      <c r="AX1173" s="104"/>
      <c r="AY1173" s="104"/>
      <c r="AZ1173" s="104"/>
      <c r="BA1173" s="104"/>
      <c r="BB1173" s="104"/>
      <c r="BC1173" s="104"/>
      <c r="BD1173" s="104"/>
      <c r="BE1173" s="104"/>
      <c r="BF1173" s="104"/>
      <c r="BG1173" s="104"/>
      <c r="BH1173" s="104"/>
      <c r="BI1173" s="104"/>
      <c r="BJ1173" s="104"/>
      <c r="BK1173" s="104"/>
      <c r="BL1173" s="104"/>
      <c r="BM1173" s="104"/>
      <c r="BN1173" s="104"/>
      <c r="BO1173" s="104"/>
      <c r="BP1173" s="104"/>
      <c r="BQ1173" s="104"/>
      <c r="BR1173" s="104"/>
      <c r="BS1173" s="104"/>
      <c r="BT1173" s="104"/>
      <c r="BU1173" s="104"/>
      <c r="BV1173" s="104"/>
      <c r="BW1173" s="104"/>
      <c r="BX1173" s="104"/>
      <c r="BY1173" s="104"/>
      <c r="BZ1173" s="104"/>
      <c r="CA1173" s="104"/>
      <c r="CB1173" s="104"/>
      <c r="CC1173" s="104"/>
      <c r="CD1173" s="104"/>
      <c r="CE1173" s="104"/>
      <c r="CF1173" s="104"/>
      <c r="CG1173" s="104"/>
      <c r="CH1173" s="104"/>
      <c r="CI1173" s="104"/>
      <c r="CJ1173" s="104"/>
      <c r="CK1173" s="104"/>
      <c r="CL1173" s="104"/>
      <c r="CM1173" s="104"/>
      <c r="CN1173" s="104"/>
      <c r="CO1173" s="104"/>
      <c r="CP1173" s="104"/>
      <c r="CQ1173" s="104"/>
      <c r="CR1173" s="104"/>
      <c r="CS1173" s="104"/>
      <c r="CT1173" s="104"/>
      <c r="CU1173" s="104"/>
      <c r="CV1173" s="104"/>
      <c r="CW1173" s="104"/>
      <c r="CX1173" s="104"/>
      <c r="CY1173" s="104"/>
      <c r="CZ1173" s="104"/>
      <c r="DA1173" s="104"/>
      <c r="DB1173" s="104"/>
      <c r="DC1173" s="104"/>
      <c r="DD1173" s="104"/>
      <c r="DE1173" s="104"/>
      <c r="DF1173" s="104"/>
      <c r="DG1173" s="104"/>
      <c r="DH1173" s="104"/>
      <c r="DI1173" s="104"/>
      <c r="DJ1173" s="107"/>
    </row>
    <row r="1174" spans="1:114" x14ac:dyDescent="0.2">
      <c r="A1174" s="164"/>
      <c r="B1174" s="165"/>
      <c r="C1174" s="116"/>
      <c r="D1174" s="116"/>
      <c r="E1174" s="116"/>
      <c r="F1174" s="116"/>
      <c r="G1174" s="116"/>
      <c r="H1174" s="116"/>
      <c r="I1174" s="116"/>
      <c r="J1174" s="129"/>
      <c r="K1174" s="116"/>
      <c r="L1174" s="116"/>
      <c r="M1174" s="116"/>
      <c r="N1174" s="116"/>
      <c r="O1174" s="116"/>
      <c r="P1174" s="116"/>
      <c r="Q1174" s="116"/>
      <c r="R1174" s="116"/>
      <c r="S1174" s="116"/>
      <c r="T1174" s="116"/>
      <c r="U1174" s="116"/>
      <c r="V1174" s="116"/>
      <c r="W1174" s="116"/>
      <c r="X1174" s="116"/>
      <c r="Y1174" s="122"/>
      <c r="Z1174" s="104"/>
      <c r="AA1174" s="104"/>
      <c r="AB1174" s="104"/>
      <c r="AC1174" s="104"/>
      <c r="AD1174" s="104"/>
      <c r="AE1174" s="104"/>
      <c r="AF1174" s="104"/>
      <c r="AG1174" s="104"/>
      <c r="AH1174" s="104"/>
      <c r="AI1174" s="104"/>
      <c r="AJ1174" s="104"/>
      <c r="AK1174" s="104"/>
      <c r="AL1174" s="104"/>
      <c r="AM1174" s="104"/>
      <c r="AN1174" s="104"/>
      <c r="AO1174" s="104"/>
      <c r="AP1174" s="104"/>
      <c r="AQ1174" s="104"/>
      <c r="AR1174" s="104"/>
      <c r="AS1174" s="104"/>
      <c r="AT1174" s="104"/>
      <c r="AU1174" s="104"/>
      <c r="AV1174" s="104"/>
      <c r="AW1174" s="104"/>
      <c r="AX1174" s="104"/>
      <c r="AY1174" s="104"/>
      <c r="AZ1174" s="104"/>
      <c r="BA1174" s="104"/>
      <c r="BB1174" s="104"/>
      <c r="BC1174" s="104"/>
      <c r="BD1174" s="104"/>
      <c r="BE1174" s="104"/>
      <c r="BF1174" s="104"/>
      <c r="BG1174" s="104"/>
      <c r="BH1174" s="104"/>
      <c r="BI1174" s="104"/>
      <c r="BJ1174" s="104"/>
      <c r="BK1174" s="104"/>
      <c r="BL1174" s="104"/>
      <c r="BM1174" s="104"/>
      <c r="BN1174" s="104"/>
      <c r="BO1174" s="104"/>
      <c r="BP1174" s="104"/>
      <c r="BQ1174" s="104"/>
      <c r="BR1174" s="104"/>
      <c r="BS1174" s="104"/>
      <c r="BT1174" s="104"/>
      <c r="BU1174" s="104"/>
      <c r="BV1174" s="104"/>
      <c r="BW1174" s="104"/>
      <c r="BX1174" s="104"/>
      <c r="BY1174" s="104"/>
      <c r="BZ1174" s="104"/>
      <c r="CA1174" s="104"/>
      <c r="CB1174" s="104"/>
      <c r="CC1174" s="104"/>
      <c r="CD1174" s="104"/>
      <c r="CE1174" s="104"/>
      <c r="CF1174" s="104"/>
      <c r="CG1174" s="104"/>
      <c r="CH1174" s="104"/>
      <c r="CI1174" s="104"/>
      <c r="CJ1174" s="104"/>
      <c r="CK1174" s="104"/>
      <c r="CL1174" s="104"/>
      <c r="CM1174" s="104"/>
      <c r="CN1174" s="104"/>
      <c r="CO1174" s="104"/>
      <c r="CP1174" s="104"/>
      <c r="CQ1174" s="104"/>
      <c r="CR1174" s="104"/>
      <c r="CS1174" s="104"/>
      <c r="CT1174" s="104"/>
      <c r="CU1174" s="104"/>
      <c r="CV1174" s="104"/>
      <c r="CW1174" s="104"/>
      <c r="CX1174" s="104"/>
      <c r="CY1174" s="104"/>
      <c r="CZ1174" s="104"/>
      <c r="DA1174" s="104"/>
      <c r="DB1174" s="104"/>
      <c r="DC1174" s="104"/>
      <c r="DD1174" s="104"/>
      <c r="DE1174" s="104"/>
      <c r="DF1174" s="104"/>
      <c r="DG1174" s="104"/>
      <c r="DH1174" s="104"/>
      <c r="DI1174" s="104"/>
      <c r="DJ1174" s="107"/>
    </row>
    <row r="1175" spans="1:114" x14ac:dyDescent="0.2">
      <c r="A1175" s="164"/>
      <c r="B1175" s="165"/>
      <c r="C1175" s="116"/>
      <c r="D1175" s="116"/>
      <c r="E1175" s="116"/>
      <c r="F1175" s="116"/>
      <c r="G1175" s="116"/>
      <c r="H1175" s="116"/>
      <c r="I1175" s="116"/>
      <c r="J1175" s="129"/>
      <c r="K1175" s="116"/>
      <c r="L1175" s="116"/>
      <c r="M1175" s="116"/>
      <c r="N1175" s="116"/>
      <c r="O1175" s="116"/>
      <c r="P1175" s="116"/>
      <c r="Q1175" s="116"/>
      <c r="R1175" s="116"/>
      <c r="S1175" s="116"/>
      <c r="T1175" s="116"/>
      <c r="U1175" s="116"/>
      <c r="V1175" s="116"/>
      <c r="W1175" s="116"/>
      <c r="X1175" s="116"/>
      <c r="Y1175" s="122"/>
      <c r="Z1175" s="104"/>
      <c r="AA1175" s="104"/>
      <c r="AB1175" s="104"/>
      <c r="AC1175" s="104"/>
      <c r="AD1175" s="104"/>
      <c r="AE1175" s="104"/>
      <c r="AF1175" s="104"/>
      <c r="AG1175" s="104"/>
      <c r="AH1175" s="104"/>
      <c r="AI1175" s="104"/>
      <c r="AJ1175" s="104"/>
      <c r="AK1175" s="104"/>
      <c r="AL1175" s="104"/>
      <c r="AM1175" s="104"/>
      <c r="AN1175" s="104"/>
      <c r="AO1175" s="104"/>
      <c r="AP1175" s="104"/>
      <c r="AQ1175" s="104"/>
      <c r="AR1175" s="104"/>
      <c r="AS1175" s="104"/>
      <c r="AT1175" s="104"/>
      <c r="AU1175" s="104"/>
      <c r="AV1175" s="104"/>
      <c r="AW1175" s="104"/>
      <c r="AX1175" s="104"/>
      <c r="AY1175" s="104"/>
      <c r="AZ1175" s="104"/>
      <c r="BA1175" s="104"/>
      <c r="BB1175" s="104"/>
      <c r="BC1175" s="104"/>
      <c r="BD1175" s="104"/>
      <c r="BE1175" s="104"/>
      <c r="BF1175" s="104"/>
      <c r="BG1175" s="104"/>
      <c r="BH1175" s="104"/>
      <c r="BI1175" s="104"/>
      <c r="BJ1175" s="104"/>
      <c r="BK1175" s="104"/>
      <c r="BL1175" s="104"/>
      <c r="BM1175" s="104"/>
      <c r="BN1175" s="104"/>
      <c r="BO1175" s="104"/>
      <c r="BP1175" s="104"/>
      <c r="BQ1175" s="104"/>
      <c r="BR1175" s="104"/>
      <c r="BS1175" s="104"/>
      <c r="BT1175" s="104"/>
      <c r="BU1175" s="104"/>
      <c r="BV1175" s="104"/>
      <c r="BW1175" s="104"/>
      <c r="BX1175" s="104"/>
      <c r="BY1175" s="104"/>
      <c r="BZ1175" s="104"/>
      <c r="CA1175" s="104"/>
      <c r="CB1175" s="104"/>
      <c r="CC1175" s="104"/>
      <c r="CD1175" s="104"/>
      <c r="CE1175" s="104"/>
      <c r="CF1175" s="104"/>
      <c r="CG1175" s="104"/>
      <c r="CH1175" s="104"/>
      <c r="CI1175" s="104"/>
      <c r="CJ1175" s="104"/>
      <c r="CK1175" s="104"/>
      <c r="CL1175" s="104"/>
      <c r="CM1175" s="104"/>
      <c r="CN1175" s="104"/>
      <c r="CO1175" s="104"/>
      <c r="CP1175" s="104"/>
      <c r="CQ1175" s="104"/>
      <c r="CR1175" s="104"/>
      <c r="CS1175" s="104"/>
      <c r="CT1175" s="104"/>
      <c r="CU1175" s="104"/>
      <c r="CV1175" s="104"/>
      <c r="CW1175" s="104"/>
      <c r="CX1175" s="104"/>
      <c r="CY1175" s="104"/>
      <c r="CZ1175" s="104"/>
      <c r="DA1175" s="104"/>
      <c r="DB1175" s="104"/>
      <c r="DC1175" s="104"/>
      <c r="DD1175" s="104"/>
      <c r="DE1175" s="104"/>
      <c r="DF1175" s="104"/>
      <c r="DG1175" s="104"/>
      <c r="DH1175" s="104"/>
      <c r="DI1175" s="104"/>
      <c r="DJ1175" s="107"/>
    </row>
    <row r="1176" spans="1:114" x14ac:dyDescent="0.2">
      <c r="A1176" s="164"/>
      <c r="B1176" s="165"/>
      <c r="C1176" s="116"/>
      <c r="D1176" s="116"/>
      <c r="E1176" s="116"/>
      <c r="F1176" s="116"/>
      <c r="G1176" s="116"/>
      <c r="H1176" s="116"/>
      <c r="I1176" s="116"/>
      <c r="J1176" s="129"/>
      <c r="K1176" s="116"/>
      <c r="L1176" s="116"/>
      <c r="M1176" s="116"/>
      <c r="N1176" s="116"/>
      <c r="O1176" s="116"/>
      <c r="P1176" s="116"/>
      <c r="Q1176" s="116"/>
      <c r="R1176" s="116"/>
      <c r="S1176" s="116"/>
      <c r="T1176" s="116"/>
      <c r="U1176" s="116"/>
      <c r="V1176" s="116"/>
      <c r="W1176" s="116"/>
      <c r="X1176" s="116"/>
      <c r="Y1176" s="122"/>
      <c r="Z1176" s="104"/>
      <c r="AA1176" s="104"/>
      <c r="AB1176" s="104"/>
      <c r="AC1176" s="104"/>
      <c r="AD1176" s="104"/>
      <c r="AE1176" s="104"/>
      <c r="AF1176" s="104"/>
      <c r="AG1176" s="104"/>
      <c r="AH1176" s="104"/>
      <c r="AI1176" s="104"/>
      <c r="AJ1176" s="104"/>
      <c r="AK1176" s="104"/>
      <c r="AL1176" s="104"/>
      <c r="AM1176" s="104"/>
      <c r="AN1176" s="104"/>
      <c r="AO1176" s="104"/>
      <c r="AP1176" s="104"/>
      <c r="AQ1176" s="104"/>
      <c r="AR1176" s="104"/>
      <c r="AS1176" s="104"/>
      <c r="AT1176" s="104"/>
      <c r="AU1176" s="104"/>
      <c r="AV1176" s="104"/>
      <c r="AW1176" s="104"/>
      <c r="AX1176" s="104"/>
      <c r="AY1176" s="104"/>
      <c r="AZ1176" s="104"/>
      <c r="BA1176" s="104"/>
      <c r="BB1176" s="104"/>
      <c r="BC1176" s="104"/>
      <c r="BD1176" s="104"/>
      <c r="BE1176" s="104"/>
      <c r="BF1176" s="104"/>
      <c r="BG1176" s="104"/>
      <c r="BH1176" s="104"/>
      <c r="BI1176" s="104"/>
      <c r="BJ1176" s="104"/>
      <c r="BK1176" s="104"/>
      <c r="BL1176" s="104"/>
      <c r="BM1176" s="104"/>
      <c r="BN1176" s="104"/>
      <c r="BO1176" s="104"/>
      <c r="BP1176" s="104"/>
      <c r="BQ1176" s="104"/>
      <c r="BR1176" s="104"/>
      <c r="BS1176" s="104"/>
      <c r="BT1176" s="104"/>
      <c r="BU1176" s="104"/>
      <c r="BV1176" s="104"/>
      <c r="BW1176" s="104"/>
      <c r="BX1176" s="104"/>
      <c r="BY1176" s="104"/>
      <c r="BZ1176" s="104"/>
      <c r="CA1176" s="104"/>
      <c r="CB1176" s="104"/>
      <c r="CC1176" s="104"/>
      <c r="CD1176" s="104"/>
      <c r="CE1176" s="104"/>
      <c r="CF1176" s="104"/>
      <c r="CG1176" s="104"/>
      <c r="CH1176" s="104"/>
      <c r="CI1176" s="104"/>
      <c r="CJ1176" s="104"/>
      <c r="CK1176" s="104"/>
      <c r="CL1176" s="104"/>
      <c r="CM1176" s="104"/>
      <c r="CN1176" s="104"/>
      <c r="CO1176" s="104"/>
      <c r="CP1176" s="104"/>
      <c r="CQ1176" s="104"/>
      <c r="CR1176" s="104"/>
      <c r="CS1176" s="104"/>
      <c r="CT1176" s="104"/>
      <c r="CU1176" s="104"/>
      <c r="CV1176" s="104"/>
      <c r="CW1176" s="104"/>
      <c r="CX1176" s="104"/>
      <c r="CY1176" s="104"/>
      <c r="CZ1176" s="104"/>
      <c r="DA1176" s="104"/>
      <c r="DB1176" s="104"/>
      <c r="DC1176" s="104"/>
      <c r="DD1176" s="104"/>
      <c r="DE1176" s="104"/>
      <c r="DF1176" s="104"/>
      <c r="DG1176" s="104"/>
      <c r="DH1176" s="104"/>
      <c r="DI1176" s="104"/>
      <c r="DJ1176" s="107"/>
    </row>
    <row r="1177" spans="1:114" x14ac:dyDescent="0.2">
      <c r="A1177" s="164"/>
      <c r="B1177" s="165"/>
      <c r="C1177" s="116"/>
      <c r="D1177" s="116"/>
      <c r="E1177" s="116"/>
      <c r="F1177" s="116"/>
      <c r="G1177" s="116"/>
      <c r="H1177" s="116"/>
      <c r="I1177" s="116"/>
      <c r="J1177" s="129"/>
      <c r="K1177" s="116"/>
      <c r="L1177" s="116"/>
      <c r="M1177" s="116"/>
      <c r="N1177" s="116"/>
      <c r="O1177" s="116"/>
      <c r="P1177" s="116"/>
      <c r="Q1177" s="116"/>
      <c r="R1177" s="116"/>
      <c r="S1177" s="116"/>
      <c r="T1177" s="116"/>
      <c r="U1177" s="116"/>
      <c r="V1177" s="116"/>
      <c r="W1177" s="116"/>
      <c r="X1177" s="116"/>
      <c r="Y1177" s="122"/>
      <c r="Z1177" s="104"/>
      <c r="AA1177" s="104"/>
      <c r="AB1177" s="104"/>
      <c r="AC1177" s="104"/>
      <c r="AD1177" s="104"/>
      <c r="AE1177" s="104"/>
      <c r="AF1177" s="104"/>
      <c r="AG1177" s="104"/>
      <c r="AH1177" s="104"/>
      <c r="AI1177" s="104"/>
      <c r="AJ1177" s="104"/>
      <c r="AK1177" s="104"/>
      <c r="AL1177" s="104"/>
      <c r="AM1177" s="104"/>
      <c r="AN1177" s="104"/>
      <c r="AO1177" s="104"/>
      <c r="AP1177" s="104"/>
      <c r="AQ1177" s="104"/>
      <c r="AR1177" s="104"/>
      <c r="AS1177" s="104"/>
      <c r="AT1177" s="104"/>
      <c r="AU1177" s="104"/>
      <c r="AV1177" s="104"/>
      <c r="AW1177" s="104"/>
      <c r="AX1177" s="104"/>
      <c r="AY1177" s="104"/>
      <c r="AZ1177" s="104"/>
      <c r="BA1177" s="104"/>
      <c r="BB1177" s="104"/>
      <c r="BC1177" s="104"/>
      <c r="BD1177" s="104"/>
      <c r="BE1177" s="104"/>
      <c r="BF1177" s="104"/>
      <c r="BG1177" s="104"/>
      <c r="BH1177" s="104"/>
      <c r="BI1177" s="104"/>
      <c r="BJ1177" s="104"/>
      <c r="BK1177" s="104"/>
      <c r="BL1177" s="104"/>
      <c r="BM1177" s="104"/>
      <c r="BN1177" s="104"/>
      <c r="BO1177" s="104"/>
      <c r="BP1177" s="104"/>
      <c r="BQ1177" s="104"/>
      <c r="BR1177" s="104"/>
      <c r="BS1177" s="104"/>
      <c r="BT1177" s="104"/>
      <c r="BU1177" s="104"/>
      <c r="BV1177" s="104"/>
      <c r="BW1177" s="104"/>
      <c r="BX1177" s="104"/>
      <c r="BY1177" s="104"/>
      <c r="BZ1177" s="104"/>
      <c r="CA1177" s="104"/>
      <c r="CB1177" s="104"/>
      <c r="CC1177" s="104"/>
      <c r="CD1177" s="104"/>
      <c r="CE1177" s="104"/>
      <c r="CF1177" s="104"/>
      <c r="CG1177" s="104"/>
      <c r="CH1177" s="104"/>
      <c r="CI1177" s="104"/>
      <c r="CJ1177" s="104"/>
      <c r="CK1177" s="104"/>
      <c r="CL1177" s="104"/>
      <c r="CM1177" s="104"/>
      <c r="CN1177" s="104"/>
      <c r="CO1177" s="104"/>
      <c r="CP1177" s="104"/>
      <c r="CQ1177" s="104"/>
      <c r="CR1177" s="104"/>
      <c r="CS1177" s="104"/>
      <c r="CT1177" s="104"/>
      <c r="CU1177" s="104"/>
      <c r="CV1177" s="104"/>
      <c r="CW1177" s="104"/>
      <c r="CX1177" s="104"/>
      <c r="CY1177" s="104"/>
      <c r="CZ1177" s="104"/>
      <c r="DA1177" s="104"/>
      <c r="DB1177" s="104"/>
      <c r="DC1177" s="104"/>
      <c r="DD1177" s="104"/>
      <c r="DE1177" s="104"/>
      <c r="DF1177" s="104"/>
      <c r="DG1177" s="104"/>
      <c r="DH1177" s="104"/>
      <c r="DI1177" s="104"/>
      <c r="DJ1177" s="107"/>
    </row>
    <row r="1178" spans="1:114" x14ac:dyDescent="0.2">
      <c r="A1178" s="164"/>
      <c r="B1178" s="165"/>
      <c r="C1178" s="116"/>
      <c r="D1178" s="116"/>
      <c r="E1178" s="116"/>
      <c r="F1178" s="116"/>
      <c r="G1178" s="116"/>
      <c r="H1178" s="116"/>
      <c r="I1178" s="116"/>
      <c r="J1178" s="129"/>
      <c r="K1178" s="116"/>
      <c r="L1178" s="116"/>
      <c r="M1178" s="116"/>
      <c r="N1178" s="116"/>
      <c r="O1178" s="116"/>
      <c r="P1178" s="116"/>
      <c r="Q1178" s="116"/>
      <c r="R1178" s="116"/>
      <c r="S1178" s="116"/>
      <c r="T1178" s="116"/>
      <c r="U1178" s="116"/>
      <c r="V1178" s="116"/>
      <c r="W1178" s="116"/>
      <c r="X1178" s="116"/>
      <c r="Y1178" s="122"/>
      <c r="Z1178" s="104"/>
      <c r="AA1178" s="104"/>
      <c r="AB1178" s="104"/>
      <c r="AC1178" s="104"/>
      <c r="AD1178" s="104"/>
      <c r="AE1178" s="104"/>
      <c r="AF1178" s="104"/>
      <c r="AG1178" s="104"/>
      <c r="AH1178" s="104"/>
      <c r="AI1178" s="104"/>
      <c r="AJ1178" s="104"/>
      <c r="AK1178" s="104"/>
      <c r="AL1178" s="104"/>
      <c r="AM1178" s="104"/>
      <c r="AN1178" s="104"/>
      <c r="AO1178" s="104"/>
      <c r="AP1178" s="104"/>
      <c r="AQ1178" s="104"/>
      <c r="AR1178" s="104"/>
      <c r="AS1178" s="104"/>
      <c r="AT1178" s="104"/>
      <c r="AU1178" s="104"/>
      <c r="AV1178" s="104"/>
      <c r="AW1178" s="104"/>
      <c r="AX1178" s="104"/>
      <c r="AY1178" s="104"/>
      <c r="AZ1178" s="104"/>
      <c r="BA1178" s="104"/>
      <c r="BB1178" s="104"/>
      <c r="BC1178" s="104"/>
      <c r="BD1178" s="104"/>
      <c r="BE1178" s="104"/>
      <c r="BF1178" s="104"/>
      <c r="BG1178" s="104"/>
      <c r="BH1178" s="104"/>
      <c r="BI1178" s="104"/>
      <c r="BJ1178" s="104"/>
      <c r="BK1178" s="104"/>
      <c r="BL1178" s="104"/>
      <c r="BM1178" s="104"/>
      <c r="BN1178" s="104"/>
      <c r="BO1178" s="104"/>
      <c r="BP1178" s="104"/>
      <c r="BQ1178" s="104"/>
      <c r="BR1178" s="104"/>
      <c r="BS1178" s="104"/>
      <c r="BT1178" s="104"/>
      <c r="BU1178" s="104"/>
      <c r="BV1178" s="104"/>
      <c r="BW1178" s="104"/>
      <c r="BX1178" s="104"/>
      <c r="BY1178" s="104"/>
      <c r="BZ1178" s="104"/>
      <c r="CA1178" s="104"/>
      <c r="CB1178" s="104"/>
      <c r="CC1178" s="104"/>
      <c r="CD1178" s="104"/>
      <c r="CE1178" s="104"/>
      <c r="CF1178" s="104"/>
      <c r="CG1178" s="104"/>
      <c r="CH1178" s="104"/>
      <c r="CI1178" s="104"/>
      <c r="CJ1178" s="104"/>
      <c r="CK1178" s="104"/>
      <c r="CL1178" s="104"/>
      <c r="CM1178" s="104"/>
      <c r="CN1178" s="104"/>
      <c r="CO1178" s="104"/>
      <c r="CP1178" s="104"/>
      <c r="CQ1178" s="104"/>
      <c r="CR1178" s="104"/>
      <c r="CS1178" s="104"/>
      <c r="CT1178" s="104"/>
      <c r="CU1178" s="104"/>
      <c r="CV1178" s="104"/>
      <c r="CW1178" s="104"/>
      <c r="CX1178" s="104"/>
      <c r="CY1178" s="104"/>
      <c r="CZ1178" s="104"/>
      <c r="DA1178" s="104"/>
      <c r="DB1178" s="104"/>
      <c r="DC1178" s="104"/>
      <c r="DD1178" s="104"/>
      <c r="DE1178" s="104"/>
      <c r="DF1178" s="104"/>
      <c r="DG1178" s="104"/>
      <c r="DH1178" s="104"/>
      <c r="DI1178" s="104"/>
      <c r="DJ1178" s="107"/>
    </row>
    <row r="1179" spans="1:114" x14ac:dyDescent="0.2">
      <c r="A1179" s="164"/>
      <c r="B1179" s="165"/>
      <c r="C1179" s="116"/>
      <c r="D1179" s="116"/>
      <c r="E1179" s="116"/>
      <c r="F1179" s="116"/>
      <c r="G1179" s="116"/>
      <c r="H1179" s="116"/>
      <c r="I1179" s="116"/>
      <c r="J1179" s="129"/>
      <c r="K1179" s="116"/>
      <c r="L1179" s="116"/>
      <c r="M1179" s="116"/>
      <c r="N1179" s="116"/>
      <c r="O1179" s="116"/>
      <c r="P1179" s="116"/>
      <c r="Q1179" s="116"/>
      <c r="R1179" s="116"/>
      <c r="S1179" s="116"/>
      <c r="T1179" s="116"/>
      <c r="U1179" s="116"/>
      <c r="V1179" s="116"/>
      <c r="W1179" s="116"/>
      <c r="X1179" s="116"/>
      <c r="Y1179" s="122"/>
      <c r="Z1179" s="104"/>
      <c r="AA1179" s="104"/>
      <c r="AB1179" s="104"/>
      <c r="AC1179" s="104"/>
      <c r="AD1179" s="104"/>
      <c r="AE1179" s="104"/>
      <c r="AF1179" s="104"/>
      <c r="AG1179" s="104"/>
      <c r="AH1179" s="104"/>
      <c r="AI1179" s="104"/>
      <c r="AJ1179" s="104"/>
      <c r="AK1179" s="104"/>
      <c r="AL1179" s="104"/>
      <c r="AM1179" s="104"/>
      <c r="AN1179" s="104"/>
      <c r="AO1179" s="104"/>
      <c r="AP1179" s="104"/>
      <c r="AQ1179" s="104"/>
      <c r="AR1179" s="104"/>
      <c r="AS1179" s="104"/>
      <c r="AT1179" s="104"/>
      <c r="AU1179" s="104"/>
      <c r="AV1179" s="104"/>
      <c r="AW1179" s="104"/>
      <c r="AX1179" s="104"/>
      <c r="AY1179" s="104"/>
      <c r="AZ1179" s="104"/>
      <c r="BA1179" s="104"/>
      <c r="BB1179" s="104"/>
      <c r="BC1179" s="104"/>
      <c r="BD1179" s="104"/>
      <c r="BE1179" s="104"/>
      <c r="BF1179" s="104"/>
      <c r="BG1179" s="104"/>
      <c r="BH1179" s="104"/>
      <c r="BI1179" s="104"/>
      <c r="BJ1179" s="104"/>
      <c r="BK1179" s="104"/>
      <c r="BL1179" s="104"/>
      <c r="BM1179" s="104"/>
      <c r="BN1179" s="104"/>
      <c r="BO1179" s="104"/>
      <c r="BP1179" s="104"/>
      <c r="BQ1179" s="104"/>
      <c r="BR1179" s="104"/>
      <c r="BS1179" s="104"/>
      <c r="BT1179" s="104"/>
      <c r="BU1179" s="104"/>
      <c r="BV1179" s="104"/>
      <c r="BW1179" s="104"/>
      <c r="BX1179" s="104"/>
      <c r="BY1179" s="104"/>
      <c r="BZ1179" s="104"/>
      <c r="CA1179" s="104"/>
      <c r="CB1179" s="104"/>
      <c r="CC1179" s="104"/>
      <c r="CD1179" s="104"/>
      <c r="CE1179" s="104"/>
      <c r="CF1179" s="104"/>
      <c r="CG1179" s="104"/>
      <c r="CH1179" s="104"/>
      <c r="CI1179" s="104"/>
      <c r="CJ1179" s="104"/>
      <c r="CK1179" s="104"/>
      <c r="CL1179" s="104"/>
      <c r="CM1179" s="104"/>
      <c r="CN1179" s="104"/>
      <c r="CO1179" s="104"/>
      <c r="CP1179" s="104"/>
      <c r="CQ1179" s="104"/>
      <c r="CR1179" s="104"/>
      <c r="CS1179" s="104"/>
      <c r="CT1179" s="104"/>
      <c r="CU1179" s="104"/>
      <c r="CV1179" s="104"/>
      <c r="CW1179" s="104"/>
      <c r="CX1179" s="104"/>
      <c r="CY1179" s="104"/>
      <c r="CZ1179" s="104"/>
      <c r="DA1179" s="104"/>
      <c r="DB1179" s="104"/>
      <c r="DC1179" s="104"/>
      <c r="DD1179" s="104"/>
      <c r="DE1179" s="104"/>
      <c r="DF1179" s="104"/>
      <c r="DG1179" s="104"/>
      <c r="DH1179" s="104"/>
      <c r="DI1179" s="104"/>
      <c r="DJ1179" s="107"/>
    </row>
    <row r="1180" spans="1:114" x14ac:dyDescent="0.2">
      <c r="A1180" s="164"/>
      <c r="B1180" s="165"/>
      <c r="C1180" s="116"/>
      <c r="D1180" s="116"/>
      <c r="E1180" s="116"/>
      <c r="F1180" s="116"/>
      <c r="G1180" s="116"/>
      <c r="H1180" s="116"/>
      <c r="I1180" s="116"/>
      <c r="J1180" s="129"/>
      <c r="K1180" s="116"/>
      <c r="L1180" s="116"/>
      <c r="M1180" s="116"/>
      <c r="N1180" s="116"/>
      <c r="O1180" s="116"/>
      <c r="P1180" s="116"/>
      <c r="Q1180" s="116"/>
      <c r="R1180" s="116"/>
      <c r="S1180" s="116"/>
      <c r="T1180" s="116"/>
      <c r="U1180" s="116"/>
      <c r="V1180" s="116"/>
      <c r="W1180" s="116"/>
      <c r="X1180" s="116"/>
      <c r="Y1180" s="122"/>
      <c r="Z1180" s="104"/>
      <c r="AA1180" s="104"/>
      <c r="AB1180" s="104"/>
      <c r="AC1180" s="104"/>
      <c r="AD1180" s="104"/>
      <c r="AE1180" s="104"/>
      <c r="AF1180" s="104"/>
      <c r="AG1180" s="104"/>
      <c r="AH1180" s="104"/>
      <c r="AI1180" s="104"/>
      <c r="AJ1180" s="104"/>
      <c r="AK1180" s="104"/>
      <c r="AL1180" s="104"/>
      <c r="AM1180" s="104"/>
      <c r="AN1180" s="104"/>
      <c r="AO1180" s="104"/>
      <c r="AP1180" s="104"/>
      <c r="AQ1180" s="104"/>
      <c r="AR1180" s="104"/>
      <c r="AS1180" s="104"/>
      <c r="AT1180" s="104"/>
      <c r="AU1180" s="104"/>
      <c r="AV1180" s="104"/>
      <c r="AW1180" s="104"/>
      <c r="AX1180" s="104"/>
      <c r="AY1180" s="104"/>
      <c r="AZ1180" s="104"/>
      <c r="BA1180" s="104"/>
      <c r="BB1180" s="104"/>
      <c r="BC1180" s="104"/>
      <c r="BD1180" s="104"/>
      <c r="BE1180" s="104"/>
      <c r="BF1180" s="104"/>
      <c r="BG1180" s="104"/>
      <c r="BH1180" s="104"/>
      <c r="BI1180" s="104"/>
      <c r="BJ1180" s="104"/>
      <c r="BK1180" s="104"/>
      <c r="BL1180" s="104"/>
      <c r="BM1180" s="104"/>
      <c r="BN1180" s="104"/>
      <c r="BO1180" s="104"/>
      <c r="BP1180" s="104"/>
      <c r="BQ1180" s="104"/>
      <c r="BR1180" s="104"/>
      <c r="BS1180" s="104"/>
      <c r="BT1180" s="104"/>
      <c r="BU1180" s="104"/>
      <c r="BV1180" s="104"/>
      <c r="BW1180" s="104"/>
      <c r="BX1180" s="104"/>
      <c r="BY1180" s="104"/>
      <c r="BZ1180" s="104"/>
      <c r="CA1180" s="104"/>
      <c r="CB1180" s="104"/>
      <c r="CC1180" s="104"/>
      <c r="CD1180" s="104"/>
      <c r="CE1180" s="104"/>
      <c r="CF1180" s="104"/>
      <c r="CG1180" s="104"/>
      <c r="CH1180" s="104"/>
      <c r="CI1180" s="104"/>
      <c r="CJ1180" s="104"/>
      <c r="CK1180" s="104"/>
      <c r="CL1180" s="104"/>
      <c r="CM1180" s="104"/>
      <c r="CN1180" s="104"/>
      <c r="CO1180" s="104"/>
      <c r="CP1180" s="104"/>
      <c r="CQ1180" s="104"/>
      <c r="CR1180" s="104"/>
      <c r="CS1180" s="104"/>
      <c r="CT1180" s="104"/>
      <c r="CU1180" s="104"/>
      <c r="CV1180" s="104"/>
      <c r="CW1180" s="104"/>
      <c r="CX1180" s="104"/>
      <c r="CY1180" s="104"/>
      <c r="CZ1180" s="104"/>
      <c r="DA1180" s="104"/>
      <c r="DB1180" s="104"/>
      <c r="DC1180" s="104"/>
      <c r="DD1180" s="104"/>
      <c r="DE1180" s="104"/>
      <c r="DF1180" s="104"/>
      <c r="DG1180" s="104"/>
      <c r="DH1180" s="104"/>
      <c r="DI1180" s="104"/>
      <c r="DJ1180" s="107"/>
    </row>
    <row r="1181" spans="1:114" x14ac:dyDescent="0.2">
      <c r="A1181" s="164"/>
      <c r="B1181" s="165"/>
      <c r="C1181" s="116"/>
      <c r="D1181" s="116"/>
      <c r="E1181" s="116"/>
      <c r="F1181" s="116"/>
      <c r="G1181" s="116"/>
      <c r="H1181" s="116"/>
      <c r="I1181" s="116"/>
      <c r="J1181" s="129"/>
      <c r="K1181" s="116"/>
      <c r="L1181" s="116"/>
      <c r="M1181" s="116"/>
      <c r="N1181" s="116"/>
      <c r="O1181" s="116"/>
      <c r="P1181" s="116"/>
      <c r="Q1181" s="116"/>
      <c r="R1181" s="116"/>
      <c r="S1181" s="116"/>
      <c r="T1181" s="116"/>
      <c r="U1181" s="116"/>
      <c r="V1181" s="116"/>
      <c r="W1181" s="116"/>
      <c r="X1181" s="116"/>
      <c r="Y1181" s="122"/>
      <c r="Z1181" s="104"/>
      <c r="AA1181" s="104"/>
      <c r="AB1181" s="104"/>
      <c r="AC1181" s="104"/>
      <c r="AD1181" s="104"/>
      <c r="AE1181" s="104"/>
      <c r="AF1181" s="104"/>
      <c r="AG1181" s="104"/>
      <c r="AH1181" s="104"/>
      <c r="AI1181" s="104"/>
      <c r="AJ1181" s="104"/>
      <c r="AK1181" s="104"/>
      <c r="AL1181" s="104"/>
      <c r="AM1181" s="104"/>
      <c r="AN1181" s="104"/>
      <c r="AO1181" s="104"/>
      <c r="AP1181" s="104"/>
      <c r="AQ1181" s="104"/>
      <c r="AR1181" s="104"/>
      <c r="AS1181" s="104"/>
      <c r="AT1181" s="104"/>
      <c r="AU1181" s="104"/>
      <c r="AV1181" s="104"/>
      <c r="AW1181" s="104"/>
      <c r="AX1181" s="104"/>
      <c r="AY1181" s="104"/>
      <c r="AZ1181" s="104"/>
      <c r="BA1181" s="104"/>
      <c r="BB1181" s="104"/>
      <c r="BC1181" s="104"/>
      <c r="BD1181" s="104"/>
      <c r="BE1181" s="104"/>
      <c r="BF1181" s="104"/>
      <c r="BG1181" s="104"/>
      <c r="BH1181" s="104"/>
      <c r="BI1181" s="104"/>
      <c r="BJ1181" s="104"/>
      <c r="BK1181" s="104"/>
      <c r="BL1181" s="104"/>
      <c r="BM1181" s="104"/>
      <c r="BN1181" s="104"/>
      <c r="BO1181" s="104"/>
      <c r="BP1181" s="104"/>
      <c r="BQ1181" s="104"/>
      <c r="BR1181" s="104"/>
      <c r="BS1181" s="104"/>
      <c r="BT1181" s="104"/>
      <c r="BU1181" s="104"/>
      <c r="BV1181" s="104"/>
      <c r="BW1181" s="104"/>
      <c r="BX1181" s="104"/>
      <c r="BY1181" s="104"/>
      <c r="BZ1181" s="104"/>
      <c r="CA1181" s="104"/>
      <c r="CB1181" s="104"/>
      <c r="CC1181" s="104"/>
      <c r="CD1181" s="104"/>
      <c r="CE1181" s="104"/>
      <c r="CF1181" s="104"/>
      <c r="CG1181" s="104"/>
      <c r="CH1181" s="104"/>
      <c r="CI1181" s="104"/>
      <c r="CJ1181" s="104"/>
      <c r="CK1181" s="104"/>
      <c r="CL1181" s="104"/>
      <c r="CM1181" s="104"/>
      <c r="CN1181" s="104"/>
      <c r="CO1181" s="104"/>
      <c r="CP1181" s="104"/>
      <c r="CQ1181" s="104"/>
      <c r="CR1181" s="104"/>
      <c r="CS1181" s="104"/>
      <c r="CT1181" s="104"/>
      <c r="CU1181" s="104"/>
      <c r="CV1181" s="104"/>
      <c r="CW1181" s="104"/>
      <c r="CX1181" s="104"/>
      <c r="CY1181" s="104"/>
      <c r="CZ1181" s="104"/>
      <c r="DA1181" s="104"/>
      <c r="DB1181" s="104"/>
      <c r="DC1181" s="104"/>
      <c r="DD1181" s="104"/>
      <c r="DE1181" s="104"/>
      <c r="DF1181" s="104"/>
      <c r="DG1181" s="104"/>
      <c r="DH1181" s="104"/>
      <c r="DI1181" s="104"/>
      <c r="DJ1181" s="107"/>
    </row>
    <row r="1182" spans="1:114" x14ac:dyDescent="0.2">
      <c r="A1182" s="164"/>
      <c r="B1182" s="165"/>
      <c r="C1182" s="116"/>
      <c r="D1182" s="116"/>
      <c r="E1182" s="116"/>
      <c r="F1182" s="116"/>
      <c r="G1182" s="116"/>
      <c r="H1182" s="116"/>
      <c r="I1182" s="116"/>
      <c r="J1182" s="129"/>
      <c r="K1182" s="116"/>
      <c r="L1182" s="116"/>
      <c r="M1182" s="116"/>
      <c r="N1182" s="116"/>
      <c r="O1182" s="116"/>
      <c r="P1182" s="116"/>
      <c r="Q1182" s="116"/>
      <c r="R1182" s="116"/>
      <c r="S1182" s="116"/>
      <c r="T1182" s="116"/>
      <c r="U1182" s="116"/>
      <c r="V1182" s="116"/>
      <c r="W1182" s="116"/>
      <c r="X1182" s="116"/>
      <c r="Y1182" s="122"/>
      <c r="Z1182" s="104"/>
      <c r="AA1182" s="104"/>
      <c r="AB1182" s="104"/>
      <c r="AC1182" s="104"/>
      <c r="AD1182" s="104"/>
      <c r="AE1182" s="104"/>
      <c r="AF1182" s="104"/>
      <c r="AG1182" s="104"/>
      <c r="AH1182" s="104"/>
      <c r="AI1182" s="104"/>
      <c r="AJ1182" s="104"/>
      <c r="AK1182" s="104"/>
      <c r="AL1182" s="104"/>
      <c r="AM1182" s="104"/>
      <c r="AN1182" s="104"/>
      <c r="AO1182" s="104"/>
      <c r="AP1182" s="104"/>
      <c r="AQ1182" s="104"/>
      <c r="AR1182" s="104"/>
      <c r="AS1182" s="104"/>
      <c r="AT1182" s="104"/>
      <c r="AU1182" s="104"/>
      <c r="AV1182" s="104"/>
      <c r="AW1182" s="104"/>
      <c r="AX1182" s="104"/>
      <c r="AY1182" s="104"/>
      <c r="AZ1182" s="104"/>
      <c r="BA1182" s="104"/>
      <c r="BB1182" s="104"/>
      <c r="BC1182" s="104"/>
      <c r="BD1182" s="104"/>
      <c r="BE1182" s="104"/>
      <c r="BF1182" s="104"/>
      <c r="BG1182" s="104"/>
      <c r="BH1182" s="104"/>
      <c r="BI1182" s="104"/>
      <c r="BJ1182" s="104"/>
      <c r="BK1182" s="104"/>
      <c r="BL1182" s="104"/>
      <c r="BM1182" s="104"/>
      <c r="BN1182" s="104"/>
      <c r="BO1182" s="104"/>
      <c r="BP1182" s="104"/>
      <c r="BQ1182" s="104"/>
      <c r="BR1182" s="104"/>
      <c r="BS1182" s="104"/>
      <c r="BT1182" s="104"/>
      <c r="BU1182" s="104"/>
      <c r="BV1182" s="104"/>
      <c r="BW1182" s="104"/>
      <c r="BX1182" s="104"/>
      <c r="BY1182" s="104"/>
      <c r="BZ1182" s="104"/>
      <c r="CA1182" s="104"/>
      <c r="CB1182" s="104"/>
      <c r="CC1182" s="104"/>
      <c r="CD1182" s="104"/>
      <c r="CE1182" s="104"/>
      <c r="CF1182" s="104"/>
      <c r="CG1182" s="104"/>
      <c r="CH1182" s="104"/>
      <c r="CI1182" s="104"/>
      <c r="CJ1182" s="104"/>
      <c r="CK1182" s="104"/>
      <c r="CL1182" s="104"/>
      <c r="CM1182" s="104"/>
      <c r="CN1182" s="104"/>
      <c r="CO1182" s="104"/>
      <c r="CP1182" s="104"/>
      <c r="CQ1182" s="104"/>
      <c r="CR1182" s="104"/>
      <c r="CS1182" s="104"/>
      <c r="CT1182" s="104"/>
      <c r="CU1182" s="104"/>
      <c r="CV1182" s="104"/>
      <c r="CW1182" s="104"/>
      <c r="CX1182" s="104"/>
      <c r="CY1182" s="104"/>
      <c r="CZ1182" s="104"/>
      <c r="DA1182" s="104"/>
      <c r="DB1182" s="104"/>
      <c r="DC1182" s="104"/>
      <c r="DD1182" s="104"/>
      <c r="DE1182" s="104"/>
      <c r="DF1182" s="104"/>
      <c r="DG1182" s="104"/>
      <c r="DH1182" s="104"/>
      <c r="DI1182" s="104"/>
      <c r="DJ1182" s="107"/>
    </row>
    <row r="1183" spans="1:114" x14ac:dyDescent="0.2">
      <c r="A1183" s="164"/>
      <c r="B1183" s="165"/>
      <c r="C1183" s="116"/>
      <c r="D1183" s="116"/>
      <c r="E1183" s="116"/>
      <c r="F1183" s="116"/>
      <c r="G1183" s="116"/>
      <c r="H1183" s="116"/>
      <c r="I1183" s="116"/>
      <c r="J1183" s="129"/>
      <c r="K1183" s="116"/>
      <c r="L1183" s="116"/>
      <c r="M1183" s="116"/>
      <c r="N1183" s="116"/>
      <c r="O1183" s="116"/>
      <c r="P1183" s="116"/>
      <c r="Q1183" s="116"/>
      <c r="R1183" s="116"/>
      <c r="S1183" s="116"/>
      <c r="T1183" s="116"/>
      <c r="U1183" s="116"/>
      <c r="V1183" s="116"/>
      <c r="W1183" s="116"/>
      <c r="X1183" s="116"/>
      <c r="Y1183" s="122"/>
      <c r="Z1183" s="104"/>
      <c r="AA1183" s="104"/>
      <c r="AB1183" s="104"/>
      <c r="AC1183" s="104"/>
      <c r="AD1183" s="104"/>
      <c r="AE1183" s="104"/>
      <c r="AF1183" s="104"/>
      <c r="AG1183" s="104"/>
      <c r="AH1183" s="104"/>
      <c r="AI1183" s="104"/>
      <c r="AJ1183" s="104"/>
      <c r="AK1183" s="104"/>
      <c r="AL1183" s="104"/>
      <c r="AM1183" s="104"/>
      <c r="AN1183" s="104"/>
      <c r="AO1183" s="104"/>
      <c r="AP1183" s="104"/>
      <c r="AQ1183" s="104"/>
      <c r="AR1183" s="104"/>
      <c r="AS1183" s="104"/>
      <c r="AT1183" s="104"/>
      <c r="AU1183" s="104"/>
      <c r="AV1183" s="104"/>
      <c r="AW1183" s="104"/>
      <c r="AX1183" s="104"/>
      <c r="AY1183" s="104"/>
      <c r="AZ1183" s="104"/>
      <c r="BA1183" s="104"/>
      <c r="BB1183" s="104"/>
      <c r="BC1183" s="104"/>
      <c r="BD1183" s="104"/>
      <c r="BE1183" s="104"/>
      <c r="BF1183" s="104"/>
      <c r="BG1183" s="104"/>
      <c r="BH1183" s="104"/>
      <c r="BI1183" s="104"/>
      <c r="BJ1183" s="104"/>
      <c r="BK1183" s="104"/>
      <c r="BL1183" s="104"/>
      <c r="BM1183" s="104"/>
      <c r="BN1183" s="104"/>
      <c r="BO1183" s="104"/>
      <c r="BP1183" s="104"/>
      <c r="BQ1183" s="104"/>
      <c r="BR1183" s="104"/>
      <c r="BS1183" s="104"/>
      <c r="BT1183" s="104"/>
      <c r="BU1183" s="104"/>
      <c r="BV1183" s="104"/>
      <c r="BW1183" s="104"/>
      <c r="BX1183" s="104"/>
      <c r="BY1183" s="104"/>
      <c r="BZ1183" s="104"/>
      <c r="CA1183" s="104"/>
      <c r="CB1183" s="104"/>
      <c r="CC1183" s="104"/>
      <c r="CD1183" s="104"/>
      <c r="CE1183" s="104"/>
      <c r="CF1183" s="104"/>
      <c r="CG1183" s="104"/>
      <c r="CH1183" s="104"/>
      <c r="CI1183" s="104"/>
      <c r="CJ1183" s="104"/>
      <c r="CK1183" s="104"/>
      <c r="CL1183" s="104"/>
      <c r="CM1183" s="104"/>
      <c r="CN1183" s="104"/>
      <c r="CO1183" s="104"/>
      <c r="CP1183" s="104"/>
      <c r="CQ1183" s="104"/>
      <c r="CR1183" s="104"/>
      <c r="CS1183" s="104"/>
      <c r="CT1183" s="104"/>
      <c r="CU1183" s="104"/>
      <c r="CV1183" s="104"/>
      <c r="CW1183" s="104"/>
      <c r="CX1183" s="104"/>
      <c r="CY1183" s="104"/>
      <c r="CZ1183" s="104"/>
      <c r="DA1183" s="104"/>
      <c r="DB1183" s="104"/>
      <c r="DC1183" s="104"/>
      <c r="DD1183" s="104"/>
      <c r="DE1183" s="104"/>
      <c r="DF1183" s="104"/>
      <c r="DG1183" s="104"/>
      <c r="DH1183" s="104"/>
      <c r="DI1183" s="104"/>
      <c r="DJ1183" s="107"/>
    </row>
    <row r="1184" spans="1:114" x14ac:dyDescent="0.2">
      <c r="A1184" s="164"/>
      <c r="B1184" s="165"/>
      <c r="C1184" s="116"/>
      <c r="D1184" s="116"/>
      <c r="E1184" s="116"/>
      <c r="F1184" s="116"/>
      <c r="G1184" s="116"/>
      <c r="H1184" s="116"/>
      <c r="I1184" s="116"/>
      <c r="J1184" s="129"/>
      <c r="K1184" s="116"/>
      <c r="L1184" s="116"/>
      <c r="M1184" s="116"/>
      <c r="N1184" s="116"/>
      <c r="O1184" s="116"/>
      <c r="P1184" s="116"/>
      <c r="Q1184" s="116"/>
      <c r="R1184" s="116"/>
      <c r="S1184" s="116"/>
      <c r="T1184" s="116"/>
      <c r="U1184" s="116"/>
      <c r="V1184" s="116"/>
      <c r="W1184" s="116"/>
      <c r="X1184" s="116"/>
      <c r="Y1184" s="122"/>
      <c r="Z1184" s="104"/>
      <c r="AA1184" s="104"/>
      <c r="AB1184" s="104"/>
      <c r="AC1184" s="104"/>
      <c r="AD1184" s="104"/>
      <c r="AE1184" s="104"/>
      <c r="AF1184" s="104"/>
      <c r="AG1184" s="104"/>
      <c r="AH1184" s="104"/>
      <c r="AI1184" s="104"/>
      <c r="AJ1184" s="104"/>
      <c r="AK1184" s="104"/>
      <c r="AL1184" s="104"/>
      <c r="AM1184" s="104"/>
      <c r="AN1184" s="104"/>
      <c r="AO1184" s="104"/>
      <c r="AP1184" s="104"/>
      <c r="AQ1184" s="104"/>
      <c r="AR1184" s="104"/>
      <c r="AS1184" s="104"/>
      <c r="AT1184" s="104"/>
      <c r="AU1184" s="104"/>
      <c r="AV1184" s="104"/>
      <c r="AW1184" s="104"/>
      <c r="AX1184" s="104"/>
      <c r="AY1184" s="104"/>
      <c r="AZ1184" s="104"/>
      <c r="BA1184" s="104"/>
      <c r="BB1184" s="104"/>
      <c r="BC1184" s="104"/>
      <c r="BD1184" s="104"/>
      <c r="BE1184" s="104"/>
      <c r="BF1184" s="104"/>
      <c r="BG1184" s="104"/>
      <c r="BH1184" s="104"/>
      <c r="BI1184" s="104"/>
      <c r="BJ1184" s="104"/>
      <c r="BK1184" s="104"/>
      <c r="BL1184" s="104"/>
      <c r="BM1184" s="104"/>
      <c r="BN1184" s="104"/>
      <c r="BO1184" s="104"/>
      <c r="BP1184" s="104"/>
      <c r="BQ1184" s="104"/>
      <c r="BR1184" s="104"/>
      <c r="BS1184" s="104"/>
      <c r="BT1184" s="104"/>
      <c r="BU1184" s="104"/>
      <c r="BV1184" s="104"/>
      <c r="BW1184" s="104"/>
      <c r="BX1184" s="104"/>
      <c r="BY1184" s="104"/>
      <c r="BZ1184" s="104"/>
      <c r="CA1184" s="104"/>
      <c r="CB1184" s="104"/>
      <c r="CC1184" s="104"/>
      <c r="CD1184" s="104"/>
      <c r="CE1184" s="104"/>
      <c r="CF1184" s="104"/>
      <c r="CG1184" s="104"/>
      <c r="CH1184" s="104"/>
      <c r="CI1184" s="104"/>
      <c r="CJ1184" s="104"/>
      <c r="CK1184" s="104"/>
      <c r="CL1184" s="104"/>
      <c r="CM1184" s="104"/>
      <c r="CN1184" s="104"/>
      <c r="CO1184" s="104"/>
      <c r="CP1184" s="104"/>
      <c r="CQ1184" s="104"/>
      <c r="CR1184" s="104"/>
      <c r="CS1184" s="104"/>
      <c r="CT1184" s="104"/>
      <c r="CU1184" s="104"/>
      <c r="CV1184" s="104"/>
      <c r="CW1184" s="104"/>
      <c r="CX1184" s="104"/>
      <c r="CY1184" s="104"/>
      <c r="CZ1184" s="104"/>
      <c r="DA1184" s="104"/>
      <c r="DB1184" s="104"/>
      <c r="DC1184" s="104"/>
      <c r="DD1184" s="104"/>
      <c r="DE1184" s="104"/>
      <c r="DF1184" s="104"/>
      <c r="DG1184" s="104"/>
      <c r="DH1184" s="104"/>
      <c r="DI1184" s="104"/>
      <c r="DJ1184" s="107"/>
    </row>
    <row r="1185" spans="1:114" x14ac:dyDescent="0.2">
      <c r="A1185" s="164"/>
      <c r="B1185" s="165"/>
      <c r="C1185" s="116"/>
      <c r="D1185" s="116"/>
      <c r="E1185" s="116"/>
      <c r="F1185" s="116"/>
      <c r="G1185" s="116"/>
      <c r="H1185" s="116"/>
      <c r="I1185" s="116"/>
      <c r="J1185" s="129"/>
      <c r="K1185" s="116"/>
      <c r="L1185" s="116"/>
      <c r="M1185" s="116"/>
      <c r="N1185" s="116"/>
      <c r="O1185" s="116"/>
      <c r="P1185" s="116"/>
      <c r="Q1185" s="116"/>
      <c r="R1185" s="116"/>
      <c r="S1185" s="116"/>
      <c r="T1185" s="116"/>
      <c r="U1185" s="116"/>
      <c r="V1185" s="116"/>
      <c r="W1185" s="116"/>
      <c r="X1185" s="116"/>
      <c r="Y1185" s="122"/>
      <c r="Z1185" s="104"/>
      <c r="AA1185" s="104"/>
      <c r="AB1185" s="104"/>
      <c r="AC1185" s="104"/>
      <c r="AD1185" s="104"/>
      <c r="AE1185" s="104"/>
      <c r="AF1185" s="104"/>
      <c r="AG1185" s="104"/>
      <c r="AH1185" s="104"/>
      <c r="AI1185" s="104"/>
      <c r="AJ1185" s="104"/>
      <c r="AK1185" s="104"/>
      <c r="AL1185" s="104"/>
      <c r="AM1185" s="104"/>
      <c r="AN1185" s="104"/>
      <c r="AO1185" s="104"/>
      <c r="AP1185" s="104"/>
      <c r="AQ1185" s="104"/>
      <c r="AR1185" s="104"/>
      <c r="AS1185" s="104"/>
      <c r="AT1185" s="104"/>
      <c r="AU1185" s="104"/>
      <c r="AV1185" s="104"/>
      <c r="AW1185" s="104"/>
      <c r="AX1185" s="104"/>
      <c r="AY1185" s="104"/>
      <c r="AZ1185" s="104"/>
      <c r="BA1185" s="104"/>
      <c r="BB1185" s="104"/>
      <c r="BC1185" s="104"/>
      <c r="BD1185" s="104"/>
      <c r="BE1185" s="104"/>
      <c r="BF1185" s="104"/>
      <c r="BG1185" s="104"/>
      <c r="BH1185" s="104"/>
      <c r="BI1185" s="104"/>
      <c r="BJ1185" s="104"/>
      <c r="BK1185" s="104"/>
      <c r="BL1185" s="104"/>
      <c r="BM1185" s="104"/>
      <c r="BN1185" s="104"/>
      <c r="BO1185" s="104"/>
      <c r="BP1185" s="104"/>
      <c r="BQ1185" s="104"/>
      <c r="BR1185" s="104"/>
      <c r="BS1185" s="104"/>
      <c r="BT1185" s="104"/>
      <c r="BU1185" s="104"/>
      <c r="BV1185" s="104"/>
      <c r="BW1185" s="104"/>
      <c r="BX1185" s="104"/>
      <c r="BY1185" s="104"/>
      <c r="BZ1185" s="104"/>
      <c r="CA1185" s="104"/>
      <c r="CB1185" s="104"/>
      <c r="CC1185" s="104"/>
      <c r="CD1185" s="104"/>
      <c r="CE1185" s="104"/>
      <c r="CF1185" s="104"/>
      <c r="CG1185" s="104"/>
      <c r="CH1185" s="104"/>
      <c r="CI1185" s="104"/>
      <c r="CJ1185" s="104"/>
      <c r="CK1185" s="104"/>
      <c r="CL1185" s="104"/>
      <c r="CM1185" s="104"/>
      <c r="CN1185" s="104"/>
      <c r="CO1185" s="104"/>
      <c r="CP1185" s="104"/>
      <c r="CQ1185" s="104"/>
      <c r="CR1185" s="104"/>
      <c r="CS1185" s="104"/>
      <c r="CT1185" s="104"/>
      <c r="CU1185" s="104"/>
      <c r="CV1185" s="104"/>
      <c r="CW1185" s="104"/>
      <c r="CX1185" s="104"/>
      <c r="CY1185" s="104"/>
      <c r="CZ1185" s="104"/>
      <c r="DA1185" s="104"/>
      <c r="DB1185" s="104"/>
      <c r="DC1185" s="104"/>
      <c r="DD1185" s="104"/>
      <c r="DE1185" s="104"/>
      <c r="DF1185" s="104"/>
      <c r="DG1185" s="104"/>
      <c r="DH1185" s="104"/>
      <c r="DI1185" s="104"/>
      <c r="DJ1185" s="107"/>
    </row>
    <row r="1186" spans="1:114" x14ac:dyDescent="0.2">
      <c r="A1186" s="164"/>
      <c r="B1186" s="165"/>
      <c r="C1186" s="116"/>
      <c r="D1186" s="116"/>
      <c r="E1186" s="116"/>
      <c r="F1186" s="116"/>
      <c r="G1186" s="116"/>
      <c r="H1186" s="116"/>
      <c r="I1186" s="116"/>
      <c r="J1186" s="129"/>
      <c r="K1186" s="116"/>
      <c r="L1186" s="116"/>
      <c r="M1186" s="116"/>
      <c r="N1186" s="116"/>
      <c r="O1186" s="116"/>
      <c r="P1186" s="116"/>
      <c r="Q1186" s="116"/>
      <c r="R1186" s="116"/>
      <c r="S1186" s="116"/>
      <c r="T1186" s="116"/>
      <c r="U1186" s="116"/>
      <c r="V1186" s="116"/>
      <c r="W1186" s="116"/>
      <c r="X1186" s="116"/>
      <c r="Y1186" s="122"/>
      <c r="Z1186" s="104"/>
      <c r="AA1186" s="104"/>
      <c r="AB1186" s="104"/>
      <c r="AC1186" s="104"/>
      <c r="AD1186" s="104"/>
      <c r="AE1186" s="104"/>
      <c r="AF1186" s="104"/>
      <c r="AG1186" s="104"/>
      <c r="AH1186" s="104"/>
      <c r="AI1186" s="104"/>
      <c r="AJ1186" s="104"/>
      <c r="AK1186" s="104"/>
      <c r="AL1186" s="104"/>
      <c r="AM1186" s="104"/>
      <c r="AN1186" s="104"/>
      <c r="AO1186" s="104"/>
      <c r="AP1186" s="104"/>
      <c r="AQ1186" s="104"/>
      <c r="AR1186" s="104"/>
      <c r="AS1186" s="104"/>
      <c r="AT1186" s="104"/>
      <c r="AU1186" s="104"/>
      <c r="AV1186" s="104"/>
      <c r="AW1186" s="104"/>
      <c r="AX1186" s="104"/>
      <c r="AY1186" s="104"/>
      <c r="AZ1186" s="104"/>
      <c r="BA1186" s="104"/>
      <c r="BB1186" s="104"/>
      <c r="BC1186" s="104"/>
      <c r="BD1186" s="104"/>
      <c r="BE1186" s="104"/>
      <c r="BF1186" s="104"/>
      <c r="BG1186" s="104"/>
      <c r="BH1186" s="104"/>
      <c r="BI1186" s="104"/>
      <c r="BJ1186" s="104"/>
      <c r="BK1186" s="104"/>
      <c r="BL1186" s="104"/>
      <c r="BM1186" s="104"/>
      <c r="BN1186" s="104"/>
      <c r="BO1186" s="104"/>
      <c r="BP1186" s="104"/>
      <c r="BQ1186" s="104"/>
      <c r="BR1186" s="104"/>
      <c r="BS1186" s="104"/>
      <c r="BT1186" s="104"/>
      <c r="BU1186" s="104"/>
      <c r="BV1186" s="104"/>
      <c r="BW1186" s="104"/>
      <c r="BX1186" s="104"/>
      <c r="BY1186" s="104"/>
      <c r="BZ1186" s="104"/>
      <c r="CA1186" s="104"/>
      <c r="CB1186" s="104"/>
      <c r="CC1186" s="104"/>
      <c r="CD1186" s="104"/>
      <c r="CE1186" s="104"/>
      <c r="CF1186" s="104"/>
      <c r="CG1186" s="104"/>
      <c r="CH1186" s="104"/>
      <c r="CI1186" s="104"/>
      <c r="CJ1186" s="104"/>
      <c r="CK1186" s="104"/>
      <c r="CL1186" s="104"/>
      <c r="CM1186" s="104"/>
      <c r="CN1186" s="104"/>
      <c r="CO1186" s="104"/>
      <c r="CP1186" s="104"/>
      <c r="CQ1186" s="104"/>
      <c r="CR1186" s="104"/>
      <c r="CS1186" s="104"/>
      <c r="CT1186" s="104"/>
      <c r="CU1186" s="104"/>
      <c r="CV1186" s="104"/>
      <c r="CW1186" s="104"/>
      <c r="CX1186" s="104"/>
      <c r="CY1186" s="104"/>
      <c r="CZ1186" s="104"/>
      <c r="DA1186" s="104"/>
      <c r="DB1186" s="104"/>
      <c r="DC1186" s="104"/>
      <c r="DD1186" s="104"/>
      <c r="DE1186" s="104"/>
      <c r="DF1186" s="104"/>
      <c r="DG1186" s="104"/>
      <c r="DH1186" s="104"/>
      <c r="DI1186" s="104"/>
      <c r="DJ1186" s="107"/>
    </row>
    <row r="1187" spans="1:114" x14ac:dyDescent="0.2">
      <c r="A1187" s="164"/>
      <c r="B1187" s="165"/>
      <c r="C1187" s="116"/>
      <c r="D1187" s="116"/>
      <c r="E1187" s="116"/>
      <c r="F1187" s="116"/>
      <c r="G1187" s="116"/>
      <c r="H1187" s="116"/>
      <c r="I1187" s="116"/>
      <c r="J1187" s="129"/>
      <c r="K1187" s="116"/>
      <c r="L1187" s="116"/>
      <c r="M1187" s="116"/>
      <c r="N1187" s="116"/>
      <c r="O1187" s="116"/>
      <c r="P1187" s="116"/>
      <c r="Q1187" s="116"/>
      <c r="R1187" s="116"/>
      <c r="S1187" s="116"/>
      <c r="T1187" s="116"/>
      <c r="U1187" s="116"/>
      <c r="V1187" s="116"/>
      <c r="W1187" s="116"/>
      <c r="X1187" s="116"/>
      <c r="Y1187" s="122"/>
      <c r="Z1187" s="104"/>
      <c r="AA1187" s="104"/>
      <c r="AB1187" s="104"/>
      <c r="AC1187" s="104"/>
      <c r="AD1187" s="104"/>
      <c r="AE1187" s="104"/>
      <c r="AF1187" s="104"/>
      <c r="AG1187" s="104"/>
      <c r="AH1187" s="104"/>
      <c r="AI1187" s="104"/>
      <c r="AJ1187" s="104"/>
      <c r="AK1187" s="104"/>
      <c r="AL1187" s="104"/>
      <c r="AM1187" s="104"/>
      <c r="AN1187" s="104"/>
      <c r="AO1187" s="104"/>
      <c r="AP1187" s="104"/>
      <c r="AQ1187" s="104"/>
      <c r="AR1187" s="104"/>
      <c r="AS1187" s="104"/>
      <c r="AT1187" s="104"/>
      <c r="AU1187" s="104"/>
      <c r="AV1187" s="104"/>
      <c r="AW1187" s="104"/>
      <c r="AX1187" s="104"/>
      <c r="AY1187" s="104"/>
      <c r="AZ1187" s="104"/>
      <c r="BA1187" s="104"/>
      <c r="BB1187" s="104"/>
      <c r="BC1187" s="104"/>
      <c r="BD1187" s="104"/>
      <c r="BE1187" s="104"/>
      <c r="BF1187" s="104"/>
      <c r="BG1187" s="104"/>
      <c r="BH1187" s="104"/>
      <c r="BI1187" s="104"/>
      <c r="BJ1187" s="104"/>
      <c r="BK1187" s="104"/>
      <c r="BL1187" s="104"/>
      <c r="BM1187" s="104"/>
      <c r="BN1187" s="104"/>
      <c r="BO1187" s="104"/>
      <c r="BP1187" s="104"/>
      <c r="BQ1187" s="104"/>
      <c r="BR1187" s="104"/>
      <c r="BS1187" s="104"/>
      <c r="BT1187" s="104"/>
      <c r="BU1187" s="104"/>
      <c r="BV1187" s="104"/>
      <c r="BW1187" s="104"/>
      <c r="BX1187" s="104"/>
      <c r="BY1187" s="104"/>
      <c r="BZ1187" s="104"/>
      <c r="CA1187" s="104"/>
      <c r="CB1187" s="104"/>
      <c r="CC1187" s="104"/>
      <c r="CD1187" s="104"/>
      <c r="CE1187" s="104"/>
      <c r="CF1187" s="104"/>
      <c r="CG1187" s="104"/>
      <c r="CH1187" s="104"/>
      <c r="CI1187" s="104"/>
      <c r="CJ1187" s="104"/>
      <c r="CK1187" s="104"/>
      <c r="CL1187" s="104"/>
      <c r="CM1187" s="104"/>
      <c r="CN1187" s="104"/>
      <c r="CO1187" s="104"/>
      <c r="CP1187" s="104"/>
      <c r="CQ1187" s="104"/>
      <c r="CR1187" s="104"/>
      <c r="CS1187" s="104"/>
      <c r="CT1187" s="104"/>
      <c r="CU1187" s="104"/>
      <c r="CV1187" s="104"/>
      <c r="CW1187" s="104"/>
      <c r="CX1187" s="104"/>
      <c r="CY1187" s="104"/>
      <c r="CZ1187" s="104"/>
      <c r="DA1187" s="104"/>
      <c r="DB1187" s="104"/>
      <c r="DC1187" s="104"/>
      <c r="DD1187" s="104"/>
      <c r="DE1187" s="104"/>
      <c r="DF1187" s="104"/>
      <c r="DG1187" s="104"/>
      <c r="DH1187" s="104"/>
      <c r="DI1187" s="104"/>
      <c r="DJ1187" s="107"/>
    </row>
    <row r="1188" spans="1:114" x14ac:dyDescent="0.2">
      <c r="A1188" s="164"/>
      <c r="B1188" s="165"/>
      <c r="C1188" s="116"/>
      <c r="D1188" s="116"/>
      <c r="E1188" s="116"/>
      <c r="F1188" s="116"/>
      <c r="G1188" s="116"/>
      <c r="H1188" s="116"/>
      <c r="I1188" s="116"/>
      <c r="J1188" s="129"/>
      <c r="K1188" s="116"/>
      <c r="L1188" s="116"/>
      <c r="M1188" s="116"/>
      <c r="N1188" s="116"/>
      <c r="O1188" s="116"/>
      <c r="P1188" s="116"/>
      <c r="Q1188" s="116"/>
      <c r="R1188" s="116"/>
      <c r="S1188" s="116"/>
      <c r="T1188" s="116"/>
      <c r="U1188" s="116"/>
      <c r="V1188" s="116"/>
      <c r="W1188" s="116"/>
      <c r="X1188" s="116"/>
      <c r="Y1188" s="122"/>
      <c r="Z1188" s="104"/>
      <c r="AA1188" s="104"/>
      <c r="AB1188" s="104"/>
      <c r="AC1188" s="104"/>
      <c r="AD1188" s="104"/>
      <c r="AE1188" s="104"/>
      <c r="AF1188" s="104"/>
      <c r="AG1188" s="104"/>
      <c r="AH1188" s="104"/>
      <c r="AI1188" s="104"/>
      <c r="AJ1188" s="104"/>
      <c r="AK1188" s="104"/>
      <c r="AL1188" s="104"/>
      <c r="AM1188" s="104"/>
      <c r="AN1188" s="104"/>
      <c r="AO1188" s="104"/>
      <c r="AP1188" s="104"/>
      <c r="AQ1188" s="104"/>
      <c r="AR1188" s="104"/>
      <c r="AS1188" s="104"/>
      <c r="AT1188" s="104"/>
      <c r="AU1188" s="104"/>
      <c r="AV1188" s="104"/>
      <c r="AW1188" s="104"/>
      <c r="AX1188" s="104"/>
      <c r="AY1188" s="104"/>
      <c r="AZ1188" s="104"/>
      <c r="BA1188" s="104"/>
      <c r="BB1188" s="104"/>
      <c r="BC1188" s="104"/>
      <c r="BD1188" s="104"/>
      <c r="BE1188" s="104"/>
      <c r="BF1188" s="104"/>
      <c r="BG1188" s="104"/>
      <c r="BH1188" s="104"/>
      <c r="BI1188" s="104"/>
      <c r="BJ1188" s="104"/>
      <c r="BK1188" s="104"/>
      <c r="BL1188" s="104"/>
      <c r="BM1188" s="104"/>
      <c r="BN1188" s="104"/>
      <c r="BO1188" s="104"/>
      <c r="BP1188" s="104"/>
      <c r="BQ1188" s="104"/>
      <c r="BR1188" s="104"/>
      <c r="BS1188" s="104"/>
      <c r="BT1188" s="104"/>
      <c r="BU1188" s="104"/>
      <c r="BV1188" s="104"/>
      <c r="BW1188" s="104"/>
      <c r="BX1188" s="104"/>
      <c r="BY1188" s="104"/>
      <c r="BZ1188" s="104"/>
      <c r="CA1188" s="104"/>
      <c r="CB1188" s="104"/>
      <c r="CC1188" s="104"/>
      <c r="CD1188" s="104"/>
      <c r="CE1188" s="104"/>
      <c r="CF1188" s="104"/>
      <c r="CG1188" s="104"/>
      <c r="CH1188" s="104"/>
      <c r="CI1188" s="104"/>
      <c r="CJ1188" s="104"/>
      <c r="CK1188" s="104"/>
      <c r="CL1188" s="104"/>
      <c r="CM1188" s="104"/>
      <c r="CN1188" s="104"/>
      <c r="CO1188" s="104"/>
      <c r="CP1188" s="104"/>
      <c r="CQ1188" s="104"/>
      <c r="CR1188" s="104"/>
      <c r="CS1188" s="104"/>
      <c r="CT1188" s="104"/>
      <c r="CU1188" s="104"/>
      <c r="CV1188" s="104"/>
      <c r="CW1188" s="104"/>
      <c r="CX1188" s="104"/>
      <c r="CY1188" s="104"/>
      <c r="CZ1188" s="104"/>
      <c r="DA1188" s="104"/>
      <c r="DB1188" s="104"/>
      <c r="DC1188" s="104"/>
      <c r="DD1188" s="104"/>
      <c r="DE1188" s="104"/>
      <c r="DF1188" s="104"/>
      <c r="DG1188" s="104"/>
      <c r="DH1188" s="104"/>
      <c r="DI1188" s="104"/>
      <c r="DJ1188" s="107"/>
    </row>
    <row r="1189" spans="1:114" x14ac:dyDescent="0.2">
      <c r="A1189" s="164"/>
      <c r="B1189" s="165"/>
      <c r="C1189" s="116"/>
      <c r="D1189" s="116"/>
      <c r="E1189" s="116"/>
      <c r="F1189" s="116"/>
      <c r="G1189" s="116"/>
      <c r="H1189" s="116"/>
      <c r="I1189" s="116"/>
      <c r="J1189" s="129"/>
      <c r="K1189" s="116"/>
      <c r="L1189" s="116"/>
      <c r="M1189" s="116"/>
      <c r="N1189" s="116"/>
      <c r="O1189" s="116"/>
      <c r="P1189" s="116"/>
      <c r="Q1189" s="116"/>
      <c r="R1189" s="116"/>
      <c r="S1189" s="116"/>
      <c r="T1189" s="116"/>
      <c r="U1189" s="116"/>
      <c r="V1189" s="116"/>
      <c r="W1189" s="116"/>
      <c r="X1189" s="116"/>
      <c r="Y1189" s="122"/>
      <c r="Z1189" s="104"/>
      <c r="AA1189" s="104"/>
      <c r="AB1189" s="104"/>
      <c r="AC1189" s="104"/>
      <c r="AD1189" s="104"/>
      <c r="AE1189" s="104"/>
      <c r="AF1189" s="104"/>
      <c r="AG1189" s="104"/>
      <c r="AH1189" s="104"/>
      <c r="AI1189" s="104"/>
      <c r="AJ1189" s="104"/>
      <c r="AK1189" s="104"/>
      <c r="AL1189" s="104"/>
      <c r="AM1189" s="104"/>
      <c r="AN1189" s="104"/>
      <c r="AO1189" s="104"/>
      <c r="AP1189" s="104"/>
      <c r="AQ1189" s="104"/>
      <c r="AR1189" s="104"/>
      <c r="AS1189" s="104"/>
      <c r="AT1189" s="104"/>
      <c r="AU1189" s="104"/>
      <c r="AV1189" s="104"/>
      <c r="AW1189" s="104"/>
      <c r="AX1189" s="104"/>
      <c r="AY1189" s="104"/>
      <c r="AZ1189" s="104"/>
      <c r="BA1189" s="104"/>
      <c r="BB1189" s="104"/>
      <c r="BC1189" s="104"/>
      <c r="BD1189" s="104"/>
      <c r="BE1189" s="104"/>
      <c r="BF1189" s="104"/>
      <c r="BG1189" s="104"/>
      <c r="BH1189" s="104"/>
      <c r="BI1189" s="104"/>
      <c r="BJ1189" s="104"/>
      <c r="BK1189" s="104"/>
      <c r="BL1189" s="104"/>
      <c r="BM1189" s="104"/>
      <c r="BN1189" s="104"/>
      <c r="BO1189" s="104"/>
      <c r="BP1189" s="104"/>
      <c r="BQ1189" s="104"/>
      <c r="BR1189" s="104"/>
      <c r="BS1189" s="104"/>
      <c r="BT1189" s="104"/>
      <c r="BU1189" s="104"/>
      <c r="BV1189" s="104"/>
      <c r="BW1189" s="104"/>
      <c r="BX1189" s="104"/>
      <c r="BY1189" s="104"/>
      <c r="BZ1189" s="104"/>
      <c r="CA1189" s="104"/>
      <c r="CB1189" s="104"/>
      <c r="CC1189" s="104"/>
      <c r="CD1189" s="104"/>
      <c r="CE1189" s="104"/>
      <c r="CF1189" s="104"/>
      <c r="CG1189" s="104"/>
      <c r="CH1189" s="104"/>
      <c r="CI1189" s="104"/>
      <c r="CJ1189" s="104"/>
      <c r="CK1189" s="104"/>
      <c r="CL1189" s="104"/>
      <c r="CM1189" s="104"/>
      <c r="CN1189" s="104"/>
      <c r="CO1189" s="104"/>
      <c r="CP1189" s="104"/>
      <c r="CQ1189" s="104"/>
      <c r="CR1189" s="104"/>
      <c r="CS1189" s="104"/>
      <c r="CT1189" s="104"/>
      <c r="CU1189" s="104"/>
      <c r="CV1189" s="104"/>
      <c r="CW1189" s="104"/>
      <c r="CX1189" s="104"/>
      <c r="CY1189" s="104"/>
      <c r="CZ1189" s="104"/>
      <c r="DA1189" s="104"/>
      <c r="DB1189" s="104"/>
      <c r="DC1189" s="104"/>
      <c r="DD1189" s="104"/>
      <c r="DE1189" s="104"/>
      <c r="DF1189" s="104"/>
      <c r="DG1189" s="104"/>
      <c r="DH1189" s="104"/>
      <c r="DI1189" s="104"/>
      <c r="DJ1189" s="107"/>
    </row>
    <row r="1190" spans="1:114" x14ac:dyDescent="0.2">
      <c r="A1190" s="164"/>
      <c r="B1190" s="165"/>
      <c r="C1190" s="116"/>
      <c r="D1190" s="116"/>
      <c r="E1190" s="116"/>
      <c r="F1190" s="116"/>
      <c r="G1190" s="116"/>
      <c r="H1190" s="116"/>
      <c r="I1190" s="116"/>
      <c r="J1190" s="129"/>
      <c r="K1190" s="116"/>
      <c r="L1190" s="116"/>
      <c r="M1190" s="116"/>
      <c r="N1190" s="116"/>
      <c r="O1190" s="116"/>
      <c r="P1190" s="116"/>
      <c r="Q1190" s="116"/>
      <c r="R1190" s="116"/>
      <c r="S1190" s="116"/>
      <c r="T1190" s="116"/>
      <c r="U1190" s="116"/>
      <c r="V1190" s="116"/>
      <c r="W1190" s="116"/>
      <c r="X1190" s="116"/>
      <c r="Y1190" s="122"/>
      <c r="Z1190" s="104"/>
      <c r="AA1190" s="104"/>
      <c r="AB1190" s="104"/>
      <c r="AC1190" s="104"/>
      <c r="AD1190" s="104"/>
      <c r="AE1190" s="104"/>
      <c r="AF1190" s="104"/>
      <c r="AG1190" s="104"/>
      <c r="AH1190" s="104"/>
      <c r="AI1190" s="104"/>
      <c r="AJ1190" s="104"/>
      <c r="AK1190" s="104"/>
      <c r="AL1190" s="104"/>
      <c r="AM1190" s="104"/>
      <c r="AN1190" s="104"/>
      <c r="AO1190" s="104"/>
      <c r="AP1190" s="104"/>
      <c r="AQ1190" s="104"/>
      <c r="AR1190" s="104"/>
      <c r="AS1190" s="104"/>
      <c r="AT1190" s="104"/>
      <c r="AU1190" s="104"/>
      <c r="AV1190" s="104"/>
      <c r="AW1190" s="104"/>
      <c r="AX1190" s="104"/>
      <c r="AY1190" s="104"/>
      <c r="AZ1190" s="104"/>
      <c r="BA1190" s="104"/>
      <c r="BB1190" s="104"/>
      <c r="BC1190" s="104"/>
      <c r="BD1190" s="104"/>
      <c r="BE1190" s="104"/>
      <c r="BF1190" s="104"/>
      <c r="BG1190" s="104"/>
      <c r="BH1190" s="104"/>
      <c r="BI1190" s="104"/>
      <c r="BJ1190" s="104"/>
      <c r="BK1190" s="104"/>
      <c r="BL1190" s="104"/>
      <c r="BM1190" s="104"/>
      <c r="BN1190" s="104"/>
      <c r="BO1190" s="104"/>
      <c r="BP1190" s="104"/>
      <c r="BQ1190" s="104"/>
      <c r="BR1190" s="104"/>
      <c r="BS1190" s="104"/>
      <c r="BT1190" s="104"/>
      <c r="BU1190" s="104"/>
      <c r="BV1190" s="104"/>
      <c r="BW1190" s="104"/>
      <c r="BX1190" s="104"/>
      <c r="BY1190" s="104"/>
      <c r="BZ1190" s="104"/>
      <c r="CA1190" s="104"/>
      <c r="CB1190" s="104"/>
      <c r="CC1190" s="104"/>
      <c r="CD1190" s="104"/>
      <c r="CE1190" s="104"/>
      <c r="CF1190" s="104"/>
      <c r="CG1190" s="104"/>
      <c r="CH1190" s="104"/>
      <c r="CI1190" s="104"/>
      <c r="CJ1190" s="104"/>
      <c r="CK1190" s="104"/>
      <c r="CL1190" s="104"/>
      <c r="CM1190" s="104"/>
      <c r="CN1190" s="104"/>
      <c r="CO1190" s="104"/>
      <c r="CP1190" s="104"/>
      <c r="CQ1190" s="104"/>
      <c r="CR1190" s="104"/>
      <c r="CS1190" s="104"/>
      <c r="CT1190" s="104"/>
      <c r="CU1190" s="104"/>
      <c r="CV1190" s="104"/>
      <c r="CW1190" s="104"/>
      <c r="CX1190" s="104"/>
      <c r="CY1190" s="104"/>
      <c r="CZ1190" s="104"/>
      <c r="DA1190" s="104"/>
      <c r="DB1190" s="104"/>
      <c r="DC1190" s="104"/>
      <c r="DD1190" s="104"/>
      <c r="DE1190" s="104"/>
      <c r="DF1190" s="104"/>
      <c r="DG1190" s="104"/>
      <c r="DH1190" s="104"/>
      <c r="DI1190" s="104"/>
      <c r="DJ1190" s="107"/>
    </row>
    <row r="1191" spans="1:114" x14ac:dyDescent="0.2">
      <c r="A1191" s="164"/>
      <c r="B1191" s="165"/>
      <c r="C1191" s="116"/>
      <c r="D1191" s="116"/>
      <c r="E1191" s="116"/>
      <c r="F1191" s="116"/>
      <c r="G1191" s="116"/>
      <c r="H1191" s="116"/>
      <c r="I1191" s="116"/>
      <c r="J1191" s="129"/>
      <c r="K1191" s="116"/>
      <c r="L1191" s="116"/>
      <c r="M1191" s="116"/>
      <c r="N1191" s="116"/>
      <c r="O1191" s="116"/>
      <c r="P1191" s="116"/>
      <c r="Q1191" s="116"/>
      <c r="R1191" s="116"/>
      <c r="S1191" s="116"/>
      <c r="T1191" s="116"/>
      <c r="U1191" s="116"/>
      <c r="V1191" s="116"/>
      <c r="W1191" s="116"/>
      <c r="X1191" s="116"/>
      <c r="Y1191" s="122"/>
      <c r="Z1191" s="104"/>
      <c r="AA1191" s="104"/>
      <c r="AB1191" s="104"/>
      <c r="AC1191" s="104"/>
      <c r="AD1191" s="104"/>
      <c r="AE1191" s="104"/>
      <c r="AF1191" s="104"/>
      <c r="AG1191" s="104"/>
      <c r="AH1191" s="104"/>
      <c r="AI1191" s="104"/>
      <c r="AJ1191" s="104"/>
      <c r="AK1191" s="104"/>
      <c r="AL1191" s="104"/>
      <c r="AM1191" s="104"/>
      <c r="AN1191" s="104"/>
      <c r="AO1191" s="104"/>
      <c r="AP1191" s="104"/>
      <c r="AQ1191" s="104"/>
      <c r="AR1191" s="104"/>
      <c r="AS1191" s="104"/>
      <c r="AT1191" s="104"/>
      <c r="AU1191" s="104"/>
      <c r="AV1191" s="104"/>
      <c r="AW1191" s="104"/>
      <c r="AX1191" s="104"/>
      <c r="AY1191" s="104"/>
      <c r="AZ1191" s="104"/>
      <c r="BA1191" s="104"/>
      <c r="BB1191" s="104"/>
      <c r="BC1191" s="104"/>
      <c r="BD1191" s="104"/>
      <c r="BE1191" s="104"/>
      <c r="BF1191" s="104"/>
      <c r="BG1191" s="104"/>
      <c r="BH1191" s="104"/>
      <c r="BI1191" s="104"/>
      <c r="BJ1191" s="104"/>
      <c r="BK1191" s="104"/>
      <c r="BL1191" s="104"/>
      <c r="BM1191" s="104"/>
      <c r="BN1191" s="104"/>
      <c r="BO1191" s="104"/>
      <c r="BP1191" s="104"/>
      <c r="BQ1191" s="104"/>
      <c r="BR1191" s="104"/>
      <c r="BS1191" s="104"/>
      <c r="BT1191" s="104"/>
      <c r="BU1191" s="104"/>
      <c r="BV1191" s="104"/>
      <c r="BW1191" s="104"/>
      <c r="BX1191" s="104"/>
      <c r="BY1191" s="104"/>
      <c r="BZ1191" s="104"/>
      <c r="CA1191" s="104"/>
      <c r="CB1191" s="104"/>
      <c r="CC1191" s="104"/>
      <c r="CD1191" s="104"/>
      <c r="CE1191" s="104"/>
      <c r="CF1191" s="104"/>
      <c r="CG1191" s="104"/>
      <c r="CH1191" s="104"/>
      <c r="CI1191" s="104"/>
      <c r="CJ1191" s="104"/>
      <c r="CK1191" s="104"/>
      <c r="CL1191" s="104"/>
      <c r="CM1191" s="104"/>
      <c r="CN1191" s="104"/>
      <c r="CO1191" s="104"/>
      <c r="CP1191" s="104"/>
      <c r="CQ1191" s="104"/>
      <c r="CR1191" s="104"/>
      <c r="CS1191" s="104"/>
      <c r="CT1191" s="104"/>
      <c r="CU1191" s="104"/>
      <c r="CV1191" s="104"/>
      <c r="CW1191" s="104"/>
      <c r="CX1191" s="104"/>
      <c r="CY1191" s="104"/>
      <c r="CZ1191" s="104"/>
      <c r="DA1191" s="104"/>
      <c r="DB1191" s="104"/>
      <c r="DC1191" s="104"/>
      <c r="DD1191" s="104"/>
      <c r="DE1191" s="104"/>
      <c r="DF1191" s="104"/>
      <c r="DG1191" s="104"/>
      <c r="DH1191" s="104"/>
      <c r="DI1191" s="104"/>
      <c r="DJ1191" s="107"/>
    </row>
    <row r="1192" spans="1:114" x14ac:dyDescent="0.2">
      <c r="A1192" s="164"/>
      <c r="B1192" s="165"/>
      <c r="C1192" s="116"/>
      <c r="D1192" s="116"/>
      <c r="E1192" s="116"/>
      <c r="F1192" s="116"/>
      <c r="G1192" s="116"/>
      <c r="H1192" s="116"/>
      <c r="I1192" s="116"/>
      <c r="J1192" s="129"/>
      <c r="K1192" s="116"/>
      <c r="L1192" s="116"/>
      <c r="M1192" s="116"/>
      <c r="N1192" s="116"/>
      <c r="O1192" s="116"/>
      <c r="P1192" s="116"/>
      <c r="Q1192" s="116"/>
      <c r="R1192" s="116"/>
      <c r="S1192" s="116"/>
      <c r="T1192" s="116"/>
      <c r="U1192" s="116"/>
      <c r="V1192" s="116"/>
      <c r="W1192" s="116"/>
      <c r="X1192" s="116"/>
      <c r="Y1192" s="122"/>
      <c r="Z1192" s="104"/>
      <c r="AA1192" s="104"/>
      <c r="AB1192" s="104"/>
      <c r="AC1192" s="104"/>
      <c r="AD1192" s="104"/>
      <c r="AE1192" s="104"/>
      <c r="AF1192" s="104"/>
      <c r="AG1192" s="104"/>
      <c r="AH1192" s="104"/>
      <c r="AI1192" s="104"/>
      <c r="AJ1192" s="104"/>
      <c r="AK1192" s="104"/>
      <c r="AL1192" s="104"/>
      <c r="AM1192" s="104"/>
      <c r="AN1192" s="104"/>
      <c r="AO1192" s="104"/>
      <c r="AP1192" s="104"/>
      <c r="AQ1192" s="104"/>
      <c r="AR1192" s="104"/>
      <c r="AS1192" s="104"/>
      <c r="AT1192" s="104"/>
      <c r="AU1192" s="104"/>
      <c r="AV1192" s="104"/>
      <c r="AW1192" s="104"/>
      <c r="AX1192" s="104"/>
      <c r="AY1192" s="104"/>
      <c r="AZ1192" s="104"/>
      <c r="BA1192" s="104"/>
      <c r="BB1192" s="104"/>
      <c r="BC1192" s="104"/>
      <c r="BD1192" s="104"/>
      <c r="BE1192" s="104"/>
      <c r="BF1192" s="104"/>
      <c r="BG1192" s="104"/>
      <c r="BH1192" s="104"/>
      <c r="BI1192" s="104"/>
      <c r="BJ1192" s="104"/>
      <c r="BK1192" s="104"/>
      <c r="BL1192" s="104"/>
      <c r="BM1192" s="104"/>
      <c r="BN1192" s="104"/>
      <c r="BO1192" s="104"/>
      <c r="BP1192" s="104"/>
      <c r="BQ1192" s="104"/>
      <c r="BR1192" s="104"/>
      <c r="BS1192" s="104"/>
      <c r="BT1192" s="104"/>
      <c r="BU1192" s="104"/>
      <c r="BV1192" s="104"/>
      <c r="BW1192" s="104"/>
      <c r="BX1192" s="104"/>
      <c r="BY1192" s="104"/>
      <c r="BZ1192" s="104"/>
      <c r="CA1192" s="104"/>
      <c r="CB1192" s="104"/>
      <c r="CC1192" s="104"/>
      <c r="CD1192" s="104"/>
      <c r="CE1192" s="104"/>
      <c r="CF1192" s="104"/>
      <c r="CG1192" s="104"/>
      <c r="CH1192" s="104"/>
      <c r="CI1192" s="104"/>
      <c r="CJ1192" s="104"/>
      <c r="CK1192" s="104"/>
      <c r="CL1192" s="104"/>
      <c r="CM1192" s="104"/>
      <c r="CN1192" s="104"/>
      <c r="CO1192" s="104"/>
      <c r="CP1192" s="104"/>
      <c r="CQ1192" s="104"/>
      <c r="CR1192" s="104"/>
      <c r="CS1192" s="104"/>
      <c r="CT1192" s="104"/>
      <c r="CU1192" s="104"/>
      <c r="CV1192" s="104"/>
      <c r="CW1192" s="104"/>
      <c r="CX1192" s="104"/>
      <c r="CY1192" s="104"/>
      <c r="CZ1192" s="104"/>
      <c r="DA1192" s="104"/>
      <c r="DB1192" s="104"/>
      <c r="DC1192" s="104"/>
      <c r="DD1192" s="104"/>
      <c r="DE1192" s="104"/>
      <c r="DF1192" s="104"/>
      <c r="DG1192" s="104"/>
      <c r="DH1192" s="104"/>
      <c r="DI1192" s="104"/>
      <c r="DJ1192" s="107"/>
    </row>
    <row r="1193" spans="1:114" x14ac:dyDescent="0.2">
      <c r="A1193" s="164"/>
      <c r="B1193" s="165"/>
      <c r="C1193" s="116"/>
      <c r="D1193" s="116"/>
      <c r="E1193" s="116"/>
      <c r="F1193" s="116"/>
      <c r="G1193" s="116"/>
      <c r="H1193" s="116"/>
      <c r="I1193" s="116"/>
      <c r="J1193" s="129"/>
      <c r="K1193" s="116"/>
      <c r="L1193" s="116"/>
      <c r="M1193" s="116"/>
      <c r="N1193" s="116"/>
      <c r="O1193" s="116"/>
      <c r="P1193" s="116"/>
      <c r="Q1193" s="116"/>
      <c r="R1193" s="116"/>
      <c r="S1193" s="116"/>
      <c r="T1193" s="116"/>
      <c r="U1193" s="116"/>
      <c r="V1193" s="116"/>
      <c r="W1193" s="116"/>
      <c r="X1193" s="116"/>
      <c r="Y1193" s="122"/>
      <c r="Z1193" s="104"/>
      <c r="AA1193" s="104"/>
      <c r="AB1193" s="104"/>
      <c r="AC1193" s="104"/>
      <c r="AD1193" s="104"/>
      <c r="AE1193" s="104"/>
      <c r="AF1193" s="104"/>
      <c r="AG1193" s="104"/>
      <c r="AH1193" s="104"/>
      <c r="AI1193" s="104"/>
      <c r="AJ1193" s="104"/>
      <c r="AK1193" s="104"/>
      <c r="AL1193" s="104"/>
      <c r="AM1193" s="104"/>
      <c r="AN1193" s="104"/>
      <c r="AO1193" s="104"/>
      <c r="AP1193" s="104"/>
      <c r="AQ1193" s="104"/>
      <c r="AR1193" s="104"/>
      <c r="AS1193" s="104"/>
      <c r="AT1193" s="104"/>
      <c r="AU1193" s="104"/>
      <c r="AV1193" s="104"/>
      <c r="AW1193" s="104"/>
      <c r="AX1193" s="104"/>
      <c r="AY1193" s="104"/>
      <c r="AZ1193" s="104"/>
      <c r="BA1193" s="104"/>
      <c r="BB1193" s="104"/>
      <c r="BC1193" s="104"/>
      <c r="BD1193" s="104"/>
      <c r="BE1193" s="104"/>
      <c r="BF1193" s="104"/>
      <c r="BG1193" s="104"/>
      <c r="BH1193" s="104"/>
      <c r="BI1193" s="104"/>
      <c r="BJ1193" s="104"/>
      <c r="BK1193" s="104"/>
      <c r="BL1193" s="104"/>
      <c r="BM1193" s="104"/>
      <c r="BN1193" s="104"/>
      <c r="BO1193" s="104"/>
      <c r="BP1193" s="104"/>
      <c r="BQ1193" s="104"/>
      <c r="BR1193" s="104"/>
      <c r="BS1193" s="104"/>
      <c r="BT1193" s="104"/>
      <c r="BU1193" s="104"/>
      <c r="BV1193" s="104"/>
      <c r="BW1193" s="104"/>
      <c r="BX1193" s="104"/>
      <c r="BY1193" s="104"/>
      <c r="BZ1193" s="104"/>
      <c r="CA1193" s="104"/>
      <c r="CB1193" s="104"/>
      <c r="CC1193" s="104"/>
      <c r="CD1193" s="104"/>
      <c r="CE1193" s="104"/>
      <c r="CF1193" s="104"/>
      <c r="CG1193" s="104"/>
      <c r="CH1193" s="104"/>
      <c r="CI1193" s="104"/>
      <c r="CJ1193" s="104"/>
      <c r="CK1193" s="104"/>
      <c r="CL1193" s="104"/>
      <c r="CM1193" s="104"/>
      <c r="CN1193" s="104"/>
      <c r="CO1193" s="104"/>
      <c r="CP1193" s="104"/>
      <c r="CQ1193" s="104"/>
      <c r="CR1193" s="104"/>
      <c r="CS1193" s="104"/>
      <c r="CT1193" s="104"/>
      <c r="CU1193" s="104"/>
      <c r="CV1193" s="104"/>
      <c r="CW1193" s="104"/>
      <c r="CX1193" s="104"/>
      <c r="CY1193" s="104"/>
      <c r="CZ1193" s="104"/>
      <c r="DA1193" s="104"/>
      <c r="DB1193" s="104"/>
      <c r="DC1193" s="104"/>
      <c r="DD1193" s="104"/>
      <c r="DE1193" s="104"/>
      <c r="DF1193" s="104"/>
      <c r="DG1193" s="104"/>
      <c r="DH1193" s="104"/>
      <c r="DI1193" s="104"/>
      <c r="DJ1193" s="107"/>
    </row>
    <row r="1194" spans="1:114" x14ac:dyDescent="0.2">
      <c r="A1194" s="164"/>
      <c r="B1194" s="165"/>
      <c r="C1194" s="116"/>
      <c r="D1194" s="116"/>
      <c r="E1194" s="116"/>
      <c r="F1194" s="116"/>
      <c r="G1194" s="116"/>
      <c r="H1194" s="116"/>
      <c r="I1194" s="116"/>
      <c r="J1194" s="129"/>
      <c r="K1194" s="116"/>
      <c r="L1194" s="116"/>
      <c r="M1194" s="116"/>
      <c r="N1194" s="116"/>
      <c r="O1194" s="116"/>
      <c r="P1194" s="116"/>
      <c r="Q1194" s="116"/>
      <c r="R1194" s="116"/>
      <c r="S1194" s="116"/>
      <c r="T1194" s="116"/>
      <c r="U1194" s="116"/>
      <c r="V1194" s="116"/>
      <c r="W1194" s="116"/>
      <c r="X1194" s="116"/>
      <c r="Y1194" s="122"/>
      <c r="Z1194" s="104"/>
      <c r="AA1194" s="104"/>
      <c r="AB1194" s="104"/>
      <c r="AC1194" s="104"/>
      <c r="AD1194" s="104"/>
      <c r="AE1194" s="104"/>
      <c r="AF1194" s="104"/>
      <c r="AG1194" s="104"/>
      <c r="AH1194" s="104"/>
      <c r="AI1194" s="104"/>
      <c r="AJ1194" s="104"/>
      <c r="AK1194" s="104"/>
      <c r="AL1194" s="104"/>
      <c r="AM1194" s="104"/>
      <c r="AN1194" s="104"/>
      <c r="AO1194" s="104"/>
      <c r="AP1194" s="104"/>
      <c r="AQ1194" s="104"/>
      <c r="AR1194" s="104"/>
      <c r="AS1194" s="104"/>
      <c r="AT1194" s="104"/>
      <c r="AU1194" s="104"/>
      <c r="AV1194" s="104"/>
      <c r="AW1194" s="104"/>
      <c r="AX1194" s="104"/>
      <c r="AY1194" s="104"/>
      <c r="AZ1194" s="104"/>
      <c r="BA1194" s="104"/>
      <c r="BB1194" s="104"/>
      <c r="BC1194" s="104"/>
      <c r="BD1194" s="104"/>
      <c r="BE1194" s="104"/>
      <c r="BF1194" s="104"/>
      <c r="BG1194" s="104"/>
      <c r="BH1194" s="104"/>
      <c r="BI1194" s="104"/>
      <c r="BJ1194" s="104"/>
      <c r="BK1194" s="104"/>
      <c r="BL1194" s="104"/>
      <c r="BM1194" s="104"/>
      <c r="BN1194" s="104"/>
      <c r="BO1194" s="104"/>
      <c r="BP1194" s="104"/>
      <c r="BQ1194" s="104"/>
      <c r="BR1194" s="104"/>
      <c r="BS1194" s="104"/>
      <c r="BT1194" s="104"/>
      <c r="BU1194" s="104"/>
      <c r="BV1194" s="104"/>
      <c r="BW1194" s="104"/>
      <c r="BX1194" s="104"/>
      <c r="BY1194" s="104"/>
      <c r="BZ1194" s="104"/>
      <c r="CA1194" s="104"/>
      <c r="CB1194" s="104"/>
      <c r="CC1194" s="104"/>
      <c r="CD1194" s="104"/>
      <c r="CE1194" s="104"/>
      <c r="CF1194" s="104"/>
      <c r="CG1194" s="104"/>
      <c r="CH1194" s="104"/>
      <c r="CI1194" s="104"/>
      <c r="CJ1194" s="104"/>
      <c r="CK1194" s="104"/>
      <c r="CL1194" s="104"/>
      <c r="CM1194" s="104"/>
      <c r="CN1194" s="104"/>
      <c r="CO1194" s="104"/>
      <c r="CP1194" s="104"/>
      <c r="CQ1194" s="104"/>
      <c r="CR1194" s="104"/>
      <c r="CS1194" s="104"/>
      <c r="CT1194" s="104"/>
      <c r="CU1194" s="104"/>
      <c r="CV1194" s="104"/>
      <c r="CW1194" s="104"/>
      <c r="CX1194" s="104"/>
      <c r="CY1194" s="104"/>
      <c r="CZ1194" s="104"/>
      <c r="DA1194" s="104"/>
      <c r="DB1194" s="104"/>
      <c r="DC1194" s="104"/>
      <c r="DD1194" s="104"/>
      <c r="DE1194" s="104"/>
      <c r="DF1194" s="104"/>
      <c r="DG1194" s="104"/>
      <c r="DH1194" s="104"/>
      <c r="DI1194" s="104"/>
      <c r="DJ1194" s="107"/>
    </row>
    <row r="1195" spans="1:114" x14ac:dyDescent="0.2">
      <c r="A1195" s="164"/>
      <c r="B1195" s="165"/>
      <c r="C1195" s="116"/>
      <c r="D1195" s="116"/>
      <c r="E1195" s="116"/>
      <c r="F1195" s="116"/>
      <c r="G1195" s="116"/>
      <c r="H1195" s="116"/>
      <c r="I1195" s="116"/>
      <c r="J1195" s="129"/>
      <c r="K1195" s="116"/>
      <c r="L1195" s="116"/>
      <c r="M1195" s="116"/>
      <c r="N1195" s="116"/>
      <c r="O1195" s="116"/>
      <c r="P1195" s="116"/>
      <c r="Q1195" s="116"/>
      <c r="R1195" s="116"/>
      <c r="S1195" s="116"/>
      <c r="T1195" s="116"/>
      <c r="U1195" s="116"/>
      <c r="V1195" s="116"/>
      <c r="W1195" s="116"/>
      <c r="X1195" s="116"/>
      <c r="Y1195" s="122"/>
      <c r="Z1195" s="104"/>
      <c r="AA1195" s="104"/>
      <c r="AB1195" s="104"/>
      <c r="AC1195" s="104"/>
      <c r="AD1195" s="104"/>
      <c r="AE1195" s="104"/>
      <c r="AF1195" s="104"/>
      <c r="AG1195" s="104"/>
      <c r="AH1195" s="104"/>
      <c r="AI1195" s="104"/>
      <c r="AJ1195" s="104"/>
      <c r="AK1195" s="104"/>
      <c r="AL1195" s="104"/>
      <c r="AM1195" s="104"/>
      <c r="AN1195" s="104"/>
      <c r="AO1195" s="104"/>
      <c r="AP1195" s="104"/>
      <c r="AQ1195" s="104"/>
      <c r="AR1195" s="104"/>
      <c r="AS1195" s="104"/>
      <c r="AT1195" s="104"/>
      <c r="AU1195" s="104"/>
      <c r="AV1195" s="104"/>
      <c r="AW1195" s="104"/>
      <c r="AX1195" s="104"/>
      <c r="AY1195" s="104"/>
      <c r="AZ1195" s="104"/>
      <c r="BA1195" s="104"/>
      <c r="BB1195" s="104"/>
      <c r="BC1195" s="104"/>
      <c r="BD1195" s="104"/>
      <c r="BE1195" s="104"/>
      <c r="BF1195" s="104"/>
      <c r="BG1195" s="104"/>
      <c r="BH1195" s="104"/>
      <c r="BI1195" s="104"/>
      <c r="BJ1195" s="104"/>
      <c r="BK1195" s="104"/>
      <c r="BL1195" s="104"/>
      <c r="BM1195" s="104"/>
      <c r="BN1195" s="104"/>
      <c r="BO1195" s="104"/>
      <c r="BP1195" s="104"/>
      <c r="BQ1195" s="104"/>
      <c r="BR1195" s="104"/>
      <c r="BS1195" s="104"/>
      <c r="BT1195" s="104"/>
      <c r="BU1195" s="104"/>
      <c r="BV1195" s="104"/>
      <c r="BW1195" s="104"/>
      <c r="BX1195" s="104"/>
      <c r="BY1195" s="104"/>
      <c r="BZ1195" s="104"/>
      <c r="CA1195" s="104"/>
      <c r="CB1195" s="104"/>
      <c r="CC1195" s="104"/>
      <c r="CD1195" s="104"/>
      <c r="CE1195" s="104"/>
      <c r="CF1195" s="104"/>
      <c r="CG1195" s="104"/>
      <c r="CH1195" s="104"/>
      <c r="CI1195" s="104"/>
      <c r="CJ1195" s="104"/>
      <c r="CK1195" s="104"/>
      <c r="CL1195" s="104"/>
      <c r="CM1195" s="104"/>
      <c r="CN1195" s="104"/>
      <c r="CO1195" s="104"/>
      <c r="CP1195" s="104"/>
      <c r="CQ1195" s="104"/>
      <c r="CR1195" s="104"/>
      <c r="CS1195" s="104"/>
      <c r="CT1195" s="104"/>
      <c r="CU1195" s="104"/>
      <c r="CV1195" s="104"/>
      <c r="CW1195" s="104"/>
      <c r="CX1195" s="104"/>
      <c r="CY1195" s="104"/>
      <c r="CZ1195" s="104"/>
      <c r="DA1195" s="104"/>
      <c r="DB1195" s="104"/>
      <c r="DC1195" s="104"/>
      <c r="DD1195" s="104"/>
      <c r="DE1195" s="104"/>
      <c r="DF1195" s="104"/>
      <c r="DG1195" s="104"/>
      <c r="DH1195" s="104"/>
      <c r="DI1195" s="104"/>
      <c r="DJ1195" s="107"/>
    </row>
    <row r="1196" spans="1:114" x14ac:dyDescent="0.2">
      <c r="A1196" s="164"/>
      <c r="B1196" s="165"/>
      <c r="C1196" s="116"/>
      <c r="D1196" s="116"/>
      <c r="E1196" s="116"/>
      <c r="F1196" s="116"/>
      <c r="G1196" s="116"/>
      <c r="H1196" s="116"/>
      <c r="I1196" s="116"/>
      <c r="J1196" s="129"/>
      <c r="K1196" s="116"/>
      <c r="L1196" s="116"/>
      <c r="M1196" s="116"/>
      <c r="N1196" s="116"/>
      <c r="O1196" s="116"/>
      <c r="P1196" s="116"/>
      <c r="Q1196" s="116"/>
      <c r="R1196" s="116"/>
      <c r="S1196" s="116"/>
      <c r="T1196" s="116"/>
      <c r="U1196" s="116"/>
      <c r="V1196" s="116"/>
      <c r="W1196" s="116"/>
      <c r="X1196" s="116"/>
      <c r="Y1196" s="122"/>
      <c r="Z1196" s="104"/>
      <c r="AA1196" s="104"/>
      <c r="AB1196" s="104"/>
      <c r="AC1196" s="104"/>
      <c r="AD1196" s="104"/>
      <c r="AE1196" s="104"/>
      <c r="AF1196" s="104"/>
      <c r="AG1196" s="104"/>
      <c r="AH1196" s="104"/>
      <c r="AI1196" s="104"/>
      <c r="AJ1196" s="104"/>
      <c r="AK1196" s="104"/>
      <c r="AL1196" s="104"/>
      <c r="AM1196" s="104"/>
      <c r="AN1196" s="104"/>
      <c r="AO1196" s="104"/>
      <c r="AP1196" s="104"/>
      <c r="AQ1196" s="104"/>
      <c r="AR1196" s="104"/>
      <c r="AS1196" s="104"/>
      <c r="AT1196" s="104"/>
      <c r="AU1196" s="104"/>
      <c r="AV1196" s="104"/>
      <c r="AW1196" s="104"/>
      <c r="AX1196" s="104"/>
      <c r="AY1196" s="104"/>
      <c r="AZ1196" s="104"/>
      <c r="BA1196" s="104"/>
      <c r="BB1196" s="104"/>
      <c r="BC1196" s="104"/>
      <c r="BD1196" s="104"/>
      <c r="BE1196" s="104"/>
      <c r="BF1196" s="104"/>
      <c r="BG1196" s="104"/>
      <c r="BH1196" s="104"/>
      <c r="BI1196" s="104"/>
      <c r="BJ1196" s="104"/>
      <c r="BK1196" s="104"/>
      <c r="BL1196" s="104"/>
      <c r="BM1196" s="104"/>
      <c r="BN1196" s="104"/>
      <c r="BO1196" s="104"/>
      <c r="BP1196" s="104"/>
      <c r="BQ1196" s="104"/>
      <c r="BR1196" s="104"/>
      <c r="BS1196" s="104"/>
      <c r="BT1196" s="104"/>
      <c r="BU1196" s="104"/>
      <c r="BV1196" s="104"/>
      <c r="BW1196" s="104"/>
      <c r="BX1196" s="104"/>
      <c r="BY1196" s="104"/>
      <c r="BZ1196" s="104"/>
      <c r="CA1196" s="104"/>
      <c r="CB1196" s="104"/>
      <c r="CC1196" s="104"/>
      <c r="CD1196" s="104"/>
      <c r="CE1196" s="104"/>
      <c r="CF1196" s="104"/>
      <c r="CG1196" s="104"/>
      <c r="CH1196" s="104"/>
      <c r="CI1196" s="104"/>
      <c r="CJ1196" s="104"/>
      <c r="CK1196" s="104"/>
      <c r="CL1196" s="104"/>
      <c r="CM1196" s="104"/>
      <c r="CN1196" s="104"/>
      <c r="CO1196" s="104"/>
      <c r="CP1196" s="104"/>
      <c r="CQ1196" s="104"/>
      <c r="CR1196" s="104"/>
      <c r="CS1196" s="104"/>
      <c r="CT1196" s="104"/>
      <c r="CU1196" s="104"/>
      <c r="CV1196" s="104"/>
      <c r="CW1196" s="104"/>
      <c r="CX1196" s="104"/>
      <c r="CY1196" s="104"/>
      <c r="CZ1196" s="104"/>
      <c r="DA1196" s="104"/>
      <c r="DB1196" s="104"/>
      <c r="DC1196" s="104"/>
      <c r="DD1196" s="104"/>
      <c r="DE1196" s="104"/>
      <c r="DF1196" s="104"/>
      <c r="DG1196" s="104"/>
      <c r="DH1196" s="104"/>
      <c r="DI1196" s="104"/>
      <c r="DJ1196" s="107"/>
    </row>
    <row r="1197" spans="1:114" x14ac:dyDescent="0.2">
      <c r="A1197" s="164"/>
      <c r="B1197" s="165"/>
      <c r="C1197" s="116"/>
      <c r="D1197" s="116"/>
      <c r="E1197" s="116"/>
      <c r="F1197" s="116"/>
      <c r="G1197" s="116"/>
      <c r="H1197" s="116"/>
      <c r="I1197" s="116"/>
      <c r="J1197" s="129"/>
      <c r="K1197" s="116"/>
      <c r="L1197" s="116"/>
      <c r="M1197" s="116"/>
      <c r="N1197" s="116"/>
      <c r="O1197" s="116"/>
      <c r="P1197" s="116"/>
      <c r="Q1197" s="116"/>
      <c r="R1197" s="116"/>
      <c r="S1197" s="116"/>
      <c r="T1197" s="116"/>
      <c r="U1197" s="116"/>
      <c r="V1197" s="116"/>
      <c r="W1197" s="116"/>
      <c r="X1197" s="116"/>
      <c r="Y1197" s="122"/>
      <c r="Z1197" s="104"/>
      <c r="AA1197" s="104"/>
      <c r="AB1197" s="104"/>
      <c r="AC1197" s="104"/>
      <c r="AD1197" s="104"/>
      <c r="AE1197" s="104"/>
      <c r="AF1197" s="104"/>
      <c r="AG1197" s="104"/>
      <c r="AH1197" s="104"/>
      <c r="AI1197" s="104"/>
      <c r="AJ1197" s="104"/>
      <c r="AK1197" s="104"/>
      <c r="AL1197" s="104"/>
      <c r="AM1197" s="104"/>
      <c r="AN1197" s="104"/>
      <c r="AO1197" s="104"/>
      <c r="AP1197" s="104"/>
      <c r="AQ1197" s="104"/>
      <c r="AR1197" s="104"/>
      <c r="AS1197" s="104"/>
      <c r="AT1197" s="104"/>
      <c r="AU1197" s="104"/>
      <c r="AV1197" s="104"/>
      <c r="AW1197" s="104"/>
      <c r="AX1197" s="104"/>
      <c r="AY1197" s="104"/>
      <c r="AZ1197" s="104"/>
      <c r="BA1197" s="104"/>
      <c r="BB1197" s="104"/>
      <c r="BC1197" s="104"/>
      <c r="BD1197" s="104"/>
      <c r="BE1197" s="104"/>
      <c r="BF1197" s="104"/>
      <c r="BG1197" s="104"/>
      <c r="BH1197" s="104"/>
      <c r="BI1197" s="104"/>
      <c r="BJ1197" s="104"/>
      <c r="BK1197" s="104"/>
      <c r="BL1197" s="104"/>
      <c r="BM1197" s="104"/>
      <c r="BN1197" s="104"/>
      <c r="BO1197" s="104"/>
      <c r="BP1197" s="104"/>
      <c r="BQ1197" s="104"/>
      <c r="BR1197" s="104"/>
      <c r="BS1197" s="104"/>
      <c r="BT1197" s="104"/>
      <c r="BU1197" s="104"/>
      <c r="BV1197" s="104"/>
      <c r="BW1197" s="104"/>
      <c r="BX1197" s="104"/>
      <c r="BY1197" s="104"/>
      <c r="BZ1197" s="104"/>
      <c r="CA1197" s="104"/>
      <c r="CB1197" s="104"/>
      <c r="CC1197" s="104"/>
      <c r="CD1197" s="104"/>
      <c r="CE1197" s="104"/>
      <c r="CF1197" s="104"/>
      <c r="CG1197" s="104"/>
      <c r="CH1197" s="104"/>
      <c r="CI1197" s="104"/>
      <c r="CJ1197" s="104"/>
      <c r="CK1197" s="104"/>
      <c r="CL1197" s="104"/>
      <c r="CM1197" s="104"/>
      <c r="CN1197" s="104"/>
      <c r="CO1197" s="104"/>
      <c r="CP1197" s="104"/>
      <c r="CQ1197" s="104"/>
      <c r="CR1197" s="104"/>
      <c r="CS1197" s="104"/>
      <c r="CT1197" s="104"/>
      <c r="CU1197" s="104"/>
      <c r="CV1197" s="104"/>
      <c r="CW1197" s="104"/>
      <c r="CX1197" s="104"/>
      <c r="CY1197" s="104"/>
      <c r="CZ1197" s="104"/>
      <c r="DA1197" s="104"/>
      <c r="DB1197" s="104"/>
      <c r="DC1197" s="104"/>
      <c r="DD1197" s="104"/>
      <c r="DE1197" s="104"/>
      <c r="DF1197" s="104"/>
      <c r="DG1197" s="104"/>
      <c r="DH1197" s="104"/>
      <c r="DI1197" s="104"/>
      <c r="DJ1197" s="107"/>
    </row>
    <row r="1198" spans="1:114" x14ac:dyDescent="0.2">
      <c r="A1198" s="164"/>
      <c r="B1198" s="165"/>
      <c r="C1198" s="116"/>
      <c r="D1198" s="116"/>
      <c r="E1198" s="116"/>
      <c r="F1198" s="116"/>
      <c r="G1198" s="116"/>
      <c r="H1198" s="116"/>
      <c r="I1198" s="116"/>
      <c r="J1198" s="129"/>
      <c r="K1198" s="116"/>
      <c r="L1198" s="116"/>
      <c r="M1198" s="116"/>
      <c r="N1198" s="116"/>
      <c r="O1198" s="116"/>
      <c r="P1198" s="116"/>
      <c r="Q1198" s="116"/>
      <c r="R1198" s="116"/>
      <c r="S1198" s="116"/>
      <c r="T1198" s="116"/>
      <c r="U1198" s="116"/>
      <c r="V1198" s="116"/>
      <c r="W1198" s="116"/>
      <c r="X1198" s="116"/>
      <c r="Y1198" s="122"/>
      <c r="Z1198" s="104"/>
      <c r="AA1198" s="104"/>
      <c r="AB1198" s="104"/>
      <c r="AC1198" s="104"/>
      <c r="AD1198" s="104"/>
      <c r="AE1198" s="104"/>
      <c r="AF1198" s="104"/>
      <c r="AG1198" s="104"/>
      <c r="AH1198" s="104"/>
      <c r="AI1198" s="104"/>
      <c r="AJ1198" s="104"/>
      <c r="AK1198" s="104"/>
      <c r="AL1198" s="104"/>
      <c r="AM1198" s="104"/>
      <c r="AN1198" s="104"/>
      <c r="AO1198" s="104"/>
      <c r="AP1198" s="104"/>
      <c r="AQ1198" s="104"/>
      <c r="AR1198" s="104"/>
      <c r="AS1198" s="104"/>
      <c r="AT1198" s="104"/>
      <c r="AU1198" s="104"/>
      <c r="AV1198" s="104"/>
      <c r="AW1198" s="104"/>
      <c r="AX1198" s="104"/>
      <c r="AY1198" s="104"/>
      <c r="AZ1198" s="104"/>
      <c r="BA1198" s="104"/>
      <c r="BB1198" s="104"/>
      <c r="BC1198" s="104"/>
      <c r="BD1198" s="104"/>
      <c r="BE1198" s="104"/>
      <c r="BF1198" s="104"/>
      <c r="BG1198" s="104"/>
      <c r="BH1198" s="104"/>
      <c r="BI1198" s="104"/>
      <c r="BJ1198" s="104"/>
      <c r="BK1198" s="104"/>
      <c r="BL1198" s="104"/>
      <c r="BM1198" s="104"/>
      <c r="BN1198" s="104"/>
      <c r="BO1198" s="104"/>
      <c r="BP1198" s="104"/>
      <c r="BQ1198" s="104"/>
      <c r="BR1198" s="104"/>
      <c r="BS1198" s="104"/>
      <c r="BT1198" s="104"/>
      <c r="BU1198" s="104"/>
      <c r="BV1198" s="104"/>
      <c r="BW1198" s="104"/>
      <c r="BX1198" s="104"/>
      <c r="BY1198" s="104"/>
      <c r="BZ1198" s="104"/>
      <c r="CA1198" s="104"/>
      <c r="CB1198" s="104"/>
      <c r="CC1198" s="104"/>
      <c r="CD1198" s="104"/>
      <c r="CE1198" s="104"/>
      <c r="CF1198" s="104"/>
      <c r="CG1198" s="104"/>
      <c r="CH1198" s="104"/>
      <c r="CI1198" s="104"/>
      <c r="CJ1198" s="104"/>
      <c r="CK1198" s="104"/>
      <c r="CL1198" s="104"/>
      <c r="CM1198" s="104"/>
      <c r="CN1198" s="104"/>
      <c r="CO1198" s="104"/>
      <c r="CP1198" s="104"/>
      <c r="CQ1198" s="104"/>
      <c r="CR1198" s="104"/>
      <c r="CS1198" s="104"/>
      <c r="CT1198" s="104"/>
      <c r="CU1198" s="104"/>
      <c r="CV1198" s="104"/>
      <c r="CW1198" s="104"/>
      <c r="CX1198" s="104"/>
      <c r="CY1198" s="104"/>
      <c r="CZ1198" s="104"/>
      <c r="DA1198" s="104"/>
      <c r="DB1198" s="104"/>
      <c r="DC1198" s="104"/>
      <c r="DD1198" s="104"/>
      <c r="DE1198" s="104"/>
      <c r="DF1198" s="104"/>
      <c r="DG1198" s="104"/>
      <c r="DH1198" s="104"/>
      <c r="DI1198" s="104"/>
      <c r="DJ1198" s="107"/>
    </row>
    <row r="1199" spans="1:114" x14ac:dyDescent="0.2">
      <c r="A1199" s="164"/>
      <c r="B1199" s="165"/>
      <c r="C1199" s="116"/>
      <c r="D1199" s="116"/>
      <c r="E1199" s="116"/>
      <c r="F1199" s="116"/>
      <c r="G1199" s="116"/>
      <c r="H1199" s="116"/>
      <c r="I1199" s="116"/>
      <c r="J1199" s="129"/>
      <c r="K1199" s="116"/>
      <c r="L1199" s="116"/>
      <c r="M1199" s="116"/>
      <c r="N1199" s="116"/>
      <c r="O1199" s="116"/>
      <c r="P1199" s="116"/>
      <c r="Q1199" s="116"/>
      <c r="R1199" s="116"/>
      <c r="S1199" s="116"/>
      <c r="T1199" s="116"/>
      <c r="U1199" s="116"/>
      <c r="V1199" s="116"/>
      <c r="W1199" s="116"/>
      <c r="X1199" s="116"/>
      <c r="Y1199" s="122"/>
      <c r="Z1199" s="104"/>
      <c r="AA1199" s="104"/>
      <c r="AB1199" s="104"/>
      <c r="AC1199" s="104"/>
      <c r="AD1199" s="104"/>
      <c r="AE1199" s="104"/>
      <c r="AF1199" s="104"/>
      <c r="AG1199" s="104"/>
      <c r="AH1199" s="104"/>
      <c r="AI1199" s="104"/>
      <c r="AJ1199" s="104"/>
      <c r="AK1199" s="104"/>
      <c r="AL1199" s="104"/>
      <c r="AM1199" s="104"/>
      <c r="AN1199" s="104"/>
      <c r="AO1199" s="104"/>
      <c r="AP1199" s="104"/>
      <c r="AQ1199" s="104"/>
      <c r="AR1199" s="104"/>
      <c r="AS1199" s="104"/>
      <c r="AT1199" s="104"/>
      <c r="AU1199" s="104"/>
      <c r="AV1199" s="104"/>
      <c r="AW1199" s="104"/>
      <c r="AX1199" s="104"/>
      <c r="AY1199" s="104"/>
      <c r="AZ1199" s="104"/>
      <c r="BA1199" s="104"/>
      <c r="BB1199" s="104"/>
      <c r="BC1199" s="104"/>
      <c r="BD1199" s="104"/>
      <c r="BE1199" s="104"/>
      <c r="BF1199" s="104"/>
      <c r="BG1199" s="104"/>
      <c r="BH1199" s="104"/>
      <c r="BI1199" s="104"/>
      <c r="BJ1199" s="104"/>
      <c r="BK1199" s="104"/>
      <c r="BL1199" s="104"/>
      <c r="BM1199" s="104"/>
      <c r="BN1199" s="104"/>
      <c r="BO1199" s="104"/>
      <c r="BP1199" s="104"/>
      <c r="BQ1199" s="104"/>
      <c r="BR1199" s="104"/>
      <c r="BS1199" s="104"/>
      <c r="BT1199" s="104"/>
      <c r="BU1199" s="104"/>
      <c r="BV1199" s="104"/>
      <c r="BW1199" s="104"/>
      <c r="BX1199" s="104"/>
      <c r="BY1199" s="104"/>
      <c r="BZ1199" s="104"/>
      <c r="CA1199" s="104"/>
      <c r="CB1199" s="104"/>
      <c r="CC1199" s="104"/>
      <c r="CD1199" s="104"/>
      <c r="CE1199" s="104"/>
      <c r="CF1199" s="104"/>
      <c r="CG1199" s="104"/>
      <c r="CH1199" s="104"/>
      <c r="CI1199" s="104"/>
      <c r="CJ1199" s="104"/>
      <c r="CK1199" s="104"/>
      <c r="CL1199" s="104"/>
      <c r="CM1199" s="104"/>
      <c r="CN1199" s="104"/>
      <c r="CO1199" s="104"/>
      <c r="CP1199" s="104"/>
      <c r="CQ1199" s="104"/>
      <c r="CR1199" s="104"/>
      <c r="CS1199" s="104"/>
      <c r="CT1199" s="104"/>
      <c r="CU1199" s="104"/>
      <c r="CV1199" s="104"/>
      <c r="CW1199" s="104"/>
      <c r="CX1199" s="104"/>
      <c r="CY1199" s="104"/>
      <c r="CZ1199" s="104"/>
      <c r="DA1199" s="104"/>
      <c r="DB1199" s="104"/>
      <c r="DC1199" s="104"/>
      <c r="DD1199" s="104"/>
      <c r="DE1199" s="104"/>
      <c r="DF1199" s="104"/>
      <c r="DG1199" s="104"/>
      <c r="DH1199" s="104"/>
      <c r="DI1199" s="104"/>
      <c r="DJ1199" s="107"/>
    </row>
    <row r="1200" spans="1:114" x14ac:dyDescent="0.2">
      <c r="A1200" s="164"/>
      <c r="B1200" s="165"/>
      <c r="C1200" s="116"/>
      <c r="D1200" s="116"/>
      <c r="E1200" s="116"/>
      <c r="F1200" s="116"/>
      <c r="G1200" s="116"/>
      <c r="H1200" s="116"/>
      <c r="I1200" s="116"/>
      <c r="J1200" s="129"/>
      <c r="K1200" s="116"/>
      <c r="L1200" s="116"/>
      <c r="M1200" s="116"/>
      <c r="N1200" s="116"/>
      <c r="O1200" s="116"/>
      <c r="P1200" s="116"/>
      <c r="Q1200" s="116"/>
      <c r="R1200" s="116"/>
      <c r="S1200" s="116"/>
      <c r="T1200" s="116"/>
      <c r="U1200" s="116"/>
      <c r="V1200" s="116"/>
      <c r="W1200" s="116"/>
      <c r="X1200" s="116"/>
      <c r="Y1200" s="122"/>
      <c r="Z1200" s="104"/>
      <c r="AA1200" s="104"/>
      <c r="AB1200" s="104"/>
      <c r="AC1200" s="104"/>
      <c r="AD1200" s="104"/>
      <c r="AE1200" s="104"/>
      <c r="AF1200" s="104"/>
      <c r="AG1200" s="104"/>
      <c r="AH1200" s="104"/>
      <c r="AI1200" s="104"/>
      <c r="AJ1200" s="104"/>
      <c r="AK1200" s="104"/>
      <c r="AL1200" s="104"/>
      <c r="AM1200" s="104"/>
      <c r="AN1200" s="104"/>
      <c r="AO1200" s="104"/>
      <c r="AP1200" s="104"/>
      <c r="AQ1200" s="104"/>
      <c r="AR1200" s="104"/>
      <c r="AS1200" s="104"/>
      <c r="AT1200" s="104"/>
      <c r="AU1200" s="104"/>
      <c r="AV1200" s="104"/>
      <c r="AW1200" s="104"/>
      <c r="AX1200" s="104"/>
      <c r="AY1200" s="104"/>
      <c r="AZ1200" s="104"/>
      <c r="BA1200" s="104"/>
      <c r="BB1200" s="104"/>
      <c r="BC1200" s="104"/>
      <c r="BD1200" s="104"/>
      <c r="BE1200" s="104"/>
      <c r="BF1200" s="104"/>
      <c r="BG1200" s="104"/>
      <c r="BH1200" s="104"/>
      <c r="BI1200" s="104"/>
      <c r="BJ1200" s="104"/>
      <c r="BK1200" s="104"/>
      <c r="BL1200" s="104"/>
      <c r="BM1200" s="104"/>
      <c r="BN1200" s="104"/>
      <c r="BO1200" s="104"/>
      <c r="BP1200" s="104"/>
      <c r="BQ1200" s="104"/>
      <c r="BR1200" s="104"/>
      <c r="BS1200" s="104"/>
      <c r="BT1200" s="104"/>
      <c r="BU1200" s="104"/>
      <c r="BV1200" s="104"/>
      <c r="BW1200" s="104"/>
      <c r="BX1200" s="104"/>
      <c r="BY1200" s="104"/>
      <c r="BZ1200" s="104"/>
      <c r="CA1200" s="104"/>
      <c r="CB1200" s="104"/>
      <c r="CC1200" s="104"/>
      <c r="CD1200" s="104"/>
      <c r="CE1200" s="104"/>
      <c r="CF1200" s="104"/>
      <c r="CG1200" s="104"/>
      <c r="CH1200" s="104"/>
      <c r="CI1200" s="104"/>
      <c r="CJ1200" s="104"/>
      <c r="CK1200" s="104"/>
      <c r="CL1200" s="104"/>
      <c r="CM1200" s="104"/>
      <c r="CN1200" s="104"/>
      <c r="CO1200" s="104"/>
      <c r="CP1200" s="104"/>
      <c r="CQ1200" s="104"/>
      <c r="CR1200" s="104"/>
      <c r="CS1200" s="104"/>
      <c r="CT1200" s="104"/>
      <c r="CU1200" s="104"/>
      <c r="CV1200" s="104"/>
      <c r="CW1200" s="104"/>
      <c r="CX1200" s="104"/>
      <c r="CY1200" s="104"/>
      <c r="CZ1200" s="104"/>
      <c r="DA1200" s="104"/>
      <c r="DB1200" s="104"/>
      <c r="DC1200" s="104"/>
      <c r="DD1200" s="104"/>
      <c r="DE1200" s="104"/>
      <c r="DF1200" s="104"/>
      <c r="DG1200" s="104"/>
      <c r="DH1200" s="104"/>
      <c r="DI1200" s="104"/>
      <c r="DJ1200" s="107"/>
    </row>
    <row r="1201" spans="1:114" x14ac:dyDescent="0.2">
      <c r="A1201" s="164"/>
      <c r="B1201" s="165"/>
      <c r="C1201" s="116"/>
      <c r="D1201" s="116"/>
      <c r="E1201" s="116"/>
      <c r="F1201" s="116"/>
      <c r="G1201" s="116"/>
      <c r="H1201" s="116"/>
      <c r="I1201" s="116"/>
      <c r="J1201" s="129"/>
      <c r="K1201" s="116"/>
      <c r="L1201" s="116"/>
      <c r="M1201" s="116"/>
      <c r="N1201" s="116"/>
      <c r="O1201" s="116"/>
      <c r="P1201" s="116"/>
      <c r="Q1201" s="116"/>
      <c r="R1201" s="116"/>
      <c r="S1201" s="116"/>
      <c r="T1201" s="116"/>
      <c r="U1201" s="116"/>
      <c r="V1201" s="116"/>
      <c r="W1201" s="116"/>
      <c r="X1201" s="116"/>
      <c r="Y1201" s="122"/>
      <c r="Z1201" s="104"/>
      <c r="AA1201" s="104"/>
      <c r="AB1201" s="104"/>
      <c r="AC1201" s="104"/>
      <c r="AD1201" s="104"/>
      <c r="AE1201" s="104"/>
      <c r="AF1201" s="104"/>
      <c r="AG1201" s="104"/>
      <c r="AH1201" s="104"/>
      <c r="AI1201" s="104"/>
      <c r="AJ1201" s="104"/>
      <c r="AK1201" s="104"/>
      <c r="AL1201" s="104"/>
      <c r="AM1201" s="104"/>
      <c r="AN1201" s="104"/>
      <c r="AO1201" s="104"/>
      <c r="AP1201" s="104"/>
      <c r="AQ1201" s="104"/>
      <c r="AR1201" s="104"/>
      <c r="AS1201" s="104"/>
      <c r="AT1201" s="104"/>
      <c r="AU1201" s="104"/>
      <c r="AV1201" s="104"/>
      <c r="AW1201" s="104"/>
      <c r="AX1201" s="104"/>
      <c r="AY1201" s="104"/>
      <c r="AZ1201" s="104"/>
      <c r="BA1201" s="104"/>
      <c r="BB1201" s="104"/>
      <c r="BC1201" s="104"/>
      <c r="BD1201" s="104"/>
      <c r="BE1201" s="104"/>
      <c r="BF1201" s="104"/>
      <c r="BG1201" s="104"/>
      <c r="BH1201" s="104"/>
      <c r="BI1201" s="104"/>
      <c r="BJ1201" s="104"/>
      <c r="BK1201" s="104"/>
      <c r="BL1201" s="104"/>
      <c r="BM1201" s="104"/>
      <c r="BN1201" s="104"/>
      <c r="BO1201" s="104"/>
      <c r="BP1201" s="104"/>
      <c r="BQ1201" s="104"/>
      <c r="BR1201" s="104"/>
      <c r="BS1201" s="104"/>
      <c r="BT1201" s="104"/>
      <c r="BU1201" s="104"/>
      <c r="BV1201" s="104"/>
      <c r="BW1201" s="104"/>
      <c r="BX1201" s="104"/>
      <c r="BY1201" s="104"/>
      <c r="BZ1201" s="104"/>
      <c r="CA1201" s="104"/>
      <c r="CB1201" s="104"/>
      <c r="CC1201" s="104"/>
      <c r="CD1201" s="104"/>
      <c r="CE1201" s="104"/>
      <c r="CF1201" s="104"/>
      <c r="CG1201" s="104"/>
      <c r="CH1201" s="104"/>
      <c r="CI1201" s="104"/>
      <c r="CJ1201" s="104"/>
      <c r="CK1201" s="104"/>
      <c r="CL1201" s="104"/>
      <c r="CM1201" s="104"/>
      <c r="CN1201" s="104"/>
      <c r="CO1201" s="104"/>
      <c r="CP1201" s="104"/>
      <c r="CQ1201" s="104"/>
      <c r="CR1201" s="104"/>
      <c r="CS1201" s="104"/>
      <c r="CT1201" s="104"/>
      <c r="CU1201" s="104"/>
      <c r="CV1201" s="104"/>
      <c r="CW1201" s="104"/>
      <c r="CX1201" s="104"/>
      <c r="CY1201" s="104"/>
      <c r="CZ1201" s="104"/>
      <c r="DA1201" s="104"/>
      <c r="DB1201" s="104"/>
      <c r="DC1201" s="104"/>
      <c r="DD1201" s="104"/>
      <c r="DE1201" s="104"/>
      <c r="DF1201" s="104"/>
      <c r="DG1201" s="104"/>
      <c r="DH1201" s="104"/>
      <c r="DI1201" s="104"/>
      <c r="DJ1201" s="107"/>
    </row>
    <row r="1202" spans="1:114" x14ac:dyDescent="0.2">
      <c r="A1202" s="164"/>
      <c r="B1202" s="165"/>
      <c r="C1202" s="116"/>
      <c r="D1202" s="116"/>
      <c r="E1202" s="116"/>
      <c r="F1202" s="116"/>
      <c r="G1202" s="116"/>
      <c r="H1202" s="116"/>
      <c r="I1202" s="116"/>
      <c r="J1202" s="129"/>
      <c r="K1202" s="116"/>
      <c r="L1202" s="116"/>
      <c r="M1202" s="116"/>
      <c r="N1202" s="116"/>
      <c r="O1202" s="116"/>
      <c r="P1202" s="116"/>
      <c r="Q1202" s="116"/>
      <c r="R1202" s="116"/>
      <c r="S1202" s="116"/>
      <c r="T1202" s="116"/>
      <c r="U1202" s="116"/>
      <c r="V1202" s="116"/>
      <c r="W1202" s="116"/>
      <c r="X1202" s="116"/>
      <c r="Y1202" s="122"/>
      <c r="Z1202" s="104"/>
      <c r="AA1202" s="104"/>
      <c r="AB1202" s="104"/>
      <c r="AC1202" s="104"/>
      <c r="AD1202" s="104"/>
      <c r="AE1202" s="104"/>
      <c r="AF1202" s="104"/>
      <c r="AG1202" s="104"/>
      <c r="AH1202" s="104"/>
      <c r="AI1202" s="104"/>
      <c r="AJ1202" s="104"/>
      <c r="AK1202" s="104"/>
      <c r="AL1202" s="104"/>
      <c r="AM1202" s="104"/>
      <c r="AN1202" s="104"/>
      <c r="AO1202" s="104"/>
      <c r="AP1202" s="104"/>
      <c r="AQ1202" s="104"/>
      <c r="AR1202" s="104"/>
      <c r="AS1202" s="104"/>
      <c r="AT1202" s="104"/>
      <c r="AU1202" s="104"/>
      <c r="AV1202" s="104"/>
      <c r="AW1202" s="104"/>
      <c r="AX1202" s="104"/>
      <c r="AY1202" s="104"/>
      <c r="AZ1202" s="104"/>
      <c r="BA1202" s="104"/>
      <c r="BB1202" s="104"/>
      <c r="BC1202" s="104"/>
      <c r="BD1202" s="104"/>
      <c r="BE1202" s="104"/>
      <c r="BF1202" s="104"/>
      <c r="BG1202" s="104"/>
      <c r="BH1202" s="104"/>
      <c r="BI1202" s="104"/>
      <c r="BJ1202" s="104"/>
      <c r="BK1202" s="104"/>
      <c r="BL1202" s="104"/>
      <c r="BM1202" s="104"/>
      <c r="BN1202" s="104"/>
      <c r="BO1202" s="104"/>
      <c r="BP1202" s="104"/>
      <c r="BQ1202" s="104"/>
      <c r="BR1202" s="104"/>
      <c r="BS1202" s="104"/>
      <c r="BT1202" s="104"/>
      <c r="BU1202" s="104"/>
      <c r="BV1202" s="104"/>
      <c r="BW1202" s="104"/>
      <c r="BX1202" s="104"/>
      <c r="BY1202" s="104"/>
      <c r="BZ1202" s="104"/>
      <c r="CA1202" s="104"/>
      <c r="CB1202" s="104"/>
      <c r="CC1202" s="104"/>
      <c r="CD1202" s="104"/>
      <c r="CE1202" s="104"/>
      <c r="CF1202" s="104"/>
      <c r="CG1202" s="104"/>
      <c r="CH1202" s="104"/>
      <c r="CI1202" s="104"/>
      <c r="CJ1202" s="104"/>
      <c r="CK1202" s="104"/>
      <c r="CL1202" s="104"/>
      <c r="CM1202" s="104"/>
      <c r="CN1202" s="104"/>
      <c r="CO1202" s="104"/>
      <c r="CP1202" s="104"/>
      <c r="CQ1202" s="104"/>
      <c r="CR1202" s="104"/>
      <c r="CS1202" s="104"/>
      <c r="CT1202" s="104"/>
      <c r="CU1202" s="104"/>
      <c r="CV1202" s="104"/>
      <c r="CW1202" s="104"/>
      <c r="CX1202" s="104"/>
      <c r="CY1202" s="104"/>
      <c r="CZ1202" s="104"/>
      <c r="DA1202" s="104"/>
      <c r="DB1202" s="104"/>
      <c r="DC1202" s="104"/>
      <c r="DD1202" s="104"/>
      <c r="DE1202" s="104"/>
      <c r="DF1202" s="104"/>
      <c r="DG1202" s="104"/>
      <c r="DH1202" s="104"/>
      <c r="DI1202" s="104"/>
      <c r="DJ1202" s="107"/>
    </row>
    <row r="1203" spans="1:114" x14ac:dyDescent="0.2">
      <c r="A1203" s="164"/>
      <c r="B1203" s="165"/>
      <c r="C1203" s="116"/>
      <c r="D1203" s="116"/>
      <c r="E1203" s="116"/>
      <c r="F1203" s="116"/>
      <c r="G1203" s="116"/>
      <c r="H1203" s="116"/>
      <c r="I1203" s="116"/>
      <c r="J1203" s="129"/>
      <c r="K1203" s="116"/>
      <c r="L1203" s="116"/>
      <c r="M1203" s="116"/>
      <c r="N1203" s="116"/>
      <c r="O1203" s="116"/>
      <c r="P1203" s="116"/>
      <c r="Q1203" s="116"/>
      <c r="R1203" s="116"/>
      <c r="S1203" s="116"/>
      <c r="T1203" s="116"/>
      <c r="U1203" s="116"/>
      <c r="V1203" s="116"/>
      <c r="W1203" s="116"/>
      <c r="X1203" s="116"/>
      <c r="Y1203" s="122"/>
      <c r="Z1203" s="104"/>
      <c r="AA1203" s="104"/>
      <c r="AB1203" s="104"/>
      <c r="AC1203" s="104"/>
      <c r="AD1203" s="104"/>
      <c r="AE1203" s="104"/>
      <c r="AF1203" s="104"/>
      <c r="AG1203" s="104"/>
      <c r="AH1203" s="104"/>
      <c r="AI1203" s="104"/>
      <c r="AJ1203" s="104"/>
      <c r="AK1203" s="104"/>
      <c r="AL1203" s="104"/>
      <c r="AM1203" s="104"/>
      <c r="AN1203" s="104"/>
      <c r="AO1203" s="104"/>
      <c r="AP1203" s="104"/>
      <c r="AQ1203" s="104"/>
      <c r="AR1203" s="104"/>
      <c r="AS1203" s="104"/>
      <c r="AT1203" s="104"/>
      <c r="AU1203" s="104"/>
      <c r="AV1203" s="104"/>
      <c r="AW1203" s="104"/>
      <c r="AX1203" s="104"/>
      <c r="AY1203" s="104"/>
      <c r="AZ1203" s="104"/>
      <c r="BA1203" s="104"/>
      <c r="BB1203" s="104"/>
      <c r="BC1203" s="104"/>
      <c r="BD1203" s="104"/>
      <c r="BE1203" s="104"/>
      <c r="BF1203" s="104"/>
      <c r="BG1203" s="104"/>
      <c r="BH1203" s="104"/>
      <c r="BI1203" s="104"/>
      <c r="BJ1203" s="104"/>
      <c r="BK1203" s="104"/>
      <c r="BL1203" s="104"/>
      <c r="BM1203" s="104"/>
      <c r="BN1203" s="104"/>
      <c r="BO1203" s="104"/>
      <c r="BP1203" s="104"/>
      <c r="BQ1203" s="104"/>
      <c r="BR1203" s="104"/>
      <c r="BS1203" s="104"/>
      <c r="BT1203" s="104"/>
      <c r="BU1203" s="104"/>
      <c r="BV1203" s="104"/>
      <c r="BW1203" s="104"/>
      <c r="BX1203" s="104"/>
      <c r="BY1203" s="104"/>
      <c r="BZ1203" s="104"/>
      <c r="CA1203" s="104"/>
      <c r="CB1203" s="104"/>
      <c r="CC1203" s="104"/>
      <c r="CD1203" s="104"/>
      <c r="CE1203" s="104"/>
      <c r="CF1203" s="104"/>
      <c r="CG1203" s="104"/>
      <c r="CH1203" s="104"/>
      <c r="CI1203" s="104"/>
      <c r="CJ1203" s="104"/>
      <c r="CK1203" s="104"/>
      <c r="CL1203" s="104"/>
      <c r="CM1203" s="104"/>
      <c r="CN1203" s="104"/>
      <c r="CO1203" s="104"/>
      <c r="CP1203" s="104"/>
      <c r="CQ1203" s="104"/>
      <c r="CR1203" s="104"/>
      <c r="CS1203" s="104"/>
      <c r="CT1203" s="104"/>
      <c r="CU1203" s="104"/>
      <c r="CV1203" s="104"/>
      <c r="CW1203" s="104"/>
      <c r="CX1203" s="104"/>
      <c r="CY1203" s="104"/>
      <c r="CZ1203" s="104"/>
      <c r="DA1203" s="104"/>
      <c r="DB1203" s="104"/>
      <c r="DC1203" s="104"/>
      <c r="DD1203" s="104"/>
      <c r="DE1203" s="104"/>
      <c r="DF1203" s="104"/>
      <c r="DG1203" s="104"/>
      <c r="DH1203" s="104"/>
      <c r="DI1203" s="104"/>
      <c r="DJ1203" s="107"/>
    </row>
    <row r="1204" spans="1:114" x14ac:dyDescent="0.2">
      <c r="A1204" s="164"/>
      <c r="B1204" s="165"/>
      <c r="C1204" s="116"/>
      <c r="D1204" s="116"/>
      <c r="E1204" s="116"/>
      <c r="F1204" s="116"/>
      <c r="G1204" s="116"/>
      <c r="H1204" s="116"/>
      <c r="I1204" s="116"/>
      <c r="J1204" s="129"/>
      <c r="K1204" s="116"/>
      <c r="L1204" s="116"/>
      <c r="M1204" s="116"/>
      <c r="N1204" s="116"/>
      <c r="O1204" s="116"/>
      <c r="P1204" s="116"/>
      <c r="Q1204" s="116"/>
      <c r="R1204" s="116"/>
      <c r="S1204" s="116"/>
      <c r="T1204" s="116"/>
      <c r="U1204" s="116"/>
      <c r="V1204" s="116"/>
      <c r="W1204" s="116"/>
      <c r="X1204" s="116"/>
      <c r="Y1204" s="122"/>
      <c r="Z1204" s="104"/>
      <c r="AA1204" s="104"/>
      <c r="AB1204" s="104"/>
      <c r="AC1204" s="104"/>
      <c r="AD1204" s="104"/>
      <c r="AE1204" s="104"/>
      <c r="AF1204" s="104"/>
      <c r="AG1204" s="104"/>
      <c r="AH1204" s="104"/>
      <c r="AI1204" s="104"/>
      <c r="AJ1204" s="104"/>
      <c r="AK1204" s="104"/>
      <c r="AL1204" s="104"/>
      <c r="AM1204" s="104"/>
      <c r="AN1204" s="104"/>
      <c r="AO1204" s="104"/>
      <c r="AP1204" s="104"/>
      <c r="AQ1204" s="104"/>
      <c r="AR1204" s="104"/>
      <c r="AS1204" s="104"/>
      <c r="AT1204" s="104"/>
      <c r="AU1204" s="104"/>
      <c r="AV1204" s="104"/>
      <c r="AW1204" s="104"/>
      <c r="AX1204" s="104"/>
      <c r="AY1204" s="104"/>
      <c r="AZ1204" s="104"/>
      <c r="BA1204" s="104"/>
      <c r="BB1204" s="104"/>
      <c r="BC1204" s="104"/>
      <c r="BD1204" s="104"/>
      <c r="BE1204" s="104"/>
      <c r="BF1204" s="104"/>
      <c r="BG1204" s="104"/>
      <c r="BH1204" s="104"/>
      <c r="BI1204" s="104"/>
      <c r="BJ1204" s="104"/>
      <c r="BK1204" s="104"/>
      <c r="BL1204" s="104"/>
      <c r="BM1204" s="104"/>
      <c r="BN1204" s="104"/>
      <c r="BO1204" s="104"/>
      <c r="BP1204" s="104"/>
      <c r="BQ1204" s="104"/>
      <c r="BR1204" s="104"/>
      <c r="BS1204" s="104"/>
      <c r="BT1204" s="104"/>
      <c r="BU1204" s="104"/>
      <c r="BV1204" s="104"/>
      <c r="BW1204" s="104"/>
      <c r="BX1204" s="104"/>
      <c r="BY1204" s="104"/>
      <c r="BZ1204" s="104"/>
      <c r="CA1204" s="104"/>
      <c r="CB1204" s="104"/>
      <c r="CC1204" s="104"/>
      <c r="CD1204" s="104"/>
      <c r="CE1204" s="104"/>
      <c r="CF1204" s="104"/>
      <c r="CG1204" s="104"/>
      <c r="CH1204" s="104"/>
      <c r="CI1204" s="104"/>
      <c r="CJ1204" s="104"/>
      <c r="CK1204" s="104"/>
      <c r="CL1204" s="104"/>
      <c r="CM1204" s="104"/>
      <c r="CN1204" s="104"/>
      <c r="CO1204" s="104"/>
      <c r="CP1204" s="104"/>
      <c r="CQ1204" s="104"/>
      <c r="CR1204" s="104"/>
      <c r="CS1204" s="104"/>
      <c r="CT1204" s="104"/>
      <c r="CU1204" s="104"/>
      <c r="CV1204" s="104"/>
      <c r="CW1204" s="104"/>
      <c r="CX1204" s="104"/>
      <c r="CY1204" s="104"/>
      <c r="CZ1204" s="104"/>
      <c r="DA1204" s="104"/>
      <c r="DB1204" s="104"/>
      <c r="DC1204" s="104"/>
      <c r="DD1204" s="104"/>
      <c r="DE1204" s="104"/>
      <c r="DF1204" s="104"/>
      <c r="DG1204" s="104"/>
      <c r="DH1204" s="104"/>
      <c r="DI1204" s="104"/>
      <c r="DJ1204" s="107"/>
    </row>
    <row r="1205" spans="1:114" x14ac:dyDescent="0.2">
      <c r="A1205" s="164"/>
      <c r="B1205" s="165"/>
      <c r="C1205" s="116"/>
      <c r="D1205" s="116"/>
      <c r="E1205" s="116"/>
      <c r="F1205" s="116"/>
      <c r="G1205" s="116"/>
      <c r="H1205" s="116"/>
      <c r="I1205" s="116"/>
      <c r="J1205" s="129"/>
      <c r="K1205" s="116"/>
      <c r="L1205" s="116"/>
      <c r="M1205" s="116"/>
      <c r="N1205" s="116"/>
      <c r="O1205" s="116"/>
      <c r="P1205" s="116"/>
      <c r="Q1205" s="116"/>
      <c r="R1205" s="116"/>
      <c r="S1205" s="116"/>
      <c r="T1205" s="116"/>
      <c r="U1205" s="116"/>
      <c r="V1205" s="116"/>
      <c r="W1205" s="116"/>
      <c r="X1205" s="116"/>
      <c r="Y1205" s="122"/>
      <c r="Z1205" s="104"/>
      <c r="AA1205" s="104"/>
      <c r="AB1205" s="104"/>
      <c r="AC1205" s="104"/>
      <c r="AD1205" s="104"/>
      <c r="AE1205" s="104"/>
      <c r="AF1205" s="104"/>
      <c r="AG1205" s="104"/>
      <c r="AH1205" s="104"/>
      <c r="AI1205" s="104"/>
      <c r="AJ1205" s="104"/>
      <c r="AK1205" s="104"/>
      <c r="AL1205" s="104"/>
      <c r="AM1205" s="104"/>
      <c r="AN1205" s="104"/>
      <c r="AO1205" s="104"/>
      <c r="AP1205" s="104"/>
      <c r="AQ1205" s="104"/>
      <c r="AR1205" s="104"/>
      <c r="AS1205" s="104"/>
      <c r="AT1205" s="104"/>
      <c r="AU1205" s="104"/>
      <c r="AV1205" s="104"/>
      <c r="AW1205" s="104"/>
      <c r="AX1205" s="104"/>
      <c r="AY1205" s="104"/>
      <c r="AZ1205" s="104"/>
      <c r="BA1205" s="104"/>
      <c r="BB1205" s="104"/>
      <c r="BC1205" s="104"/>
      <c r="BD1205" s="104"/>
      <c r="BE1205" s="104"/>
      <c r="BF1205" s="104"/>
      <c r="BG1205" s="104"/>
      <c r="BH1205" s="104"/>
      <c r="BI1205" s="104"/>
      <c r="BJ1205" s="104"/>
      <c r="BK1205" s="104"/>
      <c r="BL1205" s="104"/>
      <c r="BM1205" s="104"/>
      <c r="BN1205" s="104"/>
      <c r="BO1205" s="104"/>
      <c r="BP1205" s="104"/>
      <c r="BQ1205" s="104"/>
      <c r="BR1205" s="104"/>
      <c r="BS1205" s="104"/>
      <c r="BT1205" s="104"/>
      <c r="BU1205" s="104"/>
      <c r="BV1205" s="104"/>
      <c r="BW1205" s="104"/>
      <c r="BX1205" s="104"/>
      <c r="BY1205" s="104"/>
      <c r="BZ1205" s="104"/>
      <c r="CA1205" s="104"/>
      <c r="CB1205" s="104"/>
      <c r="CC1205" s="104"/>
      <c r="CD1205" s="104"/>
      <c r="CE1205" s="104"/>
      <c r="CF1205" s="104"/>
      <c r="CG1205" s="104"/>
      <c r="CH1205" s="104"/>
      <c r="CI1205" s="104"/>
      <c r="CJ1205" s="104"/>
      <c r="CK1205" s="104"/>
      <c r="CL1205" s="104"/>
      <c r="CM1205" s="104"/>
      <c r="CN1205" s="104"/>
      <c r="CO1205" s="104"/>
      <c r="CP1205" s="104"/>
      <c r="CQ1205" s="104"/>
      <c r="CR1205" s="104"/>
      <c r="CS1205" s="104"/>
      <c r="CT1205" s="104"/>
      <c r="CU1205" s="104"/>
      <c r="CV1205" s="104"/>
      <c r="CW1205" s="104"/>
      <c r="CX1205" s="104"/>
      <c r="CY1205" s="104"/>
      <c r="CZ1205" s="104"/>
      <c r="DA1205" s="104"/>
      <c r="DB1205" s="104"/>
      <c r="DC1205" s="104"/>
      <c r="DD1205" s="104"/>
      <c r="DE1205" s="104"/>
      <c r="DF1205" s="104"/>
      <c r="DG1205" s="104"/>
      <c r="DH1205" s="104"/>
      <c r="DI1205" s="104"/>
      <c r="DJ1205" s="107"/>
    </row>
    <row r="1206" spans="1:114" x14ac:dyDescent="0.2">
      <c r="A1206" s="164"/>
      <c r="B1206" s="165"/>
      <c r="C1206" s="116"/>
      <c r="D1206" s="116"/>
      <c r="E1206" s="116"/>
      <c r="F1206" s="116"/>
      <c r="G1206" s="116"/>
      <c r="H1206" s="116"/>
      <c r="I1206" s="116"/>
      <c r="J1206" s="129"/>
      <c r="K1206" s="116"/>
      <c r="L1206" s="116"/>
      <c r="M1206" s="116"/>
      <c r="N1206" s="116"/>
      <c r="O1206" s="116"/>
      <c r="P1206" s="116"/>
      <c r="Q1206" s="116"/>
      <c r="R1206" s="116"/>
      <c r="S1206" s="116"/>
      <c r="T1206" s="116"/>
      <c r="U1206" s="116"/>
      <c r="V1206" s="116"/>
      <c r="W1206" s="116"/>
      <c r="X1206" s="116"/>
      <c r="Y1206" s="122"/>
      <c r="Z1206" s="104"/>
      <c r="AA1206" s="104"/>
      <c r="AB1206" s="104"/>
      <c r="AC1206" s="104"/>
      <c r="AD1206" s="104"/>
      <c r="AE1206" s="104"/>
      <c r="AF1206" s="104"/>
      <c r="AG1206" s="104"/>
      <c r="AH1206" s="104"/>
      <c r="AI1206" s="104"/>
      <c r="AJ1206" s="104"/>
      <c r="AK1206" s="104"/>
      <c r="AL1206" s="104"/>
      <c r="AM1206" s="104"/>
      <c r="AN1206" s="104"/>
      <c r="AO1206" s="104"/>
      <c r="AP1206" s="104"/>
      <c r="AQ1206" s="104"/>
      <c r="AR1206" s="104"/>
      <c r="AS1206" s="104"/>
      <c r="AT1206" s="104"/>
      <c r="AU1206" s="104"/>
      <c r="AV1206" s="104"/>
      <c r="AW1206" s="104"/>
      <c r="AX1206" s="104"/>
      <c r="AY1206" s="104"/>
      <c r="AZ1206" s="104"/>
      <c r="BA1206" s="104"/>
      <c r="BB1206" s="104"/>
      <c r="BC1206" s="104"/>
      <c r="BD1206" s="104"/>
      <c r="BE1206" s="104"/>
      <c r="BF1206" s="104"/>
      <c r="BG1206" s="104"/>
      <c r="BH1206" s="104"/>
      <c r="BI1206" s="104"/>
      <c r="BJ1206" s="104"/>
      <c r="BK1206" s="104"/>
      <c r="BL1206" s="104"/>
      <c r="BM1206" s="104"/>
      <c r="BN1206" s="104"/>
      <c r="BO1206" s="104"/>
      <c r="BP1206" s="104"/>
      <c r="BQ1206" s="104"/>
      <c r="BR1206" s="104"/>
      <c r="BS1206" s="104"/>
      <c r="BT1206" s="104"/>
      <c r="BU1206" s="104"/>
      <c r="BV1206" s="104"/>
      <c r="BW1206" s="104"/>
      <c r="BX1206" s="104"/>
      <c r="BY1206" s="104"/>
      <c r="BZ1206" s="104"/>
      <c r="CA1206" s="104"/>
      <c r="CB1206" s="104"/>
      <c r="CC1206" s="104"/>
      <c r="CD1206" s="104"/>
      <c r="CE1206" s="104"/>
      <c r="CF1206" s="104"/>
      <c r="CG1206" s="104"/>
      <c r="CH1206" s="104"/>
      <c r="CI1206" s="104"/>
      <c r="CJ1206" s="104"/>
      <c r="CK1206" s="104"/>
      <c r="CL1206" s="104"/>
      <c r="CM1206" s="104"/>
      <c r="CN1206" s="104"/>
      <c r="CO1206" s="104"/>
      <c r="CP1206" s="104"/>
      <c r="CQ1206" s="104"/>
      <c r="CR1206" s="104"/>
      <c r="CS1206" s="104"/>
      <c r="CT1206" s="104"/>
      <c r="CU1206" s="104"/>
      <c r="CV1206" s="104"/>
      <c r="CW1206" s="104"/>
      <c r="CX1206" s="104"/>
      <c r="CY1206" s="104"/>
      <c r="CZ1206" s="104"/>
      <c r="DA1206" s="104"/>
      <c r="DB1206" s="104"/>
      <c r="DC1206" s="104"/>
      <c r="DD1206" s="104"/>
      <c r="DE1206" s="104"/>
      <c r="DF1206" s="104"/>
      <c r="DG1206" s="104"/>
      <c r="DH1206" s="104"/>
      <c r="DI1206" s="104"/>
      <c r="DJ1206" s="107"/>
    </row>
    <row r="1207" spans="1:114" x14ac:dyDescent="0.2">
      <c r="A1207" s="164"/>
      <c r="B1207" s="165"/>
      <c r="C1207" s="116"/>
      <c r="D1207" s="116"/>
      <c r="E1207" s="116"/>
      <c r="F1207" s="116"/>
      <c r="G1207" s="116"/>
      <c r="H1207" s="116"/>
      <c r="I1207" s="116"/>
      <c r="J1207" s="129"/>
      <c r="K1207" s="116"/>
      <c r="L1207" s="116"/>
      <c r="M1207" s="116"/>
      <c r="N1207" s="116"/>
      <c r="O1207" s="116"/>
      <c r="P1207" s="116"/>
      <c r="Q1207" s="116"/>
      <c r="R1207" s="116"/>
      <c r="S1207" s="116"/>
      <c r="T1207" s="116"/>
      <c r="U1207" s="116"/>
      <c r="V1207" s="116"/>
      <c r="W1207" s="116"/>
      <c r="X1207" s="116"/>
      <c r="Y1207" s="122"/>
      <c r="Z1207" s="104"/>
      <c r="AA1207" s="104"/>
      <c r="AB1207" s="104"/>
      <c r="AC1207" s="104"/>
      <c r="AD1207" s="104"/>
      <c r="AE1207" s="104"/>
      <c r="AF1207" s="104"/>
      <c r="AG1207" s="104"/>
      <c r="AH1207" s="104"/>
      <c r="AI1207" s="104"/>
      <c r="AJ1207" s="104"/>
      <c r="AK1207" s="104"/>
      <c r="AL1207" s="104"/>
      <c r="AM1207" s="104"/>
      <c r="AN1207" s="104"/>
      <c r="AO1207" s="104"/>
      <c r="AP1207" s="104"/>
      <c r="AQ1207" s="104"/>
      <c r="AR1207" s="104"/>
      <c r="AS1207" s="104"/>
      <c r="AT1207" s="104"/>
      <c r="AU1207" s="104"/>
      <c r="AV1207" s="104"/>
      <c r="AW1207" s="104"/>
      <c r="AX1207" s="104"/>
      <c r="AY1207" s="104"/>
      <c r="AZ1207" s="104"/>
      <c r="BA1207" s="104"/>
      <c r="BB1207" s="104"/>
      <c r="BC1207" s="104"/>
      <c r="BD1207" s="104"/>
      <c r="BE1207" s="104"/>
      <c r="BF1207" s="104"/>
      <c r="BG1207" s="104"/>
      <c r="BH1207" s="104"/>
      <c r="BI1207" s="104"/>
      <c r="BJ1207" s="104"/>
      <c r="BK1207" s="104"/>
      <c r="BL1207" s="104"/>
      <c r="BM1207" s="104"/>
      <c r="BN1207" s="104"/>
      <c r="BO1207" s="104"/>
      <c r="BP1207" s="104"/>
      <c r="BQ1207" s="104"/>
      <c r="BR1207" s="104"/>
      <c r="BS1207" s="104"/>
      <c r="BT1207" s="104"/>
      <c r="BU1207" s="104"/>
      <c r="BV1207" s="104"/>
      <c r="BW1207" s="104"/>
      <c r="BX1207" s="104"/>
      <c r="BY1207" s="104"/>
      <c r="BZ1207" s="104"/>
      <c r="CA1207" s="104"/>
      <c r="CB1207" s="104"/>
      <c r="CC1207" s="104"/>
      <c r="CD1207" s="104"/>
      <c r="CE1207" s="104"/>
      <c r="CF1207" s="104"/>
      <c r="CG1207" s="104"/>
      <c r="CH1207" s="104"/>
      <c r="CI1207" s="104"/>
      <c r="CJ1207" s="104"/>
      <c r="CK1207" s="104"/>
      <c r="CL1207" s="104"/>
      <c r="CM1207" s="104"/>
      <c r="CN1207" s="104"/>
      <c r="CO1207" s="104"/>
      <c r="CP1207" s="104"/>
      <c r="CQ1207" s="104"/>
      <c r="CR1207" s="104"/>
      <c r="CS1207" s="104"/>
      <c r="CT1207" s="104"/>
      <c r="CU1207" s="104"/>
      <c r="CV1207" s="104"/>
      <c r="CW1207" s="104"/>
      <c r="CX1207" s="104"/>
      <c r="CY1207" s="104"/>
      <c r="CZ1207" s="104"/>
      <c r="DA1207" s="104"/>
      <c r="DB1207" s="104"/>
      <c r="DC1207" s="104"/>
      <c r="DD1207" s="104"/>
      <c r="DE1207" s="104"/>
      <c r="DF1207" s="104"/>
      <c r="DG1207" s="104"/>
      <c r="DH1207" s="104"/>
      <c r="DI1207" s="104"/>
      <c r="DJ1207" s="107"/>
    </row>
    <row r="1208" spans="1:114" x14ac:dyDescent="0.2">
      <c r="A1208" s="164"/>
      <c r="B1208" s="165"/>
      <c r="C1208" s="116"/>
      <c r="D1208" s="116"/>
      <c r="E1208" s="116"/>
      <c r="F1208" s="116"/>
      <c r="G1208" s="116"/>
      <c r="H1208" s="116"/>
      <c r="I1208" s="116"/>
      <c r="J1208" s="129"/>
      <c r="K1208" s="116"/>
      <c r="L1208" s="116"/>
      <c r="M1208" s="116"/>
      <c r="N1208" s="116"/>
      <c r="O1208" s="116"/>
      <c r="P1208" s="116"/>
      <c r="Q1208" s="116"/>
      <c r="R1208" s="116"/>
      <c r="S1208" s="116"/>
      <c r="T1208" s="116"/>
      <c r="U1208" s="116"/>
      <c r="V1208" s="116"/>
      <c r="W1208" s="116"/>
      <c r="X1208" s="116"/>
      <c r="Y1208" s="122"/>
      <c r="Z1208" s="104"/>
      <c r="AA1208" s="104"/>
      <c r="AB1208" s="104"/>
      <c r="AC1208" s="104"/>
      <c r="AD1208" s="104"/>
      <c r="AE1208" s="104"/>
      <c r="AF1208" s="104"/>
      <c r="AG1208" s="104"/>
      <c r="AH1208" s="104"/>
      <c r="AI1208" s="104"/>
      <c r="AJ1208" s="104"/>
      <c r="AK1208" s="104"/>
      <c r="AL1208" s="104"/>
      <c r="AM1208" s="104"/>
      <c r="AN1208" s="104"/>
      <c r="AO1208" s="104"/>
      <c r="AP1208" s="104"/>
      <c r="AQ1208" s="104"/>
      <c r="AR1208" s="104"/>
      <c r="AS1208" s="104"/>
      <c r="AT1208" s="104"/>
      <c r="AU1208" s="104"/>
      <c r="AV1208" s="104"/>
      <c r="AW1208" s="104"/>
      <c r="AX1208" s="104"/>
      <c r="AY1208" s="104"/>
      <c r="AZ1208" s="104"/>
      <c r="BA1208" s="104"/>
      <c r="BB1208" s="104"/>
      <c r="BC1208" s="104"/>
      <c r="BD1208" s="104"/>
      <c r="BE1208" s="104"/>
      <c r="BF1208" s="104"/>
      <c r="BG1208" s="104"/>
      <c r="BH1208" s="104"/>
      <c r="BI1208" s="104"/>
      <c r="BJ1208" s="104"/>
      <c r="BK1208" s="104"/>
      <c r="BL1208" s="104"/>
      <c r="BM1208" s="104"/>
      <c r="BN1208" s="104"/>
      <c r="BO1208" s="104"/>
      <c r="BP1208" s="104"/>
      <c r="BQ1208" s="104"/>
      <c r="BR1208" s="104"/>
      <c r="BS1208" s="104"/>
      <c r="BT1208" s="104"/>
      <c r="BU1208" s="104"/>
      <c r="BV1208" s="104"/>
      <c r="BW1208" s="104"/>
      <c r="BX1208" s="104"/>
      <c r="BY1208" s="104"/>
      <c r="BZ1208" s="104"/>
      <c r="CA1208" s="104"/>
      <c r="CB1208" s="104"/>
      <c r="CC1208" s="104"/>
      <c r="CD1208" s="104"/>
      <c r="CE1208" s="104"/>
      <c r="CF1208" s="104"/>
      <c r="CG1208" s="104"/>
      <c r="CH1208" s="104"/>
      <c r="CI1208" s="104"/>
      <c r="CJ1208" s="104"/>
      <c r="CK1208" s="104"/>
      <c r="CL1208" s="104"/>
      <c r="CM1208" s="104"/>
      <c r="CN1208" s="104"/>
      <c r="CO1208" s="104"/>
      <c r="CP1208" s="104"/>
      <c r="CQ1208" s="104"/>
      <c r="CR1208" s="104"/>
      <c r="CS1208" s="104"/>
      <c r="CT1208" s="104"/>
      <c r="CU1208" s="104"/>
      <c r="CV1208" s="104"/>
      <c r="CW1208" s="104"/>
      <c r="CX1208" s="104"/>
      <c r="CY1208" s="104"/>
      <c r="CZ1208" s="104"/>
      <c r="DA1208" s="104"/>
      <c r="DB1208" s="104"/>
      <c r="DC1208" s="104"/>
      <c r="DD1208" s="104"/>
      <c r="DE1208" s="104"/>
      <c r="DF1208" s="104"/>
      <c r="DG1208" s="104"/>
      <c r="DH1208" s="104"/>
      <c r="DI1208" s="104"/>
      <c r="DJ1208" s="107"/>
    </row>
    <row r="1209" spans="1:114" x14ac:dyDescent="0.2">
      <c r="A1209" s="164"/>
      <c r="B1209" s="165"/>
      <c r="C1209" s="116"/>
      <c r="D1209" s="116"/>
      <c r="E1209" s="116"/>
      <c r="F1209" s="116"/>
      <c r="G1209" s="116"/>
      <c r="H1209" s="116"/>
      <c r="I1209" s="116"/>
      <c r="J1209" s="129"/>
      <c r="K1209" s="116"/>
      <c r="L1209" s="116"/>
      <c r="M1209" s="116"/>
      <c r="N1209" s="116"/>
      <c r="O1209" s="116"/>
      <c r="P1209" s="116"/>
      <c r="Q1209" s="116"/>
      <c r="R1209" s="116"/>
      <c r="S1209" s="116"/>
      <c r="T1209" s="116"/>
      <c r="U1209" s="116"/>
      <c r="V1209" s="116"/>
      <c r="W1209" s="116"/>
      <c r="X1209" s="116"/>
      <c r="Y1209" s="122"/>
      <c r="Z1209" s="104"/>
      <c r="AA1209" s="104"/>
      <c r="AB1209" s="104"/>
      <c r="AC1209" s="104"/>
      <c r="AD1209" s="104"/>
      <c r="AE1209" s="104"/>
      <c r="AF1209" s="104"/>
      <c r="AG1209" s="104"/>
      <c r="AH1209" s="104"/>
      <c r="AI1209" s="104"/>
      <c r="AJ1209" s="104"/>
      <c r="AK1209" s="104"/>
      <c r="AL1209" s="104"/>
      <c r="AM1209" s="104"/>
      <c r="AN1209" s="104"/>
      <c r="AO1209" s="104"/>
      <c r="AP1209" s="104"/>
      <c r="AQ1209" s="104"/>
      <c r="AR1209" s="104"/>
      <c r="AS1209" s="104"/>
      <c r="AT1209" s="104"/>
      <c r="AU1209" s="104"/>
      <c r="AV1209" s="104"/>
      <c r="AW1209" s="104"/>
      <c r="AX1209" s="104"/>
      <c r="AY1209" s="104"/>
      <c r="AZ1209" s="104"/>
      <c r="BA1209" s="104"/>
      <c r="BB1209" s="104"/>
      <c r="BC1209" s="104"/>
      <c r="BD1209" s="104"/>
      <c r="BE1209" s="104"/>
      <c r="BF1209" s="104"/>
      <c r="BG1209" s="104"/>
      <c r="BH1209" s="104"/>
      <c r="BI1209" s="104"/>
      <c r="BJ1209" s="104"/>
      <c r="BK1209" s="104"/>
      <c r="BL1209" s="104"/>
      <c r="BM1209" s="104"/>
      <c r="BN1209" s="104"/>
      <c r="BO1209" s="104"/>
      <c r="BP1209" s="104"/>
      <c r="BQ1209" s="104"/>
      <c r="BR1209" s="104"/>
      <c r="BS1209" s="104"/>
      <c r="BT1209" s="104"/>
      <c r="BU1209" s="104"/>
      <c r="BV1209" s="104"/>
      <c r="BW1209" s="104"/>
      <c r="BX1209" s="104"/>
      <c r="BY1209" s="104"/>
      <c r="BZ1209" s="104"/>
      <c r="CA1209" s="104"/>
      <c r="CB1209" s="104"/>
      <c r="CC1209" s="104"/>
      <c r="CD1209" s="104"/>
      <c r="CE1209" s="104"/>
      <c r="CF1209" s="104"/>
      <c r="CG1209" s="104"/>
      <c r="CH1209" s="104"/>
      <c r="CI1209" s="104"/>
      <c r="CJ1209" s="104"/>
      <c r="CK1209" s="104"/>
      <c r="CL1209" s="104"/>
      <c r="CM1209" s="104"/>
      <c r="CN1209" s="104"/>
      <c r="CO1209" s="104"/>
      <c r="CP1209" s="104"/>
      <c r="CQ1209" s="104"/>
      <c r="CR1209" s="104"/>
      <c r="CS1209" s="104"/>
      <c r="CT1209" s="104"/>
      <c r="CU1209" s="104"/>
      <c r="CV1209" s="104"/>
      <c r="CW1209" s="104"/>
      <c r="CX1209" s="104"/>
      <c r="CY1209" s="104"/>
      <c r="CZ1209" s="104"/>
      <c r="DA1209" s="104"/>
      <c r="DB1209" s="104"/>
      <c r="DC1209" s="104"/>
      <c r="DD1209" s="104"/>
      <c r="DE1209" s="104"/>
      <c r="DF1209" s="104"/>
      <c r="DG1209" s="104"/>
      <c r="DH1209" s="104"/>
      <c r="DI1209" s="104"/>
      <c r="DJ1209" s="107"/>
    </row>
    <row r="1210" spans="1:114" x14ac:dyDescent="0.2">
      <c r="A1210" s="164"/>
      <c r="B1210" s="165"/>
      <c r="C1210" s="116"/>
      <c r="D1210" s="116"/>
      <c r="E1210" s="116"/>
      <c r="F1210" s="116"/>
      <c r="G1210" s="116"/>
      <c r="H1210" s="116"/>
      <c r="I1210" s="116"/>
      <c r="J1210" s="129"/>
      <c r="K1210" s="116"/>
      <c r="L1210" s="116"/>
      <c r="M1210" s="116"/>
      <c r="N1210" s="116"/>
      <c r="O1210" s="116"/>
      <c r="P1210" s="116"/>
      <c r="Q1210" s="116"/>
      <c r="R1210" s="116"/>
      <c r="S1210" s="116"/>
      <c r="T1210" s="116"/>
      <c r="U1210" s="116"/>
      <c r="V1210" s="116"/>
      <c r="W1210" s="116"/>
      <c r="X1210" s="116"/>
      <c r="Y1210" s="122"/>
      <c r="Z1210" s="104"/>
      <c r="AA1210" s="104"/>
      <c r="AB1210" s="104"/>
      <c r="AC1210" s="104"/>
      <c r="AD1210" s="104"/>
      <c r="AE1210" s="104"/>
      <c r="AF1210" s="104"/>
      <c r="AG1210" s="104"/>
      <c r="AH1210" s="104"/>
      <c r="AI1210" s="104"/>
      <c r="AJ1210" s="104"/>
      <c r="AK1210" s="104"/>
      <c r="AL1210" s="104"/>
      <c r="AM1210" s="104"/>
      <c r="AN1210" s="104"/>
      <c r="AO1210" s="104"/>
      <c r="AP1210" s="104"/>
      <c r="AQ1210" s="104"/>
      <c r="AR1210" s="104"/>
      <c r="AS1210" s="104"/>
      <c r="AT1210" s="104"/>
      <c r="AU1210" s="104"/>
      <c r="AV1210" s="104"/>
      <c r="AW1210" s="104"/>
      <c r="AX1210" s="104"/>
      <c r="AY1210" s="104"/>
      <c r="AZ1210" s="104"/>
      <c r="BA1210" s="104"/>
      <c r="BB1210" s="104"/>
      <c r="BC1210" s="104"/>
      <c r="BD1210" s="104"/>
      <c r="BE1210" s="104"/>
      <c r="BF1210" s="104"/>
      <c r="BG1210" s="104"/>
      <c r="BH1210" s="104"/>
      <c r="BI1210" s="104"/>
      <c r="BJ1210" s="104"/>
      <c r="BK1210" s="104"/>
      <c r="BL1210" s="104"/>
      <c r="BM1210" s="104"/>
      <c r="BN1210" s="104"/>
      <c r="BO1210" s="104"/>
      <c r="BP1210" s="104"/>
      <c r="BQ1210" s="104"/>
      <c r="BR1210" s="104"/>
      <c r="BS1210" s="104"/>
      <c r="BT1210" s="104"/>
      <c r="BU1210" s="104"/>
      <c r="BV1210" s="104"/>
      <c r="BW1210" s="104"/>
      <c r="BX1210" s="104"/>
      <c r="BY1210" s="104"/>
      <c r="BZ1210" s="104"/>
      <c r="CA1210" s="104"/>
      <c r="CB1210" s="104"/>
      <c r="CC1210" s="104"/>
      <c r="CD1210" s="104"/>
      <c r="CE1210" s="104"/>
      <c r="CF1210" s="104"/>
      <c r="CG1210" s="104"/>
      <c r="CH1210" s="104"/>
      <c r="CI1210" s="104"/>
      <c r="CJ1210" s="104"/>
      <c r="CK1210" s="104"/>
      <c r="CL1210" s="104"/>
      <c r="CM1210" s="104"/>
      <c r="CN1210" s="104"/>
      <c r="CO1210" s="104"/>
      <c r="CP1210" s="104"/>
      <c r="CQ1210" s="104"/>
      <c r="CR1210" s="104"/>
      <c r="CS1210" s="104"/>
      <c r="CT1210" s="104"/>
      <c r="CU1210" s="104"/>
      <c r="CV1210" s="104"/>
      <c r="CW1210" s="104"/>
      <c r="CX1210" s="104"/>
      <c r="CY1210" s="104"/>
      <c r="CZ1210" s="104"/>
      <c r="DA1210" s="104"/>
      <c r="DB1210" s="104"/>
      <c r="DC1210" s="104"/>
      <c r="DD1210" s="104"/>
      <c r="DE1210" s="104"/>
      <c r="DF1210" s="104"/>
      <c r="DG1210" s="104"/>
      <c r="DH1210" s="104"/>
      <c r="DI1210" s="104"/>
      <c r="DJ1210" s="107"/>
    </row>
    <row r="1211" spans="1:114" x14ac:dyDescent="0.2">
      <c r="A1211" s="164"/>
      <c r="B1211" s="165"/>
      <c r="C1211" s="116"/>
      <c r="D1211" s="116"/>
      <c r="E1211" s="116"/>
      <c r="F1211" s="116"/>
      <c r="G1211" s="116"/>
      <c r="H1211" s="116"/>
      <c r="I1211" s="116"/>
      <c r="J1211" s="129"/>
      <c r="K1211" s="116"/>
      <c r="L1211" s="116"/>
      <c r="M1211" s="116"/>
      <c r="N1211" s="116"/>
      <c r="O1211" s="116"/>
      <c r="P1211" s="116"/>
      <c r="Q1211" s="116"/>
      <c r="R1211" s="116"/>
      <c r="S1211" s="116"/>
      <c r="T1211" s="116"/>
      <c r="U1211" s="116"/>
      <c r="V1211" s="116"/>
      <c r="W1211" s="116"/>
      <c r="X1211" s="116"/>
      <c r="Y1211" s="122"/>
      <c r="Z1211" s="104"/>
      <c r="AA1211" s="104"/>
      <c r="AB1211" s="104"/>
      <c r="AC1211" s="104"/>
      <c r="AD1211" s="104"/>
      <c r="AE1211" s="104"/>
      <c r="AF1211" s="104"/>
      <c r="AG1211" s="104"/>
      <c r="AH1211" s="104"/>
      <c r="AI1211" s="104"/>
      <c r="AJ1211" s="104"/>
      <c r="AK1211" s="104"/>
      <c r="AL1211" s="104"/>
      <c r="AM1211" s="104"/>
      <c r="AN1211" s="104"/>
      <c r="AO1211" s="104"/>
      <c r="AP1211" s="104"/>
      <c r="AQ1211" s="104"/>
      <c r="AR1211" s="104"/>
      <c r="AS1211" s="104"/>
      <c r="AT1211" s="104"/>
      <c r="AU1211" s="104"/>
      <c r="AV1211" s="104"/>
      <c r="AW1211" s="104"/>
      <c r="AX1211" s="104"/>
      <c r="AY1211" s="104"/>
      <c r="AZ1211" s="104"/>
      <c r="BA1211" s="104"/>
      <c r="BB1211" s="104"/>
      <c r="BC1211" s="104"/>
      <c r="BD1211" s="104"/>
      <c r="BE1211" s="104"/>
      <c r="BF1211" s="104"/>
      <c r="BG1211" s="104"/>
      <c r="BH1211" s="104"/>
      <c r="BI1211" s="104"/>
      <c r="BJ1211" s="104"/>
      <c r="BK1211" s="104"/>
      <c r="BL1211" s="104"/>
      <c r="BM1211" s="104"/>
      <c r="BN1211" s="104"/>
      <c r="BO1211" s="104"/>
      <c r="BP1211" s="104"/>
      <c r="BQ1211" s="104"/>
      <c r="BR1211" s="104"/>
      <c r="BS1211" s="104"/>
      <c r="BT1211" s="104"/>
      <c r="BU1211" s="104"/>
      <c r="BV1211" s="104"/>
      <c r="BW1211" s="104"/>
      <c r="BX1211" s="104"/>
      <c r="BY1211" s="104"/>
      <c r="BZ1211" s="104"/>
      <c r="CA1211" s="104"/>
      <c r="CB1211" s="104"/>
      <c r="CC1211" s="104"/>
      <c r="CD1211" s="104"/>
      <c r="CE1211" s="104"/>
      <c r="CF1211" s="104"/>
      <c r="CG1211" s="104"/>
      <c r="CH1211" s="104"/>
      <c r="CI1211" s="104"/>
      <c r="CJ1211" s="104"/>
      <c r="CK1211" s="104"/>
      <c r="CL1211" s="104"/>
      <c r="CM1211" s="104"/>
      <c r="CN1211" s="104"/>
      <c r="CO1211" s="104"/>
      <c r="CP1211" s="104"/>
      <c r="CQ1211" s="104"/>
      <c r="CR1211" s="104"/>
      <c r="CS1211" s="104"/>
      <c r="CT1211" s="104"/>
      <c r="CU1211" s="104"/>
      <c r="CV1211" s="104"/>
      <c r="CW1211" s="104"/>
      <c r="CX1211" s="104"/>
      <c r="CY1211" s="104"/>
      <c r="CZ1211" s="104"/>
      <c r="DA1211" s="104"/>
      <c r="DB1211" s="104"/>
      <c r="DC1211" s="104"/>
      <c r="DD1211" s="104"/>
      <c r="DE1211" s="104"/>
      <c r="DF1211" s="104"/>
      <c r="DG1211" s="104"/>
      <c r="DH1211" s="104"/>
      <c r="DI1211" s="104"/>
      <c r="DJ1211" s="107"/>
    </row>
    <row r="1212" spans="1:114" x14ac:dyDescent="0.2">
      <c r="A1212" s="164"/>
      <c r="B1212" s="165"/>
      <c r="C1212" s="116"/>
      <c r="D1212" s="116"/>
      <c r="E1212" s="116"/>
      <c r="F1212" s="116"/>
      <c r="G1212" s="116"/>
      <c r="H1212" s="116"/>
      <c r="I1212" s="116"/>
      <c r="J1212" s="129"/>
      <c r="K1212" s="116"/>
      <c r="L1212" s="116"/>
      <c r="M1212" s="116"/>
      <c r="N1212" s="116"/>
      <c r="O1212" s="116"/>
      <c r="P1212" s="116"/>
      <c r="Q1212" s="116"/>
      <c r="R1212" s="116"/>
      <c r="S1212" s="116"/>
      <c r="T1212" s="116"/>
      <c r="U1212" s="116"/>
      <c r="V1212" s="116"/>
      <c r="W1212" s="116"/>
      <c r="X1212" s="116"/>
      <c r="Y1212" s="122"/>
      <c r="Z1212" s="104"/>
      <c r="AA1212" s="104"/>
      <c r="AB1212" s="104"/>
      <c r="AC1212" s="104"/>
      <c r="AD1212" s="104"/>
      <c r="AE1212" s="104"/>
      <c r="AF1212" s="104"/>
      <c r="AG1212" s="104"/>
      <c r="AH1212" s="104"/>
      <c r="AI1212" s="104"/>
      <c r="AJ1212" s="104"/>
      <c r="AK1212" s="104"/>
      <c r="AL1212" s="104"/>
      <c r="AM1212" s="104"/>
      <c r="AN1212" s="104"/>
      <c r="AO1212" s="104"/>
      <c r="AP1212" s="104"/>
      <c r="AQ1212" s="104"/>
      <c r="AR1212" s="104"/>
      <c r="AS1212" s="104"/>
      <c r="AT1212" s="104"/>
      <c r="AU1212" s="104"/>
      <c r="AV1212" s="104"/>
      <c r="AW1212" s="104"/>
      <c r="AX1212" s="104"/>
      <c r="AY1212" s="104"/>
      <c r="AZ1212" s="104"/>
      <c r="BA1212" s="104"/>
      <c r="BB1212" s="104"/>
      <c r="BC1212" s="104"/>
      <c r="BD1212" s="104"/>
      <c r="BE1212" s="104"/>
      <c r="BF1212" s="104"/>
      <c r="BG1212" s="104"/>
      <c r="BH1212" s="104"/>
      <c r="BI1212" s="104"/>
      <c r="BJ1212" s="104"/>
      <c r="BK1212" s="104"/>
      <c r="BL1212" s="104"/>
      <c r="BM1212" s="104"/>
      <c r="BN1212" s="104"/>
      <c r="BO1212" s="104"/>
      <c r="BP1212" s="104"/>
      <c r="BQ1212" s="104"/>
      <c r="BR1212" s="104"/>
      <c r="BS1212" s="104"/>
      <c r="BT1212" s="104"/>
      <c r="BU1212" s="104"/>
      <c r="BV1212" s="104"/>
      <c r="BW1212" s="104"/>
      <c r="BX1212" s="104"/>
      <c r="BY1212" s="104"/>
      <c r="BZ1212" s="104"/>
      <c r="CA1212" s="104"/>
      <c r="CB1212" s="104"/>
      <c r="CC1212" s="104"/>
      <c r="CD1212" s="104"/>
      <c r="CE1212" s="104"/>
      <c r="CF1212" s="104"/>
      <c r="CG1212" s="104"/>
      <c r="CH1212" s="104"/>
      <c r="CI1212" s="104"/>
      <c r="CJ1212" s="104"/>
      <c r="CK1212" s="104"/>
      <c r="CL1212" s="104"/>
      <c r="CM1212" s="104"/>
      <c r="CN1212" s="104"/>
      <c r="CO1212" s="104"/>
      <c r="CP1212" s="104"/>
      <c r="CQ1212" s="104"/>
      <c r="CR1212" s="104"/>
      <c r="CS1212" s="104"/>
      <c r="CT1212" s="104"/>
      <c r="CU1212" s="104"/>
      <c r="CV1212" s="104"/>
      <c r="CW1212" s="104"/>
      <c r="CX1212" s="104"/>
      <c r="CY1212" s="104"/>
      <c r="CZ1212" s="104"/>
      <c r="DA1212" s="104"/>
      <c r="DB1212" s="104"/>
      <c r="DC1212" s="104"/>
      <c r="DD1212" s="104"/>
      <c r="DE1212" s="104"/>
      <c r="DF1212" s="104"/>
      <c r="DG1212" s="104"/>
      <c r="DH1212" s="104"/>
      <c r="DI1212" s="104"/>
      <c r="DJ1212" s="107"/>
    </row>
    <row r="1213" spans="1:114" x14ac:dyDescent="0.2">
      <c r="A1213" s="164"/>
      <c r="B1213" s="165"/>
      <c r="C1213" s="116"/>
      <c r="D1213" s="116"/>
      <c r="E1213" s="116"/>
      <c r="F1213" s="116"/>
      <c r="G1213" s="116"/>
      <c r="H1213" s="116"/>
      <c r="I1213" s="116"/>
      <c r="J1213" s="129"/>
      <c r="K1213" s="116"/>
      <c r="L1213" s="116"/>
      <c r="M1213" s="116"/>
      <c r="N1213" s="116"/>
      <c r="O1213" s="116"/>
      <c r="P1213" s="116"/>
      <c r="Q1213" s="116"/>
      <c r="R1213" s="116"/>
      <c r="S1213" s="116"/>
      <c r="T1213" s="116"/>
      <c r="U1213" s="116"/>
      <c r="V1213" s="116"/>
      <c r="W1213" s="116"/>
      <c r="X1213" s="116"/>
      <c r="Y1213" s="122"/>
      <c r="Z1213" s="104"/>
      <c r="AA1213" s="104"/>
      <c r="AB1213" s="104"/>
      <c r="AC1213" s="104"/>
      <c r="AD1213" s="104"/>
      <c r="AE1213" s="104"/>
      <c r="AF1213" s="104"/>
      <c r="AG1213" s="104"/>
      <c r="AH1213" s="104"/>
      <c r="AI1213" s="104"/>
      <c r="AJ1213" s="104"/>
      <c r="AK1213" s="104"/>
      <c r="AL1213" s="104"/>
      <c r="AM1213" s="104"/>
      <c r="AN1213" s="104"/>
      <c r="AO1213" s="104"/>
      <c r="AP1213" s="104"/>
      <c r="AQ1213" s="104"/>
      <c r="AR1213" s="104"/>
      <c r="AS1213" s="104"/>
      <c r="AT1213" s="104"/>
      <c r="AU1213" s="104"/>
      <c r="AV1213" s="104"/>
      <c r="AW1213" s="104"/>
      <c r="AX1213" s="104"/>
      <c r="AY1213" s="104"/>
      <c r="AZ1213" s="104"/>
      <c r="BA1213" s="104"/>
      <c r="BB1213" s="104"/>
      <c r="BC1213" s="104"/>
      <c r="BD1213" s="104"/>
      <c r="BE1213" s="104"/>
      <c r="BF1213" s="104"/>
      <c r="BG1213" s="104"/>
      <c r="BH1213" s="104"/>
      <c r="BI1213" s="104"/>
      <c r="BJ1213" s="104"/>
      <c r="BK1213" s="104"/>
      <c r="BL1213" s="104"/>
      <c r="BM1213" s="104"/>
      <c r="BN1213" s="104"/>
      <c r="BO1213" s="104"/>
      <c r="BP1213" s="104"/>
      <c r="BQ1213" s="104"/>
      <c r="BR1213" s="104"/>
      <c r="BS1213" s="104"/>
      <c r="BT1213" s="104"/>
      <c r="BU1213" s="104"/>
      <c r="BV1213" s="104"/>
      <c r="BW1213" s="104"/>
      <c r="BX1213" s="104"/>
      <c r="BY1213" s="104"/>
      <c r="BZ1213" s="104"/>
      <c r="CA1213" s="104"/>
      <c r="CB1213" s="104"/>
      <c r="CC1213" s="104"/>
      <c r="CD1213" s="104"/>
      <c r="CE1213" s="104"/>
      <c r="CF1213" s="104"/>
      <c r="CG1213" s="104"/>
      <c r="CH1213" s="104"/>
      <c r="CI1213" s="104"/>
      <c r="CJ1213" s="104"/>
      <c r="CK1213" s="104"/>
      <c r="CL1213" s="104"/>
      <c r="CM1213" s="104"/>
      <c r="CN1213" s="104"/>
      <c r="CO1213" s="104"/>
      <c r="CP1213" s="104"/>
      <c r="CQ1213" s="104"/>
      <c r="CR1213" s="104"/>
      <c r="CS1213" s="104"/>
      <c r="CT1213" s="104"/>
      <c r="CU1213" s="104"/>
      <c r="CV1213" s="104"/>
      <c r="CW1213" s="104"/>
      <c r="CX1213" s="104"/>
      <c r="CY1213" s="104"/>
      <c r="CZ1213" s="104"/>
      <c r="DA1213" s="104"/>
      <c r="DB1213" s="104"/>
      <c r="DC1213" s="104"/>
      <c r="DD1213" s="104"/>
      <c r="DE1213" s="104"/>
      <c r="DF1213" s="104"/>
      <c r="DG1213" s="104"/>
      <c r="DH1213" s="104"/>
      <c r="DI1213" s="104"/>
      <c r="DJ1213" s="107"/>
    </row>
    <row r="1214" spans="1:114" x14ac:dyDescent="0.2">
      <c r="A1214" s="164"/>
      <c r="B1214" s="165"/>
      <c r="C1214" s="116"/>
      <c r="D1214" s="116"/>
      <c r="E1214" s="116"/>
      <c r="F1214" s="116"/>
      <c r="G1214" s="116"/>
      <c r="H1214" s="116"/>
      <c r="I1214" s="116"/>
      <c r="J1214" s="129"/>
      <c r="K1214" s="116"/>
      <c r="L1214" s="116"/>
      <c r="M1214" s="116"/>
      <c r="N1214" s="116"/>
      <c r="O1214" s="116"/>
      <c r="P1214" s="116"/>
      <c r="Q1214" s="116"/>
      <c r="R1214" s="116"/>
      <c r="S1214" s="116"/>
      <c r="T1214" s="116"/>
      <c r="U1214" s="116"/>
      <c r="V1214" s="116"/>
      <c r="W1214" s="116"/>
      <c r="X1214" s="116"/>
      <c r="Y1214" s="122"/>
      <c r="Z1214" s="104"/>
      <c r="AA1214" s="104"/>
      <c r="AB1214" s="104"/>
      <c r="AC1214" s="104"/>
      <c r="AD1214" s="104"/>
      <c r="AE1214" s="104"/>
      <c r="AF1214" s="104"/>
      <c r="AG1214" s="104"/>
      <c r="AH1214" s="104"/>
      <c r="AI1214" s="104"/>
      <c r="AJ1214" s="104"/>
      <c r="AK1214" s="104"/>
      <c r="AL1214" s="104"/>
      <c r="AM1214" s="104"/>
      <c r="AN1214" s="104"/>
      <c r="AO1214" s="104"/>
      <c r="AP1214" s="104"/>
      <c r="AQ1214" s="104"/>
      <c r="AR1214" s="104"/>
      <c r="AS1214" s="104"/>
      <c r="AT1214" s="104"/>
      <c r="AU1214" s="104"/>
      <c r="AV1214" s="104"/>
      <c r="AW1214" s="104"/>
      <c r="AX1214" s="104"/>
      <c r="AY1214" s="104"/>
      <c r="AZ1214" s="104"/>
      <c r="BA1214" s="104"/>
      <c r="BB1214" s="104"/>
      <c r="BC1214" s="104"/>
      <c r="BD1214" s="104"/>
      <c r="BE1214" s="104"/>
      <c r="BF1214" s="104"/>
      <c r="BG1214" s="104"/>
      <c r="BH1214" s="104"/>
      <c r="BI1214" s="104"/>
      <c r="BJ1214" s="104"/>
      <c r="BK1214" s="104"/>
      <c r="BL1214" s="104"/>
      <c r="BM1214" s="104"/>
      <c r="BN1214" s="104"/>
      <c r="BO1214" s="104"/>
      <c r="BP1214" s="104"/>
      <c r="BQ1214" s="104"/>
      <c r="BR1214" s="104"/>
      <c r="BS1214" s="104"/>
      <c r="BT1214" s="104"/>
      <c r="BU1214" s="104"/>
      <c r="BV1214" s="104"/>
      <c r="BW1214" s="104"/>
      <c r="BX1214" s="104"/>
      <c r="BY1214" s="104"/>
      <c r="BZ1214" s="104"/>
      <c r="CA1214" s="104"/>
      <c r="CB1214" s="104"/>
      <c r="CC1214" s="104"/>
      <c r="CD1214" s="104"/>
      <c r="CE1214" s="104"/>
      <c r="CF1214" s="104"/>
      <c r="CG1214" s="104"/>
      <c r="CH1214" s="104"/>
      <c r="CI1214" s="104"/>
      <c r="CJ1214" s="104"/>
      <c r="CK1214" s="104"/>
      <c r="CL1214" s="104"/>
      <c r="CM1214" s="104"/>
      <c r="CN1214" s="104"/>
      <c r="CO1214" s="104"/>
      <c r="CP1214" s="104"/>
      <c r="CQ1214" s="104"/>
      <c r="CR1214" s="104"/>
      <c r="CS1214" s="104"/>
      <c r="CT1214" s="104"/>
      <c r="CU1214" s="104"/>
      <c r="CV1214" s="104"/>
      <c r="CW1214" s="104"/>
      <c r="CX1214" s="104"/>
      <c r="CY1214" s="104"/>
      <c r="CZ1214" s="104"/>
      <c r="DA1214" s="104"/>
      <c r="DB1214" s="104"/>
      <c r="DC1214" s="104"/>
      <c r="DD1214" s="104"/>
      <c r="DE1214" s="104"/>
      <c r="DF1214" s="104"/>
      <c r="DG1214" s="104"/>
      <c r="DH1214" s="104"/>
      <c r="DI1214" s="104"/>
      <c r="DJ1214" s="107"/>
    </row>
    <row r="1215" spans="1:114" x14ac:dyDescent="0.2">
      <c r="A1215" s="164"/>
      <c r="B1215" s="165"/>
      <c r="C1215" s="116"/>
      <c r="D1215" s="116"/>
      <c r="E1215" s="116"/>
      <c r="F1215" s="116"/>
      <c r="G1215" s="116"/>
      <c r="H1215" s="116"/>
      <c r="I1215" s="116"/>
      <c r="J1215" s="129"/>
      <c r="K1215" s="116"/>
      <c r="L1215" s="116"/>
      <c r="M1215" s="116"/>
      <c r="N1215" s="116"/>
      <c r="O1215" s="116"/>
      <c r="P1215" s="116"/>
      <c r="Q1215" s="116"/>
      <c r="R1215" s="116"/>
      <c r="S1215" s="116"/>
      <c r="T1215" s="116"/>
      <c r="U1215" s="116"/>
      <c r="V1215" s="116"/>
      <c r="W1215" s="116"/>
      <c r="X1215" s="116"/>
      <c r="Y1215" s="122"/>
      <c r="Z1215" s="104"/>
      <c r="AA1215" s="104"/>
      <c r="AB1215" s="104"/>
      <c r="AC1215" s="104"/>
      <c r="AD1215" s="104"/>
      <c r="AE1215" s="104"/>
      <c r="AF1215" s="104"/>
      <c r="AG1215" s="104"/>
      <c r="AH1215" s="104"/>
      <c r="AI1215" s="104"/>
      <c r="AJ1215" s="104"/>
      <c r="AK1215" s="104"/>
      <c r="AL1215" s="104"/>
      <c r="AM1215" s="104"/>
      <c r="AN1215" s="104"/>
      <c r="AO1215" s="104"/>
      <c r="AP1215" s="104"/>
      <c r="AQ1215" s="104"/>
      <c r="AR1215" s="104"/>
      <c r="AS1215" s="104"/>
      <c r="AT1215" s="104"/>
      <c r="AU1215" s="104"/>
      <c r="AV1215" s="104"/>
      <c r="AW1215" s="104"/>
      <c r="AX1215" s="104"/>
      <c r="AY1215" s="104"/>
      <c r="AZ1215" s="104"/>
      <c r="BA1215" s="104"/>
      <c r="BB1215" s="104"/>
      <c r="BC1215" s="104"/>
      <c r="BD1215" s="104"/>
      <c r="BE1215" s="104"/>
      <c r="BF1215" s="104"/>
      <c r="BG1215" s="104"/>
      <c r="BH1215" s="104"/>
      <c r="BI1215" s="104"/>
      <c r="BJ1215" s="104"/>
      <c r="BK1215" s="104"/>
      <c r="BL1215" s="104"/>
      <c r="BM1215" s="104"/>
      <c r="BN1215" s="104"/>
      <c r="BO1215" s="104"/>
      <c r="BP1215" s="104"/>
      <c r="BQ1215" s="104"/>
      <c r="BR1215" s="104"/>
      <c r="BS1215" s="104"/>
      <c r="BT1215" s="104"/>
      <c r="BU1215" s="104"/>
      <c r="BV1215" s="104"/>
      <c r="BW1215" s="104"/>
      <c r="BX1215" s="104"/>
      <c r="BY1215" s="104"/>
      <c r="BZ1215" s="104"/>
      <c r="CA1215" s="104"/>
      <c r="CB1215" s="104"/>
      <c r="CC1215" s="104"/>
      <c r="CD1215" s="104"/>
      <c r="CE1215" s="104"/>
      <c r="CF1215" s="104"/>
      <c r="CG1215" s="104"/>
      <c r="CH1215" s="104"/>
      <c r="CI1215" s="104"/>
      <c r="CJ1215" s="104"/>
      <c r="CK1215" s="104"/>
      <c r="CL1215" s="104"/>
      <c r="CM1215" s="104"/>
      <c r="CN1215" s="104"/>
      <c r="CO1215" s="104"/>
      <c r="CP1215" s="104"/>
      <c r="CQ1215" s="104"/>
      <c r="CR1215" s="104"/>
      <c r="CS1215" s="104"/>
      <c r="CT1215" s="104"/>
      <c r="CU1215" s="104"/>
      <c r="CV1215" s="104"/>
      <c r="CW1215" s="104"/>
      <c r="CX1215" s="104"/>
      <c r="CY1215" s="104"/>
      <c r="CZ1215" s="104"/>
      <c r="DA1215" s="104"/>
      <c r="DB1215" s="104"/>
      <c r="DC1215" s="104"/>
      <c r="DD1215" s="104"/>
      <c r="DE1215" s="104"/>
      <c r="DF1215" s="104"/>
      <c r="DG1215" s="104"/>
      <c r="DH1215" s="104"/>
      <c r="DI1215" s="104"/>
      <c r="DJ1215" s="107"/>
    </row>
    <row r="1216" spans="1:114" x14ac:dyDescent="0.2">
      <c r="A1216" s="164"/>
      <c r="B1216" s="165"/>
      <c r="C1216" s="116"/>
      <c r="D1216" s="116"/>
      <c r="E1216" s="116"/>
      <c r="F1216" s="116"/>
      <c r="G1216" s="116"/>
      <c r="H1216" s="116"/>
      <c r="I1216" s="116"/>
      <c r="J1216" s="129"/>
      <c r="K1216" s="116"/>
      <c r="L1216" s="116"/>
      <c r="M1216" s="116"/>
      <c r="N1216" s="116"/>
      <c r="O1216" s="116"/>
      <c r="P1216" s="116"/>
      <c r="Q1216" s="116"/>
      <c r="R1216" s="116"/>
      <c r="S1216" s="116"/>
      <c r="T1216" s="116"/>
      <c r="U1216" s="116"/>
      <c r="V1216" s="116"/>
      <c r="W1216" s="116"/>
      <c r="X1216" s="116"/>
      <c r="Y1216" s="122"/>
      <c r="Z1216" s="104"/>
      <c r="AA1216" s="104"/>
      <c r="AB1216" s="104"/>
      <c r="AC1216" s="104"/>
      <c r="AD1216" s="104"/>
      <c r="AE1216" s="104"/>
      <c r="AF1216" s="104"/>
      <c r="AG1216" s="104"/>
      <c r="AH1216" s="104"/>
      <c r="AI1216" s="104"/>
      <c r="AJ1216" s="104"/>
      <c r="AK1216" s="104"/>
      <c r="AL1216" s="104"/>
      <c r="AM1216" s="104"/>
      <c r="AN1216" s="104"/>
      <c r="AO1216" s="104"/>
      <c r="AP1216" s="104"/>
      <c r="AQ1216" s="104"/>
      <c r="AR1216" s="104"/>
      <c r="AS1216" s="104"/>
      <c r="AT1216" s="104"/>
      <c r="AU1216" s="104"/>
      <c r="AV1216" s="104"/>
      <c r="AW1216" s="104"/>
      <c r="AX1216" s="104"/>
      <c r="AY1216" s="104"/>
      <c r="AZ1216" s="104"/>
      <c r="BA1216" s="104"/>
      <c r="BB1216" s="104"/>
      <c r="BC1216" s="104"/>
      <c r="BD1216" s="104"/>
      <c r="BE1216" s="104"/>
      <c r="BF1216" s="104"/>
      <c r="BG1216" s="104"/>
      <c r="BH1216" s="104"/>
      <c r="BI1216" s="104"/>
      <c r="BJ1216" s="104"/>
      <c r="BK1216" s="104"/>
      <c r="BL1216" s="104"/>
      <c r="BM1216" s="104"/>
      <c r="BN1216" s="104"/>
      <c r="BO1216" s="104"/>
      <c r="BP1216" s="104"/>
      <c r="BQ1216" s="104"/>
      <c r="BR1216" s="104"/>
      <c r="BS1216" s="104"/>
      <c r="BT1216" s="104"/>
      <c r="BU1216" s="104"/>
      <c r="BV1216" s="104"/>
      <c r="BW1216" s="104"/>
      <c r="BX1216" s="104"/>
      <c r="BY1216" s="104"/>
      <c r="BZ1216" s="104"/>
      <c r="CA1216" s="104"/>
      <c r="CB1216" s="104"/>
      <c r="CC1216" s="104"/>
      <c r="CD1216" s="104"/>
      <c r="CE1216" s="104"/>
      <c r="CF1216" s="104"/>
      <c r="CG1216" s="104"/>
      <c r="CH1216" s="104"/>
      <c r="CI1216" s="104"/>
      <c r="CJ1216" s="104"/>
      <c r="CK1216" s="104"/>
      <c r="CL1216" s="104"/>
      <c r="CM1216" s="104"/>
      <c r="CN1216" s="104"/>
      <c r="CO1216" s="104"/>
      <c r="CP1216" s="104"/>
      <c r="CQ1216" s="104"/>
      <c r="CR1216" s="104"/>
      <c r="CS1216" s="104"/>
      <c r="CT1216" s="104"/>
      <c r="CU1216" s="104"/>
      <c r="CV1216" s="104"/>
      <c r="CW1216" s="104"/>
      <c r="CX1216" s="104"/>
      <c r="CY1216" s="104"/>
      <c r="CZ1216" s="104"/>
      <c r="DA1216" s="104"/>
      <c r="DB1216" s="104"/>
      <c r="DC1216" s="104"/>
      <c r="DD1216" s="104"/>
      <c r="DE1216" s="104"/>
      <c r="DF1216" s="104"/>
      <c r="DG1216" s="104"/>
      <c r="DH1216" s="104"/>
      <c r="DI1216" s="104"/>
      <c r="DJ1216" s="107"/>
    </row>
    <row r="1217" spans="1:114" x14ac:dyDescent="0.2">
      <c r="A1217" s="164"/>
      <c r="B1217" s="165"/>
      <c r="C1217" s="116"/>
      <c r="D1217" s="116"/>
      <c r="E1217" s="116"/>
      <c r="F1217" s="116"/>
      <c r="G1217" s="116"/>
      <c r="H1217" s="116"/>
      <c r="I1217" s="116"/>
      <c r="J1217" s="129"/>
      <c r="K1217" s="116"/>
      <c r="L1217" s="116"/>
      <c r="M1217" s="116"/>
      <c r="N1217" s="116"/>
      <c r="O1217" s="116"/>
      <c r="P1217" s="116"/>
      <c r="Q1217" s="116"/>
      <c r="R1217" s="116"/>
      <c r="S1217" s="116"/>
      <c r="T1217" s="116"/>
      <c r="U1217" s="116"/>
      <c r="V1217" s="116"/>
      <c r="W1217" s="116"/>
      <c r="X1217" s="116"/>
      <c r="Y1217" s="122"/>
      <c r="Z1217" s="104"/>
      <c r="AA1217" s="104"/>
      <c r="AB1217" s="104"/>
      <c r="AC1217" s="104"/>
      <c r="AD1217" s="104"/>
      <c r="AE1217" s="104"/>
      <c r="AF1217" s="104"/>
      <c r="AG1217" s="104"/>
      <c r="AH1217" s="104"/>
      <c r="AI1217" s="104"/>
      <c r="AJ1217" s="104"/>
      <c r="AK1217" s="104"/>
      <c r="AL1217" s="104"/>
      <c r="AM1217" s="104"/>
      <c r="AN1217" s="104"/>
      <c r="AO1217" s="104"/>
      <c r="AP1217" s="104"/>
      <c r="AQ1217" s="104"/>
      <c r="AR1217" s="104"/>
      <c r="AS1217" s="104"/>
      <c r="AT1217" s="104"/>
      <c r="AU1217" s="104"/>
      <c r="AV1217" s="104"/>
      <c r="AW1217" s="104"/>
      <c r="AX1217" s="104"/>
      <c r="AY1217" s="104"/>
      <c r="AZ1217" s="104"/>
      <c r="BA1217" s="104"/>
      <c r="BB1217" s="104"/>
      <c r="BC1217" s="104"/>
      <c r="BD1217" s="104"/>
      <c r="BE1217" s="104"/>
      <c r="BF1217" s="104"/>
      <c r="BG1217" s="104"/>
      <c r="BH1217" s="104"/>
      <c r="BI1217" s="104"/>
      <c r="BJ1217" s="104"/>
      <c r="BK1217" s="104"/>
      <c r="BL1217" s="104"/>
      <c r="BM1217" s="104"/>
      <c r="BN1217" s="104"/>
      <c r="BO1217" s="104"/>
      <c r="BP1217" s="104"/>
      <c r="BQ1217" s="104"/>
      <c r="BR1217" s="104"/>
      <c r="BS1217" s="104"/>
      <c r="BT1217" s="104"/>
      <c r="BU1217" s="104"/>
      <c r="BV1217" s="104"/>
      <c r="BW1217" s="104"/>
      <c r="BX1217" s="104"/>
      <c r="BY1217" s="104"/>
      <c r="BZ1217" s="104"/>
      <c r="CA1217" s="104"/>
      <c r="CB1217" s="104"/>
      <c r="CC1217" s="104"/>
      <c r="CD1217" s="104"/>
      <c r="CE1217" s="104"/>
      <c r="CF1217" s="104"/>
      <c r="CG1217" s="104"/>
      <c r="CH1217" s="104"/>
      <c r="CI1217" s="104"/>
      <c r="CJ1217" s="104"/>
      <c r="CK1217" s="104"/>
      <c r="CL1217" s="104"/>
      <c r="CM1217" s="104"/>
      <c r="CN1217" s="104"/>
      <c r="CO1217" s="104"/>
      <c r="CP1217" s="104"/>
      <c r="CQ1217" s="104"/>
      <c r="CR1217" s="104"/>
      <c r="CS1217" s="104"/>
      <c r="CT1217" s="104"/>
      <c r="CU1217" s="104"/>
      <c r="CV1217" s="104"/>
      <c r="CW1217" s="104"/>
      <c r="CX1217" s="104"/>
      <c r="CY1217" s="104"/>
      <c r="CZ1217" s="104"/>
      <c r="DA1217" s="104"/>
      <c r="DB1217" s="104"/>
      <c r="DC1217" s="104"/>
      <c r="DD1217" s="104"/>
      <c r="DE1217" s="104"/>
      <c r="DF1217" s="104"/>
      <c r="DG1217" s="104"/>
      <c r="DH1217" s="104"/>
      <c r="DI1217" s="104"/>
      <c r="DJ1217" s="107"/>
    </row>
    <row r="1218" spans="1:114" x14ac:dyDescent="0.2">
      <c r="A1218" s="164"/>
      <c r="B1218" s="165"/>
      <c r="C1218" s="116"/>
      <c r="D1218" s="116"/>
      <c r="E1218" s="116"/>
      <c r="F1218" s="116"/>
      <c r="G1218" s="116"/>
      <c r="H1218" s="116"/>
      <c r="I1218" s="116"/>
      <c r="J1218" s="129"/>
      <c r="K1218" s="116"/>
      <c r="L1218" s="116"/>
      <c r="M1218" s="116"/>
      <c r="N1218" s="116"/>
      <c r="O1218" s="116"/>
      <c r="P1218" s="116"/>
      <c r="Q1218" s="116"/>
      <c r="R1218" s="116"/>
      <c r="S1218" s="116"/>
      <c r="T1218" s="116"/>
      <c r="U1218" s="116"/>
      <c r="V1218" s="116"/>
      <c r="W1218" s="116"/>
      <c r="X1218" s="116"/>
      <c r="Y1218" s="122"/>
      <c r="Z1218" s="104"/>
      <c r="AA1218" s="104"/>
      <c r="AB1218" s="104"/>
      <c r="AC1218" s="104"/>
      <c r="AD1218" s="104"/>
      <c r="AE1218" s="104"/>
      <c r="AF1218" s="104"/>
      <c r="AG1218" s="104"/>
      <c r="AH1218" s="104"/>
      <c r="AI1218" s="104"/>
      <c r="AJ1218" s="104"/>
      <c r="AK1218" s="104"/>
      <c r="AL1218" s="104"/>
      <c r="AM1218" s="104"/>
      <c r="AN1218" s="104"/>
      <c r="AO1218" s="104"/>
      <c r="AP1218" s="104"/>
      <c r="AQ1218" s="104"/>
      <c r="AR1218" s="104"/>
      <c r="AS1218" s="104"/>
      <c r="AT1218" s="104"/>
      <c r="AU1218" s="104"/>
      <c r="AV1218" s="104"/>
      <c r="AW1218" s="104"/>
      <c r="AX1218" s="104"/>
      <c r="AY1218" s="104"/>
      <c r="AZ1218" s="104"/>
      <c r="BA1218" s="104"/>
      <c r="BB1218" s="104"/>
      <c r="BC1218" s="104"/>
      <c r="BD1218" s="104"/>
      <c r="BE1218" s="104"/>
      <c r="BF1218" s="104"/>
      <c r="BG1218" s="104"/>
      <c r="BH1218" s="104"/>
      <c r="BI1218" s="104"/>
      <c r="BJ1218" s="104"/>
      <c r="BK1218" s="104"/>
      <c r="BL1218" s="104"/>
      <c r="BM1218" s="104"/>
      <c r="BN1218" s="104"/>
      <c r="BO1218" s="104"/>
      <c r="BP1218" s="104"/>
      <c r="BQ1218" s="104"/>
      <c r="BR1218" s="104"/>
      <c r="BS1218" s="104"/>
      <c r="BT1218" s="104"/>
      <c r="BU1218" s="104"/>
      <c r="BV1218" s="104"/>
      <c r="BW1218" s="104"/>
      <c r="BX1218" s="104"/>
      <c r="BY1218" s="104"/>
      <c r="BZ1218" s="104"/>
      <c r="CA1218" s="104"/>
      <c r="CB1218" s="104"/>
      <c r="CC1218" s="104"/>
      <c r="CD1218" s="104"/>
      <c r="CE1218" s="104"/>
      <c r="CF1218" s="104"/>
      <c r="CG1218" s="104"/>
      <c r="CH1218" s="104"/>
      <c r="CI1218" s="104"/>
      <c r="CJ1218" s="104"/>
      <c r="CK1218" s="104"/>
      <c r="CL1218" s="104"/>
      <c r="CM1218" s="104"/>
      <c r="CN1218" s="104"/>
      <c r="CO1218" s="104"/>
      <c r="CP1218" s="104"/>
      <c r="CQ1218" s="104"/>
      <c r="CR1218" s="104"/>
      <c r="CS1218" s="104"/>
      <c r="CT1218" s="104"/>
      <c r="CU1218" s="104"/>
      <c r="CV1218" s="104"/>
      <c r="CW1218" s="104"/>
      <c r="CX1218" s="104"/>
      <c r="CY1218" s="104"/>
      <c r="CZ1218" s="104"/>
      <c r="DA1218" s="104"/>
      <c r="DB1218" s="104"/>
      <c r="DC1218" s="104"/>
      <c r="DD1218" s="104"/>
      <c r="DE1218" s="104"/>
      <c r="DF1218" s="104"/>
      <c r="DG1218" s="104"/>
      <c r="DH1218" s="104"/>
      <c r="DI1218" s="104"/>
      <c r="DJ1218" s="107"/>
    </row>
    <row r="1219" spans="1:114" x14ac:dyDescent="0.2">
      <c r="A1219" s="164"/>
      <c r="B1219" s="165"/>
      <c r="C1219" s="116"/>
      <c r="D1219" s="116"/>
      <c r="E1219" s="116"/>
      <c r="F1219" s="116"/>
      <c r="G1219" s="116"/>
      <c r="H1219" s="116"/>
      <c r="I1219" s="116"/>
      <c r="J1219" s="129"/>
      <c r="K1219" s="116"/>
      <c r="L1219" s="116"/>
      <c r="M1219" s="116"/>
      <c r="N1219" s="116"/>
      <c r="O1219" s="116"/>
      <c r="P1219" s="116"/>
      <c r="Q1219" s="116"/>
      <c r="R1219" s="116"/>
      <c r="S1219" s="116"/>
      <c r="T1219" s="116"/>
      <c r="U1219" s="116"/>
      <c r="V1219" s="116"/>
      <c r="W1219" s="116"/>
      <c r="X1219" s="116"/>
      <c r="Y1219" s="122"/>
      <c r="Z1219" s="104"/>
      <c r="AA1219" s="104"/>
      <c r="AB1219" s="104"/>
      <c r="AC1219" s="104"/>
      <c r="AD1219" s="104"/>
      <c r="AE1219" s="104"/>
      <c r="AF1219" s="104"/>
      <c r="AG1219" s="104"/>
      <c r="AH1219" s="104"/>
      <c r="AI1219" s="104"/>
      <c r="AJ1219" s="104"/>
      <c r="AK1219" s="104"/>
      <c r="AL1219" s="104"/>
      <c r="AM1219" s="104"/>
      <c r="AN1219" s="104"/>
      <c r="AO1219" s="104"/>
      <c r="AP1219" s="104"/>
      <c r="AQ1219" s="104"/>
      <c r="AR1219" s="104"/>
      <c r="AS1219" s="104"/>
      <c r="AT1219" s="104"/>
      <c r="AU1219" s="104"/>
      <c r="AV1219" s="104"/>
      <c r="AW1219" s="104"/>
      <c r="AX1219" s="104"/>
      <c r="AY1219" s="104"/>
      <c r="AZ1219" s="104"/>
      <c r="BA1219" s="104"/>
      <c r="BB1219" s="104"/>
      <c r="BC1219" s="104"/>
      <c r="BD1219" s="104"/>
      <c r="BE1219" s="104"/>
      <c r="BF1219" s="104"/>
      <c r="BG1219" s="104"/>
      <c r="BH1219" s="104"/>
      <c r="BI1219" s="104"/>
      <c r="BJ1219" s="104"/>
      <c r="BK1219" s="104"/>
      <c r="BL1219" s="104"/>
      <c r="BM1219" s="104"/>
      <c r="BN1219" s="104"/>
      <c r="BO1219" s="104"/>
      <c r="BP1219" s="104"/>
      <c r="BQ1219" s="104"/>
      <c r="BR1219" s="104"/>
      <c r="BS1219" s="104"/>
      <c r="BT1219" s="104"/>
      <c r="BU1219" s="104"/>
      <c r="BV1219" s="104"/>
      <c r="BW1219" s="104"/>
      <c r="BX1219" s="104"/>
      <c r="BY1219" s="104"/>
      <c r="BZ1219" s="104"/>
      <c r="CA1219" s="104"/>
      <c r="CB1219" s="104"/>
      <c r="CC1219" s="104"/>
      <c r="CD1219" s="104"/>
      <c r="CE1219" s="104"/>
      <c r="CF1219" s="104"/>
      <c r="CG1219" s="104"/>
      <c r="CH1219" s="104"/>
      <c r="CI1219" s="104"/>
      <c r="CJ1219" s="104"/>
      <c r="CK1219" s="104"/>
      <c r="CL1219" s="104"/>
      <c r="CM1219" s="104"/>
      <c r="CN1219" s="104"/>
      <c r="CO1219" s="104"/>
      <c r="CP1219" s="104"/>
      <c r="CQ1219" s="104"/>
      <c r="CR1219" s="104"/>
      <c r="CS1219" s="104"/>
      <c r="CT1219" s="104"/>
      <c r="CU1219" s="104"/>
      <c r="CV1219" s="104"/>
      <c r="CW1219" s="104"/>
      <c r="CX1219" s="104"/>
      <c r="CY1219" s="104"/>
      <c r="CZ1219" s="104"/>
      <c r="DA1219" s="104"/>
      <c r="DB1219" s="104"/>
      <c r="DC1219" s="104"/>
      <c r="DD1219" s="104"/>
      <c r="DE1219" s="104"/>
      <c r="DF1219" s="104"/>
      <c r="DG1219" s="104"/>
      <c r="DH1219" s="104"/>
      <c r="DI1219" s="104"/>
      <c r="DJ1219" s="107"/>
    </row>
    <row r="1220" spans="1:114" x14ac:dyDescent="0.2">
      <c r="A1220" s="164"/>
      <c r="B1220" s="165"/>
      <c r="C1220" s="116"/>
      <c r="D1220" s="116"/>
      <c r="E1220" s="116"/>
      <c r="F1220" s="116"/>
      <c r="G1220" s="116"/>
      <c r="H1220" s="116"/>
      <c r="I1220" s="116"/>
      <c r="J1220" s="129"/>
      <c r="K1220" s="116"/>
      <c r="L1220" s="116"/>
      <c r="M1220" s="116"/>
      <c r="N1220" s="116"/>
      <c r="O1220" s="116"/>
      <c r="P1220" s="116"/>
      <c r="Q1220" s="116"/>
      <c r="R1220" s="116"/>
      <c r="S1220" s="116"/>
      <c r="T1220" s="116"/>
      <c r="U1220" s="116"/>
      <c r="V1220" s="116"/>
      <c r="W1220" s="116"/>
      <c r="X1220" s="116"/>
      <c r="Y1220" s="122"/>
      <c r="Z1220" s="104"/>
      <c r="AA1220" s="104"/>
      <c r="AB1220" s="104"/>
      <c r="AC1220" s="104"/>
      <c r="AD1220" s="104"/>
      <c r="AE1220" s="104"/>
      <c r="AF1220" s="104"/>
      <c r="AG1220" s="104"/>
      <c r="AH1220" s="104"/>
      <c r="AI1220" s="104"/>
      <c r="AJ1220" s="104"/>
      <c r="AK1220" s="104"/>
      <c r="AL1220" s="104"/>
      <c r="AM1220" s="104"/>
      <c r="AN1220" s="104"/>
      <c r="AO1220" s="104"/>
      <c r="AP1220" s="104"/>
      <c r="AQ1220" s="104"/>
      <c r="AR1220" s="104"/>
      <c r="AS1220" s="104"/>
      <c r="AT1220" s="104"/>
      <c r="AU1220" s="104"/>
      <c r="AV1220" s="104"/>
      <c r="AW1220" s="104"/>
      <c r="AX1220" s="104"/>
      <c r="AY1220" s="104"/>
      <c r="AZ1220" s="104"/>
      <c r="BA1220" s="104"/>
      <c r="BB1220" s="104"/>
      <c r="BC1220" s="104"/>
      <c r="BD1220" s="104"/>
      <c r="BE1220" s="104"/>
      <c r="BF1220" s="104"/>
      <c r="BG1220" s="104"/>
      <c r="BH1220" s="104"/>
      <c r="BI1220" s="104"/>
      <c r="BJ1220" s="104"/>
      <c r="BK1220" s="104"/>
      <c r="BL1220" s="104"/>
      <c r="BM1220" s="104"/>
      <c r="BN1220" s="104"/>
      <c r="BO1220" s="104"/>
      <c r="BP1220" s="104"/>
      <c r="BQ1220" s="104"/>
      <c r="BR1220" s="104"/>
      <c r="BS1220" s="104"/>
      <c r="BT1220" s="104"/>
      <c r="BU1220" s="104"/>
      <c r="BV1220" s="104"/>
      <c r="BW1220" s="104"/>
      <c r="BX1220" s="104"/>
      <c r="BY1220" s="104"/>
      <c r="BZ1220" s="104"/>
      <c r="CA1220" s="104"/>
      <c r="CB1220" s="104"/>
      <c r="CC1220" s="104"/>
      <c r="CD1220" s="104"/>
      <c r="CE1220" s="104"/>
      <c r="CF1220" s="104"/>
      <c r="CG1220" s="104"/>
      <c r="CH1220" s="104"/>
      <c r="CI1220" s="104"/>
      <c r="CJ1220" s="104"/>
      <c r="CK1220" s="104"/>
      <c r="CL1220" s="104"/>
      <c r="CM1220" s="104"/>
      <c r="CN1220" s="104"/>
      <c r="CO1220" s="104"/>
      <c r="CP1220" s="104"/>
      <c r="CQ1220" s="104"/>
      <c r="CR1220" s="104"/>
      <c r="CS1220" s="104"/>
      <c r="CT1220" s="104"/>
      <c r="CU1220" s="104"/>
      <c r="CV1220" s="104"/>
      <c r="CW1220" s="104"/>
      <c r="CX1220" s="104"/>
      <c r="CY1220" s="104"/>
      <c r="CZ1220" s="104"/>
      <c r="DA1220" s="104"/>
      <c r="DB1220" s="104"/>
      <c r="DC1220" s="104"/>
      <c r="DD1220" s="104"/>
      <c r="DE1220" s="104"/>
      <c r="DF1220" s="104"/>
      <c r="DG1220" s="104"/>
      <c r="DH1220" s="104"/>
      <c r="DI1220" s="104"/>
      <c r="DJ1220" s="107"/>
    </row>
    <row r="1221" spans="1:114" x14ac:dyDescent="0.2">
      <c r="A1221" s="164"/>
      <c r="B1221" s="165"/>
      <c r="C1221" s="116"/>
      <c r="D1221" s="116"/>
      <c r="E1221" s="116"/>
      <c r="F1221" s="116"/>
      <c r="G1221" s="116"/>
      <c r="H1221" s="116"/>
      <c r="I1221" s="116"/>
      <c r="J1221" s="129"/>
      <c r="K1221" s="116"/>
      <c r="L1221" s="116"/>
      <c r="M1221" s="116"/>
      <c r="N1221" s="116"/>
      <c r="O1221" s="116"/>
      <c r="P1221" s="116"/>
      <c r="Q1221" s="116"/>
      <c r="R1221" s="116"/>
      <c r="S1221" s="116"/>
      <c r="T1221" s="116"/>
      <c r="U1221" s="116"/>
      <c r="V1221" s="116"/>
      <c r="W1221" s="116"/>
      <c r="X1221" s="116"/>
      <c r="Y1221" s="122"/>
      <c r="Z1221" s="104"/>
      <c r="AA1221" s="104"/>
      <c r="AB1221" s="104"/>
      <c r="AC1221" s="104"/>
      <c r="AD1221" s="104"/>
      <c r="AE1221" s="104"/>
      <c r="AF1221" s="104"/>
      <c r="AG1221" s="104"/>
      <c r="AH1221" s="104"/>
      <c r="AI1221" s="104"/>
      <c r="AJ1221" s="104"/>
      <c r="AK1221" s="104"/>
      <c r="AL1221" s="104"/>
      <c r="AM1221" s="104"/>
      <c r="AN1221" s="104"/>
      <c r="AO1221" s="104"/>
      <c r="AP1221" s="104"/>
      <c r="AQ1221" s="104"/>
      <c r="AR1221" s="104"/>
      <c r="AS1221" s="104"/>
      <c r="AT1221" s="104"/>
      <c r="AU1221" s="104"/>
      <c r="AV1221" s="104"/>
      <c r="AW1221" s="104"/>
      <c r="AX1221" s="104"/>
      <c r="AY1221" s="104"/>
      <c r="AZ1221" s="104"/>
      <c r="BA1221" s="104"/>
      <c r="BB1221" s="104"/>
      <c r="BC1221" s="104"/>
      <c r="BD1221" s="104"/>
      <c r="BE1221" s="104"/>
      <c r="BF1221" s="104"/>
      <c r="BG1221" s="104"/>
      <c r="BH1221" s="104"/>
      <c r="BI1221" s="104"/>
      <c r="BJ1221" s="104"/>
      <c r="BK1221" s="104"/>
      <c r="BL1221" s="104"/>
      <c r="BM1221" s="104"/>
      <c r="BN1221" s="104"/>
      <c r="BO1221" s="104"/>
      <c r="BP1221" s="104"/>
      <c r="BQ1221" s="104"/>
      <c r="BR1221" s="104"/>
      <c r="BS1221" s="104"/>
      <c r="BT1221" s="104"/>
      <c r="BU1221" s="104"/>
      <c r="BV1221" s="104"/>
      <c r="BW1221" s="104"/>
      <c r="BX1221" s="104"/>
      <c r="BY1221" s="104"/>
      <c r="BZ1221" s="104"/>
      <c r="CA1221" s="104"/>
      <c r="CB1221" s="104"/>
      <c r="CC1221" s="104"/>
      <c r="CD1221" s="104"/>
      <c r="CE1221" s="104"/>
      <c r="CF1221" s="104"/>
      <c r="CG1221" s="104"/>
      <c r="CH1221" s="104"/>
      <c r="CI1221" s="104"/>
      <c r="CJ1221" s="104"/>
      <c r="CK1221" s="104"/>
      <c r="CL1221" s="104"/>
      <c r="CM1221" s="104"/>
      <c r="CN1221" s="104"/>
      <c r="CO1221" s="104"/>
      <c r="CP1221" s="104"/>
      <c r="CQ1221" s="104"/>
      <c r="CR1221" s="104"/>
      <c r="CS1221" s="104"/>
      <c r="CT1221" s="104"/>
      <c r="CU1221" s="104"/>
      <c r="CV1221" s="104"/>
      <c r="CW1221" s="104"/>
      <c r="CX1221" s="104"/>
      <c r="CY1221" s="104"/>
      <c r="CZ1221" s="104"/>
      <c r="DA1221" s="104"/>
      <c r="DB1221" s="104"/>
      <c r="DC1221" s="104"/>
      <c r="DD1221" s="104"/>
      <c r="DE1221" s="104"/>
      <c r="DF1221" s="104"/>
      <c r="DG1221" s="104"/>
      <c r="DH1221" s="104"/>
      <c r="DI1221" s="104"/>
      <c r="DJ1221" s="107"/>
    </row>
    <row r="1222" spans="1:114" x14ac:dyDescent="0.2">
      <c r="A1222" s="164"/>
      <c r="B1222" s="165"/>
      <c r="C1222" s="116"/>
      <c r="D1222" s="116"/>
      <c r="E1222" s="116"/>
      <c r="F1222" s="116"/>
      <c r="G1222" s="116"/>
      <c r="H1222" s="116"/>
      <c r="I1222" s="116"/>
      <c r="J1222" s="129"/>
      <c r="K1222" s="116"/>
      <c r="L1222" s="116"/>
      <c r="M1222" s="116"/>
      <c r="N1222" s="116"/>
      <c r="O1222" s="116"/>
      <c r="P1222" s="116"/>
      <c r="Q1222" s="116"/>
      <c r="R1222" s="116"/>
      <c r="S1222" s="116"/>
      <c r="T1222" s="116"/>
      <c r="U1222" s="116"/>
      <c r="V1222" s="116"/>
      <c r="W1222" s="116"/>
      <c r="X1222" s="116"/>
      <c r="Y1222" s="122"/>
      <c r="Z1222" s="104"/>
      <c r="AA1222" s="104"/>
      <c r="AB1222" s="104"/>
      <c r="AC1222" s="104"/>
      <c r="AD1222" s="104"/>
      <c r="AE1222" s="104"/>
      <c r="AF1222" s="104"/>
      <c r="AG1222" s="104"/>
      <c r="AH1222" s="104"/>
      <c r="AI1222" s="104"/>
      <c r="AJ1222" s="104"/>
      <c r="AK1222" s="104"/>
      <c r="AL1222" s="104"/>
      <c r="AM1222" s="104"/>
      <c r="AN1222" s="104"/>
      <c r="AO1222" s="104"/>
      <c r="AP1222" s="104"/>
      <c r="AQ1222" s="104"/>
      <c r="AR1222" s="104"/>
      <c r="AS1222" s="104"/>
      <c r="AT1222" s="104"/>
      <c r="AU1222" s="104"/>
      <c r="AV1222" s="104"/>
      <c r="AW1222" s="104"/>
      <c r="AX1222" s="104"/>
      <c r="AY1222" s="104"/>
      <c r="AZ1222" s="104"/>
      <c r="BA1222" s="104"/>
      <c r="BB1222" s="104"/>
      <c r="BC1222" s="104"/>
      <c r="BD1222" s="104"/>
      <c r="BE1222" s="104"/>
      <c r="BF1222" s="104"/>
      <c r="BG1222" s="104"/>
      <c r="BH1222" s="104"/>
      <c r="BI1222" s="104"/>
      <c r="BJ1222" s="104"/>
      <c r="BK1222" s="104"/>
      <c r="BL1222" s="104"/>
      <c r="BM1222" s="104"/>
      <c r="BN1222" s="104"/>
      <c r="BO1222" s="104"/>
      <c r="BP1222" s="104"/>
      <c r="BQ1222" s="104"/>
      <c r="BR1222" s="104"/>
      <c r="BS1222" s="104"/>
      <c r="BT1222" s="104"/>
      <c r="BU1222" s="104"/>
      <c r="BV1222" s="104"/>
      <c r="BW1222" s="104"/>
      <c r="BX1222" s="104"/>
      <c r="BY1222" s="104"/>
      <c r="BZ1222" s="104"/>
      <c r="CA1222" s="104"/>
      <c r="CB1222" s="104"/>
      <c r="CC1222" s="104"/>
      <c r="CD1222" s="104"/>
      <c r="CE1222" s="104"/>
      <c r="CF1222" s="104"/>
      <c r="CG1222" s="104"/>
      <c r="CH1222" s="104"/>
      <c r="CI1222" s="104"/>
      <c r="CJ1222" s="104"/>
      <c r="CK1222" s="104"/>
      <c r="CL1222" s="104"/>
      <c r="CM1222" s="104"/>
      <c r="CN1222" s="104"/>
      <c r="CO1222" s="104"/>
      <c r="CP1222" s="104"/>
      <c r="CQ1222" s="104"/>
      <c r="CR1222" s="104"/>
      <c r="CS1222" s="104"/>
      <c r="CT1222" s="104"/>
      <c r="CU1222" s="104"/>
      <c r="CV1222" s="104"/>
      <c r="CW1222" s="104"/>
      <c r="CX1222" s="104"/>
      <c r="CY1222" s="104"/>
      <c r="CZ1222" s="104"/>
      <c r="DA1222" s="104"/>
      <c r="DB1222" s="104"/>
      <c r="DC1222" s="104"/>
      <c r="DD1222" s="104"/>
      <c r="DE1222" s="104"/>
      <c r="DF1222" s="104"/>
      <c r="DG1222" s="104"/>
      <c r="DH1222" s="104"/>
      <c r="DI1222" s="104"/>
      <c r="DJ1222" s="107"/>
    </row>
    <row r="1223" spans="1:114" x14ac:dyDescent="0.2">
      <c r="A1223" s="164"/>
      <c r="B1223" s="165"/>
      <c r="C1223" s="116"/>
      <c r="D1223" s="116"/>
      <c r="E1223" s="116"/>
      <c r="F1223" s="116"/>
      <c r="G1223" s="116"/>
      <c r="H1223" s="116"/>
      <c r="I1223" s="116"/>
      <c r="J1223" s="129"/>
      <c r="K1223" s="116"/>
      <c r="L1223" s="116"/>
      <c r="M1223" s="116"/>
      <c r="N1223" s="116"/>
      <c r="O1223" s="116"/>
      <c r="P1223" s="116"/>
      <c r="Q1223" s="116"/>
      <c r="R1223" s="116"/>
      <c r="S1223" s="116"/>
      <c r="T1223" s="116"/>
      <c r="U1223" s="116"/>
      <c r="V1223" s="116"/>
      <c r="W1223" s="116"/>
      <c r="X1223" s="116"/>
      <c r="Y1223" s="122"/>
      <c r="Z1223" s="104"/>
      <c r="AA1223" s="104"/>
      <c r="AB1223" s="104"/>
      <c r="AC1223" s="104"/>
      <c r="AD1223" s="104"/>
      <c r="AE1223" s="104"/>
      <c r="AF1223" s="104"/>
      <c r="AG1223" s="104"/>
      <c r="AH1223" s="104"/>
      <c r="AI1223" s="104"/>
      <c r="AJ1223" s="104"/>
      <c r="AK1223" s="104"/>
      <c r="AL1223" s="104"/>
      <c r="AM1223" s="104"/>
      <c r="AN1223" s="104"/>
      <c r="AO1223" s="104"/>
      <c r="AP1223" s="104"/>
      <c r="AQ1223" s="104"/>
      <c r="AR1223" s="104"/>
      <c r="AS1223" s="104"/>
      <c r="AT1223" s="104"/>
      <c r="AU1223" s="104"/>
      <c r="AV1223" s="104"/>
      <c r="AW1223" s="104"/>
      <c r="AX1223" s="104"/>
      <c r="AY1223" s="104"/>
      <c r="AZ1223" s="104"/>
      <c r="BA1223" s="104"/>
      <c r="BB1223" s="104"/>
      <c r="BC1223" s="104"/>
      <c r="BD1223" s="104"/>
      <c r="BE1223" s="104"/>
      <c r="BF1223" s="104"/>
      <c r="BG1223" s="104"/>
      <c r="BH1223" s="104"/>
      <c r="BI1223" s="104"/>
      <c r="BJ1223" s="104"/>
      <c r="BK1223" s="104"/>
      <c r="BL1223" s="104"/>
      <c r="BM1223" s="104"/>
      <c r="BN1223" s="104"/>
      <c r="BO1223" s="104"/>
      <c r="BP1223" s="104"/>
      <c r="BQ1223" s="104"/>
      <c r="BR1223" s="104"/>
      <c r="BS1223" s="104"/>
      <c r="BT1223" s="104"/>
      <c r="BU1223" s="104"/>
      <c r="BV1223" s="104"/>
      <c r="BW1223" s="104"/>
      <c r="BX1223" s="104"/>
      <c r="BY1223" s="104"/>
      <c r="BZ1223" s="104"/>
      <c r="CA1223" s="104"/>
      <c r="CB1223" s="104"/>
      <c r="CC1223" s="104"/>
      <c r="CD1223" s="104"/>
      <c r="CE1223" s="104"/>
      <c r="CF1223" s="104"/>
      <c r="CG1223" s="104"/>
      <c r="CH1223" s="104"/>
      <c r="CI1223" s="104"/>
      <c r="CJ1223" s="104"/>
      <c r="CK1223" s="104"/>
      <c r="CL1223" s="104"/>
      <c r="CM1223" s="104"/>
      <c r="CN1223" s="104"/>
      <c r="CO1223" s="104"/>
      <c r="CP1223" s="104"/>
      <c r="CQ1223" s="104"/>
      <c r="CR1223" s="104"/>
      <c r="CS1223" s="104"/>
      <c r="CT1223" s="104"/>
      <c r="CU1223" s="104"/>
      <c r="CV1223" s="104"/>
      <c r="CW1223" s="104"/>
      <c r="CX1223" s="104"/>
      <c r="CY1223" s="104"/>
      <c r="CZ1223" s="104"/>
      <c r="DA1223" s="104"/>
      <c r="DB1223" s="104"/>
      <c r="DC1223" s="104"/>
      <c r="DD1223" s="104"/>
      <c r="DE1223" s="104"/>
      <c r="DF1223" s="104"/>
      <c r="DG1223" s="104"/>
      <c r="DH1223" s="104"/>
      <c r="DI1223" s="104"/>
      <c r="DJ1223" s="107"/>
    </row>
    <row r="1224" spans="1:114" x14ac:dyDescent="0.2">
      <c r="A1224" s="164"/>
      <c r="B1224" s="165"/>
      <c r="C1224" s="116"/>
      <c r="D1224" s="116"/>
      <c r="E1224" s="116"/>
      <c r="F1224" s="116"/>
      <c r="G1224" s="116"/>
      <c r="H1224" s="116"/>
      <c r="I1224" s="116"/>
      <c r="J1224" s="129"/>
      <c r="K1224" s="116"/>
      <c r="L1224" s="116"/>
      <c r="M1224" s="116"/>
      <c r="N1224" s="116"/>
      <c r="O1224" s="116"/>
      <c r="P1224" s="116"/>
      <c r="Q1224" s="116"/>
      <c r="R1224" s="116"/>
      <c r="S1224" s="116"/>
      <c r="T1224" s="116"/>
      <c r="U1224" s="116"/>
      <c r="V1224" s="116"/>
      <c r="W1224" s="116"/>
      <c r="X1224" s="116"/>
      <c r="Y1224" s="122"/>
      <c r="Z1224" s="104"/>
      <c r="AA1224" s="104"/>
      <c r="AB1224" s="104"/>
      <c r="AC1224" s="104"/>
      <c r="AD1224" s="104"/>
      <c r="AE1224" s="104"/>
      <c r="AF1224" s="104"/>
      <c r="AG1224" s="104"/>
      <c r="AH1224" s="104"/>
      <c r="AI1224" s="104"/>
      <c r="AJ1224" s="104"/>
      <c r="AK1224" s="104"/>
      <c r="AL1224" s="104"/>
      <c r="AM1224" s="104"/>
      <c r="AN1224" s="104"/>
      <c r="AO1224" s="104"/>
      <c r="AP1224" s="104"/>
      <c r="AQ1224" s="104"/>
      <c r="AR1224" s="104"/>
      <c r="AS1224" s="104"/>
      <c r="AT1224" s="104"/>
      <c r="AU1224" s="104"/>
      <c r="AV1224" s="104"/>
      <c r="AW1224" s="104"/>
      <c r="AX1224" s="104"/>
      <c r="AY1224" s="104"/>
      <c r="AZ1224" s="104"/>
      <c r="BA1224" s="104"/>
      <c r="BB1224" s="104"/>
      <c r="BC1224" s="104"/>
      <c r="BD1224" s="104"/>
      <c r="BE1224" s="104"/>
      <c r="BF1224" s="104"/>
      <c r="BG1224" s="104"/>
      <c r="BH1224" s="104"/>
      <c r="BI1224" s="104"/>
      <c r="BJ1224" s="104"/>
      <c r="BK1224" s="104"/>
      <c r="BL1224" s="104"/>
      <c r="BM1224" s="104"/>
      <c r="BN1224" s="104"/>
      <c r="BO1224" s="104"/>
      <c r="BP1224" s="104"/>
      <c r="BQ1224" s="104"/>
      <c r="BR1224" s="104"/>
      <c r="BS1224" s="104"/>
      <c r="BT1224" s="104"/>
      <c r="BU1224" s="104"/>
      <c r="BV1224" s="104"/>
      <c r="BW1224" s="104"/>
      <c r="BX1224" s="104"/>
      <c r="BY1224" s="104"/>
      <c r="BZ1224" s="104"/>
      <c r="CA1224" s="104"/>
      <c r="CB1224" s="104"/>
      <c r="CC1224" s="104"/>
      <c r="CD1224" s="104"/>
      <c r="CE1224" s="104"/>
      <c r="CF1224" s="104"/>
      <c r="CG1224" s="104"/>
      <c r="CH1224" s="104"/>
      <c r="CI1224" s="104"/>
      <c r="CJ1224" s="104"/>
      <c r="CK1224" s="104"/>
      <c r="CL1224" s="104"/>
      <c r="CM1224" s="104"/>
      <c r="CN1224" s="104"/>
      <c r="CO1224" s="104"/>
      <c r="CP1224" s="104"/>
      <c r="CQ1224" s="104"/>
      <c r="CR1224" s="104"/>
      <c r="CS1224" s="104"/>
      <c r="CT1224" s="104"/>
      <c r="CU1224" s="104"/>
      <c r="CV1224" s="104"/>
      <c r="CW1224" s="104"/>
      <c r="CX1224" s="104"/>
      <c r="CY1224" s="104"/>
      <c r="CZ1224" s="104"/>
      <c r="DA1224" s="104"/>
      <c r="DB1224" s="104"/>
      <c r="DC1224" s="104"/>
      <c r="DD1224" s="104"/>
      <c r="DE1224" s="104"/>
      <c r="DF1224" s="104"/>
      <c r="DG1224" s="104"/>
      <c r="DH1224" s="104"/>
      <c r="DI1224" s="104"/>
      <c r="DJ1224" s="107"/>
    </row>
    <row r="1225" spans="1:114" x14ac:dyDescent="0.2">
      <c r="A1225" s="164"/>
      <c r="B1225" s="165"/>
      <c r="C1225" s="116"/>
      <c r="D1225" s="116"/>
      <c r="E1225" s="116"/>
      <c r="F1225" s="116"/>
      <c r="G1225" s="116"/>
      <c r="H1225" s="116"/>
      <c r="I1225" s="116"/>
      <c r="J1225" s="129"/>
      <c r="K1225" s="116"/>
      <c r="L1225" s="116"/>
      <c r="M1225" s="116"/>
      <c r="N1225" s="116"/>
      <c r="O1225" s="116"/>
      <c r="P1225" s="116"/>
      <c r="Q1225" s="116"/>
      <c r="R1225" s="116"/>
      <c r="S1225" s="116"/>
      <c r="T1225" s="116"/>
      <c r="U1225" s="116"/>
      <c r="V1225" s="116"/>
      <c r="W1225" s="116"/>
      <c r="X1225" s="116"/>
      <c r="Y1225" s="122"/>
      <c r="Z1225" s="104"/>
      <c r="AA1225" s="104"/>
      <c r="AB1225" s="104"/>
      <c r="AC1225" s="104"/>
      <c r="AD1225" s="104"/>
      <c r="AE1225" s="104"/>
      <c r="AF1225" s="104"/>
      <c r="AG1225" s="104"/>
      <c r="AH1225" s="104"/>
      <c r="AI1225" s="104"/>
      <c r="AJ1225" s="104"/>
      <c r="AK1225" s="104"/>
      <c r="AL1225" s="104"/>
      <c r="AM1225" s="104"/>
      <c r="AN1225" s="104"/>
      <c r="AO1225" s="104"/>
      <c r="AP1225" s="104"/>
      <c r="AQ1225" s="104"/>
      <c r="AR1225" s="104"/>
      <c r="AS1225" s="104"/>
      <c r="AT1225" s="104"/>
      <c r="AU1225" s="104"/>
      <c r="AV1225" s="104"/>
      <c r="AW1225" s="104"/>
      <c r="AX1225" s="104"/>
      <c r="AY1225" s="104"/>
      <c r="AZ1225" s="104"/>
      <c r="BA1225" s="104"/>
      <c r="BB1225" s="104"/>
      <c r="BC1225" s="104"/>
      <c r="BD1225" s="104"/>
      <c r="BE1225" s="104"/>
      <c r="BF1225" s="104"/>
      <c r="BG1225" s="104"/>
      <c r="BH1225" s="104"/>
      <c r="BI1225" s="104"/>
      <c r="BJ1225" s="104"/>
      <c r="BK1225" s="104"/>
      <c r="BL1225" s="104"/>
      <c r="BM1225" s="104"/>
      <c r="BN1225" s="104"/>
      <c r="BO1225" s="104"/>
      <c r="BP1225" s="104"/>
      <c r="BQ1225" s="104"/>
      <c r="BR1225" s="104"/>
      <c r="BS1225" s="104"/>
      <c r="BT1225" s="104"/>
      <c r="BU1225" s="104"/>
      <c r="BV1225" s="104"/>
      <c r="BW1225" s="104"/>
      <c r="BX1225" s="104"/>
      <c r="BY1225" s="104"/>
      <c r="BZ1225" s="104"/>
      <c r="CA1225" s="104"/>
      <c r="CB1225" s="104"/>
      <c r="CC1225" s="104"/>
      <c r="CD1225" s="104"/>
      <c r="CE1225" s="104"/>
      <c r="CF1225" s="104"/>
      <c r="CG1225" s="104"/>
      <c r="CH1225" s="104"/>
      <c r="CI1225" s="104"/>
      <c r="CJ1225" s="104"/>
      <c r="CK1225" s="104"/>
      <c r="CL1225" s="104"/>
      <c r="CM1225" s="104"/>
      <c r="CN1225" s="104"/>
      <c r="CO1225" s="104"/>
      <c r="CP1225" s="104"/>
      <c r="CQ1225" s="104"/>
      <c r="CR1225" s="104"/>
      <c r="CS1225" s="104"/>
      <c r="CT1225" s="104"/>
      <c r="CU1225" s="104"/>
      <c r="CV1225" s="104"/>
      <c r="CW1225" s="104"/>
      <c r="CX1225" s="104"/>
      <c r="CY1225" s="104"/>
      <c r="CZ1225" s="104"/>
      <c r="DA1225" s="104"/>
      <c r="DB1225" s="104"/>
      <c r="DC1225" s="104"/>
      <c r="DD1225" s="104"/>
      <c r="DE1225" s="104"/>
      <c r="DF1225" s="104"/>
      <c r="DG1225" s="104"/>
      <c r="DH1225" s="104"/>
      <c r="DI1225" s="104"/>
      <c r="DJ1225" s="107"/>
    </row>
    <row r="1226" spans="1:114" x14ac:dyDescent="0.2">
      <c r="A1226" s="164"/>
      <c r="B1226" s="165"/>
      <c r="C1226" s="116"/>
      <c r="D1226" s="116"/>
      <c r="E1226" s="116"/>
      <c r="F1226" s="116"/>
      <c r="G1226" s="116"/>
      <c r="H1226" s="116"/>
      <c r="I1226" s="116"/>
      <c r="J1226" s="129"/>
      <c r="K1226" s="116"/>
      <c r="L1226" s="116"/>
      <c r="M1226" s="116"/>
      <c r="N1226" s="116"/>
      <c r="O1226" s="116"/>
      <c r="P1226" s="116"/>
      <c r="Q1226" s="116"/>
      <c r="R1226" s="116"/>
      <c r="S1226" s="116"/>
      <c r="T1226" s="116"/>
      <c r="U1226" s="116"/>
      <c r="V1226" s="116"/>
      <c r="W1226" s="116"/>
      <c r="X1226" s="116"/>
      <c r="Y1226" s="122"/>
      <c r="Z1226" s="104"/>
      <c r="AA1226" s="104"/>
      <c r="AB1226" s="104"/>
      <c r="AC1226" s="104"/>
      <c r="AD1226" s="104"/>
      <c r="AE1226" s="104"/>
      <c r="AF1226" s="104"/>
      <c r="AG1226" s="104"/>
      <c r="AH1226" s="104"/>
      <c r="AI1226" s="104"/>
      <c r="AJ1226" s="104"/>
      <c r="AK1226" s="104"/>
      <c r="AL1226" s="104"/>
      <c r="AM1226" s="104"/>
      <c r="AN1226" s="104"/>
      <c r="AO1226" s="104"/>
      <c r="AP1226" s="104"/>
      <c r="AQ1226" s="104"/>
      <c r="AR1226" s="104"/>
      <c r="AS1226" s="104"/>
      <c r="AT1226" s="104"/>
      <c r="AU1226" s="104"/>
      <c r="AV1226" s="104"/>
      <c r="AW1226" s="104"/>
      <c r="AX1226" s="104"/>
      <c r="AY1226" s="104"/>
      <c r="AZ1226" s="104"/>
      <c r="BA1226" s="104"/>
      <c r="BB1226" s="104"/>
      <c r="BC1226" s="104"/>
      <c r="BD1226" s="104"/>
      <c r="BE1226" s="104"/>
      <c r="BF1226" s="104"/>
      <c r="BG1226" s="104"/>
      <c r="BH1226" s="104"/>
      <c r="BI1226" s="104"/>
      <c r="BJ1226" s="104"/>
      <c r="BK1226" s="104"/>
      <c r="BL1226" s="104"/>
      <c r="BM1226" s="104"/>
      <c r="BN1226" s="104"/>
      <c r="BO1226" s="104"/>
      <c r="BP1226" s="104"/>
      <c r="BQ1226" s="104"/>
      <c r="BR1226" s="104"/>
      <c r="BS1226" s="104"/>
      <c r="BT1226" s="104"/>
      <c r="BU1226" s="104"/>
      <c r="BV1226" s="104"/>
      <c r="BW1226" s="104"/>
      <c r="BX1226" s="104"/>
      <c r="BY1226" s="104"/>
      <c r="BZ1226" s="104"/>
      <c r="CA1226" s="104"/>
      <c r="CB1226" s="104"/>
      <c r="CC1226" s="104"/>
      <c r="CD1226" s="104"/>
      <c r="CE1226" s="104"/>
      <c r="CF1226" s="104"/>
      <c r="CG1226" s="104"/>
      <c r="CH1226" s="104"/>
      <c r="CI1226" s="104"/>
      <c r="CJ1226" s="104"/>
      <c r="CK1226" s="104"/>
      <c r="CL1226" s="104"/>
      <c r="CM1226" s="104"/>
      <c r="CN1226" s="104"/>
      <c r="CO1226" s="104"/>
      <c r="CP1226" s="104"/>
      <c r="CQ1226" s="104"/>
      <c r="CR1226" s="104"/>
      <c r="CS1226" s="104"/>
      <c r="CT1226" s="104"/>
      <c r="CU1226" s="104"/>
      <c r="CV1226" s="104"/>
      <c r="CW1226" s="104"/>
      <c r="CX1226" s="104"/>
      <c r="CY1226" s="104"/>
      <c r="CZ1226" s="104"/>
      <c r="DA1226" s="104"/>
      <c r="DB1226" s="104"/>
      <c r="DC1226" s="104"/>
      <c r="DD1226" s="104"/>
      <c r="DE1226" s="104"/>
      <c r="DF1226" s="104"/>
      <c r="DG1226" s="104"/>
      <c r="DH1226" s="104"/>
      <c r="DI1226" s="104"/>
      <c r="DJ1226" s="107"/>
    </row>
    <row r="1227" spans="1:114" x14ac:dyDescent="0.2">
      <c r="A1227" s="164"/>
      <c r="B1227" s="165"/>
      <c r="C1227" s="116"/>
      <c r="D1227" s="116"/>
      <c r="E1227" s="116"/>
      <c r="F1227" s="116"/>
      <c r="G1227" s="116"/>
      <c r="H1227" s="116"/>
      <c r="I1227" s="116"/>
      <c r="J1227" s="129"/>
      <c r="K1227" s="116"/>
      <c r="L1227" s="116"/>
      <c r="M1227" s="116"/>
      <c r="N1227" s="116"/>
      <c r="O1227" s="116"/>
      <c r="P1227" s="116"/>
      <c r="Q1227" s="116"/>
      <c r="R1227" s="116"/>
      <c r="S1227" s="116"/>
      <c r="T1227" s="116"/>
      <c r="U1227" s="116"/>
      <c r="V1227" s="116"/>
      <c r="W1227" s="116"/>
      <c r="X1227" s="116"/>
      <c r="Y1227" s="122"/>
      <c r="Z1227" s="104"/>
      <c r="AA1227" s="104"/>
      <c r="AB1227" s="104"/>
      <c r="AC1227" s="104"/>
      <c r="AD1227" s="104"/>
      <c r="AE1227" s="104"/>
      <c r="AF1227" s="104"/>
      <c r="AG1227" s="104"/>
      <c r="AH1227" s="104"/>
      <c r="AI1227" s="104"/>
      <c r="AJ1227" s="104"/>
      <c r="AK1227" s="104"/>
      <c r="AL1227" s="104"/>
      <c r="AM1227" s="104"/>
      <c r="AN1227" s="104"/>
      <c r="AO1227" s="104"/>
      <c r="AP1227" s="104"/>
      <c r="AQ1227" s="104"/>
      <c r="AR1227" s="104"/>
      <c r="AS1227" s="104"/>
      <c r="AT1227" s="104"/>
      <c r="AU1227" s="104"/>
      <c r="AV1227" s="104"/>
      <c r="AW1227" s="104"/>
      <c r="AX1227" s="104"/>
      <c r="AY1227" s="104"/>
      <c r="AZ1227" s="104"/>
      <c r="BA1227" s="104"/>
      <c r="BB1227" s="104"/>
      <c r="BC1227" s="104"/>
      <c r="BD1227" s="104"/>
      <c r="BE1227" s="104"/>
      <c r="BF1227" s="104"/>
      <c r="BG1227" s="104"/>
      <c r="BH1227" s="104"/>
      <c r="BI1227" s="104"/>
      <c r="BJ1227" s="104"/>
      <c r="BK1227" s="104"/>
      <c r="BL1227" s="104"/>
      <c r="BM1227" s="104"/>
      <c r="BN1227" s="104"/>
      <c r="BO1227" s="104"/>
      <c r="BP1227" s="104"/>
      <c r="BQ1227" s="104"/>
      <c r="BR1227" s="104"/>
      <c r="BS1227" s="104"/>
      <c r="BT1227" s="104"/>
      <c r="BU1227" s="104"/>
      <c r="BV1227" s="104"/>
      <c r="BW1227" s="104"/>
      <c r="BX1227" s="104"/>
      <c r="BY1227" s="104"/>
      <c r="BZ1227" s="104"/>
      <c r="CA1227" s="104"/>
      <c r="CB1227" s="104"/>
      <c r="CC1227" s="104"/>
      <c r="CD1227" s="104"/>
      <c r="CE1227" s="104"/>
      <c r="CF1227" s="104"/>
      <c r="CG1227" s="104"/>
      <c r="CH1227" s="104"/>
      <c r="CI1227" s="104"/>
      <c r="CJ1227" s="104"/>
      <c r="CK1227" s="104"/>
      <c r="CL1227" s="104"/>
      <c r="CM1227" s="104"/>
      <c r="CN1227" s="104"/>
      <c r="CO1227" s="104"/>
      <c r="CP1227" s="104"/>
      <c r="CQ1227" s="104"/>
      <c r="CR1227" s="104"/>
      <c r="CS1227" s="104"/>
      <c r="CT1227" s="104"/>
      <c r="CU1227" s="104"/>
      <c r="CV1227" s="104"/>
      <c r="CW1227" s="104"/>
      <c r="CX1227" s="104"/>
      <c r="CY1227" s="104"/>
      <c r="CZ1227" s="104"/>
      <c r="DA1227" s="104"/>
      <c r="DB1227" s="104"/>
      <c r="DC1227" s="104"/>
      <c r="DD1227" s="104"/>
      <c r="DE1227" s="104"/>
      <c r="DF1227" s="104"/>
      <c r="DG1227" s="104"/>
      <c r="DH1227" s="104"/>
      <c r="DI1227" s="104"/>
      <c r="DJ1227" s="107"/>
    </row>
    <row r="1228" spans="1:114" x14ac:dyDescent="0.2">
      <c r="A1228" s="164"/>
      <c r="B1228" s="165"/>
      <c r="C1228" s="116"/>
      <c r="D1228" s="116"/>
      <c r="E1228" s="116"/>
      <c r="F1228" s="116"/>
      <c r="G1228" s="116"/>
      <c r="H1228" s="116"/>
      <c r="I1228" s="116"/>
      <c r="J1228" s="129"/>
      <c r="K1228" s="116"/>
      <c r="L1228" s="116"/>
      <c r="M1228" s="116"/>
      <c r="N1228" s="116"/>
      <c r="O1228" s="116"/>
      <c r="P1228" s="116"/>
      <c r="Q1228" s="116"/>
      <c r="R1228" s="116"/>
      <c r="S1228" s="116"/>
      <c r="T1228" s="116"/>
      <c r="U1228" s="116"/>
      <c r="V1228" s="116"/>
      <c r="W1228" s="116"/>
      <c r="X1228" s="116"/>
      <c r="Y1228" s="122"/>
      <c r="Z1228" s="104"/>
      <c r="AA1228" s="104"/>
      <c r="AB1228" s="104"/>
      <c r="AC1228" s="104"/>
      <c r="AD1228" s="104"/>
      <c r="AE1228" s="104"/>
      <c r="AF1228" s="104"/>
      <c r="AG1228" s="104"/>
      <c r="AH1228" s="104"/>
      <c r="AI1228" s="104"/>
      <c r="AJ1228" s="104"/>
      <c r="AK1228" s="104"/>
      <c r="AL1228" s="104"/>
      <c r="AM1228" s="104"/>
      <c r="AN1228" s="104"/>
      <c r="AO1228" s="104"/>
      <c r="AP1228" s="104"/>
      <c r="AQ1228" s="104"/>
      <c r="AR1228" s="104"/>
      <c r="AS1228" s="104"/>
      <c r="AT1228" s="104"/>
      <c r="AU1228" s="104"/>
      <c r="AV1228" s="104"/>
      <c r="AW1228" s="104"/>
      <c r="AX1228" s="104"/>
      <c r="AY1228" s="104"/>
      <c r="AZ1228" s="104"/>
      <c r="BA1228" s="104"/>
      <c r="BB1228" s="104"/>
      <c r="BC1228" s="104"/>
      <c r="BD1228" s="104"/>
      <c r="BE1228" s="104"/>
      <c r="BF1228" s="104"/>
      <c r="BG1228" s="104"/>
      <c r="BH1228" s="104"/>
      <c r="BI1228" s="104"/>
      <c r="BJ1228" s="104"/>
      <c r="BK1228" s="104"/>
      <c r="BL1228" s="104"/>
      <c r="BM1228" s="104"/>
      <c r="BN1228" s="104"/>
      <c r="BO1228" s="104"/>
      <c r="BP1228" s="104"/>
      <c r="BQ1228" s="104"/>
      <c r="BR1228" s="104"/>
      <c r="BS1228" s="104"/>
      <c r="BT1228" s="104"/>
      <c r="BU1228" s="104"/>
      <c r="BV1228" s="104"/>
      <c r="BW1228" s="104"/>
      <c r="BX1228" s="104"/>
      <c r="BY1228" s="104"/>
      <c r="BZ1228" s="104"/>
      <c r="CA1228" s="104"/>
      <c r="CB1228" s="104"/>
      <c r="CC1228" s="104"/>
      <c r="CD1228" s="104"/>
      <c r="CE1228" s="104"/>
      <c r="CF1228" s="104"/>
      <c r="CG1228" s="104"/>
      <c r="CH1228" s="104"/>
      <c r="CI1228" s="104"/>
      <c r="CJ1228" s="104"/>
      <c r="CK1228" s="104"/>
      <c r="CL1228" s="104"/>
      <c r="CM1228" s="104"/>
      <c r="CN1228" s="104"/>
      <c r="CO1228" s="104"/>
      <c r="CP1228" s="104"/>
      <c r="CQ1228" s="104"/>
      <c r="CR1228" s="104"/>
      <c r="CS1228" s="104"/>
      <c r="CT1228" s="104"/>
      <c r="CU1228" s="104"/>
      <c r="CV1228" s="104"/>
      <c r="CW1228" s="104"/>
      <c r="CX1228" s="104"/>
      <c r="CY1228" s="104"/>
      <c r="CZ1228" s="104"/>
      <c r="DA1228" s="104"/>
      <c r="DB1228" s="104"/>
      <c r="DC1228" s="104"/>
      <c r="DD1228" s="104"/>
      <c r="DE1228" s="104"/>
      <c r="DF1228" s="104"/>
      <c r="DG1228" s="104"/>
      <c r="DH1228" s="104"/>
      <c r="DI1228" s="104"/>
      <c r="DJ1228" s="107"/>
    </row>
    <row r="1229" spans="1:114" x14ac:dyDescent="0.2">
      <c r="A1229" s="164"/>
      <c r="B1229" s="165"/>
      <c r="C1229" s="116"/>
      <c r="D1229" s="116"/>
      <c r="E1229" s="116"/>
      <c r="F1229" s="116"/>
      <c r="G1229" s="116"/>
      <c r="H1229" s="116"/>
      <c r="I1229" s="116"/>
      <c r="J1229" s="129"/>
      <c r="K1229" s="116"/>
      <c r="L1229" s="116"/>
      <c r="M1229" s="116"/>
      <c r="N1229" s="116"/>
      <c r="O1229" s="116"/>
      <c r="P1229" s="116"/>
      <c r="Q1229" s="116"/>
      <c r="R1229" s="116"/>
      <c r="S1229" s="116"/>
      <c r="T1229" s="116"/>
      <c r="U1229" s="116"/>
      <c r="V1229" s="116"/>
      <c r="W1229" s="116"/>
      <c r="X1229" s="116"/>
      <c r="Y1229" s="122"/>
      <c r="Z1229" s="104"/>
      <c r="AA1229" s="104"/>
      <c r="AB1229" s="104"/>
      <c r="AC1229" s="104"/>
      <c r="AD1229" s="104"/>
      <c r="AE1229" s="104"/>
      <c r="AF1229" s="104"/>
      <c r="AG1229" s="104"/>
      <c r="AH1229" s="104"/>
      <c r="AI1229" s="104"/>
      <c r="AJ1229" s="104"/>
      <c r="AK1229" s="104"/>
      <c r="AL1229" s="104"/>
      <c r="AM1229" s="104"/>
      <c r="AN1229" s="104"/>
      <c r="AO1229" s="104"/>
      <c r="AP1229" s="104"/>
      <c r="AQ1229" s="104"/>
      <c r="AR1229" s="104"/>
      <c r="AS1229" s="104"/>
      <c r="AT1229" s="104"/>
      <c r="AU1229" s="104"/>
      <c r="AV1229" s="104"/>
      <c r="AW1229" s="104"/>
      <c r="AX1229" s="104"/>
      <c r="AY1229" s="104"/>
      <c r="AZ1229" s="104"/>
      <c r="BA1229" s="104"/>
      <c r="BB1229" s="104"/>
      <c r="BC1229" s="104"/>
      <c r="BD1229" s="104"/>
      <c r="BE1229" s="104"/>
      <c r="BF1229" s="104"/>
      <c r="BG1229" s="104"/>
      <c r="BH1229" s="104"/>
      <c r="BI1229" s="104"/>
      <c r="BJ1229" s="104"/>
      <c r="BK1229" s="104"/>
      <c r="BL1229" s="104"/>
      <c r="BM1229" s="104"/>
      <c r="BN1229" s="104"/>
      <c r="BO1229" s="104"/>
      <c r="BP1229" s="104"/>
      <c r="BQ1229" s="104"/>
      <c r="BR1229" s="104"/>
      <c r="BS1229" s="104"/>
      <c r="BT1229" s="104"/>
      <c r="BU1229" s="104"/>
      <c r="BV1229" s="104"/>
      <c r="BW1229" s="104"/>
      <c r="BX1229" s="104"/>
      <c r="BY1229" s="104"/>
      <c r="BZ1229" s="104"/>
      <c r="CA1229" s="104"/>
      <c r="CB1229" s="104"/>
      <c r="CC1229" s="104"/>
      <c r="CD1229" s="104"/>
      <c r="CE1229" s="104"/>
      <c r="CF1229" s="104"/>
      <c r="CG1229" s="104"/>
      <c r="CH1229" s="104"/>
      <c r="CI1229" s="104"/>
      <c r="CJ1229" s="104"/>
      <c r="CK1229" s="104"/>
      <c r="CL1229" s="104"/>
      <c r="CM1229" s="104"/>
      <c r="CN1229" s="104"/>
      <c r="CO1229" s="104"/>
      <c r="CP1229" s="104"/>
      <c r="CQ1229" s="104"/>
      <c r="CR1229" s="104"/>
      <c r="CS1229" s="104"/>
      <c r="CT1229" s="104"/>
      <c r="CU1229" s="104"/>
      <c r="CV1229" s="104"/>
      <c r="CW1229" s="104"/>
      <c r="CX1229" s="104"/>
      <c r="CY1229" s="104"/>
      <c r="CZ1229" s="104"/>
      <c r="DA1229" s="104"/>
      <c r="DB1229" s="104"/>
      <c r="DC1229" s="104"/>
      <c r="DD1229" s="104"/>
      <c r="DE1229" s="104"/>
      <c r="DF1229" s="104"/>
      <c r="DG1229" s="104"/>
      <c r="DH1229" s="104"/>
      <c r="DI1229" s="104"/>
      <c r="DJ1229" s="107"/>
    </row>
    <row r="1230" spans="1:114" x14ac:dyDescent="0.2">
      <c r="A1230" s="164"/>
      <c r="B1230" s="165"/>
      <c r="C1230" s="116"/>
      <c r="D1230" s="116"/>
      <c r="E1230" s="116"/>
      <c r="F1230" s="116"/>
      <c r="G1230" s="116"/>
      <c r="H1230" s="116"/>
      <c r="I1230" s="116"/>
      <c r="J1230" s="129"/>
      <c r="K1230" s="116"/>
      <c r="L1230" s="116"/>
      <c r="M1230" s="116"/>
      <c r="N1230" s="116"/>
      <c r="O1230" s="116"/>
      <c r="P1230" s="116"/>
      <c r="Q1230" s="116"/>
      <c r="R1230" s="116"/>
      <c r="S1230" s="116"/>
      <c r="T1230" s="116"/>
      <c r="U1230" s="116"/>
      <c r="V1230" s="116"/>
      <c r="W1230" s="116"/>
      <c r="X1230" s="116"/>
      <c r="Y1230" s="122"/>
      <c r="Z1230" s="104"/>
      <c r="AA1230" s="104"/>
      <c r="AB1230" s="104"/>
      <c r="AC1230" s="104"/>
      <c r="AD1230" s="104"/>
      <c r="AE1230" s="104"/>
      <c r="AF1230" s="104"/>
      <c r="AG1230" s="104"/>
      <c r="AH1230" s="104"/>
      <c r="AI1230" s="104"/>
      <c r="AJ1230" s="104"/>
      <c r="AK1230" s="104"/>
      <c r="AL1230" s="104"/>
      <c r="AM1230" s="104"/>
      <c r="AN1230" s="104"/>
      <c r="AO1230" s="104"/>
      <c r="AP1230" s="104"/>
      <c r="AQ1230" s="104"/>
      <c r="AR1230" s="104"/>
      <c r="AS1230" s="104"/>
      <c r="AT1230" s="104"/>
      <c r="AU1230" s="104"/>
      <c r="AV1230" s="104"/>
      <c r="AW1230" s="104"/>
      <c r="AX1230" s="104"/>
      <c r="AY1230" s="104"/>
      <c r="AZ1230" s="104"/>
      <c r="BA1230" s="104"/>
      <c r="BB1230" s="104"/>
      <c r="BC1230" s="104"/>
      <c r="BD1230" s="104"/>
      <c r="BE1230" s="104"/>
      <c r="BF1230" s="104"/>
      <c r="BG1230" s="104"/>
      <c r="BH1230" s="104"/>
      <c r="BI1230" s="104"/>
      <c r="BJ1230" s="104"/>
      <c r="BK1230" s="104"/>
      <c r="BL1230" s="104"/>
      <c r="BM1230" s="104"/>
      <c r="BN1230" s="104"/>
      <c r="BO1230" s="104"/>
      <c r="BP1230" s="104"/>
      <c r="BQ1230" s="104"/>
      <c r="BR1230" s="104"/>
      <c r="BS1230" s="104"/>
      <c r="BT1230" s="104"/>
      <c r="BU1230" s="104"/>
      <c r="BV1230" s="104"/>
      <c r="BW1230" s="104"/>
      <c r="BX1230" s="104"/>
      <c r="BY1230" s="104"/>
      <c r="BZ1230" s="104"/>
      <c r="CA1230" s="104"/>
      <c r="CB1230" s="104"/>
      <c r="CC1230" s="104"/>
      <c r="CD1230" s="104"/>
      <c r="CE1230" s="104"/>
      <c r="CF1230" s="104"/>
      <c r="CG1230" s="104"/>
      <c r="CH1230" s="104"/>
      <c r="CI1230" s="104"/>
      <c r="CJ1230" s="104"/>
      <c r="CK1230" s="104"/>
      <c r="CL1230" s="104"/>
      <c r="CM1230" s="104"/>
      <c r="CN1230" s="104"/>
      <c r="CO1230" s="104"/>
      <c r="CP1230" s="104"/>
      <c r="CQ1230" s="104"/>
      <c r="CR1230" s="104"/>
      <c r="CS1230" s="104"/>
      <c r="CT1230" s="104"/>
      <c r="CU1230" s="104"/>
      <c r="CV1230" s="104"/>
      <c r="CW1230" s="104"/>
      <c r="CX1230" s="104"/>
      <c r="CY1230" s="104"/>
      <c r="CZ1230" s="104"/>
      <c r="DA1230" s="104"/>
      <c r="DB1230" s="104"/>
      <c r="DC1230" s="104"/>
      <c r="DD1230" s="104"/>
      <c r="DE1230" s="104"/>
      <c r="DF1230" s="104"/>
      <c r="DG1230" s="104"/>
      <c r="DH1230" s="104"/>
      <c r="DI1230" s="104"/>
      <c r="DJ1230" s="107"/>
    </row>
    <row r="1231" spans="1:114" x14ac:dyDescent="0.2">
      <c r="A1231" s="164"/>
      <c r="B1231" s="165"/>
      <c r="C1231" s="116"/>
      <c r="D1231" s="116"/>
      <c r="E1231" s="116"/>
      <c r="F1231" s="116"/>
      <c r="G1231" s="116"/>
      <c r="H1231" s="116"/>
      <c r="I1231" s="116"/>
      <c r="J1231" s="129"/>
      <c r="K1231" s="116"/>
      <c r="L1231" s="116"/>
      <c r="M1231" s="116"/>
      <c r="N1231" s="116"/>
      <c r="O1231" s="116"/>
      <c r="P1231" s="116"/>
      <c r="Q1231" s="116"/>
      <c r="R1231" s="116"/>
      <c r="S1231" s="116"/>
      <c r="T1231" s="116"/>
      <c r="U1231" s="116"/>
      <c r="V1231" s="116"/>
      <c r="W1231" s="116"/>
      <c r="X1231" s="116"/>
      <c r="Y1231" s="122"/>
      <c r="Z1231" s="104"/>
      <c r="AA1231" s="104"/>
      <c r="AB1231" s="104"/>
      <c r="AC1231" s="104"/>
      <c r="AD1231" s="104"/>
      <c r="AE1231" s="104"/>
      <c r="AF1231" s="104"/>
      <c r="AG1231" s="104"/>
      <c r="AH1231" s="104"/>
      <c r="AI1231" s="104"/>
      <c r="AJ1231" s="104"/>
      <c r="AK1231" s="104"/>
      <c r="AL1231" s="104"/>
      <c r="AM1231" s="104"/>
      <c r="AN1231" s="104"/>
      <c r="AO1231" s="104"/>
      <c r="AP1231" s="104"/>
      <c r="AQ1231" s="104"/>
      <c r="AR1231" s="104"/>
      <c r="AS1231" s="104"/>
      <c r="AT1231" s="104"/>
      <c r="AU1231" s="104"/>
      <c r="AV1231" s="104"/>
      <c r="AW1231" s="104"/>
      <c r="AX1231" s="104"/>
      <c r="AY1231" s="104"/>
      <c r="AZ1231" s="104"/>
      <c r="BA1231" s="104"/>
      <c r="BB1231" s="104"/>
      <c r="BC1231" s="104"/>
      <c r="BD1231" s="104"/>
      <c r="BE1231" s="104"/>
      <c r="BF1231" s="104"/>
      <c r="BG1231" s="104"/>
      <c r="BH1231" s="104"/>
      <c r="BI1231" s="104"/>
      <c r="BJ1231" s="104"/>
      <c r="BK1231" s="104"/>
      <c r="BL1231" s="104"/>
      <c r="BM1231" s="104"/>
      <c r="BN1231" s="104"/>
      <c r="BO1231" s="104"/>
      <c r="BP1231" s="104"/>
      <c r="BQ1231" s="104"/>
      <c r="BR1231" s="104"/>
      <c r="BS1231" s="104"/>
      <c r="BT1231" s="104"/>
      <c r="BU1231" s="104"/>
      <c r="BV1231" s="104"/>
      <c r="BW1231" s="104"/>
      <c r="BX1231" s="104"/>
      <c r="BY1231" s="104"/>
      <c r="BZ1231" s="104"/>
      <c r="CA1231" s="104"/>
      <c r="CB1231" s="104"/>
      <c r="CC1231" s="104"/>
      <c r="CD1231" s="104"/>
      <c r="CE1231" s="104"/>
      <c r="CF1231" s="104"/>
      <c r="CG1231" s="104"/>
      <c r="CH1231" s="104"/>
      <c r="CI1231" s="104"/>
      <c r="CJ1231" s="104"/>
      <c r="CK1231" s="104"/>
      <c r="CL1231" s="104"/>
      <c r="CM1231" s="104"/>
      <c r="CN1231" s="104"/>
      <c r="CO1231" s="104"/>
      <c r="CP1231" s="104"/>
      <c r="CQ1231" s="104"/>
      <c r="CR1231" s="104"/>
      <c r="CS1231" s="104"/>
      <c r="CT1231" s="104"/>
      <c r="CU1231" s="104"/>
      <c r="CV1231" s="104"/>
      <c r="CW1231" s="104"/>
      <c r="CX1231" s="104"/>
      <c r="CY1231" s="104"/>
      <c r="CZ1231" s="104"/>
      <c r="DA1231" s="104"/>
      <c r="DB1231" s="104"/>
      <c r="DC1231" s="104"/>
      <c r="DD1231" s="104"/>
      <c r="DE1231" s="104"/>
      <c r="DF1231" s="104"/>
      <c r="DG1231" s="104"/>
      <c r="DH1231" s="104"/>
      <c r="DI1231" s="104"/>
      <c r="DJ1231" s="107"/>
    </row>
    <row r="1232" spans="1:114" x14ac:dyDescent="0.2">
      <c r="A1232" s="164"/>
      <c r="B1232" s="165"/>
      <c r="C1232" s="116"/>
      <c r="D1232" s="116"/>
      <c r="E1232" s="116"/>
      <c r="F1232" s="116"/>
      <c r="G1232" s="116"/>
      <c r="H1232" s="116"/>
      <c r="I1232" s="116"/>
      <c r="J1232" s="129"/>
      <c r="K1232" s="116"/>
      <c r="L1232" s="116"/>
      <c r="M1232" s="116"/>
      <c r="N1232" s="116"/>
      <c r="O1232" s="116"/>
      <c r="P1232" s="116"/>
      <c r="Q1232" s="116"/>
      <c r="R1232" s="116"/>
      <c r="S1232" s="116"/>
      <c r="T1232" s="116"/>
      <c r="U1232" s="116"/>
      <c r="V1232" s="116"/>
      <c r="W1232" s="116"/>
      <c r="X1232" s="116"/>
      <c r="Y1232" s="122"/>
      <c r="Z1232" s="104"/>
      <c r="AA1232" s="104"/>
      <c r="AB1232" s="104"/>
      <c r="AC1232" s="104"/>
      <c r="AD1232" s="104"/>
      <c r="AE1232" s="104"/>
      <c r="AF1232" s="104"/>
      <c r="AG1232" s="104"/>
      <c r="AH1232" s="104"/>
      <c r="AI1232" s="104"/>
      <c r="AJ1232" s="104"/>
      <c r="AK1232" s="104"/>
      <c r="AL1232" s="104"/>
      <c r="AM1232" s="104"/>
      <c r="AN1232" s="104"/>
      <c r="AO1232" s="104"/>
      <c r="AP1232" s="104"/>
      <c r="AQ1232" s="104"/>
      <c r="AR1232" s="104"/>
      <c r="AS1232" s="104"/>
      <c r="AT1232" s="104"/>
      <c r="AU1232" s="104"/>
      <c r="AV1232" s="104"/>
      <c r="AW1232" s="104"/>
      <c r="AX1232" s="104"/>
      <c r="AY1232" s="104"/>
      <c r="AZ1232" s="104"/>
      <c r="BA1232" s="104"/>
      <c r="BB1232" s="104"/>
      <c r="BC1232" s="104"/>
      <c r="BD1232" s="104"/>
      <c r="BE1232" s="104"/>
      <c r="BF1232" s="104"/>
      <c r="BG1232" s="104"/>
      <c r="BH1232" s="104"/>
      <c r="BI1232" s="104"/>
      <c r="BJ1232" s="104"/>
      <c r="BK1232" s="104"/>
      <c r="BL1232" s="104"/>
      <c r="BM1232" s="104"/>
      <c r="BN1232" s="104"/>
      <c r="BO1232" s="104"/>
      <c r="BP1232" s="104"/>
      <c r="BQ1232" s="104"/>
      <c r="BR1232" s="104"/>
      <c r="BS1232" s="104"/>
      <c r="BT1232" s="104"/>
      <c r="BU1232" s="104"/>
      <c r="BV1232" s="104"/>
      <c r="BW1232" s="104"/>
      <c r="BX1232" s="104"/>
      <c r="BY1232" s="104"/>
      <c r="BZ1232" s="104"/>
      <c r="CA1232" s="104"/>
      <c r="CB1232" s="104"/>
      <c r="CC1232" s="104"/>
      <c r="CD1232" s="104"/>
      <c r="CE1232" s="104"/>
      <c r="CF1232" s="104"/>
      <c r="CG1232" s="104"/>
      <c r="CH1232" s="104"/>
      <c r="CI1232" s="104"/>
      <c r="CJ1232" s="104"/>
      <c r="CK1232" s="104"/>
      <c r="CL1232" s="104"/>
      <c r="CM1232" s="104"/>
      <c r="CN1232" s="104"/>
      <c r="CO1232" s="104"/>
      <c r="CP1232" s="104"/>
      <c r="CQ1232" s="104"/>
      <c r="CR1232" s="104"/>
      <c r="CS1232" s="104"/>
      <c r="CT1232" s="104"/>
      <c r="CU1232" s="104"/>
      <c r="CV1232" s="104"/>
      <c r="CW1232" s="104"/>
      <c r="CX1232" s="104"/>
      <c r="CY1232" s="104"/>
      <c r="CZ1232" s="104"/>
      <c r="DA1232" s="104"/>
      <c r="DB1232" s="104"/>
      <c r="DC1232" s="104"/>
      <c r="DD1232" s="104"/>
      <c r="DE1232" s="104"/>
      <c r="DF1232" s="104"/>
      <c r="DG1232" s="104"/>
      <c r="DH1232" s="104"/>
      <c r="DI1232" s="104"/>
      <c r="DJ1232" s="107"/>
    </row>
    <row r="1233" spans="1:114" x14ac:dyDescent="0.2">
      <c r="A1233" s="164"/>
      <c r="B1233" s="165"/>
      <c r="C1233" s="116"/>
      <c r="D1233" s="116"/>
      <c r="E1233" s="116"/>
      <c r="F1233" s="116"/>
      <c r="G1233" s="116"/>
      <c r="H1233" s="116"/>
      <c r="I1233" s="116"/>
      <c r="J1233" s="129"/>
      <c r="K1233" s="116"/>
      <c r="L1233" s="116"/>
      <c r="M1233" s="116"/>
      <c r="N1233" s="116"/>
      <c r="O1233" s="116"/>
      <c r="P1233" s="116"/>
      <c r="Q1233" s="116"/>
      <c r="R1233" s="116"/>
      <c r="S1233" s="116"/>
      <c r="T1233" s="116"/>
      <c r="U1233" s="116"/>
      <c r="V1233" s="116"/>
      <c r="W1233" s="116"/>
      <c r="X1233" s="116"/>
      <c r="Y1233" s="122"/>
      <c r="Z1233" s="104"/>
      <c r="AA1233" s="104"/>
      <c r="AB1233" s="104"/>
      <c r="AC1233" s="104"/>
      <c r="AD1233" s="104"/>
      <c r="AE1233" s="104"/>
      <c r="AF1233" s="104"/>
      <c r="AG1233" s="104"/>
      <c r="AH1233" s="104"/>
      <c r="AI1233" s="104"/>
      <c r="AJ1233" s="104"/>
      <c r="AK1233" s="104"/>
      <c r="AL1233" s="104"/>
      <c r="AM1233" s="104"/>
      <c r="AN1233" s="104"/>
      <c r="AO1233" s="104"/>
      <c r="AP1233" s="104"/>
      <c r="AQ1233" s="104"/>
      <c r="AR1233" s="104"/>
      <c r="AS1233" s="104"/>
      <c r="AT1233" s="104"/>
      <c r="AU1233" s="104"/>
      <c r="AV1233" s="104"/>
      <c r="AW1233" s="104"/>
      <c r="AX1233" s="104"/>
      <c r="AY1233" s="104"/>
      <c r="AZ1233" s="104"/>
      <c r="BA1233" s="104"/>
      <c r="BB1233" s="104"/>
      <c r="BC1233" s="104"/>
      <c r="BD1233" s="104"/>
      <c r="BE1233" s="104"/>
      <c r="BF1233" s="104"/>
      <c r="BG1233" s="104"/>
      <c r="BH1233" s="104"/>
      <c r="BI1233" s="104"/>
      <c r="BJ1233" s="104"/>
      <c r="BK1233" s="104"/>
      <c r="BL1233" s="104"/>
      <c r="BM1233" s="104"/>
      <c r="BN1233" s="104"/>
      <c r="BO1233" s="104"/>
      <c r="BP1233" s="104"/>
      <c r="BQ1233" s="104"/>
      <c r="BR1233" s="104"/>
      <c r="BS1233" s="104"/>
      <c r="BT1233" s="104"/>
      <c r="BU1233" s="104"/>
      <c r="BV1233" s="104"/>
      <c r="BW1233" s="104"/>
      <c r="BX1233" s="104"/>
      <c r="BY1233" s="104"/>
      <c r="BZ1233" s="104"/>
      <c r="CA1233" s="104"/>
      <c r="CB1233" s="104"/>
      <c r="CC1233" s="104"/>
      <c r="CD1233" s="104"/>
      <c r="CE1233" s="104"/>
      <c r="CF1233" s="104"/>
      <c r="CG1233" s="104"/>
      <c r="CH1233" s="104"/>
      <c r="CI1233" s="104"/>
      <c r="CJ1233" s="104"/>
      <c r="CK1233" s="104"/>
      <c r="CL1233" s="104"/>
      <c r="CM1233" s="104"/>
      <c r="CN1233" s="104"/>
      <c r="CO1233" s="104"/>
      <c r="CP1233" s="104"/>
      <c r="CQ1233" s="104"/>
      <c r="CR1233" s="104"/>
      <c r="CS1233" s="104"/>
      <c r="CT1233" s="104"/>
      <c r="CU1233" s="104"/>
      <c r="CV1233" s="104"/>
      <c r="CW1233" s="104"/>
      <c r="CX1233" s="104"/>
      <c r="CY1233" s="104"/>
      <c r="CZ1233" s="104"/>
      <c r="DA1233" s="104"/>
      <c r="DB1233" s="104"/>
      <c r="DC1233" s="104"/>
      <c r="DD1233" s="104"/>
      <c r="DE1233" s="104"/>
      <c r="DF1233" s="104"/>
      <c r="DG1233" s="104"/>
      <c r="DH1233" s="104"/>
      <c r="DI1233" s="104"/>
      <c r="DJ1233" s="107"/>
    </row>
    <row r="1234" spans="1:114" x14ac:dyDescent="0.2">
      <c r="A1234" s="164"/>
      <c r="B1234" s="165"/>
      <c r="C1234" s="116"/>
      <c r="D1234" s="116"/>
      <c r="E1234" s="116"/>
      <c r="F1234" s="116"/>
      <c r="G1234" s="116"/>
      <c r="H1234" s="116"/>
      <c r="I1234" s="116"/>
      <c r="J1234" s="129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22"/>
      <c r="Z1234" s="104"/>
      <c r="AA1234" s="104"/>
      <c r="AB1234" s="104"/>
      <c r="AC1234" s="104"/>
      <c r="AD1234" s="104"/>
      <c r="AE1234" s="104"/>
      <c r="AF1234" s="104"/>
      <c r="AG1234" s="104"/>
      <c r="AH1234" s="104"/>
      <c r="AI1234" s="104"/>
      <c r="AJ1234" s="104"/>
      <c r="AK1234" s="104"/>
      <c r="AL1234" s="104"/>
      <c r="AM1234" s="104"/>
      <c r="AN1234" s="104"/>
      <c r="AO1234" s="104"/>
      <c r="AP1234" s="104"/>
      <c r="AQ1234" s="104"/>
      <c r="AR1234" s="104"/>
      <c r="AS1234" s="104"/>
      <c r="AT1234" s="104"/>
      <c r="AU1234" s="104"/>
      <c r="AV1234" s="104"/>
      <c r="AW1234" s="104"/>
      <c r="AX1234" s="104"/>
      <c r="AY1234" s="104"/>
      <c r="AZ1234" s="104"/>
      <c r="BA1234" s="104"/>
      <c r="BB1234" s="104"/>
      <c r="BC1234" s="104"/>
      <c r="BD1234" s="104"/>
      <c r="BE1234" s="104"/>
      <c r="BF1234" s="104"/>
      <c r="BG1234" s="104"/>
      <c r="BH1234" s="104"/>
      <c r="BI1234" s="104"/>
      <c r="BJ1234" s="104"/>
      <c r="BK1234" s="104"/>
      <c r="BL1234" s="104"/>
      <c r="BM1234" s="104"/>
      <c r="BN1234" s="104"/>
      <c r="BO1234" s="104"/>
      <c r="BP1234" s="104"/>
      <c r="BQ1234" s="104"/>
      <c r="BR1234" s="104"/>
      <c r="BS1234" s="104"/>
      <c r="BT1234" s="104"/>
      <c r="BU1234" s="104"/>
      <c r="BV1234" s="104"/>
      <c r="BW1234" s="104"/>
      <c r="BX1234" s="104"/>
      <c r="BY1234" s="104"/>
      <c r="BZ1234" s="104"/>
      <c r="CA1234" s="104"/>
      <c r="CB1234" s="104"/>
      <c r="CC1234" s="104"/>
      <c r="CD1234" s="104"/>
      <c r="CE1234" s="104"/>
      <c r="CF1234" s="104"/>
      <c r="CG1234" s="104"/>
      <c r="CH1234" s="104"/>
      <c r="CI1234" s="104"/>
      <c r="CJ1234" s="104"/>
      <c r="CK1234" s="104"/>
      <c r="CL1234" s="104"/>
      <c r="CM1234" s="104"/>
      <c r="CN1234" s="104"/>
      <c r="CO1234" s="104"/>
      <c r="CP1234" s="104"/>
      <c r="CQ1234" s="104"/>
      <c r="CR1234" s="104"/>
      <c r="CS1234" s="104"/>
      <c r="CT1234" s="104"/>
      <c r="CU1234" s="104"/>
      <c r="CV1234" s="104"/>
      <c r="CW1234" s="104"/>
      <c r="CX1234" s="104"/>
      <c r="CY1234" s="104"/>
      <c r="CZ1234" s="104"/>
      <c r="DA1234" s="104"/>
      <c r="DB1234" s="104"/>
      <c r="DC1234" s="104"/>
      <c r="DD1234" s="104"/>
      <c r="DE1234" s="104"/>
      <c r="DF1234" s="104"/>
      <c r="DG1234" s="104"/>
      <c r="DH1234" s="104"/>
      <c r="DI1234" s="104"/>
      <c r="DJ1234" s="107"/>
    </row>
    <row r="1235" spans="1:114" x14ac:dyDescent="0.2">
      <c r="A1235" s="164"/>
      <c r="B1235" s="165"/>
      <c r="C1235" s="116"/>
      <c r="D1235" s="116"/>
      <c r="E1235" s="116"/>
      <c r="F1235" s="116"/>
      <c r="G1235" s="116"/>
      <c r="H1235" s="116"/>
      <c r="I1235" s="116"/>
      <c r="J1235" s="129"/>
      <c r="K1235" s="116"/>
      <c r="L1235" s="116"/>
      <c r="M1235" s="116"/>
      <c r="N1235" s="116"/>
      <c r="O1235" s="116"/>
      <c r="P1235" s="116"/>
      <c r="Q1235" s="116"/>
      <c r="R1235" s="116"/>
      <c r="S1235" s="116"/>
      <c r="T1235" s="116"/>
      <c r="U1235" s="116"/>
      <c r="V1235" s="116"/>
      <c r="W1235" s="116"/>
      <c r="X1235" s="116"/>
      <c r="Y1235" s="122"/>
      <c r="Z1235" s="104"/>
      <c r="AA1235" s="104"/>
      <c r="AB1235" s="104"/>
      <c r="AC1235" s="104"/>
      <c r="AD1235" s="104"/>
      <c r="AE1235" s="104"/>
      <c r="AF1235" s="104"/>
      <c r="AG1235" s="104"/>
      <c r="AH1235" s="104"/>
      <c r="AI1235" s="104"/>
      <c r="AJ1235" s="104"/>
      <c r="AK1235" s="104"/>
      <c r="AL1235" s="104"/>
      <c r="AM1235" s="104"/>
      <c r="AN1235" s="104"/>
      <c r="AO1235" s="104"/>
      <c r="AP1235" s="104"/>
      <c r="AQ1235" s="104"/>
      <c r="AR1235" s="104"/>
      <c r="AS1235" s="104"/>
      <c r="AT1235" s="104"/>
      <c r="AU1235" s="104"/>
      <c r="AV1235" s="104"/>
      <c r="AW1235" s="104"/>
      <c r="AX1235" s="104"/>
      <c r="AY1235" s="104"/>
      <c r="AZ1235" s="104"/>
      <c r="BA1235" s="104"/>
      <c r="BB1235" s="104"/>
      <c r="BC1235" s="104"/>
      <c r="BD1235" s="104"/>
      <c r="BE1235" s="104"/>
      <c r="BF1235" s="104"/>
      <c r="BG1235" s="104"/>
      <c r="BH1235" s="104"/>
      <c r="BI1235" s="104"/>
      <c r="BJ1235" s="104"/>
      <c r="BK1235" s="104"/>
      <c r="BL1235" s="104"/>
      <c r="BM1235" s="104"/>
      <c r="BN1235" s="104"/>
      <c r="BO1235" s="104"/>
      <c r="BP1235" s="104"/>
      <c r="BQ1235" s="104"/>
      <c r="BR1235" s="104"/>
      <c r="BS1235" s="104"/>
      <c r="BT1235" s="104"/>
      <c r="BU1235" s="104"/>
      <c r="BV1235" s="104"/>
      <c r="BW1235" s="104"/>
      <c r="BX1235" s="104"/>
      <c r="BY1235" s="104"/>
      <c r="BZ1235" s="104"/>
      <c r="CA1235" s="104"/>
      <c r="CB1235" s="104"/>
      <c r="CC1235" s="104"/>
      <c r="CD1235" s="104"/>
      <c r="CE1235" s="104"/>
      <c r="CF1235" s="104"/>
      <c r="CG1235" s="104"/>
      <c r="CH1235" s="104"/>
      <c r="CI1235" s="104"/>
      <c r="CJ1235" s="104"/>
      <c r="CK1235" s="104"/>
      <c r="CL1235" s="104"/>
      <c r="CM1235" s="104"/>
      <c r="CN1235" s="104"/>
      <c r="CO1235" s="104"/>
      <c r="CP1235" s="104"/>
      <c r="CQ1235" s="104"/>
      <c r="CR1235" s="104"/>
      <c r="CS1235" s="104"/>
      <c r="CT1235" s="104"/>
      <c r="CU1235" s="104"/>
      <c r="CV1235" s="104"/>
      <c r="CW1235" s="104"/>
      <c r="CX1235" s="104"/>
      <c r="CY1235" s="104"/>
      <c r="CZ1235" s="104"/>
      <c r="DA1235" s="104"/>
      <c r="DB1235" s="104"/>
      <c r="DC1235" s="104"/>
      <c r="DD1235" s="104"/>
      <c r="DE1235" s="104"/>
      <c r="DF1235" s="104"/>
      <c r="DG1235" s="104"/>
      <c r="DH1235" s="104"/>
      <c r="DI1235" s="104"/>
      <c r="DJ1235" s="107"/>
    </row>
    <row r="1236" spans="1:114" x14ac:dyDescent="0.2">
      <c r="A1236" s="164"/>
      <c r="B1236" s="165"/>
      <c r="C1236" s="116"/>
      <c r="D1236" s="116"/>
      <c r="E1236" s="116"/>
      <c r="F1236" s="116"/>
      <c r="G1236" s="116"/>
      <c r="H1236" s="116"/>
      <c r="I1236" s="116"/>
      <c r="J1236" s="129"/>
      <c r="K1236" s="116"/>
      <c r="L1236" s="116"/>
      <c r="M1236" s="116"/>
      <c r="N1236" s="116"/>
      <c r="O1236" s="116"/>
      <c r="P1236" s="116"/>
      <c r="Q1236" s="116"/>
      <c r="R1236" s="116"/>
      <c r="S1236" s="116"/>
      <c r="T1236" s="116"/>
      <c r="U1236" s="116"/>
      <c r="V1236" s="116"/>
      <c r="W1236" s="116"/>
      <c r="X1236" s="116"/>
      <c r="Y1236" s="122"/>
      <c r="Z1236" s="104"/>
      <c r="AA1236" s="104"/>
      <c r="AB1236" s="104"/>
      <c r="AC1236" s="104"/>
      <c r="AD1236" s="104"/>
      <c r="AE1236" s="104"/>
      <c r="AF1236" s="104"/>
      <c r="AG1236" s="104"/>
      <c r="AH1236" s="104"/>
      <c r="AI1236" s="104"/>
      <c r="AJ1236" s="104"/>
      <c r="AK1236" s="104"/>
      <c r="AL1236" s="104"/>
      <c r="AM1236" s="104"/>
      <c r="AN1236" s="104"/>
      <c r="AO1236" s="104"/>
      <c r="AP1236" s="104"/>
      <c r="AQ1236" s="104"/>
      <c r="AR1236" s="104"/>
      <c r="AS1236" s="104"/>
      <c r="AT1236" s="104"/>
      <c r="AU1236" s="104"/>
      <c r="AV1236" s="104"/>
      <c r="AW1236" s="104"/>
      <c r="AX1236" s="104"/>
      <c r="AY1236" s="104"/>
      <c r="AZ1236" s="104"/>
      <c r="BA1236" s="104"/>
      <c r="BB1236" s="104"/>
      <c r="BC1236" s="104"/>
      <c r="BD1236" s="104"/>
      <c r="BE1236" s="104"/>
      <c r="BF1236" s="104"/>
      <c r="BG1236" s="104"/>
      <c r="BH1236" s="104"/>
      <c r="BI1236" s="104"/>
      <c r="BJ1236" s="104"/>
      <c r="BK1236" s="104"/>
      <c r="BL1236" s="104"/>
      <c r="BM1236" s="104"/>
      <c r="BN1236" s="104"/>
      <c r="BO1236" s="104"/>
      <c r="BP1236" s="104"/>
      <c r="BQ1236" s="104"/>
      <c r="BR1236" s="104"/>
      <c r="BS1236" s="104"/>
      <c r="BT1236" s="104"/>
      <c r="BU1236" s="104"/>
      <c r="BV1236" s="104"/>
      <c r="BW1236" s="104"/>
      <c r="BX1236" s="104"/>
      <c r="BY1236" s="104"/>
      <c r="BZ1236" s="104"/>
      <c r="CA1236" s="104"/>
      <c r="CB1236" s="104"/>
      <c r="CC1236" s="104"/>
      <c r="CD1236" s="104"/>
      <c r="CE1236" s="104"/>
      <c r="CF1236" s="104"/>
      <c r="CG1236" s="104"/>
      <c r="CH1236" s="104"/>
      <c r="CI1236" s="104"/>
      <c r="CJ1236" s="104"/>
      <c r="CK1236" s="104"/>
      <c r="CL1236" s="104"/>
      <c r="CM1236" s="104"/>
      <c r="CN1236" s="104"/>
      <c r="CO1236" s="104"/>
      <c r="CP1236" s="104"/>
      <c r="CQ1236" s="104"/>
      <c r="CR1236" s="104"/>
      <c r="CS1236" s="104"/>
      <c r="CT1236" s="104"/>
      <c r="CU1236" s="104"/>
      <c r="CV1236" s="104"/>
      <c r="CW1236" s="104"/>
      <c r="CX1236" s="104"/>
      <c r="CY1236" s="104"/>
      <c r="CZ1236" s="104"/>
      <c r="DA1236" s="104"/>
      <c r="DB1236" s="104"/>
      <c r="DC1236" s="104"/>
      <c r="DD1236" s="104"/>
      <c r="DE1236" s="104"/>
      <c r="DF1236" s="104"/>
      <c r="DG1236" s="104"/>
      <c r="DH1236" s="104"/>
      <c r="DI1236" s="104"/>
      <c r="DJ1236" s="107"/>
    </row>
    <row r="1237" spans="1:114" x14ac:dyDescent="0.2">
      <c r="A1237" s="164"/>
      <c r="B1237" s="165"/>
      <c r="C1237" s="116"/>
      <c r="D1237" s="116"/>
      <c r="E1237" s="116"/>
      <c r="F1237" s="116"/>
      <c r="G1237" s="116"/>
      <c r="H1237" s="116"/>
      <c r="I1237" s="116"/>
      <c r="J1237" s="129"/>
      <c r="K1237" s="116"/>
      <c r="L1237" s="116"/>
      <c r="M1237" s="116"/>
      <c r="N1237" s="116"/>
      <c r="O1237" s="116"/>
      <c r="P1237" s="116"/>
      <c r="Q1237" s="116"/>
      <c r="R1237" s="116"/>
      <c r="S1237" s="116"/>
      <c r="T1237" s="116"/>
      <c r="U1237" s="116"/>
      <c r="V1237" s="116"/>
      <c r="W1237" s="116"/>
      <c r="X1237" s="116"/>
      <c r="Y1237" s="122"/>
      <c r="Z1237" s="104"/>
      <c r="AA1237" s="104"/>
      <c r="AB1237" s="104"/>
      <c r="AC1237" s="104"/>
      <c r="AD1237" s="104"/>
      <c r="AE1237" s="104"/>
      <c r="AF1237" s="104"/>
      <c r="AG1237" s="104"/>
      <c r="AH1237" s="104"/>
      <c r="AI1237" s="104"/>
      <c r="AJ1237" s="104"/>
      <c r="AK1237" s="104"/>
      <c r="AL1237" s="104"/>
      <c r="AM1237" s="104"/>
      <c r="AN1237" s="104"/>
      <c r="AO1237" s="104"/>
      <c r="AP1237" s="104"/>
      <c r="AQ1237" s="104"/>
      <c r="AR1237" s="104"/>
      <c r="AS1237" s="104"/>
      <c r="AT1237" s="104"/>
      <c r="AU1237" s="104"/>
      <c r="AV1237" s="104"/>
      <c r="AW1237" s="104"/>
      <c r="AX1237" s="104"/>
      <c r="AY1237" s="104"/>
      <c r="AZ1237" s="104"/>
      <c r="BA1237" s="104"/>
      <c r="BB1237" s="104"/>
      <c r="BC1237" s="104"/>
      <c r="BD1237" s="104"/>
      <c r="BE1237" s="104"/>
      <c r="BF1237" s="104"/>
      <c r="BG1237" s="104"/>
      <c r="BH1237" s="104"/>
      <c r="BI1237" s="104"/>
      <c r="BJ1237" s="104"/>
      <c r="BK1237" s="104"/>
      <c r="BL1237" s="104"/>
      <c r="BM1237" s="104"/>
      <c r="BN1237" s="104"/>
      <c r="BO1237" s="104"/>
      <c r="BP1237" s="104"/>
      <c r="BQ1237" s="104"/>
      <c r="BR1237" s="104"/>
      <c r="BS1237" s="104"/>
      <c r="BT1237" s="104"/>
      <c r="BU1237" s="104"/>
      <c r="BV1237" s="104"/>
      <c r="BW1237" s="104"/>
      <c r="BX1237" s="104"/>
      <c r="BY1237" s="104"/>
      <c r="BZ1237" s="104"/>
      <c r="CA1237" s="104"/>
      <c r="CB1237" s="104"/>
      <c r="CC1237" s="104"/>
      <c r="CD1237" s="104"/>
      <c r="CE1237" s="104"/>
      <c r="CF1237" s="104"/>
      <c r="CG1237" s="104"/>
      <c r="CH1237" s="104"/>
      <c r="CI1237" s="104"/>
      <c r="CJ1237" s="104"/>
      <c r="CK1237" s="104"/>
      <c r="CL1237" s="104"/>
      <c r="CM1237" s="104"/>
      <c r="CN1237" s="104"/>
      <c r="CO1237" s="104"/>
      <c r="CP1237" s="104"/>
      <c r="CQ1237" s="104"/>
      <c r="CR1237" s="104"/>
      <c r="CS1237" s="104"/>
      <c r="CT1237" s="104"/>
      <c r="CU1237" s="104"/>
      <c r="CV1237" s="104"/>
      <c r="CW1237" s="104"/>
      <c r="CX1237" s="104"/>
      <c r="CY1237" s="104"/>
      <c r="CZ1237" s="104"/>
      <c r="DA1237" s="104"/>
      <c r="DB1237" s="104"/>
      <c r="DC1237" s="104"/>
      <c r="DD1237" s="104"/>
      <c r="DE1237" s="104"/>
      <c r="DF1237" s="104"/>
      <c r="DG1237" s="104"/>
      <c r="DH1237" s="104"/>
      <c r="DI1237" s="104"/>
      <c r="DJ1237" s="107"/>
    </row>
    <row r="1238" spans="1:114" x14ac:dyDescent="0.2">
      <c r="A1238" s="164"/>
      <c r="B1238" s="165"/>
      <c r="C1238" s="116"/>
      <c r="D1238" s="116"/>
      <c r="E1238" s="116"/>
      <c r="F1238" s="116"/>
      <c r="G1238" s="116"/>
      <c r="H1238" s="116"/>
      <c r="I1238" s="116"/>
      <c r="J1238" s="129"/>
      <c r="K1238" s="116"/>
      <c r="L1238" s="116"/>
      <c r="M1238" s="116"/>
      <c r="N1238" s="116"/>
      <c r="O1238" s="116"/>
      <c r="P1238" s="116"/>
      <c r="Q1238" s="116"/>
      <c r="R1238" s="116"/>
      <c r="S1238" s="116"/>
      <c r="T1238" s="116"/>
      <c r="U1238" s="116"/>
      <c r="V1238" s="116"/>
      <c r="W1238" s="116"/>
      <c r="X1238" s="116"/>
      <c r="Y1238" s="122"/>
      <c r="Z1238" s="104"/>
      <c r="AA1238" s="104"/>
      <c r="AB1238" s="104"/>
      <c r="AC1238" s="104"/>
      <c r="AD1238" s="104"/>
      <c r="AE1238" s="104"/>
      <c r="AF1238" s="104"/>
      <c r="AG1238" s="104"/>
      <c r="AH1238" s="104"/>
      <c r="AI1238" s="104"/>
      <c r="AJ1238" s="104"/>
      <c r="AK1238" s="104"/>
      <c r="AL1238" s="104"/>
      <c r="AM1238" s="104"/>
      <c r="AN1238" s="104"/>
      <c r="AO1238" s="104"/>
      <c r="AP1238" s="104"/>
      <c r="AQ1238" s="104"/>
      <c r="AR1238" s="104"/>
      <c r="AS1238" s="104"/>
      <c r="AT1238" s="104"/>
      <c r="AU1238" s="104"/>
      <c r="AV1238" s="104"/>
      <c r="AW1238" s="104"/>
      <c r="AX1238" s="104"/>
      <c r="AY1238" s="104"/>
      <c r="AZ1238" s="104"/>
      <c r="BA1238" s="104"/>
      <c r="BB1238" s="104"/>
      <c r="BC1238" s="104"/>
      <c r="BD1238" s="104"/>
      <c r="BE1238" s="104"/>
      <c r="BF1238" s="104"/>
      <c r="BG1238" s="104"/>
      <c r="BH1238" s="104"/>
      <c r="BI1238" s="104"/>
      <c r="BJ1238" s="104"/>
      <c r="BK1238" s="104"/>
      <c r="BL1238" s="104"/>
      <c r="BM1238" s="104"/>
      <c r="BN1238" s="104"/>
      <c r="BO1238" s="104"/>
      <c r="BP1238" s="104"/>
      <c r="BQ1238" s="104"/>
      <c r="BR1238" s="104"/>
      <c r="BS1238" s="104"/>
      <c r="BT1238" s="104"/>
      <c r="BU1238" s="104"/>
      <c r="BV1238" s="104"/>
      <c r="BW1238" s="104"/>
      <c r="BX1238" s="104"/>
      <c r="BY1238" s="104"/>
      <c r="BZ1238" s="104"/>
      <c r="CA1238" s="104"/>
      <c r="CB1238" s="104"/>
      <c r="CC1238" s="104"/>
      <c r="CD1238" s="104"/>
      <c r="CE1238" s="104"/>
      <c r="CF1238" s="104"/>
      <c r="CG1238" s="104"/>
      <c r="CH1238" s="104"/>
      <c r="CI1238" s="104"/>
      <c r="CJ1238" s="104"/>
      <c r="CK1238" s="104"/>
      <c r="CL1238" s="104"/>
      <c r="CM1238" s="104"/>
      <c r="CN1238" s="104"/>
      <c r="CO1238" s="104"/>
      <c r="CP1238" s="104"/>
      <c r="CQ1238" s="104"/>
      <c r="CR1238" s="104"/>
      <c r="CS1238" s="104"/>
      <c r="CT1238" s="104"/>
      <c r="CU1238" s="104"/>
      <c r="CV1238" s="104"/>
      <c r="CW1238" s="104"/>
      <c r="CX1238" s="104"/>
      <c r="CY1238" s="104"/>
      <c r="CZ1238" s="104"/>
      <c r="DA1238" s="104"/>
      <c r="DB1238" s="104"/>
      <c r="DC1238" s="104"/>
      <c r="DD1238" s="104"/>
      <c r="DE1238" s="104"/>
      <c r="DF1238" s="104"/>
      <c r="DG1238" s="104"/>
      <c r="DH1238" s="104"/>
      <c r="DI1238" s="104"/>
      <c r="DJ1238" s="107"/>
    </row>
    <row r="1239" spans="1:114" x14ac:dyDescent="0.2">
      <c r="A1239" s="164"/>
      <c r="B1239" s="165"/>
      <c r="C1239" s="116"/>
      <c r="D1239" s="116"/>
      <c r="E1239" s="116"/>
      <c r="F1239" s="116"/>
      <c r="G1239" s="116"/>
      <c r="H1239" s="116"/>
      <c r="I1239" s="116"/>
      <c r="J1239" s="129"/>
      <c r="K1239" s="116"/>
      <c r="L1239" s="116"/>
      <c r="M1239" s="116"/>
      <c r="N1239" s="116"/>
      <c r="O1239" s="116"/>
      <c r="P1239" s="116"/>
      <c r="Q1239" s="116"/>
      <c r="R1239" s="116"/>
      <c r="S1239" s="116"/>
      <c r="T1239" s="116"/>
      <c r="U1239" s="116"/>
      <c r="V1239" s="116"/>
      <c r="W1239" s="116"/>
      <c r="X1239" s="116"/>
      <c r="Y1239" s="122"/>
      <c r="Z1239" s="104"/>
      <c r="AA1239" s="104"/>
      <c r="AB1239" s="104"/>
      <c r="AC1239" s="104"/>
      <c r="AD1239" s="104"/>
      <c r="AE1239" s="104"/>
      <c r="AF1239" s="104"/>
      <c r="AG1239" s="104"/>
      <c r="AH1239" s="104"/>
      <c r="AI1239" s="104"/>
      <c r="AJ1239" s="104"/>
      <c r="AK1239" s="104"/>
      <c r="AL1239" s="104"/>
      <c r="AM1239" s="104"/>
      <c r="AN1239" s="104"/>
      <c r="AO1239" s="104"/>
      <c r="AP1239" s="104"/>
      <c r="AQ1239" s="104"/>
      <c r="AR1239" s="104"/>
      <c r="AS1239" s="104"/>
      <c r="AT1239" s="104"/>
      <c r="AU1239" s="104"/>
      <c r="AV1239" s="104"/>
      <c r="AW1239" s="104"/>
      <c r="AX1239" s="104"/>
      <c r="AY1239" s="104"/>
      <c r="AZ1239" s="104"/>
      <c r="BA1239" s="104"/>
      <c r="BB1239" s="104"/>
      <c r="BC1239" s="104"/>
      <c r="BD1239" s="104"/>
      <c r="BE1239" s="104"/>
      <c r="BF1239" s="104"/>
      <c r="BG1239" s="104"/>
      <c r="BH1239" s="104"/>
      <c r="BI1239" s="104"/>
      <c r="BJ1239" s="104"/>
      <c r="BK1239" s="104"/>
      <c r="BL1239" s="104"/>
      <c r="BM1239" s="104"/>
      <c r="BN1239" s="104"/>
      <c r="BO1239" s="104"/>
      <c r="BP1239" s="104"/>
      <c r="BQ1239" s="104"/>
      <c r="BR1239" s="104"/>
      <c r="BS1239" s="104"/>
      <c r="BT1239" s="104"/>
      <c r="BU1239" s="104"/>
      <c r="BV1239" s="104"/>
      <c r="BW1239" s="104"/>
      <c r="BX1239" s="104"/>
      <c r="BY1239" s="104"/>
      <c r="BZ1239" s="104"/>
      <c r="CA1239" s="104"/>
      <c r="CB1239" s="104"/>
      <c r="CC1239" s="104"/>
      <c r="CD1239" s="104"/>
      <c r="CE1239" s="104"/>
      <c r="CF1239" s="104"/>
      <c r="CG1239" s="104"/>
      <c r="CH1239" s="104"/>
      <c r="CI1239" s="104"/>
      <c r="CJ1239" s="104"/>
      <c r="CK1239" s="104"/>
      <c r="CL1239" s="104"/>
      <c r="CM1239" s="104"/>
      <c r="CN1239" s="104"/>
      <c r="CO1239" s="104"/>
      <c r="CP1239" s="104"/>
      <c r="CQ1239" s="104"/>
      <c r="CR1239" s="104"/>
      <c r="CS1239" s="104"/>
      <c r="CT1239" s="104"/>
      <c r="CU1239" s="104"/>
      <c r="CV1239" s="104"/>
      <c r="CW1239" s="104"/>
      <c r="CX1239" s="104"/>
      <c r="CY1239" s="104"/>
      <c r="CZ1239" s="104"/>
      <c r="DA1239" s="104"/>
      <c r="DB1239" s="104"/>
      <c r="DC1239" s="104"/>
      <c r="DD1239" s="104"/>
      <c r="DE1239" s="104"/>
      <c r="DF1239" s="104"/>
      <c r="DG1239" s="104"/>
      <c r="DH1239" s="104"/>
      <c r="DI1239" s="104"/>
      <c r="DJ1239" s="107"/>
    </row>
    <row r="1240" spans="1:114" x14ac:dyDescent="0.2">
      <c r="A1240" s="164"/>
      <c r="B1240" s="165"/>
      <c r="C1240" s="116"/>
      <c r="D1240" s="116"/>
      <c r="E1240" s="116"/>
      <c r="F1240" s="116"/>
      <c r="G1240" s="116"/>
      <c r="H1240" s="116"/>
      <c r="I1240" s="116"/>
      <c r="J1240" s="129"/>
      <c r="K1240" s="116"/>
      <c r="L1240" s="116"/>
      <c r="M1240" s="116"/>
      <c r="N1240" s="116"/>
      <c r="O1240" s="116"/>
      <c r="P1240" s="116"/>
      <c r="Q1240" s="116"/>
      <c r="R1240" s="116"/>
      <c r="S1240" s="116"/>
      <c r="T1240" s="116"/>
      <c r="U1240" s="116"/>
      <c r="V1240" s="116"/>
      <c r="W1240" s="116"/>
      <c r="X1240" s="116"/>
      <c r="Y1240" s="122"/>
      <c r="Z1240" s="104"/>
      <c r="AA1240" s="104"/>
      <c r="AB1240" s="104"/>
      <c r="AC1240" s="104"/>
      <c r="AD1240" s="104"/>
      <c r="AE1240" s="104"/>
      <c r="AF1240" s="104"/>
      <c r="AG1240" s="104"/>
      <c r="AH1240" s="104"/>
      <c r="AI1240" s="104"/>
      <c r="AJ1240" s="104"/>
      <c r="AK1240" s="104"/>
      <c r="AL1240" s="104"/>
      <c r="AM1240" s="104"/>
      <c r="AN1240" s="104"/>
      <c r="AO1240" s="104"/>
      <c r="AP1240" s="104"/>
      <c r="AQ1240" s="104"/>
      <c r="AR1240" s="104"/>
      <c r="AS1240" s="104"/>
      <c r="AT1240" s="104"/>
      <c r="AU1240" s="104"/>
      <c r="AV1240" s="104"/>
      <c r="AW1240" s="104"/>
      <c r="AX1240" s="104"/>
      <c r="AY1240" s="104"/>
      <c r="AZ1240" s="104"/>
      <c r="BA1240" s="104"/>
      <c r="BB1240" s="104"/>
      <c r="BC1240" s="104"/>
      <c r="BD1240" s="104"/>
      <c r="BE1240" s="104"/>
      <c r="BF1240" s="104"/>
      <c r="BG1240" s="104"/>
      <c r="BH1240" s="104"/>
      <c r="BI1240" s="104"/>
      <c r="BJ1240" s="104"/>
      <c r="BK1240" s="104"/>
      <c r="BL1240" s="104"/>
      <c r="BM1240" s="104"/>
      <c r="BN1240" s="104"/>
      <c r="BO1240" s="104"/>
      <c r="BP1240" s="104"/>
      <c r="BQ1240" s="104"/>
      <c r="BR1240" s="104"/>
      <c r="BS1240" s="104"/>
      <c r="BT1240" s="104"/>
      <c r="BU1240" s="104"/>
      <c r="BV1240" s="104"/>
      <c r="BW1240" s="104"/>
      <c r="BX1240" s="104"/>
      <c r="BY1240" s="104"/>
      <c r="BZ1240" s="104"/>
      <c r="CA1240" s="104"/>
      <c r="CB1240" s="104"/>
      <c r="CC1240" s="104"/>
      <c r="CD1240" s="104"/>
      <c r="CE1240" s="104"/>
      <c r="CF1240" s="104"/>
      <c r="CG1240" s="104"/>
      <c r="CH1240" s="104"/>
      <c r="CI1240" s="104"/>
      <c r="CJ1240" s="104"/>
      <c r="CK1240" s="104"/>
      <c r="CL1240" s="104"/>
      <c r="CM1240" s="104"/>
      <c r="CN1240" s="104"/>
      <c r="CO1240" s="104"/>
      <c r="CP1240" s="104"/>
      <c r="CQ1240" s="104"/>
      <c r="CR1240" s="104"/>
      <c r="CS1240" s="104"/>
      <c r="CT1240" s="104"/>
      <c r="CU1240" s="104"/>
      <c r="CV1240" s="104"/>
      <c r="CW1240" s="104"/>
      <c r="CX1240" s="104"/>
      <c r="CY1240" s="104"/>
      <c r="CZ1240" s="104"/>
      <c r="DA1240" s="104"/>
      <c r="DB1240" s="104"/>
      <c r="DC1240" s="104"/>
      <c r="DD1240" s="104"/>
      <c r="DE1240" s="104"/>
      <c r="DF1240" s="104"/>
      <c r="DG1240" s="104"/>
      <c r="DH1240" s="104"/>
      <c r="DI1240" s="104"/>
      <c r="DJ1240" s="107"/>
    </row>
    <row r="1241" spans="1:114" x14ac:dyDescent="0.2">
      <c r="A1241" s="164"/>
      <c r="B1241" s="165"/>
      <c r="C1241" s="116"/>
      <c r="D1241" s="116"/>
      <c r="E1241" s="116"/>
      <c r="F1241" s="116"/>
      <c r="G1241" s="116"/>
      <c r="H1241" s="116"/>
      <c r="I1241" s="116"/>
      <c r="J1241" s="129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22"/>
      <c r="Z1241" s="104"/>
      <c r="AA1241" s="104"/>
      <c r="AB1241" s="104"/>
      <c r="AC1241" s="104"/>
      <c r="AD1241" s="104"/>
      <c r="AE1241" s="104"/>
      <c r="AF1241" s="104"/>
      <c r="AG1241" s="104"/>
      <c r="AH1241" s="104"/>
      <c r="AI1241" s="104"/>
      <c r="AJ1241" s="104"/>
      <c r="AK1241" s="104"/>
      <c r="AL1241" s="104"/>
      <c r="AM1241" s="104"/>
      <c r="AN1241" s="104"/>
      <c r="AO1241" s="104"/>
      <c r="AP1241" s="104"/>
      <c r="AQ1241" s="104"/>
      <c r="AR1241" s="104"/>
      <c r="AS1241" s="104"/>
      <c r="AT1241" s="104"/>
      <c r="AU1241" s="104"/>
      <c r="AV1241" s="104"/>
      <c r="AW1241" s="104"/>
      <c r="AX1241" s="104"/>
      <c r="AY1241" s="104"/>
      <c r="AZ1241" s="104"/>
      <c r="BA1241" s="104"/>
      <c r="BB1241" s="104"/>
      <c r="BC1241" s="104"/>
      <c r="BD1241" s="104"/>
      <c r="BE1241" s="104"/>
      <c r="BF1241" s="104"/>
      <c r="BG1241" s="104"/>
      <c r="BH1241" s="104"/>
      <c r="BI1241" s="104"/>
      <c r="BJ1241" s="104"/>
      <c r="BK1241" s="104"/>
      <c r="BL1241" s="104"/>
      <c r="BM1241" s="104"/>
      <c r="BN1241" s="104"/>
      <c r="BO1241" s="104"/>
      <c r="BP1241" s="104"/>
      <c r="BQ1241" s="104"/>
      <c r="BR1241" s="104"/>
      <c r="BS1241" s="104"/>
      <c r="BT1241" s="104"/>
      <c r="BU1241" s="104"/>
      <c r="BV1241" s="104"/>
      <c r="BW1241" s="104"/>
      <c r="BX1241" s="104"/>
      <c r="BY1241" s="104"/>
      <c r="BZ1241" s="104"/>
      <c r="CA1241" s="104"/>
      <c r="CB1241" s="104"/>
      <c r="CC1241" s="104"/>
      <c r="CD1241" s="104"/>
      <c r="CE1241" s="104"/>
      <c r="CF1241" s="104"/>
      <c r="CG1241" s="104"/>
      <c r="CH1241" s="104"/>
      <c r="CI1241" s="104"/>
      <c r="CJ1241" s="104"/>
      <c r="CK1241" s="104"/>
      <c r="CL1241" s="104"/>
      <c r="CM1241" s="104"/>
      <c r="CN1241" s="104"/>
      <c r="CO1241" s="104"/>
      <c r="CP1241" s="104"/>
      <c r="CQ1241" s="104"/>
      <c r="CR1241" s="104"/>
      <c r="CS1241" s="104"/>
      <c r="CT1241" s="104"/>
      <c r="CU1241" s="104"/>
      <c r="CV1241" s="104"/>
      <c r="CW1241" s="104"/>
      <c r="CX1241" s="104"/>
      <c r="CY1241" s="104"/>
      <c r="CZ1241" s="104"/>
      <c r="DA1241" s="104"/>
      <c r="DB1241" s="104"/>
      <c r="DC1241" s="104"/>
      <c r="DD1241" s="104"/>
      <c r="DE1241" s="104"/>
      <c r="DF1241" s="104"/>
      <c r="DG1241" s="104"/>
      <c r="DH1241" s="104"/>
      <c r="DI1241" s="104"/>
      <c r="DJ1241" s="107"/>
    </row>
    <row r="1242" spans="1:114" x14ac:dyDescent="0.2">
      <c r="A1242" s="164"/>
      <c r="B1242" s="165"/>
      <c r="C1242" s="116"/>
      <c r="D1242" s="116"/>
      <c r="E1242" s="116"/>
      <c r="F1242" s="116"/>
      <c r="G1242" s="116"/>
      <c r="H1242" s="116"/>
      <c r="I1242" s="116"/>
      <c r="J1242" s="129"/>
      <c r="K1242" s="116"/>
      <c r="L1242" s="116"/>
      <c r="M1242" s="116"/>
      <c r="N1242" s="116"/>
      <c r="O1242" s="116"/>
      <c r="P1242" s="116"/>
      <c r="Q1242" s="116"/>
      <c r="R1242" s="116"/>
      <c r="S1242" s="116"/>
      <c r="T1242" s="116"/>
      <c r="U1242" s="116"/>
      <c r="V1242" s="116"/>
      <c r="W1242" s="116"/>
      <c r="X1242" s="116"/>
      <c r="Y1242" s="122"/>
      <c r="Z1242" s="104"/>
      <c r="AA1242" s="104"/>
      <c r="AB1242" s="104"/>
      <c r="AC1242" s="104"/>
      <c r="AD1242" s="104"/>
      <c r="AE1242" s="104"/>
      <c r="AF1242" s="104"/>
      <c r="AG1242" s="104"/>
      <c r="AH1242" s="104"/>
      <c r="AI1242" s="104"/>
      <c r="AJ1242" s="104"/>
      <c r="AK1242" s="104"/>
      <c r="AL1242" s="104"/>
      <c r="AM1242" s="104"/>
      <c r="AN1242" s="104"/>
      <c r="AO1242" s="104"/>
      <c r="AP1242" s="104"/>
      <c r="AQ1242" s="104"/>
      <c r="AR1242" s="104"/>
      <c r="AS1242" s="104"/>
      <c r="AT1242" s="104"/>
      <c r="AU1242" s="104"/>
      <c r="AV1242" s="104"/>
      <c r="AW1242" s="104"/>
      <c r="AX1242" s="104"/>
      <c r="AY1242" s="104"/>
      <c r="AZ1242" s="104"/>
      <c r="BA1242" s="104"/>
      <c r="BB1242" s="104"/>
      <c r="BC1242" s="104"/>
      <c r="BD1242" s="104"/>
      <c r="BE1242" s="104"/>
      <c r="BF1242" s="104"/>
      <c r="BG1242" s="104"/>
      <c r="BH1242" s="104"/>
      <c r="BI1242" s="104"/>
      <c r="BJ1242" s="104"/>
      <c r="BK1242" s="104"/>
      <c r="BL1242" s="104"/>
      <c r="BM1242" s="104"/>
      <c r="BN1242" s="104"/>
      <c r="BO1242" s="104"/>
      <c r="BP1242" s="104"/>
      <c r="BQ1242" s="104"/>
      <c r="BR1242" s="104"/>
      <c r="BS1242" s="104"/>
      <c r="BT1242" s="104"/>
      <c r="BU1242" s="104"/>
      <c r="BV1242" s="104"/>
      <c r="BW1242" s="104"/>
      <c r="BX1242" s="104"/>
      <c r="BY1242" s="104"/>
      <c r="BZ1242" s="104"/>
      <c r="CA1242" s="104"/>
      <c r="CB1242" s="104"/>
      <c r="CC1242" s="104"/>
      <c r="CD1242" s="104"/>
      <c r="CE1242" s="104"/>
      <c r="CF1242" s="104"/>
      <c r="CG1242" s="104"/>
      <c r="CH1242" s="104"/>
      <c r="CI1242" s="104"/>
      <c r="CJ1242" s="104"/>
      <c r="CK1242" s="104"/>
      <c r="CL1242" s="104"/>
      <c r="CM1242" s="104"/>
      <c r="CN1242" s="104"/>
      <c r="CO1242" s="104"/>
      <c r="CP1242" s="104"/>
      <c r="CQ1242" s="104"/>
      <c r="CR1242" s="104"/>
      <c r="CS1242" s="104"/>
      <c r="CT1242" s="104"/>
      <c r="CU1242" s="104"/>
      <c r="CV1242" s="104"/>
      <c r="CW1242" s="104"/>
      <c r="CX1242" s="104"/>
      <c r="CY1242" s="104"/>
      <c r="CZ1242" s="104"/>
      <c r="DA1242" s="104"/>
      <c r="DB1242" s="104"/>
      <c r="DC1242" s="104"/>
      <c r="DD1242" s="104"/>
      <c r="DE1242" s="104"/>
      <c r="DF1242" s="104"/>
      <c r="DG1242" s="104"/>
      <c r="DH1242" s="104"/>
      <c r="DI1242" s="104"/>
      <c r="DJ1242" s="107"/>
    </row>
    <row r="1243" spans="1:114" x14ac:dyDescent="0.2">
      <c r="A1243" s="164"/>
      <c r="B1243" s="165"/>
      <c r="C1243" s="116"/>
      <c r="D1243" s="116"/>
      <c r="E1243" s="116"/>
      <c r="F1243" s="116"/>
      <c r="G1243" s="116"/>
      <c r="H1243" s="116"/>
      <c r="I1243" s="116"/>
      <c r="J1243" s="129"/>
      <c r="K1243" s="116"/>
      <c r="L1243" s="116"/>
      <c r="M1243" s="116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22"/>
      <c r="Z1243" s="104"/>
      <c r="AA1243" s="104"/>
      <c r="AB1243" s="104"/>
      <c r="AC1243" s="104"/>
      <c r="AD1243" s="104"/>
      <c r="AE1243" s="104"/>
      <c r="AF1243" s="104"/>
      <c r="AG1243" s="104"/>
      <c r="AH1243" s="104"/>
      <c r="AI1243" s="104"/>
      <c r="AJ1243" s="104"/>
      <c r="AK1243" s="104"/>
      <c r="AL1243" s="104"/>
      <c r="AM1243" s="104"/>
      <c r="AN1243" s="104"/>
      <c r="AO1243" s="104"/>
      <c r="AP1243" s="104"/>
      <c r="AQ1243" s="104"/>
      <c r="AR1243" s="104"/>
      <c r="AS1243" s="104"/>
      <c r="AT1243" s="104"/>
      <c r="AU1243" s="104"/>
      <c r="AV1243" s="104"/>
      <c r="AW1243" s="104"/>
      <c r="AX1243" s="104"/>
      <c r="AY1243" s="104"/>
      <c r="AZ1243" s="104"/>
      <c r="BA1243" s="104"/>
      <c r="BB1243" s="104"/>
      <c r="BC1243" s="104"/>
      <c r="BD1243" s="104"/>
      <c r="BE1243" s="104"/>
      <c r="BF1243" s="104"/>
      <c r="BG1243" s="104"/>
      <c r="BH1243" s="104"/>
      <c r="BI1243" s="104"/>
      <c r="BJ1243" s="104"/>
      <c r="BK1243" s="104"/>
      <c r="BL1243" s="104"/>
      <c r="BM1243" s="104"/>
      <c r="BN1243" s="104"/>
      <c r="BO1243" s="104"/>
      <c r="BP1243" s="104"/>
      <c r="BQ1243" s="104"/>
      <c r="BR1243" s="104"/>
      <c r="BS1243" s="104"/>
      <c r="BT1243" s="104"/>
      <c r="BU1243" s="104"/>
      <c r="BV1243" s="104"/>
      <c r="BW1243" s="104"/>
      <c r="BX1243" s="104"/>
      <c r="BY1243" s="104"/>
      <c r="BZ1243" s="104"/>
      <c r="CA1243" s="104"/>
      <c r="CB1243" s="104"/>
      <c r="CC1243" s="104"/>
      <c r="CD1243" s="104"/>
      <c r="CE1243" s="104"/>
      <c r="CF1243" s="104"/>
      <c r="CG1243" s="104"/>
      <c r="CH1243" s="104"/>
      <c r="CI1243" s="104"/>
      <c r="CJ1243" s="104"/>
      <c r="CK1243" s="104"/>
      <c r="CL1243" s="104"/>
      <c r="CM1243" s="104"/>
      <c r="CN1243" s="104"/>
      <c r="CO1243" s="104"/>
      <c r="CP1243" s="104"/>
      <c r="CQ1243" s="104"/>
      <c r="CR1243" s="104"/>
      <c r="CS1243" s="104"/>
      <c r="CT1243" s="104"/>
      <c r="CU1243" s="104"/>
      <c r="CV1243" s="104"/>
      <c r="CW1243" s="104"/>
      <c r="CX1243" s="104"/>
      <c r="CY1243" s="104"/>
      <c r="CZ1243" s="104"/>
      <c r="DA1243" s="104"/>
      <c r="DB1243" s="104"/>
      <c r="DC1243" s="104"/>
      <c r="DD1243" s="104"/>
      <c r="DE1243" s="104"/>
      <c r="DF1243" s="104"/>
      <c r="DG1243" s="104"/>
      <c r="DH1243" s="104"/>
      <c r="DI1243" s="104"/>
      <c r="DJ1243" s="107"/>
    </row>
    <row r="1244" spans="1:114" x14ac:dyDescent="0.2">
      <c r="A1244" s="164"/>
      <c r="B1244" s="165"/>
      <c r="C1244" s="116"/>
      <c r="D1244" s="116"/>
      <c r="E1244" s="116"/>
      <c r="F1244" s="116"/>
      <c r="G1244" s="116"/>
      <c r="H1244" s="116"/>
      <c r="I1244" s="116"/>
      <c r="J1244" s="129"/>
      <c r="K1244" s="116"/>
      <c r="L1244" s="116"/>
      <c r="M1244" s="116"/>
      <c r="N1244" s="116"/>
      <c r="O1244" s="116"/>
      <c r="P1244" s="116"/>
      <c r="Q1244" s="116"/>
      <c r="R1244" s="116"/>
      <c r="S1244" s="116"/>
      <c r="T1244" s="116"/>
      <c r="U1244" s="116"/>
      <c r="V1244" s="116"/>
      <c r="W1244" s="116"/>
      <c r="X1244" s="116"/>
      <c r="Y1244" s="122"/>
      <c r="Z1244" s="104"/>
      <c r="AA1244" s="104"/>
      <c r="AB1244" s="104"/>
      <c r="AC1244" s="104"/>
      <c r="AD1244" s="104"/>
      <c r="AE1244" s="104"/>
      <c r="AF1244" s="104"/>
      <c r="AG1244" s="104"/>
      <c r="AH1244" s="104"/>
      <c r="AI1244" s="104"/>
      <c r="AJ1244" s="104"/>
      <c r="AK1244" s="104"/>
      <c r="AL1244" s="104"/>
      <c r="AM1244" s="104"/>
      <c r="AN1244" s="104"/>
      <c r="AO1244" s="104"/>
      <c r="AP1244" s="104"/>
      <c r="AQ1244" s="104"/>
      <c r="AR1244" s="104"/>
      <c r="AS1244" s="104"/>
      <c r="AT1244" s="104"/>
      <c r="AU1244" s="104"/>
      <c r="AV1244" s="104"/>
      <c r="AW1244" s="104"/>
      <c r="AX1244" s="104"/>
      <c r="AY1244" s="104"/>
      <c r="AZ1244" s="104"/>
      <c r="BA1244" s="104"/>
      <c r="BB1244" s="104"/>
      <c r="BC1244" s="104"/>
      <c r="BD1244" s="104"/>
      <c r="BE1244" s="104"/>
      <c r="BF1244" s="104"/>
      <c r="BG1244" s="104"/>
      <c r="BH1244" s="104"/>
      <c r="BI1244" s="104"/>
      <c r="BJ1244" s="104"/>
      <c r="BK1244" s="104"/>
      <c r="BL1244" s="104"/>
      <c r="BM1244" s="104"/>
      <c r="BN1244" s="104"/>
      <c r="BO1244" s="104"/>
      <c r="BP1244" s="104"/>
      <c r="BQ1244" s="104"/>
      <c r="BR1244" s="104"/>
      <c r="BS1244" s="104"/>
      <c r="BT1244" s="104"/>
      <c r="BU1244" s="104"/>
      <c r="BV1244" s="104"/>
      <c r="BW1244" s="104"/>
      <c r="BX1244" s="104"/>
      <c r="BY1244" s="104"/>
      <c r="BZ1244" s="104"/>
      <c r="CA1244" s="104"/>
      <c r="CB1244" s="104"/>
      <c r="CC1244" s="104"/>
      <c r="CD1244" s="104"/>
      <c r="CE1244" s="104"/>
      <c r="CF1244" s="104"/>
      <c r="CG1244" s="104"/>
      <c r="CH1244" s="104"/>
      <c r="CI1244" s="104"/>
      <c r="CJ1244" s="104"/>
      <c r="CK1244" s="104"/>
      <c r="CL1244" s="104"/>
      <c r="CM1244" s="104"/>
      <c r="CN1244" s="104"/>
      <c r="CO1244" s="104"/>
      <c r="CP1244" s="104"/>
      <c r="CQ1244" s="104"/>
      <c r="CR1244" s="104"/>
      <c r="CS1244" s="104"/>
      <c r="CT1244" s="104"/>
      <c r="CU1244" s="104"/>
      <c r="CV1244" s="104"/>
      <c r="CW1244" s="104"/>
      <c r="CX1244" s="104"/>
      <c r="CY1244" s="104"/>
      <c r="CZ1244" s="104"/>
      <c r="DA1244" s="104"/>
      <c r="DB1244" s="104"/>
      <c r="DC1244" s="104"/>
      <c r="DD1244" s="104"/>
      <c r="DE1244" s="104"/>
      <c r="DF1244" s="104"/>
      <c r="DG1244" s="104"/>
      <c r="DH1244" s="104"/>
      <c r="DI1244" s="104"/>
      <c r="DJ1244" s="107"/>
    </row>
    <row r="1245" spans="1:114" x14ac:dyDescent="0.2">
      <c r="A1245" s="164"/>
      <c r="B1245" s="165"/>
      <c r="C1245" s="116"/>
      <c r="D1245" s="116"/>
      <c r="E1245" s="116"/>
      <c r="F1245" s="116"/>
      <c r="G1245" s="116"/>
      <c r="H1245" s="116"/>
      <c r="I1245" s="116"/>
      <c r="J1245" s="129"/>
      <c r="K1245" s="116"/>
      <c r="L1245" s="116"/>
      <c r="M1245" s="116"/>
      <c r="N1245" s="116"/>
      <c r="O1245" s="116"/>
      <c r="P1245" s="116"/>
      <c r="Q1245" s="116"/>
      <c r="R1245" s="116"/>
      <c r="S1245" s="116"/>
      <c r="T1245" s="116"/>
      <c r="U1245" s="116"/>
      <c r="V1245" s="116"/>
      <c r="W1245" s="116"/>
      <c r="X1245" s="116"/>
      <c r="Y1245" s="122"/>
      <c r="Z1245" s="104"/>
      <c r="AA1245" s="104"/>
      <c r="AB1245" s="104"/>
      <c r="AC1245" s="104"/>
      <c r="AD1245" s="104"/>
      <c r="AE1245" s="104"/>
      <c r="AF1245" s="104"/>
      <c r="AG1245" s="104"/>
      <c r="AH1245" s="104"/>
      <c r="AI1245" s="104"/>
      <c r="AJ1245" s="104"/>
      <c r="AK1245" s="104"/>
      <c r="AL1245" s="104"/>
      <c r="AM1245" s="104"/>
      <c r="AN1245" s="104"/>
      <c r="AO1245" s="104"/>
      <c r="AP1245" s="104"/>
      <c r="AQ1245" s="104"/>
      <c r="AR1245" s="104"/>
      <c r="AS1245" s="104"/>
      <c r="AT1245" s="104"/>
      <c r="AU1245" s="104"/>
      <c r="AV1245" s="104"/>
      <c r="AW1245" s="104"/>
      <c r="AX1245" s="104"/>
      <c r="AY1245" s="104"/>
      <c r="AZ1245" s="104"/>
      <c r="BA1245" s="104"/>
      <c r="BB1245" s="104"/>
      <c r="BC1245" s="104"/>
      <c r="BD1245" s="104"/>
      <c r="BE1245" s="104"/>
      <c r="BF1245" s="104"/>
      <c r="BG1245" s="104"/>
      <c r="BH1245" s="104"/>
      <c r="BI1245" s="104"/>
      <c r="BJ1245" s="104"/>
      <c r="BK1245" s="104"/>
      <c r="BL1245" s="104"/>
      <c r="BM1245" s="104"/>
      <c r="BN1245" s="104"/>
      <c r="BO1245" s="104"/>
      <c r="BP1245" s="104"/>
      <c r="BQ1245" s="104"/>
      <c r="BR1245" s="104"/>
      <c r="BS1245" s="104"/>
      <c r="BT1245" s="104"/>
      <c r="BU1245" s="104"/>
      <c r="BV1245" s="104"/>
      <c r="BW1245" s="104"/>
      <c r="BX1245" s="104"/>
      <c r="BY1245" s="104"/>
      <c r="BZ1245" s="104"/>
      <c r="CA1245" s="104"/>
      <c r="CB1245" s="104"/>
      <c r="CC1245" s="104"/>
      <c r="CD1245" s="104"/>
      <c r="CE1245" s="104"/>
      <c r="CF1245" s="104"/>
      <c r="CG1245" s="104"/>
      <c r="CH1245" s="104"/>
      <c r="CI1245" s="104"/>
      <c r="CJ1245" s="104"/>
      <c r="CK1245" s="104"/>
      <c r="CL1245" s="104"/>
      <c r="CM1245" s="104"/>
      <c r="CN1245" s="104"/>
      <c r="CO1245" s="104"/>
      <c r="CP1245" s="104"/>
      <c r="CQ1245" s="104"/>
      <c r="CR1245" s="104"/>
      <c r="CS1245" s="104"/>
      <c r="CT1245" s="104"/>
      <c r="CU1245" s="104"/>
      <c r="CV1245" s="104"/>
      <c r="CW1245" s="104"/>
      <c r="CX1245" s="104"/>
      <c r="CY1245" s="104"/>
      <c r="CZ1245" s="104"/>
      <c r="DA1245" s="104"/>
      <c r="DB1245" s="104"/>
      <c r="DC1245" s="104"/>
      <c r="DD1245" s="104"/>
      <c r="DE1245" s="104"/>
      <c r="DF1245" s="104"/>
      <c r="DG1245" s="104"/>
      <c r="DH1245" s="104"/>
      <c r="DI1245" s="104"/>
      <c r="DJ1245" s="107"/>
    </row>
    <row r="1246" spans="1:114" x14ac:dyDescent="0.2">
      <c r="A1246" s="164"/>
      <c r="B1246" s="165"/>
      <c r="C1246" s="116"/>
      <c r="D1246" s="116"/>
      <c r="E1246" s="116"/>
      <c r="F1246" s="116"/>
      <c r="G1246" s="116"/>
      <c r="H1246" s="116"/>
      <c r="I1246" s="116"/>
      <c r="J1246" s="129"/>
      <c r="K1246" s="116"/>
      <c r="L1246" s="116"/>
      <c r="M1246" s="116"/>
      <c r="N1246" s="116"/>
      <c r="O1246" s="116"/>
      <c r="P1246" s="116"/>
      <c r="Q1246" s="116"/>
      <c r="R1246" s="116"/>
      <c r="S1246" s="116"/>
      <c r="T1246" s="116"/>
      <c r="U1246" s="116"/>
      <c r="V1246" s="116"/>
      <c r="W1246" s="116"/>
      <c r="X1246" s="116"/>
      <c r="Y1246" s="122"/>
      <c r="Z1246" s="104"/>
      <c r="AA1246" s="104"/>
      <c r="AB1246" s="104"/>
      <c r="AC1246" s="104"/>
      <c r="AD1246" s="104"/>
      <c r="AE1246" s="104"/>
      <c r="AF1246" s="104"/>
      <c r="AG1246" s="104"/>
      <c r="AH1246" s="104"/>
      <c r="AI1246" s="104"/>
      <c r="AJ1246" s="104"/>
      <c r="AK1246" s="104"/>
      <c r="AL1246" s="104"/>
      <c r="AM1246" s="104"/>
      <c r="AN1246" s="104"/>
      <c r="AO1246" s="104"/>
      <c r="AP1246" s="104"/>
      <c r="AQ1246" s="104"/>
      <c r="AR1246" s="104"/>
      <c r="AS1246" s="104"/>
      <c r="AT1246" s="104"/>
      <c r="AU1246" s="104"/>
      <c r="AV1246" s="104"/>
      <c r="AW1246" s="104"/>
      <c r="AX1246" s="104"/>
      <c r="AY1246" s="104"/>
      <c r="AZ1246" s="104"/>
      <c r="BA1246" s="104"/>
      <c r="BB1246" s="104"/>
      <c r="BC1246" s="104"/>
      <c r="BD1246" s="104"/>
      <c r="BE1246" s="104"/>
      <c r="BF1246" s="104"/>
      <c r="BG1246" s="104"/>
      <c r="BH1246" s="104"/>
      <c r="BI1246" s="104"/>
      <c r="BJ1246" s="104"/>
      <c r="BK1246" s="104"/>
      <c r="BL1246" s="104"/>
      <c r="BM1246" s="104"/>
      <c r="BN1246" s="104"/>
      <c r="BO1246" s="104"/>
      <c r="BP1246" s="104"/>
      <c r="BQ1246" s="104"/>
      <c r="BR1246" s="104"/>
      <c r="BS1246" s="104"/>
      <c r="BT1246" s="104"/>
      <c r="BU1246" s="104"/>
      <c r="BV1246" s="104"/>
      <c r="BW1246" s="104"/>
      <c r="BX1246" s="104"/>
      <c r="BY1246" s="104"/>
      <c r="BZ1246" s="104"/>
      <c r="CA1246" s="104"/>
      <c r="CB1246" s="104"/>
      <c r="CC1246" s="104"/>
      <c r="CD1246" s="104"/>
      <c r="CE1246" s="104"/>
      <c r="CF1246" s="104"/>
      <c r="CG1246" s="104"/>
      <c r="CH1246" s="104"/>
      <c r="CI1246" s="104"/>
      <c r="CJ1246" s="104"/>
      <c r="CK1246" s="104"/>
      <c r="CL1246" s="104"/>
      <c r="CM1246" s="104"/>
      <c r="CN1246" s="104"/>
      <c r="CO1246" s="104"/>
      <c r="CP1246" s="104"/>
      <c r="CQ1246" s="104"/>
      <c r="CR1246" s="104"/>
      <c r="CS1246" s="104"/>
      <c r="CT1246" s="104"/>
      <c r="CU1246" s="104"/>
      <c r="CV1246" s="104"/>
      <c r="CW1246" s="104"/>
      <c r="CX1246" s="104"/>
      <c r="CY1246" s="104"/>
      <c r="CZ1246" s="104"/>
      <c r="DA1246" s="104"/>
      <c r="DB1246" s="104"/>
      <c r="DC1246" s="104"/>
      <c r="DD1246" s="104"/>
      <c r="DE1246" s="104"/>
      <c r="DF1246" s="104"/>
      <c r="DG1246" s="104"/>
      <c r="DH1246" s="104"/>
      <c r="DI1246" s="104"/>
      <c r="DJ1246" s="107"/>
    </row>
    <row r="1247" spans="1:114" x14ac:dyDescent="0.2">
      <c r="A1247" s="164"/>
      <c r="B1247" s="165"/>
      <c r="C1247" s="116"/>
      <c r="D1247" s="116"/>
      <c r="E1247" s="116"/>
      <c r="F1247" s="116"/>
      <c r="G1247" s="116"/>
      <c r="H1247" s="116"/>
      <c r="I1247" s="116"/>
      <c r="J1247" s="129"/>
      <c r="K1247" s="116"/>
      <c r="L1247" s="116"/>
      <c r="M1247" s="116"/>
      <c r="N1247" s="116"/>
      <c r="O1247" s="116"/>
      <c r="P1247" s="116"/>
      <c r="Q1247" s="116"/>
      <c r="R1247" s="116"/>
      <c r="S1247" s="116"/>
      <c r="T1247" s="116"/>
      <c r="U1247" s="116"/>
      <c r="V1247" s="116"/>
      <c r="W1247" s="116"/>
      <c r="X1247" s="116"/>
      <c r="Y1247" s="122"/>
      <c r="Z1247" s="104"/>
      <c r="AA1247" s="104"/>
      <c r="AB1247" s="104"/>
      <c r="AC1247" s="104"/>
      <c r="AD1247" s="104"/>
      <c r="AE1247" s="104"/>
      <c r="AF1247" s="104"/>
      <c r="AG1247" s="104"/>
      <c r="AH1247" s="104"/>
      <c r="AI1247" s="104"/>
      <c r="AJ1247" s="104"/>
      <c r="AK1247" s="104"/>
      <c r="AL1247" s="104"/>
      <c r="AM1247" s="104"/>
      <c r="AN1247" s="104"/>
      <c r="AO1247" s="104"/>
      <c r="AP1247" s="104"/>
      <c r="AQ1247" s="104"/>
      <c r="AR1247" s="104"/>
      <c r="AS1247" s="104"/>
      <c r="AT1247" s="104"/>
      <c r="AU1247" s="104"/>
      <c r="AV1247" s="104"/>
      <c r="AW1247" s="104"/>
      <c r="AX1247" s="104"/>
      <c r="AY1247" s="104"/>
      <c r="AZ1247" s="104"/>
      <c r="BA1247" s="104"/>
      <c r="BB1247" s="104"/>
      <c r="BC1247" s="104"/>
      <c r="BD1247" s="104"/>
      <c r="BE1247" s="104"/>
      <c r="BF1247" s="104"/>
      <c r="BG1247" s="104"/>
      <c r="BH1247" s="104"/>
      <c r="BI1247" s="104"/>
      <c r="BJ1247" s="104"/>
      <c r="BK1247" s="104"/>
      <c r="BL1247" s="104"/>
      <c r="BM1247" s="104"/>
      <c r="BN1247" s="104"/>
      <c r="BO1247" s="104"/>
      <c r="BP1247" s="104"/>
      <c r="BQ1247" s="104"/>
      <c r="BR1247" s="104"/>
      <c r="BS1247" s="104"/>
      <c r="BT1247" s="104"/>
      <c r="BU1247" s="104"/>
      <c r="BV1247" s="104"/>
      <c r="BW1247" s="104"/>
      <c r="BX1247" s="104"/>
      <c r="BY1247" s="104"/>
      <c r="BZ1247" s="104"/>
      <c r="CA1247" s="104"/>
      <c r="CB1247" s="104"/>
      <c r="CC1247" s="104"/>
      <c r="CD1247" s="104"/>
      <c r="CE1247" s="104"/>
      <c r="CF1247" s="104"/>
      <c r="CG1247" s="104"/>
      <c r="CH1247" s="104"/>
      <c r="CI1247" s="104"/>
      <c r="CJ1247" s="104"/>
      <c r="CK1247" s="104"/>
      <c r="CL1247" s="104"/>
      <c r="CM1247" s="104"/>
      <c r="CN1247" s="104"/>
      <c r="CO1247" s="104"/>
      <c r="CP1247" s="104"/>
      <c r="CQ1247" s="104"/>
      <c r="CR1247" s="104"/>
      <c r="CS1247" s="104"/>
      <c r="CT1247" s="104"/>
      <c r="CU1247" s="104"/>
      <c r="CV1247" s="104"/>
      <c r="CW1247" s="104"/>
      <c r="CX1247" s="104"/>
      <c r="CY1247" s="104"/>
      <c r="CZ1247" s="104"/>
      <c r="DA1247" s="104"/>
      <c r="DB1247" s="104"/>
      <c r="DC1247" s="104"/>
      <c r="DD1247" s="104"/>
      <c r="DE1247" s="104"/>
      <c r="DF1247" s="104"/>
      <c r="DG1247" s="104"/>
      <c r="DH1247" s="104"/>
      <c r="DI1247" s="104"/>
      <c r="DJ1247" s="107"/>
    </row>
    <row r="1248" spans="1:114" x14ac:dyDescent="0.2">
      <c r="A1248" s="164"/>
      <c r="B1248" s="165"/>
      <c r="C1248" s="116"/>
      <c r="D1248" s="116"/>
      <c r="E1248" s="116"/>
      <c r="F1248" s="116"/>
      <c r="G1248" s="116"/>
      <c r="H1248" s="116"/>
      <c r="I1248" s="116"/>
      <c r="J1248" s="129"/>
      <c r="K1248" s="116"/>
      <c r="L1248" s="116"/>
      <c r="M1248" s="116"/>
      <c r="N1248" s="116"/>
      <c r="O1248" s="116"/>
      <c r="P1248" s="116"/>
      <c r="Q1248" s="116"/>
      <c r="R1248" s="116"/>
      <c r="S1248" s="116"/>
      <c r="T1248" s="116"/>
      <c r="U1248" s="116"/>
      <c r="V1248" s="116"/>
      <c r="W1248" s="116"/>
      <c r="X1248" s="116"/>
      <c r="Y1248" s="122"/>
      <c r="Z1248" s="104"/>
      <c r="AA1248" s="104"/>
      <c r="AB1248" s="104"/>
      <c r="AC1248" s="104"/>
      <c r="AD1248" s="104"/>
      <c r="AE1248" s="104"/>
      <c r="AF1248" s="104"/>
      <c r="AG1248" s="104"/>
      <c r="AH1248" s="104"/>
      <c r="AI1248" s="104"/>
      <c r="AJ1248" s="104"/>
      <c r="AK1248" s="104"/>
      <c r="AL1248" s="104"/>
      <c r="AM1248" s="104"/>
      <c r="AN1248" s="104"/>
      <c r="AO1248" s="104"/>
      <c r="AP1248" s="104"/>
      <c r="AQ1248" s="104"/>
      <c r="AR1248" s="104"/>
      <c r="AS1248" s="104"/>
      <c r="AT1248" s="104"/>
      <c r="AU1248" s="104"/>
      <c r="AV1248" s="104"/>
      <c r="AW1248" s="104"/>
      <c r="AX1248" s="104"/>
      <c r="AY1248" s="104"/>
      <c r="AZ1248" s="104"/>
      <c r="BA1248" s="104"/>
      <c r="BB1248" s="104"/>
      <c r="BC1248" s="104"/>
      <c r="BD1248" s="104"/>
      <c r="BE1248" s="104"/>
      <c r="BF1248" s="104"/>
      <c r="BG1248" s="104"/>
      <c r="BH1248" s="104"/>
      <c r="BI1248" s="104"/>
      <c r="BJ1248" s="104"/>
      <c r="BK1248" s="104"/>
      <c r="BL1248" s="104"/>
      <c r="BM1248" s="104"/>
      <c r="BN1248" s="104"/>
      <c r="BO1248" s="104"/>
      <c r="BP1248" s="104"/>
      <c r="BQ1248" s="104"/>
      <c r="BR1248" s="104"/>
      <c r="BS1248" s="104"/>
      <c r="BT1248" s="104"/>
      <c r="BU1248" s="104"/>
      <c r="BV1248" s="104"/>
      <c r="BW1248" s="104"/>
      <c r="BX1248" s="104"/>
      <c r="BY1248" s="104"/>
      <c r="BZ1248" s="104"/>
      <c r="CA1248" s="104"/>
      <c r="CB1248" s="104"/>
      <c r="CC1248" s="104"/>
      <c r="CD1248" s="104"/>
      <c r="CE1248" s="104"/>
      <c r="CF1248" s="104"/>
      <c r="CG1248" s="104"/>
      <c r="CH1248" s="104"/>
      <c r="CI1248" s="104"/>
      <c r="CJ1248" s="104"/>
      <c r="CK1248" s="104"/>
      <c r="CL1248" s="104"/>
      <c r="CM1248" s="104"/>
      <c r="CN1248" s="104"/>
      <c r="CO1248" s="104"/>
      <c r="CP1248" s="104"/>
      <c r="CQ1248" s="104"/>
      <c r="CR1248" s="104"/>
      <c r="CS1248" s="104"/>
      <c r="CT1248" s="104"/>
      <c r="CU1248" s="104"/>
      <c r="CV1248" s="104"/>
      <c r="CW1248" s="104"/>
      <c r="CX1248" s="104"/>
      <c r="CY1248" s="104"/>
      <c r="CZ1248" s="104"/>
      <c r="DA1248" s="104"/>
      <c r="DB1248" s="104"/>
      <c r="DC1248" s="104"/>
      <c r="DD1248" s="104"/>
      <c r="DE1248" s="104"/>
      <c r="DF1248" s="104"/>
      <c r="DG1248" s="104"/>
      <c r="DH1248" s="104"/>
      <c r="DI1248" s="104"/>
      <c r="DJ1248" s="107"/>
    </row>
    <row r="1249" spans="1:114" x14ac:dyDescent="0.2">
      <c r="A1249" s="164"/>
      <c r="B1249" s="165"/>
      <c r="C1249" s="116"/>
      <c r="D1249" s="116"/>
      <c r="E1249" s="116"/>
      <c r="F1249" s="116"/>
      <c r="G1249" s="116"/>
      <c r="H1249" s="116"/>
      <c r="I1249" s="116"/>
      <c r="J1249" s="129"/>
      <c r="K1249" s="116"/>
      <c r="L1249" s="116"/>
      <c r="M1249" s="116"/>
      <c r="N1249" s="116"/>
      <c r="O1249" s="116"/>
      <c r="P1249" s="116"/>
      <c r="Q1249" s="116"/>
      <c r="R1249" s="116"/>
      <c r="S1249" s="116"/>
      <c r="T1249" s="116"/>
      <c r="U1249" s="116"/>
      <c r="V1249" s="116"/>
      <c r="W1249" s="116"/>
      <c r="X1249" s="116"/>
      <c r="Y1249" s="122"/>
      <c r="Z1249" s="104"/>
      <c r="AA1249" s="104"/>
      <c r="AB1249" s="104"/>
      <c r="AC1249" s="104"/>
      <c r="AD1249" s="104"/>
      <c r="AE1249" s="104"/>
      <c r="AF1249" s="104"/>
      <c r="AG1249" s="104"/>
      <c r="AH1249" s="104"/>
      <c r="AI1249" s="104"/>
      <c r="AJ1249" s="104"/>
      <c r="AK1249" s="104"/>
      <c r="AL1249" s="104"/>
      <c r="AM1249" s="104"/>
      <c r="AN1249" s="104"/>
      <c r="AO1249" s="104"/>
      <c r="AP1249" s="104"/>
      <c r="AQ1249" s="104"/>
      <c r="AR1249" s="104"/>
      <c r="AS1249" s="104"/>
      <c r="AT1249" s="104"/>
      <c r="AU1249" s="104"/>
      <c r="AV1249" s="104"/>
      <c r="AW1249" s="104"/>
      <c r="AX1249" s="104"/>
      <c r="AY1249" s="104"/>
      <c r="AZ1249" s="104"/>
      <c r="BA1249" s="104"/>
      <c r="BB1249" s="104"/>
      <c r="BC1249" s="104"/>
      <c r="BD1249" s="104"/>
      <c r="BE1249" s="104"/>
      <c r="BF1249" s="104"/>
      <c r="BG1249" s="104"/>
      <c r="BH1249" s="104"/>
      <c r="BI1249" s="104"/>
      <c r="BJ1249" s="104"/>
      <c r="BK1249" s="104"/>
      <c r="BL1249" s="104"/>
      <c r="BM1249" s="104"/>
      <c r="BN1249" s="104"/>
      <c r="BO1249" s="104"/>
      <c r="BP1249" s="104"/>
      <c r="BQ1249" s="104"/>
      <c r="BR1249" s="104"/>
      <c r="BS1249" s="104"/>
      <c r="BT1249" s="104"/>
      <c r="BU1249" s="104"/>
      <c r="BV1249" s="104"/>
      <c r="BW1249" s="104"/>
      <c r="BX1249" s="104"/>
      <c r="BY1249" s="104"/>
      <c r="BZ1249" s="104"/>
      <c r="CA1249" s="104"/>
      <c r="CB1249" s="104"/>
      <c r="CC1249" s="104"/>
      <c r="CD1249" s="104"/>
      <c r="CE1249" s="104"/>
      <c r="CF1249" s="104"/>
      <c r="CG1249" s="104"/>
      <c r="CH1249" s="104"/>
      <c r="CI1249" s="104"/>
      <c r="CJ1249" s="104"/>
      <c r="CK1249" s="104"/>
      <c r="CL1249" s="104"/>
      <c r="CM1249" s="104"/>
      <c r="CN1249" s="104"/>
      <c r="CO1249" s="104"/>
      <c r="CP1249" s="104"/>
      <c r="CQ1249" s="104"/>
      <c r="CR1249" s="104"/>
      <c r="CS1249" s="104"/>
      <c r="CT1249" s="104"/>
      <c r="CU1249" s="104"/>
      <c r="CV1249" s="104"/>
      <c r="CW1249" s="104"/>
      <c r="CX1249" s="104"/>
      <c r="CY1249" s="104"/>
      <c r="CZ1249" s="104"/>
      <c r="DA1249" s="104"/>
      <c r="DB1249" s="104"/>
      <c r="DC1249" s="104"/>
      <c r="DD1249" s="104"/>
      <c r="DE1249" s="104"/>
      <c r="DF1249" s="104"/>
      <c r="DG1249" s="104"/>
      <c r="DH1249" s="104"/>
      <c r="DI1249" s="104"/>
      <c r="DJ1249" s="107"/>
    </row>
    <row r="1250" spans="1:114" x14ac:dyDescent="0.2">
      <c r="A1250" s="164"/>
      <c r="B1250" s="165"/>
      <c r="C1250" s="116"/>
      <c r="D1250" s="116"/>
      <c r="E1250" s="116"/>
      <c r="F1250" s="116"/>
      <c r="G1250" s="116"/>
      <c r="H1250" s="116"/>
      <c r="I1250" s="116"/>
      <c r="J1250" s="129"/>
      <c r="K1250" s="116"/>
      <c r="L1250" s="116"/>
      <c r="M1250" s="116"/>
      <c r="N1250" s="116"/>
      <c r="O1250" s="116"/>
      <c r="P1250" s="116"/>
      <c r="Q1250" s="116"/>
      <c r="R1250" s="116"/>
      <c r="S1250" s="116"/>
      <c r="T1250" s="116"/>
      <c r="U1250" s="116"/>
      <c r="V1250" s="116"/>
      <c r="W1250" s="116"/>
      <c r="X1250" s="116"/>
      <c r="Y1250" s="122"/>
      <c r="Z1250" s="104"/>
      <c r="AA1250" s="104"/>
      <c r="AB1250" s="104"/>
      <c r="AC1250" s="104"/>
      <c r="AD1250" s="104"/>
      <c r="AE1250" s="104"/>
      <c r="AF1250" s="104"/>
      <c r="AG1250" s="104"/>
      <c r="AH1250" s="104"/>
      <c r="AI1250" s="104"/>
      <c r="AJ1250" s="104"/>
      <c r="AK1250" s="104"/>
      <c r="AL1250" s="104"/>
      <c r="AM1250" s="104"/>
      <c r="AN1250" s="104"/>
      <c r="AO1250" s="104"/>
      <c r="AP1250" s="104"/>
      <c r="AQ1250" s="104"/>
      <c r="AR1250" s="104"/>
      <c r="AS1250" s="104"/>
      <c r="AT1250" s="104"/>
      <c r="AU1250" s="104"/>
      <c r="AV1250" s="104"/>
      <c r="AW1250" s="104"/>
      <c r="AX1250" s="104"/>
      <c r="AY1250" s="104"/>
      <c r="AZ1250" s="104"/>
      <c r="BA1250" s="104"/>
      <c r="BB1250" s="104"/>
      <c r="BC1250" s="104"/>
      <c r="BD1250" s="104"/>
      <c r="BE1250" s="104"/>
      <c r="BF1250" s="104"/>
      <c r="BG1250" s="104"/>
      <c r="BH1250" s="104"/>
      <c r="BI1250" s="104"/>
      <c r="BJ1250" s="104"/>
      <c r="BK1250" s="104"/>
      <c r="BL1250" s="104"/>
      <c r="BM1250" s="104"/>
      <c r="BN1250" s="104"/>
      <c r="BO1250" s="104"/>
      <c r="BP1250" s="104"/>
      <c r="BQ1250" s="104"/>
      <c r="BR1250" s="104"/>
      <c r="BS1250" s="104"/>
      <c r="BT1250" s="104"/>
      <c r="BU1250" s="104"/>
      <c r="BV1250" s="104"/>
      <c r="BW1250" s="104"/>
      <c r="BX1250" s="104"/>
      <c r="BY1250" s="104"/>
      <c r="BZ1250" s="104"/>
      <c r="CA1250" s="104"/>
      <c r="CB1250" s="104"/>
      <c r="CC1250" s="104"/>
      <c r="CD1250" s="104"/>
      <c r="CE1250" s="104"/>
      <c r="CF1250" s="104"/>
      <c r="CG1250" s="104"/>
      <c r="CH1250" s="104"/>
      <c r="CI1250" s="104"/>
      <c r="CJ1250" s="104"/>
      <c r="CK1250" s="104"/>
      <c r="CL1250" s="104"/>
      <c r="CM1250" s="104"/>
      <c r="CN1250" s="104"/>
      <c r="CO1250" s="104"/>
      <c r="CP1250" s="104"/>
      <c r="CQ1250" s="104"/>
      <c r="CR1250" s="104"/>
      <c r="CS1250" s="104"/>
      <c r="CT1250" s="104"/>
      <c r="CU1250" s="104"/>
      <c r="CV1250" s="104"/>
      <c r="CW1250" s="104"/>
      <c r="CX1250" s="104"/>
      <c r="CY1250" s="104"/>
      <c r="CZ1250" s="104"/>
      <c r="DA1250" s="104"/>
      <c r="DB1250" s="104"/>
      <c r="DC1250" s="104"/>
      <c r="DD1250" s="104"/>
      <c r="DE1250" s="104"/>
      <c r="DF1250" s="104"/>
      <c r="DG1250" s="104"/>
      <c r="DH1250" s="104"/>
      <c r="DI1250" s="104"/>
      <c r="DJ1250" s="107"/>
    </row>
    <row r="1251" spans="1:114" x14ac:dyDescent="0.2">
      <c r="A1251" s="164"/>
      <c r="B1251" s="165"/>
      <c r="C1251" s="116"/>
      <c r="D1251" s="116"/>
      <c r="E1251" s="116"/>
      <c r="F1251" s="116"/>
      <c r="G1251" s="116"/>
      <c r="H1251" s="116"/>
      <c r="I1251" s="116"/>
      <c r="J1251" s="129"/>
      <c r="K1251" s="116"/>
      <c r="L1251" s="116"/>
      <c r="M1251" s="116"/>
      <c r="N1251" s="116"/>
      <c r="O1251" s="116"/>
      <c r="P1251" s="116"/>
      <c r="Q1251" s="116"/>
      <c r="R1251" s="116"/>
      <c r="S1251" s="116"/>
      <c r="T1251" s="116"/>
      <c r="U1251" s="116"/>
      <c r="V1251" s="116"/>
      <c r="W1251" s="116"/>
      <c r="X1251" s="116"/>
      <c r="Y1251" s="122"/>
      <c r="Z1251" s="104"/>
      <c r="AA1251" s="104"/>
      <c r="AB1251" s="104"/>
      <c r="AC1251" s="104"/>
      <c r="AD1251" s="104"/>
      <c r="AE1251" s="104"/>
      <c r="AF1251" s="104"/>
      <c r="AG1251" s="104"/>
      <c r="AH1251" s="104"/>
      <c r="AI1251" s="104"/>
      <c r="AJ1251" s="104"/>
      <c r="AK1251" s="104"/>
      <c r="AL1251" s="104"/>
      <c r="AM1251" s="104"/>
      <c r="AN1251" s="104"/>
      <c r="AO1251" s="104"/>
      <c r="AP1251" s="104"/>
      <c r="AQ1251" s="104"/>
      <c r="AR1251" s="104"/>
      <c r="AS1251" s="104"/>
      <c r="AT1251" s="104"/>
      <c r="AU1251" s="104"/>
      <c r="AV1251" s="104"/>
      <c r="AW1251" s="104"/>
      <c r="AX1251" s="104"/>
      <c r="AY1251" s="104"/>
      <c r="AZ1251" s="104"/>
      <c r="BA1251" s="104"/>
      <c r="BB1251" s="104"/>
      <c r="BC1251" s="104"/>
      <c r="BD1251" s="104"/>
      <c r="BE1251" s="104"/>
      <c r="BF1251" s="104"/>
      <c r="BG1251" s="104"/>
      <c r="BH1251" s="104"/>
      <c r="BI1251" s="104"/>
      <c r="BJ1251" s="104"/>
      <c r="BK1251" s="104"/>
      <c r="BL1251" s="104"/>
      <c r="BM1251" s="104"/>
      <c r="BN1251" s="104"/>
      <c r="BO1251" s="104"/>
      <c r="BP1251" s="104"/>
      <c r="BQ1251" s="104"/>
      <c r="BR1251" s="104"/>
      <c r="BS1251" s="104"/>
      <c r="BT1251" s="104"/>
      <c r="BU1251" s="104"/>
      <c r="BV1251" s="104"/>
      <c r="BW1251" s="104"/>
      <c r="BX1251" s="104"/>
      <c r="BY1251" s="104"/>
      <c r="BZ1251" s="104"/>
      <c r="CA1251" s="104"/>
      <c r="CB1251" s="104"/>
      <c r="CC1251" s="104"/>
      <c r="CD1251" s="104"/>
      <c r="CE1251" s="104"/>
      <c r="CF1251" s="104"/>
      <c r="CG1251" s="104"/>
      <c r="CH1251" s="104"/>
      <c r="CI1251" s="104"/>
      <c r="CJ1251" s="104"/>
      <c r="CK1251" s="104"/>
      <c r="CL1251" s="104"/>
      <c r="CM1251" s="104"/>
      <c r="CN1251" s="104"/>
      <c r="CO1251" s="104"/>
      <c r="CP1251" s="104"/>
      <c r="CQ1251" s="104"/>
      <c r="CR1251" s="104"/>
      <c r="CS1251" s="104"/>
      <c r="CT1251" s="104"/>
      <c r="CU1251" s="104"/>
      <c r="CV1251" s="104"/>
      <c r="CW1251" s="104"/>
      <c r="CX1251" s="104"/>
      <c r="CY1251" s="104"/>
      <c r="CZ1251" s="104"/>
      <c r="DA1251" s="104"/>
      <c r="DB1251" s="104"/>
      <c r="DC1251" s="104"/>
      <c r="DD1251" s="104"/>
      <c r="DE1251" s="104"/>
      <c r="DF1251" s="104"/>
      <c r="DG1251" s="104"/>
      <c r="DH1251" s="104"/>
      <c r="DI1251" s="104"/>
      <c r="DJ1251" s="107"/>
    </row>
    <row r="1252" spans="1:114" x14ac:dyDescent="0.2">
      <c r="A1252" s="164"/>
      <c r="B1252" s="165"/>
      <c r="C1252" s="116"/>
      <c r="D1252" s="116"/>
      <c r="E1252" s="116"/>
      <c r="F1252" s="116"/>
      <c r="G1252" s="116"/>
      <c r="H1252" s="116"/>
      <c r="I1252" s="116"/>
      <c r="J1252" s="129"/>
      <c r="K1252" s="116"/>
      <c r="L1252" s="116"/>
      <c r="M1252" s="116"/>
      <c r="N1252" s="116"/>
      <c r="O1252" s="116"/>
      <c r="P1252" s="116"/>
      <c r="Q1252" s="116"/>
      <c r="R1252" s="116"/>
      <c r="S1252" s="116"/>
      <c r="T1252" s="116"/>
      <c r="U1252" s="116"/>
      <c r="V1252" s="116"/>
      <c r="W1252" s="116"/>
      <c r="X1252" s="116"/>
      <c r="Y1252" s="122"/>
      <c r="Z1252" s="104"/>
      <c r="AA1252" s="104"/>
      <c r="AB1252" s="104"/>
      <c r="AC1252" s="104"/>
      <c r="AD1252" s="104"/>
      <c r="AE1252" s="104"/>
      <c r="AF1252" s="104"/>
      <c r="AG1252" s="104"/>
      <c r="AH1252" s="104"/>
      <c r="AI1252" s="104"/>
      <c r="AJ1252" s="104"/>
      <c r="AK1252" s="104"/>
      <c r="AL1252" s="104"/>
      <c r="AM1252" s="104"/>
      <c r="AN1252" s="104"/>
      <c r="AO1252" s="104"/>
      <c r="AP1252" s="104"/>
      <c r="AQ1252" s="104"/>
      <c r="AR1252" s="104"/>
      <c r="AS1252" s="104"/>
      <c r="AT1252" s="104"/>
      <c r="AU1252" s="104"/>
      <c r="AV1252" s="104"/>
      <c r="AW1252" s="104"/>
      <c r="AX1252" s="104"/>
      <c r="AY1252" s="104"/>
      <c r="AZ1252" s="104"/>
      <c r="BA1252" s="104"/>
      <c r="BB1252" s="104"/>
      <c r="BC1252" s="104"/>
      <c r="BD1252" s="104"/>
      <c r="BE1252" s="104"/>
      <c r="BF1252" s="104"/>
      <c r="BG1252" s="104"/>
      <c r="BH1252" s="104"/>
      <c r="BI1252" s="104"/>
      <c r="BJ1252" s="104"/>
      <c r="BK1252" s="104"/>
      <c r="BL1252" s="104"/>
      <c r="BM1252" s="104"/>
      <c r="BN1252" s="104"/>
      <c r="BO1252" s="104"/>
      <c r="BP1252" s="104"/>
      <c r="BQ1252" s="104"/>
      <c r="BR1252" s="104"/>
      <c r="BS1252" s="104"/>
      <c r="BT1252" s="104"/>
      <c r="BU1252" s="104"/>
      <c r="BV1252" s="104"/>
      <c r="BW1252" s="104"/>
      <c r="BX1252" s="104"/>
      <c r="BY1252" s="104"/>
      <c r="BZ1252" s="104"/>
      <c r="CA1252" s="104"/>
      <c r="CB1252" s="104"/>
      <c r="CC1252" s="104"/>
      <c r="CD1252" s="104"/>
      <c r="CE1252" s="104"/>
      <c r="CF1252" s="104"/>
      <c r="CG1252" s="104"/>
      <c r="CH1252" s="104"/>
      <c r="CI1252" s="104"/>
      <c r="CJ1252" s="104"/>
      <c r="CK1252" s="104"/>
      <c r="CL1252" s="104"/>
      <c r="CM1252" s="104"/>
      <c r="CN1252" s="104"/>
      <c r="CO1252" s="104"/>
      <c r="CP1252" s="104"/>
      <c r="CQ1252" s="104"/>
      <c r="CR1252" s="104"/>
      <c r="CS1252" s="104"/>
      <c r="CT1252" s="104"/>
      <c r="CU1252" s="104"/>
      <c r="CV1252" s="104"/>
      <c r="CW1252" s="104"/>
      <c r="CX1252" s="104"/>
      <c r="CY1252" s="104"/>
      <c r="CZ1252" s="104"/>
      <c r="DA1252" s="104"/>
      <c r="DB1252" s="104"/>
      <c r="DC1252" s="104"/>
      <c r="DD1252" s="104"/>
      <c r="DE1252" s="104"/>
      <c r="DF1252" s="104"/>
      <c r="DG1252" s="104"/>
      <c r="DH1252" s="104"/>
      <c r="DI1252" s="104"/>
      <c r="DJ1252" s="107"/>
    </row>
    <row r="1253" spans="1:114" x14ac:dyDescent="0.2">
      <c r="A1253" s="164"/>
      <c r="B1253" s="165"/>
      <c r="C1253" s="116"/>
      <c r="D1253" s="116"/>
      <c r="E1253" s="116"/>
      <c r="F1253" s="116"/>
      <c r="G1253" s="116"/>
      <c r="H1253" s="116"/>
      <c r="I1253" s="116"/>
      <c r="J1253" s="129"/>
      <c r="K1253" s="116"/>
      <c r="L1253" s="116"/>
      <c r="M1253" s="116"/>
      <c r="N1253" s="116"/>
      <c r="O1253" s="116"/>
      <c r="P1253" s="116"/>
      <c r="Q1253" s="116"/>
      <c r="R1253" s="116"/>
      <c r="S1253" s="116"/>
      <c r="T1253" s="116"/>
      <c r="U1253" s="116"/>
      <c r="V1253" s="116"/>
      <c r="W1253" s="116"/>
      <c r="X1253" s="116"/>
      <c r="Y1253" s="122"/>
      <c r="Z1253" s="104"/>
      <c r="AA1253" s="104"/>
      <c r="AB1253" s="104"/>
      <c r="AC1253" s="104"/>
      <c r="AD1253" s="104"/>
      <c r="AE1253" s="104"/>
      <c r="AF1253" s="104"/>
      <c r="AG1253" s="104"/>
      <c r="AH1253" s="104"/>
      <c r="AI1253" s="104"/>
      <c r="AJ1253" s="104"/>
      <c r="AK1253" s="104"/>
      <c r="AL1253" s="104"/>
      <c r="AM1253" s="104"/>
      <c r="AN1253" s="104"/>
      <c r="AO1253" s="104"/>
      <c r="AP1253" s="104"/>
      <c r="AQ1253" s="104"/>
      <c r="AR1253" s="104"/>
      <c r="AS1253" s="104"/>
      <c r="AT1253" s="104"/>
      <c r="AU1253" s="104"/>
      <c r="AV1253" s="104"/>
      <c r="AW1253" s="104"/>
      <c r="AX1253" s="104"/>
      <c r="AY1253" s="104"/>
      <c r="AZ1253" s="104"/>
      <c r="BA1253" s="104"/>
      <c r="BB1253" s="104"/>
      <c r="BC1253" s="104"/>
      <c r="BD1253" s="104"/>
      <c r="BE1253" s="104"/>
      <c r="BF1253" s="104"/>
      <c r="BG1253" s="104"/>
      <c r="BH1253" s="104"/>
      <c r="BI1253" s="104"/>
      <c r="BJ1253" s="104"/>
      <c r="BK1253" s="104"/>
      <c r="BL1253" s="104"/>
      <c r="BM1253" s="104"/>
      <c r="BN1253" s="104"/>
      <c r="BO1253" s="104"/>
      <c r="BP1253" s="104"/>
      <c r="BQ1253" s="104"/>
      <c r="BR1253" s="104"/>
      <c r="BS1253" s="104"/>
      <c r="BT1253" s="104"/>
      <c r="BU1253" s="104"/>
      <c r="BV1253" s="104"/>
      <c r="BW1253" s="104"/>
      <c r="BX1253" s="104"/>
      <c r="BY1253" s="104"/>
      <c r="BZ1253" s="104"/>
      <c r="CA1253" s="104"/>
      <c r="CB1253" s="104"/>
      <c r="CC1253" s="104"/>
      <c r="CD1253" s="104"/>
      <c r="CE1253" s="104"/>
      <c r="CF1253" s="104"/>
      <c r="CG1253" s="104"/>
      <c r="CH1253" s="104"/>
      <c r="CI1253" s="104"/>
      <c r="CJ1253" s="104"/>
      <c r="CK1253" s="104"/>
      <c r="CL1253" s="104"/>
      <c r="CM1253" s="104"/>
      <c r="CN1253" s="104"/>
      <c r="CO1253" s="104"/>
      <c r="CP1253" s="104"/>
      <c r="CQ1253" s="104"/>
      <c r="CR1253" s="104"/>
      <c r="CS1253" s="104"/>
      <c r="CT1253" s="104"/>
      <c r="CU1253" s="104"/>
      <c r="CV1253" s="104"/>
      <c r="CW1253" s="104"/>
      <c r="CX1253" s="104"/>
      <c r="CY1253" s="104"/>
      <c r="CZ1253" s="104"/>
      <c r="DA1253" s="104"/>
      <c r="DB1253" s="104"/>
      <c r="DC1253" s="104"/>
      <c r="DD1253" s="104"/>
      <c r="DE1253" s="104"/>
      <c r="DF1253" s="104"/>
      <c r="DG1253" s="104"/>
      <c r="DH1253" s="104"/>
      <c r="DI1253" s="104"/>
      <c r="DJ1253" s="107"/>
    </row>
    <row r="1254" spans="1:114" x14ac:dyDescent="0.2">
      <c r="A1254" s="164"/>
      <c r="B1254" s="165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Q1254" s="116"/>
      <c r="R1254" s="116"/>
      <c r="S1254" s="116"/>
      <c r="T1254" s="116"/>
      <c r="U1254" s="116"/>
      <c r="V1254" s="116"/>
      <c r="W1254" s="116"/>
      <c r="X1254" s="116"/>
      <c r="Y1254" s="122"/>
      <c r="Z1254" s="104"/>
      <c r="AA1254" s="104"/>
      <c r="AB1254" s="104"/>
      <c r="AC1254" s="104"/>
      <c r="AD1254" s="104"/>
      <c r="AE1254" s="104"/>
      <c r="AF1254" s="104"/>
      <c r="AG1254" s="104"/>
      <c r="AH1254" s="104"/>
      <c r="AI1254" s="104"/>
      <c r="AJ1254" s="104"/>
      <c r="AK1254" s="104"/>
      <c r="AL1254" s="104"/>
      <c r="AM1254" s="104"/>
      <c r="AN1254" s="104"/>
      <c r="AO1254" s="104"/>
      <c r="AP1254" s="104"/>
      <c r="AQ1254" s="104"/>
      <c r="AR1254" s="104"/>
      <c r="AS1254" s="104"/>
      <c r="AT1254" s="104"/>
      <c r="AU1254" s="104"/>
      <c r="AV1254" s="104"/>
      <c r="AW1254" s="104"/>
      <c r="AX1254" s="104"/>
      <c r="AY1254" s="104"/>
      <c r="AZ1254" s="104"/>
      <c r="BA1254" s="104"/>
      <c r="BB1254" s="104"/>
      <c r="BC1254" s="104"/>
      <c r="BD1254" s="104"/>
      <c r="BE1254" s="104"/>
      <c r="BF1254" s="104"/>
      <c r="BG1254" s="104"/>
      <c r="BH1254" s="104"/>
      <c r="BI1254" s="104"/>
      <c r="BJ1254" s="104"/>
      <c r="BK1254" s="104"/>
      <c r="BL1254" s="104"/>
      <c r="BM1254" s="104"/>
      <c r="BN1254" s="104"/>
      <c r="BO1254" s="104"/>
      <c r="BP1254" s="104"/>
      <c r="BQ1254" s="104"/>
      <c r="BR1254" s="104"/>
      <c r="BS1254" s="104"/>
      <c r="BT1254" s="104"/>
      <c r="BU1254" s="104"/>
      <c r="BV1254" s="104"/>
      <c r="BW1254" s="104"/>
      <c r="BX1254" s="104"/>
      <c r="BY1254" s="104"/>
      <c r="BZ1254" s="104"/>
      <c r="CA1254" s="104"/>
      <c r="CB1254" s="104"/>
      <c r="CC1254" s="104"/>
      <c r="CD1254" s="104"/>
      <c r="CE1254" s="104"/>
      <c r="CF1254" s="104"/>
      <c r="CG1254" s="104"/>
      <c r="CH1254" s="104"/>
      <c r="CI1254" s="104"/>
      <c r="CJ1254" s="104"/>
      <c r="CK1254" s="104"/>
      <c r="CL1254" s="104"/>
      <c r="CM1254" s="104"/>
      <c r="CN1254" s="104"/>
      <c r="CO1254" s="104"/>
      <c r="CP1254" s="104"/>
      <c r="CQ1254" s="104"/>
      <c r="CR1254" s="104"/>
      <c r="CS1254" s="104"/>
      <c r="CT1254" s="104"/>
      <c r="CU1254" s="104"/>
      <c r="CV1254" s="104"/>
      <c r="CW1254" s="104"/>
      <c r="CX1254" s="104"/>
      <c r="CY1254" s="104"/>
      <c r="CZ1254" s="104"/>
      <c r="DA1254" s="104"/>
      <c r="DB1254" s="104"/>
      <c r="DC1254" s="104"/>
      <c r="DD1254" s="104"/>
      <c r="DE1254" s="104"/>
      <c r="DF1254" s="104"/>
      <c r="DG1254" s="104"/>
      <c r="DH1254" s="104"/>
      <c r="DI1254" s="104"/>
      <c r="DJ1254" s="107"/>
    </row>
    <row r="1255" spans="1:114" x14ac:dyDescent="0.2">
      <c r="A1255" s="164"/>
      <c r="B1255" s="165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Q1255" s="116"/>
      <c r="R1255" s="116"/>
      <c r="S1255" s="116"/>
      <c r="T1255" s="116"/>
      <c r="U1255" s="116"/>
      <c r="V1255" s="116"/>
      <c r="W1255" s="116"/>
      <c r="X1255" s="116"/>
      <c r="Y1255" s="122"/>
      <c r="Z1255" s="104"/>
      <c r="AA1255" s="104"/>
      <c r="AB1255" s="104"/>
      <c r="AC1255" s="104"/>
      <c r="AD1255" s="104"/>
      <c r="AE1255" s="104"/>
      <c r="AF1255" s="104"/>
      <c r="AG1255" s="104"/>
      <c r="AH1255" s="104"/>
      <c r="AI1255" s="104"/>
      <c r="AJ1255" s="104"/>
      <c r="AK1255" s="104"/>
      <c r="AL1255" s="104"/>
      <c r="AM1255" s="104"/>
      <c r="AN1255" s="104"/>
      <c r="AO1255" s="104"/>
      <c r="AP1255" s="104"/>
      <c r="AQ1255" s="104"/>
      <c r="AR1255" s="104"/>
      <c r="AS1255" s="104"/>
      <c r="AT1255" s="104"/>
      <c r="AU1255" s="104"/>
      <c r="AV1255" s="104"/>
      <c r="AW1255" s="104"/>
      <c r="AX1255" s="104"/>
      <c r="AY1255" s="104"/>
      <c r="AZ1255" s="104"/>
      <c r="BA1255" s="104"/>
      <c r="BB1255" s="104"/>
      <c r="BC1255" s="104"/>
      <c r="BD1255" s="104"/>
      <c r="BE1255" s="104"/>
      <c r="BF1255" s="104"/>
      <c r="BG1255" s="104"/>
      <c r="BH1255" s="104"/>
      <c r="BI1255" s="104"/>
      <c r="BJ1255" s="104"/>
      <c r="BK1255" s="104"/>
      <c r="BL1255" s="104"/>
      <c r="BM1255" s="104"/>
      <c r="BN1255" s="104"/>
      <c r="BO1255" s="104"/>
      <c r="BP1255" s="104"/>
      <c r="BQ1255" s="104"/>
      <c r="BR1255" s="104"/>
      <c r="BS1255" s="104"/>
      <c r="BT1255" s="104"/>
      <c r="BU1255" s="104"/>
      <c r="BV1255" s="104"/>
      <c r="BW1255" s="104"/>
      <c r="BX1255" s="104"/>
      <c r="BY1255" s="104"/>
      <c r="BZ1255" s="104"/>
      <c r="CA1255" s="104"/>
      <c r="CB1255" s="104"/>
      <c r="CC1255" s="104"/>
      <c r="CD1255" s="104"/>
      <c r="CE1255" s="104"/>
      <c r="CF1255" s="104"/>
      <c r="CG1255" s="104"/>
      <c r="CH1255" s="104"/>
      <c r="CI1255" s="104"/>
      <c r="CJ1255" s="104"/>
      <c r="CK1255" s="104"/>
      <c r="CL1255" s="104"/>
      <c r="CM1255" s="104"/>
      <c r="CN1255" s="104"/>
      <c r="CO1255" s="104"/>
      <c r="CP1255" s="104"/>
      <c r="CQ1255" s="104"/>
      <c r="CR1255" s="104"/>
      <c r="CS1255" s="104"/>
      <c r="CT1255" s="104"/>
      <c r="CU1255" s="104"/>
      <c r="CV1255" s="104"/>
      <c r="CW1255" s="104"/>
      <c r="CX1255" s="104"/>
      <c r="CY1255" s="104"/>
      <c r="CZ1255" s="104"/>
      <c r="DA1255" s="104"/>
      <c r="DB1255" s="104"/>
      <c r="DC1255" s="104"/>
      <c r="DD1255" s="104"/>
      <c r="DE1255" s="104"/>
      <c r="DF1255" s="104"/>
      <c r="DG1255" s="104"/>
      <c r="DH1255" s="104"/>
      <c r="DI1255" s="104"/>
      <c r="DJ1255" s="107"/>
    </row>
    <row r="1256" spans="1:114" x14ac:dyDescent="0.2">
      <c r="A1256" s="164"/>
      <c r="B1256" s="165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Q1256" s="116"/>
      <c r="R1256" s="116"/>
      <c r="S1256" s="116"/>
      <c r="T1256" s="116"/>
      <c r="U1256" s="116"/>
      <c r="V1256" s="116"/>
      <c r="W1256" s="116"/>
      <c r="X1256" s="116"/>
      <c r="Y1256" s="122"/>
      <c r="Z1256" s="104"/>
      <c r="AA1256" s="104"/>
      <c r="AB1256" s="104"/>
      <c r="AC1256" s="104"/>
      <c r="AD1256" s="104"/>
      <c r="AE1256" s="104"/>
      <c r="AF1256" s="104"/>
      <c r="AG1256" s="104"/>
      <c r="AH1256" s="104"/>
      <c r="AI1256" s="104"/>
      <c r="AJ1256" s="104"/>
      <c r="AK1256" s="104"/>
      <c r="AL1256" s="104"/>
      <c r="AM1256" s="104"/>
      <c r="AN1256" s="104"/>
      <c r="AO1256" s="104"/>
      <c r="AP1256" s="104"/>
      <c r="AQ1256" s="104"/>
      <c r="AR1256" s="104"/>
      <c r="AS1256" s="104"/>
      <c r="AT1256" s="104"/>
      <c r="AU1256" s="104"/>
      <c r="AV1256" s="104"/>
      <c r="AW1256" s="104"/>
      <c r="AX1256" s="104"/>
      <c r="AY1256" s="104"/>
      <c r="AZ1256" s="104"/>
      <c r="BA1256" s="104"/>
      <c r="BB1256" s="104"/>
      <c r="BC1256" s="104"/>
      <c r="BD1256" s="104"/>
      <c r="BE1256" s="104"/>
      <c r="BF1256" s="104"/>
      <c r="BG1256" s="104"/>
      <c r="BH1256" s="104"/>
      <c r="BI1256" s="104"/>
      <c r="BJ1256" s="104"/>
      <c r="BK1256" s="104"/>
      <c r="BL1256" s="104"/>
      <c r="BM1256" s="104"/>
      <c r="BN1256" s="104"/>
      <c r="BO1256" s="104"/>
      <c r="BP1256" s="104"/>
      <c r="BQ1256" s="104"/>
      <c r="BR1256" s="104"/>
      <c r="BS1256" s="104"/>
      <c r="BT1256" s="104"/>
      <c r="BU1256" s="104"/>
      <c r="BV1256" s="104"/>
      <c r="BW1256" s="104"/>
      <c r="BX1256" s="104"/>
      <c r="BY1256" s="104"/>
      <c r="BZ1256" s="104"/>
      <c r="CA1256" s="104"/>
      <c r="CB1256" s="104"/>
      <c r="CC1256" s="104"/>
      <c r="CD1256" s="104"/>
      <c r="CE1256" s="104"/>
      <c r="CF1256" s="104"/>
      <c r="CG1256" s="104"/>
      <c r="CH1256" s="104"/>
      <c r="CI1256" s="104"/>
      <c r="CJ1256" s="104"/>
      <c r="CK1256" s="104"/>
      <c r="CL1256" s="104"/>
      <c r="CM1256" s="104"/>
      <c r="CN1256" s="104"/>
      <c r="CO1256" s="104"/>
      <c r="CP1256" s="104"/>
      <c r="CQ1256" s="104"/>
      <c r="CR1256" s="104"/>
      <c r="CS1256" s="104"/>
      <c r="CT1256" s="104"/>
      <c r="CU1256" s="104"/>
      <c r="CV1256" s="104"/>
      <c r="CW1256" s="104"/>
      <c r="CX1256" s="104"/>
      <c r="CY1256" s="104"/>
      <c r="CZ1256" s="104"/>
      <c r="DA1256" s="104"/>
      <c r="DB1256" s="104"/>
      <c r="DC1256" s="104"/>
      <c r="DD1256" s="104"/>
      <c r="DE1256" s="104"/>
      <c r="DF1256" s="104"/>
      <c r="DG1256" s="104"/>
      <c r="DH1256" s="104"/>
      <c r="DI1256" s="104"/>
      <c r="DJ1256" s="107"/>
    </row>
    <row r="1257" spans="1:114" x14ac:dyDescent="0.2">
      <c r="A1257" s="164"/>
      <c r="B1257" s="165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Q1257" s="116"/>
      <c r="R1257" s="116"/>
      <c r="S1257" s="116"/>
      <c r="T1257" s="116"/>
      <c r="U1257" s="116"/>
      <c r="V1257" s="116"/>
      <c r="W1257" s="116"/>
      <c r="X1257" s="116"/>
      <c r="Y1257" s="122"/>
      <c r="Z1257" s="104"/>
      <c r="AA1257" s="104"/>
      <c r="AB1257" s="104"/>
      <c r="AC1257" s="104"/>
      <c r="AD1257" s="104"/>
      <c r="AE1257" s="104"/>
      <c r="AF1257" s="104"/>
      <c r="AG1257" s="104"/>
      <c r="AH1257" s="104"/>
      <c r="AI1257" s="104"/>
      <c r="AJ1257" s="104"/>
      <c r="AK1257" s="104"/>
      <c r="AL1257" s="104"/>
      <c r="AM1257" s="104"/>
      <c r="AN1257" s="104"/>
      <c r="AO1257" s="104"/>
      <c r="AP1257" s="104"/>
      <c r="AQ1257" s="104"/>
      <c r="AR1257" s="104"/>
      <c r="AS1257" s="104"/>
      <c r="AT1257" s="104"/>
      <c r="AU1257" s="104"/>
      <c r="AV1257" s="104"/>
      <c r="AW1257" s="104"/>
      <c r="AX1257" s="104"/>
      <c r="AY1257" s="104"/>
      <c r="AZ1257" s="104"/>
      <c r="BA1257" s="104"/>
      <c r="BB1257" s="104"/>
      <c r="BC1257" s="104"/>
      <c r="BD1257" s="104"/>
      <c r="BE1257" s="104"/>
      <c r="BF1257" s="104"/>
      <c r="BG1257" s="104"/>
      <c r="BH1257" s="104"/>
      <c r="BI1257" s="104"/>
      <c r="BJ1257" s="104"/>
      <c r="BK1257" s="104"/>
      <c r="BL1257" s="104"/>
      <c r="BM1257" s="104"/>
      <c r="BN1257" s="104"/>
      <c r="BO1257" s="104"/>
      <c r="BP1257" s="104"/>
      <c r="BQ1257" s="104"/>
      <c r="BR1257" s="104"/>
      <c r="BS1257" s="104"/>
      <c r="BT1257" s="104"/>
      <c r="BU1257" s="104"/>
      <c r="BV1257" s="104"/>
      <c r="BW1257" s="104"/>
      <c r="BX1257" s="104"/>
      <c r="BY1257" s="104"/>
      <c r="BZ1257" s="104"/>
      <c r="CA1257" s="104"/>
      <c r="CB1257" s="104"/>
      <c r="CC1257" s="104"/>
      <c r="CD1257" s="104"/>
      <c r="CE1257" s="104"/>
      <c r="CF1257" s="104"/>
      <c r="CG1257" s="104"/>
      <c r="CH1257" s="104"/>
      <c r="CI1257" s="104"/>
      <c r="CJ1257" s="104"/>
      <c r="CK1257" s="104"/>
      <c r="CL1257" s="104"/>
      <c r="CM1257" s="104"/>
      <c r="CN1257" s="104"/>
      <c r="CO1257" s="104"/>
      <c r="CP1257" s="104"/>
      <c r="CQ1257" s="104"/>
      <c r="CR1257" s="104"/>
      <c r="CS1257" s="104"/>
      <c r="CT1257" s="104"/>
      <c r="CU1257" s="104"/>
      <c r="CV1257" s="104"/>
      <c r="CW1257" s="104"/>
      <c r="CX1257" s="104"/>
      <c r="CY1257" s="104"/>
      <c r="CZ1257" s="104"/>
      <c r="DA1257" s="104"/>
      <c r="DB1257" s="104"/>
      <c r="DC1257" s="104"/>
      <c r="DD1257" s="104"/>
      <c r="DE1257" s="104"/>
      <c r="DF1257" s="104"/>
      <c r="DG1257" s="104"/>
      <c r="DH1257" s="104"/>
      <c r="DI1257" s="104"/>
      <c r="DJ1257" s="107"/>
    </row>
    <row r="1258" spans="1:114" x14ac:dyDescent="0.2">
      <c r="A1258" s="164"/>
      <c r="B1258" s="165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Q1258" s="116"/>
      <c r="R1258" s="116"/>
      <c r="S1258" s="116"/>
      <c r="T1258" s="116"/>
      <c r="U1258" s="116"/>
      <c r="V1258" s="116"/>
      <c r="W1258" s="116"/>
      <c r="X1258" s="116"/>
      <c r="Y1258" s="122"/>
      <c r="Z1258" s="104"/>
      <c r="AA1258" s="104"/>
      <c r="AB1258" s="104"/>
      <c r="AC1258" s="104"/>
      <c r="AD1258" s="104"/>
      <c r="AE1258" s="104"/>
      <c r="AF1258" s="104"/>
      <c r="AG1258" s="104"/>
      <c r="AH1258" s="104"/>
      <c r="AI1258" s="104"/>
      <c r="AJ1258" s="104"/>
      <c r="AK1258" s="104"/>
      <c r="AL1258" s="104"/>
      <c r="AM1258" s="104"/>
      <c r="AN1258" s="104"/>
      <c r="AO1258" s="104"/>
      <c r="AP1258" s="104"/>
      <c r="AQ1258" s="104"/>
      <c r="AR1258" s="104"/>
      <c r="AS1258" s="104"/>
      <c r="AT1258" s="104"/>
      <c r="AU1258" s="104"/>
      <c r="AV1258" s="104"/>
      <c r="AW1258" s="104"/>
      <c r="AX1258" s="104"/>
      <c r="AY1258" s="104"/>
      <c r="AZ1258" s="104"/>
      <c r="BA1258" s="104"/>
      <c r="BB1258" s="104"/>
      <c r="BC1258" s="104"/>
      <c r="BD1258" s="104"/>
      <c r="BE1258" s="104"/>
      <c r="BF1258" s="104"/>
      <c r="BG1258" s="104"/>
      <c r="BH1258" s="104"/>
      <c r="BI1258" s="104"/>
      <c r="BJ1258" s="104"/>
      <c r="BK1258" s="104"/>
      <c r="BL1258" s="104"/>
      <c r="BM1258" s="104"/>
      <c r="BN1258" s="104"/>
      <c r="BO1258" s="104"/>
      <c r="BP1258" s="104"/>
      <c r="BQ1258" s="104"/>
      <c r="BR1258" s="104"/>
      <c r="BS1258" s="104"/>
      <c r="BT1258" s="104"/>
      <c r="BU1258" s="104"/>
      <c r="BV1258" s="104"/>
      <c r="BW1258" s="104"/>
      <c r="BX1258" s="104"/>
      <c r="BY1258" s="104"/>
      <c r="BZ1258" s="104"/>
      <c r="CA1258" s="104"/>
      <c r="CB1258" s="104"/>
      <c r="CC1258" s="104"/>
      <c r="CD1258" s="104"/>
      <c r="CE1258" s="104"/>
      <c r="CF1258" s="104"/>
      <c r="CG1258" s="104"/>
      <c r="CH1258" s="104"/>
      <c r="CI1258" s="104"/>
      <c r="CJ1258" s="104"/>
      <c r="CK1258" s="104"/>
      <c r="CL1258" s="104"/>
      <c r="CM1258" s="104"/>
      <c r="CN1258" s="104"/>
      <c r="CO1258" s="104"/>
      <c r="CP1258" s="104"/>
      <c r="CQ1258" s="104"/>
      <c r="CR1258" s="104"/>
      <c r="CS1258" s="104"/>
      <c r="CT1258" s="104"/>
      <c r="CU1258" s="104"/>
      <c r="CV1258" s="104"/>
      <c r="CW1258" s="104"/>
      <c r="CX1258" s="104"/>
      <c r="CY1258" s="104"/>
      <c r="CZ1258" s="104"/>
      <c r="DA1258" s="104"/>
      <c r="DB1258" s="104"/>
      <c r="DC1258" s="104"/>
      <c r="DD1258" s="104"/>
      <c r="DE1258" s="104"/>
      <c r="DF1258" s="104"/>
      <c r="DG1258" s="104"/>
      <c r="DH1258" s="104"/>
      <c r="DI1258" s="104"/>
      <c r="DJ1258" s="107"/>
    </row>
    <row r="1259" spans="1:114" x14ac:dyDescent="0.2">
      <c r="A1259" s="164"/>
      <c r="B1259" s="165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Q1259" s="116"/>
      <c r="R1259" s="116"/>
      <c r="S1259" s="116"/>
      <c r="T1259" s="116"/>
      <c r="U1259" s="116"/>
      <c r="V1259" s="116"/>
      <c r="W1259" s="116"/>
      <c r="X1259" s="116"/>
      <c r="Y1259" s="122"/>
      <c r="Z1259" s="104"/>
      <c r="AA1259" s="104"/>
      <c r="AB1259" s="104"/>
      <c r="AC1259" s="104"/>
      <c r="AD1259" s="104"/>
      <c r="AE1259" s="104"/>
      <c r="AF1259" s="104"/>
      <c r="AG1259" s="104"/>
      <c r="AH1259" s="104"/>
      <c r="AI1259" s="104"/>
      <c r="AJ1259" s="104"/>
      <c r="AK1259" s="104"/>
      <c r="AL1259" s="104"/>
      <c r="AM1259" s="104"/>
      <c r="AN1259" s="104"/>
      <c r="AO1259" s="104"/>
      <c r="AP1259" s="104"/>
      <c r="AQ1259" s="104"/>
      <c r="AR1259" s="104"/>
      <c r="AS1259" s="104"/>
      <c r="AT1259" s="104"/>
      <c r="AU1259" s="104"/>
      <c r="AV1259" s="104"/>
      <c r="AW1259" s="104"/>
      <c r="AX1259" s="104"/>
      <c r="AY1259" s="104"/>
      <c r="AZ1259" s="104"/>
      <c r="BA1259" s="104"/>
      <c r="BB1259" s="104"/>
      <c r="BC1259" s="104"/>
      <c r="BD1259" s="104"/>
      <c r="BE1259" s="104"/>
      <c r="BF1259" s="104"/>
      <c r="BG1259" s="104"/>
      <c r="BH1259" s="104"/>
      <c r="BI1259" s="104"/>
      <c r="BJ1259" s="104"/>
      <c r="BK1259" s="104"/>
      <c r="BL1259" s="104"/>
      <c r="BM1259" s="104"/>
      <c r="BN1259" s="104"/>
      <c r="BO1259" s="104"/>
      <c r="BP1259" s="104"/>
      <c r="BQ1259" s="104"/>
      <c r="BR1259" s="104"/>
      <c r="BS1259" s="104"/>
      <c r="BT1259" s="104"/>
      <c r="BU1259" s="104"/>
      <c r="BV1259" s="104"/>
      <c r="BW1259" s="104"/>
      <c r="BX1259" s="104"/>
      <c r="BY1259" s="104"/>
      <c r="BZ1259" s="104"/>
      <c r="CA1259" s="104"/>
      <c r="CB1259" s="104"/>
      <c r="CC1259" s="104"/>
      <c r="CD1259" s="104"/>
      <c r="CE1259" s="104"/>
      <c r="CF1259" s="104"/>
      <c r="CG1259" s="104"/>
      <c r="CH1259" s="104"/>
      <c r="CI1259" s="104"/>
      <c r="CJ1259" s="104"/>
      <c r="CK1259" s="104"/>
      <c r="CL1259" s="104"/>
      <c r="CM1259" s="104"/>
      <c r="CN1259" s="104"/>
      <c r="CO1259" s="104"/>
      <c r="CP1259" s="104"/>
      <c r="CQ1259" s="104"/>
      <c r="CR1259" s="104"/>
      <c r="CS1259" s="104"/>
      <c r="CT1259" s="104"/>
      <c r="CU1259" s="104"/>
      <c r="CV1259" s="104"/>
      <c r="CW1259" s="104"/>
      <c r="CX1259" s="104"/>
      <c r="CY1259" s="104"/>
      <c r="CZ1259" s="104"/>
      <c r="DA1259" s="104"/>
      <c r="DB1259" s="104"/>
      <c r="DC1259" s="104"/>
      <c r="DD1259" s="104"/>
      <c r="DE1259" s="104"/>
      <c r="DF1259" s="104"/>
      <c r="DG1259" s="104"/>
      <c r="DH1259" s="104"/>
      <c r="DI1259" s="104"/>
      <c r="DJ1259" s="107"/>
    </row>
    <row r="1260" spans="1:114" x14ac:dyDescent="0.2">
      <c r="A1260" s="164"/>
      <c r="B1260" s="165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Q1260" s="116"/>
      <c r="R1260" s="116"/>
      <c r="S1260" s="116"/>
      <c r="T1260" s="116"/>
      <c r="U1260" s="116"/>
      <c r="V1260" s="116"/>
      <c r="W1260" s="116"/>
      <c r="X1260" s="116"/>
      <c r="Y1260" s="122"/>
      <c r="Z1260" s="104"/>
      <c r="AA1260" s="104"/>
      <c r="AB1260" s="104"/>
      <c r="AC1260" s="104"/>
      <c r="AD1260" s="104"/>
      <c r="AE1260" s="104"/>
      <c r="AF1260" s="104"/>
      <c r="AG1260" s="104"/>
      <c r="AH1260" s="104"/>
      <c r="AI1260" s="104"/>
      <c r="AJ1260" s="104"/>
      <c r="AK1260" s="104"/>
      <c r="AL1260" s="104"/>
      <c r="AM1260" s="104"/>
      <c r="AN1260" s="104"/>
      <c r="AO1260" s="104"/>
      <c r="AP1260" s="104"/>
      <c r="AQ1260" s="104"/>
      <c r="AR1260" s="104"/>
      <c r="AS1260" s="104"/>
      <c r="AT1260" s="104"/>
      <c r="AU1260" s="104"/>
      <c r="AV1260" s="104"/>
      <c r="AW1260" s="104"/>
      <c r="AX1260" s="104"/>
      <c r="AY1260" s="104"/>
      <c r="AZ1260" s="104"/>
      <c r="BA1260" s="104"/>
      <c r="BB1260" s="104"/>
      <c r="BC1260" s="104"/>
      <c r="BD1260" s="104"/>
      <c r="BE1260" s="104"/>
      <c r="BF1260" s="104"/>
      <c r="BG1260" s="104"/>
      <c r="BH1260" s="104"/>
      <c r="BI1260" s="104"/>
      <c r="BJ1260" s="104"/>
      <c r="BK1260" s="104"/>
      <c r="BL1260" s="104"/>
      <c r="BM1260" s="104"/>
      <c r="BN1260" s="104"/>
      <c r="BO1260" s="104"/>
      <c r="BP1260" s="104"/>
      <c r="BQ1260" s="104"/>
      <c r="BR1260" s="104"/>
      <c r="BS1260" s="104"/>
      <c r="BT1260" s="104"/>
      <c r="BU1260" s="104"/>
      <c r="BV1260" s="104"/>
      <c r="BW1260" s="104"/>
      <c r="BX1260" s="104"/>
      <c r="BY1260" s="104"/>
      <c r="BZ1260" s="104"/>
      <c r="CA1260" s="104"/>
      <c r="CB1260" s="104"/>
      <c r="CC1260" s="104"/>
      <c r="CD1260" s="104"/>
      <c r="CE1260" s="104"/>
      <c r="CF1260" s="104"/>
      <c r="CG1260" s="104"/>
      <c r="CH1260" s="104"/>
      <c r="CI1260" s="104"/>
      <c r="CJ1260" s="104"/>
      <c r="CK1260" s="104"/>
      <c r="CL1260" s="104"/>
      <c r="CM1260" s="104"/>
      <c r="CN1260" s="104"/>
      <c r="CO1260" s="104"/>
      <c r="CP1260" s="104"/>
      <c r="CQ1260" s="104"/>
      <c r="CR1260" s="104"/>
      <c r="CS1260" s="104"/>
      <c r="CT1260" s="104"/>
      <c r="CU1260" s="104"/>
      <c r="CV1260" s="104"/>
      <c r="CW1260" s="104"/>
      <c r="CX1260" s="104"/>
      <c r="CY1260" s="104"/>
      <c r="CZ1260" s="104"/>
      <c r="DA1260" s="104"/>
      <c r="DB1260" s="104"/>
      <c r="DC1260" s="104"/>
      <c r="DD1260" s="104"/>
      <c r="DE1260" s="104"/>
      <c r="DF1260" s="104"/>
      <c r="DG1260" s="104"/>
      <c r="DH1260" s="104"/>
      <c r="DI1260" s="104"/>
      <c r="DJ1260" s="107"/>
    </row>
    <row r="1261" spans="1:114" x14ac:dyDescent="0.2">
      <c r="A1261" s="164"/>
      <c r="B1261" s="165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Q1261" s="116"/>
      <c r="R1261" s="116"/>
      <c r="S1261" s="116"/>
      <c r="T1261" s="116"/>
      <c r="U1261" s="116"/>
      <c r="V1261" s="116"/>
      <c r="W1261" s="116"/>
      <c r="X1261" s="116"/>
      <c r="Y1261" s="122"/>
      <c r="Z1261" s="104"/>
      <c r="AA1261" s="104"/>
      <c r="AB1261" s="104"/>
      <c r="AC1261" s="104"/>
      <c r="AD1261" s="104"/>
      <c r="AE1261" s="104"/>
      <c r="AF1261" s="104"/>
      <c r="AG1261" s="104"/>
      <c r="AH1261" s="104"/>
      <c r="AI1261" s="104"/>
      <c r="AJ1261" s="104"/>
      <c r="AK1261" s="104"/>
      <c r="AL1261" s="104"/>
      <c r="AM1261" s="104"/>
      <c r="AN1261" s="104"/>
      <c r="AO1261" s="104"/>
      <c r="AP1261" s="104"/>
      <c r="AQ1261" s="104"/>
      <c r="AR1261" s="104"/>
      <c r="AS1261" s="104"/>
      <c r="AT1261" s="104"/>
      <c r="AU1261" s="104"/>
      <c r="AV1261" s="104"/>
      <c r="AW1261" s="104"/>
      <c r="AX1261" s="104"/>
      <c r="AY1261" s="104"/>
      <c r="AZ1261" s="104"/>
      <c r="BA1261" s="104"/>
      <c r="BB1261" s="104"/>
      <c r="BC1261" s="104"/>
      <c r="BD1261" s="104"/>
      <c r="BE1261" s="104"/>
      <c r="BF1261" s="104"/>
      <c r="BG1261" s="104"/>
      <c r="BH1261" s="104"/>
      <c r="BI1261" s="104"/>
      <c r="BJ1261" s="104"/>
      <c r="BK1261" s="104"/>
      <c r="BL1261" s="104"/>
      <c r="BM1261" s="104"/>
      <c r="BN1261" s="104"/>
      <c r="BO1261" s="104"/>
      <c r="BP1261" s="104"/>
      <c r="BQ1261" s="104"/>
      <c r="BR1261" s="104"/>
      <c r="BS1261" s="104"/>
      <c r="BT1261" s="104"/>
      <c r="BU1261" s="104"/>
      <c r="BV1261" s="104"/>
      <c r="BW1261" s="104"/>
      <c r="BX1261" s="104"/>
      <c r="BY1261" s="104"/>
      <c r="BZ1261" s="104"/>
      <c r="CA1261" s="104"/>
      <c r="CB1261" s="104"/>
      <c r="CC1261" s="104"/>
      <c r="CD1261" s="104"/>
      <c r="CE1261" s="104"/>
      <c r="CF1261" s="104"/>
      <c r="CG1261" s="104"/>
      <c r="CH1261" s="104"/>
      <c r="CI1261" s="104"/>
      <c r="CJ1261" s="104"/>
      <c r="CK1261" s="104"/>
      <c r="CL1261" s="104"/>
      <c r="CM1261" s="104"/>
      <c r="CN1261" s="104"/>
      <c r="CO1261" s="104"/>
      <c r="CP1261" s="104"/>
      <c r="CQ1261" s="104"/>
      <c r="CR1261" s="104"/>
      <c r="CS1261" s="104"/>
      <c r="CT1261" s="104"/>
      <c r="CU1261" s="104"/>
      <c r="CV1261" s="104"/>
      <c r="CW1261" s="104"/>
      <c r="CX1261" s="104"/>
      <c r="CY1261" s="104"/>
      <c r="CZ1261" s="104"/>
      <c r="DA1261" s="104"/>
      <c r="DB1261" s="104"/>
      <c r="DC1261" s="104"/>
      <c r="DD1261" s="104"/>
      <c r="DE1261" s="104"/>
      <c r="DF1261" s="104"/>
      <c r="DG1261" s="104"/>
      <c r="DH1261" s="104"/>
      <c r="DI1261" s="104"/>
      <c r="DJ1261" s="107"/>
    </row>
    <row r="1262" spans="1:114" x14ac:dyDescent="0.2">
      <c r="A1262" s="164"/>
      <c r="B1262" s="165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Q1262" s="116"/>
      <c r="R1262" s="116"/>
      <c r="S1262" s="116"/>
      <c r="T1262" s="116"/>
      <c r="U1262" s="116"/>
      <c r="V1262" s="116"/>
      <c r="W1262" s="116"/>
      <c r="X1262" s="116"/>
      <c r="Y1262" s="122"/>
      <c r="Z1262" s="104"/>
      <c r="AA1262" s="104"/>
      <c r="AB1262" s="104"/>
      <c r="AC1262" s="104"/>
      <c r="AD1262" s="104"/>
      <c r="AE1262" s="104"/>
      <c r="AF1262" s="104"/>
      <c r="AG1262" s="104"/>
      <c r="AH1262" s="104"/>
      <c r="AI1262" s="104"/>
      <c r="AJ1262" s="104"/>
      <c r="AK1262" s="104"/>
      <c r="AL1262" s="104"/>
      <c r="AM1262" s="104"/>
      <c r="AN1262" s="104"/>
      <c r="AO1262" s="104"/>
      <c r="AP1262" s="104"/>
      <c r="AQ1262" s="104"/>
      <c r="AR1262" s="104"/>
      <c r="AS1262" s="104"/>
      <c r="AT1262" s="104"/>
      <c r="AU1262" s="104"/>
      <c r="AV1262" s="104"/>
      <c r="AW1262" s="104"/>
      <c r="AX1262" s="104"/>
      <c r="AY1262" s="104"/>
      <c r="AZ1262" s="104"/>
      <c r="BA1262" s="104"/>
      <c r="BB1262" s="104"/>
      <c r="BC1262" s="104"/>
      <c r="BD1262" s="104"/>
      <c r="BE1262" s="104"/>
      <c r="BF1262" s="104"/>
      <c r="BG1262" s="104"/>
      <c r="BH1262" s="104"/>
      <c r="BI1262" s="104"/>
      <c r="BJ1262" s="104"/>
      <c r="BK1262" s="104"/>
      <c r="BL1262" s="104"/>
      <c r="BM1262" s="104"/>
      <c r="BN1262" s="104"/>
      <c r="BO1262" s="104"/>
      <c r="BP1262" s="104"/>
      <c r="BQ1262" s="104"/>
      <c r="BR1262" s="104"/>
      <c r="BS1262" s="104"/>
      <c r="BT1262" s="104"/>
      <c r="BU1262" s="104"/>
      <c r="BV1262" s="104"/>
      <c r="BW1262" s="104"/>
      <c r="BX1262" s="104"/>
      <c r="BY1262" s="104"/>
      <c r="BZ1262" s="104"/>
      <c r="CA1262" s="104"/>
      <c r="CB1262" s="104"/>
      <c r="CC1262" s="104"/>
      <c r="CD1262" s="104"/>
      <c r="CE1262" s="104"/>
      <c r="CF1262" s="104"/>
      <c r="CG1262" s="104"/>
      <c r="CH1262" s="104"/>
      <c r="CI1262" s="104"/>
      <c r="CJ1262" s="104"/>
      <c r="CK1262" s="104"/>
      <c r="CL1262" s="104"/>
      <c r="CM1262" s="104"/>
      <c r="CN1262" s="104"/>
      <c r="CO1262" s="104"/>
      <c r="CP1262" s="104"/>
      <c r="CQ1262" s="104"/>
      <c r="CR1262" s="104"/>
      <c r="CS1262" s="104"/>
      <c r="CT1262" s="104"/>
      <c r="CU1262" s="104"/>
      <c r="CV1262" s="104"/>
      <c r="CW1262" s="104"/>
      <c r="CX1262" s="104"/>
      <c r="CY1262" s="104"/>
      <c r="CZ1262" s="104"/>
      <c r="DA1262" s="104"/>
      <c r="DB1262" s="104"/>
      <c r="DC1262" s="104"/>
      <c r="DD1262" s="104"/>
      <c r="DE1262" s="104"/>
      <c r="DF1262" s="104"/>
      <c r="DG1262" s="104"/>
      <c r="DH1262" s="104"/>
      <c r="DI1262" s="104"/>
      <c r="DJ1262" s="107"/>
    </row>
    <row r="1263" spans="1:114" x14ac:dyDescent="0.2">
      <c r="A1263" s="164"/>
      <c r="B1263" s="165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Q1263" s="116"/>
      <c r="R1263" s="116"/>
      <c r="S1263" s="116"/>
      <c r="T1263" s="116"/>
      <c r="U1263" s="116"/>
      <c r="V1263" s="116"/>
      <c r="W1263" s="116"/>
      <c r="X1263" s="116"/>
      <c r="Y1263" s="122"/>
      <c r="Z1263" s="104"/>
      <c r="AA1263" s="104"/>
      <c r="AB1263" s="104"/>
      <c r="AC1263" s="104"/>
      <c r="AD1263" s="104"/>
      <c r="AE1263" s="104"/>
      <c r="AF1263" s="104"/>
      <c r="AG1263" s="104"/>
      <c r="AH1263" s="104"/>
      <c r="AI1263" s="104"/>
      <c r="AJ1263" s="104"/>
      <c r="AK1263" s="104"/>
      <c r="AL1263" s="104"/>
      <c r="AM1263" s="104"/>
      <c r="AN1263" s="104"/>
      <c r="AO1263" s="104"/>
      <c r="AP1263" s="104"/>
      <c r="AQ1263" s="104"/>
      <c r="AR1263" s="104"/>
      <c r="AS1263" s="104"/>
      <c r="AT1263" s="104"/>
      <c r="AU1263" s="104"/>
      <c r="AV1263" s="104"/>
      <c r="AW1263" s="104"/>
      <c r="AX1263" s="104"/>
      <c r="AY1263" s="104"/>
      <c r="AZ1263" s="104"/>
      <c r="BA1263" s="104"/>
      <c r="BB1263" s="104"/>
      <c r="BC1263" s="104"/>
      <c r="BD1263" s="104"/>
      <c r="BE1263" s="104"/>
      <c r="BF1263" s="104"/>
      <c r="BG1263" s="104"/>
      <c r="BH1263" s="104"/>
      <c r="BI1263" s="104"/>
      <c r="BJ1263" s="104"/>
      <c r="BK1263" s="104"/>
      <c r="BL1263" s="104"/>
      <c r="BM1263" s="104"/>
      <c r="BN1263" s="104"/>
      <c r="BO1263" s="104"/>
      <c r="BP1263" s="104"/>
      <c r="BQ1263" s="104"/>
      <c r="BR1263" s="104"/>
      <c r="BS1263" s="104"/>
      <c r="BT1263" s="104"/>
      <c r="BU1263" s="104"/>
      <c r="BV1263" s="104"/>
      <c r="BW1263" s="104"/>
      <c r="BX1263" s="104"/>
      <c r="BY1263" s="104"/>
      <c r="BZ1263" s="104"/>
      <c r="CA1263" s="104"/>
      <c r="CB1263" s="104"/>
      <c r="CC1263" s="104"/>
      <c r="CD1263" s="104"/>
      <c r="CE1263" s="104"/>
      <c r="CF1263" s="104"/>
      <c r="CG1263" s="104"/>
      <c r="CH1263" s="104"/>
      <c r="CI1263" s="104"/>
      <c r="CJ1263" s="104"/>
      <c r="CK1263" s="104"/>
      <c r="CL1263" s="104"/>
      <c r="CM1263" s="104"/>
      <c r="CN1263" s="104"/>
      <c r="CO1263" s="104"/>
      <c r="CP1263" s="104"/>
      <c r="CQ1263" s="104"/>
      <c r="CR1263" s="104"/>
      <c r="CS1263" s="104"/>
      <c r="CT1263" s="104"/>
      <c r="CU1263" s="104"/>
      <c r="CV1263" s="104"/>
      <c r="CW1263" s="104"/>
      <c r="CX1263" s="104"/>
      <c r="CY1263" s="104"/>
      <c r="CZ1263" s="104"/>
      <c r="DA1263" s="104"/>
      <c r="DB1263" s="104"/>
      <c r="DC1263" s="104"/>
      <c r="DD1263" s="104"/>
      <c r="DE1263" s="104"/>
      <c r="DF1263" s="104"/>
      <c r="DG1263" s="104"/>
      <c r="DH1263" s="104"/>
      <c r="DI1263" s="104"/>
      <c r="DJ1263" s="107"/>
    </row>
    <row r="1264" spans="1:114" x14ac:dyDescent="0.2">
      <c r="A1264" s="164"/>
      <c r="B1264" s="165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Q1264" s="116"/>
      <c r="R1264" s="116"/>
      <c r="S1264" s="116"/>
      <c r="T1264" s="116"/>
      <c r="U1264" s="116"/>
      <c r="V1264" s="116"/>
      <c r="W1264" s="116"/>
      <c r="X1264" s="116"/>
      <c r="Y1264" s="122"/>
      <c r="Z1264" s="104"/>
      <c r="AA1264" s="104"/>
      <c r="AB1264" s="104"/>
      <c r="AC1264" s="104"/>
      <c r="AD1264" s="104"/>
      <c r="AE1264" s="104"/>
      <c r="AF1264" s="104"/>
      <c r="AG1264" s="104"/>
      <c r="AH1264" s="104"/>
      <c r="AI1264" s="104"/>
      <c r="AJ1264" s="104"/>
      <c r="AK1264" s="104"/>
      <c r="AL1264" s="104"/>
      <c r="AM1264" s="104"/>
      <c r="AN1264" s="104"/>
      <c r="AO1264" s="104"/>
      <c r="AP1264" s="104"/>
      <c r="AQ1264" s="104"/>
      <c r="AR1264" s="104"/>
      <c r="AS1264" s="104"/>
      <c r="AT1264" s="104"/>
      <c r="AU1264" s="104"/>
      <c r="AV1264" s="104"/>
      <c r="AW1264" s="104"/>
      <c r="AX1264" s="104"/>
      <c r="AY1264" s="104"/>
      <c r="AZ1264" s="104"/>
      <c r="BA1264" s="104"/>
      <c r="BB1264" s="104"/>
      <c r="BC1264" s="104"/>
      <c r="BD1264" s="104"/>
      <c r="BE1264" s="104"/>
      <c r="BF1264" s="104"/>
      <c r="BG1264" s="104"/>
      <c r="BH1264" s="104"/>
      <c r="BI1264" s="104"/>
      <c r="BJ1264" s="104"/>
      <c r="BK1264" s="104"/>
      <c r="BL1264" s="104"/>
      <c r="BM1264" s="104"/>
      <c r="BN1264" s="104"/>
      <c r="BO1264" s="104"/>
      <c r="BP1264" s="104"/>
      <c r="BQ1264" s="104"/>
      <c r="BR1264" s="104"/>
      <c r="BS1264" s="104"/>
      <c r="BT1264" s="104"/>
      <c r="BU1264" s="104"/>
      <c r="BV1264" s="104"/>
      <c r="BW1264" s="104"/>
      <c r="BX1264" s="104"/>
      <c r="BY1264" s="104"/>
      <c r="BZ1264" s="104"/>
      <c r="CA1264" s="104"/>
      <c r="CB1264" s="104"/>
      <c r="CC1264" s="104"/>
      <c r="CD1264" s="104"/>
      <c r="CE1264" s="104"/>
      <c r="CF1264" s="104"/>
      <c r="CG1264" s="104"/>
      <c r="CH1264" s="104"/>
      <c r="CI1264" s="104"/>
      <c r="CJ1264" s="104"/>
      <c r="CK1264" s="104"/>
      <c r="CL1264" s="104"/>
      <c r="CM1264" s="104"/>
      <c r="CN1264" s="104"/>
      <c r="CO1264" s="104"/>
      <c r="CP1264" s="104"/>
      <c r="CQ1264" s="104"/>
      <c r="CR1264" s="104"/>
      <c r="CS1264" s="104"/>
      <c r="CT1264" s="104"/>
      <c r="CU1264" s="104"/>
      <c r="CV1264" s="104"/>
      <c r="CW1264" s="104"/>
      <c r="CX1264" s="104"/>
      <c r="CY1264" s="104"/>
      <c r="CZ1264" s="104"/>
      <c r="DA1264" s="104"/>
      <c r="DB1264" s="104"/>
      <c r="DC1264" s="104"/>
      <c r="DD1264" s="104"/>
      <c r="DE1264" s="104"/>
      <c r="DF1264" s="104"/>
      <c r="DG1264" s="104"/>
      <c r="DH1264" s="104"/>
      <c r="DI1264" s="104"/>
      <c r="DJ1264" s="107"/>
    </row>
    <row r="1265" spans="1:114" x14ac:dyDescent="0.2">
      <c r="A1265" s="164"/>
      <c r="B1265" s="165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Q1265" s="116"/>
      <c r="R1265" s="116"/>
      <c r="S1265" s="116"/>
      <c r="T1265" s="116"/>
      <c r="U1265" s="116"/>
      <c r="V1265" s="116"/>
      <c r="W1265" s="116"/>
      <c r="X1265" s="116"/>
      <c r="Y1265" s="122"/>
      <c r="Z1265" s="104"/>
      <c r="AA1265" s="104"/>
      <c r="AB1265" s="104"/>
      <c r="AC1265" s="104"/>
      <c r="AD1265" s="104"/>
      <c r="AE1265" s="104"/>
      <c r="AF1265" s="104"/>
      <c r="AG1265" s="104"/>
      <c r="AH1265" s="104"/>
      <c r="AI1265" s="104"/>
      <c r="AJ1265" s="104"/>
      <c r="AK1265" s="104"/>
      <c r="AL1265" s="104"/>
      <c r="AM1265" s="104"/>
      <c r="AN1265" s="104"/>
      <c r="AO1265" s="104"/>
      <c r="AP1265" s="104"/>
      <c r="AQ1265" s="104"/>
      <c r="AR1265" s="104"/>
      <c r="AS1265" s="104"/>
      <c r="AT1265" s="104"/>
      <c r="AU1265" s="104"/>
      <c r="AV1265" s="104"/>
      <c r="AW1265" s="104"/>
      <c r="AX1265" s="104"/>
      <c r="AY1265" s="104"/>
      <c r="AZ1265" s="104"/>
      <c r="BA1265" s="104"/>
      <c r="BB1265" s="104"/>
      <c r="BC1265" s="104"/>
      <c r="BD1265" s="104"/>
      <c r="BE1265" s="104"/>
      <c r="BF1265" s="104"/>
      <c r="BG1265" s="104"/>
      <c r="BH1265" s="104"/>
      <c r="BI1265" s="104"/>
      <c r="BJ1265" s="104"/>
      <c r="BK1265" s="104"/>
      <c r="BL1265" s="104"/>
      <c r="BM1265" s="104"/>
      <c r="BN1265" s="104"/>
      <c r="BO1265" s="104"/>
      <c r="BP1265" s="104"/>
      <c r="BQ1265" s="104"/>
      <c r="BR1265" s="104"/>
      <c r="BS1265" s="104"/>
      <c r="BT1265" s="104"/>
      <c r="BU1265" s="104"/>
      <c r="BV1265" s="104"/>
      <c r="BW1265" s="104"/>
      <c r="BX1265" s="104"/>
      <c r="BY1265" s="104"/>
      <c r="BZ1265" s="104"/>
      <c r="CA1265" s="104"/>
      <c r="CB1265" s="104"/>
      <c r="CC1265" s="104"/>
      <c r="CD1265" s="104"/>
      <c r="CE1265" s="104"/>
      <c r="CF1265" s="104"/>
      <c r="CG1265" s="104"/>
      <c r="CH1265" s="104"/>
      <c r="CI1265" s="104"/>
      <c r="CJ1265" s="104"/>
      <c r="CK1265" s="104"/>
      <c r="CL1265" s="104"/>
      <c r="CM1265" s="104"/>
      <c r="CN1265" s="104"/>
      <c r="CO1265" s="104"/>
      <c r="CP1265" s="104"/>
      <c r="CQ1265" s="104"/>
      <c r="CR1265" s="104"/>
      <c r="CS1265" s="104"/>
      <c r="CT1265" s="104"/>
      <c r="CU1265" s="104"/>
      <c r="CV1265" s="104"/>
      <c r="CW1265" s="104"/>
      <c r="CX1265" s="104"/>
      <c r="CY1265" s="104"/>
      <c r="CZ1265" s="104"/>
      <c r="DA1265" s="104"/>
      <c r="DB1265" s="104"/>
      <c r="DC1265" s="104"/>
      <c r="DD1265" s="104"/>
      <c r="DE1265" s="104"/>
      <c r="DF1265" s="104"/>
      <c r="DG1265" s="104"/>
      <c r="DH1265" s="104"/>
      <c r="DI1265" s="104"/>
      <c r="DJ1265" s="107"/>
    </row>
    <row r="1266" spans="1:114" x14ac:dyDescent="0.2">
      <c r="A1266" s="164"/>
      <c r="B1266" s="165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Q1266" s="116"/>
      <c r="R1266" s="116"/>
      <c r="S1266" s="116"/>
      <c r="T1266" s="116"/>
      <c r="U1266" s="116"/>
      <c r="V1266" s="116"/>
      <c r="W1266" s="116"/>
      <c r="X1266" s="116"/>
      <c r="Y1266" s="122"/>
      <c r="Z1266" s="104"/>
      <c r="AA1266" s="104"/>
      <c r="AB1266" s="104"/>
      <c r="AC1266" s="104"/>
      <c r="AD1266" s="104"/>
      <c r="AE1266" s="104"/>
      <c r="AF1266" s="104"/>
      <c r="AG1266" s="104"/>
      <c r="AH1266" s="104"/>
      <c r="AI1266" s="104"/>
      <c r="AJ1266" s="104"/>
      <c r="AK1266" s="104"/>
      <c r="AL1266" s="104"/>
      <c r="AM1266" s="104"/>
      <c r="AN1266" s="104"/>
      <c r="AO1266" s="104"/>
      <c r="AP1266" s="104"/>
      <c r="AQ1266" s="104"/>
      <c r="AR1266" s="104"/>
      <c r="AS1266" s="104"/>
      <c r="AT1266" s="104"/>
      <c r="AU1266" s="104"/>
      <c r="AV1266" s="104"/>
      <c r="AW1266" s="104"/>
      <c r="AX1266" s="104"/>
      <c r="AY1266" s="104"/>
      <c r="AZ1266" s="104"/>
      <c r="BA1266" s="104"/>
      <c r="BB1266" s="104"/>
      <c r="BC1266" s="104"/>
      <c r="BD1266" s="104"/>
      <c r="BE1266" s="104"/>
      <c r="BF1266" s="104"/>
      <c r="BG1266" s="104"/>
      <c r="BH1266" s="104"/>
      <c r="BI1266" s="104"/>
      <c r="BJ1266" s="104"/>
      <c r="BK1266" s="104"/>
      <c r="BL1266" s="104"/>
      <c r="BM1266" s="104"/>
      <c r="BN1266" s="104"/>
      <c r="BO1266" s="104"/>
      <c r="BP1266" s="104"/>
      <c r="BQ1266" s="104"/>
      <c r="BR1266" s="104"/>
      <c r="BS1266" s="104"/>
      <c r="BT1266" s="104"/>
      <c r="BU1266" s="104"/>
      <c r="BV1266" s="104"/>
      <c r="BW1266" s="104"/>
      <c r="BX1266" s="104"/>
      <c r="BY1266" s="104"/>
      <c r="BZ1266" s="104"/>
      <c r="CA1266" s="104"/>
      <c r="CB1266" s="104"/>
      <c r="CC1266" s="104"/>
      <c r="CD1266" s="104"/>
      <c r="CE1266" s="104"/>
      <c r="CF1266" s="104"/>
      <c r="CG1266" s="104"/>
      <c r="CH1266" s="104"/>
      <c r="CI1266" s="104"/>
      <c r="CJ1266" s="104"/>
      <c r="CK1266" s="104"/>
      <c r="CL1266" s="104"/>
      <c r="CM1266" s="104"/>
      <c r="CN1266" s="104"/>
      <c r="CO1266" s="104"/>
      <c r="CP1266" s="104"/>
      <c r="CQ1266" s="104"/>
      <c r="CR1266" s="104"/>
      <c r="CS1266" s="104"/>
      <c r="CT1266" s="104"/>
      <c r="CU1266" s="104"/>
      <c r="CV1266" s="104"/>
      <c r="CW1266" s="104"/>
      <c r="CX1266" s="104"/>
      <c r="CY1266" s="104"/>
      <c r="CZ1266" s="104"/>
      <c r="DA1266" s="104"/>
      <c r="DB1266" s="104"/>
      <c r="DC1266" s="104"/>
      <c r="DD1266" s="104"/>
      <c r="DE1266" s="104"/>
      <c r="DF1266" s="104"/>
      <c r="DG1266" s="104"/>
      <c r="DH1266" s="104"/>
      <c r="DI1266" s="104"/>
      <c r="DJ1266" s="107"/>
    </row>
    <row r="1267" spans="1:114" x14ac:dyDescent="0.2">
      <c r="A1267" s="164"/>
      <c r="B1267" s="165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Q1267" s="116"/>
      <c r="R1267" s="116"/>
      <c r="S1267" s="116"/>
      <c r="T1267" s="116"/>
      <c r="U1267" s="116"/>
      <c r="V1267" s="116"/>
      <c r="W1267" s="116"/>
      <c r="X1267" s="116"/>
      <c r="Y1267" s="122"/>
      <c r="Z1267" s="104"/>
      <c r="AA1267" s="104"/>
      <c r="AB1267" s="104"/>
      <c r="AC1267" s="104"/>
      <c r="AD1267" s="104"/>
      <c r="AE1267" s="104"/>
      <c r="AF1267" s="104"/>
      <c r="AG1267" s="104"/>
      <c r="AH1267" s="104"/>
      <c r="AI1267" s="104"/>
      <c r="AJ1267" s="104"/>
      <c r="AK1267" s="104"/>
      <c r="AL1267" s="104"/>
      <c r="AM1267" s="104"/>
      <c r="AN1267" s="104"/>
      <c r="AO1267" s="104"/>
      <c r="AP1267" s="104"/>
      <c r="AQ1267" s="104"/>
      <c r="AR1267" s="104"/>
      <c r="AS1267" s="104"/>
      <c r="AT1267" s="104"/>
      <c r="AU1267" s="104"/>
      <c r="AV1267" s="104"/>
      <c r="AW1267" s="104"/>
      <c r="AX1267" s="104"/>
      <c r="AY1267" s="104"/>
      <c r="AZ1267" s="104"/>
      <c r="BA1267" s="104"/>
      <c r="BB1267" s="104"/>
      <c r="BC1267" s="104"/>
      <c r="BD1267" s="104"/>
      <c r="BE1267" s="104"/>
      <c r="BF1267" s="104"/>
      <c r="BG1267" s="104"/>
      <c r="BH1267" s="104"/>
      <c r="BI1267" s="104"/>
      <c r="BJ1267" s="104"/>
      <c r="BK1267" s="104"/>
      <c r="BL1267" s="104"/>
      <c r="BM1267" s="104"/>
      <c r="BN1267" s="104"/>
      <c r="BO1267" s="104"/>
      <c r="BP1267" s="104"/>
      <c r="BQ1267" s="104"/>
      <c r="BR1267" s="104"/>
      <c r="BS1267" s="104"/>
      <c r="BT1267" s="104"/>
      <c r="BU1267" s="104"/>
      <c r="BV1267" s="104"/>
      <c r="BW1267" s="104"/>
      <c r="BX1267" s="104"/>
      <c r="BY1267" s="104"/>
      <c r="BZ1267" s="104"/>
      <c r="CA1267" s="104"/>
      <c r="CB1267" s="104"/>
      <c r="CC1267" s="104"/>
      <c r="CD1267" s="104"/>
      <c r="CE1267" s="104"/>
      <c r="CF1267" s="104"/>
      <c r="CG1267" s="104"/>
      <c r="CH1267" s="104"/>
      <c r="CI1267" s="104"/>
      <c r="CJ1267" s="104"/>
      <c r="CK1267" s="104"/>
      <c r="CL1267" s="104"/>
      <c r="CM1267" s="104"/>
      <c r="CN1267" s="104"/>
      <c r="CO1267" s="104"/>
      <c r="CP1267" s="104"/>
      <c r="CQ1267" s="104"/>
      <c r="CR1267" s="104"/>
      <c r="CS1267" s="104"/>
      <c r="CT1267" s="104"/>
      <c r="CU1267" s="104"/>
      <c r="CV1267" s="104"/>
      <c r="CW1267" s="104"/>
      <c r="CX1267" s="104"/>
      <c r="CY1267" s="104"/>
      <c r="CZ1267" s="104"/>
      <c r="DA1267" s="104"/>
      <c r="DB1267" s="104"/>
      <c r="DC1267" s="104"/>
      <c r="DD1267" s="104"/>
      <c r="DE1267" s="104"/>
      <c r="DF1267" s="104"/>
      <c r="DG1267" s="104"/>
      <c r="DH1267" s="104"/>
      <c r="DI1267" s="104"/>
      <c r="DJ1267" s="107"/>
    </row>
    <row r="1268" spans="1:114" x14ac:dyDescent="0.2">
      <c r="A1268" s="164"/>
      <c r="B1268" s="165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Q1268" s="116"/>
      <c r="R1268" s="116"/>
      <c r="S1268" s="116"/>
      <c r="T1268" s="116"/>
      <c r="U1268" s="116"/>
      <c r="V1268" s="116"/>
      <c r="W1268" s="116"/>
      <c r="X1268" s="116"/>
      <c r="Y1268" s="122"/>
      <c r="Z1268" s="104"/>
      <c r="AA1268" s="104"/>
      <c r="AB1268" s="104"/>
      <c r="AC1268" s="104"/>
      <c r="AD1268" s="104"/>
      <c r="AE1268" s="104"/>
      <c r="AF1268" s="104"/>
      <c r="AG1268" s="104"/>
      <c r="AH1268" s="104"/>
      <c r="AI1268" s="104"/>
      <c r="AJ1268" s="104"/>
      <c r="AK1268" s="104"/>
      <c r="AL1268" s="104"/>
      <c r="AM1268" s="104"/>
      <c r="AN1268" s="104"/>
      <c r="AO1268" s="104"/>
      <c r="AP1268" s="104"/>
      <c r="AQ1268" s="104"/>
      <c r="AR1268" s="104"/>
      <c r="AS1268" s="104"/>
      <c r="AT1268" s="104"/>
      <c r="AU1268" s="104"/>
      <c r="AV1268" s="104"/>
      <c r="AW1268" s="104"/>
      <c r="AX1268" s="104"/>
      <c r="AY1268" s="104"/>
      <c r="AZ1268" s="104"/>
      <c r="BA1268" s="104"/>
      <c r="BB1268" s="104"/>
      <c r="BC1268" s="104"/>
      <c r="BD1268" s="104"/>
      <c r="BE1268" s="104"/>
      <c r="BF1268" s="104"/>
      <c r="BG1268" s="104"/>
      <c r="BH1268" s="104"/>
      <c r="BI1268" s="104"/>
      <c r="BJ1268" s="104"/>
      <c r="BK1268" s="104"/>
      <c r="BL1268" s="104"/>
      <c r="BM1268" s="104"/>
      <c r="BN1268" s="104"/>
      <c r="BO1268" s="104"/>
      <c r="BP1268" s="104"/>
      <c r="BQ1268" s="104"/>
      <c r="BR1268" s="104"/>
      <c r="BS1268" s="104"/>
      <c r="BT1268" s="104"/>
      <c r="BU1268" s="104"/>
      <c r="BV1268" s="104"/>
      <c r="BW1268" s="104"/>
      <c r="BX1268" s="104"/>
      <c r="BY1268" s="104"/>
      <c r="BZ1268" s="104"/>
      <c r="CA1268" s="104"/>
      <c r="CB1268" s="104"/>
      <c r="CC1268" s="104"/>
      <c r="CD1268" s="104"/>
      <c r="CE1268" s="104"/>
      <c r="CF1268" s="104"/>
      <c r="CG1268" s="104"/>
      <c r="CH1268" s="104"/>
      <c r="CI1268" s="104"/>
      <c r="CJ1268" s="104"/>
      <c r="CK1268" s="104"/>
      <c r="CL1268" s="104"/>
      <c r="CM1268" s="104"/>
      <c r="CN1268" s="104"/>
      <c r="CO1268" s="104"/>
      <c r="CP1268" s="104"/>
      <c r="CQ1268" s="104"/>
      <c r="CR1268" s="104"/>
      <c r="CS1268" s="104"/>
      <c r="CT1268" s="104"/>
      <c r="CU1268" s="104"/>
      <c r="CV1268" s="104"/>
      <c r="CW1268" s="104"/>
      <c r="CX1268" s="104"/>
      <c r="CY1268" s="104"/>
      <c r="CZ1268" s="104"/>
      <c r="DA1268" s="104"/>
      <c r="DB1268" s="104"/>
      <c r="DC1268" s="104"/>
      <c r="DD1268" s="104"/>
      <c r="DE1268" s="104"/>
      <c r="DF1268" s="104"/>
      <c r="DG1268" s="104"/>
      <c r="DH1268" s="104"/>
      <c r="DI1268" s="104"/>
      <c r="DJ1268" s="107"/>
    </row>
    <row r="1269" spans="1:114" x14ac:dyDescent="0.2">
      <c r="A1269" s="164"/>
      <c r="B1269" s="165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Q1269" s="116"/>
      <c r="R1269" s="116"/>
      <c r="S1269" s="116"/>
      <c r="T1269" s="116"/>
      <c r="U1269" s="116"/>
      <c r="V1269" s="116"/>
      <c r="W1269" s="116"/>
      <c r="X1269" s="116"/>
      <c r="Y1269" s="122"/>
      <c r="Z1269" s="104"/>
      <c r="AA1269" s="104"/>
      <c r="AB1269" s="104"/>
      <c r="AC1269" s="104"/>
      <c r="AD1269" s="104"/>
      <c r="AE1269" s="104"/>
      <c r="AF1269" s="104"/>
      <c r="AG1269" s="104"/>
      <c r="AH1269" s="104"/>
      <c r="AI1269" s="104"/>
      <c r="AJ1269" s="104"/>
      <c r="AK1269" s="104"/>
      <c r="AL1269" s="104"/>
      <c r="AM1269" s="104"/>
      <c r="AN1269" s="104"/>
      <c r="AO1269" s="104"/>
      <c r="AP1269" s="104"/>
      <c r="AQ1269" s="104"/>
      <c r="AR1269" s="104"/>
      <c r="AS1269" s="104"/>
      <c r="AT1269" s="104"/>
      <c r="AU1269" s="104"/>
      <c r="AV1269" s="104"/>
      <c r="AW1269" s="104"/>
      <c r="AX1269" s="104"/>
      <c r="AY1269" s="104"/>
      <c r="AZ1269" s="104"/>
      <c r="BA1269" s="104"/>
      <c r="BB1269" s="104"/>
      <c r="BC1269" s="104"/>
      <c r="BD1269" s="104"/>
      <c r="BE1269" s="104"/>
      <c r="BF1269" s="104"/>
      <c r="BG1269" s="104"/>
      <c r="BH1269" s="104"/>
      <c r="BI1269" s="104"/>
      <c r="BJ1269" s="104"/>
      <c r="BK1269" s="104"/>
      <c r="BL1269" s="104"/>
      <c r="BM1269" s="104"/>
      <c r="BN1269" s="104"/>
      <c r="BO1269" s="104"/>
      <c r="BP1269" s="104"/>
      <c r="BQ1269" s="104"/>
      <c r="BR1269" s="104"/>
      <c r="BS1269" s="104"/>
      <c r="BT1269" s="104"/>
      <c r="BU1269" s="104"/>
      <c r="BV1269" s="104"/>
      <c r="BW1269" s="104"/>
      <c r="BX1269" s="104"/>
      <c r="BY1269" s="104"/>
      <c r="BZ1269" s="104"/>
      <c r="CA1269" s="104"/>
      <c r="CB1269" s="104"/>
      <c r="CC1269" s="104"/>
      <c r="CD1269" s="104"/>
      <c r="CE1269" s="104"/>
      <c r="CF1269" s="104"/>
      <c r="CG1269" s="104"/>
      <c r="CH1269" s="104"/>
      <c r="CI1269" s="104"/>
      <c r="CJ1269" s="104"/>
      <c r="CK1269" s="104"/>
      <c r="CL1269" s="104"/>
      <c r="CM1269" s="104"/>
      <c r="CN1269" s="104"/>
      <c r="CO1269" s="104"/>
      <c r="CP1269" s="104"/>
      <c r="CQ1269" s="104"/>
      <c r="CR1269" s="104"/>
      <c r="CS1269" s="104"/>
      <c r="CT1269" s="104"/>
      <c r="CU1269" s="104"/>
      <c r="CV1269" s="104"/>
      <c r="CW1269" s="104"/>
      <c r="CX1269" s="104"/>
      <c r="CY1269" s="104"/>
      <c r="CZ1269" s="104"/>
      <c r="DA1269" s="104"/>
      <c r="DB1269" s="104"/>
      <c r="DC1269" s="104"/>
      <c r="DD1269" s="104"/>
      <c r="DE1269" s="104"/>
      <c r="DF1269" s="104"/>
      <c r="DG1269" s="104"/>
      <c r="DH1269" s="104"/>
      <c r="DI1269" s="104"/>
      <c r="DJ1269" s="107"/>
    </row>
    <row r="1270" spans="1:114" x14ac:dyDescent="0.2">
      <c r="A1270" s="164"/>
      <c r="B1270" s="165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Q1270" s="116"/>
      <c r="R1270" s="116"/>
      <c r="S1270" s="116"/>
      <c r="T1270" s="116"/>
      <c r="U1270" s="116"/>
      <c r="V1270" s="116"/>
      <c r="W1270" s="116"/>
      <c r="X1270" s="116"/>
      <c r="Y1270" s="122"/>
      <c r="Z1270" s="104"/>
      <c r="AA1270" s="104"/>
      <c r="AB1270" s="104"/>
      <c r="AC1270" s="104"/>
      <c r="AD1270" s="104"/>
      <c r="AE1270" s="104"/>
      <c r="AF1270" s="104"/>
      <c r="AG1270" s="104"/>
      <c r="AH1270" s="104"/>
      <c r="AI1270" s="104"/>
      <c r="AJ1270" s="104"/>
      <c r="AK1270" s="104"/>
      <c r="AL1270" s="104"/>
      <c r="AM1270" s="104"/>
      <c r="AN1270" s="104"/>
      <c r="AO1270" s="104"/>
      <c r="AP1270" s="104"/>
      <c r="AQ1270" s="104"/>
      <c r="AR1270" s="104"/>
      <c r="AS1270" s="104"/>
      <c r="AT1270" s="104"/>
      <c r="AU1270" s="104"/>
      <c r="AV1270" s="104"/>
      <c r="AW1270" s="104"/>
      <c r="AX1270" s="104"/>
      <c r="AY1270" s="104"/>
      <c r="AZ1270" s="104"/>
      <c r="BA1270" s="104"/>
      <c r="BB1270" s="104"/>
      <c r="BC1270" s="104"/>
      <c r="BD1270" s="104"/>
      <c r="BE1270" s="104"/>
      <c r="BF1270" s="104"/>
      <c r="BG1270" s="104"/>
      <c r="BH1270" s="104"/>
      <c r="BI1270" s="104"/>
      <c r="BJ1270" s="104"/>
      <c r="BK1270" s="104"/>
      <c r="BL1270" s="104"/>
      <c r="BM1270" s="104"/>
      <c r="BN1270" s="104"/>
      <c r="BO1270" s="104"/>
      <c r="BP1270" s="104"/>
      <c r="BQ1270" s="104"/>
      <c r="BR1270" s="104"/>
      <c r="BS1270" s="104"/>
      <c r="BT1270" s="104"/>
      <c r="BU1270" s="104"/>
      <c r="BV1270" s="104"/>
      <c r="BW1270" s="104"/>
      <c r="BX1270" s="104"/>
      <c r="BY1270" s="104"/>
      <c r="BZ1270" s="104"/>
      <c r="CA1270" s="104"/>
      <c r="CB1270" s="104"/>
      <c r="CC1270" s="104"/>
      <c r="CD1270" s="104"/>
      <c r="CE1270" s="104"/>
      <c r="CF1270" s="104"/>
      <c r="CG1270" s="104"/>
      <c r="CH1270" s="104"/>
      <c r="CI1270" s="104"/>
      <c r="CJ1270" s="104"/>
      <c r="CK1270" s="104"/>
      <c r="CL1270" s="104"/>
      <c r="CM1270" s="104"/>
      <c r="CN1270" s="104"/>
      <c r="CO1270" s="104"/>
      <c r="CP1270" s="104"/>
      <c r="CQ1270" s="104"/>
      <c r="CR1270" s="104"/>
      <c r="CS1270" s="104"/>
      <c r="CT1270" s="104"/>
      <c r="CU1270" s="104"/>
      <c r="CV1270" s="104"/>
      <c r="CW1270" s="104"/>
      <c r="CX1270" s="104"/>
      <c r="CY1270" s="104"/>
      <c r="CZ1270" s="104"/>
      <c r="DA1270" s="104"/>
      <c r="DB1270" s="104"/>
      <c r="DC1270" s="104"/>
      <c r="DD1270" s="104"/>
      <c r="DE1270" s="104"/>
      <c r="DF1270" s="104"/>
      <c r="DG1270" s="104"/>
      <c r="DH1270" s="104"/>
      <c r="DI1270" s="104"/>
      <c r="DJ1270" s="107"/>
    </row>
    <row r="1271" spans="1:114" x14ac:dyDescent="0.2">
      <c r="A1271" s="164"/>
      <c r="B1271" s="165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Q1271" s="116"/>
      <c r="R1271" s="116"/>
      <c r="S1271" s="116"/>
      <c r="T1271" s="116"/>
      <c r="U1271" s="116"/>
      <c r="V1271" s="116"/>
      <c r="W1271" s="116"/>
      <c r="X1271" s="116"/>
      <c r="Y1271" s="122"/>
      <c r="Z1271" s="104"/>
      <c r="AA1271" s="104"/>
      <c r="AB1271" s="104"/>
      <c r="AC1271" s="104"/>
      <c r="AD1271" s="104"/>
      <c r="AE1271" s="104"/>
      <c r="AF1271" s="104"/>
      <c r="AG1271" s="104"/>
      <c r="AH1271" s="104"/>
      <c r="AI1271" s="104"/>
      <c r="AJ1271" s="104"/>
      <c r="AK1271" s="104"/>
      <c r="AL1271" s="104"/>
      <c r="AM1271" s="104"/>
      <c r="AN1271" s="104"/>
      <c r="AO1271" s="104"/>
      <c r="AP1271" s="104"/>
      <c r="AQ1271" s="104"/>
      <c r="AR1271" s="104"/>
      <c r="AS1271" s="104"/>
      <c r="AT1271" s="104"/>
      <c r="AU1271" s="104"/>
      <c r="AV1271" s="104"/>
      <c r="AW1271" s="104"/>
      <c r="AX1271" s="104"/>
      <c r="AY1271" s="104"/>
      <c r="AZ1271" s="104"/>
      <c r="BA1271" s="104"/>
      <c r="BB1271" s="104"/>
      <c r="BC1271" s="104"/>
      <c r="BD1271" s="104"/>
      <c r="BE1271" s="104"/>
      <c r="BF1271" s="104"/>
      <c r="BG1271" s="104"/>
      <c r="BH1271" s="104"/>
      <c r="BI1271" s="104"/>
      <c r="BJ1271" s="104"/>
      <c r="BK1271" s="104"/>
      <c r="BL1271" s="104"/>
      <c r="BM1271" s="104"/>
      <c r="BN1271" s="104"/>
      <c r="BO1271" s="104"/>
      <c r="BP1271" s="104"/>
      <c r="BQ1271" s="104"/>
      <c r="BR1271" s="104"/>
      <c r="BS1271" s="104"/>
      <c r="BT1271" s="104"/>
      <c r="BU1271" s="104"/>
      <c r="BV1271" s="104"/>
      <c r="BW1271" s="104"/>
      <c r="BX1271" s="104"/>
      <c r="BY1271" s="104"/>
      <c r="BZ1271" s="104"/>
      <c r="CA1271" s="104"/>
      <c r="CB1271" s="104"/>
      <c r="CC1271" s="104"/>
      <c r="CD1271" s="104"/>
      <c r="CE1271" s="104"/>
      <c r="CF1271" s="104"/>
      <c r="CG1271" s="104"/>
      <c r="CH1271" s="104"/>
      <c r="CI1271" s="104"/>
      <c r="CJ1271" s="104"/>
      <c r="CK1271" s="104"/>
      <c r="CL1271" s="104"/>
      <c r="CM1271" s="104"/>
      <c r="CN1271" s="104"/>
      <c r="CO1271" s="104"/>
      <c r="CP1271" s="104"/>
      <c r="CQ1271" s="104"/>
      <c r="CR1271" s="104"/>
      <c r="CS1271" s="104"/>
      <c r="CT1271" s="104"/>
      <c r="CU1271" s="104"/>
      <c r="CV1271" s="104"/>
      <c r="CW1271" s="104"/>
      <c r="CX1271" s="104"/>
      <c r="CY1271" s="104"/>
      <c r="CZ1271" s="104"/>
      <c r="DA1271" s="104"/>
      <c r="DB1271" s="104"/>
      <c r="DC1271" s="104"/>
      <c r="DD1271" s="104"/>
      <c r="DE1271" s="104"/>
      <c r="DF1271" s="104"/>
      <c r="DG1271" s="104"/>
      <c r="DH1271" s="104"/>
      <c r="DI1271" s="104"/>
      <c r="DJ1271" s="107"/>
    </row>
    <row r="1272" spans="1:114" x14ac:dyDescent="0.2">
      <c r="A1272" s="164"/>
      <c r="B1272" s="165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Q1272" s="116"/>
      <c r="R1272" s="116"/>
      <c r="S1272" s="116"/>
      <c r="T1272" s="116"/>
      <c r="U1272" s="116"/>
      <c r="V1272" s="116"/>
      <c r="W1272" s="116"/>
      <c r="X1272" s="116"/>
      <c r="Y1272" s="122"/>
      <c r="Z1272" s="104"/>
      <c r="AA1272" s="104"/>
      <c r="AB1272" s="104"/>
      <c r="AC1272" s="104"/>
      <c r="AD1272" s="104"/>
      <c r="AE1272" s="104"/>
      <c r="AF1272" s="104"/>
      <c r="AG1272" s="104"/>
      <c r="AH1272" s="104"/>
      <c r="AI1272" s="104"/>
      <c r="AJ1272" s="104"/>
      <c r="AK1272" s="104"/>
      <c r="AL1272" s="104"/>
      <c r="AM1272" s="104"/>
      <c r="AN1272" s="104"/>
      <c r="AO1272" s="104"/>
      <c r="AP1272" s="104"/>
      <c r="AQ1272" s="104"/>
      <c r="AR1272" s="104"/>
      <c r="AS1272" s="104"/>
      <c r="AT1272" s="104"/>
      <c r="AU1272" s="104"/>
      <c r="AV1272" s="104"/>
      <c r="AW1272" s="104"/>
      <c r="AX1272" s="104"/>
      <c r="AY1272" s="104"/>
      <c r="AZ1272" s="104"/>
      <c r="BA1272" s="104"/>
      <c r="BB1272" s="104"/>
      <c r="BC1272" s="104"/>
      <c r="BD1272" s="104"/>
      <c r="BE1272" s="104"/>
      <c r="BF1272" s="104"/>
      <c r="BG1272" s="104"/>
      <c r="BH1272" s="104"/>
      <c r="BI1272" s="104"/>
      <c r="BJ1272" s="104"/>
      <c r="BK1272" s="104"/>
      <c r="BL1272" s="104"/>
      <c r="BM1272" s="104"/>
      <c r="BN1272" s="104"/>
      <c r="BO1272" s="104"/>
      <c r="BP1272" s="104"/>
      <c r="BQ1272" s="104"/>
      <c r="BR1272" s="104"/>
      <c r="BS1272" s="104"/>
      <c r="BT1272" s="104"/>
      <c r="BU1272" s="104"/>
      <c r="BV1272" s="104"/>
      <c r="BW1272" s="104"/>
      <c r="BX1272" s="104"/>
      <c r="BY1272" s="104"/>
      <c r="BZ1272" s="104"/>
      <c r="CA1272" s="104"/>
      <c r="CB1272" s="104"/>
      <c r="CC1272" s="104"/>
      <c r="CD1272" s="104"/>
      <c r="CE1272" s="104"/>
      <c r="CF1272" s="104"/>
      <c r="CG1272" s="104"/>
      <c r="CH1272" s="104"/>
      <c r="CI1272" s="104"/>
      <c r="CJ1272" s="104"/>
      <c r="CK1272" s="104"/>
      <c r="CL1272" s="104"/>
      <c r="CM1272" s="104"/>
      <c r="CN1272" s="104"/>
      <c r="CO1272" s="104"/>
      <c r="CP1272" s="104"/>
      <c r="CQ1272" s="104"/>
      <c r="CR1272" s="104"/>
      <c r="CS1272" s="104"/>
      <c r="CT1272" s="104"/>
      <c r="CU1272" s="104"/>
      <c r="CV1272" s="104"/>
      <c r="CW1272" s="104"/>
      <c r="CX1272" s="104"/>
      <c r="CY1272" s="104"/>
      <c r="CZ1272" s="104"/>
      <c r="DA1272" s="104"/>
      <c r="DB1272" s="104"/>
      <c r="DC1272" s="104"/>
      <c r="DD1272" s="104"/>
      <c r="DE1272" s="104"/>
      <c r="DF1272" s="104"/>
      <c r="DG1272" s="104"/>
      <c r="DH1272" s="104"/>
      <c r="DI1272" s="104"/>
      <c r="DJ1272" s="107"/>
    </row>
    <row r="1273" spans="1:114" x14ac:dyDescent="0.2">
      <c r="A1273" s="164"/>
      <c r="B1273" s="165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Q1273" s="116"/>
      <c r="R1273" s="116"/>
      <c r="S1273" s="116"/>
      <c r="T1273" s="116"/>
      <c r="U1273" s="116"/>
      <c r="V1273" s="116"/>
      <c r="W1273" s="116"/>
      <c r="X1273" s="116"/>
      <c r="Y1273" s="122"/>
      <c r="Z1273" s="104"/>
      <c r="AA1273" s="104"/>
      <c r="AB1273" s="104"/>
      <c r="AC1273" s="104"/>
      <c r="AD1273" s="104"/>
      <c r="AE1273" s="104"/>
      <c r="AF1273" s="104"/>
      <c r="AG1273" s="104"/>
      <c r="AH1273" s="104"/>
      <c r="AI1273" s="104"/>
      <c r="AJ1273" s="104"/>
      <c r="AK1273" s="104"/>
      <c r="AL1273" s="104"/>
      <c r="AM1273" s="104"/>
      <c r="AN1273" s="104"/>
      <c r="AO1273" s="104"/>
      <c r="AP1273" s="104"/>
      <c r="AQ1273" s="104"/>
      <c r="AR1273" s="104"/>
      <c r="AS1273" s="104"/>
      <c r="AT1273" s="104"/>
      <c r="AU1273" s="104"/>
      <c r="AV1273" s="104"/>
      <c r="AW1273" s="104"/>
      <c r="AX1273" s="104"/>
      <c r="AY1273" s="104"/>
      <c r="AZ1273" s="104"/>
      <c r="BA1273" s="104"/>
      <c r="BB1273" s="104"/>
      <c r="BC1273" s="104"/>
      <c r="BD1273" s="104"/>
      <c r="BE1273" s="104"/>
      <c r="BF1273" s="104"/>
      <c r="BG1273" s="104"/>
      <c r="BH1273" s="104"/>
      <c r="BI1273" s="104"/>
      <c r="BJ1273" s="104"/>
      <c r="BK1273" s="104"/>
      <c r="BL1273" s="104"/>
      <c r="BM1273" s="104"/>
      <c r="BN1273" s="104"/>
      <c r="BO1273" s="104"/>
      <c r="BP1273" s="104"/>
      <c r="BQ1273" s="104"/>
      <c r="BR1273" s="104"/>
      <c r="BS1273" s="104"/>
      <c r="BT1273" s="104"/>
      <c r="BU1273" s="104"/>
      <c r="BV1273" s="104"/>
      <c r="BW1273" s="104"/>
      <c r="BX1273" s="104"/>
      <c r="BY1273" s="104"/>
      <c r="BZ1273" s="104"/>
      <c r="CA1273" s="104"/>
      <c r="CB1273" s="104"/>
      <c r="CC1273" s="104"/>
      <c r="CD1273" s="104"/>
      <c r="CE1273" s="104"/>
      <c r="CF1273" s="104"/>
      <c r="CG1273" s="104"/>
      <c r="CH1273" s="104"/>
      <c r="CI1273" s="104"/>
      <c r="CJ1273" s="104"/>
      <c r="CK1273" s="104"/>
      <c r="CL1273" s="104"/>
      <c r="CM1273" s="104"/>
      <c r="CN1273" s="104"/>
      <c r="CO1273" s="104"/>
      <c r="CP1273" s="104"/>
      <c r="CQ1273" s="104"/>
      <c r="CR1273" s="104"/>
      <c r="CS1273" s="104"/>
      <c r="CT1273" s="104"/>
      <c r="CU1273" s="104"/>
      <c r="CV1273" s="104"/>
      <c r="CW1273" s="104"/>
      <c r="CX1273" s="104"/>
      <c r="CY1273" s="104"/>
      <c r="CZ1273" s="104"/>
      <c r="DA1273" s="104"/>
      <c r="DB1273" s="104"/>
      <c r="DC1273" s="104"/>
      <c r="DD1273" s="104"/>
      <c r="DE1273" s="104"/>
      <c r="DF1273" s="104"/>
      <c r="DG1273" s="104"/>
      <c r="DH1273" s="104"/>
      <c r="DI1273" s="104"/>
      <c r="DJ1273" s="107"/>
    </row>
    <row r="1274" spans="1:114" x14ac:dyDescent="0.2">
      <c r="A1274" s="164"/>
      <c r="B1274" s="165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Q1274" s="116"/>
      <c r="R1274" s="116"/>
      <c r="S1274" s="116"/>
      <c r="T1274" s="116"/>
      <c r="U1274" s="116"/>
      <c r="V1274" s="116"/>
      <c r="W1274" s="116"/>
      <c r="X1274" s="116"/>
      <c r="Y1274" s="122"/>
      <c r="Z1274" s="104"/>
      <c r="AA1274" s="104"/>
      <c r="AB1274" s="104"/>
      <c r="AC1274" s="104"/>
      <c r="AD1274" s="104"/>
      <c r="AE1274" s="104"/>
      <c r="AF1274" s="104"/>
      <c r="AG1274" s="104"/>
      <c r="AH1274" s="104"/>
      <c r="AI1274" s="104"/>
      <c r="AJ1274" s="104"/>
      <c r="AK1274" s="104"/>
      <c r="AL1274" s="104"/>
      <c r="AM1274" s="104"/>
      <c r="AN1274" s="104"/>
      <c r="AO1274" s="104"/>
      <c r="AP1274" s="104"/>
      <c r="AQ1274" s="104"/>
      <c r="AR1274" s="104"/>
      <c r="AS1274" s="104"/>
      <c r="AT1274" s="104"/>
      <c r="AU1274" s="104"/>
      <c r="AV1274" s="104"/>
      <c r="AW1274" s="104"/>
      <c r="AX1274" s="104"/>
      <c r="AY1274" s="104"/>
      <c r="AZ1274" s="104"/>
      <c r="BA1274" s="104"/>
      <c r="BB1274" s="104"/>
      <c r="BC1274" s="104"/>
      <c r="BD1274" s="104"/>
      <c r="BE1274" s="104"/>
      <c r="BF1274" s="104"/>
      <c r="BG1274" s="104"/>
      <c r="BH1274" s="104"/>
      <c r="BI1274" s="104"/>
      <c r="BJ1274" s="104"/>
      <c r="BK1274" s="104"/>
      <c r="BL1274" s="104"/>
      <c r="BM1274" s="104"/>
      <c r="BN1274" s="104"/>
      <c r="BO1274" s="104"/>
      <c r="BP1274" s="104"/>
      <c r="BQ1274" s="104"/>
      <c r="BR1274" s="104"/>
      <c r="BS1274" s="104"/>
      <c r="BT1274" s="104"/>
      <c r="BU1274" s="104"/>
      <c r="BV1274" s="104"/>
      <c r="BW1274" s="104"/>
      <c r="BX1274" s="104"/>
      <c r="BY1274" s="104"/>
      <c r="BZ1274" s="104"/>
      <c r="CA1274" s="104"/>
      <c r="CB1274" s="104"/>
      <c r="CC1274" s="104"/>
      <c r="CD1274" s="104"/>
      <c r="CE1274" s="104"/>
      <c r="CF1274" s="104"/>
      <c r="CG1274" s="104"/>
      <c r="CH1274" s="104"/>
      <c r="CI1274" s="104"/>
      <c r="CJ1274" s="104"/>
      <c r="CK1274" s="104"/>
      <c r="CL1274" s="104"/>
      <c r="CM1274" s="104"/>
      <c r="CN1274" s="104"/>
      <c r="CO1274" s="104"/>
      <c r="CP1274" s="104"/>
      <c r="CQ1274" s="104"/>
      <c r="CR1274" s="104"/>
      <c r="CS1274" s="104"/>
      <c r="CT1274" s="104"/>
      <c r="CU1274" s="104"/>
      <c r="CV1274" s="104"/>
      <c r="CW1274" s="104"/>
      <c r="CX1274" s="104"/>
      <c r="CY1274" s="104"/>
      <c r="CZ1274" s="104"/>
      <c r="DA1274" s="104"/>
      <c r="DB1274" s="104"/>
      <c r="DC1274" s="104"/>
      <c r="DD1274" s="104"/>
      <c r="DE1274" s="104"/>
      <c r="DF1274" s="104"/>
      <c r="DG1274" s="104"/>
      <c r="DH1274" s="104"/>
      <c r="DI1274" s="104"/>
      <c r="DJ1274" s="107"/>
    </row>
    <row r="1275" spans="1:114" x14ac:dyDescent="0.2">
      <c r="A1275" s="164"/>
      <c r="B1275" s="165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Q1275" s="116"/>
      <c r="R1275" s="116"/>
      <c r="S1275" s="116"/>
      <c r="T1275" s="116"/>
      <c r="U1275" s="116"/>
      <c r="V1275" s="116"/>
      <c r="W1275" s="116"/>
      <c r="X1275" s="116"/>
      <c r="Y1275" s="122"/>
      <c r="Z1275" s="104"/>
      <c r="AA1275" s="104"/>
      <c r="AB1275" s="104"/>
      <c r="AC1275" s="104"/>
      <c r="AD1275" s="104"/>
      <c r="AE1275" s="104"/>
      <c r="AF1275" s="104"/>
      <c r="AG1275" s="104"/>
      <c r="AH1275" s="104"/>
      <c r="AI1275" s="104"/>
      <c r="AJ1275" s="104"/>
      <c r="AK1275" s="104"/>
      <c r="AL1275" s="104"/>
      <c r="AM1275" s="104"/>
      <c r="AN1275" s="104"/>
      <c r="AO1275" s="104"/>
      <c r="AP1275" s="104"/>
      <c r="AQ1275" s="104"/>
      <c r="AR1275" s="104"/>
      <c r="AS1275" s="104"/>
      <c r="AT1275" s="104"/>
      <c r="AU1275" s="104"/>
      <c r="AV1275" s="104"/>
      <c r="AW1275" s="104"/>
      <c r="AX1275" s="104"/>
      <c r="AY1275" s="104"/>
      <c r="AZ1275" s="104"/>
      <c r="BA1275" s="104"/>
      <c r="BB1275" s="104"/>
      <c r="BC1275" s="104"/>
      <c r="BD1275" s="104"/>
      <c r="BE1275" s="104"/>
      <c r="BF1275" s="104"/>
      <c r="BG1275" s="104"/>
      <c r="BH1275" s="104"/>
      <c r="BI1275" s="104"/>
      <c r="BJ1275" s="104"/>
      <c r="BK1275" s="104"/>
      <c r="BL1275" s="104"/>
      <c r="BM1275" s="104"/>
      <c r="BN1275" s="104"/>
      <c r="BO1275" s="104"/>
      <c r="BP1275" s="104"/>
      <c r="BQ1275" s="104"/>
      <c r="BR1275" s="104"/>
      <c r="BS1275" s="104"/>
      <c r="BT1275" s="104"/>
      <c r="BU1275" s="104"/>
      <c r="BV1275" s="104"/>
      <c r="BW1275" s="104"/>
      <c r="BX1275" s="104"/>
      <c r="BY1275" s="104"/>
      <c r="BZ1275" s="104"/>
      <c r="CA1275" s="104"/>
      <c r="CB1275" s="104"/>
      <c r="CC1275" s="104"/>
      <c r="CD1275" s="104"/>
      <c r="CE1275" s="104"/>
      <c r="CF1275" s="104"/>
      <c r="CG1275" s="104"/>
      <c r="CH1275" s="104"/>
      <c r="CI1275" s="104"/>
      <c r="CJ1275" s="104"/>
      <c r="CK1275" s="104"/>
      <c r="CL1275" s="104"/>
      <c r="CM1275" s="104"/>
      <c r="CN1275" s="104"/>
      <c r="CO1275" s="104"/>
      <c r="CP1275" s="104"/>
      <c r="CQ1275" s="104"/>
      <c r="CR1275" s="104"/>
      <c r="CS1275" s="104"/>
      <c r="CT1275" s="104"/>
      <c r="CU1275" s="104"/>
      <c r="CV1275" s="104"/>
      <c r="CW1275" s="104"/>
      <c r="CX1275" s="104"/>
      <c r="CY1275" s="104"/>
      <c r="CZ1275" s="104"/>
      <c r="DA1275" s="104"/>
      <c r="DB1275" s="104"/>
      <c r="DC1275" s="104"/>
      <c r="DD1275" s="104"/>
      <c r="DE1275" s="104"/>
      <c r="DF1275" s="104"/>
      <c r="DG1275" s="104"/>
      <c r="DH1275" s="104"/>
      <c r="DI1275" s="104"/>
      <c r="DJ1275" s="107"/>
    </row>
    <row r="1276" spans="1:114" x14ac:dyDescent="0.2">
      <c r="A1276" s="164"/>
      <c r="B1276" s="165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Q1276" s="116"/>
      <c r="R1276" s="116"/>
      <c r="S1276" s="116"/>
      <c r="T1276" s="116"/>
      <c r="U1276" s="116"/>
      <c r="V1276" s="116"/>
      <c r="W1276" s="116"/>
      <c r="X1276" s="116"/>
      <c r="Y1276" s="122"/>
      <c r="Z1276" s="104"/>
      <c r="AA1276" s="104"/>
      <c r="AB1276" s="104"/>
      <c r="AC1276" s="104"/>
      <c r="AD1276" s="104"/>
      <c r="AE1276" s="104"/>
      <c r="AF1276" s="104"/>
      <c r="AG1276" s="104"/>
      <c r="AH1276" s="104"/>
      <c r="AI1276" s="104"/>
      <c r="AJ1276" s="104"/>
      <c r="AK1276" s="104"/>
      <c r="AL1276" s="104"/>
      <c r="AM1276" s="104"/>
      <c r="AN1276" s="104"/>
      <c r="AO1276" s="104"/>
      <c r="AP1276" s="104"/>
      <c r="AQ1276" s="104"/>
      <c r="AR1276" s="104"/>
      <c r="AS1276" s="104"/>
      <c r="AT1276" s="104"/>
      <c r="AU1276" s="104"/>
      <c r="AV1276" s="104"/>
      <c r="AW1276" s="104"/>
      <c r="AX1276" s="104"/>
      <c r="AY1276" s="104"/>
      <c r="AZ1276" s="104"/>
      <c r="BA1276" s="104"/>
      <c r="BB1276" s="104"/>
      <c r="BC1276" s="104"/>
      <c r="BD1276" s="104"/>
      <c r="BE1276" s="104"/>
      <c r="BF1276" s="104"/>
      <c r="BG1276" s="104"/>
      <c r="BH1276" s="104"/>
      <c r="BI1276" s="104"/>
      <c r="BJ1276" s="104"/>
      <c r="BK1276" s="104"/>
      <c r="BL1276" s="104"/>
      <c r="BM1276" s="104"/>
      <c r="BN1276" s="104"/>
      <c r="BO1276" s="104"/>
      <c r="BP1276" s="104"/>
      <c r="BQ1276" s="104"/>
      <c r="BR1276" s="104"/>
      <c r="BS1276" s="104"/>
      <c r="BT1276" s="104"/>
      <c r="BU1276" s="104"/>
      <c r="BV1276" s="104"/>
      <c r="BW1276" s="104"/>
      <c r="BX1276" s="104"/>
      <c r="BY1276" s="104"/>
      <c r="BZ1276" s="104"/>
      <c r="CA1276" s="104"/>
      <c r="CB1276" s="104"/>
      <c r="CC1276" s="104"/>
      <c r="CD1276" s="104"/>
      <c r="CE1276" s="104"/>
      <c r="CF1276" s="104"/>
      <c r="CG1276" s="104"/>
      <c r="CH1276" s="104"/>
      <c r="CI1276" s="104"/>
      <c r="CJ1276" s="104"/>
      <c r="CK1276" s="104"/>
      <c r="CL1276" s="104"/>
      <c r="CM1276" s="104"/>
      <c r="CN1276" s="104"/>
      <c r="CO1276" s="104"/>
      <c r="CP1276" s="104"/>
      <c r="CQ1276" s="104"/>
      <c r="CR1276" s="104"/>
      <c r="CS1276" s="104"/>
      <c r="CT1276" s="104"/>
      <c r="CU1276" s="104"/>
      <c r="CV1276" s="104"/>
      <c r="CW1276" s="104"/>
      <c r="CX1276" s="104"/>
      <c r="CY1276" s="104"/>
      <c r="CZ1276" s="104"/>
      <c r="DA1276" s="104"/>
      <c r="DB1276" s="104"/>
      <c r="DC1276" s="104"/>
      <c r="DD1276" s="104"/>
      <c r="DE1276" s="104"/>
      <c r="DF1276" s="104"/>
      <c r="DG1276" s="104"/>
      <c r="DH1276" s="104"/>
      <c r="DI1276" s="104"/>
      <c r="DJ1276" s="107"/>
    </row>
    <row r="1277" spans="1:114" x14ac:dyDescent="0.2">
      <c r="A1277" s="164"/>
      <c r="B1277" s="165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Q1277" s="116"/>
      <c r="R1277" s="116"/>
      <c r="S1277" s="116"/>
      <c r="T1277" s="116"/>
      <c r="U1277" s="116"/>
      <c r="V1277" s="116"/>
      <c r="W1277" s="116"/>
      <c r="X1277" s="116"/>
      <c r="Y1277" s="122"/>
      <c r="Z1277" s="104"/>
      <c r="AA1277" s="104"/>
      <c r="AB1277" s="104"/>
      <c r="AC1277" s="104"/>
      <c r="AD1277" s="104"/>
      <c r="AE1277" s="104"/>
      <c r="AF1277" s="104"/>
      <c r="AG1277" s="104"/>
      <c r="AH1277" s="104"/>
      <c r="AI1277" s="104"/>
      <c r="AJ1277" s="104"/>
      <c r="AK1277" s="104"/>
      <c r="AL1277" s="104"/>
      <c r="AM1277" s="104"/>
      <c r="AN1277" s="104"/>
      <c r="AO1277" s="104"/>
      <c r="AP1277" s="104"/>
      <c r="AQ1277" s="104"/>
      <c r="AR1277" s="104"/>
      <c r="AS1277" s="104"/>
      <c r="AT1277" s="104"/>
      <c r="AU1277" s="104"/>
      <c r="AV1277" s="104"/>
      <c r="AW1277" s="104"/>
      <c r="AX1277" s="104"/>
      <c r="AY1277" s="104"/>
      <c r="AZ1277" s="104"/>
      <c r="BA1277" s="104"/>
      <c r="BB1277" s="104"/>
      <c r="BC1277" s="104"/>
      <c r="BD1277" s="104"/>
      <c r="BE1277" s="104"/>
      <c r="BF1277" s="104"/>
      <c r="BG1277" s="104"/>
      <c r="BH1277" s="104"/>
      <c r="BI1277" s="104"/>
      <c r="BJ1277" s="104"/>
      <c r="BK1277" s="104"/>
      <c r="BL1277" s="104"/>
      <c r="BM1277" s="104"/>
      <c r="BN1277" s="104"/>
      <c r="BO1277" s="104"/>
      <c r="BP1277" s="104"/>
      <c r="BQ1277" s="104"/>
      <c r="BR1277" s="104"/>
      <c r="BS1277" s="104"/>
      <c r="BT1277" s="104"/>
      <c r="BU1277" s="104"/>
      <c r="BV1277" s="104"/>
      <c r="BW1277" s="104"/>
      <c r="BX1277" s="104"/>
      <c r="BY1277" s="104"/>
      <c r="BZ1277" s="104"/>
      <c r="CA1277" s="104"/>
      <c r="CB1277" s="104"/>
      <c r="CC1277" s="104"/>
      <c r="CD1277" s="104"/>
      <c r="CE1277" s="104"/>
      <c r="CF1277" s="104"/>
      <c r="CG1277" s="104"/>
      <c r="CH1277" s="104"/>
      <c r="CI1277" s="104"/>
      <c r="CJ1277" s="104"/>
      <c r="CK1277" s="104"/>
      <c r="CL1277" s="104"/>
      <c r="CM1277" s="104"/>
      <c r="CN1277" s="104"/>
      <c r="CO1277" s="104"/>
      <c r="CP1277" s="104"/>
      <c r="CQ1277" s="104"/>
      <c r="CR1277" s="104"/>
      <c r="CS1277" s="104"/>
      <c r="CT1277" s="104"/>
      <c r="CU1277" s="104"/>
      <c r="CV1277" s="104"/>
      <c r="CW1277" s="104"/>
      <c r="CX1277" s="104"/>
      <c r="CY1277" s="104"/>
      <c r="CZ1277" s="104"/>
      <c r="DA1277" s="104"/>
      <c r="DB1277" s="104"/>
      <c r="DC1277" s="104"/>
      <c r="DD1277" s="104"/>
      <c r="DE1277" s="104"/>
      <c r="DF1277" s="104"/>
      <c r="DG1277" s="104"/>
      <c r="DH1277" s="104"/>
      <c r="DI1277" s="104"/>
      <c r="DJ1277" s="107"/>
    </row>
    <row r="1278" spans="1:114" x14ac:dyDescent="0.2">
      <c r="A1278" s="164"/>
      <c r="B1278" s="165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Q1278" s="116"/>
      <c r="R1278" s="116"/>
      <c r="S1278" s="116"/>
      <c r="T1278" s="116"/>
      <c r="U1278" s="116"/>
      <c r="V1278" s="116"/>
      <c r="W1278" s="116"/>
      <c r="X1278" s="116"/>
      <c r="Y1278" s="122"/>
      <c r="Z1278" s="104"/>
      <c r="AA1278" s="104"/>
      <c r="AB1278" s="104"/>
      <c r="AC1278" s="104"/>
      <c r="AD1278" s="104"/>
      <c r="AE1278" s="104"/>
      <c r="AF1278" s="104"/>
      <c r="AG1278" s="104"/>
      <c r="AH1278" s="104"/>
      <c r="AI1278" s="104"/>
      <c r="AJ1278" s="104"/>
      <c r="AK1278" s="104"/>
      <c r="AL1278" s="104"/>
      <c r="AM1278" s="104"/>
      <c r="AN1278" s="104"/>
      <c r="AO1278" s="104"/>
      <c r="AP1278" s="104"/>
      <c r="AQ1278" s="104"/>
      <c r="AR1278" s="104"/>
      <c r="AS1278" s="104"/>
      <c r="AT1278" s="104"/>
      <c r="AU1278" s="104"/>
      <c r="AV1278" s="104"/>
      <c r="AW1278" s="104"/>
      <c r="AX1278" s="104"/>
      <c r="AY1278" s="104"/>
      <c r="AZ1278" s="104"/>
      <c r="BA1278" s="104"/>
      <c r="BB1278" s="104"/>
      <c r="BC1278" s="104"/>
      <c r="BD1278" s="104"/>
      <c r="BE1278" s="104"/>
      <c r="BF1278" s="104"/>
      <c r="BG1278" s="104"/>
      <c r="BH1278" s="104"/>
      <c r="BI1278" s="104"/>
      <c r="BJ1278" s="104"/>
      <c r="BK1278" s="104"/>
      <c r="BL1278" s="104"/>
      <c r="BM1278" s="104"/>
      <c r="BN1278" s="104"/>
      <c r="BO1278" s="104"/>
      <c r="BP1278" s="104"/>
      <c r="BQ1278" s="104"/>
      <c r="BR1278" s="104"/>
      <c r="BS1278" s="104"/>
      <c r="BT1278" s="104"/>
      <c r="BU1278" s="104"/>
      <c r="BV1278" s="104"/>
      <c r="BW1278" s="104"/>
      <c r="BX1278" s="104"/>
      <c r="BY1278" s="104"/>
      <c r="BZ1278" s="104"/>
      <c r="CA1278" s="104"/>
      <c r="CB1278" s="104"/>
      <c r="CC1278" s="104"/>
      <c r="CD1278" s="104"/>
      <c r="CE1278" s="104"/>
      <c r="CF1278" s="104"/>
      <c r="CG1278" s="104"/>
      <c r="CH1278" s="104"/>
      <c r="CI1278" s="104"/>
      <c r="CJ1278" s="104"/>
      <c r="CK1278" s="104"/>
      <c r="CL1278" s="104"/>
      <c r="CM1278" s="104"/>
      <c r="CN1278" s="104"/>
      <c r="CO1278" s="104"/>
      <c r="CP1278" s="104"/>
      <c r="CQ1278" s="104"/>
      <c r="CR1278" s="104"/>
      <c r="CS1278" s="104"/>
      <c r="CT1278" s="104"/>
      <c r="CU1278" s="104"/>
      <c r="CV1278" s="104"/>
      <c r="CW1278" s="104"/>
      <c r="CX1278" s="104"/>
      <c r="CY1278" s="104"/>
      <c r="CZ1278" s="104"/>
      <c r="DA1278" s="104"/>
      <c r="DB1278" s="104"/>
      <c r="DC1278" s="104"/>
      <c r="DD1278" s="104"/>
      <c r="DE1278" s="104"/>
      <c r="DF1278" s="104"/>
      <c r="DG1278" s="104"/>
      <c r="DH1278" s="104"/>
      <c r="DI1278" s="104"/>
      <c r="DJ1278" s="107"/>
    </row>
    <row r="1279" spans="1:114" x14ac:dyDescent="0.2">
      <c r="A1279" s="164"/>
      <c r="B1279" s="165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Q1279" s="116"/>
      <c r="R1279" s="116"/>
      <c r="S1279" s="116"/>
      <c r="T1279" s="116"/>
      <c r="U1279" s="116"/>
      <c r="V1279" s="116"/>
      <c r="W1279" s="116"/>
      <c r="X1279" s="116"/>
      <c r="Y1279" s="122"/>
      <c r="Z1279" s="104"/>
      <c r="AA1279" s="104"/>
      <c r="AB1279" s="104"/>
      <c r="AC1279" s="104"/>
      <c r="AD1279" s="104"/>
      <c r="AE1279" s="104"/>
      <c r="AF1279" s="104"/>
      <c r="AG1279" s="104"/>
      <c r="AH1279" s="104"/>
      <c r="AI1279" s="104"/>
      <c r="AJ1279" s="104"/>
      <c r="AK1279" s="104"/>
      <c r="AL1279" s="104"/>
      <c r="AM1279" s="104"/>
      <c r="AN1279" s="104"/>
      <c r="AO1279" s="104"/>
      <c r="AP1279" s="104"/>
      <c r="AQ1279" s="104"/>
      <c r="AR1279" s="104"/>
      <c r="AS1279" s="104"/>
      <c r="AT1279" s="104"/>
      <c r="AU1279" s="104"/>
      <c r="AV1279" s="104"/>
      <c r="AW1279" s="104"/>
      <c r="AX1279" s="104"/>
      <c r="AY1279" s="104"/>
      <c r="AZ1279" s="104"/>
      <c r="BA1279" s="104"/>
      <c r="BB1279" s="104"/>
      <c r="BC1279" s="104"/>
      <c r="BD1279" s="104"/>
      <c r="BE1279" s="104"/>
      <c r="BF1279" s="104"/>
      <c r="BG1279" s="104"/>
      <c r="BH1279" s="104"/>
      <c r="BI1279" s="104"/>
      <c r="BJ1279" s="104"/>
      <c r="BK1279" s="104"/>
      <c r="BL1279" s="104"/>
      <c r="BM1279" s="104"/>
      <c r="BN1279" s="104"/>
      <c r="BO1279" s="104"/>
      <c r="BP1279" s="104"/>
      <c r="BQ1279" s="104"/>
      <c r="BR1279" s="104"/>
      <c r="BS1279" s="104"/>
      <c r="BT1279" s="104"/>
      <c r="BU1279" s="104"/>
      <c r="BV1279" s="104"/>
      <c r="BW1279" s="104"/>
      <c r="BX1279" s="104"/>
      <c r="BY1279" s="104"/>
      <c r="BZ1279" s="104"/>
      <c r="CA1279" s="104"/>
      <c r="CB1279" s="104"/>
      <c r="CC1279" s="104"/>
      <c r="CD1279" s="104"/>
      <c r="CE1279" s="104"/>
      <c r="CF1279" s="104"/>
      <c r="CG1279" s="104"/>
      <c r="CH1279" s="104"/>
      <c r="CI1279" s="104"/>
      <c r="CJ1279" s="104"/>
      <c r="CK1279" s="104"/>
      <c r="CL1279" s="104"/>
      <c r="CM1279" s="104"/>
      <c r="CN1279" s="104"/>
      <c r="CO1279" s="104"/>
      <c r="CP1279" s="104"/>
      <c r="CQ1279" s="104"/>
      <c r="CR1279" s="104"/>
      <c r="CS1279" s="104"/>
      <c r="CT1279" s="104"/>
      <c r="CU1279" s="104"/>
      <c r="CV1279" s="104"/>
      <c r="CW1279" s="104"/>
      <c r="CX1279" s="104"/>
      <c r="CY1279" s="104"/>
      <c r="CZ1279" s="104"/>
      <c r="DA1279" s="104"/>
      <c r="DB1279" s="104"/>
      <c r="DC1279" s="104"/>
      <c r="DD1279" s="104"/>
      <c r="DE1279" s="104"/>
      <c r="DF1279" s="104"/>
      <c r="DG1279" s="104"/>
      <c r="DH1279" s="104"/>
      <c r="DI1279" s="104"/>
      <c r="DJ1279" s="107"/>
    </row>
    <row r="1280" spans="1:114" x14ac:dyDescent="0.2">
      <c r="A1280" s="164"/>
      <c r="B1280" s="165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Q1280" s="116"/>
      <c r="R1280" s="116"/>
      <c r="S1280" s="116"/>
      <c r="T1280" s="116"/>
      <c r="U1280" s="116"/>
      <c r="V1280" s="116"/>
      <c r="W1280" s="116"/>
      <c r="X1280" s="116"/>
      <c r="Y1280" s="122"/>
      <c r="Z1280" s="104"/>
      <c r="AA1280" s="104"/>
      <c r="AB1280" s="104"/>
      <c r="AC1280" s="104"/>
      <c r="AD1280" s="104"/>
      <c r="AE1280" s="104"/>
      <c r="AF1280" s="104"/>
      <c r="AG1280" s="104"/>
      <c r="AH1280" s="104"/>
      <c r="AI1280" s="104"/>
      <c r="AJ1280" s="104"/>
      <c r="AK1280" s="104"/>
      <c r="AL1280" s="104"/>
      <c r="AM1280" s="104"/>
      <c r="AN1280" s="104"/>
      <c r="AO1280" s="104"/>
      <c r="AP1280" s="104"/>
      <c r="AQ1280" s="104"/>
      <c r="AR1280" s="104"/>
      <c r="AS1280" s="104"/>
      <c r="AT1280" s="104"/>
      <c r="AU1280" s="104"/>
      <c r="AV1280" s="104"/>
      <c r="AW1280" s="104"/>
      <c r="AX1280" s="104"/>
      <c r="AY1280" s="104"/>
      <c r="AZ1280" s="104"/>
      <c r="BA1280" s="104"/>
      <c r="BB1280" s="104"/>
      <c r="BC1280" s="104"/>
      <c r="BD1280" s="104"/>
      <c r="BE1280" s="104"/>
      <c r="BF1280" s="104"/>
      <c r="BG1280" s="104"/>
      <c r="BH1280" s="104"/>
      <c r="BI1280" s="104"/>
      <c r="BJ1280" s="104"/>
      <c r="BK1280" s="104"/>
      <c r="BL1280" s="104"/>
      <c r="BM1280" s="104"/>
      <c r="BN1280" s="104"/>
      <c r="BO1280" s="104"/>
      <c r="BP1280" s="104"/>
      <c r="BQ1280" s="104"/>
      <c r="BR1280" s="104"/>
      <c r="BS1280" s="104"/>
      <c r="BT1280" s="104"/>
      <c r="BU1280" s="104"/>
      <c r="BV1280" s="104"/>
      <c r="BW1280" s="104"/>
      <c r="BX1280" s="104"/>
      <c r="BY1280" s="104"/>
      <c r="BZ1280" s="104"/>
      <c r="CA1280" s="104"/>
      <c r="CB1280" s="104"/>
      <c r="CC1280" s="104"/>
      <c r="CD1280" s="104"/>
      <c r="CE1280" s="104"/>
      <c r="CF1280" s="104"/>
      <c r="CG1280" s="104"/>
      <c r="CH1280" s="104"/>
      <c r="CI1280" s="104"/>
      <c r="CJ1280" s="104"/>
      <c r="CK1280" s="104"/>
      <c r="CL1280" s="104"/>
      <c r="CM1280" s="104"/>
      <c r="CN1280" s="104"/>
      <c r="CO1280" s="104"/>
      <c r="CP1280" s="104"/>
      <c r="CQ1280" s="104"/>
      <c r="CR1280" s="104"/>
      <c r="CS1280" s="104"/>
      <c r="CT1280" s="104"/>
      <c r="CU1280" s="104"/>
      <c r="CV1280" s="104"/>
      <c r="CW1280" s="104"/>
      <c r="CX1280" s="104"/>
      <c r="CY1280" s="104"/>
      <c r="CZ1280" s="104"/>
      <c r="DA1280" s="104"/>
      <c r="DB1280" s="104"/>
      <c r="DC1280" s="104"/>
      <c r="DD1280" s="104"/>
      <c r="DE1280" s="104"/>
      <c r="DF1280" s="104"/>
      <c r="DG1280" s="104"/>
      <c r="DH1280" s="104"/>
      <c r="DI1280" s="104"/>
      <c r="DJ1280" s="107"/>
    </row>
    <row r="1281" spans="1:114" x14ac:dyDescent="0.2">
      <c r="A1281" s="164"/>
      <c r="B1281" s="165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Q1281" s="116"/>
      <c r="R1281" s="116"/>
      <c r="S1281" s="116"/>
      <c r="T1281" s="116"/>
      <c r="U1281" s="116"/>
      <c r="V1281" s="116"/>
      <c r="W1281" s="116"/>
      <c r="X1281" s="116"/>
      <c r="Y1281" s="122"/>
      <c r="Z1281" s="104"/>
      <c r="AA1281" s="104"/>
      <c r="AB1281" s="104"/>
      <c r="AC1281" s="104"/>
      <c r="AD1281" s="104"/>
      <c r="AE1281" s="104"/>
      <c r="AF1281" s="104"/>
      <c r="AG1281" s="104"/>
      <c r="AH1281" s="104"/>
      <c r="AI1281" s="104"/>
      <c r="AJ1281" s="104"/>
      <c r="AK1281" s="104"/>
      <c r="AL1281" s="104"/>
      <c r="AM1281" s="104"/>
      <c r="AN1281" s="104"/>
      <c r="AO1281" s="104"/>
      <c r="AP1281" s="104"/>
      <c r="AQ1281" s="104"/>
      <c r="AR1281" s="104"/>
      <c r="AS1281" s="104"/>
      <c r="AT1281" s="104"/>
      <c r="AU1281" s="104"/>
      <c r="AV1281" s="104"/>
      <c r="AW1281" s="104"/>
      <c r="AX1281" s="104"/>
      <c r="AY1281" s="104"/>
      <c r="AZ1281" s="104"/>
      <c r="BA1281" s="104"/>
      <c r="BB1281" s="104"/>
      <c r="BC1281" s="104"/>
      <c r="BD1281" s="104"/>
      <c r="BE1281" s="104"/>
      <c r="BF1281" s="104"/>
      <c r="BG1281" s="104"/>
      <c r="BH1281" s="104"/>
      <c r="BI1281" s="104"/>
      <c r="BJ1281" s="104"/>
      <c r="BK1281" s="104"/>
      <c r="BL1281" s="104"/>
      <c r="BM1281" s="104"/>
      <c r="BN1281" s="104"/>
      <c r="BO1281" s="104"/>
      <c r="BP1281" s="104"/>
      <c r="BQ1281" s="104"/>
      <c r="BR1281" s="104"/>
      <c r="BS1281" s="104"/>
      <c r="BT1281" s="104"/>
      <c r="BU1281" s="104"/>
      <c r="BV1281" s="104"/>
      <c r="BW1281" s="104"/>
      <c r="BX1281" s="104"/>
      <c r="BY1281" s="104"/>
      <c r="BZ1281" s="104"/>
      <c r="CA1281" s="104"/>
      <c r="CB1281" s="104"/>
      <c r="CC1281" s="104"/>
      <c r="CD1281" s="104"/>
      <c r="CE1281" s="104"/>
      <c r="CF1281" s="104"/>
      <c r="CG1281" s="104"/>
      <c r="CH1281" s="104"/>
      <c r="CI1281" s="104"/>
      <c r="CJ1281" s="104"/>
      <c r="CK1281" s="104"/>
      <c r="CL1281" s="104"/>
      <c r="CM1281" s="104"/>
      <c r="CN1281" s="104"/>
      <c r="CO1281" s="104"/>
      <c r="CP1281" s="104"/>
      <c r="CQ1281" s="104"/>
      <c r="CR1281" s="104"/>
      <c r="CS1281" s="104"/>
      <c r="CT1281" s="104"/>
      <c r="CU1281" s="104"/>
      <c r="CV1281" s="104"/>
      <c r="CW1281" s="104"/>
      <c r="CX1281" s="104"/>
      <c r="CY1281" s="104"/>
      <c r="CZ1281" s="104"/>
      <c r="DA1281" s="104"/>
      <c r="DB1281" s="104"/>
      <c r="DC1281" s="104"/>
      <c r="DD1281" s="104"/>
      <c r="DE1281" s="104"/>
      <c r="DF1281" s="104"/>
      <c r="DG1281" s="104"/>
      <c r="DH1281" s="104"/>
      <c r="DI1281" s="104"/>
      <c r="DJ1281" s="107"/>
    </row>
    <row r="1282" spans="1:114" x14ac:dyDescent="0.2">
      <c r="A1282" s="164"/>
      <c r="B1282" s="165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Q1282" s="116"/>
      <c r="R1282" s="116"/>
      <c r="S1282" s="116"/>
      <c r="T1282" s="116"/>
      <c r="U1282" s="116"/>
      <c r="V1282" s="116"/>
      <c r="W1282" s="116"/>
      <c r="X1282" s="116"/>
      <c r="Y1282" s="122"/>
      <c r="Z1282" s="104"/>
      <c r="AA1282" s="104"/>
      <c r="AB1282" s="104"/>
      <c r="AC1282" s="104"/>
      <c r="AD1282" s="104"/>
      <c r="AE1282" s="104"/>
      <c r="AF1282" s="104"/>
      <c r="AG1282" s="104"/>
      <c r="AH1282" s="104"/>
      <c r="AI1282" s="104"/>
      <c r="AJ1282" s="104"/>
      <c r="AK1282" s="104"/>
      <c r="AL1282" s="104"/>
      <c r="AM1282" s="104"/>
      <c r="AN1282" s="104"/>
      <c r="AO1282" s="104"/>
      <c r="AP1282" s="104"/>
      <c r="AQ1282" s="104"/>
      <c r="AR1282" s="104"/>
      <c r="AS1282" s="104"/>
      <c r="AT1282" s="104"/>
      <c r="AU1282" s="104"/>
      <c r="AV1282" s="104"/>
      <c r="AW1282" s="104"/>
      <c r="AX1282" s="104"/>
      <c r="AY1282" s="104"/>
      <c r="AZ1282" s="104"/>
      <c r="BA1282" s="104"/>
      <c r="BB1282" s="104"/>
      <c r="BC1282" s="104"/>
      <c r="BD1282" s="104"/>
      <c r="BE1282" s="104"/>
      <c r="BF1282" s="104"/>
      <c r="BG1282" s="104"/>
      <c r="BH1282" s="104"/>
      <c r="BI1282" s="104"/>
      <c r="BJ1282" s="104"/>
      <c r="BK1282" s="104"/>
      <c r="BL1282" s="104"/>
      <c r="BM1282" s="104"/>
      <c r="BN1282" s="104"/>
      <c r="BO1282" s="104"/>
      <c r="BP1282" s="104"/>
      <c r="BQ1282" s="104"/>
      <c r="BR1282" s="104"/>
      <c r="BS1282" s="104"/>
      <c r="BT1282" s="104"/>
      <c r="BU1282" s="104"/>
      <c r="BV1282" s="104"/>
      <c r="BW1282" s="104"/>
      <c r="BX1282" s="104"/>
      <c r="BY1282" s="104"/>
      <c r="BZ1282" s="104"/>
      <c r="CA1282" s="104"/>
      <c r="CB1282" s="104"/>
      <c r="CC1282" s="104"/>
      <c r="CD1282" s="104"/>
      <c r="CE1282" s="104"/>
      <c r="CF1282" s="104"/>
      <c r="CG1282" s="104"/>
      <c r="CH1282" s="104"/>
      <c r="CI1282" s="104"/>
      <c r="CJ1282" s="104"/>
      <c r="CK1282" s="104"/>
      <c r="CL1282" s="104"/>
      <c r="CM1282" s="104"/>
      <c r="CN1282" s="104"/>
      <c r="CO1282" s="104"/>
      <c r="CP1282" s="104"/>
      <c r="CQ1282" s="104"/>
      <c r="CR1282" s="104"/>
      <c r="CS1282" s="104"/>
      <c r="CT1282" s="104"/>
      <c r="CU1282" s="104"/>
      <c r="CV1282" s="104"/>
      <c r="CW1282" s="104"/>
      <c r="CX1282" s="104"/>
      <c r="CY1282" s="104"/>
      <c r="CZ1282" s="104"/>
      <c r="DA1282" s="104"/>
      <c r="DB1282" s="104"/>
      <c r="DC1282" s="104"/>
      <c r="DD1282" s="104"/>
      <c r="DE1282" s="104"/>
      <c r="DF1282" s="104"/>
      <c r="DG1282" s="104"/>
      <c r="DH1282" s="104"/>
      <c r="DI1282" s="104"/>
      <c r="DJ1282" s="107"/>
    </row>
    <row r="1283" spans="1:114" x14ac:dyDescent="0.2">
      <c r="A1283" s="164"/>
      <c r="B1283" s="165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Q1283" s="116"/>
      <c r="R1283" s="116"/>
      <c r="S1283" s="116"/>
      <c r="T1283" s="116"/>
      <c r="U1283" s="116"/>
      <c r="V1283" s="116"/>
      <c r="W1283" s="116"/>
      <c r="X1283" s="116"/>
      <c r="Y1283" s="122"/>
      <c r="Z1283" s="104"/>
      <c r="AA1283" s="104"/>
      <c r="AB1283" s="104"/>
      <c r="AC1283" s="104"/>
      <c r="AD1283" s="104"/>
      <c r="AE1283" s="104"/>
      <c r="AF1283" s="104"/>
      <c r="AG1283" s="104"/>
      <c r="AH1283" s="104"/>
      <c r="AI1283" s="104"/>
      <c r="AJ1283" s="104"/>
      <c r="AK1283" s="104"/>
      <c r="AL1283" s="104"/>
      <c r="AM1283" s="104"/>
      <c r="AN1283" s="104"/>
      <c r="AO1283" s="104"/>
      <c r="AP1283" s="104"/>
      <c r="AQ1283" s="104"/>
      <c r="AR1283" s="104"/>
      <c r="AS1283" s="104"/>
      <c r="AT1283" s="104"/>
      <c r="AU1283" s="104"/>
      <c r="AV1283" s="104"/>
      <c r="AW1283" s="104"/>
      <c r="AX1283" s="104"/>
      <c r="AY1283" s="104"/>
      <c r="AZ1283" s="104"/>
      <c r="BA1283" s="104"/>
      <c r="BB1283" s="104"/>
      <c r="BC1283" s="104"/>
      <c r="BD1283" s="104"/>
      <c r="BE1283" s="104"/>
      <c r="BF1283" s="104"/>
      <c r="BG1283" s="104"/>
      <c r="BH1283" s="104"/>
      <c r="BI1283" s="104"/>
      <c r="BJ1283" s="104"/>
      <c r="BK1283" s="104"/>
      <c r="BL1283" s="104"/>
      <c r="BM1283" s="104"/>
      <c r="BN1283" s="104"/>
      <c r="BO1283" s="104"/>
      <c r="BP1283" s="104"/>
      <c r="BQ1283" s="104"/>
      <c r="BR1283" s="104"/>
      <c r="BS1283" s="104"/>
      <c r="BT1283" s="104"/>
      <c r="BU1283" s="104"/>
      <c r="BV1283" s="104"/>
      <c r="BW1283" s="104"/>
      <c r="BX1283" s="104"/>
      <c r="BY1283" s="104"/>
      <c r="BZ1283" s="104"/>
      <c r="CA1283" s="104"/>
      <c r="CB1283" s="104"/>
      <c r="CC1283" s="104"/>
      <c r="CD1283" s="104"/>
      <c r="CE1283" s="104"/>
      <c r="CF1283" s="104"/>
      <c r="CG1283" s="104"/>
      <c r="CH1283" s="104"/>
      <c r="CI1283" s="104"/>
      <c r="CJ1283" s="104"/>
      <c r="CK1283" s="104"/>
      <c r="CL1283" s="104"/>
      <c r="CM1283" s="104"/>
      <c r="CN1283" s="104"/>
      <c r="CO1283" s="104"/>
      <c r="CP1283" s="104"/>
      <c r="CQ1283" s="104"/>
      <c r="CR1283" s="104"/>
      <c r="CS1283" s="104"/>
      <c r="CT1283" s="104"/>
      <c r="CU1283" s="104"/>
      <c r="CV1283" s="104"/>
      <c r="CW1283" s="104"/>
      <c r="CX1283" s="104"/>
      <c r="CY1283" s="104"/>
      <c r="CZ1283" s="104"/>
      <c r="DA1283" s="104"/>
      <c r="DB1283" s="104"/>
      <c r="DC1283" s="104"/>
      <c r="DD1283" s="104"/>
      <c r="DE1283" s="104"/>
      <c r="DF1283" s="104"/>
      <c r="DG1283" s="104"/>
      <c r="DH1283" s="104"/>
      <c r="DI1283" s="104"/>
      <c r="DJ1283" s="107"/>
    </row>
    <row r="1284" spans="1:114" x14ac:dyDescent="0.2">
      <c r="A1284" s="164"/>
      <c r="B1284" s="165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Q1284" s="116"/>
      <c r="R1284" s="116"/>
      <c r="S1284" s="116"/>
      <c r="T1284" s="116"/>
      <c r="U1284" s="116"/>
      <c r="V1284" s="116"/>
      <c r="W1284" s="116"/>
      <c r="X1284" s="116"/>
      <c r="Y1284" s="122"/>
      <c r="Z1284" s="104"/>
      <c r="AA1284" s="104"/>
      <c r="AB1284" s="104"/>
      <c r="AC1284" s="104"/>
      <c r="AD1284" s="104"/>
      <c r="AE1284" s="104"/>
      <c r="AF1284" s="104"/>
      <c r="AG1284" s="104"/>
      <c r="AH1284" s="104"/>
      <c r="AI1284" s="104"/>
      <c r="AJ1284" s="104"/>
      <c r="AK1284" s="104"/>
      <c r="AL1284" s="104"/>
      <c r="AM1284" s="104"/>
      <c r="AN1284" s="104"/>
      <c r="AO1284" s="104"/>
      <c r="AP1284" s="104"/>
      <c r="AQ1284" s="104"/>
      <c r="AR1284" s="104"/>
      <c r="AS1284" s="104"/>
      <c r="AT1284" s="104"/>
      <c r="AU1284" s="104"/>
      <c r="AV1284" s="104"/>
      <c r="AW1284" s="104"/>
      <c r="AX1284" s="104"/>
      <c r="AY1284" s="104"/>
      <c r="AZ1284" s="104"/>
      <c r="BA1284" s="104"/>
      <c r="BB1284" s="104"/>
      <c r="BC1284" s="104"/>
      <c r="BD1284" s="104"/>
      <c r="BE1284" s="104"/>
      <c r="BF1284" s="104"/>
      <c r="BG1284" s="104"/>
      <c r="BH1284" s="104"/>
      <c r="BI1284" s="104"/>
      <c r="BJ1284" s="104"/>
      <c r="BK1284" s="104"/>
      <c r="BL1284" s="104"/>
      <c r="BM1284" s="104"/>
      <c r="BN1284" s="104"/>
      <c r="BO1284" s="104"/>
      <c r="BP1284" s="104"/>
      <c r="BQ1284" s="104"/>
      <c r="BR1284" s="104"/>
      <c r="BS1284" s="104"/>
      <c r="BT1284" s="104"/>
      <c r="BU1284" s="104"/>
      <c r="BV1284" s="104"/>
      <c r="BW1284" s="104"/>
      <c r="BX1284" s="104"/>
      <c r="BY1284" s="104"/>
      <c r="BZ1284" s="104"/>
      <c r="CA1284" s="104"/>
      <c r="CB1284" s="104"/>
      <c r="CC1284" s="104"/>
      <c r="CD1284" s="104"/>
      <c r="CE1284" s="104"/>
      <c r="CF1284" s="104"/>
      <c r="CG1284" s="104"/>
      <c r="CH1284" s="104"/>
      <c r="CI1284" s="104"/>
      <c r="CJ1284" s="104"/>
      <c r="CK1284" s="104"/>
      <c r="CL1284" s="104"/>
      <c r="CM1284" s="104"/>
      <c r="CN1284" s="104"/>
      <c r="CO1284" s="104"/>
      <c r="CP1284" s="104"/>
      <c r="CQ1284" s="104"/>
      <c r="CR1284" s="104"/>
      <c r="CS1284" s="104"/>
      <c r="CT1284" s="104"/>
      <c r="CU1284" s="104"/>
      <c r="CV1284" s="104"/>
      <c r="CW1284" s="104"/>
      <c r="CX1284" s="104"/>
      <c r="CY1284" s="104"/>
      <c r="CZ1284" s="104"/>
      <c r="DA1284" s="104"/>
      <c r="DB1284" s="104"/>
      <c r="DC1284" s="104"/>
      <c r="DD1284" s="104"/>
      <c r="DE1284" s="104"/>
      <c r="DF1284" s="104"/>
      <c r="DG1284" s="104"/>
      <c r="DH1284" s="104"/>
      <c r="DI1284" s="104"/>
      <c r="DJ1284" s="107"/>
    </row>
    <row r="1285" spans="1:114" x14ac:dyDescent="0.2">
      <c r="A1285" s="164"/>
      <c r="B1285" s="165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Q1285" s="116"/>
      <c r="R1285" s="116"/>
      <c r="S1285" s="116"/>
      <c r="T1285" s="116"/>
      <c r="U1285" s="116"/>
      <c r="V1285" s="116"/>
      <c r="W1285" s="116"/>
      <c r="X1285" s="116"/>
      <c r="Y1285" s="122"/>
      <c r="Z1285" s="104"/>
      <c r="AA1285" s="104"/>
      <c r="AB1285" s="104"/>
      <c r="AC1285" s="104"/>
      <c r="AD1285" s="104"/>
      <c r="AE1285" s="104"/>
      <c r="AF1285" s="104"/>
      <c r="AG1285" s="104"/>
      <c r="AH1285" s="104"/>
      <c r="AI1285" s="104"/>
      <c r="AJ1285" s="104"/>
      <c r="AK1285" s="104"/>
      <c r="AL1285" s="104"/>
      <c r="AM1285" s="104"/>
      <c r="AN1285" s="104"/>
      <c r="AO1285" s="104"/>
      <c r="AP1285" s="104"/>
      <c r="AQ1285" s="104"/>
      <c r="AR1285" s="104"/>
      <c r="AS1285" s="104"/>
      <c r="AT1285" s="104"/>
      <c r="AU1285" s="104"/>
      <c r="AV1285" s="104"/>
      <c r="AW1285" s="104"/>
      <c r="AX1285" s="104"/>
      <c r="AY1285" s="104"/>
      <c r="AZ1285" s="104"/>
      <c r="BA1285" s="104"/>
      <c r="BB1285" s="104"/>
      <c r="BC1285" s="104"/>
      <c r="BD1285" s="104"/>
      <c r="BE1285" s="104"/>
      <c r="BF1285" s="104"/>
      <c r="BG1285" s="104"/>
      <c r="BH1285" s="104"/>
      <c r="BI1285" s="104"/>
      <c r="BJ1285" s="104"/>
      <c r="BK1285" s="104"/>
      <c r="BL1285" s="104"/>
      <c r="BM1285" s="104"/>
      <c r="BN1285" s="104"/>
      <c r="BO1285" s="104"/>
      <c r="BP1285" s="104"/>
      <c r="BQ1285" s="104"/>
      <c r="BR1285" s="104"/>
      <c r="BS1285" s="104"/>
      <c r="BT1285" s="104"/>
      <c r="BU1285" s="104"/>
      <c r="BV1285" s="104"/>
      <c r="BW1285" s="104"/>
      <c r="BX1285" s="104"/>
      <c r="BY1285" s="104"/>
      <c r="BZ1285" s="104"/>
      <c r="CA1285" s="104"/>
      <c r="CB1285" s="104"/>
      <c r="CC1285" s="104"/>
      <c r="CD1285" s="104"/>
      <c r="CE1285" s="104"/>
      <c r="CF1285" s="104"/>
      <c r="CG1285" s="104"/>
      <c r="CH1285" s="104"/>
      <c r="CI1285" s="104"/>
      <c r="CJ1285" s="104"/>
      <c r="CK1285" s="104"/>
      <c r="CL1285" s="104"/>
      <c r="CM1285" s="104"/>
      <c r="CN1285" s="104"/>
      <c r="CO1285" s="104"/>
      <c r="CP1285" s="104"/>
      <c r="CQ1285" s="104"/>
      <c r="CR1285" s="104"/>
      <c r="CS1285" s="104"/>
      <c r="CT1285" s="104"/>
      <c r="CU1285" s="104"/>
      <c r="CV1285" s="104"/>
      <c r="CW1285" s="104"/>
      <c r="CX1285" s="104"/>
      <c r="CY1285" s="104"/>
      <c r="CZ1285" s="104"/>
      <c r="DA1285" s="104"/>
      <c r="DB1285" s="104"/>
      <c r="DC1285" s="104"/>
      <c r="DD1285" s="104"/>
      <c r="DE1285" s="104"/>
      <c r="DF1285" s="104"/>
      <c r="DG1285" s="104"/>
      <c r="DH1285" s="104"/>
      <c r="DI1285" s="104"/>
      <c r="DJ1285" s="107"/>
    </row>
    <row r="1286" spans="1:114" x14ac:dyDescent="0.2">
      <c r="A1286" s="164"/>
      <c r="B1286" s="165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Q1286" s="116"/>
      <c r="R1286" s="116"/>
      <c r="S1286" s="116"/>
      <c r="T1286" s="116"/>
      <c r="U1286" s="116"/>
      <c r="V1286" s="116"/>
      <c r="W1286" s="116"/>
      <c r="X1286" s="116"/>
      <c r="Y1286" s="122"/>
      <c r="Z1286" s="104"/>
      <c r="AA1286" s="104"/>
      <c r="AB1286" s="104"/>
      <c r="AC1286" s="104"/>
      <c r="AD1286" s="104"/>
      <c r="AE1286" s="104"/>
      <c r="AF1286" s="104"/>
      <c r="AG1286" s="104"/>
      <c r="AH1286" s="104"/>
      <c r="AI1286" s="104"/>
      <c r="AJ1286" s="104"/>
      <c r="AK1286" s="104"/>
      <c r="AL1286" s="104"/>
      <c r="AM1286" s="104"/>
      <c r="AN1286" s="104"/>
      <c r="AO1286" s="104"/>
      <c r="AP1286" s="104"/>
      <c r="AQ1286" s="104"/>
      <c r="AR1286" s="104"/>
      <c r="AS1286" s="104"/>
      <c r="AT1286" s="104"/>
      <c r="AU1286" s="104"/>
      <c r="AV1286" s="104"/>
      <c r="AW1286" s="104"/>
      <c r="AX1286" s="104"/>
      <c r="AY1286" s="104"/>
      <c r="AZ1286" s="104"/>
      <c r="BA1286" s="104"/>
      <c r="BB1286" s="104"/>
      <c r="BC1286" s="104"/>
      <c r="BD1286" s="104"/>
      <c r="BE1286" s="104"/>
      <c r="BF1286" s="104"/>
      <c r="BG1286" s="104"/>
      <c r="BH1286" s="104"/>
      <c r="BI1286" s="104"/>
      <c r="BJ1286" s="104"/>
      <c r="BK1286" s="104"/>
      <c r="BL1286" s="104"/>
      <c r="BM1286" s="104"/>
      <c r="BN1286" s="104"/>
      <c r="BO1286" s="104"/>
      <c r="BP1286" s="104"/>
      <c r="BQ1286" s="104"/>
      <c r="BR1286" s="104"/>
      <c r="BS1286" s="104"/>
      <c r="BT1286" s="104"/>
      <c r="BU1286" s="104"/>
      <c r="BV1286" s="104"/>
      <c r="BW1286" s="104"/>
      <c r="BX1286" s="104"/>
      <c r="BY1286" s="104"/>
      <c r="BZ1286" s="104"/>
      <c r="CA1286" s="104"/>
      <c r="CB1286" s="104"/>
      <c r="CC1286" s="104"/>
      <c r="CD1286" s="104"/>
      <c r="CE1286" s="104"/>
      <c r="CF1286" s="104"/>
      <c r="CG1286" s="104"/>
      <c r="CH1286" s="104"/>
      <c r="CI1286" s="104"/>
      <c r="CJ1286" s="104"/>
      <c r="CK1286" s="104"/>
      <c r="CL1286" s="104"/>
      <c r="CM1286" s="104"/>
      <c r="CN1286" s="104"/>
      <c r="CO1286" s="104"/>
      <c r="CP1286" s="104"/>
      <c r="CQ1286" s="104"/>
      <c r="CR1286" s="104"/>
      <c r="CS1286" s="104"/>
      <c r="CT1286" s="104"/>
      <c r="CU1286" s="104"/>
      <c r="CV1286" s="104"/>
      <c r="CW1286" s="104"/>
      <c r="CX1286" s="104"/>
      <c r="CY1286" s="104"/>
      <c r="CZ1286" s="104"/>
      <c r="DA1286" s="104"/>
      <c r="DB1286" s="104"/>
      <c r="DC1286" s="104"/>
      <c r="DD1286" s="104"/>
      <c r="DE1286" s="104"/>
      <c r="DF1286" s="104"/>
      <c r="DG1286" s="104"/>
      <c r="DH1286" s="104"/>
      <c r="DI1286" s="104"/>
      <c r="DJ1286" s="107"/>
    </row>
    <row r="1287" spans="1:114" x14ac:dyDescent="0.2">
      <c r="A1287" s="164"/>
      <c r="B1287" s="165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Q1287" s="116"/>
      <c r="R1287" s="116"/>
      <c r="S1287" s="116"/>
      <c r="T1287" s="116"/>
      <c r="U1287" s="116"/>
      <c r="V1287" s="116"/>
      <c r="W1287" s="116"/>
      <c r="X1287" s="116"/>
      <c r="Y1287" s="122"/>
      <c r="Z1287" s="104"/>
      <c r="AA1287" s="104"/>
      <c r="AB1287" s="104"/>
      <c r="AC1287" s="104"/>
      <c r="AD1287" s="104"/>
      <c r="AE1287" s="104"/>
      <c r="AF1287" s="104"/>
      <c r="AG1287" s="104"/>
      <c r="AH1287" s="104"/>
      <c r="AI1287" s="104"/>
      <c r="AJ1287" s="104"/>
      <c r="AK1287" s="104"/>
      <c r="AL1287" s="104"/>
      <c r="AM1287" s="104"/>
      <c r="AN1287" s="104"/>
      <c r="AO1287" s="104"/>
      <c r="AP1287" s="104"/>
      <c r="AQ1287" s="104"/>
      <c r="AR1287" s="104"/>
      <c r="AS1287" s="104"/>
      <c r="AT1287" s="104"/>
      <c r="AU1287" s="104"/>
      <c r="AV1287" s="104"/>
      <c r="AW1287" s="104"/>
      <c r="AX1287" s="104"/>
      <c r="AY1287" s="104"/>
      <c r="AZ1287" s="104"/>
      <c r="BA1287" s="104"/>
      <c r="BB1287" s="104"/>
      <c r="BC1287" s="104"/>
      <c r="BD1287" s="104"/>
      <c r="BE1287" s="104"/>
      <c r="BF1287" s="104"/>
      <c r="BG1287" s="104"/>
      <c r="BH1287" s="104"/>
      <c r="BI1287" s="104"/>
      <c r="BJ1287" s="104"/>
      <c r="BK1287" s="104"/>
      <c r="BL1287" s="104"/>
      <c r="BM1287" s="104"/>
      <c r="BN1287" s="104"/>
      <c r="BO1287" s="104"/>
      <c r="BP1287" s="104"/>
      <c r="BQ1287" s="104"/>
      <c r="BR1287" s="104"/>
      <c r="BS1287" s="104"/>
      <c r="BT1287" s="104"/>
      <c r="BU1287" s="104"/>
      <c r="BV1287" s="104"/>
      <c r="BW1287" s="104"/>
      <c r="BX1287" s="104"/>
      <c r="BY1287" s="104"/>
      <c r="BZ1287" s="104"/>
      <c r="CA1287" s="104"/>
      <c r="CB1287" s="104"/>
      <c r="CC1287" s="104"/>
      <c r="CD1287" s="104"/>
      <c r="CE1287" s="104"/>
      <c r="CF1287" s="104"/>
      <c r="CG1287" s="104"/>
      <c r="CH1287" s="104"/>
      <c r="CI1287" s="104"/>
      <c r="CJ1287" s="104"/>
      <c r="CK1287" s="104"/>
      <c r="CL1287" s="104"/>
      <c r="CM1287" s="104"/>
      <c r="CN1287" s="104"/>
      <c r="CO1287" s="104"/>
      <c r="CP1287" s="104"/>
      <c r="CQ1287" s="104"/>
      <c r="CR1287" s="104"/>
      <c r="CS1287" s="104"/>
      <c r="CT1287" s="104"/>
      <c r="CU1287" s="104"/>
      <c r="CV1287" s="104"/>
      <c r="CW1287" s="104"/>
      <c r="CX1287" s="104"/>
      <c r="CY1287" s="104"/>
      <c r="CZ1287" s="104"/>
      <c r="DA1287" s="104"/>
      <c r="DB1287" s="104"/>
      <c r="DC1287" s="104"/>
      <c r="DD1287" s="104"/>
      <c r="DE1287" s="104"/>
      <c r="DF1287" s="104"/>
      <c r="DG1287" s="104"/>
      <c r="DH1287" s="104"/>
      <c r="DI1287" s="104"/>
      <c r="DJ1287" s="107"/>
    </row>
    <row r="1288" spans="1:114" x14ac:dyDescent="0.2">
      <c r="A1288" s="164"/>
      <c r="B1288" s="165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Q1288" s="116"/>
      <c r="R1288" s="116"/>
      <c r="S1288" s="116"/>
      <c r="T1288" s="116"/>
      <c r="U1288" s="116"/>
      <c r="V1288" s="116"/>
      <c r="W1288" s="116"/>
      <c r="X1288" s="116"/>
      <c r="Y1288" s="122"/>
      <c r="Z1288" s="104"/>
      <c r="AA1288" s="104"/>
      <c r="AB1288" s="104"/>
      <c r="AC1288" s="104"/>
      <c r="AD1288" s="104"/>
      <c r="AE1288" s="104"/>
      <c r="AF1288" s="104"/>
      <c r="AG1288" s="104"/>
      <c r="AH1288" s="104"/>
      <c r="AI1288" s="104"/>
      <c r="AJ1288" s="104"/>
      <c r="AK1288" s="104"/>
      <c r="AL1288" s="104"/>
      <c r="AM1288" s="104"/>
      <c r="AN1288" s="104"/>
      <c r="AO1288" s="104"/>
      <c r="AP1288" s="104"/>
      <c r="AQ1288" s="104"/>
      <c r="AR1288" s="104"/>
      <c r="AS1288" s="104"/>
      <c r="AT1288" s="104"/>
      <c r="AU1288" s="104"/>
      <c r="AV1288" s="104"/>
      <c r="AW1288" s="104"/>
      <c r="AX1288" s="104"/>
      <c r="AY1288" s="104"/>
      <c r="AZ1288" s="104"/>
      <c r="BA1288" s="104"/>
      <c r="BB1288" s="104"/>
      <c r="BC1288" s="104"/>
      <c r="BD1288" s="104"/>
      <c r="BE1288" s="104"/>
      <c r="BF1288" s="104"/>
      <c r="BG1288" s="104"/>
      <c r="BH1288" s="104"/>
      <c r="BI1288" s="104"/>
      <c r="BJ1288" s="104"/>
      <c r="BK1288" s="104"/>
      <c r="BL1288" s="104"/>
      <c r="BM1288" s="104"/>
      <c r="BN1288" s="104"/>
      <c r="BO1288" s="104"/>
      <c r="BP1288" s="104"/>
      <c r="BQ1288" s="104"/>
      <c r="BR1288" s="104"/>
      <c r="BS1288" s="104"/>
      <c r="BT1288" s="104"/>
      <c r="BU1288" s="104"/>
      <c r="BV1288" s="104"/>
      <c r="BW1288" s="104"/>
      <c r="BX1288" s="104"/>
      <c r="BY1288" s="104"/>
      <c r="BZ1288" s="104"/>
      <c r="CA1288" s="104"/>
      <c r="CB1288" s="104"/>
      <c r="CC1288" s="104"/>
      <c r="CD1288" s="104"/>
      <c r="CE1288" s="104"/>
      <c r="CF1288" s="104"/>
      <c r="CG1288" s="104"/>
      <c r="CH1288" s="104"/>
      <c r="CI1288" s="104"/>
      <c r="CJ1288" s="104"/>
      <c r="CK1288" s="104"/>
      <c r="CL1288" s="104"/>
      <c r="CM1288" s="104"/>
      <c r="CN1288" s="104"/>
      <c r="CO1288" s="104"/>
      <c r="CP1288" s="104"/>
      <c r="CQ1288" s="104"/>
      <c r="CR1288" s="104"/>
      <c r="CS1288" s="104"/>
      <c r="CT1288" s="104"/>
      <c r="CU1288" s="104"/>
      <c r="CV1288" s="104"/>
      <c r="CW1288" s="104"/>
      <c r="CX1288" s="104"/>
      <c r="CY1288" s="104"/>
      <c r="CZ1288" s="104"/>
      <c r="DA1288" s="104"/>
      <c r="DB1288" s="104"/>
      <c r="DC1288" s="104"/>
      <c r="DD1288" s="104"/>
      <c r="DE1288" s="104"/>
      <c r="DF1288" s="104"/>
      <c r="DG1288" s="104"/>
      <c r="DH1288" s="104"/>
      <c r="DI1288" s="104"/>
      <c r="DJ1288" s="107"/>
    </row>
    <row r="1289" spans="1:114" x14ac:dyDescent="0.2">
      <c r="A1289" s="164"/>
      <c r="B1289" s="165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6"/>
      <c r="T1289" s="116"/>
      <c r="U1289" s="116"/>
      <c r="V1289" s="116"/>
      <c r="W1289" s="116"/>
      <c r="X1289" s="116"/>
      <c r="Y1289" s="122"/>
      <c r="Z1289" s="104"/>
      <c r="AA1289" s="104"/>
      <c r="AB1289" s="104"/>
      <c r="AC1289" s="104"/>
      <c r="AD1289" s="104"/>
      <c r="AE1289" s="104"/>
      <c r="AF1289" s="104"/>
      <c r="AG1289" s="104"/>
      <c r="AH1289" s="104"/>
      <c r="AI1289" s="104"/>
      <c r="AJ1289" s="104"/>
      <c r="AK1289" s="104"/>
      <c r="AL1289" s="104"/>
      <c r="AM1289" s="104"/>
      <c r="AN1289" s="104"/>
      <c r="AO1289" s="104"/>
      <c r="AP1289" s="104"/>
      <c r="AQ1289" s="104"/>
      <c r="AR1289" s="104"/>
      <c r="AS1289" s="104"/>
      <c r="AT1289" s="104"/>
      <c r="AU1289" s="104"/>
      <c r="AV1289" s="104"/>
      <c r="AW1289" s="104"/>
      <c r="AX1289" s="104"/>
      <c r="AY1289" s="104"/>
      <c r="AZ1289" s="104"/>
      <c r="BA1289" s="104"/>
      <c r="BB1289" s="104"/>
      <c r="BC1289" s="104"/>
      <c r="BD1289" s="104"/>
      <c r="BE1289" s="104"/>
      <c r="BF1289" s="104"/>
      <c r="BG1289" s="104"/>
      <c r="BH1289" s="104"/>
      <c r="BI1289" s="104"/>
      <c r="BJ1289" s="104"/>
      <c r="BK1289" s="104"/>
      <c r="BL1289" s="104"/>
      <c r="BM1289" s="104"/>
      <c r="BN1289" s="104"/>
      <c r="BO1289" s="104"/>
      <c r="BP1289" s="104"/>
      <c r="BQ1289" s="104"/>
      <c r="BR1289" s="104"/>
      <c r="BS1289" s="104"/>
      <c r="BT1289" s="104"/>
      <c r="BU1289" s="104"/>
      <c r="BV1289" s="104"/>
      <c r="BW1289" s="104"/>
      <c r="BX1289" s="104"/>
      <c r="BY1289" s="104"/>
      <c r="BZ1289" s="104"/>
      <c r="CA1289" s="104"/>
      <c r="CB1289" s="104"/>
      <c r="CC1289" s="104"/>
      <c r="CD1289" s="104"/>
      <c r="CE1289" s="104"/>
      <c r="CF1289" s="104"/>
      <c r="CG1289" s="104"/>
      <c r="CH1289" s="104"/>
      <c r="CI1289" s="104"/>
      <c r="CJ1289" s="104"/>
      <c r="CK1289" s="104"/>
      <c r="CL1289" s="104"/>
      <c r="CM1289" s="104"/>
      <c r="CN1289" s="104"/>
      <c r="CO1289" s="104"/>
      <c r="CP1289" s="104"/>
      <c r="CQ1289" s="104"/>
      <c r="CR1289" s="104"/>
      <c r="CS1289" s="104"/>
      <c r="CT1289" s="104"/>
      <c r="CU1289" s="104"/>
      <c r="CV1289" s="104"/>
      <c r="CW1289" s="104"/>
      <c r="CX1289" s="104"/>
      <c r="CY1289" s="104"/>
      <c r="CZ1289" s="104"/>
      <c r="DA1289" s="104"/>
      <c r="DB1289" s="104"/>
      <c r="DC1289" s="104"/>
      <c r="DD1289" s="104"/>
      <c r="DE1289" s="104"/>
      <c r="DF1289" s="104"/>
      <c r="DG1289" s="104"/>
      <c r="DH1289" s="104"/>
      <c r="DI1289" s="104"/>
      <c r="DJ1289" s="107"/>
    </row>
    <row r="1290" spans="1:114" x14ac:dyDescent="0.2">
      <c r="A1290" s="164"/>
      <c r="B1290" s="165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Q1290" s="116"/>
      <c r="R1290" s="116"/>
      <c r="S1290" s="116"/>
      <c r="T1290" s="116"/>
      <c r="U1290" s="116"/>
      <c r="V1290" s="116"/>
      <c r="W1290" s="116"/>
      <c r="X1290" s="116"/>
      <c r="Y1290" s="122"/>
      <c r="Z1290" s="104"/>
      <c r="AA1290" s="104"/>
      <c r="AB1290" s="104"/>
      <c r="AC1290" s="104"/>
      <c r="AD1290" s="104"/>
      <c r="AE1290" s="104"/>
      <c r="AF1290" s="104"/>
      <c r="AG1290" s="104"/>
      <c r="AH1290" s="104"/>
      <c r="AI1290" s="104"/>
      <c r="AJ1290" s="104"/>
      <c r="AK1290" s="104"/>
      <c r="AL1290" s="104"/>
      <c r="AM1290" s="104"/>
      <c r="AN1290" s="104"/>
      <c r="AO1290" s="104"/>
      <c r="AP1290" s="104"/>
      <c r="AQ1290" s="104"/>
      <c r="AR1290" s="104"/>
      <c r="AS1290" s="104"/>
      <c r="AT1290" s="104"/>
      <c r="AU1290" s="104"/>
      <c r="AV1290" s="104"/>
      <c r="AW1290" s="104"/>
      <c r="AX1290" s="104"/>
      <c r="AY1290" s="104"/>
      <c r="AZ1290" s="104"/>
      <c r="BA1290" s="104"/>
      <c r="BB1290" s="104"/>
      <c r="BC1290" s="104"/>
      <c r="BD1290" s="104"/>
      <c r="BE1290" s="104"/>
      <c r="BF1290" s="104"/>
      <c r="BG1290" s="104"/>
      <c r="BH1290" s="104"/>
      <c r="BI1290" s="104"/>
      <c r="BJ1290" s="104"/>
      <c r="BK1290" s="104"/>
      <c r="BL1290" s="104"/>
      <c r="BM1290" s="104"/>
      <c r="BN1290" s="104"/>
      <c r="BO1290" s="104"/>
      <c r="BP1290" s="104"/>
      <c r="BQ1290" s="104"/>
      <c r="BR1290" s="104"/>
      <c r="BS1290" s="104"/>
      <c r="BT1290" s="104"/>
      <c r="BU1290" s="104"/>
      <c r="BV1290" s="104"/>
      <c r="BW1290" s="104"/>
      <c r="BX1290" s="104"/>
      <c r="BY1290" s="104"/>
      <c r="BZ1290" s="104"/>
      <c r="CA1290" s="104"/>
      <c r="CB1290" s="104"/>
      <c r="CC1290" s="104"/>
      <c r="CD1290" s="104"/>
      <c r="CE1290" s="104"/>
      <c r="CF1290" s="104"/>
      <c r="CG1290" s="104"/>
      <c r="CH1290" s="104"/>
      <c r="CI1290" s="104"/>
      <c r="CJ1290" s="104"/>
      <c r="CK1290" s="104"/>
      <c r="CL1290" s="104"/>
      <c r="CM1290" s="104"/>
      <c r="CN1290" s="104"/>
      <c r="CO1290" s="104"/>
      <c r="CP1290" s="104"/>
      <c r="CQ1290" s="104"/>
      <c r="CR1290" s="104"/>
      <c r="CS1290" s="104"/>
      <c r="CT1290" s="104"/>
      <c r="CU1290" s="104"/>
      <c r="CV1290" s="104"/>
      <c r="CW1290" s="104"/>
      <c r="CX1290" s="104"/>
      <c r="CY1290" s="104"/>
      <c r="CZ1290" s="104"/>
      <c r="DA1290" s="104"/>
      <c r="DB1290" s="104"/>
      <c r="DC1290" s="104"/>
      <c r="DD1290" s="104"/>
      <c r="DE1290" s="104"/>
      <c r="DF1290" s="104"/>
      <c r="DG1290" s="104"/>
      <c r="DH1290" s="104"/>
      <c r="DI1290" s="104"/>
      <c r="DJ1290" s="107"/>
    </row>
    <row r="1291" spans="1:114" x14ac:dyDescent="0.2">
      <c r="A1291" s="164"/>
      <c r="B1291" s="165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Q1291" s="116"/>
      <c r="R1291" s="116"/>
      <c r="S1291" s="116"/>
      <c r="T1291" s="116"/>
      <c r="U1291" s="116"/>
      <c r="V1291" s="116"/>
      <c r="W1291" s="116"/>
      <c r="X1291" s="116"/>
      <c r="Y1291" s="122"/>
      <c r="Z1291" s="104"/>
      <c r="AA1291" s="104"/>
      <c r="AB1291" s="104"/>
      <c r="AC1291" s="104"/>
      <c r="AD1291" s="104"/>
      <c r="AE1291" s="104"/>
      <c r="AF1291" s="104"/>
      <c r="AG1291" s="104"/>
      <c r="AH1291" s="104"/>
      <c r="AI1291" s="104"/>
      <c r="AJ1291" s="104"/>
      <c r="AK1291" s="104"/>
      <c r="AL1291" s="104"/>
      <c r="AM1291" s="104"/>
      <c r="AN1291" s="104"/>
      <c r="AO1291" s="104"/>
      <c r="AP1291" s="104"/>
      <c r="AQ1291" s="104"/>
      <c r="AR1291" s="104"/>
      <c r="AS1291" s="104"/>
      <c r="AT1291" s="104"/>
      <c r="AU1291" s="104"/>
      <c r="AV1291" s="104"/>
      <c r="AW1291" s="104"/>
      <c r="AX1291" s="104"/>
      <c r="AY1291" s="104"/>
      <c r="AZ1291" s="104"/>
      <c r="BA1291" s="104"/>
      <c r="BB1291" s="104"/>
      <c r="BC1291" s="104"/>
      <c r="BD1291" s="104"/>
      <c r="BE1291" s="104"/>
      <c r="BF1291" s="104"/>
      <c r="BG1291" s="104"/>
      <c r="BH1291" s="104"/>
      <c r="BI1291" s="104"/>
      <c r="BJ1291" s="104"/>
      <c r="BK1291" s="104"/>
      <c r="BL1291" s="104"/>
      <c r="BM1291" s="104"/>
      <c r="BN1291" s="104"/>
      <c r="BO1291" s="104"/>
      <c r="BP1291" s="104"/>
      <c r="BQ1291" s="104"/>
      <c r="BR1291" s="104"/>
      <c r="BS1291" s="104"/>
      <c r="BT1291" s="104"/>
      <c r="BU1291" s="104"/>
      <c r="BV1291" s="104"/>
      <c r="BW1291" s="104"/>
      <c r="BX1291" s="104"/>
      <c r="BY1291" s="104"/>
      <c r="BZ1291" s="104"/>
      <c r="CA1291" s="104"/>
      <c r="CB1291" s="104"/>
      <c r="CC1291" s="104"/>
      <c r="CD1291" s="104"/>
      <c r="CE1291" s="104"/>
      <c r="CF1291" s="104"/>
      <c r="CG1291" s="104"/>
      <c r="CH1291" s="104"/>
      <c r="CI1291" s="104"/>
      <c r="CJ1291" s="104"/>
      <c r="CK1291" s="104"/>
      <c r="CL1291" s="104"/>
      <c r="CM1291" s="104"/>
      <c r="CN1291" s="104"/>
      <c r="CO1291" s="104"/>
      <c r="CP1291" s="104"/>
      <c r="CQ1291" s="104"/>
      <c r="CR1291" s="104"/>
      <c r="CS1291" s="104"/>
      <c r="CT1291" s="104"/>
      <c r="CU1291" s="104"/>
      <c r="CV1291" s="104"/>
      <c r="CW1291" s="104"/>
      <c r="CX1291" s="104"/>
      <c r="CY1291" s="104"/>
      <c r="CZ1291" s="104"/>
      <c r="DA1291" s="104"/>
      <c r="DB1291" s="104"/>
      <c r="DC1291" s="104"/>
      <c r="DD1291" s="104"/>
      <c r="DE1291" s="104"/>
      <c r="DF1291" s="104"/>
      <c r="DG1291" s="104"/>
      <c r="DH1291" s="104"/>
      <c r="DI1291" s="104"/>
      <c r="DJ1291" s="107"/>
    </row>
    <row r="1292" spans="1:114" x14ac:dyDescent="0.2">
      <c r="A1292" s="164"/>
      <c r="B1292" s="165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Q1292" s="116"/>
      <c r="R1292" s="116"/>
      <c r="S1292" s="116"/>
      <c r="T1292" s="116"/>
      <c r="U1292" s="116"/>
      <c r="V1292" s="116"/>
      <c r="W1292" s="116"/>
      <c r="X1292" s="116"/>
      <c r="Y1292" s="122"/>
      <c r="Z1292" s="104"/>
      <c r="AA1292" s="104"/>
      <c r="AB1292" s="104"/>
      <c r="AC1292" s="104"/>
      <c r="AD1292" s="104"/>
      <c r="AE1292" s="104"/>
      <c r="AF1292" s="104"/>
      <c r="AG1292" s="104"/>
      <c r="AH1292" s="104"/>
      <c r="AI1292" s="104"/>
      <c r="AJ1292" s="104"/>
      <c r="AK1292" s="104"/>
      <c r="AL1292" s="104"/>
      <c r="AM1292" s="104"/>
      <c r="AN1292" s="104"/>
      <c r="AO1292" s="104"/>
      <c r="AP1292" s="104"/>
      <c r="AQ1292" s="104"/>
      <c r="AR1292" s="104"/>
      <c r="AS1292" s="104"/>
      <c r="AT1292" s="104"/>
      <c r="AU1292" s="104"/>
      <c r="AV1292" s="104"/>
      <c r="AW1292" s="104"/>
      <c r="AX1292" s="104"/>
      <c r="AY1292" s="104"/>
      <c r="AZ1292" s="104"/>
      <c r="BA1292" s="104"/>
      <c r="BB1292" s="104"/>
      <c r="BC1292" s="104"/>
      <c r="BD1292" s="104"/>
      <c r="BE1292" s="104"/>
      <c r="BF1292" s="104"/>
      <c r="BG1292" s="104"/>
      <c r="BH1292" s="104"/>
      <c r="BI1292" s="104"/>
      <c r="BJ1292" s="104"/>
      <c r="BK1292" s="104"/>
      <c r="BL1292" s="104"/>
      <c r="BM1292" s="104"/>
      <c r="BN1292" s="104"/>
      <c r="BO1292" s="104"/>
      <c r="BP1292" s="104"/>
      <c r="BQ1292" s="104"/>
      <c r="BR1292" s="104"/>
      <c r="BS1292" s="104"/>
      <c r="BT1292" s="104"/>
      <c r="BU1292" s="104"/>
      <c r="BV1292" s="104"/>
      <c r="BW1292" s="104"/>
      <c r="BX1292" s="104"/>
      <c r="BY1292" s="104"/>
      <c r="BZ1292" s="104"/>
      <c r="CA1292" s="104"/>
      <c r="CB1292" s="104"/>
      <c r="CC1292" s="104"/>
      <c r="CD1292" s="104"/>
      <c r="CE1292" s="104"/>
      <c r="CF1292" s="104"/>
      <c r="CG1292" s="104"/>
      <c r="CH1292" s="104"/>
      <c r="CI1292" s="104"/>
      <c r="CJ1292" s="104"/>
      <c r="CK1292" s="104"/>
      <c r="CL1292" s="104"/>
      <c r="CM1292" s="104"/>
      <c r="CN1292" s="104"/>
      <c r="CO1292" s="104"/>
      <c r="CP1292" s="104"/>
      <c r="CQ1292" s="104"/>
      <c r="CR1292" s="104"/>
      <c r="CS1292" s="104"/>
      <c r="CT1292" s="104"/>
      <c r="CU1292" s="104"/>
      <c r="CV1292" s="104"/>
      <c r="CW1292" s="104"/>
      <c r="CX1292" s="104"/>
      <c r="CY1292" s="104"/>
      <c r="CZ1292" s="104"/>
      <c r="DA1292" s="104"/>
      <c r="DB1292" s="104"/>
      <c r="DC1292" s="104"/>
      <c r="DD1292" s="104"/>
      <c r="DE1292" s="104"/>
      <c r="DF1292" s="104"/>
      <c r="DG1292" s="104"/>
      <c r="DH1292" s="104"/>
      <c r="DI1292" s="104"/>
      <c r="DJ1292" s="107"/>
    </row>
    <row r="1293" spans="1:114" x14ac:dyDescent="0.2">
      <c r="A1293" s="164"/>
      <c r="B1293" s="165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Q1293" s="116"/>
      <c r="R1293" s="116"/>
      <c r="S1293" s="116"/>
      <c r="T1293" s="116"/>
      <c r="U1293" s="116"/>
      <c r="V1293" s="116"/>
      <c r="W1293" s="116"/>
      <c r="X1293" s="116"/>
      <c r="Y1293" s="122"/>
      <c r="Z1293" s="104"/>
      <c r="AA1293" s="104"/>
      <c r="AB1293" s="104"/>
      <c r="AC1293" s="104"/>
      <c r="AD1293" s="104"/>
      <c r="AE1293" s="104"/>
      <c r="AF1293" s="104"/>
      <c r="AG1293" s="104"/>
      <c r="AH1293" s="104"/>
      <c r="AI1293" s="104"/>
      <c r="AJ1293" s="104"/>
      <c r="AK1293" s="104"/>
      <c r="AL1293" s="104"/>
      <c r="AM1293" s="104"/>
      <c r="AN1293" s="104"/>
      <c r="AO1293" s="104"/>
      <c r="AP1293" s="104"/>
      <c r="AQ1293" s="104"/>
      <c r="AR1293" s="104"/>
      <c r="AS1293" s="104"/>
      <c r="AT1293" s="104"/>
      <c r="AU1293" s="104"/>
      <c r="AV1293" s="104"/>
      <c r="AW1293" s="104"/>
      <c r="AX1293" s="104"/>
      <c r="AY1293" s="104"/>
      <c r="AZ1293" s="104"/>
      <c r="BA1293" s="104"/>
      <c r="BB1293" s="104"/>
      <c r="BC1293" s="104"/>
      <c r="BD1293" s="104"/>
      <c r="BE1293" s="104"/>
      <c r="BF1293" s="104"/>
      <c r="BG1293" s="104"/>
      <c r="BH1293" s="104"/>
      <c r="BI1293" s="104"/>
      <c r="BJ1293" s="104"/>
      <c r="BK1293" s="104"/>
      <c r="BL1293" s="104"/>
      <c r="BM1293" s="104"/>
      <c r="BN1293" s="104"/>
      <c r="BO1293" s="104"/>
      <c r="BP1293" s="104"/>
      <c r="BQ1293" s="104"/>
      <c r="BR1293" s="104"/>
      <c r="BS1293" s="104"/>
      <c r="BT1293" s="104"/>
      <c r="BU1293" s="104"/>
      <c r="BV1293" s="104"/>
      <c r="BW1293" s="104"/>
      <c r="BX1293" s="104"/>
      <c r="BY1293" s="104"/>
      <c r="BZ1293" s="104"/>
      <c r="CA1293" s="104"/>
      <c r="CB1293" s="104"/>
      <c r="CC1293" s="104"/>
      <c r="CD1293" s="104"/>
      <c r="CE1293" s="104"/>
      <c r="CF1293" s="104"/>
      <c r="CG1293" s="104"/>
      <c r="CH1293" s="104"/>
      <c r="CI1293" s="104"/>
      <c r="CJ1293" s="104"/>
      <c r="CK1293" s="104"/>
      <c r="CL1293" s="104"/>
      <c r="CM1293" s="104"/>
      <c r="CN1293" s="104"/>
      <c r="CO1293" s="104"/>
      <c r="CP1293" s="104"/>
      <c r="CQ1293" s="104"/>
      <c r="CR1293" s="104"/>
      <c r="CS1293" s="104"/>
      <c r="CT1293" s="104"/>
      <c r="CU1293" s="104"/>
      <c r="CV1293" s="104"/>
      <c r="CW1293" s="104"/>
      <c r="CX1293" s="104"/>
      <c r="CY1293" s="104"/>
      <c r="CZ1293" s="104"/>
      <c r="DA1293" s="104"/>
      <c r="DB1293" s="104"/>
      <c r="DC1293" s="104"/>
      <c r="DD1293" s="104"/>
      <c r="DE1293" s="104"/>
      <c r="DF1293" s="104"/>
      <c r="DG1293" s="104"/>
      <c r="DH1293" s="104"/>
      <c r="DI1293" s="104"/>
      <c r="DJ1293" s="107"/>
    </row>
    <row r="1294" spans="1:114" x14ac:dyDescent="0.2">
      <c r="A1294" s="164"/>
      <c r="B1294" s="165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Q1294" s="116"/>
      <c r="R1294" s="116"/>
      <c r="S1294" s="116"/>
      <c r="T1294" s="116"/>
      <c r="U1294" s="116"/>
      <c r="V1294" s="116"/>
      <c r="W1294" s="116"/>
      <c r="X1294" s="116"/>
      <c r="Y1294" s="122"/>
      <c r="Z1294" s="104"/>
      <c r="AA1294" s="104"/>
      <c r="AB1294" s="104"/>
      <c r="AC1294" s="104"/>
      <c r="AD1294" s="104"/>
      <c r="AE1294" s="104"/>
      <c r="AF1294" s="104"/>
      <c r="AG1294" s="104"/>
      <c r="AH1294" s="104"/>
      <c r="AI1294" s="104"/>
      <c r="AJ1294" s="104"/>
      <c r="AK1294" s="104"/>
      <c r="AL1294" s="104"/>
      <c r="AM1294" s="104"/>
      <c r="AN1294" s="104"/>
      <c r="AO1294" s="104"/>
      <c r="AP1294" s="104"/>
      <c r="AQ1294" s="104"/>
      <c r="AR1294" s="104"/>
      <c r="AS1294" s="104"/>
      <c r="AT1294" s="104"/>
      <c r="AU1294" s="104"/>
      <c r="AV1294" s="104"/>
      <c r="AW1294" s="104"/>
      <c r="AX1294" s="104"/>
      <c r="AY1294" s="104"/>
      <c r="AZ1294" s="104"/>
      <c r="BA1294" s="104"/>
      <c r="BB1294" s="104"/>
      <c r="BC1294" s="104"/>
      <c r="BD1294" s="104"/>
      <c r="BE1294" s="104"/>
      <c r="BF1294" s="104"/>
      <c r="BG1294" s="104"/>
      <c r="BH1294" s="104"/>
      <c r="BI1294" s="104"/>
      <c r="BJ1294" s="104"/>
      <c r="BK1294" s="104"/>
      <c r="BL1294" s="104"/>
      <c r="BM1294" s="104"/>
      <c r="BN1294" s="104"/>
      <c r="BO1294" s="104"/>
      <c r="BP1294" s="104"/>
      <c r="BQ1294" s="104"/>
      <c r="BR1294" s="104"/>
      <c r="BS1294" s="104"/>
      <c r="BT1294" s="104"/>
      <c r="BU1294" s="104"/>
      <c r="BV1294" s="104"/>
      <c r="BW1294" s="104"/>
      <c r="BX1294" s="104"/>
      <c r="BY1294" s="104"/>
      <c r="BZ1294" s="104"/>
      <c r="CA1294" s="104"/>
      <c r="CB1294" s="104"/>
      <c r="CC1294" s="104"/>
      <c r="CD1294" s="104"/>
      <c r="CE1294" s="104"/>
      <c r="CF1294" s="104"/>
      <c r="CG1294" s="104"/>
      <c r="CH1294" s="104"/>
      <c r="CI1294" s="104"/>
      <c r="CJ1294" s="104"/>
      <c r="CK1294" s="104"/>
      <c r="CL1294" s="104"/>
      <c r="CM1294" s="104"/>
      <c r="CN1294" s="104"/>
      <c r="CO1294" s="104"/>
      <c r="CP1294" s="104"/>
      <c r="CQ1294" s="104"/>
      <c r="CR1294" s="104"/>
      <c r="CS1294" s="104"/>
      <c r="CT1294" s="104"/>
      <c r="CU1294" s="104"/>
      <c r="CV1294" s="104"/>
      <c r="CW1294" s="104"/>
      <c r="CX1294" s="104"/>
      <c r="CY1294" s="104"/>
      <c r="CZ1294" s="104"/>
      <c r="DA1294" s="104"/>
      <c r="DB1294" s="104"/>
      <c r="DC1294" s="104"/>
      <c r="DD1294" s="104"/>
      <c r="DE1294" s="104"/>
      <c r="DF1294" s="104"/>
      <c r="DG1294" s="104"/>
      <c r="DH1294" s="104"/>
      <c r="DI1294" s="104"/>
      <c r="DJ1294" s="107"/>
    </row>
    <row r="1295" spans="1:114" x14ac:dyDescent="0.2">
      <c r="A1295" s="164"/>
      <c r="B1295" s="165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Q1295" s="116"/>
      <c r="R1295" s="116"/>
      <c r="S1295" s="116"/>
      <c r="T1295" s="116"/>
      <c r="U1295" s="116"/>
      <c r="V1295" s="116"/>
      <c r="W1295" s="116"/>
      <c r="X1295" s="116"/>
      <c r="Y1295" s="122"/>
      <c r="Z1295" s="104"/>
      <c r="AA1295" s="104"/>
      <c r="AB1295" s="104"/>
      <c r="AC1295" s="104"/>
      <c r="AD1295" s="104"/>
      <c r="AE1295" s="104"/>
      <c r="AF1295" s="104"/>
      <c r="AG1295" s="104"/>
      <c r="AH1295" s="104"/>
      <c r="AI1295" s="104"/>
      <c r="AJ1295" s="104"/>
      <c r="AK1295" s="104"/>
      <c r="AL1295" s="104"/>
      <c r="AM1295" s="104"/>
      <c r="AN1295" s="104"/>
      <c r="AO1295" s="104"/>
      <c r="AP1295" s="104"/>
      <c r="AQ1295" s="104"/>
      <c r="AR1295" s="104"/>
      <c r="AS1295" s="104"/>
      <c r="AT1295" s="104"/>
      <c r="AU1295" s="104"/>
      <c r="AV1295" s="104"/>
      <c r="AW1295" s="104"/>
      <c r="AX1295" s="104"/>
      <c r="AY1295" s="104"/>
      <c r="AZ1295" s="104"/>
      <c r="BA1295" s="104"/>
      <c r="BB1295" s="104"/>
      <c r="BC1295" s="104"/>
      <c r="BD1295" s="104"/>
      <c r="BE1295" s="104"/>
      <c r="BF1295" s="104"/>
      <c r="BG1295" s="104"/>
      <c r="BH1295" s="104"/>
      <c r="BI1295" s="104"/>
      <c r="BJ1295" s="104"/>
      <c r="BK1295" s="104"/>
      <c r="BL1295" s="104"/>
      <c r="BM1295" s="104"/>
      <c r="BN1295" s="104"/>
      <c r="BO1295" s="104"/>
      <c r="BP1295" s="104"/>
      <c r="BQ1295" s="104"/>
      <c r="BR1295" s="104"/>
      <c r="BS1295" s="104"/>
      <c r="BT1295" s="104"/>
      <c r="BU1295" s="104"/>
      <c r="BV1295" s="104"/>
      <c r="BW1295" s="104"/>
      <c r="BX1295" s="104"/>
      <c r="BY1295" s="104"/>
      <c r="BZ1295" s="104"/>
      <c r="CA1295" s="104"/>
      <c r="CB1295" s="104"/>
      <c r="CC1295" s="104"/>
      <c r="CD1295" s="104"/>
      <c r="CE1295" s="104"/>
      <c r="CF1295" s="104"/>
      <c r="CG1295" s="104"/>
      <c r="CH1295" s="104"/>
      <c r="CI1295" s="104"/>
      <c r="CJ1295" s="104"/>
      <c r="CK1295" s="104"/>
      <c r="CL1295" s="104"/>
      <c r="CM1295" s="104"/>
      <c r="CN1295" s="104"/>
      <c r="CO1295" s="104"/>
      <c r="CP1295" s="104"/>
      <c r="CQ1295" s="104"/>
      <c r="CR1295" s="104"/>
      <c r="CS1295" s="104"/>
      <c r="CT1295" s="104"/>
      <c r="CU1295" s="104"/>
      <c r="CV1295" s="104"/>
      <c r="CW1295" s="104"/>
      <c r="CX1295" s="104"/>
      <c r="CY1295" s="104"/>
      <c r="CZ1295" s="104"/>
      <c r="DA1295" s="104"/>
      <c r="DB1295" s="104"/>
      <c r="DC1295" s="104"/>
      <c r="DD1295" s="104"/>
      <c r="DE1295" s="104"/>
      <c r="DF1295" s="104"/>
      <c r="DG1295" s="104"/>
      <c r="DH1295" s="104"/>
      <c r="DI1295" s="104"/>
      <c r="DJ1295" s="107"/>
    </row>
    <row r="1296" spans="1:114" x14ac:dyDescent="0.2">
      <c r="A1296" s="164"/>
      <c r="B1296" s="165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Q1296" s="116"/>
      <c r="R1296" s="116"/>
      <c r="S1296" s="116"/>
      <c r="T1296" s="116"/>
      <c r="U1296" s="116"/>
      <c r="V1296" s="116"/>
      <c r="W1296" s="116"/>
      <c r="X1296" s="116"/>
      <c r="Y1296" s="122"/>
      <c r="Z1296" s="104"/>
      <c r="AA1296" s="104"/>
      <c r="AB1296" s="104"/>
      <c r="AC1296" s="104"/>
      <c r="AD1296" s="104"/>
      <c r="AE1296" s="104"/>
      <c r="AF1296" s="104"/>
      <c r="AG1296" s="104"/>
      <c r="AH1296" s="104"/>
      <c r="AI1296" s="104"/>
      <c r="AJ1296" s="104"/>
      <c r="AK1296" s="104"/>
      <c r="AL1296" s="104"/>
      <c r="AM1296" s="104"/>
      <c r="AN1296" s="104"/>
      <c r="AO1296" s="104"/>
      <c r="AP1296" s="104"/>
      <c r="AQ1296" s="104"/>
      <c r="AR1296" s="104"/>
      <c r="AS1296" s="104"/>
      <c r="AT1296" s="104"/>
      <c r="AU1296" s="104"/>
      <c r="AV1296" s="104"/>
      <c r="AW1296" s="104"/>
      <c r="AX1296" s="104"/>
      <c r="AY1296" s="104"/>
      <c r="AZ1296" s="104"/>
      <c r="BA1296" s="104"/>
      <c r="BB1296" s="104"/>
      <c r="BC1296" s="104"/>
      <c r="BD1296" s="104"/>
      <c r="BE1296" s="104"/>
      <c r="BF1296" s="104"/>
      <c r="BG1296" s="104"/>
      <c r="BH1296" s="104"/>
      <c r="BI1296" s="104"/>
      <c r="BJ1296" s="104"/>
      <c r="BK1296" s="104"/>
      <c r="BL1296" s="104"/>
      <c r="BM1296" s="104"/>
      <c r="BN1296" s="104"/>
      <c r="BO1296" s="104"/>
      <c r="BP1296" s="104"/>
      <c r="BQ1296" s="104"/>
      <c r="BR1296" s="104"/>
      <c r="BS1296" s="104"/>
      <c r="BT1296" s="104"/>
      <c r="BU1296" s="104"/>
      <c r="BV1296" s="104"/>
      <c r="BW1296" s="104"/>
      <c r="BX1296" s="104"/>
      <c r="BY1296" s="104"/>
      <c r="BZ1296" s="104"/>
      <c r="CA1296" s="104"/>
      <c r="CB1296" s="104"/>
      <c r="CC1296" s="104"/>
      <c r="CD1296" s="104"/>
      <c r="CE1296" s="104"/>
      <c r="CF1296" s="104"/>
      <c r="CG1296" s="104"/>
      <c r="CH1296" s="104"/>
      <c r="CI1296" s="104"/>
      <c r="CJ1296" s="104"/>
      <c r="CK1296" s="104"/>
      <c r="CL1296" s="104"/>
      <c r="CM1296" s="104"/>
      <c r="CN1296" s="104"/>
      <c r="CO1296" s="104"/>
      <c r="CP1296" s="104"/>
      <c r="CQ1296" s="104"/>
      <c r="CR1296" s="104"/>
      <c r="CS1296" s="104"/>
      <c r="CT1296" s="104"/>
      <c r="CU1296" s="104"/>
      <c r="CV1296" s="104"/>
      <c r="CW1296" s="104"/>
      <c r="CX1296" s="104"/>
      <c r="CY1296" s="104"/>
      <c r="CZ1296" s="104"/>
      <c r="DA1296" s="104"/>
      <c r="DB1296" s="104"/>
      <c r="DC1296" s="104"/>
      <c r="DD1296" s="104"/>
      <c r="DE1296" s="104"/>
      <c r="DF1296" s="104"/>
      <c r="DG1296" s="104"/>
      <c r="DH1296" s="104"/>
      <c r="DI1296" s="104"/>
      <c r="DJ1296" s="107"/>
    </row>
    <row r="1297" spans="1:114" x14ac:dyDescent="0.2">
      <c r="A1297" s="164"/>
      <c r="B1297" s="165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Q1297" s="116"/>
      <c r="R1297" s="116"/>
      <c r="S1297" s="116"/>
      <c r="T1297" s="116"/>
      <c r="U1297" s="116"/>
      <c r="V1297" s="116"/>
      <c r="W1297" s="116"/>
      <c r="X1297" s="116"/>
      <c r="Y1297" s="122"/>
      <c r="Z1297" s="104"/>
      <c r="AA1297" s="104"/>
      <c r="AB1297" s="104"/>
      <c r="AC1297" s="104"/>
      <c r="AD1297" s="104"/>
      <c r="AE1297" s="104"/>
      <c r="AF1297" s="104"/>
      <c r="AG1297" s="104"/>
      <c r="AH1297" s="104"/>
      <c r="AI1297" s="104"/>
      <c r="AJ1297" s="104"/>
      <c r="AK1297" s="104"/>
      <c r="AL1297" s="104"/>
      <c r="AM1297" s="104"/>
      <c r="AN1297" s="104"/>
      <c r="AO1297" s="104"/>
      <c r="AP1297" s="104"/>
      <c r="AQ1297" s="104"/>
      <c r="AR1297" s="104"/>
      <c r="AS1297" s="104"/>
      <c r="AT1297" s="104"/>
      <c r="AU1297" s="104"/>
      <c r="AV1297" s="104"/>
      <c r="AW1297" s="104"/>
      <c r="AX1297" s="104"/>
      <c r="AY1297" s="104"/>
      <c r="AZ1297" s="104"/>
      <c r="BA1297" s="104"/>
      <c r="BB1297" s="104"/>
      <c r="BC1297" s="104"/>
      <c r="BD1297" s="104"/>
      <c r="BE1297" s="104"/>
      <c r="BF1297" s="104"/>
      <c r="BG1297" s="104"/>
      <c r="BH1297" s="104"/>
      <c r="BI1297" s="104"/>
      <c r="BJ1297" s="104"/>
      <c r="BK1297" s="104"/>
      <c r="BL1297" s="104"/>
      <c r="BM1297" s="104"/>
      <c r="BN1297" s="104"/>
      <c r="BO1297" s="104"/>
      <c r="BP1297" s="104"/>
      <c r="BQ1297" s="104"/>
      <c r="BR1297" s="104"/>
      <c r="BS1297" s="104"/>
      <c r="BT1297" s="104"/>
      <c r="BU1297" s="104"/>
      <c r="BV1297" s="104"/>
      <c r="BW1297" s="104"/>
      <c r="BX1297" s="104"/>
      <c r="BY1297" s="104"/>
      <c r="BZ1297" s="104"/>
      <c r="CA1297" s="104"/>
      <c r="CB1297" s="104"/>
      <c r="CC1297" s="104"/>
      <c r="CD1297" s="104"/>
      <c r="CE1297" s="104"/>
      <c r="CF1297" s="104"/>
      <c r="CG1297" s="104"/>
      <c r="CH1297" s="104"/>
      <c r="CI1297" s="104"/>
      <c r="CJ1297" s="104"/>
      <c r="CK1297" s="104"/>
      <c r="CL1297" s="104"/>
      <c r="CM1297" s="104"/>
      <c r="CN1297" s="104"/>
      <c r="CO1297" s="104"/>
      <c r="CP1297" s="104"/>
      <c r="CQ1297" s="104"/>
      <c r="CR1297" s="104"/>
      <c r="CS1297" s="104"/>
      <c r="CT1297" s="104"/>
      <c r="CU1297" s="104"/>
      <c r="CV1297" s="104"/>
      <c r="CW1297" s="104"/>
      <c r="CX1297" s="104"/>
      <c r="CY1297" s="104"/>
      <c r="CZ1297" s="104"/>
      <c r="DA1297" s="104"/>
      <c r="DB1297" s="104"/>
      <c r="DC1297" s="104"/>
      <c r="DD1297" s="104"/>
      <c r="DE1297" s="104"/>
      <c r="DF1297" s="104"/>
      <c r="DG1297" s="104"/>
      <c r="DH1297" s="104"/>
      <c r="DI1297" s="104"/>
      <c r="DJ1297" s="107"/>
    </row>
    <row r="1298" spans="1:114" x14ac:dyDescent="0.2">
      <c r="A1298" s="164"/>
      <c r="B1298" s="165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Q1298" s="116"/>
      <c r="R1298" s="116"/>
      <c r="S1298" s="116"/>
      <c r="T1298" s="116"/>
      <c r="U1298" s="116"/>
      <c r="V1298" s="116"/>
      <c r="W1298" s="116"/>
      <c r="X1298" s="116"/>
      <c r="Y1298" s="122"/>
      <c r="Z1298" s="104"/>
      <c r="AA1298" s="104"/>
      <c r="AB1298" s="104"/>
      <c r="AC1298" s="104"/>
      <c r="AD1298" s="104"/>
      <c r="AE1298" s="104"/>
      <c r="AF1298" s="104"/>
      <c r="AG1298" s="104"/>
      <c r="AH1298" s="104"/>
      <c r="AI1298" s="104"/>
      <c r="AJ1298" s="104"/>
      <c r="AK1298" s="104"/>
      <c r="AL1298" s="104"/>
      <c r="AM1298" s="104"/>
      <c r="AN1298" s="104"/>
      <c r="AO1298" s="104"/>
      <c r="AP1298" s="104"/>
      <c r="AQ1298" s="104"/>
      <c r="AR1298" s="104"/>
      <c r="AS1298" s="104"/>
      <c r="AT1298" s="104"/>
      <c r="AU1298" s="104"/>
      <c r="AV1298" s="104"/>
      <c r="AW1298" s="104"/>
      <c r="AX1298" s="104"/>
      <c r="AY1298" s="104"/>
      <c r="AZ1298" s="104"/>
      <c r="BA1298" s="104"/>
      <c r="BB1298" s="104"/>
      <c r="BC1298" s="104"/>
      <c r="BD1298" s="104"/>
      <c r="BE1298" s="104"/>
      <c r="BF1298" s="104"/>
      <c r="BG1298" s="104"/>
      <c r="BH1298" s="104"/>
      <c r="BI1298" s="104"/>
      <c r="BJ1298" s="104"/>
      <c r="BK1298" s="104"/>
      <c r="BL1298" s="104"/>
      <c r="BM1298" s="104"/>
      <c r="BN1298" s="104"/>
      <c r="BO1298" s="104"/>
      <c r="BP1298" s="104"/>
      <c r="BQ1298" s="104"/>
      <c r="BR1298" s="104"/>
      <c r="BS1298" s="104"/>
      <c r="BT1298" s="104"/>
      <c r="BU1298" s="104"/>
      <c r="BV1298" s="104"/>
      <c r="BW1298" s="104"/>
      <c r="BX1298" s="104"/>
      <c r="BY1298" s="104"/>
      <c r="BZ1298" s="104"/>
      <c r="CA1298" s="104"/>
      <c r="CB1298" s="104"/>
      <c r="CC1298" s="104"/>
      <c r="CD1298" s="104"/>
      <c r="CE1298" s="104"/>
      <c r="CF1298" s="104"/>
      <c r="CG1298" s="104"/>
      <c r="CH1298" s="104"/>
      <c r="CI1298" s="104"/>
      <c r="CJ1298" s="104"/>
      <c r="CK1298" s="104"/>
      <c r="CL1298" s="104"/>
      <c r="CM1298" s="104"/>
      <c r="CN1298" s="104"/>
      <c r="CO1298" s="104"/>
      <c r="CP1298" s="104"/>
      <c r="CQ1298" s="104"/>
      <c r="CR1298" s="104"/>
      <c r="CS1298" s="104"/>
      <c r="CT1298" s="104"/>
      <c r="CU1298" s="104"/>
      <c r="CV1298" s="104"/>
      <c r="CW1298" s="104"/>
      <c r="CX1298" s="104"/>
      <c r="CY1298" s="104"/>
      <c r="CZ1298" s="104"/>
      <c r="DA1298" s="104"/>
      <c r="DB1298" s="104"/>
      <c r="DC1298" s="104"/>
      <c r="DD1298" s="104"/>
      <c r="DE1298" s="104"/>
      <c r="DF1298" s="104"/>
      <c r="DG1298" s="104"/>
      <c r="DH1298" s="104"/>
      <c r="DI1298" s="104"/>
      <c r="DJ1298" s="107"/>
    </row>
    <row r="1299" spans="1:114" x14ac:dyDescent="0.2">
      <c r="A1299" s="164"/>
      <c r="B1299" s="165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Q1299" s="116"/>
      <c r="R1299" s="116"/>
      <c r="S1299" s="116"/>
      <c r="T1299" s="116"/>
      <c r="U1299" s="116"/>
      <c r="V1299" s="116"/>
      <c r="W1299" s="116"/>
      <c r="X1299" s="116"/>
      <c r="Y1299" s="122"/>
      <c r="Z1299" s="104"/>
      <c r="AA1299" s="104"/>
      <c r="AB1299" s="104"/>
      <c r="AC1299" s="104"/>
      <c r="AD1299" s="104"/>
      <c r="AE1299" s="104"/>
      <c r="AF1299" s="104"/>
      <c r="AG1299" s="104"/>
      <c r="AH1299" s="104"/>
      <c r="AI1299" s="104"/>
      <c r="AJ1299" s="104"/>
      <c r="AK1299" s="104"/>
      <c r="AL1299" s="104"/>
      <c r="AM1299" s="104"/>
      <c r="AN1299" s="104"/>
      <c r="AO1299" s="104"/>
      <c r="AP1299" s="104"/>
      <c r="AQ1299" s="104"/>
      <c r="AR1299" s="104"/>
      <c r="AS1299" s="104"/>
      <c r="AT1299" s="104"/>
      <c r="AU1299" s="104"/>
      <c r="AV1299" s="104"/>
      <c r="AW1299" s="104"/>
      <c r="AX1299" s="104"/>
      <c r="AY1299" s="104"/>
      <c r="AZ1299" s="104"/>
      <c r="BA1299" s="104"/>
      <c r="BB1299" s="104"/>
      <c r="BC1299" s="104"/>
      <c r="BD1299" s="104"/>
      <c r="BE1299" s="104"/>
      <c r="BF1299" s="104"/>
      <c r="BG1299" s="104"/>
      <c r="BH1299" s="104"/>
      <c r="BI1299" s="104"/>
      <c r="BJ1299" s="104"/>
      <c r="BK1299" s="104"/>
      <c r="BL1299" s="104"/>
      <c r="BM1299" s="104"/>
      <c r="BN1299" s="104"/>
      <c r="BO1299" s="104"/>
      <c r="BP1299" s="104"/>
      <c r="BQ1299" s="104"/>
      <c r="BR1299" s="104"/>
      <c r="BS1299" s="104"/>
      <c r="BT1299" s="104"/>
      <c r="BU1299" s="104"/>
      <c r="BV1299" s="104"/>
      <c r="BW1299" s="104"/>
      <c r="BX1299" s="104"/>
      <c r="BY1299" s="104"/>
      <c r="BZ1299" s="104"/>
      <c r="CA1299" s="104"/>
      <c r="CB1299" s="104"/>
      <c r="CC1299" s="104"/>
      <c r="CD1299" s="104"/>
      <c r="CE1299" s="104"/>
      <c r="CF1299" s="104"/>
      <c r="CG1299" s="104"/>
      <c r="CH1299" s="104"/>
      <c r="CI1299" s="104"/>
      <c r="CJ1299" s="104"/>
      <c r="CK1299" s="104"/>
      <c r="CL1299" s="104"/>
      <c r="CM1299" s="104"/>
      <c r="CN1299" s="104"/>
      <c r="CO1299" s="104"/>
      <c r="CP1299" s="104"/>
      <c r="CQ1299" s="104"/>
      <c r="CR1299" s="104"/>
      <c r="CS1299" s="104"/>
      <c r="CT1299" s="104"/>
      <c r="CU1299" s="104"/>
      <c r="CV1299" s="104"/>
      <c r="CW1299" s="104"/>
      <c r="CX1299" s="104"/>
      <c r="CY1299" s="104"/>
      <c r="CZ1299" s="104"/>
      <c r="DA1299" s="104"/>
      <c r="DB1299" s="104"/>
      <c r="DC1299" s="104"/>
      <c r="DD1299" s="104"/>
      <c r="DE1299" s="104"/>
      <c r="DF1299" s="104"/>
      <c r="DG1299" s="104"/>
      <c r="DH1299" s="104"/>
      <c r="DI1299" s="104"/>
      <c r="DJ1299" s="107"/>
    </row>
    <row r="1300" spans="1:114" x14ac:dyDescent="0.2">
      <c r="A1300" s="164"/>
      <c r="B1300" s="165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Q1300" s="116"/>
      <c r="R1300" s="116"/>
      <c r="S1300" s="116"/>
      <c r="T1300" s="116"/>
      <c r="U1300" s="116"/>
      <c r="V1300" s="116"/>
      <c r="W1300" s="116"/>
      <c r="X1300" s="116"/>
      <c r="Y1300" s="122"/>
      <c r="Z1300" s="104"/>
      <c r="AA1300" s="104"/>
      <c r="AB1300" s="104"/>
      <c r="AC1300" s="104"/>
      <c r="AD1300" s="104"/>
      <c r="AE1300" s="104"/>
      <c r="AF1300" s="104"/>
      <c r="AG1300" s="104"/>
      <c r="AH1300" s="104"/>
      <c r="AI1300" s="104"/>
      <c r="AJ1300" s="104"/>
      <c r="AK1300" s="104"/>
      <c r="AL1300" s="104"/>
      <c r="AM1300" s="104"/>
      <c r="AN1300" s="104"/>
      <c r="AO1300" s="104"/>
      <c r="AP1300" s="104"/>
      <c r="AQ1300" s="104"/>
      <c r="AR1300" s="104"/>
      <c r="AS1300" s="104"/>
      <c r="AT1300" s="104"/>
      <c r="AU1300" s="104"/>
      <c r="AV1300" s="104"/>
      <c r="AW1300" s="104"/>
      <c r="AX1300" s="104"/>
      <c r="AY1300" s="104"/>
      <c r="AZ1300" s="104"/>
      <c r="BA1300" s="104"/>
      <c r="BB1300" s="104"/>
      <c r="BC1300" s="104"/>
      <c r="BD1300" s="104"/>
      <c r="BE1300" s="104"/>
      <c r="BF1300" s="104"/>
      <c r="BG1300" s="104"/>
      <c r="BH1300" s="104"/>
      <c r="BI1300" s="104"/>
      <c r="BJ1300" s="104"/>
      <c r="BK1300" s="104"/>
      <c r="BL1300" s="104"/>
      <c r="BM1300" s="104"/>
      <c r="BN1300" s="104"/>
      <c r="BO1300" s="104"/>
      <c r="BP1300" s="104"/>
      <c r="BQ1300" s="104"/>
      <c r="BR1300" s="104"/>
      <c r="BS1300" s="104"/>
      <c r="BT1300" s="104"/>
      <c r="BU1300" s="104"/>
      <c r="BV1300" s="104"/>
      <c r="BW1300" s="104"/>
      <c r="BX1300" s="104"/>
      <c r="BY1300" s="104"/>
      <c r="BZ1300" s="104"/>
      <c r="CA1300" s="104"/>
      <c r="CB1300" s="104"/>
      <c r="CC1300" s="104"/>
      <c r="CD1300" s="104"/>
      <c r="CE1300" s="104"/>
      <c r="CF1300" s="104"/>
      <c r="CG1300" s="104"/>
      <c r="CH1300" s="104"/>
      <c r="CI1300" s="104"/>
      <c r="CJ1300" s="104"/>
      <c r="CK1300" s="104"/>
      <c r="CL1300" s="104"/>
      <c r="CM1300" s="104"/>
      <c r="CN1300" s="104"/>
      <c r="CO1300" s="104"/>
      <c r="CP1300" s="104"/>
      <c r="CQ1300" s="104"/>
      <c r="CR1300" s="104"/>
      <c r="CS1300" s="104"/>
      <c r="CT1300" s="104"/>
      <c r="CU1300" s="104"/>
      <c r="CV1300" s="104"/>
      <c r="CW1300" s="104"/>
      <c r="CX1300" s="104"/>
      <c r="CY1300" s="104"/>
      <c r="CZ1300" s="104"/>
      <c r="DA1300" s="104"/>
      <c r="DB1300" s="104"/>
      <c r="DC1300" s="104"/>
      <c r="DD1300" s="104"/>
      <c r="DE1300" s="104"/>
      <c r="DF1300" s="104"/>
      <c r="DG1300" s="104"/>
      <c r="DH1300" s="104"/>
      <c r="DI1300" s="104"/>
      <c r="DJ1300" s="107"/>
    </row>
    <row r="1301" spans="1:114" x14ac:dyDescent="0.2">
      <c r="A1301" s="164"/>
      <c r="B1301" s="165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Q1301" s="116"/>
      <c r="R1301" s="116"/>
      <c r="S1301" s="116"/>
      <c r="T1301" s="116"/>
      <c r="U1301" s="116"/>
      <c r="V1301" s="116"/>
      <c r="W1301" s="116"/>
      <c r="X1301" s="116"/>
      <c r="Y1301" s="122"/>
      <c r="Z1301" s="104"/>
      <c r="AA1301" s="104"/>
      <c r="AB1301" s="104"/>
      <c r="AC1301" s="104"/>
      <c r="AD1301" s="104"/>
      <c r="AE1301" s="104"/>
      <c r="AF1301" s="104"/>
      <c r="AG1301" s="104"/>
      <c r="AH1301" s="104"/>
      <c r="AI1301" s="104"/>
      <c r="AJ1301" s="104"/>
      <c r="AK1301" s="104"/>
      <c r="AL1301" s="104"/>
      <c r="AM1301" s="104"/>
      <c r="AN1301" s="104"/>
      <c r="AO1301" s="104"/>
      <c r="AP1301" s="104"/>
      <c r="AQ1301" s="104"/>
      <c r="AR1301" s="104"/>
      <c r="AS1301" s="104"/>
      <c r="AT1301" s="104"/>
      <c r="AU1301" s="104"/>
      <c r="AV1301" s="104"/>
      <c r="AW1301" s="104"/>
      <c r="AX1301" s="104"/>
      <c r="AY1301" s="104"/>
      <c r="AZ1301" s="104"/>
      <c r="BA1301" s="104"/>
      <c r="BB1301" s="104"/>
      <c r="BC1301" s="104"/>
      <c r="BD1301" s="104"/>
      <c r="BE1301" s="104"/>
      <c r="BF1301" s="104"/>
      <c r="BG1301" s="104"/>
      <c r="BH1301" s="104"/>
      <c r="BI1301" s="104"/>
      <c r="BJ1301" s="104"/>
      <c r="BK1301" s="104"/>
      <c r="BL1301" s="104"/>
      <c r="BM1301" s="104"/>
      <c r="BN1301" s="104"/>
      <c r="BO1301" s="104"/>
      <c r="BP1301" s="104"/>
      <c r="BQ1301" s="104"/>
      <c r="BR1301" s="104"/>
      <c r="BS1301" s="104"/>
      <c r="BT1301" s="104"/>
      <c r="BU1301" s="104"/>
      <c r="BV1301" s="104"/>
      <c r="BW1301" s="104"/>
      <c r="BX1301" s="104"/>
      <c r="BY1301" s="104"/>
      <c r="BZ1301" s="104"/>
      <c r="CA1301" s="104"/>
      <c r="CB1301" s="104"/>
      <c r="CC1301" s="104"/>
      <c r="CD1301" s="104"/>
      <c r="CE1301" s="104"/>
      <c r="CF1301" s="104"/>
      <c r="CG1301" s="104"/>
      <c r="CH1301" s="104"/>
      <c r="CI1301" s="104"/>
      <c r="CJ1301" s="104"/>
      <c r="CK1301" s="104"/>
      <c r="CL1301" s="104"/>
      <c r="CM1301" s="104"/>
      <c r="CN1301" s="104"/>
      <c r="CO1301" s="104"/>
      <c r="CP1301" s="104"/>
      <c r="CQ1301" s="104"/>
      <c r="CR1301" s="104"/>
      <c r="CS1301" s="104"/>
      <c r="CT1301" s="104"/>
      <c r="CU1301" s="104"/>
      <c r="CV1301" s="104"/>
      <c r="CW1301" s="104"/>
      <c r="CX1301" s="104"/>
      <c r="CY1301" s="104"/>
      <c r="CZ1301" s="104"/>
      <c r="DA1301" s="104"/>
      <c r="DB1301" s="104"/>
      <c r="DC1301" s="104"/>
      <c r="DD1301" s="104"/>
      <c r="DE1301" s="104"/>
      <c r="DF1301" s="104"/>
      <c r="DG1301" s="104"/>
      <c r="DH1301" s="104"/>
      <c r="DI1301" s="104"/>
      <c r="DJ1301" s="107"/>
    </row>
    <row r="1302" spans="1:114" x14ac:dyDescent="0.2">
      <c r="A1302" s="164"/>
      <c r="B1302" s="165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Q1302" s="116"/>
      <c r="R1302" s="116"/>
      <c r="S1302" s="116"/>
      <c r="T1302" s="116"/>
      <c r="U1302" s="116"/>
      <c r="V1302" s="116"/>
      <c r="W1302" s="116"/>
      <c r="X1302" s="116"/>
      <c r="Y1302" s="122"/>
      <c r="Z1302" s="104"/>
      <c r="AA1302" s="104"/>
      <c r="AB1302" s="104"/>
      <c r="AC1302" s="104"/>
      <c r="AD1302" s="104"/>
      <c r="AE1302" s="104"/>
      <c r="AF1302" s="104"/>
      <c r="AG1302" s="104"/>
      <c r="AH1302" s="104"/>
      <c r="AI1302" s="104"/>
      <c r="AJ1302" s="104"/>
      <c r="AK1302" s="104"/>
      <c r="AL1302" s="104"/>
      <c r="AM1302" s="104"/>
      <c r="AN1302" s="104"/>
      <c r="AO1302" s="104"/>
      <c r="AP1302" s="104"/>
      <c r="AQ1302" s="104"/>
      <c r="AR1302" s="104"/>
      <c r="AS1302" s="104"/>
      <c r="AT1302" s="104"/>
      <c r="AU1302" s="104"/>
      <c r="AV1302" s="104"/>
      <c r="AW1302" s="104"/>
      <c r="AX1302" s="104"/>
      <c r="AY1302" s="104"/>
      <c r="AZ1302" s="104"/>
      <c r="BA1302" s="104"/>
      <c r="BB1302" s="104"/>
      <c r="BC1302" s="104"/>
      <c r="BD1302" s="104"/>
      <c r="BE1302" s="104"/>
      <c r="BF1302" s="104"/>
      <c r="BG1302" s="104"/>
      <c r="BH1302" s="104"/>
      <c r="BI1302" s="104"/>
      <c r="BJ1302" s="104"/>
      <c r="BK1302" s="104"/>
      <c r="BL1302" s="104"/>
      <c r="BM1302" s="104"/>
      <c r="BN1302" s="104"/>
      <c r="BO1302" s="104"/>
      <c r="BP1302" s="104"/>
      <c r="BQ1302" s="104"/>
      <c r="BR1302" s="104"/>
      <c r="BS1302" s="104"/>
      <c r="BT1302" s="104"/>
      <c r="BU1302" s="104"/>
      <c r="BV1302" s="104"/>
      <c r="BW1302" s="104"/>
      <c r="BX1302" s="104"/>
      <c r="BY1302" s="104"/>
      <c r="BZ1302" s="104"/>
      <c r="CA1302" s="104"/>
      <c r="CB1302" s="104"/>
      <c r="CC1302" s="104"/>
      <c r="CD1302" s="104"/>
      <c r="CE1302" s="104"/>
      <c r="CF1302" s="104"/>
      <c r="CG1302" s="104"/>
      <c r="CH1302" s="104"/>
      <c r="CI1302" s="104"/>
      <c r="CJ1302" s="104"/>
      <c r="CK1302" s="104"/>
      <c r="CL1302" s="104"/>
      <c r="CM1302" s="104"/>
      <c r="CN1302" s="104"/>
      <c r="CO1302" s="104"/>
      <c r="CP1302" s="104"/>
      <c r="CQ1302" s="104"/>
      <c r="CR1302" s="104"/>
      <c r="CS1302" s="104"/>
      <c r="CT1302" s="104"/>
      <c r="CU1302" s="104"/>
      <c r="CV1302" s="104"/>
      <c r="CW1302" s="104"/>
      <c r="CX1302" s="104"/>
      <c r="CY1302" s="104"/>
      <c r="CZ1302" s="104"/>
      <c r="DA1302" s="104"/>
      <c r="DB1302" s="104"/>
      <c r="DC1302" s="104"/>
      <c r="DD1302" s="104"/>
      <c r="DE1302" s="104"/>
      <c r="DF1302" s="104"/>
      <c r="DG1302" s="104"/>
      <c r="DH1302" s="104"/>
      <c r="DI1302" s="104"/>
      <c r="DJ1302" s="107"/>
    </row>
    <row r="1303" spans="1:114" x14ac:dyDescent="0.2">
      <c r="A1303" s="164"/>
      <c r="B1303" s="165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Q1303" s="116"/>
      <c r="R1303" s="116"/>
      <c r="S1303" s="116"/>
      <c r="T1303" s="116"/>
      <c r="U1303" s="116"/>
      <c r="V1303" s="116"/>
      <c r="W1303" s="116"/>
      <c r="X1303" s="116"/>
      <c r="Y1303" s="122"/>
      <c r="Z1303" s="104"/>
      <c r="AA1303" s="104"/>
      <c r="AB1303" s="104"/>
      <c r="AC1303" s="104"/>
      <c r="AD1303" s="104"/>
      <c r="AE1303" s="104"/>
      <c r="AF1303" s="104"/>
      <c r="AG1303" s="104"/>
      <c r="AH1303" s="104"/>
      <c r="AI1303" s="104"/>
      <c r="AJ1303" s="104"/>
      <c r="AK1303" s="104"/>
      <c r="AL1303" s="104"/>
      <c r="AM1303" s="104"/>
      <c r="AN1303" s="104"/>
      <c r="AO1303" s="104"/>
      <c r="AP1303" s="104"/>
      <c r="AQ1303" s="104"/>
      <c r="AR1303" s="104"/>
      <c r="AS1303" s="104"/>
      <c r="AT1303" s="104"/>
      <c r="AU1303" s="104"/>
      <c r="AV1303" s="104"/>
      <c r="AW1303" s="104"/>
      <c r="AX1303" s="104"/>
      <c r="AY1303" s="104"/>
      <c r="AZ1303" s="104"/>
      <c r="BA1303" s="104"/>
      <c r="BB1303" s="104"/>
      <c r="BC1303" s="104"/>
      <c r="BD1303" s="104"/>
      <c r="BE1303" s="104"/>
      <c r="BF1303" s="104"/>
      <c r="BG1303" s="104"/>
      <c r="BH1303" s="104"/>
      <c r="BI1303" s="104"/>
      <c r="BJ1303" s="104"/>
      <c r="BK1303" s="104"/>
      <c r="BL1303" s="104"/>
      <c r="BM1303" s="104"/>
      <c r="BN1303" s="104"/>
      <c r="BO1303" s="104"/>
      <c r="BP1303" s="104"/>
      <c r="BQ1303" s="104"/>
      <c r="BR1303" s="104"/>
      <c r="BS1303" s="104"/>
      <c r="BT1303" s="104"/>
      <c r="BU1303" s="104"/>
      <c r="BV1303" s="104"/>
      <c r="BW1303" s="104"/>
      <c r="BX1303" s="104"/>
      <c r="BY1303" s="104"/>
      <c r="BZ1303" s="104"/>
      <c r="CA1303" s="104"/>
      <c r="CB1303" s="104"/>
      <c r="CC1303" s="104"/>
      <c r="CD1303" s="104"/>
      <c r="CE1303" s="104"/>
      <c r="CF1303" s="104"/>
      <c r="CG1303" s="104"/>
      <c r="CH1303" s="104"/>
      <c r="CI1303" s="104"/>
      <c r="CJ1303" s="104"/>
      <c r="CK1303" s="104"/>
      <c r="CL1303" s="104"/>
      <c r="CM1303" s="104"/>
      <c r="CN1303" s="104"/>
      <c r="CO1303" s="104"/>
      <c r="CP1303" s="104"/>
      <c r="CQ1303" s="104"/>
      <c r="CR1303" s="104"/>
      <c r="CS1303" s="104"/>
      <c r="CT1303" s="104"/>
      <c r="CU1303" s="104"/>
      <c r="CV1303" s="104"/>
      <c r="CW1303" s="104"/>
      <c r="CX1303" s="104"/>
      <c r="CY1303" s="104"/>
      <c r="CZ1303" s="104"/>
      <c r="DA1303" s="104"/>
      <c r="DB1303" s="104"/>
      <c r="DC1303" s="104"/>
      <c r="DD1303" s="104"/>
      <c r="DE1303" s="104"/>
      <c r="DF1303" s="104"/>
      <c r="DG1303" s="104"/>
      <c r="DH1303" s="104"/>
      <c r="DI1303" s="104"/>
      <c r="DJ1303" s="107"/>
    </row>
    <row r="1304" spans="1:114" x14ac:dyDescent="0.2">
      <c r="A1304" s="164"/>
      <c r="B1304" s="165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Q1304" s="116"/>
      <c r="R1304" s="116"/>
      <c r="S1304" s="116"/>
      <c r="T1304" s="116"/>
      <c r="U1304" s="116"/>
      <c r="V1304" s="116"/>
      <c r="W1304" s="116"/>
      <c r="X1304" s="116"/>
      <c r="Y1304" s="122"/>
      <c r="Z1304" s="104"/>
      <c r="AA1304" s="104"/>
      <c r="AB1304" s="104"/>
      <c r="AC1304" s="104"/>
      <c r="AD1304" s="104"/>
      <c r="AE1304" s="104"/>
      <c r="AF1304" s="104"/>
      <c r="AG1304" s="104"/>
      <c r="AH1304" s="104"/>
      <c r="AI1304" s="104"/>
      <c r="AJ1304" s="104"/>
      <c r="AK1304" s="104"/>
      <c r="AL1304" s="104"/>
      <c r="AM1304" s="104"/>
      <c r="AN1304" s="104"/>
      <c r="AO1304" s="104"/>
      <c r="AP1304" s="104"/>
      <c r="AQ1304" s="104"/>
      <c r="AR1304" s="104"/>
      <c r="AS1304" s="104"/>
      <c r="AT1304" s="104"/>
      <c r="AU1304" s="104"/>
      <c r="AV1304" s="104"/>
      <c r="AW1304" s="104"/>
      <c r="AX1304" s="104"/>
      <c r="AY1304" s="104"/>
      <c r="AZ1304" s="104"/>
      <c r="BA1304" s="104"/>
      <c r="BB1304" s="104"/>
      <c r="BC1304" s="104"/>
      <c r="BD1304" s="104"/>
      <c r="BE1304" s="104"/>
      <c r="BF1304" s="104"/>
      <c r="BG1304" s="104"/>
      <c r="BH1304" s="104"/>
      <c r="BI1304" s="104"/>
      <c r="BJ1304" s="104"/>
      <c r="BK1304" s="104"/>
      <c r="BL1304" s="104"/>
      <c r="BM1304" s="104"/>
      <c r="BN1304" s="104"/>
      <c r="BO1304" s="104"/>
      <c r="BP1304" s="104"/>
      <c r="BQ1304" s="104"/>
      <c r="BR1304" s="104"/>
      <c r="BS1304" s="104"/>
      <c r="BT1304" s="104"/>
      <c r="BU1304" s="104"/>
      <c r="BV1304" s="104"/>
      <c r="BW1304" s="104"/>
      <c r="BX1304" s="104"/>
      <c r="BY1304" s="104"/>
      <c r="BZ1304" s="104"/>
      <c r="CA1304" s="104"/>
      <c r="CB1304" s="104"/>
      <c r="CC1304" s="104"/>
      <c r="CD1304" s="104"/>
      <c r="CE1304" s="104"/>
      <c r="CF1304" s="104"/>
      <c r="CG1304" s="104"/>
      <c r="CH1304" s="104"/>
      <c r="CI1304" s="104"/>
      <c r="CJ1304" s="104"/>
      <c r="CK1304" s="104"/>
      <c r="CL1304" s="104"/>
      <c r="CM1304" s="104"/>
      <c r="CN1304" s="104"/>
      <c r="CO1304" s="104"/>
      <c r="CP1304" s="104"/>
      <c r="CQ1304" s="104"/>
      <c r="CR1304" s="104"/>
      <c r="CS1304" s="104"/>
      <c r="CT1304" s="104"/>
      <c r="CU1304" s="104"/>
      <c r="CV1304" s="104"/>
      <c r="CW1304" s="104"/>
      <c r="CX1304" s="104"/>
      <c r="CY1304" s="104"/>
      <c r="CZ1304" s="104"/>
      <c r="DA1304" s="104"/>
      <c r="DB1304" s="104"/>
      <c r="DC1304" s="104"/>
      <c r="DD1304" s="104"/>
      <c r="DE1304" s="104"/>
      <c r="DF1304" s="104"/>
      <c r="DG1304" s="104"/>
      <c r="DH1304" s="104"/>
      <c r="DI1304" s="104"/>
      <c r="DJ1304" s="107"/>
    </row>
    <row r="1305" spans="1:114" x14ac:dyDescent="0.2">
      <c r="A1305" s="164"/>
      <c r="B1305" s="165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Q1305" s="116"/>
      <c r="R1305" s="116"/>
      <c r="S1305" s="116"/>
      <c r="T1305" s="116"/>
      <c r="U1305" s="116"/>
      <c r="V1305" s="116"/>
      <c r="W1305" s="116"/>
      <c r="X1305" s="116"/>
      <c r="Y1305" s="122"/>
      <c r="Z1305" s="104"/>
      <c r="AA1305" s="104"/>
      <c r="AB1305" s="104"/>
      <c r="AC1305" s="104"/>
      <c r="AD1305" s="104"/>
      <c r="AE1305" s="104"/>
      <c r="AF1305" s="104"/>
      <c r="AG1305" s="104"/>
      <c r="AH1305" s="104"/>
      <c r="AI1305" s="104"/>
      <c r="AJ1305" s="104"/>
      <c r="AK1305" s="104"/>
      <c r="AL1305" s="104"/>
      <c r="AM1305" s="104"/>
      <c r="AN1305" s="104"/>
      <c r="AO1305" s="104"/>
      <c r="AP1305" s="104"/>
      <c r="AQ1305" s="104"/>
      <c r="AR1305" s="104"/>
      <c r="AS1305" s="104"/>
      <c r="AT1305" s="104"/>
      <c r="AU1305" s="104"/>
      <c r="AV1305" s="104"/>
      <c r="AW1305" s="104"/>
      <c r="AX1305" s="104"/>
      <c r="AY1305" s="104"/>
      <c r="AZ1305" s="104"/>
      <c r="BA1305" s="104"/>
      <c r="BB1305" s="104"/>
      <c r="BC1305" s="104"/>
      <c r="BD1305" s="104"/>
      <c r="BE1305" s="104"/>
      <c r="BF1305" s="104"/>
      <c r="BG1305" s="104"/>
      <c r="BH1305" s="104"/>
      <c r="BI1305" s="104"/>
      <c r="BJ1305" s="104"/>
      <c r="BK1305" s="104"/>
      <c r="BL1305" s="104"/>
      <c r="BM1305" s="104"/>
      <c r="BN1305" s="104"/>
      <c r="BO1305" s="104"/>
      <c r="BP1305" s="104"/>
      <c r="BQ1305" s="104"/>
      <c r="BR1305" s="104"/>
      <c r="BS1305" s="104"/>
      <c r="BT1305" s="104"/>
      <c r="BU1305" s="104"/>
      <c r="BV1305" s="104"/>
      <c r="BW1305" s="104"/>
      <c r="BX1305" s="104"/>
      <c r="BY1305" s="104"/>
      <c r="BZ1305" s="104"/>
      <c r="CA1305" s="104"/>
      <c r="CB1305" s="104"/>
      <c r="CC1305" s="104"/>
      <c r="CD1305" s="104"/>
      <c r="CE1305" s="104"/>
      <c r="CF1305" s="104"/>
      <c r="CG1305" s="104"/>
      <c r="CH1305" s="104"/>
      <c r="CI1305" s="104"/>
      <c r="CJ1305" s="104"/>
      <c r="CK1305" s="104"/>
      <c r="CL1305" s="104"/>
      <c r="CM1305" s="104"/>
      <c r="CN1305" s="104"/>
      <c r="CO1305" s="104"/>
      <c r="CP1305" s="104"/>
      <c r="CQ1305" s="104"/>
      <c r="CR1305" s="104"/>
      <c r="CS1305" s="104"/>
      <c r="CT1305" s="104"/>
      <c r="CU1305" s="104"/>
      <c r="CV1305" s="104"/>
      <c r="CW1305" s="104"/>
      <c r="CX1305" s="104"/>
      <c r="CY1305" s="104"/>
      <c r="CZ1305" s="104"/>
      <c r="DA1305" s="104"/>
      <c r="DB1305" s="104"/>
      <c r="DC1305" s="104"/>
      <c r="DD1305" s="104"/>
      <c r="DE1305" s="104"/>
      <c r="DF1305" s="104"/>
      <c r="DG1305" s="104"/>
      <c r="DH1305" s="104"/>
      <c r="DI1305" s="104"/>
      <c r="DJ1305" s="107"/>
    </row>
    <row r="1306" spans="1:114" x14ac:dyDescent="0.2">
      <c r="A1306" s="164"/>
      <c r="B1306" s="165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Q1306" s="116"/>
      <c r="R1306" s="116"/>
      <c r="S1306" s="116"/>
      <c r="T1306" s="116"/>
      <c r="U1306" s="116"/>
      <c r="V1306" s="116"/>
      <c r="W1306" s="116"/>
      <c r="X1306" s="116"/>
      <c r="Y1306" s="122"/>
      <c r="Z1306" s="104"/>
      <c r="AA1306" s="104"/>
      <c r="AB1306" s="104"/>
      <c r="AC1306" s="104"/>
      <c r="AD1306" s="104"/>
      <c r="AE1306" s="104"/>
      <c r="AF1306" s="104"/>
      <c r="AG1306" s="104"/>
      <c r="AH1306" s="104"/>
      <c r="AI1306" s="104"/>
      <c r="AJ1306" s="104"/>
      <c r="AK1306" s="104"/>
      <c r="AL1306" s="104"/>
      <c r="AM1306" s="104"/>
      <c r="AN1306" s="104"/>
      <c r="AO1306" s="104"/>
      <c r="AP1306" s="104"/>
      <c r="AQ1306" s="104"/>
      <c r="AR1306" s="104"/>
      <c r="AS1306" s="104"/>
      <c r="AT1306" s="104"/>
      <c r="AU1306" s="104"/>
      <c r="AV1306" s="104"/>
      <c r="AW1306" s="104"/>
      <c r="AX1306" s="104"/>
      <c r="AY1306" s="104"/>
      <c r="AZ1306" s="104"/>
      <c r="BA1306" s="104"/>
      <c r="BB1306" s="104"/>
      <c r="BC1306" s="104"/>
      <c r="BD1306" s="104"/>
      <c r="BE1306" s="104"/>
      <c r="BF1306" s="104"/>
      <c r="BG1306" s="104"/>
      <c r="BH1306" s="104"/>
      <c r="BI1306" s="104"/>
      <c r="BJ1306" s="104"/>
      <c r="BK1306" s="104"/>
      <c r="BL1306" s="104"/>
      <c r="BM1306" s="104"/>
      <c r="BN1306" s="104"/>
      <c r="BO1306" s="104"/>
      <c r="BP1306" s="104"/>
      <c r="BQ1306" s="104"/>
      <c r="BR1306" s="104"/>
      <c r="BS1306" s="104"/>
      <c r="BT1306" s="104"/>
      <c r="BU1306" s="104"/>
      <c r="BV1306" s="104"/>
      <c r="BW1306" s="104"/>
      <c r="BX1306" s="104"/>
      <c r="BY1306" s="104"/>
      <c r="BZ1306" s="104"/>
      <c r="CA1306" s="104"/>
      <c r="CB1306" s="104"/>
      <c r="CC1306" s="104"/>
      <c r="CD1306" s="104"/>
      <c r="CE1306" s="104"/>
      <c r="CF1306" s="104"/>
      <c r="CG1306" s="104"/>
      <c r="CH1306" s="104"/>
      <c r="CI1306" s="104"/>
      <c r="CJ1306" s="104"/>
      <c r="CK1306" s="104"/>
      <c r="CL1306" s="104"/>
      <c r="CM1306" s="104"/>
      <c r="CN1306" s="104"/>
      <c r="CO1306" s="104"/>
      <c r="CP1306" s="104"/>
      <c r="CQ1306" s="104"/>
      <c r="CR1306" s="104"/>
      <c r="CS1306" s="104"/>
      <c r="CT1306" s="104"/>
      <c r="CU1306" s="104"/>
      <c r="CV1306" s="104"/>
      <c r="CW1306" s="104"/>
      <c r="CX1306" s="104"/>
      <c r="CY1306" s="104"/>
      <c r="CZ1306" s="104"/>
      <c r="DA1306" s="104"/>
      <c r="DB1306" s="104"/>
      <c r="DC1306" s="104"/>
      <c r="DD1306" s="104"/>
      <c r="DE1306" s="104"/>
      <c r="DF1306" s="104"/>
      <c r="DG1306" s="104"/>
      <c r="DH1306" s="104"/>
      <c r="DI1306" s="104"/>
      <c r="DJ1306" s="107"/>
    </row>
    <row r="1307" spans="1:114" x14ac:dyDescent="0.2">
      <c r="A1307" s="164"/>
      <c r="B1307" s="165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Q1307" s="116"/>
      <c r="R1307" s="116"/>
      <c r="S1307" s="116"/>
      <c r="T1307" s="116"/>
      <c r="U1307" s="116"/>
      <c r="V1307" s="116"/>
      <c r="W1307" s="116"/>
      <c r="X1307" s="116"/>
      <c r="Y1307" s="122"/>
      <c r="Z1307" s="104"/>
      <c r="AA1307" s="104"/>
      <c r="AB1307" s="104"/>
      <c r="AC1307" s="104"/>
      <c r="AD1307" s="104"/>
      <c r="AE1307" s="104"/>
      <c r="AF1307" s="104"/>
      <c r="AG1307" s="104"/>
      <c r="AH1307" s="104"/>
      <c r="AI1307" s="104"/>
      <c r="AJ1307" s="104"/>
      <c r="AK1307" s="104"/>
      <c r="AL1307" s="104"/>
      <c r="AM1307" s="104"/>
      <c r="AN1307" s="104"/>
      <c r="AO1307" s="104"/>
      <c r="AP1307" s="104"/>
      <c r="AQ1307" s="104"/>
      <c r="AR1307" s="104"/>
      <c r="AS1307" s="104"/>
      <c r="AT1307" s="104"/>
      <c r="AU1307" s="104"/>
      <c r="AV1307" s="104"/>
      <c r="AW1307" s="104"/>
      <c r="AX1307" s="104"/>
      <c r="AY1307" s="104"/>
      <c r="AZ1307" s="104"/>
      <c r="BA1307" s="104"/>
      <c r="BB1307" s="104"/>
      <c r="BC1307" s="104"/>
      <c r="BD1307" s="104"/>
      <c r="BE1307" s="104"/>
      <c r="BF1307" s="104"/>
      <c r="BG1307" s="104"/>
      <c r="BH1307" s="104"/>
      <c r="BI1307" s="104"/>
      <c r="BJ1307" s="104"/>
      <c r="BK1307" s="104"/>
      <c r="BL1307" s="104"/>
      <c r="BM1307" s="104"/>
      <c r="BN1307" s="104"/>
      <c r="BO1307" s="104"/>
      <c r="BP1307" s="104"/>
      <c r="BQ1307" s="104"/>
      <c r="BR1307" s="104"/>
      <c r="BS1307" s="104"/>
      <c r="BT1307" s="104"/>
      <c r="BU1307" s="104"/>
      <c r="BV1307" s="104"/>
      <c r="BW1307" s="104"/>
      <c r="BX1307" s="104"/>
      <c r="BY1307" s="104"/>
      <c r="BZ1307" s="104"/>
      <c r="CA1307" s="104"/>
      <c r="CB1307" s="104"/>
      <c r="CC1307" s="104"/>
      <c r="CD1307" s="104"/>
      <c r="CE1307" s="104"/>
      <c r="CF1307" s="104"/>
      <c r="CG1307" s="104"/>
      <c r="CH1307" s="104"/>
      <c r="CI1307" s="104"/>
      <c r="CJ1307" s="104"/>
      <c r="CK1307" s="104"/>
      <c r="CL1307" s="104"/>
      <c r="CM1307" s="104"/>
      <c r="CN1307" s="104"/>
      <c r="CO1307" s="104"/>
      <c r="CP1307" s="104"/>
      <c r="CQ1307" s="104"/>
      <c r="CR1307" s="104"/>
      <c r="CS1307" s="104"/>
      <c r="CT1307" s="104"/>
      <c r="CU1307" s="104"/>
      <c r="CV1307" s="104"/>
      <c r="CW1307" s="104"/>
      <c r="CX1307" s="104"/>
      <c r="CY1307" s="104"/>
      <c r="CZ1307" s="104"/>
      <c r="DA1307" s="104"/>
      <c r="DB1307" s="104"/>
      <c r="DC1307" s="104"/>
      <c r="DD1307" s="104"/>
      <c r="DE1307" s="104"/>
      <c r="DF1307" s="104"/>
      <c r="DG1307" s="104"/>
      <c r="DH1307" s="104"/>
      <c r="DI1307" s="104"/>
      <c r="DJ1307" s="107"/>
    </row>
    <row r="1308" spans="1:114" x14ac:dyDescent="0.2">
      <c r="A1308" s="164"/>
      <c r="B1308" s="165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Q1308" s="116"/>
      <c r="R1308" s="116"/>
      <c r="S1308" s="116"/>
      <c r="T1308" s="116"/>
      <c r="U1308" s="116"/>
      <c r="V1308" s="116"/>
      <c r="W1308" s="116"/>
      <c r="X1308" s="116"/>
      <c r="Y1308" s="122"/>
      <c r="Z1308" s="104"/>
      <c r="AA1308" s="104"/>
      <c r="AB1308" s="104"/>
      <c r="AC1308" s="104"/>
      <c r="AD1308" s="104"/>
      <c r="AE1308" s="104"/>
      <c r="AF1308" s="104"/>
      <c r="AG1308" s="104"/>
      <c r="AH1308" s="104"/>
      <c r="AI1308" s="104"/>
      <c r="AJ1308" s="104"/>
      <c r="AK1308" s="104"/>
      <c r="AL1308" s="104"/>
      <c r="AM1308" s="104"/>
      <c r="AN1308" s="104"/>
      <c r="AO1308" s="104"/>
      <c r="AP1308" s="104"/>
      <c r="AQ1308" s="104"/>
      <c r="AR1308" s="104"/>
      <c r="AS1308" s="104"/>
      <c r="AT1308" s="104"/>
      <c r="AU1308" s="104"/>
      <c r="AV1308" s="104"/>
      <c r="AW1308" s="104"/>
      <c r="AX1308" s="104"/>
      <c r="AY1308" s="104"/>
      <c r="AZ1308" s="104"/>
      <c r="BA1308" s="104"/>
      <c r="BB1308" s="104"/>
      <c r="BC1308" s="104"/>
      <c r="BD1308" s="104"/>
      <c r="BE1308" s="104"/>
      <c r="BF1308" s="104"/>
      <c r="BG1308" s="104"/>
      <c r="BH1308" s="104"/>
      <c r="BI1308" s="104"/>
      <c r="BJ1308" s="104"/>
      <c r="BK1308" s="104"/>
      <c r="BL1308" s="104"/>
      <c r="BM1308" s="104"/>
      <c r="BN1308" s="104"/>
      <c r="BO1308" s="104"/>
      <c r="BP1308" s="104"/>
      <c r="BQ1308" s="104"/>
      <c r="BR1308" s="104"/>
      <c r="BS1308" s="104"/>
      <c r="BT1308" s="104"/>
      <c r="BU1308" s="104"/>
      <c r="BV1308" s="104"/>
      <c r="BW1308" s="104"/>
      <c r="BX1308" s="104"/>
      <c r="BY1308" s="104"/>
      <c r="BZ1308" s="104"/>
      <c r="CA1308" s="104"/>
      <c r="CB1308" s="104"/>
      <c r="CC1308" s="104"/>
      <c r="CD1308" s="104"/>
      <c r="CE1308" s="104"/>
      <c r="CF1308" s="104"/>
      <c r="CG1308" s="104"/>
      <c r="CH1308" s="104"/>
      <c r="CI1308" s="104"/>
      <c r="CJ1308" s="104"/>
      <c r="CK1308" s="104"/>
      <c r="CL1308" s="104"/>
      <c r="CM1308" s="104"/>
      <c r="CN1308" s="104"/>
      <c r="CO1308" s="104"/>
      <c r="CP1308" s="104"/>
      <c r="CQ1308" s="104"/>
      <c r="CR1308" s="104"/>
      <c r="CS1308" s="104"/>
      <c r="CT1308" s="104"/>
      <c r="CU1308" s="104"/>
      <c r="CV1308" s="104"/>
      <c r="CW1308" s="104"/>
      <c r="CX1308" s="104"/>
      <c r="CY1308" s="104"/>
      <c r="CZ1308" s="104"/>
      <c r="DA1308" s="104"/>
      <c r="DB1308" s="104"/>
      <c r="DC1308" s="104"/>
      <c r="DD1308" s="104"/>
      <c r="DE1308" s="104"/>
      <c r="DF1308" s="104"/>
      <c r="DG1308" s="104"/>
      <c r="DH1308" s="104"/>
      <c r="DI1308" s="104"/>
      <c r="DJ1308" s="107"/>
    </row>
    <row r="1309" spans="1:114" x14ac:dyDescent="0.2">
      <c r="A1309" s="164"/>
      <c r="B1309" s="165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Q1309" s="116"/>
      <c r="R1309" s="116"/>
      <c r="S1309" s="116"/>
      <c r="T1309" s="116"/>
      <c r="U1309" s="116"/>
      <c r="V1309" s="116"/>
      <c r="W1309" s="116"/>
      <c r="X1309" s="116"/>
      <c r="Y1309" s="122"/>
      <c r="Z1309" s="104"/>
      <c r="AA1309" s="104"/>
      <c r="AB1309" s="104"/>
      <c r="AC1309" s="104"/>
      <c r="AD1309" s="104"/>
      <c r="AE1309" s="104"/>
      <c r="AF1309" s="104"/>
      <c r="AG1309" s="104"/>
      <c r="AH1309" s="104"/>
      <c r="AI1309" s="104"/>
      <c r="AJ1309" s="104"/>
      <c r="AK1309" s="104"/>
      <c r="AL1309" s="104"/>
      <c r="AM1309" s="104"/>
      <c r="AN1309" s="104"/>
      <c r="AO1309" s="104"/>
      <c r="AP1309" s="104"/>
      <c r="AQ1309" s="104"/>
      <c r="AR1309" s="104"/>
      <c r="AS1309" s="104"/>
      <c r="AT1309" s="104"/>
      <c r="AU1309" s="104"/>
      <c r="AV1309" s="104"/>
      <c r="AW1309" s="104"/>
      <c r="AX1309" s="104"/>
      <c r="AY1309" s="104"/>
      <c r="AZ1309" s="104"/>
      <c r="BA1309" s="104"/>
      <c r="BB1309" s="104"/>
      <c r="BC1309" s="104"/>
      <c r="BD1309" s="104"/>
      <c r="BE1309" s="104"/>
      <c r="BF1309" s="104"/>
      <c r="BG1309" s="104"/>
      <c r="BH1309" s="104"/>
      <c r="BI1309" s="104"/>
      <c r="BJ1309" s="104"/>
      <c r="BK1309" s="104"/>
      <c r="BL1309" s="104"/>
      <c r="BM1309" s="104"/>
      <c r="BN1309" s="104"/>
      <c r="BO1309" s="104"/>
      <c r="BP1309" s="104"/>
      <c r="BQ1309" s="104"/>
      <c r="BR1309" s="104"/>
      <c r="BS1309" s="104"/>
      <c r="BT1309" s="104"/>
      <c r="BU1309" s="104"/>
      <c r="BV1309" s="104"/>
      <c r="BW1309" s="104"/>
      <c r="BX1309" s="104"/>
      <c r="BY1309" s="104"/>
      <c r="BZ1309" s="104"/>
      <c r="CA1309" s="104"/>
      <c r="CB1309" s="104"/>
      <c r="CC1309" s="104"/>
      <c r="CD1309" s="104"/>
      <c r="CE1309" s="104"/>
      <c r="CF1309" s="104"/>
      <c r="CG1309" s="104"/>
      <c r="CH1309" s="104"/>
      <c r="CI1309" s="104"/>
      <c r="CJ1309" s="104"/>
      <c r="CK1309" s="104"/>
      <c r="CL1309" s="104"/>
      <c r="CM1309" s="104"/>
      <c r="CN1309" s="104"/>
      <c r="CO1309" s="104"/>
      <c r="CP1309" s="104"/>
      <c r="CQ1309" s="104"/>
      <c r="CR1309" s="104"/>
      <c r="CS1309" s="104"/>
      <c r="CT1309" s="104"/>
      <c r="CU1309" s="104"/>
      <c r="CV1309" s="104"/>
      <c r="CW1309" s="104"/>
      <c r="CX1309" s="104"/>
      <c r="CY1309" s="104"/>
      <c r="CZ1309" s="104"/>
      <c r="DA1309" s="104"/>
      <c r="DB1309" s="104"/>
      <c r="DC1309" s="104"/>
      <c r="DD1309" s="104"/>
      <c r="DE1309" s="104"/>
      <c r="DF1309" s="104"/>
      <c r="DG1309" s="104"/>
      <c r="DH1309" s="104"/>
      <c r="DI1309" s="104"/>
      <c r="DJ1309" s="107"/>
    </row>
    <row r="1310" spans="1:114" x14ac:dyDescent="0.2">
      <c r="A1310" s="164"/>
      <c r="B1310" s="165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Q1310" s="116"/>
      <c r="R1310" s="116"/>
      <c r="S1310" s="116"/>
      <c r="T1310" s="116"/>
      <c r="U1310" s="116"/>
      <c r="V1310" s="116"/>
      <c r="W1310" s="116"/>
      <c r="X1310" s="116"/>
      <c r="Y1310" s="122"/>
      <c r="Z1310" s="104"/>
      <c r="AA1310" s="104"/>
      <c r="AB1310" s="104"/>
      <c r="AC1310" s="104"/>
      <c r="AD1310" s="104"/>
      <c r="AE1310" s="104"/>
      <c r="AF1310" s="104"/>
      <c r="AG1310" s="104"/>
      <c r="AH1310" s="104"/>
      <c r="AI1310" s="104"/>
      <c r="AJ1310" s="104"/>
      <c r="AK1310" s="104"/>
      <c r="AL1310" s="104"/>
      <c r="AM1310" s="104"/>
      <c r="AN1310" s="104"/>
      <c r="AO1310" s="104"/>
      <c r="AP1310" s="104"/>
      <c r="AQ1310" s="104"/>
      <c r="AR1310" s="104"/>
      <c r="AS1310" s="104"/>
      <c r="AT1310" s="104"/>
      <c r="AU1310" s="104"/>
      <c r="AV1310" s="104"/>
      <c r="AW1310" s="104"/>
      <c r="AX1310" s="104"/>
      <c r="AY1310" s="104"/>
      <c r="AZ1310" s="104"/>
      <c r="BA1310" s="104"/>
      <c r="BB1310" s="104"/>
      <c r="BC1310" s="104"/>
      <c r="BD1310" s="104"/>
      <c r="BE1310" s="104"/>
      <c r="BF1310" s="104"/>
      <c r="BG1310" s="104"/>
      <c r="BH1310" s="104"/>
      <c r="BI1310" s="104"/>
      <c r="BJ1310" s="104"/>
      <c r="BK1310" s="104"/>
      <c r="BL1310" s="104"/>
      <c r="BM1310" s="104"/>
      <c r="BN1310" s="104"/>
      <c r="BO1310" s="104"/>
      <c r="BP1310" s="104"/>
      <c r="BQ1310" s="104"/>
      <c r="BR1310" s="104"/>
      <c r="BS1310" s="104"/>
      <c r="BT1310" s="104"/>
      <c r="BU1310" s="104"/>
      <c r="BV1310" s="104"/>
      <c r="BW1310" s="104"/>
      <c r="BX1310" s="104"/>
      <c r="BY1310" s="104"/>
      <c r="BZ1310" s="104"/>
      <c r="CA1310" s="104"/>
      <c r="CB1310" s="104"/>
      <c r="CC1310" s="104"/>
      <c r="CD1310" s="104"/>
      <c r="CE1310" s="104"/>
      <c r="CF1310" s="104"/>
      <c r="CG1310" s="104"/>
      <c r="CH1310" s="104"/>
      <c r="CI1310" s="104"/>
      <c r="CJ1310" s="104"/>
      <c r="CK1310" s="104"/>
      <c r="CL1310" s="104"/>
      <c r="CM1310" s="104"/>
      <c r="CN1310" s="104"/>
      <c r="CO1310" s="104"/>
      <c r="CP1310" s="104"/>
      <c r="CQ1310" s="104"/>
      <c r="CR1310" s="104"/>
      <c r="CS1310" s="104"/>
      <c r="CT1310" s="104"/>
      <c r="CU1310" s="104"/>
      <c r="CV1310" s="104"/>
      <c r="CW1310" s="104"/>
      <c r="CX1310" s="104"/>
      <c r="CY1310" s="104"/>
      <c r="CZ1310" s="104"/>
      <c r="DA1310" s="104"/>
      <c r="DB1310" s="104"/>
      <c r="DC1310" s="104"/>
      <c r="DD1310" s="104"/>
      <c r="DE1310" s="104"/>
      <c r="DF1310" s="104"/>
      <c r="DG1310" s="104"/>
      <c r="DH1310" s="104"/>
      <c r="DI1310" s="104"/>
      <c r="DJ1310" s="107"/>
    </row>
    <row r="1311" spans="1:114" x14ac:dyDescent="0.2">
      <c r="A1311" s="164"/>
      <c r="B1311" s="165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Q1311" s="116"/>
      <c r="R1311" s="116"/>
      <c r="S1311" s="116"/>
      <c r="T1311" s="116"/>
      <c r="U1311" s="116"/>
      <c r="V1311" s="116"/>
      <c r="W1311" s="116"/>
      <c r="X1311" s="116"/>
      <c r="Y1311" s="122"/>
      <c r="Z1311" s="104"/>
      <c r="AA1311" s="104"/>
      <c r="AB1311" s="104"/>
      <c r="AC1311" s="104"/>
      <c r="AD1311" s="104"/>
      <c r="AE1311" s="104"/>
      <c r="AF1311" s="104"/>
      <c r="AG1311" s="104"/>
      <c r="AH1311" s="104"/>
      <c r="AI1311" s="104"/>
      <c r="AJ1311" s="104"/>
      <c r="AK1311" s="104"/>
      <c r="AL1311" s="104"/>
      <c r="AM1311" s="104"/>
      <c r="AN1311" s="104"/>
      <c r="AO1311" s="104"/>
      <c r="AP1311" s="104"/>
      <c r="AQ1311" s="104"/>
      <c r="AR1311" s="104"/>
      <c r="AS1311" s="104"/>
      <c r="AT1311" s="104"/>
      <c r="AU1311" s="104"/>
      <c r="AV1311" s="104"/>
      <c r="AW1311" s="104"/>
      <c r="AX1311" s="104"/>
      <c r="AY1311" s="104"/>
      <c r="AZ1311" s="104"/>
      <c r="BA1311" s="104"/>
      <c r="BB1311" s="104"/>
      <c r="BC1311" s="104"/>
      <c r="BD1311" s="104"/>
      <c r="BE1311" s="104"/>
      <c r="BF1311" s="104"/>
      <c r="BG1311" s="104"/>
      <c r="BH1311" s="104"/>
      <c r="BI1311" s="104"/>
      <c r="BJ1311" s="104"/>
      <c r="BK1311" s="104"/>
      <c r="BL1311" s="104"/>
      <c r="BM1311" s="104"/>
      <c r="BN1311" s="104"/>
      <c r="BO1311" s="104"/>
      <c r="BP1311" s="104"/>
      <c r="BQ1311" s="104"/>
      <c r="BR1311" s="104"/>
      <c r="BS1311" s="104"/>
      <c r="BT1311" s="104"/>
      <c r="BU1311" s="104"/>
      <c r="BV1311" s="104"/>
      <c r="BW1311" s="104"/>
      <c r="BX1311" s="104"/>
      <c r="BY1311" s="104"/>
      <c r="BZ1311" s="104"/>
      <c r="CA1311" s="104"/>
      <c r="CB1311" s="104"/>
      <c r="CC1311" s="104"/>
      <c r="CD1311" s="104"/>
      <c r="CE1311" s="104"/>
      <c r="CF1311" s="104"/>
      <c r="CG1311" s="104"/>
      <c r="CH1311" s="104"/>
      <c r="CI1311" s="104"/>
      <c r="CJ1311" s="104"/>
      <c r="CK1311" s="104"/>
      <c r="CL1311" s="104"/>
      <c r="CM1311" s="104"/>
      <c r="CN1311" s="104"/>
      <c r="CO1311" s="104"/>
      <c r="CP1311" s="104"/>
      <c r="CQ1311" s="104"/>
      <c r="CR1311" s="104"/>
      <c r="CS1311" s="104"/>
      <c r="CT1311" s="104"/>
      <c r="CU1311" s="104"/>
      <c r="CV1311" s="104"/>
      <c r="CW1311" s="104"/>
      <c r="CX1311" s="104"/>
      <c r="CY1311" s="104"/>
      <c r="CZ1311" s="104"/>
      <c r="DA1311" s="104"/>
      <c r="DB1311" s="104"/>
      <c r="DC1311" s="104"/>
      <c r="DD1311" s="104"/>
      <c r="DE1311" s="104"/>
      <c r="DF1311" s="104"/>
      <c r="DG1311" s="104"/>
      <c r="DH1311" s="104"/>
      <c r="DI1311" s="104"/>
      <c r="DJ1311" s="107"/>
    </row>
    <row r="1312" spans="1:114" x14ac:dyDescent="0.2">
      <c r="A1312" s="164"/>
      <c r="B1312" s="165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Q1312" s="116"/>
      <c r="R1312" s="116"/>
      <c r="S1312" s="116"/>
      <c r="T1312" s="116"/>
      <c r="U1312" s="116"/>
      <c r="V1312" s="116"/>
      <c r="W1312" s="116"/>
      <c r="X1312" s="116"/>
      <c r="Y1312" s="122"/>
      <c r="Z1312" s="104"/>
      <c r="AA1312" s="104"/>
      <c r="AB1312" s="104"/>
      <c r="AC1312" s="104"/>
      <c r="AD1312" s="104"/>
      <c r="AE1312" s="104"/>
      <c r="AF1312" s="104"/>
      <c r="AG1312" s="104"/>
      <c r="AH1312" s="104"/>
      <c r="AI1312" s="104"/>
      <c r="AJ1312" s="104"/>
      <c r="AK1312" s="104"/>
      <c r="AL1312" s="104"/>
      <c r="AM1312" s="104"/>
      <c r="AN1312" s="104"/>
      <c r="AO1312" s="104"/>
      <c r="AP1312" s="104"/>
      <c r="AQ1312" s="104"/>
      <c r="AR1312" s="104"/>
      <c r="AS1312" s="104"/>
      <c r="AT1312" s="104"/>
      <c r="AU1312" s="104"/>
      <c r="AV1312" s="104"/>
      <c r="AW1312" s="104"/>
      <c r="AX1312" s="104"/>
      <c r="AY1312" s="104"/>
      <c r="AZ1312" s="104"/>
      <c r="BA1312" s="104"/>
      <c r="BB1312" s="104"/>
      <c r="BC1312" s="104"/>
      <c r="BD1312" s="104"/>
      <c r="BE1312" s="104"/>
      <c r="BF1312" s="104"/>
      <c r="BG1312" s="104"/>
      <c r="BH1312" s="104"/>
      <c r="BI1312" s="104"/>
      <c r="BJ1312" s="104"/>
      <c r="BK1312" s="104"/>
      <c r="BL1312" s="104"/>
      <c r="BM1312" s="104"/>
      <c r="BN1312" s="104"/>
      <c r="BO1312" s="104"/>
      <c r="BP1312" s="104"/>
      <c r="BQ1312" s="104"/>
      <c r="BR1312" s="104"/>
      <c r="BS1312" s="104"/>
      <c r="BT1312" s="104"/>
      <c r="BU1312" s="104"/>
      <c r="BV1312" s="104"/>
      <c r="BW1312" s="104"/>
      <c r="BX1312" s="104"/>
      <c r="BY1312" s="104"/>
      <c r="BZ1312" s="104"/>
      <c r="CA1312" s="104"/>
      <c r="CB1312" s="104"/>
      <c r="CC1312" s="104"/>
      <c r="CD1312" s="104"/>
      <c r="CE1312" s="104"/>
      <c r="CF1312" s="104"/>
      <c r="CG1312" s="104"/>
      <c r="CH1312" s="104"/>
      <c r="CI1312" s="104"/>
      <c r="CJ1312" s="104"/>
      <c r="CK1312" s="104"/>
      <c r="CL1312" s="104"/>
      <c r="CM1312" s="104"/>
      <c r="CN1312" s="104"/>
      <c r="CO1312" s="104"/>
      <c r="CP1312" s="104"/>
      <c r="CQ1312" s="104"/>
      <c r="CR1312" s="104"/>
      <c r="CS1312" s="104"/>
      <c r="CT1312" s="104"/>
      <c r="CU1312" s="104"/>
      <c r="CV1312" s="104"/>
      <c r="CW1312" s="104"/>
      <c r="CX1312" s="104"/>
      <c r="CY1312" s="104"/>
      <c r="CZ1312" s="104"/>
      <c r="DA1312" s="104"/>
      <c r="DB1312" s="104"/>
      <c r="DC1312" s="104"/>
      <c r="DD1312" s="104"/>
      <c r="DE1312" s="104"/>
      <c r="DF1312" s="104"/>
      <c r="DG1312" s="104"/>
      <c r="DH1312" s="104"/>
      <c r="DI1312" s="104"/>
      <c r="DJ1312" s="107"/>
    </row>
    <row r="1313" spans="1:114" x14ac:dyDescent="0.2">
      <c r="A1313" s="164"/>
      <c r="B1313" s="165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Q1313" s="116"/>
      <c r="R1313" s="116"/>
      <c r="S1313" s="116"/>
      <c r="T1313" s="116"/>
      <c r="U1313" s="116"/>
      <c r="V1313" s="116"/>
      <c r="W1313" s="116"/>
      <c r="X1313" s="116"/>
      <c r="Y1313" s="122"/>
      <c r="Z1313" s="104"/>
      <c r="AA1313" s="104"/>
      <c r="AB1313" s="104"/>
      <c r="AC1313" s="104"/>
      <c r="AD1313" s="104"/>
      <c r="AE1313" s="104"/>
      <c r="AF1313" s="104"/>
      <c r="AG1313" s="104"/>
      <c r="AH1313" s="104"/>
      <c r="AI1313" s="104"/>
      <c r="AJ1313" s="104"/>
      <c r="AK1313" s="104"/>
      <c r="AL1313" s="104"/>
      <c r="AM1313" s="104"/>
      <c r="AN1313" s="104"/>
      <c r="AO1313" s="104"/>
      <c r="AP1313" s="104"/>
      <c r="AQ1313" s="104"/>
      <c r="AR1313" s="104"/>
      <c r="AS1313" s="104"/>
      <c r="AT1313" s="104"/>
      <c r="AU1313" s="104"/>
      <c r="AV1313" s="104"/>
      <c r="AW1313" s="104"/>
      <c r="AX1313" s="104"/>
      <c r="AY1313" s="104"/>
      <c r="AZ1313" s="104"/>
      <c r="BA1313" s="104"/>
      <c r="BB1313" s="104"/>
      <c r="BC1313" s="104"/>
      <c r="BD1313" s="104"/>
      <c r="BE1313" s="104"/>
      <c r="BF1313" s="104"/>
      <c r="BG1313" s="104"/>
      <c r="BH1313" s="104"/>
      <c r="BI1313" s="104"/>
      <c r="BJ1313" s="104"/>
      <c r="BK1313" s="104"/>
      <c r="BL1313" s="104"/>
      <c r="BM1313" s="104"/>
      <c r="BN1313" s="104"/>
      <c r="BO1313" s="104"/>
      <c r="BP1313" s="104"/>
      <c r="BQ1313" s="104"/>
      <c r="BR1313" s="104"/>
      <c r="BS1313" s="104"/>
      <c r="BT1313" s="104"/>
      <c r="BU1313" s="104"/>
      <c r="BV1313" s="104"/>
      <c r="BW1313" s="104"/>
      <c r="BX1313" s="104"/>
      <c r="BY1313" s="104"/>
      <c r="BZ1313" s="104"/>
      <c r="CA1313" s="104"/>
      <c r="CB1313" s="104"/>
      <c r="CC1313" s="104"/>
      <c r="CD1313" s="104"/>
      <c r="CE1313" s="104"/>
      <c r="CF1313" s="104"/>
      <c r="CG1313" s="104"/>
      <c r="CH1313" s="104"/>
      <c r="CI1313" s="104"/>
      <c r="CJ1313" s="104"/>
      <c r="CK1313" s="104"/>
      <c r="CL1313" s="104"/>
      <c r="CM1313" s="104"/>
      <c r="CN1313" s="104"/>
      <c r="CO1313" s="104"/>
      <c r="CP1313" s="104"/>
      <c r="CQ1313" s="104"/>
      <c r="CR1313" s="104"/>
      <c r="CS1313" s="104"/>
      <c r="CT1313" s="104"/>
      <c r="CU1313" s="104"/>
      <c r="CV1313" s="104"/>
      <c r="CW1313" s="104"/>
      <c r="CX1313" s="104"/>
      <c r="CY1313" s="104"/>
      <c r="CZ1313" s="104"/>
      <c r="DA1313" s="104"/>
      <c r="DB1313" s="104"/>
      <c r="DC1313" s="104"/>
      <c r="DD1313" s="104"/>
      <c r="DE1313" s="104"/>
      <c r="DF1313" s="104"/>
      <c r="DG1313" s="104"/>
      <c r="DH1313" s="104"/>
      <c r="DI1313" s="104"/>
      <c r="DJ1313" s="107"/>
    </row>
    <row r="1314" spans="1:114" x14ac:dyDescent="0.2">
      <c r="A1314" s="164"/>
      <c r="B1314" s="165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16"/>
      <c r="U1314" s="116"/>
      <c r="V1314" s="116"/>
      <c r="W1314" s="116"/>
      <c r="X1314" s="116"/>
      <c r="Y1314" s="122"/>
      <c r="Z1314" s="104"/>
      <c r="AA1314" s="104"/>
      <c r="AB1314" s="104"/>
      <c r="AC1314" s="104"/>
      <c r="AD1314" s="104"/>
      <c r="AE1314" s="104"/>
      <c r="AF1314" s="104"/>
      <c r="AG1314" s="104"/>
      <c r="AH1314" s="104"/>
      <c r="AI1314" s="104"/>
      <c r="AJ1314" s="104"/>
      <c r="AK1314" s="104"/>
      <c r="AL1314" s="104"/>
      <c r="AM1314" s="104"/>
      <c r="AN1314" s="104"/>
      <c r="AO1314" s="104"/>
      <c r="AP1314" s="104"/>
      <c r="AQ1314" s="104"/>
      <c r="AR1314" s="104"/>
      <c r="AS1314" s="104"/>
      <c r="AT1314" s="104"/>
      <c r="AU1314" s="104"/>
      <c r="AV1314" s="104"/>
      <c r="AW1314" s="104"/>
      <c r="AX1314" s="104"/>
      <c r="AY1314" s="104"/>
      <c r="AZ1314" s="104"/>
      <c r="BA1314" s="104"/>
      <c r="BB1314" s="104"/>
      <c r="BC1314" s="104"/>
      <c r="BD1314" s="104"/>
      <c r="BE1314" s="104"/>
      <c r="BF1314" s="104"/>
      <c r="BG1314" s="104"/>
      <c r="BH1314" s="104"/>
      <c r="BI1314" s="104"/>
      <c r="BJ1314" s="104"/>
      <c r="BK1314" s="104"/>
      <c r="BL1314" s="104"/>
      <c r="BM1314" s="104"/>
      <c r="BN1314" s="104"/>
      <c r="BO1314" s="104"/>
      <c r="BP1314" s="104"/>
      <c r="BQ1314" s="104"/>
      <c r="BR1314" s="104"/>
      <c r="BS1314" s="104"/>
      <c r="BT1314" s="104"/>
      <c r="BU1314" s="104"/>
      <c r="BV1314" s="104"/>
      <c r="BW1314" s="104"/>
      <c r="BX1314" s="104"/>
      <c r="BY1314" s="104"/>
      <c r="BZ1314" s="104"/>
      <c r="CA1314" s="104"/>
      <c r="CB1314" s="104"/>
      <c r="CC1314" s="104"/>
      <c r="CD1314" s="104"/>
      <c r="CE1314" s="104"/>
      <c r="CF1314" s="104"/>
      <c r="CG1314" s="104"/>
      <c r="CH1314" s="104"/>
      <c r="CI1314" s="104"/>
      <c r="CJ1314" s="104"/>
      <c r="CK1314" s="104"/>
      <c r="CL1314" s="104"/>
      <c r="CM1314" s="104"/>
      <c r="CN1314" s="104"/>
      <c r="CO1314" s="104"/>
      <c r="CP1314" s="104"/>
      <c r="CQ1314" s="104"/>
      <c r="CR1314" s="104"/>
      <c r="CS1314" s="104"/>
      <c r="CT1314" s="104"/>
      <c r="CU1314" s="104"/>
      <c r="CV1314" s="104"/>
      <c r="CW1314" s="104"/>
      <c r="CX1314" s="104"/>
      <c r="CY1314" s="104"/>
      <c r="CZ1314" s="104"/>
      <c r="DA1314" s="104"/>
      <c r="DB1314" s="104"/>
      <c r="DC1314" s="104"/>
      <c r="DD1314" s="104"/>
      <c r="DE1314" s="104"/>
      <c r="DF1314" s="104"/>
      <c r="DG1314" s="104"/>
      <c r="DH1314" s="104"/>
      <c r="DI1314" s="104"/>
      <c r="DJ1314" s="107"/>
    </row>
    <row r="1315" spans="1:114" x14ac:dyDescent="0.2">
      <c r="A1315" s="164"/>
      <c r="B1315" s="165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22"/>
      <c r="Z1315" s="104"/>
      <c r="AA1315" s="104"/>
      <c r="AB1315" s="104"/>
      <c r="AC1315" s="104"/>
      <c r="AD1315" s="104"/>
      <c r="AE1315" s="104"/>
      <c r="AF1315" s="104"/>
      <c r="AG1315" s="104"/>
      <c r="AH1315" s="104"/>
      <c r="AI1315" s="104"/>
      <c r="AJ1315" s="104"/>
      <c r="AK1315" s="104"/>
      <c r="AL1315" s="104"/>
      <c r="AM1315" s="104"/>
      <c r="AN1315" s="104"/>
      <c r="AO1315" s="104"/>
      <c r="AP1315" s="104"/>
      <c r="AQ1315" s="104"/>
      <c r="AR1315" s="104"/>
      <c r="AS1315" s="104"/>
      <c r="AT1315" s="104"/>
      <c r="AU1315" s="104"/>
      <c r="AV1315" s="104"/>
      <c r="AW1315" s="104"/>
      <c r="AX1315" s="104"/>
      <c r="AY1315" s="104"/>
      <c r="AZ1315" s="104"/>
      <c r="BA1315" s="104"/>
      <c r="BB1315" s="104"/>
      <c r="BC1315" s="104"/>
      <c r="BD1315" s="104"/>
      <c r="BE1315" s="104"/>
      <c r="BF1315" s="104"/>
      <c r="BG1315" s="104"/>
      <c r="BH1315" s="104"/>
      <c r="BI1315" s="104"/>
      <c r="BJ1315" s="104"/>
      <c r="BK1315" s="104"/>
      <c r="BL1315" s="104"/>
      <c r="BM1315" s="104"/>
      <c r="BN1315" s="104"/>
      <c r="BO1315" s="104"/>
      <c r="BP1315" s="104"/>
      <c r="BQ1315" s="104"/>
      <c r="BR1315" s="104"/>
      <c r="BS1315" s="104"/>
      <c r="BT1315" s="104"/>
      <c r="BU1315" s="104"/>
      <c r="BV1315" s="104"/>
      <c r="BW1315" s="104"/>
      <c r="BX1315" s="104"/>
      <c r="BY1315" s="104"/>
      <c r="BZ1315" s="104"/>
      <c r="CA1315" s="104"/>
      <c r="CB1315" s="104"/>
      <c r="CC1315" s="104"/>
      <c r="CD1315" s="104"/>
      <c r="CE1315" s="104"/>
      <c r="CF1315" s="104"/>
      <c r="CG1315" s="104"/>
      <c r="CH1315" s="104"/>
      <c r="CI1315" s="104"/>
      <c r="CJ1315" s="104"/>
      <c r="CK1315" s="104"/>
      <c r="CL1315" s="104"/>
      <c r="CM1315" s="104"/>
      <c r="CN1315" s="104"/>
      <c r="CO1315" s="104"/>
      <c r="CP1315" s="104"/>
      <c r="CQ1315" s="104"/>
      <c r="CR1315" s="104"/>
      <c r="CS1315" s="104"/>
      <c r="CT1315" s="104"/>
      <c r="CU1315" s="104"/>
      <c r="CV1315" s="104"/>
      <c r="CW1315" s="104"/>
      <c r="CX1315" s="104"/>
      <c r="CY1315" s="104"/>
      <c r="CZ1315" s="104"/>
      <c r="DA1315" s="104"/>
      <c r="DB1315" s="104"/>
      <c r="DC1315" s="104"/>
      <c r="DD1315" s="104"/>
      <c r="DE1315" s="104"/>
      <c r="DF1315" s="104"/>
      <c r="DG1315" s="104"/>
      <c r="DH1315" s="104"/>
      <c r="DI1315" s="104"/>
      <c r="DJ1315" s="107"/>
    </row>
    <row r="1316" spans="1:114" x14ac:dyDescent="0.2">
      <c r="A1316" s="164"/>
      <c r="B1316" s="165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Q1316" s="116"/>
      <c r="R1316" s="116"/>
      <c r="S1316" s="116"/>
      <c r="T1316" s="116"/>
      <c r="U1316" s="116"/>
      <c r="V1316" s="116"/>
      <c r="W1316" s="116"/>
      <c r="X1316" s="116"/>
      <c r="Y1316" s="122"/>
      <c r="Z1316" s="104"/>
      <c r="AA1316" s="104"/>
      <c r="AB1316" s="104"/>
      <c r="AC1316" s="104"/>
      <c r="AD1316" s="104"/>
      <c r="AE1316" s="104"/>
      <c r="AF1316" s="104"/>
      <c r="AG1316" s="104"/>
      <c r="AH1316" s="104"/>
      <c r="AI1316" s="104"/>
      <c r="AJ1316" s="104"/>
      <c r="AK1316" s="104"/>
      <c r="AL1316" s="104"/>
      <c r="AM1316" s="104"/>
      <c r="AN1316" s="104"/>
      <c r="AO1316" s="104"/>
      <c r="AP1316" s="104"/>
      <c r="AQ1316" s="104"/>
      <c r="AR1316" s="104"/>
      <c r="AS1316" s="104"/>
      <c r="AT1316" s="104"/>
      <c r="AU1316" s="104"/>
      <c r="AV1316" s="104"/>
      <c r="AW1316" s="104"/>
      <c r="AX1316" s="104"/>
      <c r="AY1316" s="104"/>
      <c r="AZ1316" s="104"/>
      <c r="BA1316" s="104"/>
      <c r="BB1316" s="104"/>
      <c r="BC1316" s="104"/>
      <c r="BD1316" s="104"/>
      <c r="BE1316" s="104"/>
      <c r="BF1316" s="104"/>
      <c r="BG1316" s="104"/>
      <c r="BH1316" s="104"/>
      <c r="BI1316" s="104"/>
      <c r="BJ1316" s="104"/>
      <c r="BK1316" s="104"/>
      <c r="BL1316" s="104"/>
      <c r="BM1316" s="104"/>
      <c r="BN1316" s="104"/>
      <c r="BO1316" s="104"/>
      <c r="BP1316" s="104"/>
      <c r="BQ1316" s="104"/>
      <c r="BR1316" s="104"/>
      <c r="BS1316" s="104"/>
      <c r="BT1316" s="104"/>
      <c r="BU1316" s="104"/>
      <c r="BV1316" s="104"/>
      <c r="BW1316" s="104"/>
      <c r="BX1316" s="104"/>
      <c r="BY1316" s="104"/>
      <c r="BZ1316" s="104"/>
      <c r="CA1316" s="104"/>
      <c r="CB1316" s="104"/>
      <c r="CC1316" s="104"/>
      <c r="CD1316" s="104"/>
      <c r="CE1316" s="104"/>
      <c r="CF1316" s="104"/>
      <c r="CG1316" s="104"/>
      <c r="CH1316" s="104"/>
      <c r="CI1316" s="104"/>
      <c r="CJ1316" s="104"/>
      <c r="CK1316" s="104"/>
      <c r="CL1316" s="104"/>
      <c r="CM1316" s="104"/>
      <c r="CN1316" s="104"/>
      <c r="CO1316" s="104"/>
      <c r="CP1316" s="104"/>
      <c r="CQ1316" s="104"/>
      <c r="CR1316" s="104"/>
      <c r="CS1316" s="104"/>
      <c r="CT1316" s="104"/>
      <c r="CU1316" s="104"/>
      <c r="CV1316" s="104"/>
      <c r="CW1316" s="104"/>
      <c r="CX1316" s="104"/>
      <c r="CY1316" s="104"/>
      <c r="CZ1316" s="104"/>
      <c r="DA1316" s="104"/>
      <c r="DB1316" s="104"/>
      <c r="DC1316" s="104"/>
      <c r="DD1316" s="104"/>
      <c r="DE1316" s="104"/>
      <c r="DF1316" s="104"/>
      <c r="DG1316" s="104"/>
      <c r="DH1316" s="104"/>
      <c r="DI1316" s="104"/>
      <c r="DJ1316" s="107"/>
    </row>
    <row r="1317" spans="1:114" x14ac:dyDescent="0.2">
      <c r="A1317" s="164"/>
      <c r="B1317" s="165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Q1317" s="116"/>
      <c r="R1317" s="116"/>
      <c r="S1317" s="116"/>
      <c r="T1317" s="116"/>
      <c r="U1317" s="116"/>
      <c r="V1317" s="116"/>
      <c r="W1317" s="116"/>
      <c r="X1317" s="116"/>
      <c r="Y1317" s="122"/>
      <c r="Z1317" s="104"/>
      <c r="AA1317" s="104"/>
      <c r="AB1317" s="104"/>
      <c r="AC1317" s="104"/>
      <c r="AD1317" s="104"/>
      <c r="AE1317" s="104"/>
      <c r="AF1317" s="104"/>
      <c r="AG1317" s="104"/>
      <c r="AH1317" s="104"/>
      <c r="AI1317" s="104"/>
      <c r="AJ1317" s="104"/>
      <c r="AK1317" s="104"/>
      <c r="AL1317" s="104"/>
      <c r="AM1317" s="104"/>
      <c r="AN1317" s="104"/>
      <c r="AO1317" s="104"/>
      <c r="AP1317" s="104"/>
      <c r="AQ1317" s="104"/>
      <c r="AR1317" s="104"/>
      <c r="AS1317" s="104"/>
      <c r="AT1317" s="104"/>
      <c r="AU1317" s="104"/>
      <c r="AV1317" s="104"/>
      <c r="AW1317" s="104"/>
      <c r="AX1317" s="104"/>
      <c r="AY1317" s="104"/>
      <c r="AZ1317" s="104"/>
      <c r="BA1317" s="104"/>
      <c r="BB1317" s="104"/>
      <c r="BC1317" s="104"/>
      <c r="BD1317" s="104"/>
      <c r="BE1317" s="104"/>
      <c r="BF1317" s="104"/>
      <c r="BG1317" s="104"/>
      <c r="BH1317" s="104"/>
      <c r="BI1317" s="104"/>
      <c r="BJ1317" s="104"/>
      <c r="BK1317" s="104"/>
      <c r="BL1317" s="104"/>
      <c r="BM1317" s="104"/>
      <c r="BN1317" s="104"/>
      <c r="BO1317" s="104"/>
      <c r="BP1317" s="104"/>
      <c r="BQ1317" s="104"/>
      <c r="BR1317" s="104"/>
      <c r="BS1317" s="104"/>
      <c r="BT1317" s="104"/>
      <c r="BU1317" s="104"/>
      <c r="BV1317" s="104"/>
      <c r="BW1317" s="104"/>
      <c r="BX1317" s="104"/>
      <c r="BY1317" s="104"/>
      <c r="BZ1317" s="104"/>
      <c r="CA1317" s="104"/>
      <c r="CB1317" s="104"/>
      <c r="CC1317" s="104"/>
      <c r="CD1317" s="104"/>
      <c r="CE1317" s="104"/>
      <c r="CF1317" s="104"/>
      <c r="CG1317" s="104"/>
      <c r="CH1317" s="104"/>
      <c r="CI1317" s="104"/>
      <c r="CJ1317" s="104"/>
      <c r="CK1317" s="104"/>
      <c r="CL1317" s="104"/>
      <c r="CM1317" s="104"/>
      <c r="CN1317" s="104"/>
      <c r="CO1317" s="104"/>
      <c r="CP1317" s="104"/>
      <c r="CQ1317" s="104"/>
      <c r="CR1317" s="104"/>
      <c r="CS1317" s="104"/>
      <c r="CT1317" s="104"/>
      <c r="CU1317" s="104"/>
      <c r="CV1317" s="104"/>
      <c r="CW1317" s="104"/>
      <c r="CX1317" s="104"/>
      <c r="CY1317" s="104"/>
      <c r="CZ1317" s="104"/>
      <c r="DA1317" s="104"/>
      <c r="DB1317" s="104"/>
      <c r="DC1317" s="104"/>
      <c r="DD1317" s="104"/>
      <c r="DE1317" s="104"/>
      <c r="DF1317" s="104"/>
      <c r="DG1317" s="104"/>
      <c r="DH1317" s="104"/>
      <c r="DI1317" s="104"/>
      <c r="DJ1317" s="107"/>
    </row>
    <row r="1318" spans="1:114" x14ac:dyDescent="0.2">
      <c r="A1318" s="164"/>
      <c r="B1318" s="165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Q1318" s="116"/>
      <c r="R1318" s="116"/>
      <c r="S1318" s="116"/>
      <c r="T1318" s="116"/>
      <c r="U1318" s="116"/>
      <c r="V1318" s="116"/>
      <c r="W1318" s="116"/>
      <c r="X1318" s="116"/>
      <c r="Y1318" s="122"/>
      <c r="Z1318" s="104"/>
      <c r="AA1318" s="104"/>
      <c r="AB1318" s="104"/>
      <c r="AC1318" s="104"/>
      <c r="AD1318" s="104"/>
      <c r="AE1318" s="104"/>
      <c r="AF1318" s="104"/>
      <c r="AG1318" s="104"/>
      <c r="AH1318" s="104"/>
      <c r="AI1318" s="104"/>
      <c r="AJ1318" s="104"/>
      <c r="AK1318" s="104"/>
      <c r="AL1318" s="104"/>
      <c r="AM1318" s="104"/>
      <c r="AN1318" s="104"/>
      <c r="AO1318" s="104"/>
      <c r="AP1318" s="104"/>
      <c r="AQ1318" s="104"/>
      <c r="AR1318" s="104"/>
      <c r="AS1318" s="104"/>
      <c r="AT1318" s="104"/>
      <c r="AU1318" s="104"/>
      <c r="AV1318" s="104"/>
      <c r="AW1318" s="104"/>
      <c r="AX1318" s="104"/>
      <c r="AY1318" s="104"/>
      <c r="AZ1318" s="104"/>
      <c r="BA1318" s="104"/>
      <c r="BB1318" s="104"/>
      <c r="BC1318" s="104"/>
      <c r="BD1318" s="104"/>
      <c r="BE1318" s="104"/>
      <c r="BF1318" s="104"/>
      <c r="BG1318" s="104"/>
      <c r="BH1318" s="104"/>
      <c r="BI1318" s="104"/>
      <c r="BJ1318" s="104"/>
      <c r="BK1318" s="104"/>
      <c r="BL1318" s="104"/>
      <c r="BM1318" s="104"/>
      <c r="BN1318" s="104"/>
      <c r="BO1318" s="104"/>
      <c r="BP1318" s="104"/>
      <c r="BQ1318" s="104"/>
      <c r="BR1318" s="104"/>
      <c r="BS1318" s="104"/>
      <c r="BT1318" s="104"/>
      <c r="BU1318" s="104"/>
      <c r="BV1318" s="104"/>
      <c r="BW1318" s="104"/>
      <c r="BX1318" s="104"/>
      <c r="BY1318" s="104"/>
      <c r="BZ1318" s="104"/>
      <c r="CA1318" s="104"/>
      <c r="CB1318" s="104"/>
      <c r="CC1318" s="104"/>
      <c r="CD1318" s="104"/>
      <c r="CE1318" s="104"/>
      <c r="CF1318" s="104"/>
      <c r="CG1318" s="104"/>
      <c r="CH1318" s="104"/>
      <c r="CI1318" s="104"/>
      <c r="CJ1318" s="104"/>
      <c r="CK1318" s="104"/>
      <c r="CL1318" s="104"/>
      <c r="CM1318" s="104"/>
      <c r="CN1318" s="104"/>
      <c r="CO1318" s="104"/>
      <c r="CP1318" s="104"/>
      <c r="CQ1318" s="104"/>
      <c r="CR1318" s="104"/>
      <c r="CS1318" s="104"/>
      <c r="CT1318" s="104"/>
      <c r="CU1318" s="104"/>
      <c r="CV1318" s="104"/>
      <c r="CW1318" s="104"/>
      <c r="CX1318" s="104"/>
      <c r="CY1318" s="104"/>
      <c r="CZ1318" s="104"/>
      <c r="DA1318" s="104"/>
      <c r="DB1318" s="104"/>
      <c r="DC1318" s="104"/>
      <c r="DD1318" s="104"/>
      <c r="DE1318" s="104"/>
      <c r="DF1318" s="104"/>
      <c r="DG1318" s="104"/>
      <c r="DH1318" s="104"/>
      <c r="DI1318" s="104"/>
      <c r="DJ1318" s="107"/>
    </row>
    <row r="1319" spans="1:114" x14ac:dyDescent="0.2">
      <c r="A1319" s="164"/>
      <c r="B1319" s="165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Q1319" s="116"/>
      <c r="R1319" s="116"/>
      <c r="S1319" s="116"/>
      <c r="T1319" s="116"/>
      <c r="U1319" s="116"/>
      <c r="V1319" s="116"/>
      <c r="W1319" s="116"/>
      <c r="X1319" s="116"/>
      <c r="Y1319" s="122"/>
      <c r="Z1319" s="104"/>
      <c r="AA1319" s="104"/>
      <c r="AB1319" s="104"/>
      <c r="AC1319" s="104"/>
      <c r="AD1319" s="104"/>
      <c r="AE1319" s="104"/>
      <c r="AF1319" s="104"/>
      <c r="AG1319" s="104"/>
      <c r="AH1319" s="104"/>
      <c r="AI1319" s="104"/>
      <c r="AJ1319" s="104"/>
      <c r="AK1319" s="104"/>
      <c r="AL1319" s="104"/>
      <c r="AM1319" s="104"/>
      <c r="AN1319" s="104"/>
      <c r="AO1319" s="104"/>
      <c r="AP1319" s="104"/>
      <c r="AQ1319" s="104"/>
      <c r="AR1319" s="104"/>
      <c r="AS1319" s="104"/>
      <c r="AT1319" s="104"/>
      <c r="AU1319" s="104"/>
      <c r="AV1319" s="104"/>
      <c r="AW1319" s="104"/>
      <c r="AX1319" s="104"/>
      <c r="AY1319" s="104"/>
      <c r="AZ1319" s="104"/>
      <c r="BA1319" s="104"/>
      <c r="BB1319" s="104"/>
      <c r="BC1319" s="104"/>
      <c r="BD1319" s="104"/>
      <c r="BE1319" s="104"/>
      <c r="BF1319" s="104"/>
      <c r="BG1319" s="104"/>
      <c r="BH1319" s="104"/>
      <c r="BI1319" s="104"/>
      <c r="BJ1319" s="104"/>
      <c r="BK1319" s="104"/>
      <c r="BL1319" s="104"/>
      <c r="BM1319" s="104"/>
      <c r="BN1319" s="104"/>
      <c r="BO1319" s="104"/>
      <c r="BP1319" s="104"/>
      <c r="BQ1319" s="104"/>
      <c r="BR1319" s="104"/>
      <c r="BS1319" s="104"/>
      <c r="BT1319" s="104"/>
      <c r="BU1319" s="104"/>
      <c r="BV1319" s="104"/>
      <c r="BW1319" s="104"/>
      <c r="BX1319" s="104"/>
      <c r="BY1319" s="104"/>
      <c r="BZ1319" s="104"/>
      <c r="CA1319" s="104"/>
      <c r="CB1319" s="104"/>
      <c r="CC1319" s="104"/>
      <c r="CD1319" s="104"/>
      <c r="CE1319" s="104"/>
      <c r="CF1319" s="104"/>
      <c r="CG1319" s="104"/>
      <c r="CH1319" s="104"/>
      <c r="CI1319" s="104"/>
      <c r="CJ1319" s="104"/>
      <c r="CK1319" s="104"/>
      <c r="CL1319" s="104"/>
      <c r="CM1319" s="104"/>
      <c r="CN1319" s="104"/>
      <c r="CO1319" s="104"/>
      <c r="CP1319" s="104"/>
      <c r="CQ1319" s="104"/>
      <c r="CR1319" s="104"/>
      <c r="CS1319" s="104"/>
      <c r="CT1319" s="104"/>
      <c r="CU1319" s="104"/>
      <c r="CV1319" s="104"/>
      <c r="CW1319" s="104"/>
      <c r="CX1319" s="104"/>
      <c r="CY1319" s="104"/>
      <c r="CZ1319" s="104"/>
      <c r="DA1319" s="104"/>
      <c r="DB1319" s="104"/>
      <c r="DC1319" s="104"/>
      <c r="DD1319" s="104"/>
      <c r="DE1319" s="104"/>
      <c r="DF1319" s="104"/>
      <c r="DG1319" s="104"/>
      <c r="DH1319" s="104"/>
      <c r="DI1319" s="104"/>
      <c r="DJ1319" s="107"/>
    </row>
    <row r="1320" spans="1:114" x14ac:dyDescent="0.2">
      <c r="A1320" s="164"/>
      <c r="B1320" s="165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Q1320" s="116"/>
      <c r="R1320" s="116"/>
      <c r="S1320" s="116"/>
      <c r="T1320" s="116"/>
      <c r="U1320" s="116"/>
      <c r="V1320" s="116"/>
      <c r="W1320" s="116"/>
      <c r="X1320" s="116"/>
      <c r="Y1320" s="122"/>
      <c r="Z1320" s="104"/>
      <c r="AA1320" s="104"/>
      <c r="AB1320" s="104"/>
      <c r="AC1320" s="104"/>
      <c r="AD1320" s="104"/>
      <c r="AE1320" s="104"/>
      <c r="AF1320" s="104"/>
      <c r="AG1320" s="104"/>
      <c r="AH1320" s="104"/>
      <c r="AI1320" s="104"/>
      <c r="AJ1320" s="104"/>
      <c r="AK1320" s="104"/>
      <c r="AL1320" s="104"/>
      <c r="AM1320" s="104"/>
      <c r="AN1320" s="104"/>
      <c r="AO1320" s="104"/>
      <c r="AP1320" s="104"/>
      <c r="AQ1320" s="104"/>
      <c r="AR1320" s="104"/>
      <c r="AS1320" s="104"/>
      <c r="AT1320" s="104"/>
      <c r="AU1320" s="104"/>
      <c r="AV1320" s="104"/>
      <c r="AW1320" s="104"/>
      <c r="AX1320" s="104"/>
      <c r="AY1320" s="104"/>
      <c r="AZ1320" s="104"/>
      <c r="BA1320" s="104"/>
      <c r="BB1320" s="104"/>
      <c r="BC1320" s="104"/>
      <c r="BD1320" s="104"/>
      <c r="BE1320" s="104"/>
      <c r="BF1320" s="104"/>
      <c r="BG1320" s="104"/>
      <c r="BH1320" s="104"/>
      <c r="BI1320" s="104"/>
      <c r="BJ1320" s="104"/>
      <c r="BK1320" s="104"/>
      <c r="BL1320" s="104"/>
      <c r="BM1320" s="104"/>
      <c r="BN1320" s="104"/>
      <c r="BO1320" s="104"/>
      <c r="BP1320" s="104"/>
      <c r="BQ1320" s="104"/>
      <c r="BR1320" s="104"/>
      <c r="BS1320" s="104"/>
      <c r="BT1320" s="104"/>
      <c r="BU1320" s="104"/>
      <c r="BV1320" s="104"/>
      <c r="BW1320" s="104"/>
      <c r="BX1320" s="104"/>
      <c r="BY1320" s="104"/>
      <c r="BZ1320" s="104"/>
      <c r="CA1320" s="104"/>
      <c r="CB1320" s="104"/>
      <c r="CC1320" s="104"/>
      <c r="CD1320" s="104"/>
      <c r="CE1320" s="104"/>
      <c r="CF1320" s="104"/>
      <c r="CG1320" s="104"/>
      <c r="CH1320" s="104"/>
      <c r="CI1320" s="104"/>
      <c r="CJ1320" s="104"/>
      <c r="CK1320" s="104"/>
      <c r="CL1320" s="104"/>
      <c r="CM1320" s="104"/>
      <c r="CN1320" s="104"/>
      <c r="CO1320" s="104"/>
      <c r="CP1320" s="104"/>
      <c r="CQ1320" s="104"/>
      <c r="CR1320" s="104"/>
      <c r="CS1320" s="104"/>
      <c r="CT1320" s="104"/>
      <c r="CU1320" s="104"/>
      <c r="CV1320" s="104"/>
      <c r="CW1320" s="104"/>
      <c r="CX1320" s="104"/>
      <c r="CY1320" s="104"/>
      <c r="CZ1320" s="104"/>
      <c r="DA1320" s="104"/>
      <c r="DB1320" s="104"/>
      <c r="DC1320" s="104"/>
      <c r="DD1320" s="104"/>
      <c r="DE1320" s="104"/>
      <c r="DF1320" s="104"/>
      <c r="DG1320" s="104"/>
      <c r="DH1320" s="104"/>
      <c r="DI1320" s="104"/>
      <c r="DJ1320" s="107"/>
    </row>
    <row r="1321" spans="1:114" x14ac:dyDescent="0.2">
      <c r="A1321" s="164"/>
      <c r="B1321" s="165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Q1321" s="116"/>
      <c r="R1321" s="116"/>
      <c r="S1321" s="116"/>
      <c r="T1321" s="116"/>
      <c r="U1321" s="116"/>
      <c r="V1321" s="116"/>
      <c r="W1321" s="116"/>
      <c r="X1321" s="116"/>
      <c r="Y1321" s="122"/>
      <c r="Z1321" s="104"/>
      <c r="AA1321" s="104"/>
      <c r="AB1321" s="104"/>
      <c r="AC1321" s="104"/>
      <c r="AD1321" s="104"/>
      <c r="AE1321" s="104"/>
      <c r="AF1321" s="104"/>
      <c r="AG1321" s="104"/>
      <c r="AH1321" s="104"/>
      <c r="AI1321" s="104"/>
      <c r="AJ1321" s="104"/>
      <c r="AK1321" s="104"/>
      <c r="AL1321" s="104"/>
      <c r="AM1321" s="104"/>
      <c r="AN1321" s="104"/>
      <c r="AO1321" s="104"/>
      <c r="AP1321" s="104"/>
      <c r="AQ1321" s="104"/>
      <c r="AR1321" s="104"/>
      <c r="AS1321" s="104"/>
      <c r="AT1321" s="104"/>
      <c r="AU1321" s="104"/>
      <c r="AV1321" s="104"/>
      <c r="AW1321" s="104"/>
      <c r="AX1321" s="104"/>
      <c r="AY1321" s="104"/>
      <c r="AZ1321" s="104"/>
      <c r="BA1321" s="104"/>
      <c r="BB1321" s="104"/>
      <c r="BC1321" s="104"/>
      <c r="BD1321" s="104"/>
      <c r="BE1321" s="104"/>
      <c r="BF1321" s="104"/>
      <c r="BG1321" s="104"/>
      <c r="BH1321" s="104"/>
      <c r="BI1321" s="104"/>
      <c r="BJ1321" s="104"/>
      <c r="BK1321" s="104"/>
      <c r="BL1321" s="104"/>
      <c r="BM1321" s="104"/>
      <c r="BN1321" s="104"/>
      <c r="BO1321" s="104"/>
      <c r="BP1321" s="104"/>
      <c r="BQ1321" s="104"/>
      <c r="BR1321" s="104"/>
      <c r="BS1321" s="104"/>
      <c r="BT1321" s="104"/>
      <c r="BU1321" s="104"/>
      <c r="BV1321" s="104"/>
      <c r="BW1321" s="104"/>
      <c r="BX1321" s="104"/>
      <c r="BY1321" s="104"/>
      <c r="BZ1321" s="104"/>
      <c r="CA1321" s="104"/>
      <c r="CB1321" s="104"/>
      <c r="CC1321" s="104"/>
      <c r="CD1321" s="104"/>
      <c r="CE1321" s="104"/>
      <c r="CF1321" s="104"/>
      <c r="CG1321" s="104"/>
      <c r="CH1321" s="104"/>
      <c r="CI1321" s="104"/>
      <c r="CJ1321" s="104"/>
      <c r="CK1321" s="104"/>
      <c r="CL1321" s="104"/>
      <c r="CM1321" s="104"/>
      <c r="CN1321" s="104"/>
      <c r="CO1321" s="104"/>
      <c r="CP1321" s="104"/>
      <c r="CQ1321" s="104"/>
      <c r="CR1321" s="104"/>
      <c r="CS1321" s="104"/>
      <c r="CT1321" s="104"/>
      <c r="CU1321" s="104"/>
      <c r="CV1321" s="104"/>
      <c r="CW1321" s="104"/>
      <c r="CX1321" s="104"/>
      <c r="CY1321" s="104"/>
      <c r="CZ1321" s="104"/>
      <c r="DA1321" s="104"/>
      <c r="DB1321" s="104"/>
      <c r="DC1321" s="104"/>
      <c r="DD1321" s="104"/>
      <c r="DE1321" s="104"/>
      <c r="DF1321" s="104"/>
      <c r="DG1321" s="104"/>
      <c r="DH1321" s="104"/>
      <c r="DI1321" s="104"/>
      <c r="DJ1321" s="107"/>
    </row>
    <row r="1322" spans="1:114" x14ac:dyDescent="0.2">
      <c r="A1322" s="164"/>
      <c r="B1322" s="165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Q1322" s="116"/>
      <c r="R1322" s="116"/>
      <c r="S1322" s="116"/>
      <c r="T1322" s="116"/>
      <c r="U1322" s="116"/>
      <c r="V1322" s="116"/>
      <c r="W1322" s="116"/>
      <c r="X1322" s="116"/>
      <c r="Y1322" s="122"/>
      <c r="Z1322" s="104"/>
      <c r="AA1322" s="104"/>
      <c r="AB1322" s="104"/>
      <c r="AC1322" s="104"/>
      <c r="AD1322" s="104"/>
      <c r="AE1322" s="104"/>
      <c r="AF1322" s="104"/>
      <c r="AG1322" s="104"/>
      <c r="AH1322" s="104"/>
      <c r="AI1322" s="104"/>
      <c r="AJ1322" s="104"/>
      <c r="AK1322" s="104"/>
      <c r="AL1322" s="104"/>
      <c r="AM1322" s="104"/>
      <c r="AN1322" s="104"/>
      <c r="AO1322" s="104"/>
      <c r="AP1322" s="104"/>
      <c r="AQ1322" s="104"/>
      <c r="AR1322" s="104"/>
      <c r="AS1322" s="104"/>
      <c r="AT1322" s="104"/>
      <c r="AU1322" s="104"/>
      <c r="AV1322" s="104"/>
      <c r="AW1322" s="104"/>
      <c r="AX1322" s="104"/>
      <c r="AY1322" s="104"/>
      <c r="AZ1322" s="104"/>
      <c r="BA1322" s="104"/>
      <c r="BB1322" s="104"/>
      <c r="BC1322" s="104"/>
      <c r="BD1322" s="104"/>
      <c r="BE1322" s="104"/>
      <c r="BF1322" s="104"/>
      <c r="BG1322" s="104"/>
      <c r="BH1322" s="104"/>
      <c r="BI1322" s="104"/>
      <c r="BJ1322" s="104"/>
      <c r="BK1322" s="104"/>
      <c r="BL1322" s="104"/>
      <c r="BM1322" s="104"/>
      <c r="BN1322" s="104"/>
      <c r="BO1322" s="104"/>
      <c r="BP1322" s="104"/>
      <c r="BQ1322" s="104"/>
      <c r="BR1322" s="104"/>
      <c r="BS1322" s="104"/>
      <c r="BT1322" s="104"/>
      <c r="BU1322" s="104"/>
      <c r="BV1322" s="104"/>
      <c r="BW1322" s="104"/>
      <c r="BX1322" s="104"/>
      <c r="BY1322" s="104"/>
      <c r="BZ1322" s="104"/>
      <c r="CA1322" s="104"/>
      <c r="CB1322" s="104"/>
      <c r="CC1322" s="104"/>
      <c r="CD1322" s="104"/>
      <c r="CE1322" s="104"/>
      <c r="CF1322" s="104"/>
      <c r="CG1322" s="104"/>
      <c r="CH1322" s="104"/>
      <c r="CI1322" s="104"/>
      <c r="CJ1322" s="104"/>
      <c r="CK1322" s="104"/>
      <c r="CL1322" s="104"/>
      <c r="CM1322" s="104"/>
      <c r="CN1322" s="104"/>
      <c r="CO1322" s="104"/>
      <c r="CP1322" s="104"/>
      <c r="CQ1322" s="104"/>
      <c r="CR1322" s="104"/>
      <c r="CS1322" s="104"/>
      <c r="CT1322" s="104"/>
      <c r="CU1322" s="104"/>
      <c r="CV1322" s="104"/>
      <c r="CW1322" s="104"/>
      <c r="CX1322" s="104"/>
      <c r="CY1322" s="104"/>
      <c r="CZ1322" s="104"/>
      <c r="DA1322" s="104"/>
      <c r="DB1322" s="104"/>
      <c r="DC1322" s="104"/>
      <c r="DD1322" s="104"/>
      <c r="DE1322" s="104"/>
      <c r="DF1322" s="104"/>
      <c r="DG1322" s="104"/>
      <c r="DH1322" s="104"/>
      <c r="DI1322" s="104"/>
      <c r="DJ1322" s="107"/>
    </row>
    <row r="1323" spans="1:114" x14ac:dyDescent="0.2">
      <c r="A1323" s="164"/>
      <c r="B1323" s="165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Q1323" s="116"/>
      <c r="R1323" s="116"/>
      <c r="S1323" s="116"/>
      <c r="T1323" s="116"/>
      <c r="U1323" s="116"/>
      <c r="V1323" s="116"/>
      <c r="W1323" s="116"/>
      <c r="X1323" s="116"/>
      <c r="Y1323" s="122"/>
      <c r="Z1323" s="104"/>
      <c r="AA1323" s="104"/>
      <c r="AB1323" s="104"/>
      <c r="AC1323" s="104"/>
      <c r="AD1323" s="104"/>
      <c r="AE1323" s="104"/>
      <c r="AF1323" s="104"/>
      <c r="AG1323" s="104"/>
      <c r="AH1323" s="104"/>
      <c r="AI1323" s="104"/>
      <c r="AJ1323" s="104"/>
      <c r="AK1323" s="104"/>
      <c r="AL1323" s="104"/>
      <c r="AM1323" s="104"/>
      <c r="AN1323" s="104"/>
      <c r="AO1323" s="104"/>
      <c r="AP1323" s="104"/>
      <c r="AQ1323" s="104"/>
      <c r="AR1323" s="104"/>
      <c r="AS1323" s="104"/>
      <c r="AT1323" s="104"/>
      <c r="AU1323" s="104"/>
      <c r="AV1323" s="104"/>
      <c r="AW1323" s="104"/>
      <c r="AX1323" s="104"/>
      <c r="AY1323" s="104"/>
      <c r="AZ1323" s="104"/>
      <c r="BA1323" s="104"/>
      <c r="BB1323" s="104"/>
      <c r="BC1323" s="104"/>
      <c r="BD1323" s="104"/>
      <c r="BE1323" s="104"/>
      <c r="BF1323" s="104"/>
      <c r="BG1323" s="104"/>
      <c r="BH1323" s="104"/>
      <c r="BI1323" s="104"/>
      <c r="BJ1323" s="104"/>
      <c r="BK1323" s="104"/>
      <c r="BL1323" s="104"/>
      <c r="BM1323" s="104"/>
      <c r="BN1323" s="104"/>
      <c r="BO1323" s="104"/>
      <c r="BP1323" s="104"/>
      <c r="BQ1323" s="104"/>
      <c r="BR1323" s="104"/>
      <c r="BS1323" s="104"/>
      <c r="BT1323" s="104"/>
      <c r="BU1323" s="104"/>
      <c r="BV1323" s="104"/>
      <c r="BW1323" s="104"/>
      <c r="BX1323" s="104"/>
      <c r="BY1323" s="104"/>
      <c r="BZ1323" s="104"/>
      <c r="CA1323" s="104"/>
      <c r="CB1323" s="104"/>
      <c r="CC1323" s="104"/>
      <c r="CD1323" s="104"/>
      <c r="CE1323" s="104"/>
      <c r="CF1323" s="104"/>
      <c r="CG1323" s="104"/>
      <c r="CH1323" s="104"/>
      <c r="CI1323" s="104"/>
      <c r="CJ1323" s="104"/>
      <c r="CK1323" s="104"/>
      <c r="CL1323" s="104"/>
      <c r="CM1323" s="104"/>
      <c r="CN1323" s="104"/>
      <c r="CO1323" s="104"/>
      <c r="CP1323" s="104"/>
      <c r="CQ1323" s="104"/>
      <c r="CR1323" s="104"/>
      <c r="CS1323" s="104"/>
      <c r="CT1323" s="104"/>
      <c r="CU1323" s="104"/>
      <c r="CV1323" s="104"/>
      <c r="CW1323" s="104"/>
      <c r="CX1323" s="104"/>
      <c r="CY1323" s="104"/>
      <c r="CZ1323" s="104"/>
      <c r="DA1323" s="104"/>
      <c r="DB1323" s="104"/>
      <c r="DC1323" s="104"/>
      <c r="DD1323" s="104"/>
      <c r="DE1323" s="104"/>
      <c r="DF1323" s="104"/>
      <c r="DG1323" s="104"/>
      <c r="DH1323" s="104"/>
      <c r="DI1323" s="104"/>
      <c r="DJ1323" s="107"/>
    </row>
    <row r="1324" spans="1:114" x14ac:dyDescent="0.2">
      <c r="A1324" s="164"/>
      <c r="B1324" s="165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Q1324" s="116"/>
      <c r="R1324" s="116"/>
      <c r="S1324" s="116"/>
      <c r="T1324" s="116"/>
      <c r="U1324" s="116"/>
      <c r="V1324" s="116"/>
      <c r="W1324" s="116"/>
      <c r="X1324" s="116"/>
      <c r="Y1324" s="122"/>
      <c r="Z1324" s="104"/>
      <c r="AA1324" s="104"/>
      <c r="AB1324" s="104"/>
      <c r="AC1324" s="104"/>
      <c r="AD1324" s="104"/>
      <c r="AE1324" s="104"/>
      <c r="AF1324" s="104"/>
      <c r="AG1324" s="104"/>
      <c r="AH1324" s="104"/>
      <c r="AI1324" s="104"/>
      <c r="AJ1324" s="104"/>
      <c r="AK1324" s="104"/>
      <c r="AL1324" s="104"/>
      <c r="AM1324" s="104"/>
      <c r="AN1324" s="104"/>
      <c r="AO1324" s="104"/>
      <c r="AP1324" s="104"/>
      <c r="AQ1324" s="104"/>
      <c r="AR1324" s="104"/>
      <c r="AS1324" s="104"/>
      <c r="AT1324" s="104"/>
      <c r="AU1324" s="104"/>
      <c r="AV1324" s="104"/>
      <c r="AW1324" s="104"/>
      <c r="AX1324" s="104"/>
      <c r="AY1324" s="104"/>
      <c r="AZ1324" s="104"/>
      <c r="BA1324" s="104"/>
      <c r="BB1324" s="104"/>
      <c r="BC1324" s="104"/>
      <c r="BD1324" s="104"/>
      <c r="BE1324" s="104"/>
      <c r="BF1324" s="104"/>
      <c r="BG1324" s="104"/>
      <c r="BH1324" s="104"/>
      <c r="BI1324" s="104"/>
      <c r="BJ1324" s="104"/>
      <c r="BK1324" s="104"/>
      <c r="BL1324" s="104"/>
      <c r="BM1324" s="104"/>
      <c r="BN1324" s="104"/>
      <c r="BO1324" s="104"/>
      <c r="BP1324" s="104"/>
      <c r="BQ1324" s="104"/>
      <c r="BR1324" s="104"/>
      <c r="BS1324" s="104"/>
      <c r="BT1324" s="104"/>
      <c r="BU1324" s="104"/>
      <c r="BV1324" s="104"/>
      <c r="BW1324" s="104"/>
      <c r="BX1324" s="104"/>
      <c r="BY1324" s="104"/>
      <c r="BZ1324" s="104"/>
      <c r="CA1324" s="104"/>
      <c r="CB1324" s="104"/>
      <c r="CC1324" s="104"/>
      <c r="CD1324" s="104"/>
      <c r="CE1324" s="104"/>
      <c r="CF1324" s="104"/>
      <c r="CG1324" s="104"/>
      <c r="CH1324" s="104"/>
      <c r="CI1324" s="104"/>
      <c r="CJ1324" s="104"/>
      <c r="CK1324" s="104"/>
      <c r="CL1324" s="104"/>
      <c r="CM1324" s="104"/>
      <c r="CN1324" s="104"/>
      <c r="CO1324" s="104"/>
      <c r="CP1324" s="104"/>
      <c r="CQ1324" s="104"/>
      <c r="CR1324" s="104"/>
      <c r="CS1324" s="104"/>
      <c r="CT1324" s="104"/>
      <c r="CU1324" s="104"/>
      <c r="CV1324" s="104"/>
      <c r="CW1324" s="104"/>
      <c r="CX1324" s="104"/>
      <c r="CY1324" s="104"/>
      <c r="CZ1324" s="104"/>
      <c r="DA1324" s="104"/>
      <c r="DB1324" s="104"/>
      <c r="DC1324" s="104"/>
      <c r="DD1324" s="104"/>
      <c r="DE1324" s="104"/>
      <c r="DF1324" s="104"/>
      <c r="DG1324" s="104"/>
      <c r="DH1324" s="104"/>
      <c r="DI1324" s="104"/>
      <c r="DJ1324" s="107"/>
    </row>
    <row r="1325" spans="1:114" x14ac:dyDescent="0.2">
      <c r="A1325" s="164"/>
      <c r="B1325" s="165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Q1325" s="116"/>
      <c r="R1325" s="116"/>
      <c r="S1325" s="116"/>
      <c r="T1325" s="116"/>
      <c r="U1325" s="116"/>
      <c r="V1325" s="116"/>
      <c r="W1325" s="116"/>
      <c r="X1325" s="116"/>
      <c r="Y1325" s="122"/>
      <c r="Z1325" s="104"/>
      <c r="AA1325" s="104"/>
      <c r="AB1325" s="104"/>
      <c r="AC1325" s="104"/>
      <c r="AD1325" s="104"/>
      <c r="AE1325" s="104"/>
      <c r="AF1325" s="104"/>
      <c r="AG1325" s="104"/>
      <c r="AH1325" s="104"/>
      <c r="AI1325" s="104"/>
      <c r="AJ1325" s="104"/>
      <c r="AK1325" s="104"/>
      <c r="AL1325" s="104"/>
      <c r="AM1325" s="104"/>
      <c r="AN1325" s="104"/>
      <c r="AO1325" s="104"/>
      <c r="AP1325" s="104"/>
      <c r="AQ1325" s="104"/>
      <c r="AR1325" s="104"/>
      <c r="AS1325" s="104"/>
      <c r="AT1325" s="104"/>
      <c r="AU1325" s="104"/>
      <c r="AV1325" s="104"/>
      <c r="AW1325" s="104"/>
      <c r="AX1325" s="104"/>
      <c r="AY1325" s="104"/>
      <c r="AZ1325" s="104"/>
      <c r="BA1325" s="104"/>
      <c r="BB1325" s="104"/>
      <c r="BC1325" s="104"/>
      <c r="BD1325" s="104"/>
      <c r="BE1325" s="104"/>
      <c r="BF1325" s="104"/>
      <c r="BG1325" s="104"/>
      <c r="BH1325" s="104"/>
      <c r="BI1325" s="104"/>
      <c r="BJ1325" s="104"/>
      <c r="BK1325" s="104"/>
      <c r="BL1325" s="104"/>
      <c r="BM1325" s="104"/>
      <c r="BN1325" s="104"/>
      <c r="BO1325" s="104"/>
      <c r="BP1325" s="104"/>
      <c r="BQ1325" s="104"/>
      <c r="BR1325" s="104"/>
      <c r="BS1325" s="104"/>
      <c r="BT1325" s="104"/>
      <c r="BU1325" s="104"/>
      <c r="BV1325" s="104"/>
      <c r="BW1325" s="104"/>
      <c r="BX1325" s="104"/>
      <c r="BY1325" s="104"/>
      <c r="BZ1325" s="104"/>
      <c r="CA1325" s="104"/>
      <c r="CB1325" s="104"/>
      <c r="CC1325" s="104"/>
      <c r="CD1325" s="104"/>
      <c r="CE1325" s="104"/>
      <c r="CF1325" s="104"/>
      <c r="CG1325" s="104"/>
      <c r="CH1325" s="104"/>
      <c r="CI1325" s="104"/>
      <c r="CJ1325" s="104"/>
      <c r="CK1325" s="104"/>
      <c r="CL1325" s="104"/>
      <c r="CM1325" s="104"/>
      <c r="CN1325" s="104"/>
      <c r="CO1325" s="104"/>
      <c r="CP1325" s="104"/>
      <c r="CQ1325" s="104"/>
      <c r="CR1325" s="104"/>
      <c r="CS1325" s="104"/>
      <c r="CT1325" s="104"/>
      <c r="CU1325" s="104"/>
      <c r="CV1325" s="104"/>
      <c r="CW1325" s="104"/>
      <c r="CX1325" s="104"/>
      <c r="CY1325" s="104"/>
      <c r="CZ1325" s="104"/>
      <c r="DA1325" s="104"/>
      <c r="DB1325" s="104"/>
      <c r="DC1325" s="104"/>
      <c r="DD1325" s="104"/>
      <c r="DE1325" s="104"/>
      <c r="DF1325" s="104"/>
      <c r="DG1325" s="104"/>
      <c r="DH1325" s="104"/>
      <c r="DI1325" s="104"/>
      <c r="DJ1325" s="107"/>
    </row>
    <row r="1326" spans="1:114" x14ac:dyDescent="0.2">
      <c r="A1326" s="164"/>
      <c r="B1326" s="165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Q1326" s="116"/>
      <c r="R1326" s="116"/>
      <c r="S1326" s="116"/>
      <c r="T1326" s="116"/>
      <c r="U1326" s="116"/>
      <c r="V1326" s="116"/>
      <c r="W1326" s="116"/>
      <c r="X1326" s="116"/>
      <c r="Y1326" s="122"/>
      <c r="Z1326" s="104"/>
      <c r="AA1326" s="104"/>
      <c r="AB1326" s="104"/>
      <c r="AC1326" s="104"/>
      <c r="AD1326" s="104"/>
      <c r="AE1326" s="104"/>
      <c r="AF1326" s="104"/>
      <c r="AG1326" s="104"/>
      <c r="AH1326" s="104"/>
      <c r="AI1326" s="104"/>
      <c r="AJ1326" s="104"/>
      <c r="AK1326" s="104"/>
      <c r="AL1326" s="104"/>
      <c r="AM1326" s="104"/>
      <c r="AN1326" s="104"/>
      <c r="AO1326" s="104"/>
      <c r="AP1326" s="104"/>
      <c r="AQ1326" s="104"/>
      <c r="AR1326" s="104"/>
      <c r="AS1326" s="104"/>
      <c r="AT1326" s="104"/>
      <c r="AU1326" s="104"/>
      <c r="AV1326" s="104"/>
      <c r="AW1326" s="104"/>
      <c r="AX1326" s="104"/>
      <c r="AY1326" s="104"/>
      <c r="AZ1326" s="104"/>
      <c r="BA1326" s="104"/>
      <c r="BB1326" s="104"/>
      <c r="BC1326" s="104"/>
      <c r="BD1326" s="104"/>
      <c r="BE1326" s="104"/>
      <c r="BF1326" s="104"/>
      <c r="BG1326" s="104"/>
      <c r="BH1326" s="104"/>
      <c r="BI1326" s="104"/>
      <c r="BJ1326" s="104"/>
      <c r="BK1326" s="104"/>
      <c r="BL1326" s="104"/>
      <c r="BM1326" s="104"/>
      <c r="BN1326" s="104"/>
      <c r="BO1326" s="104"/>
      <c r="BP1326" s="104"/>
      <c r="BQ1326" s="104"/>
      <c r="BR1326" s="104"/>
      <c r="BS1326" s="104"/>
      <c r="BT1326" s="104"/>
      <c r="BU1326" s="104"/>
      <c r="BV1326" s="104"/>
      <c r="BW1326" s="104"/>
      <c r="BX1326" s="104"/>
      <c r="BY1326" s="104"/>
      <c r="BZ1326" s="104"/>
      <c r="CA1326" s="104"/>
      <c r="CB1326" s="104"/>
      <c r="CC1326" s="104"/>
      <c r="CD1326" s="104"/>
      <c r="CE1326" s="104"/>
      <c r="CF1326" s="104"/>
      <c r="CG1326" s="104"/>
      <c r="CH1326" s="104"/>
      <c r="CI1326" s="104"/>
      <c r="CJ1326" s="104"/>
      <c r="CK1326" s="104"/>
      <c r="CL1326" s="104"/>
      <c r="CM1326" s="104"/>
      <c r="CN1326" s="104"/>
      <c r="CO1326" s="104"/>
      <c r="CP1326" s="104"/>
      <c r="CQ1326" s="104"/>
      <c r="CR1326" s="104"/>
      <c r="CS1326" s="104"/>
      <c r="CT1326" s="104"/>
      <c r="CU1326" s="104"/>
      <c r="CV1326" s="104"/>
      <c r="CW1326" s="104"/>
      <c r="CX1326" s="104"/>
      <c r="CY1326" s="104"/>
      <c r="CZ1326" s="104"/>
      <c r="DA1326" s="104"/>
      <c r="DB1326" s="104"/>
      <c r="DC1326" s="104"/>
      <c r="DD1326" s="104"/>
      <c r="DE1326" s="104"/>
      <c r="DF1326" s="104"/>
      <c r="DG1326" s="104"/>
      <c r="DH1326" s="104"/>
      <c r="DI1326" s="104"/>
      <c r="DJ1326" s="107"/>
    </row>
    <row r="1327" spans="1:114" x14ac:dyDescent="0.2">
      <c r="A1327" s="164"/>
      <c r="B1327" s="165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Q1327" s="116"/>
      <c r="R1327" s="116"/>
      <c r="S1327" s="116"/>
      <c r="T1327" s="116"/>
      <c r="U1327" s="116"/>
      <c r="V1327" s="116"/>
      <c r="W1327" s="116"/>
      <c r="X1327" s="116"/>
      <c r="Y1327" s="122"/>
      <c r="Z1327" s="104"/>
      <c r="AA1327" s="104"/>
      <c r="AB1327" s="104"/>
      <c r="AC1327" s="104"/>
      <c r="AD1327" s="104"/>
      <c r="AE1327" s="104"/>
      <c r="AF1327" s="104"/>
      <c r="AG1327" s="104"/>
      <c r="AH1327" s="104"/>
      <c r="AI1327" s="104"/>
      <c r="AJ1327" s="104"/>
      <c r="AK1327" s="104"/>
      <c r="AL1327" s="104"/>
      <c r="AM1327" s="104"/>
      <c r="AN1327" s="104"/>
      <c r="AO1327" s="104"/>
      <c r="AP1327" s="104"/>
      <c r="AQ1327" s="104"/>
      <c r="AR1327" s="104"/>
      <c r="AS1327" s="104"/>
      <c r="AT1327" s="104"/>
      <c r="AU1327" s="104"/>
      <c r="AV1327" s="104"/>
      <c r="AW1327" s="104"/>
      <c r="AX1327" s="104"/>
      <c r="AY1327" s="104"/>
      <c r="AZ1327" s="104"/>
      <c r="BA1327" s="104"/>
      <c r="BB1327" s="104"/>
      <c r="BC1327" s="104"/>
      <c r="BD1327" s="104"/>
      <c r="BE1327" s="104"/>
      <c r="BF1327" s="104"/>
      <c r="BG1327" s="104"/>
      <c r="BH1327" s="104"/>
      <c r="BI1327" s="104"/>
      <c r="BJ1327" s="104"/>
      <c r="BK1327" s="104"/>
      <c r="BL1327" s="104"/>
      <c r="BM1327" s="104"/>
      <c r="BN1327" s="104"/>
      <c r="BO1327" s="104"/>
      <c r="BP1327" s="104"/>
      <c r="BQ1327" s="104"/>
      <c r="BR1327" s="104"/>
      <c r="BS1327" s="104"/>
      <c r="BT1327" s="104"/>
      <c r="BU1327" s="104"/>
      <c r="BV1327" s="104"/>
      <c r="BW1327" s="104"/>
      <c r="BX1327" s="104"/>
      <c r="BY1327" s="104"/>
      <c r="BZ1327" s="104"/>
      <c r="CA1327" s="104"/>
      <c r="CB1327" s="104"/>
      <c r="CC1327" s="104"/>
      <c r="CD1327" s="104"/>
      <c r="CE1327" s="104"/>
      <c r="CF1327" s="104"/>
      <c r="CG1327" s="104"/>
      <c r="CH1327" s="104"/>
      <c r="CI1327" s="104"/>
      <c r="CJ1327" s="104"/>
      <c r="CK1327" s="104"/>
      <c r="CL1327" s="104"/>
      <c r="CM1327" s="104"/>
      <c r="CN1327" s="104"/>
      <c r="CO1327" s="104"/>
      <c r="CP1327" s="104"/>
      <c r="CQ1327" s="104"/>
      <c r="CR1327" s="104"/>
      <c r="CS1327" s="104"/>
      <c r="CT1327" s="104"/>
      <c r="CU1327" s="104"/>
      <c r="CV1327" s="104"/>
      <c r="CW1327" s="104"/>
      <c r="CX1327" s="104"/>
      <c r="CY1327" s="104"/>
      <c r="CZ1327" s="104"/>
      <c r="DA1327" s="104"/>
      <c r="DB1327" s="104"/>
      <c r="DC1327" s="104"/>
      <c r="DD1327" s="104"/>
      <c r="DE1327" s="104"/>
      <c r="DF1327" s="104"/>
      <c r="DG1327" s="104"/>
      <c r="DH1327" s="104"/>
      <c r="DI1327" s="104"/>
      <c r="DJ1327" s="107"/>
    </row>
    <row r="1328" spans="1:114" x14ac:dyDescent="0.2">
      <c r="A1328" s="164"/>
      <c r="B1328" s="165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Q1328" s="116"/>
      <c r="R1328" s="116"/>
      <c r="S1328" s="116"/>
      <c r="T1328" s="116"/>
      <c r="U1328" s="116"/>
      <c r="V1328" s="116"/>
      <c r="W1328" s="116"/>
      <c r="X1328" s="116"/>
      <c r="Y1328" s="122"/>
      <c r="Z1328" s="104"/>
      <c r="AA1328" s="104"/>
      <c r="AB1328" s="104"/>
      <c r="AC1328" s="104"/>
      <c r="AD1328" s="104"/>
      <c r="AE1328" s="104"/>
      <c r="AF1328" s="104"/>
      <c r="AG1328" s="104"/>
      <c r="AH1328" s="104"/>
      <c r="AI1328" s="104"/>
      <c r="AJ1328" s="104"/>
      <c r="AK1328" s="104"/>
      <c r="AL1328" s="104"/>
      <c r="AM1328" s="104"/>
      <c r="AN1328" s="104"/>
      <c r="AO1328" s="104"/>
      <c r="AP1328" s="104"/>
      <c r="AQ1328" s="104"/>
      <c r="AR1328" s="104"/>
      <c r="AS1328" s="104"/>
      <c r="AT1328" s="104"/>
      <c r="AU1328" s="104"/>
      <c r="AV1328" s="104"/>
      <c r="AW1328" s="104"/>
      <c r="AX1328" s="104"/>
      <c r="AY1328" s="104"/>
      <c r="AZ1328" s="104"/>
      <c r="BA1328" s="104"/>
      <c r="BB1328" s="104"/>
      <c r="BC1328" s="104"/>
      <c r="BD1328" s="104"/>
      <c r="BE1328" s="104"/>
      <c r="BF1328" s="104"/>
      <c r="BG1328" s="104"/>
      <c r="BH1328" s="104"/>
      <c r="BI1328" s="104"/>
      <c r="BJ1328" s="104"/>
      <c r="BK1328" s="104"/>
      <c r="BL1328" s="104"/>
      <c r="BM1328" s="104"/>
      <c r="BN1328" s="104"/>
      <c r="BO1328" s="104"/>
      <c r="BP1328" s="104"/>
      <c r="BQ1328" s="104"/>
      <c r="BR1328" s="104"/>
      <c r="BS1328" s="104"/>
      <c r="BT1328" s="104"/>
      <c r="BU1328" s="104"/>
      <c r="BV1328" s="104"/>
      <c r="BW1328" s="104"/>
      <c r="BX1328" s="104"/>
      <c r="BY1328" s="104"/>
      <c r="BZ1328" s="104"/>
      <c r="CA1328" s="104"/>
      <c r="CB1328" s="104"/>
      <c r="CC1328" s="104"/>
      <c r="CD1328" s="104"/>
      <c r="CE1328" s="104"/>
      <c r="CF1328" s="104"/>
      <c r="CG1328" s="104"/>
      <c r="CH1328" s="104"/>
      <c r="CI1328" s="104"/>
      <c r="CJ1328" s="104"/>
      <c r="CK1328" s="104"/>
      <c r="CL1328" s="104"/>
      <c r="CM1328" s="104"/>
      <c r="CN1328" s="104"/>
      <c r="CO1328" s="104"/>
      <c r="CP1328" s="104"/>
      <c r="CQ1328" s="104"/>
      <c r="CR1328" s="104"/>
      <c r="CS1328" s="104"/>
      <c r="CT1328" s="104"/>
      <c r="CU1328" s="104"/>
      <c r="CV1328" s="104"/>
      <c r="CW1328" s="104"/>
      <c r="CX1328" s="104"/>
      <c r="CY1328" s="104"/>
      <c r="CZ1328" s="104"/>
      <c r="DA1328" s="104"/>
      <c r="DB1328" s="104"/>
      <c r="DC1328" s="104"/>
      <c r="DD1328" s="104"/>
      <c r="DE1328" s="104"/>
      <c r="DF1328" s="104"/>
      <c r="DG1328" s="104"/>
      <c r="DH1328" s="104"/>
      <c r="DI1328" s="104"/>
      <c r="DJ1328" s="107"/>
    </row>
    <row r="1329" spans="1:114" x14ac:dyDescent="0.2">
      <c r="A1329" s="164"/>
      <c r="B1329" s="165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Q1329" s="116"/>
      <c r="R1329" s="116"/>
      <c r="S1329" s="116"/>
      <c r="T1329" s="116"/>
      <c r="U1329" s="116"/>
      <c r="V1329" s="116"/>
      <c r="W1329" s="116"/>
      <c r="X1329" s="116"/>
      <c r="Y1329" s="122"/>
      <c r="Z1329" s="104"/>
      <c r="AA1329" s="104"/>
      <c r="AB1329" s="104"/>
      <c r="AC1329" s="104"/>
      <c r="AD1329" s="104"/>
      <c r="AE1329" s="104"/>
      <c r="AF1329" s="104"/>
      <c r="AG1329" s="104"/>
      <c r="AH1329" s="104"/>
      <c r="AI1329" s="104"/>
      <c r="AJ1329" s="104"/>
      <c r="AK1329" s="104"/>
      <c r="AL1329" s="104"/>
      <c r="AM1329" s="104"/>
      <c r="AN1329" s="104"/>
      <c r="AO1329" s="104"/>
      <c r="AP1329" s="104"/>
      <c r="AQ1329" s="104"/>
      <c r="AR1329" s="104"/>
      <c r="AS1329" s="104"/>
      <c r="AT1329" s="104"/>
      <c r="AU1329" s="104"/>
      <c r="AV1329" s="104"/>
      <c r="AW1329" s="104"/>
      <c r="AX1329" s="104"/>
      <c r="AY1329" s="104"/>
      <c r="AZ1329" s="104"/>
      <c r="BA1329" s="104"/>
      <c r="BB1329" s="104"/>
      <c r="BC1329" s="104"/>
      <c r="BD1329" s="104"/>
      <c r="BE1329" s="104"/>
      <c r="BF1329" s="104"/>
      <c r="BG1329" s="104"/>
      <c r="BH1329" s="104"/>
      <c r="BI1329" s="104"/>
      <c r="BJ1329" s="104"/>
      <c r="BK1329" s="104"/>
      <c r="BL1329" s="104"/>
      <c r="BM1329" s="104"/>
      <c r="BN1329" s="104"/>
      <c r="BO1329" s="104"/>
      <c r="BP1329" s="104"/>
      <c r="BQ1329" s="104"/>
      <c r="BR1329" s="104"/>
      <c r="BS1329" s="104"/>
      <c r="BT1329" s="104"/>
      <c r="BU1329" s="104"/>
      <c r="BV1329" s="104"/>
      <c r="BW1329" s="104"/>
      <c r="BX1329" s="104"/>
      <c r="BY1329" s="104"/>
      <c r="BZ1329" s="104"/>
      <c r="CA1329" s="104"/>
      <c r="CB1329" s="104"/>
      <c r="CC1329" s="104"/>
      <c r="CD1329" s="104"/>
      <c r="CE1329" s="104"/>
      <c r="CF1329" s="104"/>
      <c r="CG1329" s="104"/>
      <c r="CH1329" s="104"/>
      <c r="CI1329" s="104"/>
      <c r="CJ1329" s="104"/>
      <c r="CK1329" s="104"/>
      <c r="CL1329" s="104"/>
      <c r="CM1329" s="104"/>
      <c r="CN1329" s="104"/>
      <c r="CO1329" s="104"/>
      <c r="CP1329" s="104"/>
      <c r="CQ1329" s="104"/>
      <c r="CR1329" s="104"/>
      <c r="CS1329" s="104"/>
      <c r="CT1329" s="104"/>
      <c r="CU1329" s="104"/>
      <c r="CV1329" s="104"/>
      <c r="CW1329" s="104"/>
      <c r="CX1329" s="104"/>
      <c r="CY1329" s="104"/>
      <c r="CZ1329" s="104"/>
      <c r="DA1329" s="104"/>
      <c r="DB1329" s="104"/>
      <c r="DC1329" s="104"/>
      <c r="DD1329" s="104"/>
      <c r="DE1329" s="104"/>
      <c r="DF1329" s="104"/>
      <c r="DG1329" s="104"/>
      <c r="DH1329" s="104"/>
      <c r="DI1329" s="104"/>
      <c r="DJ1329" s="107"/>
    </row>
    <row r="1330" spans="1:114" x14ac:dyDescent="0.2">
      <c r="A1330" s="164"/>
      <c r="B1330" s="165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Q1330" s="116"/>
      <c r="R1330" s="116"/>
      <c r="S1330" s="116"/>
      <c r="T1330" s="116"/>
      <c r="U1330" s="116"/>
      <c r="V1330" s="116"/>
      <c r="W1330" s="116"/>
      <c r="X1330" s="116"/>
      <c r="Y1330" s="122"/>
      <c r="Z1330" s="104"/>
      <c r="AA1330" s="104"/>
      <c r="AB1330" s="104"/>
      <c r="AC1330" s="104"/>
      <c r="AD1330" s="104"/>
      <c r="AE1330" s="104"/>
      <c r="AF1330" s="104"/>
      <c r="AG1330" s="104"/>
      <c r="AH1330" s="104"/>
      <c r="AI1330" s="104"/>
      <c r="AJ1330" s="104"/>
      <c r="AK1330" s="104"/>
      <c r="AL1330" s="104"/>
      <c r="AM1330" s="104"/>
      <c r="AN1330" s="104"/>
      <c r="AO1330" s="104"/>
      <c r="AP1330" s="104"/>
      <c r="AQ1330" s="104"/>
      <c r="AR1330" s="104"/>
      <c r="AS1330" s="104"/>
      <c r="AT1330" s="104"/>
      <c r="AU1330" s="104"/>
      <c r="AV1330" s="104"/>
      <c r="AW1330" s="104"/>
      <c r="AX1330" s="104"/>
      <c r="AY1330" s="104"/>
      <c r="AZ1330" s="104"/>
      <c r="BA1330" s="104"/>
      <c r="BB1330" s="104"/>
      <c r="BC1330" s="104"/>
      <c r="BD1330" s="104"/>
      <c r="BE1330" s="104"/>
      <c r="BF1330" s="104"/>
      <c r="BG1330" s="104"/>
      <c r="BH1330" s="104"/>
      <c r="BI1330" s="104"/>
      <c r="BJ1330" s="104"/>
      <c r="BK1330" s="104"/>
      <c r="BL1330" s="104"/>
      <c r="BM1330" s="104"/>
      <c r="BN1330" s="104"/>
      <c r="BO1330" s="104"/>
      <c r="BP1330" s="104"/>
      <c r="BQ1330" s="104"/>
      <c r="BR1330" s="104"/>
      <c r="BS1330" s="104"/>
      <c r="BT1330" s="104"/>
      <c r="BU1330" s="104"/>
      <c r="BV1330" s="104"/>
      <c r="BW1330" s="104"/>
      <c r="BX1330" s="104"/>
      <c r="BY1330" s="104"/>
      <c r="BZ1330" s="104"/>
      <c r="CA1330" s="104"/>
      <c r="CB1330" s="104"/>
      <c r="CC1330" s="104"/>
      <c r="CD1330" s="104"/>
      <c r="CE1330" s="104"/>
      <c r="CF1330" s="104"/>
      <c r="CG1330" s="104"/>
      <c r="CH1330" s="104"/>
      <c r="CI1330" s="104"/>
      <c r="CJ1330" s="104"/>
      <c r="CK1330" s="104"/>
      <c r="CL1330" s="104"/>
      <c r="CM1330" s="104"/>
      <c r="CN1330" s="104"/>
      <c r="CO1330" s="104"/>
      <c r="CP1330" s="104"/>
      <c r="CQ1330" s="104"/>
      <c r="CR1330" s="104"/>
      <c r="CS1330" s="104"/>
      <c r="CT1330" s="104"/>
      <c r="CU1330" s="104"/>
      <c r="CV1330" s="104"/>
      <c r="CW1330" s="104"/>
      <c r="CX1330" s="104"/>
      <c r="CY1330" s="104"/>
      <c r="CZ1330" s="104"/>
      <c r="DA1330" s="104"/>
      <c r="DB1330" s="104"/>
      <c r="DC1330" s="104"/>
      <c r="DD1330" s="104"/>
      <c r="DE1330" s="104"/>
      <c r="DF1330" s="104"/>
      <c r="DG1330" s="104"/>
      <c r="DH1330" s="104"/>
      <c r="DI1330" s="104"/>
      <c r="DJ1330" s="107"/>
    </row>
    <row r="1331" spans="1:114" x14ac:dyDescent="0.2">
      <c r="A1331" s="164"/>
      <c r="B1331" s="165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Q1331" s="116"/>
      <c r="R1331" s="116"/>
      <c r="S1331" s="116"/>
      <c r="T1331" s="116"/>
      <c r="U1331" s="116"/>
      <c r="V1331" s="116"/>
      <c r="W1331" s="116"/>
      <c r="X1331" s="116"/>
      <c r="Y1331" s="122"/>
      <c r="Z1331" s="104"/>
      <c r="AA1331" s="104"/>
      <c r="AB1331" s="104"/>
      <c r="AC1331" s="104"/>
      <c r="AD1331" s="104"/>
      <c r="AE1331" s="104"/>
      <c r="AF1331" s="104"/>
      <c r="AG1331" s="104"/>
      <c r="AH1331" s="104"/>
      <c r="AI1331" s="104"/>
      <c r="AJ1331" s="104"/>
      <c r="AK1331" s="104"/>
      <c r="AL1331" s="104"/>
      <c r="AM1331" s="104"/>
      <c r="AN1331" s="104"/>
      <c r="AO1331" s="104"/>
      <c r="AP1331" s="104"/>
      <c r="AQ1331" s="104"/>
      <c r="AR1331" s="104"/>
      <c r="AS1331" s="104"/>
      <c r="AT1331" s="104"/>
      <c r="AU1331" s="104"/>
      <c r="AV1331" s="104"/>
      <c r="AW1331" s="104"/>
      <c r="AX1331" s="104"/>
      <c r="AY1331" s="104"/>
      <c r="AZ1331" s="104"/>
      <c r="BA1331" s="104"/>
      <c r="BB1331" s="104"/>
      <c r="BC1331" s="104"/>
      <c r="BD1331" s="104"/>
      <c r="BE1331" s="104"/>
      <c r="BF1331" s="104"/>
      <c r="BG1331" s="104"/>
      <c r="BH1331" s="104"/>
      <c r="BI1331" s="104"/>
      <c r="BJ1331" s="104"/>
      <c r="BK1331" s="104"/>
      <c r="BL1331" s="104"/>
      <c r="BM1331" s="104"/>
      <c r="BN1331" s="104"/>
      <c r="BO1331" s="104"/>
      <c r="BP1331" s="104"/>
      <c r="BQ1331" s="104"/>
      <c r="BR1331" s="104"/>
      <c r="BS1331" s="104"/>
      <c r="BT1331" s="104"/>
      <c r="BU1331" s="104"/>
      <c r="BV1331" s="104"/>
      <c r="BW1331" s="104"/>
      <c r="BX1331" s="104"/>
      <c r="BY1331" s="104"/>
      <c r="BZ1331" s="104"/>
      <c r="CA1331" s="104"/>
      <c r="CB1331" s="104"/>
      <c r="CC1331" s="104"/>
      <c r="CD1331" s="104"/>
      <c r="CE1331" s="104"/>
      <c r="CF1331" s="104"/>
      <c r="CG1331" s="104"/>
      <c r="CH1331" s="104"/>
      <c r="CI1331" s="104"/>
      <c r="CJ1331" s="104"/>
      <c r="CK1331" s="104"/>
      <c r="CL1331" s="104"/>
      <c r="CM1331" s="104"/>
      <c r="CN1331" s="104"/>
      <c r="CO1331" s="104"/>
      <c r="CP1331" s="104"/>
      <c r="CQ1331" s="104"/>
      <c r="CR1331" s="104"/>
      <c r="CS1331" s="104"/>
      <c r="CT1331" s="104"/>
      <c r="CU1331" s="104"/>
      <c r="CV1331" s="104"/>
      <c r="CW1331" s="104"/>
      <c r="CX1331" s="104"/>
      <c r="CY1331" s="104"/>
      <c r="CZ1331" s="104"/>
      <c r="DA1331" s="104"/>
      <c r="DB1331" s="104"/>
      <c r="DC1331" s="104"/>
      <c r="DD1331" s="104"/>
      <c r="DE1331" s="104"/>
      <c r="DF1331" s="104"/>
      <c r="DG1331" s="104"/>
      <c r="DH1331" s="104"/>
      <c r="DI1331" s="104"/>
      <c r="DJ1331" s="107"/>
    </row>
    <row r="1332" spans="1:114" x14ac:dyDescent="0.2">
      <c r="A1332" s="164"/>
      <c r="B1332" s="165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Q1332" s="116"/>
      <c r="R1332" s="116"/>
      <c r="S1332" s="116"/>
      <c r="T1332" s="116"/>
      <c r="U1332" s="116"/>
      <c r="V1332" s="116"/>
      <c r="W1332" s="116"/>
      <c r="X1332" s="116"/>
      <c r="Y1332" s="122"/>
      <c r="Z1332" s="104"/>
      <c r="AA1332" s="104"/>
      <c r="AB1332" s="104"/>
      <c r="AC1332" s="104"/>
      <c r="AD1332" s="104"/>
      <c r="AE1332" s="104"/>
      <c r="AF1332" s="104"/>
      <c r="AG1332" s="104"/>
      <c r="AH1332" s="104"/>
      <c r="AI1332" s="104"/>
      <c r="AJ1332" s="104"/>
      <c r="AK1332" s="104"/>
      <c r="AL1332" s="104"/>
      <c r="AM1332" s="104"/>
      <c r="AN1332" s="104"/>
      <c r="AO1332" s="104"/>
      <c r="AP1332" s="104"/>
      <c r="AQ1332" s="104"/>
      <c r="AR1332" s="104"/>
      <c r="AS1332" s="104"/>
      <c r="AT1332" s="104"/>
      <c r="AU1332" s="104"/>
      <c r="AV1332" s="104"/>
      <c r="AW1332" s="104"/>
      <c r="AX1332" s="104"/>
      <c r="AY1332" s="104"/>
      <c r="AZ1332" s="104"/>
      <c r="BA1332" s="104"/>
      <c r="BB1332" s="104"/>
      <c r="BC1332" s="104"/>
      <c r="BD1332" s="104"/>
      <c r="BE1332" s="104"/>
      <c r="BF1332" s="104"/>
      <c r="BG1332" s="104"/>
      <c r="BH1332" s="104"/>
      <c r="BI1332" s="104"/>
      <c r="BJ1332" s="104"/>
      <c r="BK1332" s="104"/>
      <c r="BL1332" s="104"/>
      <c r="BM1332" s="104"/>
      <c r="BN1332" s="104"/>
      <c r="BO1332" s="104"/>
      <c r="BP1332" s="104"/>
      <c r="BQ1332" s="104"/>
      <c r="BR1332" s="104"/>
      <c r="BS1332" s="104"/>
      <c r="BT1332" s="104"/>
      <c r="BU1332" s="104"/>
      <c r="BV1332" s="104"/>
      <c r="BW1332" s="104"/>
      <c r="BX1332" s="104"/>
      <c r="BY1332" s="104"/>
      <c r="BZ1332" s="104"/>
      <c r="CA1332" s="104"/>
      <c r="CB1332" s="104"/>
      <c r="CC1332" s="104"/>
      <c r="CD1332" s="104"/>
      <c r="CE1332" s="104"/>
      <c r="CF1332" s="104"/>
      <c r="CG1332" s="104"/>
      <c r="CH1332" s="104"/>
      <c r="CI1332" s="104"/>
      <c r="CJ1332" s="104"/>
      <c r="CK1332" s="104"/>
      <c r="CL1332" s="104"/>
      <c r="CM1332" s="104"/>
      <c r="CN1332" s="104"/>
      <c r="CO1332" s="104"/>
      <c r="CP1332" s="104"/>
      <c r="CQ1332" s="104"/>
      <c r="CR1332" s="104"/>
      <c r="CS1332" s="104"/>
      <c r="CT1332" s="104"/>
      <c r="CU1332" s="104"/>
      <c r="CV1332" s="104"/>
      <c r="CW1332" s="104"/>
      <c r="CX1332" s="104"/>
      <c r="CY1332" s="104"/>
      <c r="CZ1332" s="104"/>
      <c r="DA1332" s="104"/>
      <c r="DB1332" s="104"/>
      <c r="DC1332" s="104"/>
      <c r="DD1332" s="104"/>
      <c r="DE1332" s="104"/>
      <c r="DF1332" s="104"/>
      <c r="DG1332" s="104"/>
      <c r="DH1332" s="104"/>
      <c r="DI1332" s="104"/>
      <c r="DJ1332" s="107"/>
    </row>
    <row r="1333" spans="1:114" x14ac:dyDescent="0.2">
      <c r="A1333" s="164"/>
      <c r="B1333" s="165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Q1333" s="116"/>
      <c r="R1333" s="116"/>
      <c r="S1333" s="116"/>
      <c r="T1333" s="116"/>
      <c r="U1333" s="116"/>
      <c r="V1333" s="116"/>
      <c r="W1333" s="116"/>
      <c r="X1333" s="116"/>
      <c r="Y1333" s="122"/>
      <c r="Z1333" s="104"/>
      <c r="AA1333" s="104"/>
      <c r="AB1333" s="104"/>
      <c r="AC1333" s="104"/>
      <c r="AD1333" s="104"/>
      <c r="AE1333" s="104"/>
      <c r="AF1333" s="104"/>
      <c r="AG1333" s="104"/>
      <c r="AH1333" s="104"/>
      <c r="AI1333" s="104"/>
      <c r="AJ1333" s="104"/>
      <c r="AK1333" s="104"/>
      <c r="AL1333" s="104"/>
      <c r="AM1333" s="104"/>
      <c r="AN1333" s="104"/>
      <c r="AO1333" s="104"/>
      <c r="AP1333" s="104"/>
      <c r="AQ1333" s="104"/>
      <c r="AR1333" s="104"/>
      <c r="AS1333" s="104"/>
      <c r="AT1333" s="104"/>
      <c r="AU1333" s="104"/>
      <c r="AV1333" s="104"/>
      <c r="AW1333" s="104"/>
      <c r="AX1333" s="104"/>
      <c r="AY1333" s="104"/>
      <c r="AZ1333" s="104"/>
      <c r="BA1333" s="104"/>
      <c r="BB1333" s="104"/>
      <c r="BC1333" s="104"/>
      <c r="BD1333" s="104"/>
      <c r="BE1333" s="104"/>
      <c r="BF1333" s="104"/>
      <c r="BG1333" s="104"/>
      <c r="BH1333" s="104"/>
      <c r="BI1333" s="104"/>
      <c r="BJ1333" s="104"/>
      <c r="BK1333" s="104"/>
      <c r="BL1333" s="104"/>
      <c r="BM1333" s="104"/>
      <c r="BN1333" s="104"/>
      <c r="BO1333" s="104"/>
      <c r="BP1333" s="104"/>
      <c r="BQ1333" s="104"/>
      <c r="BR1333" s="104"/>
      <c r="BS1333" s="104"/>
      <c r="BT1333" s="104"/>
      <c r="BU1333" s="104"/>
      <c r="BV1333" s="104"/>
      <c r="BW1333" s="104"/>
      <c r="BX1333" s="104"/>
      <c r="BY1333" s="104"/>
      <c r="BZ1333" s="104"/>
      <c r="CA1333" s="104"/>
      <c r="CB1333" s="104"/>
      <c r="CC1333" s="104"/>
      <c r="CD1333" s="104"/>
      <c r="CE1333" s="104"/>
      <c r="CF1333" s="104"/>
      <c r="CG1333" s="104"/>
      <c r="CH1333" s="104"/>
      <c r="CI1333" s="104"/>
      <c r="CJ1333" s="104"/>
      <c r="CK1333" s="104"/>
      <c r="CL1333" s="104"/>
      <c r="CM1333" s="104"/>
      <c r="CN1333" s="104"/>
      <c r="CO1333" s="104"/>
      <c r="CP1333" s="104"/>
      <c r="CQ1333" s="104"/>
      <c r="CR1333" s="104"/>
      <c r="CS1333" s="104"/>
      <c r="CT1333" s="104"/>
      <c r="CU1333" s="104"/>
      <c r="CV1333" s="104"/>
      <c r="CW1333" s="104"/>
      <c r="CX1333" s="104"/>
      <c r="CY1333" s="104"/>
      <c r="CZ1333" s="104"/>
      <c r="DA1333" s="104"/>
      <c r="DB1333" s="104"/>
      <c r="DC1333" s="104"/>
      <c r="DD1333" s="104"/>
      <c r="DE1333" s="104"/>
      <c r="DF1333" s="104"/>
      <c r="DG1333" s="104"/>
      <c r="DH1333" s="104"/>
      <c r="DI1333" s="104"/>
      <c r="DJ1333" s="107"/>
    </row>
    <row r="1334" spans="1:114" x14ac:dyDescent="0.2">
      <c r="A1334" s="164"/>
      <c r="B1334" s="165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Q1334" s="116"/>
      <c r="R1334" s="116"/>
      <c r="S1334" s="116"/>
      <c r="T1334" s="116"/>
      <c r="U1334" s="116"/>
      <c r="V1334" s="116"/>
      <c r="W1334" s="116"/>
      <c r="X1334" s="116"/>
      <c r="Y1334" s="122"/>
      <c r="Z1334" s="104"/>
      <c r="AA1334" s="104"/>
      <c r="AB1334" s="104"/>
      <c r="AC1334" s="104"/>
      <c r="AD1334" s="104"/>
      <c r="AE1334" s="104"/>
      <c r="AF1334" s="104"/>
      <c r="AG1334" s="104"/>
      <c r="AH1334" s="104"/>
      <c r="AI1334" s="104"/>
      <c r="AJ1334" s="104"/>
      <c r="AK1334" s="104"/>
      <c r="AL1334" s="104"/>
      <c r="AM1334" s="104"/>
      <c r="AN1334" s="104"/>
      <c r="AO1334" s="104"/>
      <c r="AP1334" s="104"/>
      <c r="AQ1334" s="104"/>
      <c r="AR1334" s="104"/>
      <c r="AS1334" s="104"/>
      <c r="AT1334" s="104"/>
      <c r="AU1334" s="104"/>
      <c r="AV1334" s="104"/>
      <c r="AW1334" s="104"/>
      <c r="AX1334" s="104"/>
      <c r="AY1334" s="104"/>
      <c r="AZ1334" s="104"/>
      <c r="BA1334" s="104"/>
      <c r="BB1334" s="104"/>
      <c r="BC1334" s="104"/>
      <c r="BD1334" s="104"/>
      <c r="BE1334" s="104"/>
      <c r="BF1334" s="104"/>
      <c r="BG1334" s="104"/>
      <c r="BH1334" s="104"/>
      <c r="BI1334" s="104"/>
      <c r="BJ1334" s="104"/>
      <c r="BK1334" s="104"/>
      <c r="BL1334" s="104"/>
      <c r="BM1334" s="104"/>
      <c r="BN1334" s="104"/>
      <c r="BO1334" s="104"/>
      <c r="BP1334" s="104"/>
      <c r="BQ1334" s="104"/>
      <c r="BR1334" s="104"/>
      <c r="BS1334" s="104"/>
      <c r="BT1334" s="104"/>
      <c r="BU1334" s="104"/>
      <c r="BV1334" s="104"/>
      <c r="BW1334" s="104"/>
      <c r="BX1334" s="104"/>
      <c r="BY1334" s="104"/>
      <c r="BZ1334" s="104"/>
      <c r="CA1334" s="104"/>
      <c r="CB1334" s="104"/>
      <c r="CC1334" s="104"/>
      <c r="CD1334" s="104"/>
      <c r="CE1334" s="104"/>
      <c r="CF1334" s="104"/>
      <c r="CG1334" s="104"/>
      <c r="CH1334" s="104"/>
      <c r="CI1334" s="104"/>
      <c r="CJ1334" s="104"/>
      <c r="CK1334" s="104"/>
      <c r="CL1334" s="104"/>
      <c r="CM1334" s="104"/>
      <c r="CN1334" s="104"/>
      <c r="CO1334" s="104"/>
      <c r="CP1334" s="104"/>
      <c r="CQ1334" s="104"/>
      <c r="CR1334" s="104"/>
      <c r="CS1334" s="104"/>
      <c r="CT1334" s="104"/>
      <c r="CU1334" s="104"/>
      <c r="CV1334" s="104"/>
      <c r="CW1334" s="104"/>
      <c r="CX1334" s="104"/>
      <c r="CY1334" s="104"/>
      <c r="CZ1334" s="104"/>
      <c r="DA1334" s="104"/>
      <c r="DB1334" s="104"/>
      <c r="DC1334" s="104"/>
      <c r="DD1334" s="104"/>
      <c r="DE1334" s="104"/>
      <c r="DF1334" s="104"/>
      <c r="DG1334" s="104"/>
      <c r="DH1334" s="104"/>
      <c r="DI1334" s="104"/>
      <c r="DJ1334" s="107"/>
    </row>
    <row r="1335" spans="1:114" x14ac:dyDescent="0.2">
      <c r="A1335" s="164"/>
      <c r="B1335" s="165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Q1335" s="116"/>
      <c r="R1335" s="116"/>
      <c r="S1335" s="116"/>
      <c r="T1335" s="116"/>
      <c r="U1335" s="116"/>
      <c r="V1335" s="116"/>
      <c r="W1335" s="116"/>
      <c r="X1335" s="116"/>
      <c r="Y1335" s="122"/>
      <c r="Z1335" s="104"/>
      <c r="AA1335" s="104"/>
      <c r="AB1335" s="104"/>
      <c r="AC1335" s="104"/>
      <c r="AD1335" s="104"/>
      <c r="AE1335" s="104"/>
      <c r="AF1335" s="104"/>
      <c r="AG1335" s="104"/>
      <c r="AH1335" s="104"/>
      <c r="AI1335" s="104"/>
      <c r="AJ1335" s="104"/>
      <c r="AK1335" s="104"/>
      <c r="AL1335" s="104"/>
      <c r="AM1335" s="104"/>
      <c r="AN1335" s="104"/>
      <c r="AO1335" s="104"/>
      <c r="AP1335" s="104"/>
      <c r="AQ1335" s="104"/>
      <c r="AR1335" s="104"/>
      <c r="AS1335" s="104"/>
      <c r="AT1335" s="104"/>
      <c r="AU1335" s="104"/>
      <c r="AV1335" s="104"/>
      <c r="AW1335" s="104"/>
      <c r="AX1335" s="104"/>
      <c r="AY1335" s="104"/>
      <c r="AZ1335" s="104"/>
      <c r="BA1335" s="104"/>
      <c r="BB1335" s="104"/>
      <c r="BC1335" s="104"/>
      <c r="BD1335" s="104"/>
      <c r="BE1335" s="104"/>
      <c r="BF1335" s="104"/>
      <c r="BG1335" s="104"/>
      <c r="BH1335" s="104"/>
      <c r="BI1335" s="104"/>
      <c r="BJ1335" s="104"/>
      <c r="BK1335" s="104"/>
      <c r="BL1335" s="104"/>
      <c r="BM1335" s="104"/>
      <c r="BN1335" s="104"/>
      <c r="BO1335" s="104"/>
      <c r="BP1335" s="104"/>
      <c r="BQ1335" s="104"/>
      <c r="BR1335" s="104"/>
      <c r="BS1335" s="104"/>
      <c r="BT1335" s="104"/>
      <c r="BU1335" s="104"/>
      <c r="BV1335" s="104"/>
      <c r="BW1335" s="104"/>
      <c r="BX1335" s="104"/>
      <c r="BY1335" s="104"/>
      <c r="BZ1335" s="104"/>
      <c r="CA1335" s="104"/>
      <c r="CB1335" s="104"/>
      <c r="CC1335" s="104"/>
      <c r="CD1335" s="104"/>
      <c r="CE1335" s="104"/>
      <c r="CF1335" s="104"/>
      <c r="CG1335" s="104"/>
      <c r="CH1335" s="104"/>
      <c r="CI1335" s="104"/>
      <c r="CJ1335" s="104"/>
      <c r="CK1335" s="104"/>
      <c r="CL1335" s="104"/>
      <c r="CM1335" s="104"/>
      <c r="CN1335" s="104"/>
      <c r="CO1335" s="104"/>
      <c r="CP1335" s="104"/>
      <c r="CQ1335" s="104"/>
      <c r="CR1335" s="104"/>
      <c r="CS1335" s="104"/>
      <c r="CT1335" s="104"/>
      <c r="CU1335" s="104"/>
      <c r="CV1335" s="104"/>
      <c r="CW1335" s="104"/>
      <c r="CX1335" s="104"/>
      <c r="CY1335" s="104"/>
      <c r="CZ1335" s="104"/>
      <c r="DA1335" s="104"/>
      <c r="DB1335" s="104"/>
      <c r="DC1335" s="104"/>
      <c r="DD1335" s="104"/>
      <c r="DE1335" s="104"/>
      <c r="DF1335" s="104"/>
      <c r="DG1335" s="104"/>
      <c r="DH1335" s="104"/>
      <c r="DI1335" s="104"/>
      <c r="DJ1335" s="107"/>
    </row>
    <row r="1336" spans="1:114" x14ac:dyDescent="0.2">
      <c r="A1336" s="164"/>
      <c r="B1336" s="165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Q1336" s="116"/>
      <c r="R1336" s="116"/>
      <c r="S1336" s="116"/>
      <c r="T1336" s="116"/>
      <c r="U1336" s="116"/>
      <c r="V1336" s="116"/>
      <c r="W1336" s="116"/>
      <c r="X1336" s="116"/>
      <c r="Y1336" s="122"/>
      <c r="Z1336" s="104"/>
      <c r="AA1336" s="104"/>
      <c r="AB1336" s="104"/>
      <c r="AC1336" s="104"/>
      <c r="AD1336" s="104"/>
      <c r="AE1336" s="104"/>
      <c r="AF1336" s="104"/>
      <c r="AG1336" s="104"/>
      <c r="AH1336" s="104"/>
      <c r="AI1336" s="104"/>
      <c r="AJ1336" s="104"/>
      <c r="AK1336" s="104"/>
      <c r="AL1336" s="104"/>
      <c r="AM1336" s="104"/>
      <c r="AN1336" s="104"/>
      <c r="AO1336" s="104"/>
      <c r="AP1336" s="104"/>
      <c r="AQ1336" s="104"/>
      <c r="AR1336" s="104"/>
      <c r="AS1336" s="104"/>
      <c r="AT1336" s="104"/>
      <c r="AU1336" s="104"/>
      <c r="AV1336" s="104"/>
      <c r="AW1336" s="104"/>
      <c r="AX1336" s="104"/>
      <c r="AY1336" s="104"/>
      <c r="AZ1336" s="104"/>
      <c r="BA1336" s="104"/>
      <c r="BB1336" s="104"/>
      <c r="BC1336" s="104"/>
      <c r="BD1336" s="104"/>
      <c r="BE1336" s="104"/>
      <c r="BF1336" s="104"/>
      <c r="BG1336" s="104"/>
      <c r="BH1336" s="104"/>
      <c r="BI1336" s="104"/>
      <c r="BJ1336" s="104"/>
      <c r="BK1336" s="104"/>
      <c r="BL1336" s="104"/>
      <c r="BM1336" s="104"/>
      <c r="BN1336" s="104"/>
      <c r="BO1336" s="104"/>
      <c r="BP1336" s="104"/>
      <c r="BQ1336" s="104"/>
      <c r="BR1336" s="104"/>
      <c r="BS1336" s="104"/>
      <c r="BT1336" s="104"/>
      <c r="BU1336" s="104"/>
      <c r="BV1336" s="104"/>
      <c r="BW1336" s="104"/>
      <c r="BX1336" s="104"/>
      <c r="BY1336" s="104"/>
      <c r="BZ1336" s="104"/>
      <c r="CA1336" s="104"/>
      <c r="CB1336" s="104"/>
      <c r="CC1336" s="104"/>
      <c r="CD1336" s="104"/>
      <c r="CE1336" s="104"/>
      <c r="CF1336" s="104"/>
      <c r="CG1336" s="104"/>
      <c r="CH1336" s="104"/>
      <c r="CI1336" s="104"/>
      <c r="CJ1336" s="104"/>
      <c r="CK1336" s="104"/>
      <c r="CL1336" s="104"/>
      <c r="CM1336" s="104"/>
      <c r="CN1336" s="104"/>
      <c r="CO1336" s="104"/>
      <c r="CP1336" s="104"/>
      <c r="CQ1336" s="104"/>
      <c r="CR1336" s="104"/>
      <c r="CS1336" s="104"/>
      <c r="CT1336" s="104"/>
      <c r="CU1336" s="104"/>
      <c r="CV1336" s="104"/>
      <c r="CW1336" s="104"/>
      <c r="CX1336" s="104"/>
      <c r="CY1336" s="104"/>
      <c r="CZ1336" s="104"/>
      <c r="DA1336" s="104"/>
      <c r="DB1336" s="104"/>
      <c r="DC1336" s="104"/>
      <c r="DD1336" s="104"/>
      <c r="DE1336" s="104"/>
      <c r="DF1336" s="104"/>
      <c r="DG1336" s="104"/>
      <c r="DH1336" s="104"/>
      <c r="DI1336" s="104"/>
      <c r="DJ1336" s="107"/>
    </row>
    <row r="1337" spans="1:114" x14ac:dyDescent="0.2">
      <c r="A1337" s="164"/>
      <c r="B1337" s="165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6"/>
      <c r="T1337" s="116"/>
      <c r="U1337" s="116"/>
      <c r="V1337" s="116"/>
      <c r="W1337" s="116"/>
      <c r="X1337" s="116"/>
      <c r="Y1337" s="122"/>
      <c r="Z1337" s="104"/>
      <c r="AA1337" s="104"/>
      <c r="AB1337" s="104"/>
      <c r="AC1337" s="104"/>
      <c r="AD1337" s="104"/>
      <c r="AE1337" s="104"/>
      <c r="AF1337" s="104"/>
      <c r="AG1337" s="104"/>
      <c r="AH1337" s="104"/>
      <c r="AI1337" s="104"/>
      <c r="AJ1337" s="104"/>
      <c r="AK1337" s="104"/>
      <c r="AL1337" s="104"/>
      <c r="AM1337" s="104"/>
      <c r="AN1337" s="104"/>
      <c r="AO1337" s="104"/>
      <c r="AP1337" s="104"/>
      <c r="AQ1337" s="104"/>
      <c r="AR1337" s="104"/>
      <c r="AS1337" s="104"/>
      <c r="AT1337" s="104"/>
      <c r="AU1337" s="104"/>
      <c r="AV1337" s="104"/>
      <c r="AW1337" s="104"/>
      <c r="AX1337" s="104"/>
      <c r="AY1337" s="104"/>
      <c r="AZ1337" s="104"/>
      <c r="BA1337" s="104"/>
      <c r="BB1337" s="104"/>
      <c r="BC1337" s="104"/>
      <c r="BD1337" s="104"/>
      <c r="BE1337" s="104"/>
      <c r="BF1337" s="104"/>
      <c r="BG1337" s="104"/>
      <c r="BH1337" s="104"/>
      <c r="BI1337" s="104"/>
      <c r="BJ1337" s="104"/>
      <c r="BK1337" s="104"/>
      <c r="BL1337" s="104"/>
      <c r="BM1337" s="104"/>
      <c r="BN1337" s="104"/>
      <c r="BO1337" s="104"/>
      <c r="BP1337" s="104"/>
      <c r="BQ1337" s="104"/>
      <c r="BR1337" s="104"/>
      <c r="BS1337" s="104"/>
      <c r="BT1337" s="104"/>
      <c r="BU1337" s="104"/>
      <c r="BV1337" s="104"/>
      <c r="BW1337" s="104"/>
      <c r="BX1337" s="104"/>
      <c r="BY1337" s="104"/>
      <c r="BZ1337" s="104"/>
      <c r="CA1337" s="104"/>
      <c r="CB1337" s="104"/>
      <c r="CC1337" s="104"/>
      <c r="CD1337" s="104"/>
      <c r="CE1337" s="104"/>
      <c r="CF1337" s="104"/>
      <c r="CG1337" s="104"/>
      <c r="CH1337" s="104"/>
      <c r="CI1337" s="104"/>
      <c r="CJ1337" s="104"/>
      <c r="CK1337" s="104"/>
      <c r="CL1337" s="104"/>
      <c r="CM1337" s="104"/>
      <c r="CN1337" s="104"/>
      <c r="CO1337" s="104"/>
      <c r="CP1337" s="104"/>
      <c r="CQ1337" s="104"/>
      <c r="CR1337" s="104"/>
      <c r="CS1337" s="104"/>
      <c r="CT1337" s="104"/>
      <c r="CU1337" s="104"/>
      <c r="CV1337" s="104"/>
      <c r="CW1337" s="104"/>
      <c r="CX1337" s="104"/>
      <c r="CY1337" s="104"/>
      <c r="CZ1337" s="104"/>
      <c r="DA1337" s="104"/>
      <c r="DB1337" s="104"/>
      <c r="DC1337" s="104"/>
      <c r="DD1337" s="104"/>
      <c r="DE1337" s="104"/>
      <c r="DF1337" s="104"/>
      <c r="DG1337" s="104"/>
      <c r="DH1337" s="104"/>
      <c r="DI1337" s="104"/>
      <c r="DJ1337" s="107"/>
    </row>
    <row r="1338" spans="1:114" x14ac:dyDescent="0.2">
      <c r="A1338" s="164"/>
      <c r="B1338" s="165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Q1338" s="116"/>
      <c r="R1338" s="116"/>
      <c r="S1338" s="116"/>
      <c r="T1338" s="116"/>
      <c r="U1338" s="116"/>
      <c r="V1338" s="116"/>
      <c r="W1338" s="116"/>
      <c r="X1338" s="116"/>
      <c r="Y1338" s="122"/>
      <c r="Z1338" s="104"/>
      <c r="AA1338" s="104"/>
      <c r="AB1338" s="104"/>
      <c r="AC1338" s="104"/>
      <c r="AD1338" s="104"/>
      <c r="AE1338" s="104"/>
      <c r="AF1338" s="104"/>
      <c r="AG1338" s="104"/>
      <c r="AH1338" s="104"/>
      <c r="AI1338" s="104"/>
      <c r="AJ1338" s="104"/>
      <c r="AK1338" s="104"/>
      <c r="AL1338" s="104"/>
      <c r="AM1338" s="104"/>
      <c r="AN1338" s="104"/>
      <c r="AO1338" s="104"/>
      <c r="AP1338" s="104"/>
      <c r="AQ1338" s="104"/>
      <c r="AR1338" s="104"/>
      <c r="AS1338" s="104"/>
      <c r="AT1338" s="104"/>
      <c r="AU1338" s="104"/>
      <c r="AV1338" s="104"/>
      <c r="AW1338" s="104"/>
      <c r="AX1338" s="104"/>
      <c r="AY1338" s="104"/>
      <c r="AZ1338" s="104"/>
      <c r="BA1338" s="104"/>
      <c r="BB1338" s="104"/>
      <c r="BC1338" s="104"/>
      <c r="BD1338" s="104"/>
      <c r="BE1338" s="104"/>
      <c r="BF1338" s="104"/>
      <c r="BG1338" s="104"/>
      <c r="BH1338" s="104"/>
      <c r="BI1338" s="104"/>
      <c r="BJ1338" s="104"/>
      <c r="BK1338" s="104"/>
      <c r="BL1338" s="104"/>
      <c r="BM1338" s="104"/>
      <c r="BN1338" s="104"/>
      <c r="BO1338" s="104"/>
      <c r="BP1338" s="104"/>
      <c r="BQ1338" s="104"/>
      <c r="BR1338" s="104"/>
      <c r="BS1338" s="104"/>
      <c r="BT1338" s="104"/>
      <c r="BU1338" s="104"/>
      <c r="BV1338" s="104"/>
      <c r="BW1338" s="104"/>
      <c r="BX1338" s="104"/>
      <c r="BY1338" s="104"/>
      <c r="BZ1338" s="104"/>
      <c r="CA1338" s="104"/>
      <c r="CB1338" s="104"/>
      <c r="CC1338" s="104"/>
      <c r="CD1338" s="104"/>
      <c r="CE1338" s="104"/>
      <c r="CF1338" s="104"/>
      <c r="CG1338" s="104"/>
      <c r="CH1338" s="104"/>
      <c r="CI1338" s="104"/>
      <c r="CJ1338" s="104"/>
      <c r="CK1338" s="104"/>
      <c r="CL1338" s="104"/>
      <c r="CM1338" s="104"/>
      <c r="CN1338" s="104"/>
      <c r="CO1338" s="104"/>
      <c r="CP1338" s="104"/>
      <c r="CQ1338" s="104"/>
      <c r="CR1338" s="104"/>
      <c r="CS1338" s="104"/>
      <c r="CT1338" s="104"/>
      <c r="CU1338" s="104"/>
      <c r="CV1338" s="104"/>
      <c r="CW1338" s="104"/>
      <c r="CX1338" s="104"/>
      <c r="CY1338" s="104"/>
      <c r="CZ1338" s="104"/>
      <c r="DA1338" s="104"/>
      <c r="DB1338" s="104"/>
      <c r="DC1338" s="104"/>
      <c r="DD1338" s="104"/>
      <c r="DE1338" s="104"/>
      <c r="DF1338" s="104"/>
      <c r="DG1338" s="104"/>
      <c r="DH1338" s="104"/>
      <c r="DI1338" s="104"/>
      <c r="DJ1338" s="107"/>
    </row>
    <row r="1339" spans="1:114" x14ac:dyDescent="0.2">
      <c r="A1339" s="164"/>
      <c r="B1339" s="165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Q1339" s="116"/>
      <c r="R1339" s="116"/>
      <c r="S1339" s="116"/>
      <c r="T1339" s="116"/>
      <c r="U1339" s="116"/>
      <c r="V1339" s="116"/>
      <c r="W1339" s="116"/>
      <c r="X1339" s="116"/>
      <c r="Y1339" s="122"/>
      <c r="Z1339" s="104"/>
      <c r="AA1339" s="104"/>
      <c r="AB1339" s="104"/>
      <c r="AC1339" s="104"/>
      <c r="AD1339" s="104"/>
      <c r="AE1339" s="104"/>
      <c r="AF1339" s="104"/>
      <c r="AG1339" s="104"/>
      <c r="AH1339" s="104"/>
      <c r="AI1339" s="104"/>
      <c r="AJ1339" s="104"/>
      <c r="AK1339" s="104"/>
      <c r="AL1339" s="104"/>
      <c r="AM1339" s="104"/>
      <c r="AN1339" s="104"/>
      <c r="AO1339" s="104"/>
      <c r="AP1339" s="104"/>
      <c r="AQ1339" s="104"/>
      <c r="AR1339" s="104"/>
      <c r="AS1339" s="104"/>
      <c r="AT1339" s="104"/>
      <c r="AU1339" s="104"/>
      <c r="AV1339" s="104"/>
      <c r="AW1339" s="104"/>
      <c r="AX1339" s="104"/>
      <c r="AY1339" s="104"/>
      <c r="AZ1339" s="104"/>
      <c r="BA1339" s="104"/>
      <c r="BB1339" s="104"/>
      <c r="BC1339" s="104"/>
      <c r="BD1339" s="104"/>
      <c r="BE1339" s="104"/>
      <c r="BF1339" s="104"/>
      <c r="BG1339" s="104"/>
      <c r="BH1339" s="104"/>
      <c r="BI1339" s="104"/>
      <c r="BJ1339" s="104"/>
      <c r="BK1339" s="104"/>
      <c r="BL1339" s="104"/>
      <c r="BM1339" s="104"/>
      <c r="BN1339" s="104"/>
      <c r="BO1339" s="104"/>
      <c r="BP1339" s="104"/>
      <c r="BQ1339" s="104"/>
      <c r="BR1339" s="104"/>
      <c r="BS1339" s="104"/>
      <c r="BT1339" s="104"/>
      <c r="BU1339" s="104"/>
      <c r="BV1339" s="104"/>
      <c r="BW1339" s="104"/>
      <c r="BX1339" s="104"/>
      <c r="BY1339" s="104"/>
      <c r="BZ1339" s="104"/>
      <c r="CA1339" s="104"/>
      <c r="CB1339" s="104"/>
      <c r="CC1339" s="104"/>
      <c r="CD1339" s="104"/>
      <c r="CE1339" s="104"/>
      <c r="CF1339" s="104"/>
      <c r="CG1339" s="104"/>
      <c r="CH1339" s="104"/>
      <c r="CI1339" s="104"/>
      <c r="CJ1339" s="104"/>
      <c r="CK1339" s="104"/>
      <c r="CL1339" s="104"/>
      <c r="CM1339" s="104"/>
      <c r="CN1339" s="104"/>
      <c r="CO1339" s="104"/>
      <c r="CP1339" s="104"/>
      <c r="CQ1339" s="104"/>
      <c r="CR1339" s="104"/>
      <c r="CS1339" s="104"/>
      <c r="CT1339" s="104"/>
      <c r="CU1339" s="104"/>
      <c r="CV1339" s="104"/>
      <c r="CW1339" s="104"/>
      <c r="CX1339" s="104"/>
      <c r="CY1339" s="104"/>
      <c r="CZ1339" s="104"/>
      <c r="DA1339" s="104"/>
      <c r="DB1339" s="104"/>
      <c r="DC1339" s="104"/>
      <c r="DD1339" s="104"/>
      <c r="DE1339" s="104"/>
      <c r="DF1339" s="104"/>
      <c r="DG1339" s="104"/>
      <c r="DH1339" s="104"/>
      <c r="DI1339" s="104"/>
      <c r="DJ1339" s="107"/>
    </row>
    <row r="1340" spans="1:114" x14ac:dyDescent="0.2">
      <c r="A1340" s="164"/>
      <c r="B1340" s="165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Q1340" s="116"/>
      <c r="R1340" s="116"/>
      <c r="S1340" s="116"/>
      <c r="T1340" s="116"/>
      <c r="U1340" s="116"/>
      <c r="V1340" s="116"/>
      <c r="W1340" s="116"/>
      <c r="X1340" s="116"/>
      <c r="Y1340" s="122"/>
      <c r="Z1340" s="104"/>
      <c r="AA1340" s="104"/>
      <c r="AB1340" s="104"/>
      <c r="AC1340" s="104"/>
      <c r="AD1340" s="104"/>
      <c r="AE1340" s="104"/>
      <c r="AF1340" s="104"/>
      <c r="AG1340" s="104"/>
      <c r="AH1340" s="104"/>
      <c r="AI1340" s="104"/>
      <c r="AJ1340" s="104"/>
      <c r="AK1340" s="104"/>
      <c r="AL1340" s="104"/>
      <c r="AM1340" s="104"/>
      <c r="AN1340" s="104"/>
      <c r="AO1340" s="104"/>
      <c r="AP1340" s="104"/>
      <c r="AQ1340" s="104"/>
      <c r="AR1340" s="104"/>
      <c r="AS1340" s="104"/>
      <c r="AT1340" s="104"/>
      <c r="AU1340" s="104"/>
      <c r="AV1340" s="104"/>
      <c r="AW1340" s="104"/>
      <c r="AX1340" s="104"/>
      <c r="AY1340" s="104"/>
      <c r="AZ1340" s="104"/>
      <c r="BA1340" s="104"/>
      <c r="BB1340" s="104"/>
      <c r="BC1340" s="104"/>
      <c r="BD1340" s="104"/>
      <c r="BE1340" s="104"/>
      <c r="BF1340" s="104"/>
      <c r="BG1340" s="104"/>
      <c r="BH1340" s="104"/>
      <c r="BI1340" s="104"/>
      <c r="BJ1340" s="104"/>
      <c r="BK1340" s="104"/>
      <c r="BL1340" s="104"/>
      <c r="BM1340" s="104"/>
      <c r="BN1340" s="104"/>
      <c r="BO1340" s="104"/>
      <c r="BP1340" s="104"/>
      <c r="BQ1340" s="104"/>
      <c r="BR1340" s="104"/>
      <c r="BS1340" s="104"/>
      <c r="BT1340" s="104"/>
      <c r="BU1340" s="104"/>
      <c r="BV1340" s="104"/>
      <c r="BW1340" s="104"/>
      <c r="BX1340" s="104"/>
      <c r="BY1340" s="104"/>
      <c r="BZ1340" s="104"/>
      <c r="CA1340" s="104"/>
      <c r="CB1340" s="104"/>
      <c r="CC1340" s="104"/>
      <c r="CD1340" s="104"/>
      <c r="CE1340" s="104"/>
      <c r="CF1340" s="104"/>
      <c r="CG1340" s="104"/>
      <c r="CH1340" s="104"/>
      <c r="CI1340" s="104"/>
      <c r="CJ1340" s="104"/>
      <c r="CK1340" s="104"/>
      <c r="CL1340" s="104"/>
      <c r="CM1340" s="104"/>
      <c r="CN1340" s="104"/>
      <c r="CO1340" s="104"/>
      <c r="CP1340" s="104"/>
      <c r="CQ1340" s="104"/>
      <c r="CR1340" s="104"/>
      <c r="CS1340" s="104"/>
      <c r="CT1340" s="104"/>
      <c r="CU1340" s="104"/>
      <c r="CV1340" s="104"/>
      <c r="CW1340" s="104"/>
      <c r="CX1340" s="104"/>
      <c r="CY1340" s="104"/>
      <c r="CZ1340" s="104"/>
      <c r="DA1340" s="104"/>
      <c r="DB1340" s="104"/>
      <c r="DC1340" s="104"/>
      <c r="DD1340" s="104"/>
      <c r="DE1340" s="104"/>
      <c r="DF1340" s="104"/>
      <c r="DG1340" s="104"/>
      <c r="DH1340" s="104"/>
      <c r="DI1340" s="104"/>
      <c r="DJ1340" s="107"/>
    </row>
    <row r="1341" spans="1:114" x14ac:dyDescent="0.2">
      <c r="A1341" s="164"/>
      <c r="B1341" s="165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Q1341" s="116"/>
      <c r="R1341" s="116"/>
      <c r="S1341" s="116"/>
      <c r="T1341" s="116"/>
      <c r="U1341" s="116"/>
      <c r="V1341" s="116"/>
      <c r="W1341" s="116"/>
      <c r="X1341" s="116"/>
      <c r="Y1341" s="122"/>
      <c r="Z1341" s="104"/>
      <c r="AA1341" s="104"/>
      <c r="AB1341" s="104"/>
      <c r="AC1341" s="104"/>
      <c r="AD1341" s="104"/>
      <c r="AE1341" s="104"/>
      <c r="AF1341" s="104"/>
      <c r="AG1341" s="104"/>
      <c r="AH1341" s="104"/>
      <c r="AI1341" s="104"/>
      <c r="AJ1341" s="104"/>
      <c r="AK1341" s="104"/>
      <c r="AL1341" s="104"/>
      <c r="AM1341" s="104"/>
      <c r="AN1341" s="104"/>
      <c r="AO1341" s="104"/>
      <c r="AP1341" s="104"/>
      <c r="AQ1341" s="104"/>
      <c r="AR1341" s="104"/>
      <c r="AS1341" s="104"/>
      <c r="AT1341" s="104"/>
      <c r="AU1341" s="104"/>
      <c r="AV1341" s="104"/>
      <c r="AW1341" s="104"/>
      <c r="AX1341" s="104"/>
      <c r="AY1341" s="104"/>
      <c r="AZ1341" s="104"/>
      <c r="BA1341" s="104"/>
      <c r="BB1341" s="104"/>
      <c r="BC1341" s="104"/>
      <c r="BD1341" s="104"/>
      <c r="BE1341" s="104"/>
      <c r="BF1341" s="104"/>
      <c r="BG1341" s="104"/>
      <c r="BH1341" s="104"/>
      <c r="BI1341" s="104"/>
      <c r="BJ1341" s="104"/>
      <c r="BK1341" s="104"/>
      <c r="BL1341" s="104"/>
      <c r="BM1341" s="104"/>
      <c r="BN1341" s="104"/>
      <c r="BO1341" s="104"/>
      <c r="BP1341" s="104"/>
      <c r="BQ1341" s="104"/>
      <c r="BR1341" s="104"/>
      <c r="BS1341" s="104"/>
      <c r="BT1341" s="104"/>
      <c r="BU1341" s="104"/>
      <c r="BV1341" s="104"/>
      <c r="BW1341" s="104"/>
      <c r="BX1341" s="104"/>
      <c r="BY1341" s="104"/>
      <c r="BZ1341" s="104"/>
      <c r="CA1341" s="104"/>
      <c r="CB1341" s="104"/>
      <c r="CC1341" s="104"/>
      <c r="CD1341" s="104"/>
      <c r="CE1341" s="104"/>
      <c r="CF1341" s="104"/>
      <c r="CG1341" s="104"/>
      <c r="CH1341" s="104"/>
      <c r="CI1341" s="104"/>
      <c r="CJ1341" s="104"/>
      <c r="CK1341" s="104"/>
      <c r="CL1341" s="104"/>
      <c r="CM1341" s="104"/>
      <c r="CN1341" s="104"/>
      <c r="CO1341" s="104"/>
      <c r="CP1341" s="104"/>
      <c r="CQ1341" s="104"/>
      <c r="CR1341" s="104"/>
      <c r="CS1341" s="104"/>
      <c r="CT1341" s="104"/>
      <c r="CU1341" s="104"/>
      <c r="CV1341" s="104"/>
      <c r="CW1341" s="104"/>
      <c r="CX1341" s="104"/>
      <c r="CY1341" s="104"/>
      <c r="CZ1341" s="104"/>
      <c r="DA1341" s="104"/>
      <c r="DB1341" s="104"/>
      <c r="DC1341" s="104"/>
      <c r="DD1341" s="104"/>
      <c r="DE1341" s="104"/>
      <c r="DF1341" s="104"/>
      <c r="DG1341" s="104"/>
      <c r="DH1341" s="104"/>
      <c r="DI1341" s="104"/>
      <c r="DJ1341" s="107"/>
    </row>
    <row r="1342" spans="1:114" x14ac:dyDescent="0.2">
      <c r="A1342" s="164"/>
      <c r="B1342" s="165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Q1342" s="116"/>
      <c r="R1342" s="116"/>
      <c r="S1342" s="116"/>
      <c r="T1342" s="116"/>
      <c r="U1342" s="116"/>
      <c r="V1342" s="116"/>
      <c r="W1342" s="116"/>
      <c r="X1342" s="116"/>
      <c r="Y1342" s="122"/>
      <c r="Z1342" s="104"/>
      <c r="AA1342" s="104"/>
      <c r="AB1342" s="104"/>
      <c r="AC1342" s="104"/>
      <c r="AD1342" s="104"/>
      <c r="AE1342" s="104"/>
      <c r="AF1342" s="104"/>
      <c r="AG1342" s="104"/>
      <c r="AH1342" s="104"/>
      <c r="AI1342" s="104"/>
      <c r="AJ1342" s="104"/>
      <c r="AK1342" s="104"/>
      <c r="AL1342" s="104"/>
      <c r="AM1342" s="104"/>
      <c r="AN1342" s="104"/>
      <c r="AO1342" s="104"/>
      <c r="AP1342" s="104"/>
      <c r="AQ1342" s="104"/>
      <c r="AR1342" s="104"/>
      <c r="AS1342" s="104"/>
      <c r="AT1342" s="104"/>
      <c r="AU1342" s="104"/>
      <c r="AV1342" s="104"/>
      <c r="AW1342" s="104"/>
      <c r="AX1342" s="104"/>
      <c r="AY1342" s="104"/>
      <c r="AZ1342" s="104"/>
      <c r="BA1342" s="104"/>
      <c r="BB1342" s="104"/>
      <c r="BC1342" s="104"/>
      <c r="BD1342" s="104"/>
      <c r="BE1342" s="104"/>
      <c r="BF1342" s="104"/>
      <c r="BG1342" s="104"/>
      <c r="BH1342" s="104"/>
      <c r="BI1342" s="104"/>
      <c r="BJ1342" s="104"/>
      <c r="BK1342" s="104"/>
      <c r="BL1342" s="104"/>
      <c r="BM1342" s="104"/>
      <c r="BN1342" s="104"/>
      <c r="BO1342" s="104"/>
      <c r="BP1342" s="104"/>
      <c r="BQ1342" s="104"/>
      <c r="BR1342" s="104"/>
      <c r="BS1342" s="104"/>
      <c r="BT1342" s="104"/>
      <c r="BU1342" s="104"/>
      <c r="BV1342" s="104"/>
      <c r="BW1342" s="104"/>
      <c r="BX1342" s="104"/>
      <c r="BY1342" s="104"/>
      <c r="BZ1342" s="104"/>
      <c r="CA1342" s="104"/>
      <c r="CB1342" s="104"/>
      <c r="CC1342" s="104"/>
      <c r="CD1342" s="104"/>
      <c r="CE1342" s="104"/>
      <c r="CF1342" s="104"/>
      <c r="CG1342" s="104"/>
      <c r="CH1342" s="104"/>
      <c r="CI1342" s="104"/>
      <c r="CJ1342" s="104"/>
      <c r="CK1342" s="104"/>
      <c r="CL1342" s="104"/>
      <c r="CM1342" s="104"/>
      <c r="CN1342" s="104"/>
      <c r="CO1342" s="104"/>
      <c r="CP1342" s="104"/>
      <c r="CQ1342" s="104"/>
      <c r="CR1342" s="104"/>
      <c r="CS1342" s="104"/>
      <c r="CT1342" s="104"/>
      <c r="CU1342" s="104"/>
      <c r="CV1342" s="104"/>
      <c r="CW1342" s="104"/>
      <c r="CX1342" s="104"/>
      <c r="CY1342" s="104"/>
      <c r="CZ1342" s="104"/>
      <c r="DA1342" s="104"/>
      <c r="DB1342" s="104"/>
      <c r="DC1342" s="104"/>
      <c r="DD1342" s="104"/>
      <c r="DE1342" s="104"/>
      <c r="DF1342" s="104"/>
      <c r="DG1342" s="104"/>
      <c r="DH1342" s="104"/>
      <c r="DI1342" s="104"/>
      <c r="DJ1342" s="107"/>
    </row>
    <row r="1343" spans="1:114" x14ac:dyDescent="0.2">
      <c r="A1343" s="164"/>
      <c r="B1343" s="165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Q1343" s="116"/>
      <c r="R1343" s="116"/>
      <c r="S1343" s="116"/>
      <c r="T1343" s="116"/>
      <c r="U1343" s="116"/>
      <c r="V1343" s="116"/>
      <c r="W1343" s="116"/>
      <c r="X1343" s="116"/>
      <c r="Y1343" s="122"/>
      <c r="Z1343" s="104"/>
      <c r="AA1343" s="104"/>
      <c r="AB1343" s="104"/>
      <c r="AC1343" s="104"/>
      <c r="AD1343" s="104"/>
      <c r="AE1343" s="104"/>
      <c r="AF1343" s="104"/>
      <c r="AG1343" s="104"/>
      <c r="AH1343" s="104"/>
      <c r="AI1343" s="104"/>
      <c r="AJ1343" s="104"/>
      <c r="AK1343" s="104"/>
      <c r="AL1343" s="104"/>
      <c r="AM1343" s="104"/>
      <c r="AN1343" s="104"/>
      <c r="AO1343" s="104"/>
      <c r="AP1343" s="104"/>
      <c r="AQ1343" s="104"/>
      <c r="AR1343" s="104"/>
      <c r="AS1343" s="104"/>
      <c r="AT1343" s="104"/>
      <c r="AU1343" s="104"/>
      <c r="AV1343" s="104"/>
      <c r="AW1343" s="104"/>
      <c r="AX1343" s="104"/>
      <c r="AY1343" s="104"/>
      <c r="AZ1343" s="104"/>
      <c r="BA1343" s="104"/>
      <c r="BB1343" s="104"/>
      <c r="BC1343" s="104"/>
      <c r="BD1343" s="104"/>
      <c r="BE1343" s="104"/>
      <c r="BF1343" s="104"/>
      <c r="BG1343" s="104"/>
      <c r="BH1343" s="104"/>
      <c r="BI1343" s="104"/>
      <c r="BJ1343" s="104"/>
      <c r="BK1343" s="104"/>
      <c r="BL1343" s="104"/>
      <c r="BM1343" s="104"/>
      <c r="BN1343" s="104"/>
      <c r="BO1343" s="104"/>
      <c r="BP1343" s="104"/>
      <c r="BQ1343" s="104"/>
      <c r="BR1343" s="104"/>
      <c r="BS1343" s="104"/>
      <c r="BT1343" s="104"/>
      <c r="BU1343" s="104"/>
      <c r="BV1343" s="104"/>
      <c r="BW1343" s="104"/>
      <c r="BX1343" s="104"/>
      <c r="BY1343" s="104"/>
      <c r="BZ1343" s="104"/>
      <c r="CA1343" s="104"/>
      <c r="CB1343" s="104"/>
      <c r="CC1343" s="104"/>
      <c r="CD1343" s="104"/>
      <c r="CE1343" s="104"/>
      <c r="CF1343" s="104"/>
      <c r="CG1343" s="104"/>
      <c r="CH1343" s="104"/>
      <c r="CI1343" s="104"/>
      <c r="CJ1343" s="104"/>
      <c r="CK1343" s="104"/>
      <c r="CL1343" s="104"/>
      <c r="CM1343" s="104"/>
      <c r="CN1343" s="104"/>
      <c r="CO1343" s="104"/>
      <c r="CP1343" s="104"/>
      <c r="CQ1343" s="104"/>
      <c r="CR1343" s="104"/>
      <c r="CS1343" s="104"/>
      <c r="CT1343" s="104"/>
      <c r="CU1343" s="104"/>
      <c r="CV1343" s="104"/>
      <c r="CW1343" s="104"/>
      <c r="CX1343" s="104"/>
      <c r="CY1343" s="104"/>
      <c r="CZ1343" s="104"/>
      <c r="DA1343" s="104"/>
      <c r="DB1343" s="104"/>
      <c r="DC1343" s="104"/>
      <c r="DD1343" s="104"/>
      <c r="DE1343" s="104"/>
      <c r="DF1343" s="104"/>
      <c r="DG1343" s="104"/>
      <c r="DH1343" s="104"/>
      <c r="DI1343" s="104"/>
      <c r="DJ1343" s="107"/>
    </row>
    <row r="1344" spans="1:114" x14ac:dyDescent="0.2">
      <c r="A1344" s="164"/>
      <c r="B1344" s="165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Q1344" s="116"/>
      <c r="R1344" s="116"/>
      <c r="S1344" s="116"/>
      <c r="T1344" s="116"/>
      <c r="U1344" s="116"/>
      <c r="V1344" s="116"/>
      <c r="W1344" s="116"/>
      <c r="X1344" s="116"/>
      <c r="Y1344" s="122"/>
      <c r="Z1344" s="104"/>
      <c r="AA1344" s="104"/>
      <c r="AB1344" s="104"/>
      <c r="AC1344" s="104"/>
      <c r="AD1344" s="104"/>
      <c r="AE1344" s="104"/>
      <c r="AF1344" s="104"/>
      <c r="AG1344" s="104"/>
      <c r="AH1344" s="104"/>
      <c r="AI1344" s="104"/>
      <c r="AJ1344" s="104"/>
      <c r="AK1344" s="104"/>
      <c r="AL1344" s="104"/>
      <c r="AM1344" s="104"/>
      <c r="AN1344" s="104"/>
      <c r="AO1344" s="104"/>
      <c r="AP1344" s="104"/>
      <c r="AQ1344" s="104"/>
      <c r="AR1344" s="104"/>
      <c r="AS1344" s="104"/>
      <c r="AT1344" s="104"/>
      <c r="AU1344" s="104"/>
      <c r="AV1344" s="104"/>
      <c r="AW1344" s="104"/>
      <c r="AX1344" s="104"/>
      <c r="AY1344" s="104"/>
      <c r="AZ1344" s="104"/>
      <c r="BA1344" s="104"/>
      <c r="BB1344" s="104"/>
      <c r="BC1344" s="104"/>
      <c r="BD1344" s="104"/>
      <c r="BE1344" s="104"/>
      <c r="BF1344" s="104"/>
      <c r="BG1344" s="104"/>
      <c r="BH1344" s="104"/>
      <c r="BI1344" s="104"/>
      <c r="BJ1344" s="104"/>
      <c r="BK1344" s="104"/>
      <c r="BL1344" s="104"/>
      <c r="BM1344" s="104"/>
      <c r="BN1344" s="104"/>
      <c r="BO1344" s="104"/>
      <c r="BP1344" s="104"/>
      <c r="BQ1344" s="104"/>
      <c r="BR1344" s="104"/>
      <c r="BS1344" s="104"/>
      <c r="BT1344" s="104"/>
      <c r="BU1344" s="104"/>
      <c r="BV1344" s="104"/>
      <c r="BW1344" s="104"/>
      <c r="BX1344" s="104"/>
      <c r="BY1344" s="104"/>
      <c r="BZ1344" s="104"/>
      <c r="CA1344" s="104"/>
      <c r="CB1344" s="104"/>
      <c r="CC1344" s="104"/>
      <c r="CD1344" s="104"/>
      <c r="CE1344" s="104"/>
      <c r="CF1344" s="104"/>
      <c r="CG1344" s="104"/>
      <c r="CH1344" s="104"/>
      <c r="CI1344" s="104"/>
      <c r="CJ1344" s="104"/>
      <c r="CK1344" s="104"/>
      <c r="CL1344" s="104"/>
      <c r="CM1344" s="104"/>
      <c r="CN1344" s="104"/>
      <c r="CO1344" s="104"/>
      <c r="CP1344" s="104"/>
      <c r="CQ1344" s="104"/>
      <c r="CR1344" s="104"/>
      <c r="CS1344" s="104"/>
      <c r="CT1344" s="104"/>
      <c r="CU1344" s="104"/>
      <c r="CV1344" s="104"/>
      <c r="CW1344" s="104"/>
      <c r="CX1344" s="104"/>
      <c r="CY1344" s="104"/>
      <c r="CZ1344" s="104"/>
      <c r="DA1344" s="104"/>
      <c r="DB1344" s="104"/>
      <c r="DC1344" s="104"/>
      <c r="DD1344" s="104"/>
      <c r="DE1344" s="104"/>
      <c r="DF1344" s="104"/>
      <c r="DG1344" s="104"/>
      <c r="DH1344" s="104"/>
      <c r="DI1344" s="104"/>
      <c r="DJ1344" s="107"/>
    </row>
    <row r="1345" spans="1:114" x14ac:dyDescent="0.2">
      <c r="A1345" s="164"/>
      <c r="B1345" s="165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Q1345" s="116"/>
      <c r="R1345" s="116"/>
      <c r="S1345" s="116"/>
      <c r="T1345" s="116"/>
      <c r="U1345" s="116"/>
      <c r="V1345" s="116"/>
      <c r="W1345" s="116"/>
      <c r="X1345" s="116"/>
      <c r="Y1345" s="122"/>
      <c r="Z1345" s="104"/>
      <c r="AA1345" s="104"/>
      <c r="AB1345" s="104"/>
      <c r="AC1345" s="104"/>
      <c r="AD1345" s="104"/>
      <c r="AE1345" s="104"/>
      <c r="AF1345" s="104"/>
      <c r="AG1345" s="104"/>
      <c r="AH1345" s="104"/>
      <c r="AI1345" s="104"/>
      <c r="AJ1345" s="104"/>
      <c r="AK1345" s="104"/>
      <c r="AL1345" s="104"/>
      <c r="AM1345" s="104"/>
      <c r="AN1345" s="104"/>
      <c r="AO1345" s="104"/>
      <c r="AP1345" s="104"/>
      <c r="AQ1345" s="104"/>
      <c r="AR1345" s="104"/>
      <c r="AS1345" s="104"/>
      <c r="AT1345" s="104"/>
      <c r="AU1345" s="104"/>
      <c r="AV1345" s="104"/>
      <c r="AW1345" s="104"/>
      <c r="AX1345" s="104"/>
      <c r="AY1345" s="104"/>
      <c r="AZ1345" s="104"/>
      <c r="BA1345" s="104"/>
      <c r="BB1345" s="104"/>
      <c r="BC1345" s="104"/>
      <c r="BD1345" s="104"/>
      <c r="BE1345" s="104"/>
      <c r="BF1345" s="104"/>
      <c r="BG1345" s="104"/>
      <c r="BH1345" s="104"/>
      <c r="BI1345" s="104"/>
      <c r="BJ1345" s="104"/>
      <c r="BK1345" s="104"/>
      <c r="BL1345" s="104"/>
      <c r="BM1345" s="104"/>
      <c r="BN1345" s="104"/>
      <c r="BO1345" s="104"/>
      <c r="BP1345" s="104"/>
      <c r="BQ1345" s="104"/>
      <c r="BR1345" s="104"/>
      <c r="BS1345" s="104"/>
      <c r="BT1345" s="104"/>
      <c r="BU1345" s="104"/>
      <c r="BV1345" s="104"/>
      <c r="BW1345" s="104"/>
      <c r="BX1345" s="104"/>
      <c r="BY1345" s="104"/>
      <c r="BZ1345" s="104"/>
      <c r="CA1345" s="104"/>
      <c r="CB1345" s="104"/>
      <c r="CC1345" s="104"/>
      <c r="CD1345" s="104"/>
      <c r="CE1345" s="104"/>
      <c r="CF1345" s="104"/>
      <c r="CG1345" s="104"/>
      <c r="CH1345" s="104"/>
      <c r="CI1345" s="104"/>
      <c r="CJ1345" s="104"/>
      <c r="CK1345" s="104"/>
      <c r="CL1345" s="104"/>
      <c r="CM1345" s="104"/>
      <c r="CN1345" s="104"/>
      <c r="CO1345" s="104"/>
      <c r="CP1345" s="104"/>
      <c r="CQ1345" s="104"/>
      <c r="CR1345" s="104"/>
      <c r="CS1345" s="104"/>
      <c r="CT1345" s="104"/>
      <c r="CU1345" s="104"/>
      <c r="CV1345" s="104"/>
      <c r="CW1345" s="104"/>
      <c r="CX1345" s="104"/>
      <c r="CY1345" s="104"/>
      <c r="CZ1345" s="104"/>
      <c r="DA1345" s="104"/>
      <c r="DB1345" s="104"/>
      <c r="DC1345" s="104"/>
      <c r="DD1345" s="104"/>
      <c r="DE1345" s="104"/>
      <c r="DF1345" s="104"/>
      <c r="DG1345" s="104"/>
      <c r="DH1345" s="104"/>
      <c r="DI1345" s="104"/>
      <c r="DJ1345" s="107"/>
    </row>
    <row r="1346" spans="1:114" x14ac:dyDescent="0.2">
      <c r="A1346" s="164"/>
      <c r="B1346" s="165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Q1346" s="116"/>
      <c r="R1346" s="116"/>
      <c r="S1346" s="116"/>
      <c r="T1346" s="116"/>
      <c r="U1346" s="116"/>
      <c r="V1346" s="116"/>
      <c r="W1346" s="116"/>
      <c r="X1346" s="116"/>
      <c r="Y1346" s="122"/>
      <c r="Z1346" s="104"/>
      <c r="AA1346" s="104"/>
      <c r="AB1346" s="104"/>
      <c r="AC1346" s="104"/>
      <c r="AD1346" s="104"/>
      <c r="AE1346" s="104"/>
      <c r="AF1346" s="104"/>
      <c r="AG1346" s="104"/>
      <c r="AH1346" s="104"/>
      <c r="AI1346" s="104"/>
      <c r="AJ1346" s="104"/>
      <c r="AK1346" s="104"/>
      <c r="AL1346" s="104"/>
      <c r="AM1346" s="104"/>
      <c r="AN1346" s="104"/>
      <c r="AO1346" s="104"/>
      <c r="AP1346" s="104"/>
      <c r="AQ1346" s="104"/>
      <c r="AR1346" s="104"/>
      <c r="AS1346" s="104"/>
      <c r="AT1346" s="104"/>
      <c r="AU1346" s="104"/>
      <c r="AV1346" s="104"/>
      <c r="AW1346" s="104"/>
      <c r="AX1346" s="104"/>
      <c r="AY1346" s="104"/>
      <c r="AZ1346" s="104"/>
      <c r="BA1346" s="104"/>
      <c r="BB1346" s="104"/>
      <c r="BC1346" s="104"/>
      <c r="BD1346" s="104"/>
      <c r="BE1346" s="104"/>
      <c r="BF1346" s="104"/>
      <c r="BG1346" s="104"/>
      <c r="BH1346" s="104"/>
      <c r="BI1346" s="104"/>
      <c r="BJ1346" s="104"/>
      <c r="BK1346" s="104"/>
      <c r="BL1346" s="104"/>
      <c r="BM1346" s="104"/>
      <c r="BN1346" s="104"/>
      <c r="BO1346" s="104"/>
      <c r="BP1346" s="104"/>
      <c r="BQ1346" s="104"/>
      <c r="BR1346" s="104"/>
      <c r="BS1346" s="104"/>
      <c r="BT1346" s="104"/>
      <c r="BU1346" s="104"/>
      <c r="BV1346" s="104"/>
      <c r="BW1346" s="104"/>
      <c r="BX1346" s="104"/>
      <c r="BY1346" s="104"/>
      <c r="BZ1346" s="104"/>
      <c r="CA1346" s="104"/>
      <c r="CB1346" s="104"/>
      <c r="CC1346" s="104"/>
      <c r="CD1346" s="104"/>
      <c r="CE1346" s="104"/>
      <c r="CF1346" s="104"/>
      <c r="CG1346" s="104"/>
      <c r="CH1346" s="104"/>
      <c r="CI1346" s="104"/>
      <c r="CJ1346" s="104"/>
      <c r="CK1346" s="104"/>
      <c r="CL1346" s="104"/>
      <c r="CM1346" s="104"/>
      <c r="CN1346" s="104"/>
      <c r="CO1346" s="104"/>
      <c r="CP1346" s="104"/>
      <c r="CQ1346" s="104"/>
      <c r="CR1346" s="104"/>
      <c r="CS1346" s="104"/>
      <c r="CT1346" s="104"/>
      <c r="CU1346" s="104"/>
      <c r="CV1346" s="104"/>
      <c r="CW1346" s="104"/>
      <c r="CX1346" s="104"/>
      <c r="CY1346" s="104"/>
      <c r="CZ1346" s="104"/>
      <c r="DA1346" s="104"/>
      <c r="DB1346" s="104"/>
      <c r="DC1346" s="104"/>
      <c r="DD1346" s="104"/>
      <c r="DE1346" s="104"/>
      <c r="DF1346" s="104"/>
      <c r="DG1346" s="104"/>
      <c r="DH1346" s="104"/>
      <c r="DI1346" s="104"/>
      <c r="DJ1346" s="107"/>
    </row>
    <row r="1347" spans="1:114" x14ac:dyDescent="0.2">
      <c r="A1347" s="164"/>
      <c r="B1347" s="165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Q1347" s="116"/>
      <c r="R1347" s="116"/>
      <c r="S1347" s="116"/>
      <c r="T1347" s="116"/>
      <c r="U1347" s="116"/>
      <c r="V1347" s="116"/>
      <c r="W1347" s="116"/>
      <c r="X1347" s="116"/>
      <c r="Y1347" s="122"/>
      <c r="Z1347" s="104"/>
      <c r="AA1347" s="104"/>
      <c r="AB1347" s="104"/>
      <c r="AC1347" s="104"/>
      <c r="AD1347" s="104"/>
      <c r="AE1347" s="104"/>
      <c r="AF1347" s="104"/>
      <c r="AG1347" s="104"/>
      <c r="AH1347" s="104"/>
      <c r="AI1347" s="104"/>
      <c r="AJ1347" s="104"/>
      <c r="AK1347" s="104"/>
      <c r="AL1347" s="104"/>
      <c r="AM1347" s="104"/>
      <c r="AN1347" s="104"/>
      <c r="AO1347" s="104"/>
      <c r="AP1347" s="104"/>
      <c r="AQ1347" s="104"/>
      <c r="AR1347" s="104"/>
      <c r="AS1347" s="104"/>
      <c r="AT1347" s="104"/>
      <c r="AU1347" s="104"/>
      <c r="AV1347" s="104"/>
      <c r="AW1347" s="104"/>
      <c r="AX1347" s="104"/>
      <c r="AY1347" s="104"/>
      <c r="AZ1347" s="104"/>
      <c r="BA1347" s="104"/>
      <c r="BB1347" s="104"/>
      <c r="BC1347" s="104"/>
      <c r="BD1347" s="104"/>
      <c r="BE1347" s="104"/>
      <c r="BF1347" s="104"/>
      <c r="BG1347" s="104"/>
      <c r="BH1347" s="104"/>
      <c r="BI1347" s="104"/>
      <c r="BJ1347" s="104"/>
      <c r="BK1347" s="104"/>
      <c r="BL1347" s="104"/>
      <c r="BM1347" s="104"/>
      <c r="BN1347" s="104"/>
      <c r="BO1347" s="104"/>
      <c r="BP1347" s="104"/>
      <c r="BQ1347" s="104"/>
      <c r="BR1347" s="104"/>
      <c r="BS1347" s="104"/>
      <c r="BT1347" s="104"/>
      <c r="BU1347" s="104"/>
      <c r="BV1347" s="104"/>
      <c r="BW1347" s="104"/>
      <c r="BX1347" s="104"/>
      <c r="BY1347" s="104"/>
      <c r="BZ1347" s="104"/>
      <c r="CA1347" s="104"/>
      <c r="CB1347" s="104"/>
      <c r="CC1347" s="104"/>
      <c r="CD1347" s="104"/>
      <c r="CE1347" s="104"/>
      <c r="CF1347" s="104"/>
      <c r="CG1347" s="104"/>
      <c r="CH1347" s="104"/>
      <c r="CI1347" s="104"/>
      <c r="CJ1347" s="104"/>
      <c r="CK1347" s="104"/>
      <c r="CL1347" s="104"/>
      <c r="CM1347" s="104"/>
      <c r="CN1347" s="104"/>
      <c r="CO1347" s="104"/>
      <c r="CP1347" s="104"/>
      <c r="CQ1347" s="104"/>
      <c r="CR1347" s="104"/>
      <c r="CS1347" s="104"/>
      <c r="CT1347" s="104"/>
      <c r="CU1347" s="104"/>
      <c r="CV1347" s="104"/>
      <c r="CW1347" s="104"/>
      <c r="CX1347" s="104"/>
      <c r="CY1347" s="104"/>
      <c r="CZ1347" s="104"/>
      <c r="DA1347" s="104"/>
      <c r="DB1347" s="104"/>
      <c r="DC1347" s="104"/>
      <c r="DD1347" s="104"/>
      <c r="DE1347" s="104"/>
      <c r="DF1347" s="104"/>
      <c r="DG1347" s="104"/>
      <c r="DH1347" s="104"/>
      <c r="DI1347" s="104"/>
      <c r="DJ1347" s="107"/>
    </row>
    <row r="1348" spans="1:114" x14ac:dyDescent="0.2">
      <c r="A1348" s="164"/>
      <c r="B1348" s="165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Q1348" s="116"/>
      <c r="R1348" s="116"/>
      <c r="S1348" s="116"/>
      <c r="T1348" s="116"/>
      <c r="U1348" s="116"/>
      <c r="V1348" s="116"/>
      <c r="W1348" s="116"/>
      <c r="X1348" s="116"/>
      <c r="Y1348" s="122"/>
      <c r="Z1348" s="104"/>
      <c r="AA1348" s="104"/>
      <c r="AB1348" s="104"/>
      <c r="AC1348" s="104"/>
      <c r="AD1348" s="104"/>
      <c r="AE1348" s="104"/>
      <c r="AF1348" s="104"/>
      <c r="AG1348" s="104"/>
      <c r="AH1348" s="104"/>
      <c r="AI1348" s="104"/>
      <c r="AJ1348" s="104"/>
      <c r="AK1348" s="104"/>
      <c r="AL1348" s="104"/>
      <c r="AM1348" s="104"/>
      <c r="AN1348" s="104"/>
      <c r="AO1348" s="104"/>
      <c r="AP1348" s="104"/>
      <c r="AQ1348" s="104"/>
      <c r="AR1348" s="104"/>
      <c r="AS1348" s="104"/>
      <c r="AT1348" s="104"/>
      <c r="AU1348" s="104"/>
      <c r="AV1348" s="104"/>
      <c r="AW1348" s="104"/>
      <c r="AX1348" s="104"/>
      <c r="AY1348" s="104"/>
      <c r="AZ1348" s="104"/>
      <c r="BA1348" s="104"/>
      <c r="BB1348" s="104"/>
      <c r="BC1348" s="104"/>
      <c r="BD1348" s="104"/>
      <c r="BE1348" s="104"/>
      <c r="BF1348" s="104"/>
      <c r="BG1348" s="104"/>
      <c r="BH1348" s="104"/>
      <c r="BI1348" s="104"/>
      <c r="BJ1348" s="104"/>
      <c r="BK1348" s="104"/>
      <c r="BL1348" s="104"/>
      <c r="BM1348" s="104"/>
      <c r="BN1348" s="104"/>
      <c r="BO1348" s="104"/>
      <c r="BP1348" s="104"/>
      <c r="BQ1348" s="104"/>
      <c r="BR1348" s="104"/>
      <c r="BS1348" s="104"/>
      <c r="BT1348" s="104"/>
      <c r="BU1348" s="104"/>
      <c r="BV1348" s="104"/>
      <c r="BW1348" s="104"/>
      <c r="BX1348" s="104"/>
      <c r="BY1348" s="104"/>
      <c r="BZ1348" s="104"/>
      <c r="CA1348" s="104"/>
      <c r="CB1348" s="104"/>
      <c r="CC1348" s="104"/>
      <c r="CD1348" s="104"/>
      <c r="CE1348" s="104"/>
      <c r="CF1348" s="104"/>
      <c r="CG1348" s="104"/>
      <c r="CH1348" s="104"/>
      <c r="CI1348" s="104"/>
      <c r="CJ1348" s="104"/>
      <c r="CK1348" s="104"/>
      <c r="CL1348" s="104"/>
      <c r="CM1348" s="104"/>
      <c r="CN1348" s="104"/>
      <c r="CO1348" s="104"/>
      <c r="CP1348" s="104"/>
      <c r="CQ1348" s="104"/>
      <c r="CR1348" s="104"/>
      <c r="CS1348" s="104"/>
      <c r="CT1348" s="104"/>
      <c r="CU1348" s="104"/>
      <c r="CV1348" s="104"/>
      <c r="CW1348" s="104"/>
      <c r="CX1348" s="104"/>
      <c r="CY1348" s="104"/>
      <c r="CZ1348" s="104"/>
      <c r="DA1348" s="104"/>
      <c r="DB1348" s="104"/>
      <c r="DC1348" s="104"/>
      <c r="DD1348" s="104"/>
      <c r="DE1348" s="104"/>
      <c r="DF1348" s="104"/>
      <c r="DG1348" s="104"/>
      <c r="DH1348" s="104"/>
      <c r="DI1348" s="104"/>
      <c r="DJ1348" s="107"/>
    </row>
    <row r="1349" spans="1:114" x14ac:dyDescent="0.2">
      <c r="A1349" s="164"/>
      <c r="B1349" s="165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Q1349" s="116"/>
      <c r="R1349" s="116"/>
      <c r="S1349" s="116"/>
      <c r="T1349" s="116"/>
      <c r="U1349" s="116"/>
      <c r="V1349" s="116"/>
      <c r="W1349" s="116"/>
      <c r="X1349" s="116"/>
      <c r="Y1349" s="122"/>
      <c r="Z1349" s="104"/>
      <c r="AA1349" s="104"/>
      <c r="AB1349" s="104"/>
      <c r="AC1349" s="104"/>
      <c r="AD1349" s="104"/>
      <c r="AE1349" s="104"/>
      <c r="AF1349" s="104"/>
      <c r="AG1349" s="104"/>
      <c r="AH1349" s="104"/>
      <c r="AI1349" s="104"/>
      <c r="AJ1349" s="104"/>
      <c r="AK1349" s="104"/>
      <c r="AL1349" s="104"/>
      <c r="AM1349" s="104"/>
      <c r="AN1349" s="104"/>
      <c r="AO1349" s="104"/>
      <c r="AP1349" s="104"/>
      <c r="AQ1349" s="104"/>
      <c r="AR1349" s="104"/>
      <c r="AS1349" s="104"/>
      <c r="AT1349" s="104"/>
      <c r="AU1349" s="104"/>
      <c r="AV1349" s="104"/>
      <c r="AW1349" s="104"/>
      <c r="AX1349" s="104"/>
      <c r="AY1349" s="104"/>
      <c r="AZ1349" s="104"/>
      <c r="BA1349" s="104"/>
      <c r="BB1349" s="104"/>
      <c r="BC1349" s="104"/>
      <c r="BD1349" s="104"/>
      <c r="BE1349" s="104"/>
      <c r="BF1349" s="104"/>
      <c r="BG1349" s="104"/>
      <c r="BH1349" s="104"/>
      <c r="BI1349" s="104"/>
      <c r="BJ1349" s="104"/>
      <c r="BK1349" s="104"/>
      <c r="BL1349" s="104"/>
      <c r="BM1349" s="104"/>
      <c r="BN1349" s="104"/>
      <c r="BO1349" s="104"/>
      <c r="BP1349" s="104"/>
      <c r="BQ1349" s="104"/>
      <c r="BR1349" s="104"/>
      <c r="BS1349" s="104"/>
      <c r="BT1349" s="104"/>
      <c r="BU1349" s="104"/>
      <c r="BV1349" s="104"/>
      <c r="BW1349" s="104"/>
      <c r="BX1349" s="104"/>
      <c r="BY1349" s="104"/>
      <c r="BZ1349" s="104"/>
      <c r="CA1349" s="104"/>
      <c r="CB1349" s="104"/>
      <c r="CC1349" s="104"/>
      <c r="CD1349" s="104"/>
      <c r="CE1349" s="104"/>
      <c r="CF1349" s="104"/>
      <c r="CG1349" s="104"/>
      <c r="CH1349" s="104"/>
      <c r="CI1349" s="104"/>
      <c r="CJ1349" s="104"/>
      <c r="CK1349" s="104"/>
      <c r="CL1349" s="104"/>
      <c r="CM1349" s="104"/>
      <c r="CN1349" s="104"/>
      <c r="CO1349" s="104"/>
      <c r="CP1349" s="104"/>
      <c r="CQ1349" s="104"/>
      <c r="CR1349" s="104"/>
      <c r="CS1349" s="104"/>
      <c r="CT1349" s="104"/>
      <c r="CU1349" s="104"/>
      <c r="CV1349" s="104"/>
      <c r="CW1349" s="104"/>
      <c r="CX1349" s="104"/>
      <c r="CY1349" s="104"/>
      <c r="CZ1349" s="104"/>
      <c r="DA1349" s="104"/>
      <c r="DB1349" s="104"/>
      <c r="DC1349" s="104"/>
      <c r="DD1349" s="104"/>
      <c r="DE1349" s="104"/>
      <c r="DF1349" s="104"/>
      <c r="DG1349" s="104"/>
      <c r="DH1349" s="104"/>
      <c r="DI1349" s="104"/>
      <c r="DJ1349" s="107"/>
    </row>
    <row r="1350" spans="1:114" x14ac:dyDescent="0.2">
      <c r="A1350" s="164"/>
      <c r="B1350" s="165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Q1350" s="116"/>
      <c r="R1350" s="116"/>
      <c r="S1350" s="116"/>
      <c r="T1350" s="116"/>
      <c r="U1350" s="116"/>
      <c r="V1350" s="116"/>
      <c r="W1350" s="116"/>
      <c r="X1350" s="116"/>
      <c r="Y1350" s="122"/>
      <c r="Z1350" s="104"/>
      <c r="AA1350" s="104"/>
      <c r="AB1350" s="104"/>
      <c r="AC1350" s="104"/>
      <c r="AD1350" s="104"/>
      <c r="AE1350" s="104"/>
      <c r="AF1350" s="104"/>
      <c r="AG1350" s="104"/>
      <c r="AH1350" s="104"/>
      <c r="AI1350" s="104"/>
      <c r="AJ1350" s="104"/>
      <c r="AK1350" s="104"/>
      <c r="AL1350" s="104"/>
      <c r="AM1350" s="104"/>
      <c r="AN1350" s="104"/>
      <c r="AO1350" s="104"/>
      <c r="AP1350" s="104"/>
      <c r="AQ1350" s="104"/>
      <c r="AR1350" s="104"/>
      <c r="AS1350" s="104"/>
      <c r="AT1350" s="104"/>
      <c r="AU1350" s="104"/>
      <c r="AV1350" s="104"/>
      <c r="AW1350" s="104"/>
      <c r="AX1350" s="104"/>
      <c r="AY1350" s="104"/>
      <c r="AZ1350" s="104"/>
      <c r="BA1350" s="104"/>
      <c r="BB1350" s="104"/>
      <c r="BC1350" s="104"/>
      <c r="BD1350" s="104"/>
      <c r="BE1350" s="104"/>
      <c r="BF1350" s="104"/>
      <c r="BG1350" s="104"/>
      <c r="BH1350" s="104"/>
      <c r="BI1350" s="104"/>
      <c r="BJ1350" s="104"/>
      <c r="BK1350" s="104"/>
      <c r="BL1350" s="104"/>
      <c r="BM1350" s="104"/>
      <c r="BN1350" s="104"/>
      <c r="BO1350" s="104"/>
      <c r="BP1350" s="104"/>
      <c r="BQ1350" s="104"/>
      <c r="BR1350" s="104"/>
      <c r="BS1350" s="104"/>
      <c r="BT1350" s="104"/>
      <c r="BU1350" s="104"/>
      <c r="BV1350" s="104"/>
      <c r="BW1350" s="104"/>
      <c r="BX1350" s="104"/>
      <c r="BY1350" s="104"/>
      <c r="BZ1350" s="104"/>
      <c r="CA1350" s="104"/>
      <c r="CB1350" s="104"/>
      <c r="CC1350" s="104"/>
      <c r="CD1350" s="104"/>
      <c r="CE1350" s="104"/>
      <c r="CF1350" s="104"/>
      <c r="CG1350" s="104"/>
      <c r="CH1350" s="104"/>
      <c r="CI1350" s="104"/>
      <c r="CJ1350" s="104"/>
      <c r="CK1350" s="104"/>
      <c r="CL1350" s="104"/>
      <c r="CM1350" s="104"/>
      <c r="CN1350" s="104"/>
      <c r="CO1350" s="104"/>
      <c r="CP1350" s="104"/>
      <c r="CQ1350" s="104"/>
      <c r="CR1350" s="104"/>
      <c r="CS1350" s="104"/>
      <c r="CT1350" s="104"/>
      <c r="CU1350" s="104"/>
      <c r="CV1350" s="104"/>
      <c r="CW1350" s="104"/>
      <c r="CX1350" s="104"/>
      <c r="CY1350" s="104"/>
      <c r="CZ1350" s="104"/>
      <c r="DA1350" s="104"/>
      <c r="DB1350" s="104"/>
      <c r="DC1350" s="104"/>
      <c r="DD1350" s="104"/>
      <c r="DE1350" s="104"/>
      <c r="DF1350" s="104"/>
      <c r="DG1350" s="104"/>
      <c r="DH1350" s="104"/>
      <c r="DI1350" s="104"/>
      <c r="DJ1350" s="107"/>
    </row>
    <row r="1351" spans="1:114" x14ac:dyDescent="0.2">
      <c r="A1351" s="164"/>
      <c r="B1351" s="165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Q1351" s="116"/>
      <c r="R1351" s="116"/>
      <c r="S1351" s="116"/>
      <c r="T1351" s="116"/>
      <c r="U1351" s="116"/>
      <c r="V1351" s="116"/>
      <c r="W1351" s="116"/>
      <c r="X1351" s="116"/>
      <c r="Y1351" s="122"/>
      <c r="Z1351" s="104"/>
      <c r="AA1351" s="104"/>
      <c r="AB1351" s="104"/>
      <c r="AC1351" s="104"/>
      <c r="AD1351" s="104"/>
      <c r="AE1351" s="104"/>
      <c r="AF1351" s="104"/>
      <c r="AG1351" s="104"/>
      <c r="AH1351" s="104"/>
      <c r="AI1351" s="104"/>
      <c r="AJ1351" s="104"/>
      <c r="AK1351" s="104"/>
      <c r="AL1351" s="104"/>
      <c r="AM1351" s="104"/>
      <c r="AN1351" s="104"/>
      <c r="AO1351" s="104"/>
      <c r="AP1351" s="104"/>
      <c r="AQ1351" s="104"/>
      <c r="AR1351" s="104"/>
      <c r="AS1351" s="104"/>
      <c r="AT1351" s="104"/>
      <c r="AU1351" s="104"/>
      <c r="AV1351" s="104"/>
      <c r="AW1351" s="104"/>
      <c r="AX1351" s="104"/>
      <c r="AY1351" s="104"/>
      <c r="AZ1351" s="104"/>
      <c r="BA1351" s="104"/>
      <c r="BB1351" s="104"/>
      <c r="BC1351" s="104"/>
      <c r="BD1351" s="104"/>
      <c r="BE1351" s="104"/>
      <c r="BF1351" s="104"/>
      <c r="BG1351" s="104"/>
      <c r="BH1351" s="104"/>
      <c r="BI1351" s="104"/>
      <c r="BJ1351" s="104"/>
      <c r="BK1351" s="104"/>
      <c r="BL1351" s="104"/>
      <c r="BM1351" s="104"/>
      <c r="BN1351" s="104"/>
      <c r="BO1351" s="104"/>
      <c r="BP1351" s="104"/>
      <c r="BQ1351" s="104"/>
      <c r="BR1351" s="104"/>
      <c r="BS1351" s="104"/>
      <c r="BT1351" s="104"/>
      <c r="BU1351" s="104"/>
      <c r="BV1351" s="104"/>
      <c r="BW1351" s="104"/>
      <c r="BX1351" s="104"/>
      <c r="BY1351" s="104"/>
      <c r="BZ1351" s="104"/>
      <c r="CA1351" s="104"/>
      <c r="CB1351" s="104"/>
      <c r="CC1351" s="104"/>
      <c r="CD1351" s="104"/>
      <c r="CE1351" s="104"/>
      <c r="CF1351" s="104"/>
      <c r="CG1351" s="104"/>
      <c r="CH1351" s="104"/>
      <c r="CI1351" s="104"/>
      <c r="CJ1351" s="104"/>
      <c r="CK1351" s="104"/>
      <c r="CL1351" s="104"/>
      <c r="CM1351" s="104"/>
      <c r="CN1351" s="104"/>
      <c r="CO1351" s="104"/>
      <c r="CP1351" s="104"/>
      <c r="CQ1351" s="104"/>
      <c r="CR1351" s="104"/>
      <c r="CS1351" s="104"/>
      <c r="CT1351" s="104"/>
      <c r="CU1351" s="104"/>
      <c r="CV1351" s="104"/>
      <c r="CW1351" s="104"/>
      <c r="CX1351" s="104"/>
      <c r="CY1351" s="104"/>
      <c r="CZ1351" s="104"/>
      <c r="DA1351" s="104"/>
      <c r="DB1351" s="104"/>
      <c r="DC1351" s="104"/>
      <c r="DD1351" s="104"/>
      <c r="DE1351" s="104"/>
      <c r="DF1351" s="104"/>
      <c r="DG1351" s="104"/>
      <c r="DH1351" s="104"/>
      <c r="DI1351" s="104"/>
      <c r="DJ1351" s="107"/>
    </row>
    <row r="1352" spans="1:114" x14ac:dyDescent="0.2">
      <c r="A1352" s="164"/>
      <c r="B1352" s="165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Q1352" s="116"/>
      <c r="R1352" s="116"/>
      <c r="S1352" s="116"/>
      <c r="T1352" s="116"/>
      <c r="U1352" s="116"/>
      <c r="V1352" s="116"/>
      <c r="W1352" s="116"/>
      <c r="X1352" s="116"/>
      <c r="Y1352" s="122"/>
      <c r="Z1352" s="104"/>
      <c r="AA1352" s="104"/>
      <c r="AB1352" s="104"/>
      <c r="AC1352" s="104"/>
      <c r="AD1352" s="104"/>
      <c r="AE1352" s="104"/>
      <c r="AF1352" s="104"/>
      <c r="AG1352" s="104"/>
      <c r="AH1352" s="104"/>
      <c r="AI1352" s="104"/>
      <c r="AJ1352" s="104"/>
      <c r="AK1352" s="104"/>
      <c r="AL1352" s="104"/>
      <c r="AM1352" s="104"/>
      <c r="AN1352" s="104"/>
      <c r="AO1352" s="104"/>
      <c r="AP1352" s="104"/>
      <c r="AQ1352" s="104"/>
      <c r="AR1352" s="104"/>
      <c r="AS1352" s="104"/>
      <c r="AT1352" s="104"/>
      <c r="AU1352" s="104"/>
      <c r="AV1352" s="104"/>
      <c r="AW1352" s="104"/>
      <c r="AX1352" s="104"/>
      <c r="AY1352" s="104"/>
      <c r="AZ1352" s="104"/>
      <c r="BA1352" s="104"/>
      <c r="BB1352" s="104"/>
      <c r="BC1352" s="104"/>
      <c r="BD1352" s="104"/>
      <c r="BE1352" s="104"/>
      <c r="BF1352" s="104"/>
      <c r="BG1352" s="104"/>
      <c r="BH1352" s="104"/>
      <c r="BI1352" s="104"/>
      <c r="BJ1352" s="104"/>
      <c r="BK1352" s="104"/>
      <c r="BL1352" s="104"/>
      <c r="BM1352" s="104"/>
      <c r="BN1352" s="104"/>
      <c r="BO1352" s="104"/>
      <c r="BP1352" s="104"/>
      <c r="BQ1352" s="104"/>
      <c r="BR1352" s="104"/>
      <c r="BS1352" s="104"/>
      <c r="BT1352" s="104"/>
      <c r="BU1352" s="104"/>
      <c r="BV1352" s="104"/>
      <c r="BW1352" s="104"/>
      <c r="BX1352" s="104"/>
      <c r="BY1352" s="104"/>
      <c r="BZ1352" s="104"/>
      <c r="CA1352" s="104"/>
      <c r="CB1352" s="104"/>
      <c r="CC1352" s="104"/>
      <c r="CD1352" s="104"/>
      <c r="CE1352" s="104"/>
      <c r="CF1352" s="104"/>
      <c r="CG1352" s="104"/>
      <c r="CH1352" s="104"/>
      <c r="CI1352" s="104"/>
      <c r="CJ1352" s="104"/>
      <c r="CK1352" s="104"/>
      <c r="CL1352" s="104"/>
      <c r="CM1352" s="104"/>
      <c r="CN1352" s="104"/>
      <c r="CO1352" s="104"/>
      <c r="CP1352" s="104"/>
      <c r="CQ1352" s="104"/>
      <c r="CR1352" s="104"/>
      <c r="CS1352" s="104"/>
      <c r="CT1352" s="104"/>
      <c r="CU1352" s="104"/>
      <c r="CV1352" s="104"/>
      <c r="CW1352" s="104"/>
      <c r="CX1352" s="104"/>
      <c r="CY1352" s="104"/>
      <c r="CZ1352" s="104"/>
      <c r="DA1352" s="104"/>
      <c r="DB1352" s="104"/>
      <c r="DC1352" s="104"/>
      <c r="DD1352" s="104"/>
      <c r="DE1352" s="104"/>
      <c r="DF1352" s="104"/>
      <c r="DG1352" s="104"/>
      <c r="DH1352" s="104"/>
      <c r="DI1352" s="104"/>
      <c r="DJ1352" s="107"/>
    </row>
    <row r="1353" spans="1:114" x14ac:dyDescent="0.2">
      <c r="A1353" s="164"/>
      <c r="B1353" s="165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Q1353" s="116"/>
      <c r="R1353" s="116"/>
      <c r="S1353" s="116"/>
      <c r="T1353" s="116"/>
      <c r="U1353" s="116"/>
      <c r="V1353" s="116"/>
      <c r="W1353" s="116"/>
      <c r="X1353" s="116"/>
      <c r="Y1353" s="122"/>
      <c r="Z1353" s="104"/>
      <c r="AA1353" s="104"/>
      <c r="AB1353" s="104"/>
      <c r="AC1353" s="104"/>
      <c r="AD1353" s="104"/>
      <c r="AE1353" s="104"/>
      <c r="AF1353" s="104"/>
      <c r="AG1353" s="104"/>
      <c r="AH1353" s="104"/>
      <c r="AI1353" s="104"/>
      <c r="AJ1353" s="104"/>
      <c r="AK1353" s="104"/>
      <c r="AL1353" s="104"/>
      <c r="AM1353" s="104"/>
      <c r="AN1353" s="104"/>
      <c r="AO1353" s="104"/>
      <c r="AP1353" s="104"/>
      <c r="AQ1353" s="104"/>
      <c r="AR1353" s="104"/>
      <c r="AS1353" s="104"/>
      <c r="AT1353" s="104"/>
      <c r="AU1353" s="104"/>
      <c r="AV1353" s="104"/>
      <c r="AW1353" s="104"/>
      <c r="AX1353" s="104"/>
      <c r="AY1353" s="104"/>
      <c r="AZ1353" s="104"/>
      <c r="BA1353" s="104"/>
      <c r="BB1353" s="104"/>
      <c r="BC1353" s="104"/>
      <c r="BD1353" s="104"/>
      <c r="BE1353" s="104"/>
      <c r="BF1353" s="104"/>
      <c r="BG1353" s="104"/>
      <c r="BH1353" s="104"/>
      <c r="BI1353" s="104"/>
      <c r="BJ1353" s="104"/>
      <c r="BK1353" s="104"/>
      <c r="BL1353" s="104"/>
      <c r="BM1353" s="104"/>
      <c r="BN1353" s="104"/>
      <c r="BO1353" s="104"/>
      <c r="BP1353" s="104"/>
      <c r="BQ1353" s="104"/>
      <c r="BR1353" s="104"/>
      <c r="BS1353" s="104"/>
      <c r="BT1353" s="104"/>
      <c r="BU1353" s="104"/>
      <c r="BV1353" s="104"/>
      <c r="BW1353" s="104"/>
      <c r="BX1353" s="104"/>
      <c r="BY1353" s="104"/>
      <c r="BZ1353" s="104"/>
      <c r="CA1353" s="104"/>
      <c r="CB1353" s="104"/>
      <c r="CC1353" s="104"/>
      <c r="CD1353" s="104"/>
      <c r="CE1353" s="104"/>
      <c r="CF1353" s="104"/>
      <c r="CG1353" s="104"/>
      <c r="CH1353" s="104"/>
      <c r="CI1353" s="104"/>
      <c r="CJ1353" s="104"/>
      <c r="CK1353" s="104"/>
      <c r="CL1353" s="104"/>
      <c r="CM1353" s="104"/>
      <c r="CN1353" s="104"/>
      <c r="CO1353" s="104"/>
      <c r="CP1353" s="104"/>
      <c r="CQ1353" s="104"/>
      <c r="CR1353" s="104"/>
      <c r="CS1353" s="104"/>
      <c r="CT1353" s="104"/>
      <c r="CU1353" s="104"/>
      <c r="CV1353" s="104"/>
      <c r="CW1353" s="104"/>
      <c r="CX1353" s="104"/>
      <c r="CY1353" s="104"/>
      <c r="CZ1353" s="104"/>
      <c r="DA1353" s="104"/>
      <c r="DB1353" s="104"/>
      <c r="DC1353" s="104"/>
      <c r="DD1353" s="104"/>
      <c r="DE1353" s="104"/>
      <c r="DF1353" s="104"/>
      <c r="DG1353" s="104"/>
      <c r="DH1353" s="104"/>
      <c r="DI1353" s="104"/>
      <c r="DJ1353" s="107"/>
    </row>
    <row r="1354" spans="1:114" x14ac:dyDescent="0.2">
      <c r="A1354" s="164"/>
      <c r="B1354" s="165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Q1354" s="116"/>
      <c r="R1354" s="116"/>
      <c r="S1354" s="116"/>
      <c r="T1354" s="116"/>
      <c r="U1354" s="116"/>
      <c r="V1354" s="116"/>
      <c r="W1354" s="116"/>
      <c r="X1354" s="116"/>
      <c r="Y1354" s="122"/>
      <c r="Z1354" s="104"/>
      <c r="AA1354" s="104"/>
      <c r="AB1354" s="104"/>
      <c r="AC1354" s="104"/>
      <c r="AD1354" s="104"/>
      <c r="AE1354" s="104"/>
      <c r="AF1354" s="104"/>
      <c r="AG1354" s="104"/>
      <c r="AH1354" s="104"/>
      <c r="AI1354" s="104"/>
      <c r="AJ1354" s="104"/>
      <c r="AK1354" s="104"/>
      <c r="AL1354" s="104"/>
      <c r="AM1354" s="104"/>
      <c r="AN1354" s="104"/>
      <c r="AO1354" s="104"/>
      <c r="AP1354" s="104"/>
      <c r="AQ1354" s="104"/>
      <c r="AR1354" s="104"/>
      <c r="AS1354" s="104"/>
      <c r="AT1354" s="104"/>
      <c r="AU1354" s="104"/>
      <c r="AV1354" s="104"/>
      <c r="AW1354" s="104"/>
      <c r="AX1354" s="104"/>
      <c r="AY1354" s="104"/>
      <c r="AZ1354" s="104"/>
      <c r="BA1354" s="104"/>
      <c r="BB1354" s="104"/>
      <c r="BC1354" s="104"/>
      <c r="BD1354" s="104"/>
      <c r="BE1354" s="104"/>
      <c r="BF1354" s="104"/>
      <c r="BG1354" s="104"/>
      <c r="BH1354" s="104"/>
      <c r="BI1354" s="104"/>
      <c r="BJ1354" s="104"/>
      <c r="BK1354" s="104"/>
      <c r="BL1354" s="104"/>
      <c r="BM1354" s="104"/>
      <c r="BN1354" s="104"/>
      <c r="BO1354" s="104"/>
      <c r="BP1354" s="104"/>
      <c r="BQ1354" s="104"/>
      <c r="BR1354" s="104"/>
      <c r="BS1354" s="104"/>
      <c r="BT1354" s="104"/>
      <c r="BU1354" s="104"/>
      <c r="BV1354" s="104"/>
      <c r="BW1354" s="104"/>
      <c r="BX1354" s="104"/>
      <c r="BY1354" s="104"/>
      <c r="BZ1354" s="104"/>
      <c r="CA1354" s="104"/>
      <c r="CB1354" s="104"/>
      <c r="CC1354" s="104"/>
      <c r="CD1354" s="104"/>
      <c r="CE1354" s="104"/>
      <c r="CF1354" s="104"/>
      <c r="CG1354" s="104"/>
      <c r="CH1354" s="104"/>
      <c r="CI1354" s="104"/>
      <c r="CJ1354" s="104"/>
      <c r="CK1354" s="104"/>
      <c r="CL1354" s="104"/>
      <c r="CM1354" s="104"/>
      <c r="CN1354" s="104"/>
      <c r="CO1354" s="104"/>
      <c r="CP1354" s="104"/>
      <c r="CQ1354" s="104"/>
      <c r="CR1354" s="104"/>
      <c r="CS1354" s="104"/>
      <c r="CT1354" s="104"/>
      <c r="CU1354" s="104"/>
      <c r="CV1354" s="104"/>
      <c r="CW1354" s="104"/>
      <c r="CX1354" s="104"/>
      <c r="CY1354" s="104"/>
      <c r="CZ1354" s="104"/>
      <c r="DA1354" s="104"/>
      <c r="DB1354" s="104"/>
      <c r="DC1354" s="104"/>
      <c r="DD1354" s="104"/>
      <c r="DE1354" s="104"/>
      <c r="DF1354" s="104"/>
      <c r="DG1354" s="104"/>
      <c r="DH1354" s="104"/>
      <c r="DI1354" s="104"/>
      <c r="DJ1354" s="107"/>
    </row>
    <row r="1355" spans="1:114" x14ac:dyDescent="0.2">
      <c r="A1355" s="164"/>
      <c r="B1355" s="165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Q1355" s="116"/>
      <c r="R1355" s="116"/>
      <c r="S1355" s="116"/>
      <c r="T1355" s="116"/>
      <c r="U1355" s="116"/>
      <c r="V1355" s="116"/>
      <c r="W1355" s="116"/>
      <c r="X1355" s="116"/>
      <c r="Y1355" s="122"/>
      <c r="Z1355" s="104"/>
      <c r="AA1355" s="104"/>
      <c r="AB1355" s="104"/>
      <c r="AC1355" s="104"/>
      <c r="AD1355" s="104"/>
      <c r="AE1355" s="104"/>
      <c r="AF1355" s="104"/>
      <c r="AG1355" s="104"/>
      <c r="AH1355" s="104"/>
      <c r="AI1355" s="104"/>
      <c r="AJ1355" s="104"/>
      <c r="AK1355" s="104"/>
      <c r="AL1355" s="104"/>
      <c r="AM1355" s="104"/>
      <c r="AN1355" s="104"/>
      <c r="AO1355" s="104"/>
      <c r="AP1355" s="104"/>
      <c r="AQ1355" s="104"/>
      <c r="AR1355" s="104"/>
      <c r="AS1355" s="104"/>
      <c r="AT1355" s="104"/>
      <c r="AU1355" s="104"/>
      <c r="AV1355" s="104"/>
      <c r="AW1355" s="104"/>
      <c r="AX1355" s="104"/>
      <c r="AY1355" s="104"/>
      <c r="AZ1355" s="104"/>
      <c r="BA1355" s="104"/>
      <c r="BB1355" s="104"/>
      <c r="BC1355" s="104"/>
      <c r="BD1355" s="104"/>
      <c r="BE1355" s="104"/>
      <c r="BF1355" s="104"/>
      <c r="BG1355" s="104"/>
      <c r="BH1355" s="104"/>
      <c r="BI1355" s="104"/>
      <c r="BJ1355" s="104"/>
      <c r="BK1355" s="104"/>
      <c r="BL1355" s="104"/>
      <c r="BM1355" s="104"/>
      <c r="BN1355" s="104"/>
      <c r="BO1355" s="104"/>
      <c r="BP1355" s="104"/>
      <c r="BQ1355" s="104"/>
      <c r="BR1355" s="104"/>
      <c r="BS1355" s="104"/>
      <c r="BT1355" s="104"/>
      <c r="BU1355" s="104"/>
      <c r="BV1355" s="104"/>
      <c r="BW1355" s="104"/>
      <c r="BX1355" s="104"/>
      <c r="BY1355" s="104"/>
      <c r="BZ1355" s="104"/>
      <c r="CA1355" s="104"/>
      <c r="CB1355" s="104"/>
      <c r="CC1355" s="104"/>
      <c r="CD1355" s="104"/>
      <c r="CE1355" s="104"/>
      <c r="CF1355" s="104"/>
      <c r="CG1355" s="104"/>
      <c r="CH1355" s="104"/>
      <c r="CI1355" s="104"/>
      <c r="CJ1355" s="104"/>
      <c r="CK1355" s="104"/>
      <c r="CL1355" s="104"/>
      <c r="CM1355" s="104"/>
      <c r="CN1355" s="104"/>
      <c r="CO1355" s="104"/>
      <c r="CP1355" s="104"/>
      <c r="CQ1355" s="104"/>
      <c r="CR1355" s="104"/>
      <c r="CS1355" s="104"/>
      <c r="CT1355" s="104"/>
      <c r="CU1355" s="104"/>
      <c r="CV1355" s="104"/>
      <c r="CW1355" s="104"/>
      <c r="CX1355" s="104"/>
      <c r="CY1355" s="104"/>
      <c r="CZ1355" s="104"/>
      <c r="DA1355" s="104"/>
      <c r="DB1355" s="104"/>
      <c r="DC1355" s="104"/>
      <c r="DD1355" s="104"/>
      <c r="DE1355" s="104"/>
      <c r="DF1355" s="104"/>
      <c r="DG1355" s="104"/>
      <c r="DH1355" s="104"/>
      <c r="DI1355" s="104"/>
      <c r="DJ1355" s="107"/>
    </row>
    <row r="1356" spans="1:114" x14ac:dyDescent="0.2">
      <c r="A1356" s="164"/>
      <c r="B1356" s="165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Q1356" s="116"/>
      <c r="R1356" s="116"/>
      <c r="S1356" s="116"/>
      <c r="T1356" s="116"/>
      <c r="U1356" s="116"/>
      <c r="V1356" s="116"/>
      <c r="W1356" s="116"/>
      <c r="X1356" s="116"/>
      <c r="Y1356" s="122"/>
      <c r="Z1356" s="104"/>
      <c r="AA1356" s="104"/>
      <c r="AB1356" s="104"/>
      <c r="AC1356" s="104"/>
      <c r="AD1356" s="104"/>
      <c r="AE1356" s="104"/>
      <c r="AF1356" s="104"/>
      <c r="AG1356" s="104"/>
      <c r="AH1356" s="104"/>
      <c r="AI1356" s="104"/>
      <c r="AJ1356" s="104"/>
      <c r="AK1356" s="104"/>
      <c r="AL1356" s="104"/>
      <c r="AM1356" s="104"/>
      <c r="AN1356" s="104"/>
      <c r="AO1356" s="104"/>
      <c r="AP1356" s="104"/>
      <c r="AQ1356" s="104"/>
      <c r="AR1356" s="104"/>
      <c r="AS1356" s="104"/>
      <c r="AT1356" s="104"/>
      <c r="AU1356" s="104"/>
      <c r="AV1356" s="104"/>
      <c r="AW1356" s="104"/>
      <c r="AX1356" s="104"/>
      <c r="AY1356" s="104"/>
      <c r="AZ1356" s="104"/>
      <c r="BA1356" s="104"/>
      <c r="BB1356" s="104"/>
      <c r="BC1356" s="104"/>
      <c r="BD1356" s="104"/>
      <c r="BE1356" s="104"/>
      <c r="BF1356" s="104"/>
      <c r="BG1356" s="104"/>
      <c r="BH1356" s="104"/>
      <c r="BI1356" s="104"/>
      <c r="BJ1356" s="104"/>
      <c r="BK1356" s="104"/>
      <c r="BL1356" s="104"/>
      <c r="BM1356" s="104"/>
      <c r="BN1356" s="104"/>
      <c r="BO1356" s="104"/>
      <c r="BP1356" s="104"/>
      <c r="BQ1356" s="104"/>
      <c r="BR1356" s="104"/>
      <c r="BS1356" s="104"/>
      <c r="BT1356" s="104"/>
      <c r="BU1356" s="104"/>
      <c r="BV1356" s="104"/>
      <c r="BW1356" s="104"/>
      <c r="BX1356" s="104"/>
      <c r="BY1356" s="104"/>
      <c r="BZ1356" s="104"/>
      <c r="CA1356" s="104"/>
      <c r="CB1356" s="104"/>
      <c r="CC1356" s="104"/>
      <c r="CD1356" s="104"/>
      <c r="CE1356" s="104"/>
      <c r="CF1356" s="104"/>
      <c r="CG1356" s="104"/>
      <c r="CH1356" s="104"/>
      <c r="CI1356" s="104"/>
      <c r="CJ1356" s="104"/>
      <c r="CK1356" s="104"/>
      <c r="CL1356" s="104"/>
      <c r="CM1356" s="104"/>
      <c r="CN1356" s="104"/>
      <c r="CO1356" s="104"/>
      <c r="CP1356" s="104"/>
      <c r="CQ1356" s="104"/>
      <c r="CR1356" s="104"/>
      <c r="CS1356" s="104"/>
      <c r="CT1356" s="104"/>
      <c r="CU1356" s="104"/>
      <c r="CV1356" s="104"/>
      <c r="CW1356" s="104"/>
      <c r="CX1356" s="104"/>
      <c r="CY1356" s="104"/>
      <c r="CZ1356" s="104"/>
      <c r="DA1356" s="104"/>
      <c r="DB1356" s="104"/>
      <c r="DC1356" s="104"/>
      <c r="DD1356" s="104"/>
      <c r="DE1356" s="104"/>
      <c r="DF1356" s="104"/>
      <c r="DG1356" s="104"/>
      <c r="DH1356" s="104"/>
      <c r="DI1356" s="104"/>
      <c r="DJ1356" s="107"/>
    </row>
    <row r="1357" spans="1:114" x14ac:dyDescent="0.2">
      <c r="A1357" s="164"/>
      <c r="B1357" s="165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Q1357" s="116"/>
      <c r="R1357" s="116"/>
      <c r="S1357" s="116"/>
      <c r="T1357" s="116"/>
      <c r="U1357" s="116"/>
      <c r="V1357" s="116"/>
      <c r="W1357" s="116"/>
      <c r="X1357" s="116"/>
      <c r="Y1357" s="122"/>
      <c r="Z1357" s="104"/>
      <c r="AA1357" s="104"/>
      <c r="AB1357" s="104"/>
      <c r="AC1357" s="104"/>
      <c r="AD1357" s="104"/>
      <c r="AE1357" s="104"/>
      <c r="AF1357" s="104"/>
      <c r="AG1357" s="104"/>
      <c r="AH1357" s="104"/>
      <c r="AI1357" s="104"/>
      <c r="AJ1357" s="104"/>
      <c r="AK1357" s="104"/>
      <c r="AL1357" s="104"/>
      <c r="AM1357" s="104"/>
      <c r="AN1357" s="104"/>
      <c r="AO1357" s="104"/>
      <c r="AP1357" s="104"/>
      <c r="AQ1357" s="104"/>
      <c r="AR1357" s="104"/>
      <c r="AS1357" s="104"/>
      <c r="AT1357" s="104"/>
      <c r="AU1357" s="104"/>
      <c r="AV1357" s="104"/>
      <c r="AW1357" s="104"/>
      <c r="AX1357" s="104"/>
      <c r="AY1357" s="104"/>
      <c r="AZ1357" s="104"/>
      <c r="BA1357" s="104"/>
      <c r="BB1357" s="104"/>
      <c r="BC1357" s="104"/>
      <c r="BD1357" s="104"/>
      <c r="BE1357" s="104"/>
      <c r="BF1357" s="104"/>
      <c r="BG1357" s="104"/>
      <c r="BH1357" s="104"/>
      <c r="BI1357" s="104"/>
      <c r="BJ1357" s="104"/>
      <c r="BK1357" s="104"/>
      <c r="BL1357" s="104"/>
      <c r="BM1357" s="104"/>
      <c r="BN1357" s="104"/>
      <c r="BO1357" s="104"/>
      <c r="BP1357" s="104"/>
      <c r="BQ1357" s="104"/>
      <c r="BR1357" s="104"/>
      <c r="BS1357" s="104"/>
      <c r="BT1357" s="104"/>
      <c r="BU1357" s="104"/>
      <c r="BV1357" s="104"/>
      <c r="BW1357" s="104"/>
      <c r="BX1357" s="104"/>
      <c r="BY1357" s="104"/>
      <c r="BZ1357" s="104"/>
      <c r="CA1357" s="104"/>
      <c r="CB1357" s="104"/>
      <c r="CC1357" s="104"/>
      <c r="CD1357" s="104"/>
      <c r="CE1357" s="104"/>
      <c r="CF1357" s="104"/>
      <c r="CG1357" s="104"/>
      <c r="CH1357" s="104"/>
      <c r="CI1357" s="104"/>
      <c r="CJ1357" s="104"/>
      <c r="CK1357" s="104"/>
      <c r="CL1357" s="104"/>
      <c r="CM1357" s="104"/>
      <c r="CN1357" s="104"/>
      <c r="CO1357" s="104"/>
      <c r="CP1357" s="104"/>
      <c r="CQ1357" s="104"/>
      <c r="CR1357" s="104"/>
      <c r="CS1357" s="104"/>
      <c r="CT1357" s="104"/>
      <c r="CU1357" s="104"/>
      <c r="CV1357" s="104"/>
      <c r="CW1357" s="104"/>
      <c r="CX1357" s="104"/>
      <c r="CY1357" s="104"/>
      <c r="CZ1357" s="104"/>
      <c r="DA1357" s="104"/>
      <c r="DB1357" s="104"/>
      <c r="DC1357" s="104"/>
      <c r="DD1357" s="104"/>
      <c r="DE1357" s="104"/>
      <c r="DF1357" s="104"/>
      <c r="DG1357" s="104"/>
      <c r="DH1357" s="104"/>
      <c r="DI1357" s="104"/>
      <c r="DJ1357" s="107"/>
    </row>
    <row r="1358" spans="1:114" x14ac:dyDescent="0.2">
      <c r="A1358" s="164"/>
      <c r="B1358" s="165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Q1358" s="116"/>
      <c r="R1358" s="116"/>
      <c r="S1358" s="116"/>
      <c r="T1358" s="116"/>
      <c r="U1358" s="116"/>
      <c r="V1358" s="116"/>
      <c r="W1358" s="116"/>
      <c r="X1358" s="116"/>
      <c r="Y1358" s="122"/>
      <c r="Z1358" s="104"/>
      <c r="AA1358" s="104"/>
      <c r="AB1358" s="104"/>
      <c r="AC1358" s="104"/>
      <c r="AD1358" s="104"/>
      <c r="AE1358" s="104"/>
      <c r="AF1358" s="104"/>
      <c r="AG1358" s="104"/>
      <c r="AH1358" s="104"/>
      <c r="AI1358" s="104"/>
      <c r="AJ1358" s="104"/>
      <c r="AK1358" s="104"/>
      <c r="AL1358" s="104"/>
      <c r="AM1358" s="104"/>
      <c r="AN1358" s="104"/>
      <c r="AO1358" s="104"/>
      <c r="AP1358" s="104"/>
      <c r="AQ1358" s="104"/>
      <c r="AR1358" s="104"/>
      <c r="AS1358" s="104"/>
      <c r="AT1358" s="104"/>
      <c r="AU1358" s="104"/>
      <c r="AV1358" s="104"/>
      <c r="AW1358" s="104"/>
      <c r="AX1358" s="104"/>
      <c r="AY1358" s="104"/>
      <c r="AZ1358" s="104"/>
      <c r="BA1358" s="104"/>
      <c r="BB1358" s="104"/>
      <c r="BC1358" s="104"/>
      <c r="BD1358" s="104"/>
      <c r="BE1358" s="104"/>
      <c r="BF1358" s="104"/>
      <c r="BG1358" s="104"/>
      <c r="BH1358" s="104"/>
      <c r="BI1358" s="104"/>
      <c r="BJ1358" s="104"/>
      <c r="BK1358" s="104"/>
      <c r="BL1358" s="104"/>
      <c r="BM1358" s="104"/>
      <c r="BN1358" s="104"/>
      <c r="BO1358" s="104"/>
      <c r="BP1358" s="104"/>
      <c r="BQ1358" s="104"/>
      <c r="BR1358" s="104"/>
      <c r="BS1358" s="104"/>
      <c r="BT1358" s="104"/>
      <c r="BU1358" s="104"/>
      <c r="BV1358" s="104"/>
      <c r="BW1358" s="104"/>
      <c r="BX1358" s="104"/>
      <c r="BY1358" s="104"/>
      <c r="BZ1358" s="104"/>
      <c r="CA1358" s="104"/>
      <c r="CB1358" s="104"/>
      <c r="CC1358" s="104"/>
      <c r="CD1358" s="104"/>
      <c r="CE1358" s="104"/>
      <c r="CF1358" s="104"/>
      <c r="CG1358" s="104"/>
      <c r="CH1358" s="104"/>
      <c r="CI1358" s="104"/>
      <c r="CJ1358" s="104"/>
      <c r="CK1358" s="104"/>
      <c r="CL1358" s="104"/>
      <c r="CM1358" s="104"/>
      <c r="CN1358" s="104"/>
      <c r="CO1358" s="104"/>
      <c r="CP1358" s="104"/>
      <c r="CQ1358" s="104"/>
      <c r="CR1358" s="104"/>
      <c r="CS1358" s="104"/>
      <c r="CT1358" s="104"/>
      <c r="CU1358" s="104"/>
      <c r="CV1358" s="104"/>
      <c r="CW1358" s="104"/>
      <c r="CX1358" s="104"/>
      <c r="CY1358" s="104"/>
      <c r="CZ1358" s="104"/>
      <c r="DA1358" s="104"/>
      <c r="DB1358" s="104"/>
      <c r="DC1358" s="104"/>
      <c r="DD1358" s="104"/>
      <c r="DE1358" s="104"/>
      <c r="DF1358" s="104"/>
      <c r="DG1358" s="104"/>
      <c r="DH1358" s="104"/>
      <c r="DI1358" s="104"/>
      <c r="DJ1358" s="107"/>
    </row>
    <row r="1359" spans="1:114" x14ac:dyDescent="0.2">
      <c r="A1359" s="164"/>
      <c r="B1359" s="165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Q1359" s="116"/>
      <c r="R1359" s="116"/>
      <c r="S1359" s="116"/>
      <c r="T1359" s="116"/>
      <c r="U1359" s="116"/>
      <c r="V1359" s="116"/>
      <c r="W1359" s="116"/>
      <c r="X1359" s="116"/>
      <c r="Y1359" s="122"/>
      <c r="Z1359" s="104"/>
      <c r="AA1359" s="104"/>
      <c r="AB1359" s="104"/>
      <c r="AC1359" s="104"/>
      <c r="AD1359" s="104"/>
      <c r="AE1359" s="104"/>
      <c r="AF1359" s="104"/>
      <c r="AG1359" s="104"/>
      <c r="AH1359" s="104"/>
      <c r="AI1359" s="104"/>
      <c r="AJ1359" s="104"/>
      <c r="AK1359" s="104"/>
      <c r="AL1359" s="104"/>
      <c r="AM1359" s="104"/>
      <c r="AN1359" s="104"/>
      <c r="AO1359" s="104"/>
      <c r="AP1359" s="104"/>
      <c r="AQ1359" s="104"/>
      <c r="AR1359" s="104"/>
      <c r="AS1359" s="104"/>
      <c r="AT1359" s="104"/>
      <c r="AU1359" s="104"/>
      <c r="AV1359" s="104"/>
      <c r="AW1359" s="104"/>
      <c r="AX1359" s="104"/>
      <c r="AY1359" s="104"/>
      <c r="AZ1359" s="104"/>
      <c r="BA1359" s="104"/>
      <c r="BB1359" s="104"/>
      <c r="BC1359" s="104"/>
      <c r="BD1359" s="104"/>
      <c r="BE1359" s="104"/>
      <c r="BF1359" s="104"/>
      <c r="BG1359" s="104"/>
      <c r="BH1359" s="104"/>
      <c r="BI1359" s="104"/>
      <c r="BJ1359" s="104"/>
      <c r="BK1359" s="104"/>
      <c r="BL1359" s="104"/>
      <c r="BM1359" s="104"/>
      <c r="BN1359" s="104"/>
      <c r="BO1359" s="104"/>
      <c r="BP1359" s="104"/>
      <c r="BQ1359" s="104"/>
      <c r="BR1359" s="104"/>
      <c r="BS1359" s="104"/>
      <c r="BT1359" s="104"/>
      <c r="BU1359" s="104"/>
      <c r="BV1359" s="104"/>
      <c r="BW1359" s="104"/>
      <c r="BX1359" s="104"/>
      <c r="BY1359" s="104"/>
      <c r="BZ1359" s="104"/>
      <c r="CA1359" s="104"/>
      <c r="CB1359" s="104"/>
      <c r="CC1359" s="104"/>
      <c r="CD1359" s="104"/>
      <c r="CE1359" s="104"/>
      <c r="CF1359" s="104"/>
      <c r="CG1359" s="104"/>
      <c r="CH1359" s="104"/>
      <c r="CI1359" s="104"/>
      <c r="CJ1359" s="104"/>
      <c r="CK1359" s="104"/>
      <c r="CL1359" s="104"/>
      <c r="CM1359" s="104"/>
      <c r="CN1359" s="104"/>
      <c r="CO1359" s="104"/>
      <c r="CP1359" s="104"/>
      <c r="CQ1359" s="104"/>
      <c r="CR1359" s="104"/>
      <c r="CS1359" s="104"/>
      <c r="CT1359" s="104"/>
      <c r="CU1359" s="104"/>
      <c r="CV1359" s="104"/>
      <c r="CW1359" s="104"/>
      <c r="CX1359" s="104"/>
      <c r="CY1359" s="104"/>
      <c r="CZ1359" s="104"/>
      <c r="DA1359" s="104"/>
      <c r="DB1359" s="104"/>
      <c r="DC1359" s="104"/>
      <c r="DD1359" s="104"/>
      <c r="DE1359" s="104"/>
      <c r="DF1359" s="104"/>
      <c r="DG1359" s="104"/>
      <c r="DH1359" s="104"/>
      <c r="DI1359" s="104"/>
      <c r="DJ1359" s="107"/>
    </row>
    <row r="1360" spans="1:114" x14ac:dyDescent="0.2">
      <c r="A1360" s="164"/>
      <c r="B1360" s="165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Q1360" s="116"/>
      <c r="R1360" s="116"/>
      <c r="S1360" s="116"/>
      <c r="T1360" s="116"/>
      <c r="U1360" s="116"/>
      <c r="V1360" s="116"/>
      <c r="W1360" s="116"/>
      <c r="X1360" s="116"/>
      <c r="Y1360" s="122"/>
      <c r="Z1360" s="104"/>
      <c r="AA1360" s="104"/>
      <c r="AB1360" s="104"/>
      <c r="AC1360" s="104"/>
      <c r="AD1360" s="104"/>
      <c r="AE1360" s="104"/>
      <c r="AF1360" s="104"/>
      <c r="AG1360" s="104"/>
      <c r="AH1360" s="104"/>
      <c r="AI1360" s="104"/>
      <c r="AJ1360" s="104"/>
      <c r="AK1360" s="104"/>
      <c r="AL1360" s="104"/>
      <c r="AM1360" s="104"/>
      <c r="AN1360" s="104"/>
      <c r="AO1360" s="104"/>
      <c r="AP1360" s="104"/>
      <c r="AQ1360" s="104"/>
      <c r="AR1360" s="104"/>
      <c r="AS1360" s="104"/>
      <c r="AT1360" s="104"/>
      <c r="AU1360" s="104"/>
      <c r="AV1360" s="104"/>
      <c r="AW1360" s="104"/>
      <c r="AX1360" s="104"/>
      <c r="AY1360" s="104"/>
      <c r="AZ1360" s="104"/>
      <c r="BA1360" s="104"/>
      <c r="BB1360" s="104"/>
      <c r="BC1360" s="104"/>
      <c r="BD1360" s="104"/>
      <c r="BE1360" s="104"/>
      <c r="BF1360" s="104"/>
      <c r="BG1360" s="104"/>
      <c r="BH1360" s="104"/>
      <c r="BI1360" s="104"/>
      <c r="BJ1360" s="104"/>
      <c r="BK1360" s="104"/>
      <c r="BL1360" s="104"/>
      <c r="BM1360" s="104"/>
      <c r="BN1360" s="104"/>
      <c r="BO1360" s="104"/>
      <c r="BP1360" s="104"/>
      <c r="BQ1360" s="104"/>
      <c r="BR1360" s="104"/>
      <c r="BS1360" s="104"/>
      <c r="BT1360" s="104"/>
      <c r="BU1360" s="104"/>
      <c r="BV1360" s="104"/>
      <c r="BW1360" s="104"/>
      <c r="BX1360" s="104"/>
      <c r="BY1360" s="104"/>
      <c r="BZ1360" s="104"/>
      <c r="CA1360" s="104"/>
      <c r="CB1360" s="104"/>
      <c r="CC1360" s="104"/>
      <c r="CD1360" s="104"/>
      <c r="CE1360" s="104"/>
      <c r="CF1360" s="104"/>
      <c r="CG1360" s="104"/>
      <c r="CH1360" s="104"/>
      <c r="CI1360" s="104"/>
      <c r="CJ1360" s="104"/>
      <c r="CK1360" s="104"/>
      <c r="CL1360" s="104"/>
      <c r="CM1360" s="104"/>
      <c r="CN1360" s="104"/>
      <c r="CO1360" s="104"/>
      <c r="CP1360" s="104"/>
      <c r="CQ1360" s="104"/>
      <c r="CR1360" s="104"/>
      <c r="CS1360" s="104"/>
      <c r="CT1360" s="104"/>
      <c r="CU1360" s="104"/>
      <c r="CV1360" s="104"/>
      <c r="CW1360" s="104"/>
      <c r="CX1360" s="104"/>
      <c r="CY1360" s="104"/>
      <c r="CZ1360" s="104"/>
      <c r="DA1360" s="104"/>
      <c r="DB1360" s="104"/>
      <c r="DC1360" s="104"/>
      <c r="DD1360" s="104"/>
      <c r="DE1360" s="104"/>
      <c r="DF1360" s="104"/>
      <c r="DG1360" s="104"/>
      <c r="DH1360" s="104"/>
      <c r="DI1360" s="104"/>
      <c r="DJ1360" s="107"/>
    </row>
    <row r="1361" spans="1:114" x14ac:dyDescent="0.2">
      <c r="A1361" s="164"/>
      <c r="B1361" s="165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Q1361" s="116"/>
      <c r="R1361" s="116"/>
      <c r="S1361" s="116"/>
      <c r="T1361" s="116"/>
      <c r="U1361" s="116"/>
      <c r="V1361" s="116"/>
      <c r="W1361" s="116"/>
      <c r="X1361" s="116"/>
      <c r="Y1361" s="122"/>
      <c r="Z1361" s="104"/>
      <c r="AA1361" s="104"/>
      <c r="AB1361" s="104"/>
      <c r="AC1361" s="104"/>
      <c r="AD1361" s="104"/>
      <c r="AE1361" s="104"/>
      <c r="AF1361" s="104"/>
      <c r="AG1361" s="104"/>
      <c r="AH1361" s="104"/>
      <c r="AI1361" s="104"/>
      <c r="AJ1361" s="104"/>
      <c r="AK1361" s="104"/>
      <c r="AL1361" s="104"/>
      <c r="AM1361" s="104"/>
      <c r="AN1361" s="104"/>
      <c r="AO1361" s="104"/>
      <c r="AP1361" s="104"/>
      <c r="AQ1361" s="104"/>
      <c r="AR1361" s="104"/>
      <c r="AS1361" s="104"/>
      <c r="AT1361" s="104"/>
      <c r="AU1361" s="104"/>
      <c r="AV1361" s="104"/>
      <c r="AW1361" s="104"/>
      <c r="AX1361" s="104"/>
      <c r="AY1361" s="104"/>
      <c r="AZ1361" s="104"/>
      <c r="BA1361" s="104"/>
      <c r="BB1361" s="104"/>
      <c r="BC1361" s="104"/>
      <c r="BD1361" s="104"/>
      <c r="BE1361" s="104"/>
      <c r="BF1361" s="104"/>
      <c r="BG1361" s="104"/>
      <c r="BH1361" s="104"/>
      <c r="BI1361" s="104"/>
      <c r="BJ1361" s="104"/>
      <c r="BK1361" s="104"/>
      <c r="BL1361" s="104"/>
      <c r="BM1361" s="104"/>
      <c r="BN1361" s="104"/>
      <c r="BO1361" s="104"/>
      <c r="BP1361" s="104"/>
      <c r="BQ1361" s="104"/>
      <c r="BR1361" s="104"/>
      <c r="BS1361" s="104"/>
      <c r="BT1361" s="104"/>
      <c r="BU1361" s="104"/>
      <c r="BV1361" s="104"/>
      <c r="BW1361" s="104"/>
      <c r="BX1361" s="104"/>
      <c r="BY1361" s="104"/>
      <c r="BZ1361" s="104"/>
      <c r="CA1361" s="104"/>
      <c r="CB1361" s="104"/>
      <c r="CC1361" s="104"/>
      <c r="CD1361" s="104"/>
      <c r="CE1361" s="104"/>
      <c r="CF1361" s="104"/>
      <c r="CG1361" s="104"/>
      <c r="CH1361" s="104"/>
      <c r="CI1361" s="104"/>
      <c r="CJ1361" s="104"/>
      <c r="CK1361" s="104"/>
      <c r="CL1361" s="104"/>
      <c r="CM1361" s="104"/>
      <c r="CN1361" s="104"/>
      <c r="CO1361" s="104"/>
      <c r="CP1361" s="104"/>
      <c r="CQ1361" s="104"/>
      <c r="CR1361" s="104"/>
      <c r="CS1361" s="104"/>
      <c r="CT1361" s="104"/>
      <c r="CU1361" s="104"/>
      <c r="CV1361" s="104"/>
      <c r="CW1361" s="104"/>
      <c r="CX1361" s="104"/>
      <c r="CY1361" s="104"/>
      <c r="CZ1361" s="104"/>
      <c r="DA1361" s="104"/>
      <c r="DB1361" s="104"/>
      <c r="DC1361" s="104"/>
      <c r="DD1361" s="104"/>
      <c r="DE1361" s="104"/>
      <c r="DF1361" s="104"/>
      <c r="DG1361" s="104"/>
      <c r="DH1361" s="104"/>
      <c r="DI1361" s="104"/>
      <c r="DJ1361" s="107"/>
    </row>
    <row r="1362" spans="1:114" x14ac:dyDescent="0.2">
      <c r="A1362" s="164"/>
      <c r="B1362" s="165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Q1362" s="116"/>
      <c r="R1362" s="116"/>
      <c r="S1362" s="116"/>
      <c r="T1362" s="116"/>
      <c r="U1362" s="116"/>
      <c r="V1362" s="116"/>
      <c r="W1362" s="116"/>
      <c r="X1362" s="116"/>
      <c r="Y1362" s="122"/>
      <c r="Z1362" s="104"/>
      <c r="AA1362" s="104"/>
      <c r="AB1362" s="104"/>
      <c r="AC1362" s="104"/>
      <c r="AD1362" s="104"/>
      <c r="AE1362" s="104"/>
      <c r="AF1362" s="104"/>
      <c r="AG1362" s="104"/>
      <c r="AH1362" s="104"/>
      <c r="AI1362" s="104"/>
      <c r="AJ1362" s="104"/>
      <c r="AK1362" s="104"/>
      <c r="AL1362" s="104"/>
      <c r="AM1362" s="104"/>
      <c r="AN1362" s="104"/>
      <c r="AO1362" s="104"/>
      <c r="AP1362" s="104"/>
      <c r="AQ1362" s="104"/>
      <c r="AR1362" s="104"/>
      <c r="AS1362" s="104"/>
      <c r="AT1362" s="104"/>
      <c r="AU1362" s="104"/>
      <c r="AV1362" s="104"/>
      <c r="AW1362" s="104"/>
      <c r="AX1362" s="104"/>
      <c r="AY1362" s="104"/>
      <c r="AZ1362" s="104"/>
      <c r="BA1362" s="104"/>
      <c r="BB1362" s="104"/>
      <c r="BC1362" s="104"/>
      <c r="BD1362" s="104"/>
      <c r="BE1362" s="104"/>
      <c r="BF1362" s="104"/>
      <c r="BG1362" s="104"/>
      <c r="BH1362" s="104"/>
      <c r="BI1362" s="104"/>
      <c r="BJ1362" s="104"/>
      <c r="BK1362" s="104"/>
      <c r="BL1362" s="104"/>
      <c r="BM1362" s="104"/>
      <c r="BN1362" s="104"/>
      <c r="BO1362" s="104"/>
      <c r="BP1362" s="104"/>
      <c r="BQ1362" s="104"/>
      <c r="BR1362" s="104"/>
      <c r="BS1362" s="104"/>
      <c r="BT1362" s="104"/>
      <c r="BU1362" s="104"/>
      <c r="BV1362" s="104"/>
      <c r="BW1362" s="104"/>
      <c r="BX1362" s="104"/>
      <c r="BY1362" s="104"/>
      <c r="BZ1362" s="104"/>
      <c r="CA1362" s="104"/>
      <c r="CB1362" s="104"/>
      <c r="CC1362" s="104"/>
      <c r="CD1362" s="104"/>
      <c r="CE1362" s="104"/>
      <c r="CF1362" s="104"/>
      <c r="CG1362" s="104"/>
      <c r="CH1362" s="104"/>
      <c r="CI1362" s="104"/>
      <c r="CJ1362" s="104"/>
      <c r="CK1362" s="104"/>
      <c r="CL1362" s="104"/>
      <c r="CM1362" s="104"/>
      <c r="CN1362" s="104"/>
      <c r="CO1362" s="104"/>
      <c r="CP1362" s="104"/>
      <c r="CQ1362" s="104"/>
      <c r="CR1362" s="104"/>
      <c r="CS1362" s="104"/>
      <c r="CT1362" s="104"/>
      <c r="CU1362" s="104"/>
      <c r="CV1362" s="104"/>
      <c r="CW1362" s="104"/>
      <c r="CX1362" s="104"/>
      <c r="CY1362" s="104"/>
      <c r="CZ1362" s="104"/>
      <c r="DA1362" s="104"/>
      <c r="DB1362" s="104"/>
      <c r="DC1362" s="104"/>
      <c r="DD1362" s="104"/>
      <c r="DE1362" s="104"/>
      <c r="DF1362" s="104"/>
      <c r="DG1362" s="104"/>
      <c r="DH1362" s="104"/>
      <c r="DI1362" s="104"/>
      <c r="DJ1362" s="107"/>
    </row>
    <row r="1363" spans="1:114" x14ac:dyDescent="0.2">
      <c r="A1363" s="164"/>
      <c r="B1363" s="165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Q1363" s="116"/>
      <c r="R1363" s="116"/>
      <c r="S1363" s="116"/>
      <c r="T1363" s="116"/>
      <c r="U1363" s="116"/>
      <c r="V1363" s="116"/>
      <c r="W1363" s="116"/>
      <c r="X1363" s="116"/>
      <c r="Y1363" s="122"/>
      <c r="Z1363" s="104"/>
      <c r="AA1363" s="104"/>
      <c r="AB1363" s="104"/>
      <c r="AC1363" s="104"/>
      <c r="AD1363" s="104"/>
      <c r="AE1363" s="104"/>
      <c r="AF1363" s="104"/>
      <c r="AG1363" s="104"/>
      <c r="AH1363" s="104"/>
      <c r="AI1363" s="104"/>
      <c r="AJ1363" s="104"/>
      <c r="AK1363" s="104"/>
      <c r="AL1363" s="104"/>
      <c r="AM1363" s="104"/>
      <c r="AN1363" s="104"/>
      <c r="AO1363" s="104"/>
      <c r="AP1363" s="104"/>
      <c r="AQ1363" s="104"/>
      <c r="AR1363" s="104"/>
      <c r="AS1363" s="104"/>
      <c r="AT1363" s="104"/>
      <c r="AU1363" s="104"/>
      <c r="AV1363" s="104"/>
      <c r="AW1363" s="104"/>
      <c r="AX1363" s="104"/>
      <c r="AY1363" s="104"/>
      <c r="AZ1363" s="104"/>
      <c r="BA1363" s="104"/>
      <c r="BB1363" s="104"/>
      <c r="BC1363" s="104"/>
      <c r="BD1363" s="104"/>
      <c r="BE1363" s="104"/>
      <c r="BF1363" s="104"/>
      <c r="BG1363" s="104"/>
      <c r="BH1363" s="104"/>
      <c r="BI1363" s="104"/>
      <c r="BJ1363" s="104"/>
      <c r="BK1363" s="104"/>
      <c r="BL1363" s="104"/>
      <c r="BM1363" s="104"/>
      <c r="BN1363" s="104"/>
      <c r="BO1363" s="104"/>
      <c r="BP1363" s="104"/>
      <c r="BQ1363" s="104"/>
      <c r="BR1363" s="104"/>
      <c r="BS1363" s="104"/>
      <c r="BT1363" s="104"/>
      <c r="BU1363" s="104"/>
      <c r="BV1363" s="104"/>
      <c r="BW1363" s="104"/>
      <c r="BX1363" s="104"/>
      <c r="BY1363" s="104"/>
      <c r="BZ1363" s="104"/>
      <c r="CA1363" s="104"/>
      <c r="CB1363" s="104"/>
      <c r="CC1363" s="104"/>
      <c r="CD1363" s="104"/>
      <c r="CE1363" s="104"/>
      <c r="CF1363" s="104"/>
      <c r="CG1363" s="104"/>
      <c r="CH1363" s="104"/>
      <c r="CI1363" s="104"/>
      <c r="CJ1363" s="104"/>
      <c r="CK1363" s="104"/>
      <c r="CL1363" s="104"/>
      <c r="CM1363" s="104"/>
      <c r="CN1363" s="104"/>
      <c r="CO1363" s="104"/>
      <c r="CP1363" s="104"/>
      <c r="CQ1363" s="104"/>
      <c r="CR1363" s="104"/>
      <c r="CS1363" s="104"/>
      <c r="CT1363" s="104"/>
      <c r="CU1363" s="104"/>
      <c r="CV1363" s="104"/>
      <c r="CW1363" s="104"/>
      <c r="CX1363" s="104"/>
      <c r="CY1363" s="104"/>
      <c r="CZ1363" s="104"/>
      <c r="DA1363" s="104"/>
      <c r="DB1363" s="104"/>
      <c r="DC1363" s="104"/>
      <c r="DD1363" s="104"/>
      <c r="DE1363" s="104"/>
      <c r="DF1363" s="104"/>
      <c r="DG1363" s="104"/>
      <c r="DH1363" s="104"/>
      <c r="DI1363" s="104"/>
      <c r="DJ1363" s="107"/>
    </row>
    <row r="1364" spans="1:114" x14ac:dyDescent="0.2">
      <c r="A1364" s="164"/>
      <c r="B1364" s="165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Q1364" s="116"/>
      <c r="R1364" s="116"/>
      <c r="S1364" s="116"/>
      <c r="T1364" s="116"/>
      <c r="U1364" s="116"/>
      <c r="V1364" s="116"/>
      <c r="W1364" s="116"/>
      <c r="X1364" s="116"/>
      <c r="Y1364" s="122"/>
      <c r="Z1364" s="104"/>
      <c r="AA1364" s="104"/>
      <c r="AB1364" s="104"/>
      <c r="AC1364" s="104"/>
      <c r="AD1364" s="104"/>
      <c r="AE1364" s="104"/>
      <c r="AF1364" s="104"/>
      <c r="AG1364" s="104"/>
      <c r="AH1364" s="104"/>
      <c r="AI1364" s="104"/>
      <c r="AJ1364" s="104"/>
      <c r="AK1364" s="104"/>
      <c r="AL1364" s="104"/>
      <c r="AM1364" s="104"/>
      <c r="AN1364" s="104"/>
      <c r="AO1364" s="104"/>
      <c r="AP1364" s="104"/>
      <c r="AQ1364" s="104"/>
      <c r="AR1364" s="104"/>
      <c r="AS1364" s="104"/>
      <c r="AT1364" s="104"/>
      <c r="AU1364" s="104"/>
      <c r="AV1364" s="104"/>
      <c r="AW1364" s="104"/>
      <c r="AX1364" s="104"/>
      <c r="AY1364" s="104"/>
      <c r="AZ1364" s="104"/>
      <c r="BA1364" s="104"/>
      <c r="BB1364" s="104"/>
      <c r="BC1364" s="104"/>
      <c r="BD1364" s="104"/>
      <c r="BE1364" s="104"/>
      <c r="BF1364" s="104"/>
      <c r="BG1364" s="104"/>
      <c r="BH1364" s="104"/>
      <c r="BI1364" s="104"/>
      <c r="BJ1364" s="104"/>
      <c r="BK1364" s="104"/>
      <c r="BL1364" s="104"/>
      <c r="BM1364" s="104"/>
      <c r="BN1364" s="104"/>
      <c r="BO1364" s="104"/>
      <c r="BP1364" s="104"/>
      <c r="BQ1364" s="104"/>
      <c r="BR1364" s="104"/>
      <c r="BS1364" s="104"/>
      <c r="BT1364" s="104"/>
      <c r="BU1364" s="104"/>
      <c r="BV1364" s="104"/>
      <c r="BW1364" s="104"/>
      <c r="BX1364" s="104"/>
      <c r="BY1364" s="104"/>
      <c r="BZ1364" s="104"/>
      <c r="CA1364" s="104"/>
      <c r="CB1364" s="104"/>
      <c r="CC1364" s="104"/>
      <c r="CD1364" s="104"/>
      <c r="CE1364" s="104"/>
      <c r="CF1364" s="104"/>
      <c r="CG1364" s="104"/>
      <c r="CH1364" s="104"/>
      <c r="CI1364" s="104"/>
      <c r="CJ1364" s="104"/>
      <c r="CK1364" s="104"/>
      <c r="CL1364" s="104"/>
      <c r="CM1364" s="104"/>
      <c r="CN1364" s="104"/>
      <c r="CO1364" s="104"/>
      <c r="CP1364" s="104"/>
      <c r="CQ1364" s="104"/>
      <c r="CR1364" s="104"/>
      <c r="CS1364" s="104"/>
      <c r="CT1364" s="104"/>
      <c r="CU1364" s="104"/>
      <c r="CV1364" s="104"/>
      <c r="CW1364" s="104"/>
      <c r="CX1364" s="104"/>
      <c r="CY1364" s="104"/>
      <c r="CZ1364" s="104"/>
      <c r="DA1364" s="104"/>
      <c r="DB1364" s="104"/>
      <c r="DC1364" s="104"/>
      <c r="DD1364" s="104"/>
      <c r="DE1364" s="104"/>
      <c r="DF1364" s="104"/>
      <c r="DG1364" s="104"/>
      <c r="DH1364" s="104"/>
      <c r="DI1364" s="104"/>
      <c r="DJ1364" s="107"/>
    </row>
    <row r="1365" spans="1:114" x14ac:dyDescent="0.2">
      <c r="A1365" s="164"/>
      <c r="B1365" s="165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Q1365" s="116"/>
      <c r="R1365" s="116"/>
      <c r="S1365" s="116"/>
      <c r="T1365" s="116"/>
      <c r="U1365" s="116"/>
      <c r="V1365" s="116"/>
      <c r="W1365" s="116"/>
      <c r="X1365" s="116"/>
      <c r="Y1365" s="122"/>
      <c r="Z1365" s="104"/>
      <c r="AA1365" s="104"/>
      <c r="AB1365" s="104"/>
      <c r="AC1365" s="104"/>
      <c r="AD1365" s="104"/>
      <c r="AE1365" s="104"/>
      <c r="AF1365" s="104"/>
      <c r="AG1365" s="104"/>
      <c r="AH1365" s="104"/>
      <c r="AI1365" s="104"/>
      <c r="AJ1365" s="104"/>
      <c r="AK1365" s="104"/>
      <c r="AL1365" s="104"/>
      <c r="AM1365" s="104"/>
      <c r="AN1365" s="104"/>
      <c r="AO1365" s="104"/>
      <c r="AP1365" s="104"/>
      <c r="AQ1365" s="104"/>
      <c r="AR1365" s="104"/>
      <c r="AS1365" s="104"/>
      <c r="AT1365" s="104"/>
      <c r="AU1365" s="104"/>
      <c r="AV1365" s="104"/>
      <c r="AW1365" s="104"/>
      <c r="AX1365" s="104"/>
      <c r="AY1365" s="104"/>
      <c r="AZ1365" s="104"/>
      <c r="BA1365" s="104"/>
      <c r="BB1365" s="104"/>
      <c r="BC1365" s="104"/>
      <c r="BD1365" s="104"/>
      <c r="BE1365" s="104"/>
      <c r="BF1365" s="104"/>
      <c r="BG1365" s="104"/>
      <c r="BH1365" s="104"/>
      <c r="BI1365" s="104"/>
      <c r="BJ1365" s="104"/>
      <c r="BK1365" s="104"/>
      <c r="BL1365" s="104"/>
      <c r="BM1365" s="104"/>
      <c r="BN1365" s="104"/>
      <c r="BO1365" s="104"/>
      <c r="BP1365" s="104"/>
      <c r="BQ1365" s="104"/>
      <c r="BR1365" s="104"/>
      <c r="BS1365" s="104"/>
      <c r="BT1365" s="104"/>
      <c r="BU1365" s="104"/>
      <c r="BV1365" s="104"/>
      <c r="BW1365" s="104"/>
      <c r="BX1365" s="104"/>
      <c r="BY1365" s="104"/>
      <c r="BZ1365" s="104"/>
      <c r="CA1365" s="104"/>
      <c r="CB1365" s="104"/>
      <c r="CC1365" s="104"/>
      <c r="CD1365" s="104"/>
      <c r="CE1365" s="104"/>
      <c r="CF1365" s="104"/>
      <c r="CG1365" s="104"/>
      <c r="CH1365" s="104"/>
      <c r="CI1365" s="104"/>
      <c r="CJ1365" s="104"/>
      <c r="CK1365" s="104"/>
      <c r="CL1365" s="104"/>
      <c r="CM1365" s="104"/>
      <c r="CN1365" s="104"/>
      <c r="CO1365" s="104"/>
      <c r="CP1365" s="104"/>
      <c r="CQ1365" s="104"/>
      <c r="CR1365" s="104"/>
      <c r="CS1365" s="104"/>
      <c r="CT1365" s="104"/>
      <c r="CU1365" s="104"/>
      <c r="CV1365" s="104"/>
      <c r="CW1365" s="104"/>
      <c r="CX1365" s="104"/>
      <c r="CY1365" s="104"/>
      <c r="CZ1365" s="104"/>
      <c r="DA1365" s="104"/>
      <c r="DB1365" s="104"/>
      <c r="DC1365" s="104"/>
      <c r="DD1365" s="104"/>
      <c r="DE1365" s="104"/>
      <c r="DF1365" s="104"/>
      <c r="DG1365" s="104"/>
      <c r="DH1365" s="104"/>
      <c r="DI1365" s="104"/>
      <c r="DJ1365" s="107"/>
    </row>
    <row r="1366" spans="1:114" x14ac:dyDescent="0.2">
      <c r="A1366" s="164"/>
      <c r="B1366" s="165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Q1366" s="116"/>
      <c r="R1366" s="116"/>
      <c r="S1366" s="116"/>
      <c r="T1366" s="116"/>
      <c r="U1366" s="116"/>
      <c r="V1366" s="116"/>
      <c r="W1366" s="116"/>
      <c r="X1366" s="116"/>
      <c r="Y1366" s="122"/>
      <c r="Z1366" s="104"/>
      <c r="AA1366" s="104"/>
      <c r="AB1366" s="104"/>
      <c r="AC1366" s="104"/>
      <c r="AD1366" s="104"/>
      <c r="AE1366" s="104"/>
      <c r="AF1366" s="104"/>
      <c r="AG1366" s="104"/>
      <c r="AH1366" s="104"/>
      <c r="AI1366" s="104"/>
      <c r="AJ1366" s="104"/>
      <c r="AK1366" s="104"/>
      <c r="AL1366" s="104"/>
      <c r="AM1366" s="104"/>
      <c r="AN1366" s="104"/>
      <c r="AO1366" s="104"/>
      <c r="AP1366" s="104"/>
      <c r="AQ1366" s="104"/>
      <c r="AR1366" s="104"/>
      <c r="AS1366" s="104"/>
      <c r="AT1366" s="104"/>
      <c r="AU1366" s="104"/>
      <c r="AV1366" s="104"/>
      <c r="AW1366" s="104"/>
      <c r="AX1366" s="104"/>
      <c r="AY1366" s="104"/>
      <c r="AZ1366" s="104"/>
      <c r="BA1366" s="104"/>
      <c r="BB1366" s="104"/>
      <c r="BC1366" s="104"/>
      <c r="BD1366" s="104"/>
      <c r="BE1366" s="104"/>
      <c r="BF1366" s="104"/>
      <c r="BG1366" s="104"/>
      <c r="BH1366" s="104"/>
      <c r="BI1366" s="104"/>
      <c r="BJ1366" s="104"/>
      <c r="BK1366" s="104"/>
      <c r="BL1366" s="104"/>
      <c r="BM1366" s="104"/>
      <c r="BN1366" s="104"/>
      <c r="BO1366" s="104"/>
      <c r="BP1366" s="104"/>
      <c r="BQ1366" s="104"/>
      <c r="BR1366" s="104"/>
      <c r="BS1366" s="104"/>
      <c r="BT1366" s="104"/>
      <c r="BU1366" s="104"/>
      <c r="BV1366" s="104"/>
      <c r="BW1366" s="104"/>
      <c r="BX1366" s="104"/>
      <c r="BY1366" s="104"/>
      <c r="BZ1366" s="104"/>
      <c r="CA1366" s="104"/>
      <c r="CB1366" s="104"/>
      <c r="CC1366" s="104"/>
      <c r="CD1366" s="104"/>
      <c r="CE1366" s="104"/>
      <c r="CF1366" s="104"/>
      <c r="CG1366" s="104"/>
      <c r="CH1366" s="104"/>
      <c r="CI1366" s="104"/>
      <c r="CJ1366" s="104"/>
      <c r="CK1366" s="104"/>
      <c r="CL1366" s="104"/>
      <c r="CM1366" s="104"/>
      <c r="CN1366" s="104"/>
      <c r="CO1366" s="104"/>
      <c r="CP1366" s="104"/>
      <c r="CQ1366" s="104"/>
      <c r="CR1366" s="104"/>
      <c r="CS1366" s="104"/>
      <c r="CT1366" s="104"/>
      <c r="CU1366" s="104"/>
      <c r="CV1366" s="104"/>
      <c r="CW1366" s="104"/>
      <c r="CX1366" s="104"/>
      <c r="CY1366" s="104"/>
      <c r="CZ1366" s="104"/>
      <c r="DA1366" s="104"/>
      <c r="DB1366" s="104"/>
      <c r="DC1366" s="104"/>
      <c r="DD1366" s="104"/>
      <c r="DE1366" s="104"/>
      <c r="DF1366" s="104"/>
      <c r="DG1366" s="104"/>
      <c r="DH1366" s="104"/>
      <c r="DI1366" s="104"/>
      <c r="DJ1366" s="107"/>
    </row>
    <row r="1367" spans="1:114" x14ac:dyDescent="0.2">
      <c r="A1367" s="164"/>
      <c r="B1367" s="165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Q1367" s="116"/>
      <c r="R1367" s="116"/>
      <c r="S1367" s="116"/>
      <c r="T1367" s="116"/>
      <c r="U1367" s="116"/>
      <c r="V1367" s="116"/>
      <c r="W1367" s="116"/>
      <c r="X1367" s="116"/>
      <c r="Y1367" s="122"/>
      <c r="Z1367" s="104"/>
      <c r="AA1367" s="104"/>
      <c r="AB1367" s="104"/>
      <c r="AC1367" s="104"/>
      <c r="AD1367" s="104"/>
      <c r="AE1367" s="104"/>
      <c r="AF1367" s="104"/>
      <c r="AG1367" s="104"/>
      <c r="AH1367" s="104"/>
      <c r="AI1367" s="104"/>
      <c r="AJ1367" s="104"/>
      <c r="AK1367" s="104"/>
      <c r="AL1367" s="104"/>
      <c r="AM1367" s="104"/>
      <c r="AN1367" s="104"/>
      <c r="AO1367" s="104"/>
      <c r="AP1367" s="104"/>
      <c r="AQ1367" s="104"/>
      <c r="AR1367" s="104"/>
      <c r="AS1367" s="104"/>
      <c r="AT1367" s="104"/>
      <c r="AU1367" s="104"/>
      <c r="AV1367" s="104"/>
      <c r="AW1367" s="104"/>
      <c r="AX1367" s="104"/>
      <c r="AY1367" s="104"/>
      <c r="AZ1367" s="104"/>
      <c r="BA1367" s="104"/>
      <c r="BB1367" s="104"/>
      <c r="BC1367" s="104"/>
      <c r="BD1367" s="104"/>
      <c r="BE1367" s="104"/>
      <c r="BF1367" s="104"/>
      <c r="BG1367" s="104"/>
      <c r="BH1367" s="104"/>
      <c r="BI1367" s="104"/>
      <c r="BJ1367" s="104"/>
      <c r="BK1367" s="104"/>
      <c r="BL1367" s="104"/>
      <c r="BM1367" s="104"/>
      <c r="BN1367" s="104"/>
      <c r="BO1367" s="104"/>
      <c r="BP1367" s="104"/>
      <c r="BQ1367" s="104"/>
      <c r="BR1367" s="104"/>
      <c r="BS1367" s="104"/>
      <c r="BT1367" s="104"/>
      <c r="BU1367" s="104"/>
      <c r="BV1367" s="104"/>
      <c r="BW1367" s="104"/>
      <c r="BX1367" s="104"/>
      <c r="BY1367" s="104"/>
      <c r="BZ1367" s="104"/>
      <c r="CA1367" s="104"/>
      <c r="CB1367" s="104"/>
      <c r="CC1367" s="104"/>
      <c r="CD1367" s="104"/>
      <c r="CE1367" s="104"/>
      <c r="CF1367" s="104"/>
      <c r="CG1367" s="104"/>
      <c r="CH1367" s="104"/>
      <c r="CI1367" s="104"/>
      <c r="CJ1367" s="104"/>
      <c r="CK1367" s="104"/>
      <c r="CL1367" s="104"/>
      <c r="CM1367" s="104"/>
      <c r="CN1367" s="104"/>
      <c r="CO1367" s="104"/>
      <c r="CP1367" s="104"/>
      <c r="CQ1367" s="104"/>
      <c r="CR1367" s="104"/>
      <c r="CS1367" s="104"/>
      <c r="CT1367" s="104"/>
      <c r="CU1367" s="104"/>
      <c r="CV1367" s="104"/>
      <c r="CW1367" s="104"/>
      <c r="CX1367" s="104"/>
      <c r="CY1367" s="104"/>
      <c r="CZ1367" s="104"/>
      <c r="DA1367" s="104"/>
      <c r="DB1367" s="104"/>
      <c r="DC1367" s="104"/>
      <c r="DD1367" s="104"/>
      <c r="DE1367" s="104"/>
      <c r="DF1367" s="104"/>
      <c r="DG1367" s="104"/>
      <c r="DH1367" s="104"/>
      <c r="DI1367" s="104"/>
      <c r="DJ1367" s="107"/>
    </row>
    <row r="1368" spans="1:114" x14ac:dyDescent="0.2">
      <c r="A1368" s="164"/>
      <c r="B1368" s="165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Q1368" s="116"/>
      <c r="R1368" s="116"/>
      <c r="S1368" s="116"/>
      <c r="T1368" s="116"/>
      <c r="U1368" s="116"/>
      <c r="V1368" s="116"/>
      <c r="W1368" s="116"/>
      <c r="X1368" s="116"/>
      <c r="Y1368" s="122"/>
      <c r="Z1368" s="104"/>
      <c r="AA1368" s="104"/>
      <c r="AB1368" s="104"/>
      <c r="AC1368" s="104"/>
      <c r="AD1368" s="104"/>
      <c r="AE1368" s="104"/>
      <c r="AF1368" s="104"/>
      <c r="AG1368" s="104"/>
      <c r="AH1368" s="104"/>
      <c r="AI1368" s="104"/>
      <c r="AJ1368" s="104"/>
      <c r="AK1368" s="104"/>
      <c r="AL1368" s="104"/>
      <c r="AM1368" s="104"/>
      <c r="AN1368" s="104"/>
      <c r="AO1368" s="104"/>
      <c r="AP1368" s="104"/>
      <c r="AQ1368" s="104"/>
      <c r="AR1368" s="104"/>
      <c r="AS1368" s="104"/>
      <c r="AT1368" s="104"/>
      <c r="AU1368" s="104"/>
      <c r="AV1368" s="104"/>
      <c r="AW1368" s="104"/>
      <c r="AX1368" s="104"/>
      <c r="AY1368" s="104"/>
      <c r="AZ1368" s="104"/>
      <c r="BA1368" s="104"/>
      <c r="BB1368" s="104"/>
      <c r="BC1368" s="104"/>
      <c r="BD1368" s="104"/>
      <c r="BE1368" s="104"/>
      <c r="BF1368" s="104"/>
      <c r="BG1368" s="104"/>
      <c r="BH1368" s="104"/>
      <c r="BI1368" s="104"/>
      <c r="BJ1368" s="104"/>
      <c r="BK1368" s="104"/>
      <c r="BL1368" s="104"/>
      <c r="BM1368" s="104"/>
      <c r="BN1368" s="104"/>
      <c r="BO1368" s="104"/>
      <c r="BP1368" s="104"/>
      <c r="BQ1368" s="104"/>
      <c r="BR1368" s="104"/>
      <c r="BS1368" s="104"/>
      <c r="BT1368" s="104"/>
      <c r="BU1368" s="104"/>
      <c r="BV1368" s="104"/>
      <c r="BW1368" s="104"/>
      <c r="BX1368" s="104"/>
      <c r="BY1368" s="104"/>
      <c r="BZ1368" s="104"/>
      <c r="CA1368" s="104"/>
      <c r="CB1368" s="104"/>
      <c r="CC1368" s="104"/>
      <c r="CD1368" s="104"/>
      <c r="CE1368" s="104"/>
      <c r="CF1368" s="104"/>
      <c r="CG1368" s="104"/>
      <c r="CH1368" s="104"/>
      <c r="CI1368" s="104"/>
      <c r="CJ1368" s="104"/>
      <c r="CK1368" s="104"/>
      <c r="CL1368" s="104"/>
      <c r="CM1368" s="104"/>
      <c r="CN1368" s="104"/>
      <c r="CO1368" s="104"/>
      <c r="CP1368" s="104"/>
      <c r="CQ1368" s="104"/>
      <c r="CR1368" s="104"/>
      <c r="CS1368" s="104"/>
      <c r="CT1368" s="104"/>
      <c r="CU1368" s="104"/>
      <c r="CV1368" s="104"/>
      <c r="CW1368" s="104"/>
      <c r="CX1368" s="104"/>
      <c r="CY1368" s="104"/>
      <c r="CZ1368" s="104"/>
      <c r="DA1368" s="104"/>
      <c r="DB1368" s="104"/>
      <c r="DC1368" s="104"/>
      <c r="DD1368" s="104"/>
      <c r="DE1368" s="104"/>
      <c r="DF1368" s="104"/>
      <c r="DG1368" s="104"/>
      <c r="DH1368" s="104"/>
      <c r="DI1368" s="104"/>
      <c r="DJ1368" s="107"/>
    </row>
    <row r="1369" spans="1:114" x14ac:dyDescent="0.2">
      <c r="A1369" s="164"/>
      <c r="B1369" s="165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Q1369" s="116"/>
      <c r="R1369" s="116"/>
      <c r="S1369" s="116"/>
      <c r="T1369" s="116"/>
      <c r="U1369" s="116"/>
      <c r="V1369" s="116"/>
      <c r="W1369" s="116"/>
      <c r="X1369" s="116"/>
      <c r="Y1369" s="122"/>
      <c r="Z1369" s="104"/>
      <c r="AA1369" s="104"/>
      <c r="AB1369" s="104"/>
      <c r="AC1369" s="104"/>
      <c r="AD1369" s="104"/>
      <c r="AE1369" s="104"/>
      <c r="AF1369" s="104"/>
      <c r="AG1369" s="104"/>
      <c r="AH1369" s="104"/>
      <c r="AI1369" s="104"/>
      <c r="AJ1369" s="104"/>
      <c r="AK1369" s="104"/>
      <c r="AL1369" s="104"/>
      <c r="AM1369" s="104"/>
      <c r="AN1369" s="104"/>
      <c r="AO1369" s="104"/>
      <c r="AP1369" s="104"/>
      <c r="AQ1369" s="104"/>
      <c r="AR1369" s="104"/>
      <c r="AS1369" s="104"/>
      <c r="AT1369" s="104"/>
      <c r="AU1369" s="104"/>
      <c r="AV1369" s="104"/>
      <c r="AW1369" s="104"/>
      <c r="AX1369" s="104"/>
      <c r="AY1369" s="104"/>
      <c r="AZ1369" s="104"/>
      <c r="BA1369" s="104"/>
      <c r="BB1369" s="104"/>
      <c r="BC1369" s="104"/>
      <c r="BD1369" s="104"/>
      <c r="BE1369" s="104"/>
      <c r="BF1369" s="104"/>
      <c r="BG1369" s="104"/>
      <c r="BH1369" s="104"/>
      <c r="BI1369" s="104"/>
      <c r="BJ1369" s="104"/>
      <c r="BK1369" s="104"/>
      <c r="BL1369" s="104"/>
      <c r="BM1369" s="104"/>
      <c r="BN1369" s="104"/>
      <c r="BO1369" s="104"/>
      <c r="BP1369" s="104"/>
      <c r="BQ1369" s="104"/>
      <c r="BR1369" s="104"/>
      <c r="BS1369" s="104"/>
      <c r="BT1369" s="104"/>
      <c r="BU1369" s="104"/>
      <c r="BV1369" s="104"/>
      <c r="BW1369" s="104"/>
      <c r="BX1369" s="104"/>
      <c r="BY1369" s="104"/>
      <c r="BZ1369" s="104"/>
      <c r="CA1369" s="104"/>
      <c r="CB1369" s="104"/>
      <c r="CC1369" s="104"/>
      <c r="CD1369" s="104"/>
      <c r="CE1369" s="104"/>
      <c r="CF1369" s="104"/>
      <c r="CG1369" s="104"/>
      <c r="CH1369" s="104"/>
      <c r="CI1369" s="104"/>
      <c r="CJ1369" s="104"/>
      <c r="CK1369" s="104"/>
      <c r="CL1369" s="104"/>
      <c r="CM1369" s="104"/>
      <c r="CN1369" s="104"/>
      <c r="CO1369" s="104"/>
      <c r="CP1369" s="104"/>
      <c r="CQ1369" s="104"/>
      <c r="CR1369" s="104"/>
      <c r="CS1369" s="104"/>
      <c r="CT1369" s="104"/>
      <c r="CU1369" s="104"/>
      <c r="CV1369" s="104"/>
      <c r="CW1369" s="104"/>
      <c r="CX1369" s="104"/>
      <c r="CY1369" s="104"/>
      <c r="CZ1369" s="104"/>
      <c r="DA1369" s="104"/>
      <c r="DB1369" s="104"/>
      <c r="DC1369" s="104"/>
      <c r="DD1369" s="104"/>
      <c r="DE1369" s="104"/>
      <c r="DF1369" s="104"/>
      <c r="DG1369" s="104"/>
      <c r="DH1369" s="104"/>
      <c r="DI1369" s="104"/>
      <c r="DJ1369" s="107"/>
    </row>
    <row r="1370" spans="1:114" x14ac:dyDescent="0.2">
      <c r="A1370" s="164"/>
      <c r="B1370" s="165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Q1370" s="116"/>
      <c r="R1370" s="116"/>
      <c r="S1370" s="116"/>
      <c r="T1370" s="116"/>
      <c r="U1370" s="116"/>
      <c r="V1370" s="116"/>
      <c r="W1370" s="116"/>
      <c r="X1370" s="116"/>
      <c r="Y1370" s="122"/>
      <c r="Z1370" s="104"/>
      <c r="AA1370" s="104"/>
      <c r="AB1370" s="104"/>
      <c r="AC1370" s="104"/>
      <c r="AD1370" s="104"/>
      <c r="AE1370" s="104"/>
      <c r="AF1370" s="104"/>
      <c r="AG1370" s="104"/>
      <c r="AH1370" s="104"/>
      <c r="AI1370" s="104"/>
      <c r="AJ1370" s="104"/>
      <c r="AK1370" s="104"/>
      <c r="AL1370" s="104"/>
      <c r="AM1370" s="104"/>
      <c r="AN1370" s="104"/>
      <c r="AO1370" s="104"/>
      <c r="AP1370" s="104"/>
      <c r="AQ1370" s="104"/>
      <c r="AR1370" s="104"/>
      <c r="AS1370" s="104"/>
      <c r="AT1370" s="104"/>
      <c r="AU1370" s="104"/>
      <c r="AV1370" s="104"/>
      <c r="AW1370" s="104"/>
      <c r="AX1370" s="104"/>
      <c r="AY1370" s="104"/>
      <c r="AZ1370" s="104"/>
      <c r="BA1370" s="104"/>
      <c r="BB1370" s="104"/>
      <c r="BC1370" s="104"/>
      <c r="BD1370" s="104"/>
      <c r="BE1370" s="104"/>
      <c r="BF1370" s="104"/>
      <c r="BG1370" s="104"/>
      <c r="BH1370" s="104"/>
      <c r="BI1370" s="104"/>
      <c r="BJ1370" s="104"/>
      <c r="BK1370" s="104"/>
      <c r="BL1370" s="104"/>
      <c r="BM1370" s="104"/>
      <c r="BN1370" s="104"/>
      <c r="BO1370" s="104"/>
      <c r="BP1370" s="104"/>
      <c r="BQ1370" s="104"/>
      <c r="BR1370" s="104"/>
      <c r="BS1370" s="104"/>
      <c r="BT1370" s="104"/>
      <c r="BU1370" s="104"/>
      <c r="BV1370" s="104"/>
      <c r="BW1370" s="104"/>
      <c r="BX1370" s="104"/>
      <c r="BY1370" s="104"/>
      <c r="BZ1370" s="104"/>
      <c r="CA1370" s="104"/>
      <c r="CB1370" s="104"/>
      <c r="CC1370" s="104"/>
      <c r="CD1370" s="104"/>
      <c r="CE1370" s="104"/>
      <c r="CF1370" s="104"/>
      <c r="CG1370" s="104"/>
      <c r="CH1370" s="104"/>
      <c r="CI1370" s="104"/>
      <c r="CJ1370" s="104"/>
      <c r="CK1370" s="104"/>
      <c r="CL1370" s="104"/>
      <c r="CM1370" s="104"/>
      <c r="CN1370" s="104"/>
      <c r="CO1370" s="104"/>
      <c r="CP1370" s="104"/>
      <c r="CQ1370" s="104"/>
      <c r="CR1370" s="104"/>
      <c r="CS1370" s="104"/>
      <c r="CT1370" s="104"/>
      <c r="CU1370" s="104"/>
      <c r="CV1370" s="104"/>
      <c r="CW1370" s="104"/>
      <c r="CX1370" s="104"/>
      <c r="CY1370" s="104"/>
      <c r="CZ1370" s="104"/>
      <c r="DA1370" s="104"/>
      <c r="DB1370" s="104"/>
      <c r="DC1370" s="104"/>
      <c r="DD1370" s="104"/>
      <c r="DE1370" s="104"/>
      <c r="DF1370" s="104"/>
      <c r="DG1370" s="104"/>
      <c r="DH1370" s="104"/>
      <c r="DI1370" s="104"/>
      <c r="DJ1370" s="107"/>
    </row>
    <row r="1371" spans="1:114" x14ac:dyDescent="0.2">
      <c r="A1371" s="164"/>
      <c r="B1371" s="165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Q1371" s="116"/>
      <c r="R1371" s="116"/>
      <c r="S1371" s="116"/>
      <c r="T1371" s="116"/>
      <c r="U1371" s="116"/>
      <c r="V1371" s="116"/>
      <c r="W1371" s="116"/>
      <c r="X1371" s="116"/>
      <c r="Y1371" s="122"/>
      <c r="Z1371" s="104"/>
      <c r="AA1371" s="104"/>
      <c r="AB1371" s="104"/>
      <c r="AC1371" s="104"/>
      <c r="AD1371" s="104"/>
      <c r="AE1371" s="104"/>
      <c r="AF1371" s="104"/>
      <c r="AG1371" s="104"/>
      <c r="AH1371" s="104"/>
      <c r="AI1371" s="104"/>
      <c r="AJ1371" s="104"/>
      <c r="AK1371" s="104"/>
      <c r="AL1371" s="104"/>
      <c r="AM1371" s="104"/>
      <c r="AN1371" s="104"/>
      <c r="AO1371" s="104"/>
      <c r="AP1371" s="104"/>
      <c r="AQ1371" s="104"/>
      <c r="AR1371" s="104"/>
      <c r="AS1371" s="104"/>
      <c r="AT1371" s="104"/>
      <c r="AU1371" s="104"/>
      <c r="AV1371" s="104"/>
      <c r="AW1371" s="104"/>
      <c r="AX1371" s="104"/>
      <c r="AY1371" s="104"/>
      <c r="AZ1371" s="104"/>
      <c r="BA1371" s="104"/>
      <c r="BB1371" s="104"/>
      <c r="BC1371" s="104"/>
      <c r="BD1371" s="104"/>
      <c r="BE1371" s="104"/>
      <c r="BF1371" s="104"/>
      <c r="BG1371" s="104"/>
      <c r="BH1371" s="104"/>
      <c r="BI1371" s="104"/>
      <c r="BJ1371" s="104"/>
      <c r="BK1371" s="104"/>
      <c r="BL1371" s="104"/>
      <c r="BM1371" s="104"/>
      <c r="BN1371" s="104"/>
      <c r="BO1371" s="104"/>
      <c r="BP1371" s="104"/>
      <c r="BQ1371" s="104"/>
      <c r="BR1371" s="104"/>
      <c r="BS1371" s="104"/>
      <c r="BT1371" s="104"/>
      <c r="BU1371" s="104"/>
      <c r="BV1371" s="104"/>
      <c r="BW1371" s="104"/>
      <c r="BX1371" s="104"/>
      <c r="BY1371" s="104"/>
      <c r="BZ1371" s="104"/>
      <c r="CA1371" s="104"/>
      <c r="CB1371" s="104"/>
      <c r="CC1371" s="104"/>
      <c r="CD1371" s="104"/>
      <c r="CE1371" s="104"/>
      <c r="CF1371" s="104"/>
      <c r="CG1371" s="104"/>
      <c r="CH1371" s="104"/>
      <c r="CI1371" s="104"/>
      <c r="CJ1371" s="104"/>
      <c r="CK1371" s="104"/>
      <c r="CL1371" s="104"/>
      <c r="CM1371" s="104"/>
      <c r="CN1371" s="104"/>
      <c r="CO1371" s="104"/>
      <c r="CP1371" s="104"/>
      <c r="CQ1371" s="104"/>
      <c r="CR1371" s="104"/>
      <c r="CS1371" s="104"/>
      <c r="CT1371" s="104"/>
      <c r="CU1371" s="104"/>
      <c r="CV1371" s="104"/>
      <c r="CW1371" s="104"/>
      <c r="CX1371" s="104"/>
      <c r="CY1371" s="104"/>
      <c r="CZ1371" s="104"/>
      <c r="DA1371" s="104"/>
      <c r="DB1371" s="104"/>
      <c r="DC1371" s="104"/>
      <c r="DD1371" s="104"/>
      <c r="DE1371" s="104"/>
      <c r="DF1371" s="104"/>
      <c r="DG1371" s="104"/>
      <c r="DH1371" s="104"/>
      <c r="DI1371" s="104"/>
      <c r="DJ1371" s="107"/>
    </row>
    <row r="1372" spans="1:114" x14ac:dyDescent="0.2">
      <c r="A1372" s="164"/>
      <c r="B1372" s="165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Q1372" s="116"/>
      <c r="R1372" s="116"/>
      <c r="S1372" s="116"/>
      <c r="T1372" s="116"/>
      <c r="U1372" s="116"/>
      <c r="V1372" s="116"/>
      <c r="W1372" s="116"/>
      <c r="X1372" s="116"/>
      <c r="Y1372" s="122"/>
      <c r="Z1372" s="104"/>
      <c r="AA1372" s="104"/>
      <c r="AB1372" s="104"/>
      <c r="AC1372" s="104"/>
      <c r="AD1372" s="104"/>
      <c r="AE1372" s="104"/>
      <c r="AF1372" s="104"/>
      <c r="AG1372" s="104"/>
      <c r="AH1372" s="104"/>
      <c r="AI1372" s="104"/>
      <c r="AJ1372" s="104"/>
      <c r="AK1372" s="104"/>
      <c r="AL1372" s="104"/>
      <c r="AM1372" s="104"/>
      <c r="AN1372" s="104"/>
      <c r="AO1372" s="104"/>
      <c r="AP1372" s="104"/>
      <c r="AQ1372" s="104"/>
      <c r="AR1372" s="104"/>
      <c r="AS1372" s="104"/>
      <c r="AT1372" s="104"/>
      <c r="AU1372" s="104"/>
      <c r="AV1372" s="104"/>
      <c r="AW1372" s="104"/>
      <c r="AX1372" s="104"/>
      <c r="AY1372" s="104"/>
      <c r="AZ1372" s="104"/>
      <c r="BA1372" s="104"/>
      <c r="BB1372" s="104"/>
      <c r="BC1372" s="104"/>
      <c r="BD1372" s="104"/>
      <c r="BE1372" s="104"/>
      <c r="BF1372" s="104"/>
      <c r="BG1372" s="104"/>
      <c r="BH1372" s="104"/>
      <c r="BI1372" s="104"/>
      <c r="BJ1372" s="104"/>
      <c r="BK1372" s="104"/>
      <c r="BL1372" s="104"/>
      <c r="BM1372" s="104"/>
      <c r="BN1372" s="104"/>
      <c r="BO1372" s="104"/>
      <c r="BP1372" s="104"/>
      <c r="BQ1372" s="104"/>
      <c r="BR1372" s="104"/>
      <c r="BS1372" s="104"/>
      <c r="BT1372" s="104"/>
      <c r="BU1372" s="104"/>
      <c r="BV1372" s="104"/>
      <c r="BW1372" s="104"/>
      <c r="BX1372" s="104"/>
      <c r="BY1372" s="104"/>
      <c r="BZ1372" s="104"/>
      <c r="CA1372" s="104"/>
      <c r="CB1372" s="104"/>
      <c r="CC1372" s="104"/>
      <c r="CD1372" s="104"/>
      <c r="CE1372" s="104"/>
      <c r="CF1372" s="104"/>
      <c r="CG1372" s="104"/>
      <c r="CH1372" s="104"/>
      <c r="CI1372" s="104"/>
      <c r="CJ1372" s="104"/>
      <c r="CK1372" s="104"/>
      <c r="CL1372" s="104"/>
      <c r="CM1372" s="104"/>
      <c r="CN1372" s="104"/>
      <c r="CO1372" s="104"/>
      <c r="CP1372" s="104"/>
      <c r="CQ1372" s="104"/>
      <c r="CR1372" s="104"/>
      <c r="CS1372" s="104"/>
      <c r="CT1372" s="104"/>
      <c r="CU1372" s="104"/>
      <c r="CV1372" s="104"/>
      <c r="CW1372" s="104"/>
      <c r="CX1372" s="104"/>
      <c r="CY1372" s="104"/>
      <c r="CZ1372" s="104"/>
      <c r="DA1372" s="104"/>
      <c r="DB1372" s="104"/>
      <c r="DC1372" s="104"/>
      <c r="DD1372" s="104"/>
      <c r="DE1372" s="104"/>
      <c r="DF1372" s="104"/>
      <c r="DG1372" s="104"/>
      <c r="DH1372" s="104"/>
      <c r="DI1372" s="104"/>
      <c r="DJ1372" s="107"/>
    </row>
    <row r="1373" spans="1:114" x14ac:dyDescent="0.2">
      <c r="A1373" s="164"/>
      <c r="B1373" s="165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Q1373" s="116"/>
      <c r="R1373" s="116"/>
      <c r="S1373" s="116"/>
      <c r="T1373" s="116"/>
      <c r="U1373" s="116"/>
      <c r="V1373" s="116"/>
      <c r="W1373" s="116"/>
      <c r="X1373" s="116"/>
      <c r="Y1373" s="122"/>
      <c r="Z1373" s="104"/>
      <c r="AA1373" s="104"/>
      <c r="AB1373" s="104"/>
      <c r="AC1373" s="104"/>
      <c r="AD1373" s="104"/>
      <c r="AE1373" s="104"/>
      <c r="AF1373" s="104"/>
      <c r="AG1373" s="104"/>
      <c r="AH1373" s="104"/>
      <c r="AI1373" s="104"/>
      <c r="AJ1373" s="104"/>
      <c r="AK1373" s="104"/>
      <c r="AL1373" s="104"/>
      <c r="AM1373" s="104"/>
      <c r="AN1373" s="104"/>
      <c r="AO1373" s="104"/>
      <c r="AP1373" s="104"/>
      <c r="AQ1373" s="104"/>
      <c r="AR1373" s="104"/>
      <c r="AS1373" s="104"/>
      <c r="AT1373" s="104"/>
      <c r="AU1373" s="104"/>
      <c r="AV1373" s="104"/>
      <c r="AW1373" s="104"/>
      <c r="AX1373" s="104"/>
      <c r="AY1373" s="104"/>
      <c r="AZ1373" s="104"/>
      <c r="BA1373" s="104"/>
      <c r="BB1373" s="104"/>
      <c r="BC1373" s="104"/>
      <c r="BD1373" s="104"/>
      <c r="BE1373" s="104"/>
      <c r="BF1373" s="104"/>
      <c r="BG1373" s="104"/>
      <c r="BH1373" s="104"/>
      <c r="BI1373" s="104"/>
      <c r="BJ1373" s="104"/>
      <c r="BK1373" s="104"/>
      <c r="BL1373" s="104"/>
      <c r="BM1373" s="104"/>
      <c r="BN1373" s="104"/>
      <c r="BO1373" s="104"/>
      <c r="BP1373" s="104"/>
      <c r="BQ1373" s="104"/>
      <c r="BR1373" s="104"/>
      <c r="BS1373" s="104"/>
      <c r="BT1373" s="104"/>
      <c r="BU1373" s="104"/>
      <c r="BV1373" s="104"/>
      <c r="BW1373" s="104"/>
      <c r="BX1373" s="104"/>
      <c r="BY1373" s="104"/>
      <c r="BZ1373" s="104"/>
      <c r="CA1373" s="104"/>
      <c r="CB1373" s="104"/>
      <c r="CC1373" s="104"/>
      <c r="CD1373" s="104"/>
      <c r="CE1373" s="104"/>
      <c r="CF1373" s="104"/>
      <c r="CG1373" s="104"/>
      <c r="CH1373" s="104"/>
      <c r="CI1373" s="104"/>
      <c r="CJ1373" s="104"/>
      <c r="CK1373" s="104"/>
      <c r="CL1373" s="104"/>
      <c r="CM1373" s="104"/>
      <c r="CN1373" s="104"/>
      <c r="CO1373" s="104"/>
      <c r="CP1373" s="104"/>
      <c r="CQ1373" s="104"/>
      <c r="CR1373" s="104"/>
      <c r="CS1373" s="104"/>
      <c r="CT1373" s="104"/>
      <c r="CU1373" s="104"/>
      <c r="CV1373" s="104"/>
      <c r="CW1373" s="104"/>
      <c r="CX1373" s="104"/>
      <c r="CY1373" s="104"/>
      <c r="CZ1373" s="104"/>
      <c r="DA1373" s="104"/>
      <c r="DB1373" s="104"/>
      <c r="DC1373" s="104"/>
      <c r="DD1373" s="104"/>
      <c r="DE1373" s="104"/>
      <c r="DF1373" s="104"/>
      <c r="DG1373" s="104"/>
      <c r="DH1373" s="104"/>
      <c r="DI1373" s="104"/>
      <c r="DJ1373" s="107"/>
    </row>
    <row r="1374" spans="1:114" x14ac:dyDescent="0.2">
      <c r="A1374" s="164"/>
      <c r="B1374" s="165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Q1374" s="116"/>
      <c r="R1374" s="116"/>
      <c r="S1374" s="116"/>
      <c r="T1374" s="116"/>
      <c r="U1374" s="116"/>
      <c r="V1374" s="116"/>
      <c r="W1374" s="116"/>
      <c r="X1374" s="116"/>
      <c r="Y1374" s="122"/>
      <c r="Z1374" s="104"/>
      <c r="AA1374" s="104"/>
      <c r="AB1374" s="104"/>
      <c r="AC1374" s="104"/>
      <c r="AD1374" s="104"/>
      <c r="AE1374" s="104"/>
      <c r="AF1374" s="104"/>
      <c r="AG1374" s="104"/>
      <c r="AH1374" s="104"/>
      <c r="AI1374" s="104"/>
      <c r="AJ1374" s="104"/>
      <c r="AK1374" s="104"/>
      <c r="AL1374" s="104"/>
      <c r="AM1374" s="104"/>
      <c r="AN1374" s="104"/>
      <c r="AO1374" s="104"/>
      <c r="AP1374" s="104"/>
      <c r="AQ1374" s="104"/>
      <c r="AR1374" s="104"/>
      <c r="AS1374" s="104"/>
      <c r="AT1374" s="104"/>
      <c r="AU1374" s="104"/>
      <c r="AV1374" s="104"/>
      <c r="AW1374" s="104"/>
      <c r="AX1374" s="104"/>
      <c r="AY1374" s="104"/>
      <c r="AZ1374" s="104"/>
      <c r="BA1374" s="104"/>
      <c r="BB1374" s="104"/>
      <c r="BC1374" s="104"/>
      <c r="BD1374" s="104"/>
      <c r="BE1374" s="104"/>
      <c r="BF1374" s="104"/>
      <c r="BG1374" s="104"/>
      <c r="BH1374" s="104"/>
      <c r="BI1374" s="104"/>
      <c r="BJ1374" s="104"/>
      <c r="BK1374" s="104"/>
      <c r="BL1374" s="104"/>
      <c r="BM1374" s="104"/>
      <c r="BN1374" s="104"/>
      <c r="BO1374" s="104"/>
      <c r="BP1374" s="104"/>
      <c r="BQ1374" s="104"/>
      <c r="BR1374" s="104"/>
      <c r="BS1374" s="104"/>
      <c r="BT1374" s="104"/>
      <c r="BU1374" s="104"/>
      <c r="BV1374" s="104"/>
      <c r="BW1374" s="104"/>
      <c r="BX1374" s="104"/>
      <c r="BY1374" s="104"/>
      <c r="BZ1374" s="104"/>
      <c r="CA1374" s="104"/>
      <c r="CB1374" s="104"/>
      <c r="CC1374" s="104"/>
      <c r="CD1374" s="104"/>
      <c r="CE1374" s="104"/>
      <c r="CF1374" s="104"/>
      <c r="CG1374" s="104"/>
      <c r="CH1374" s="104"/>
      <c r="CI1374" s="104"/>
      <c r="CJ1374" s="104"/>
      <c r="CK1374" s="104"/>
      <c r="CL1374" s="104"/>
      <c r="CM1374" s="104"/>
      <c r="CN1374" s="104"/>
      <c r="CO1374" s="104"/>
      <c r="CP1374" s="104"/>
      <c r="CQ1374" s="104"/>
      <c r="CR1374" s="104"/>
      <c r="CS1374" s="104"/>
      <c r="CT1374" s="104"/>
      <c r="CU1374" s="104"/>
      <c r="CV1374" s="104"/>
      <c r="CW1374" s="104"/>
      <c r="CX1374" s="104"/>
      <c r="CY1374" s="104"/>
      <c r="CZ1374" s="104"/>
      <c r="DA1374" s="104"/>
      <c r="DB1374" s="104"/>
      <c r="DC1374" s="104"/>
      <c r="DD1374" s="104"/>
      <c r="DE1374" s="104"/>
      <c r="DF1374" s="104"/>
      <c r="DG1374" s="104"/>
      <c r="DH1374" s="104"/>
      <c r="DI1374" s="104"/>
      <c r="DJ1374" s="107"/>
    </row>
    <row r="1375" spans="1:114" x14ac:dyDescent="0.2">
      <c r="A1375" s="164"/>
      <c r="B1375" s="165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Q1375" s="116"/>
      <c r="R1375" s="116"/>
      <c r="S1375" s="116"/>
      <c r="T1375" s="116"/>
      <c r="U1375" s="116"/>
      <c r="V1375" s="116"/>
      <c r="W1375" s="116"/>
      <c r="X1375" s="116"/>
      <c r="Y1375" s="122"/>
      <c r="Z1375" s="104"/>
      <c r="AA1375" s="104"/>
      <c r="AB1375" s="104"/>
      <c r="AC1375" s="104"/>
      <c r="AD1375" s="104"/>
      <c r="AE1375" s="104"/>
      <c r="AF1375" s="104"/>
      <c r="AG1375" s="104"/>
      <c r="AH1375" s="104"/>
      <c r="AI1375" s="104"/>
      <c r="AJ1375" s="104"/>
      <c r="AK1375" s="104"/>
      <c r="AL1375" s="104"/>
      <c r="AM1375" s="104"/>
      <c r="AN1375" s="104"/>
      <c r="AO1375" s="104"/>
      <c r="AP1375" s="104"/>
      <c r="AQ1375" s="104"/>
      <c r="AR1375" s="104"/>
      <c r="AS1375" s="104"/>
      <c r="AT1375" s="104"/>
      <c r="AU1375" s="104"/>
      <c r="AV1375" s="104"/>
      <c r="AW1375" s="104"/>
      <c r="AX1375" s="104"/>
      <c r="AY1375" s="104"/>
      <c r="AZ1375" s="104"/>
      <c r="BA1375" s="104"/>
      <c r="BB1375" s="104"/>
      <c r="BC1375" s="104"/>
      <c r="BD1375" s="104"/>
      <c r="BE1375" s="104"/>
      <c r="BF1375" s="104"/>
      <c r="BG1375" s="104"/>
      <c r="BH1375" s="104"/>
      <c r="BI1375" s="104"/>
      <c r="BJ1375" s="104"/>
      <c r="BK1375" s="104"/>
      <c r="BL1375" s="104"/>
      <c r="BM1375" s="104"/>
      <c r="BN1375" s="104"/>
      <c r="BO1375" s="104"/>
      <c r="BP1375" s="104"/>
      <c r="BQ1375" s="104"/>
      <c r="BR1375" s="104"/>
      <c r="BS1375" s="104"/>
      <c r="BT1375" s="104"/>
      <c r="BU1375" s="104"/>
      <c r="BV1375" s="104"/>
      <c r="BW1375" s="104"/>
      <c r="BX1375" s="104"/>
      <c r="BY1375" s="104"/>
      <c r="BZ1375" s="104"/>
      <c r="CA1375" s="104"/>
      <c r="CB1375" s="104"/>
      <c r="CC1375" s="104"/>
      <c r="CD1375" s="104"/>
      <c r="CE1375" s="104"/>
      <c r="CF1375" s="104"/>
      <c r="CG1375" s="104"/>
      <c r="CH1375" s="104"/>
      <c r="CI1375" s="104"/>
      <c r="CJ1375" s="104"/>
      <c r="CK1375" s="104"/>
      <c r="CL1375" s="104"/>
      <c r="CM1375" s="104"/>
      <c r="CN1375" s="104"/>
      <c r="CO1375" s="104"/>
      <c r="CP1375" s="104"/>
      <c r="CQ1375" s="104"/>
      <c r="CR1375" s="104"/>
      <c r="CS1375" s="104"/>
      <c r="CT1375" s="104"/>
      <c r="CU1375" s="104"/>
      <c r="CV1375" s="104"/>
      <c r="CW1375" s="104"/>
      <c r="CX1375" s="104"/>
      <c r="CY1375" s="104"/>
      <c r="CZ1375" s="104"/>
      <c r="DA1375" s="104"/>
      <c r="DB1375" s="104"/>
      <c r="DC1375" s="104"/>
      <c r="DD1375" s="104"/>
      <c r="DE1375" s="104"/>
      <c r="DF1375" s="104"/>
      <c r="DG1375" s="104"/>
      <c r="DH1375" s="104"/>
      <c r="DI1375" s="104"/>
      <c r="DJ1375" s="107"/>
    </row>
    <row r="1376" spans="1:114" x14ac:dyDescent="0.2">
      <c r="A1376" s="164"/>
      <c r="B1376" s="165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Q1376" s="116"/>
      <c r="R1376" s="116"/>
      <c r="S1376" s="116"/>
      <c r="T1376" s="116"/>
      <c r="U1376" s="116"/>
      <c r="V1376" s="116"/>
      <c r="W1376" s="116"/>
      <c r="X1376" s="116"/>
      <c r="Y1376" s="122"/>
      <c r="Z1376" s="104"/>
      <c r="AA1376" s="104"/>
      <c r="AB1376" s="104"/>
      <c r="AC1376" s="104"/>
      <c r="AD1376" s="104"/>
      <c r="AE1376" s="104"/>
      <c r="AF1376" s="104"/>
      <c r="AG1376" s="104"/>
      <c r="AH1376" s="104"/>
      <c r="AI1376" s="104"/>
      <c r="AJ1376" s="104"/>
      <c r="AK1376" s="104"/>
      <c r="AL1376" s="104"/>
      <c r="AM1376" s="104"/>
      <c r="AN1376" s="104"/>
      <c r="AO1376" s="104"/>
      <c r="AP1376" s="104"/>
      <c r="AQ1376" s="104"/>
      <c r="AR1376" s="104"/>
      <c r="AS1376" s="104"/>
      <c r="AT1376" s="104"/>
      <c r="AU1376" s="104"/>
      <c r="AV1376" s="104"/>
      <c r="AW1376" s="104"/>
      <c r="AX1376" s="104"/>
      <c r="AY1376" s="104"/>
      <c r="AZ1376" s="104"/>
      <c r="BA1376" s="104"/>
      <c r="BB1376" s="104"/>
      <c r="BC1376" s="104"/>
      <c r="BD1376" s="104"/>
      <c r="BE1376" s="104"/>
      <c r="BF1376" s="104"/>
      <c r="BG1376" s="104"/>
      <c r="BH1376" s="104"/>
      <c r="BI1376" s="104"/>
      <c r="BJ1376" s="104"/>
      <c r="BK1376" s="104"/>
      <c r="BL1376" s="104"/>
      <c r="BM1376" s="104"/>
      <c r="BN1376" s="104"/>
      <c r="BO1376" s="104"/>
      <c r="BP1376" s="104"/>
      <c r="BQ1376" s="104"/>
      <c r="BR1376" s="104"/>
      <c r="BS1376" s="104"/>
      <c r="BT1376" s="104"/>
      <c r="BU1376" s="104"/>
      <c r="BV1376" s="104"/>
      <c r="BW1376" s="104"/>
      <c r="BX1376" s="104"/>
      <c r="BY1376" s="104"/>
      <c r="BZ1376" s="104"/>
      <c r="CA1376" s="104"/>
      <c r="CB1376" s="104"/>
      <c r="CC1376" s="104"/>
      <c r="CD1376" s="104"/>
      <c r="CE1376" s="104"/>
      <c r="CF1376" s="104"/>
      <c r="CG1376" s="104"/>
      <c r="CH1376" s="104"/>
      <c r="CI1376" s="104"/>
      <c r="CJ1376" s="104"/>
      <c r="CK1376" s="104"/>
      <c r="CL1376" s="104"/>
      <c r="CM1376" s="104"/>
      <c r="CN1376" s="104"/>
      <c r="CO1376" s="104"/>
      <c r="CP1376" s="104"/>
      <c r="CQ1376" s="104"/>
      <c r="CR1376" s="104"/>
      <c r="CS1376" s="104"/>
      <c r="CT1376" s="104"/>
      <c r="CU1376" s="104"/>
      <c r="CV1376" s="104"/>
      <c r="CW1376" s="104"/>
      <c r="CX1376" s="104"/>
      <c r="CY1376" s="104"/>
      <c r="CZ1376" s="104"/>
      <c r="DA1376" s="104"/>
      <c r="DB1376" s="104"/>
      <c r="DC1376" s="104"/>
      <c r="DD1376" s="104"/>
      <c r="DE1376" s="104"/>
      <c r="DF1376" s="104"/>
      <c r="DG1376" s="104"/>
      <c r="DH1376" s="104"/>
      <c r="DI1376" s="104"/>
      <c r="DJ1376" s="107"/>
    </row>
    <row r="1377" spans="1:114" x14ac:dyDescent="0.2">
      <c r="A1377" s="164"/>
      <c r="B1377" s="165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Q1377" s="116"/>
      <c r="R1377" s="116"/>
      <c r="S1377" s="116"/>
      <c r="T1377" s="116"/>
      <c r="U1377" s="116"/>
      <c r="V1377" s="116"/>
      <c r="W1377" s="116"/>
      <c r="X1377" s="116"/>
      <c r="Y1377" s="122"/>
      <c r="Z1377" s="104"/>
      <c r="AA1377" s="104"/>
      <c r="AB1377" s="104"/>
      <c r="AC1377" s="104"/>
      <c r="AD1377" s="104"/>
      <c r="AE1377" s="104"/>
      <c r="AF1377" s="104"/>
      <c r="AG1377" s="104"/>
      <c r="AH1377" s="104"/>
      <c r="AI1377" s="104"/>
      <c r="AJ1377" s="104"/>
      <c r="AK1377" s="104"/>
      <c r="AL1377" s="104"/>
      <c r="AM1377" s="104"/>
      <c r="AN1377" s="104"/>
      <c r="AO1377" s="104"/>
      <c r="AP1377" s="104"/>
      <c r="AQ1377" s="104"/>
      <c r="AR1377" s="104"/>
      <c r="AS1377" s="104"/>
      <c r="AT1377" s="104"/>
      <c r="AU1377" s="104"/>
      <c r="AV1377" s="104"/>
      <c r="AW1377" s="104"/>
      <c r="AX1377" s="104"/>
      <c r="AY1377" s="104"/>
      <c r="AZ1377" s="104"/>
      <c r="BA1377" s="104"/>
      <c r="BB1377" s="104"/>
      <c r="BC1377" s="104"/>
      <c r="BD1377" s="104"/>
      <c r="BE1377" s="104"/>
      <c r="BF1377" s="104"/>
      <c r="BG1377" s="104"/>
      <c r="BH1377" s="104"/>
      <c r="BI1377" s="104"/>
      <c r="BJ1377" s="104"/>
      <c r="BK1377" s="104"/>
      <c r="BL1377" s="104"/>
      <c r="BM1377" s="104"/>
      <c r="BN1377" s="104"/>
      <c r="BO1377" s="104"/>
      <c r="BP1377" s="104"/>
      <c r="BQ1377" s="104"/>
      <c r="BR1377" s="104"/>
      <c r="BS1377" s="104"/>
      <c r="BT1377" s="104"/>
      <c r="BU1377" s="104"/>
      <c r="BV1377" s="104"/>
      <c r="BW1377" s="104"/>
      <c r="BX1377" s="104"/>
      <c r="BY1377" s="104"/>
      <c r="BZ1377" s="104"/>
      <c r="CA1377" s="104"/>
      <c r="CB1377" s="104"/>
      <c r="CC1377" s="104"/>
      <c r="CD1377" s="104"/>
      <c r="CE1377" s="104"/>
      <c r="CF1377" s="104"/>
      <c r="CG1377" s="104"/>
      <c r="CH1377" s="104"/>
      <c r="CI1377" s="104"/>
      <c r="CJ1377" s="104"/>
      <c r="CK1377" s="104"/>
      <c r="CL1377" s="104"/>
      <c r="CM1377" s="104"/>
      <c r="CN1377" s="104"/>
      <c r="CO1377" s="104"/>
      <c r="CP1377" s="104"/>
      <c r="CQ1377" s="104"/>
      <c r="CR1377" s="104"/>
      <c r="CS1377" s="104"/>
      <c r="CT1377" s="104"/>
      <c r="CU1377" s="104"/>
      <c r="CV1377" s="104"/>
      <c r="CW1377" s="104"/>
      <c r="CX1377" s="104"/>
      <c r="CY1377" s="104"/>
      <c r="CZ1377" s="104"/>
      <c r="DA1377" s="104"/>
      <c r="DB1377" s="104"/>
      <c r="DC1377" s="104"/>
      <c r="DD1377" s="104"/>
      <c r="DE1377" s="104"/>
      <c r="DF1377" s="104"/>
      <c r="DG1377" s="104"/>
      <c r="DH1377" s="104"/>
      <c r="DI1377" s="104"/>
      <c r="DJ1377" s="107"/>
    </row>
    <row r="1378" spans="1:114" x14ac:dyDescent="0.2">
      <c r="A1378" s="164"/>
      <c r="B1378" s="165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Q1378" s="116"/>
      <c r="R1378" s="116"/>
      <c r="S1378" s="116"/>
      <c r="T1378" s="116"/>
      <c r="U1378" s="116"/>
      <c r="V1378" s="116"/>
      <c r="W1378" s="116"/>
      <c r="X1378" s="116"/>
      <c r="Y1378" s="122"/>
      <c r="Z1378" s="104"/>
      <c r="AA1378" s="104"/>
      <c r="AB1378" s="104"/>
      <c r="AC1378" s="104"/>
      <c r="AD1378" s="104"/>
      <c r="AE1378" s="104"/>
      <c r="AF1378" s="104"/>
      <c r="AG1378" s="104"/>
      <c r="AH1378" s="104"/>
      <c r="AI1378" s="104"/>
      <c r="AJ1378" s="104"/>
      <c r="AK1378" s="104"/>
      <c r="AL1378" s="104"/>
      <c r="AM1378" s="104"/>
      <c r="AN1378" s="104"/>
      <c r="AO1378" s="104"/>
      <c r="AP1378" s="104"/>
      <c r="AQ1378" s="104"/>
      <c r="AR1378" s="104"/>
      <c r="AS1378" s="104"/>
      <c r="AT1378" s="104"/>
      <c r="AU1378" s="104"/>
      <c r="AV1378" s="104"/>
      <c r="AW1378" s="104"/>
      <c r="AX1378" s="104"/>
      <c r="AY1378" s="104"/>
      <c r="AZ1378" s="104"/>
      <c r="BA1378" s="104"/>
      <c r="BB1378" s="104"/>
      <c r="BC1378" s="104"/>
      <c r="BD1378" s="104"/>
      <c r="BE1378" s="104"/>
      <c r="BF1378" s="104"/>
      <c r="BG1378" s="104"/>
      <c r="BH1378" s="104"/>
      <c r="BI1378" s="104"/>
      <c r="BJ1378" s="104"/>
      <c r="BK1378" s="104"/>
      <c r="BL1378" s="104"/>
      <c r="BM1378" s="104"/>
      <c r="BN1378" s="104"/>
      <c r="BO1378" s="104"/>
      <c r="BP1378" s="104"/>
      <c r="BQ1378" s="104"/>
      <c r="BR1378" s="104"/>
      <c r="BS1378" s="104"/>
      <c r="BT1378" s="104"/>
      <c r="BU1378" s="104"/>
      <c r="BV1378" s="104"/>
      <c r="BW1378" s="104"/>
      <c r="BX1378" s="104"/>
      <c r="BY1378" s="104"/>
      <c r="BZ1378" s="104"/>
      <c r="CA1378" s="104"/>
      <c r="CB1378" s="104"/>
      <c r="CC1378" s="104"/>
      <c r="CD1378" s="104"/>
      <c r="CE1378" s="104"/>
      <c r="CF1378" s="104"/>
      <c r="CG1378" s="104"/>
      <c r="CH1378" s="104"/>
      <c r="CI1378" s="104"/>
      <c r="CJ1378" s="104"/>
      <c r="CK1378" s="104"/>
      <c r="CL1378" s="104"/>
      <c r="CM1378" s="104"/>
      <c r="CN1378" s="104"/>
      <c r="CO1378" s="104"/>
      <c r="CP1378" s="104"/>
      <c r="CQ1378" s="104"/>
      <c r="CR1378" s="104"/>
      <c r="CS1378" s="104"/>
      <c r="CT1378" s="104"/>
      <c r="CU1378" s="104"/>
      <c r="CV1378" s="104"/>
      <c r="CW1378" s="104"/>
      <c r="CX1378" s="104"/>
      <c r="CY1378" s="104"/>
      <c r="CZ1378" s="104"/>
      <c r="DA1378" s="104"/>
      <c r="DB1378" s="104"/>
      <c r="DC1378" s="104"/>
      <c r="DD1378" s="104"/>
      <c r="DE1378" s="104"/>
      <c r="DF1378" s="104"/>
      <c r="DG1378" s="104"/>
      <c r="DH1378" s="104"/>
      <c r="DI1378" s="104"/>
      <c r="DJ1378" s="107"/>
    </row>
    <row r="1379" spans="1:114" x14ac:dyDescent="0.2">
      <c r="A1379" s="164"/>
      <c r="B1379" s="165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Q1379" s="116"/>
      <c r="R1379" s="116"/>
      <c r="S1379" s="116"/>
      <c r="T1379" s="116"/>
      <c r="U1379" s="116"/>
      <c r="V1379" s="116"/>
      <c r="W1379" s="116"/>
      <c r="X1379" s="116"/>
      <c r="Y1379" s="122"/>
      <c r="Z1379" s="104"/>
      <c r="AA1379" s="104"/>
      <c r="AB1379" s="104"/>
      <c r="AC1379" s="104"/>
      <c r="AD1379" s="104"/>
      <c r="AE1379" s="104"/>
      <c r="AF1379" s="104"/>
      <c r="AG1379" s="104"/>
      <c r="AH1379" s="104"/>
      <c r="AI1379" s="104"/>
      <c r="AJ1379" s="104"/>
      <c r="AK1379" s="104"/>
      <c r="AL1379" s="104"/>
      <c r="AM1379" s="104"/>
      <c r="AN1379" s="104"/>
      <c r="AO1379" s="104"/>
      <c r="AP1379" s="104"/>
      <c r="AQ1379" s="104"/>
      <c r="AR1379" s="104"/>
      <c r="AS1379" s="104"/>
      <c r="AT1379" s="104"/>
      <c r="AU1379" s="104"/>
      <c r="AV1379" s="104"/>
      <c r="AW1379" s="104"/>
      <c r="AX1379" s="104"/>
      <c r="AY1379" s="104"/>
      <c r="AZ1379" s="104"/>
      <c r="BA1379" s="104"/>
      <c r="BB1379" s="104"/>
      <c r="BC1379" s="104"/>
      <c r="BD1379" s="104"/>
      <c r="BE1379" s="104"/>
      <c r="BF1379" s="104"/>
      <c r="BG1379" s="104"/>
      <c r="BH1379" s="104"/>
      <c r="BI1379" s="104"/>
      <c r="BJ1379" s="104"/>
      <c r="BK1379" s="104"/>
      <c r="BL1379" s="104"/>
      <c r="BM1379" s="104"/>
      <c r="BN1379" s="104"/>
      <c r="BO1379" s="104"/>
      <c r="BP1379" s="104"/>
      <c r="BQ1379" s="104"/>
      <c r="BR1379" s="104"/>
      <c r="BS1379" s="104"/>
      <c r="BT1379" s="104"/>
      <c r="BU1379" s="104"/>
      <c r="BV1379" s="104"/>
      <c r="BW1379" s="104"/>
      <c r="BX1379" s="104"/>
      <c r="BY1379" s="104"/>
      <c r="BZ1379" s="104"/>
      <c r="CA1379" s="104"/>
      <c r="CB1379" s="104"/>
      <c r="CC1379" s="104"/>
      <c r="CD1379" s="104"/>
      <c r="CE1379" s="104"/>
      <c r="CF1379" s="104"/>
      <c r="CG1379" s="104"/>
      <c r="CH1379" s="104"/>
      <c r="CI1379" s="104"/>
      <c r="CJ1379" s="104"/>
      <c r="CK1379" s="104"/>
      <c r="CL1379" s="104"/>
      <c r="CM1379" s="104"/>
      <c r="CN1379" s="104"/>
      <c r="CO1379" s="104"/>
      <c r="CP1379" s="104"/>
      <c r="CQ1379" s="104"/>
      <c r="CR1379" s="104"/>
      <c r="CS1379" s="104"/>
      <c r="CT1379" s="104"/>
      <c r="CU1379" s="104"/>
      <c r="CV1379" s="104"/>
      <c r="CW1379" s="104"/>
      <c r="CX1379" s="104"/>
      <c r="CY1379" s="104"/>
      <c r="CZ1379" s="104"/>
      <c r="DA1379" s="104"/>
      <c r="DB1379" s="104"/>
      <c r="DC1379" s="104"/>
      <c r="DD1379" s="104"/>
      <c r="DE1379" s="104"/>
      <c r="DF1379" s="104"/>
      <c r="DG1379" s="104"/>
      <c r="DH1379" s="104"/>
      <c r="DI1379" s="104"/>
      <c r="DJ1379" s="107"/>
    </row>
    <row r="1380" spans="1:114" x14ac:dyDescent="0.2">
      <c r="A1380" s="164"/>
      <c r="B1380" s="165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Q1380" s="116"/>
      <c r="R1380" s="116"/>
      <c r="S1380" s="116"/>
      <c r="T1380" s="116"/>
      <c r="U1380" s="116"/>
      <c r="V1380" s="116"/>
      <c r="W1380" s="116"/>
      <c r="X1380" s="116"/>
      <c r="Y1380" s="122"/>
      <c r="Z1380" s="104"/>
      <c r="AA1380" s="104"/>
      <c r="AB1380" s="104"/>
      <c r="AC1380" s="104"/>
      <c r="AD1380" s="104"/>
      <c r="AE1380" s="104"/>
      <c r="AF1380" s="104"/>
      <c r="AG1380" s="104"/>
      <c r="AH1380" s="104"/>
      <c r="AI1380" s="104"/>
      <c r="AJ1380" s="104"/>
      <c r="AK1380" s="104"/>
      <c r="AL1380" s="104"/>
      <c r="AM1380" s="104"/>
      <c r="AN1380" s="104"/>
      <c r="AO1380" s="104"/>
      <c r="AP1380" s="104"/>
      <c r="AQ1380" s="104"/>
      <c r="AR1380" s="104"/>
      <c r="AS1380" s="104"/>
      <c r="AT1380" s="104"/>
      <c r="AU1380" s="104"/>
      <c r="AV1380" s="104"/>
      <c r="AW1380" s="104"/>
      <c r="AX1380" s="104"/>
      <c r="AY1380" s="104"/>
      <c r="AZ1380" s="104"/>
      <c r="BA1380" s="104"/>
      <c r="BB1380" s="104"/>
      <c r="BC1380" s="104"/>
      <c r="BD1380" s="104"/>
      <c r="BE1380" s="104"/>
      <c r="BF1380" s="104"/>
      <c r="BG1380" s="104"/>
      <c r="BH1380" s="104"/>
      <c r="BI1380" s="104"/>
      <c r="BJ1380" s="104"/>
      <c r="BK1380" s="104"/>
      <c r="BL1380" s="104"/>
      <c r="BM1380" s="104"/>
      <c r="BN1380" s="104"/>
      <c r="BO1380" s="104"/>
      <c r="BP1380" s="104"/>
      <c r="BQ1380" s="104"/>
      <c r="BR1380" s="104"/>
      <c r="BS1380" s="104"/>
      <c r="BT1380" s="104"/>
      <c r="BU1380" s="104"/>
      <c r="BV1380" s="104"/>
      <c r="BW1380" s="104"/>
      <c r="BX1380" s="104"/>
      <c r="BY1380" s="104"/>
      <c r="BZ1380" s="104"/>
      <c r="CA1380" s="104"/>
      <c r="CB1380" s="104"/>
      <c r="CC1380" s="104"/>
      <c r="CD1380" s="104"/>
      <c r="CE1380" s="104"/>
      <c r="CF1380" s="104"/>
      <c r="CG1380" s="104"/>
      <c r="CH1380" s="104"/>
      <c r="CI1380" s="104"/>
      <c r="CJ1380" s="104"/>
      <c r="CK1380" s="104"/>
      <c r="CL1380" s="104"/>
      <c r="CM1380" s="104"/>
      <c r="CN1380" s="104"/>
      <c r="CO1380" s="104"/>
      <c r="CP1380" s="104"/>
      <c r="CQ1380" s="104"/>
      <c r="CR1380" s="104"/>
      <c r="CS1380" s="104"/>
      <c r="CT1380" s="104"/>
      <c r="CU1380" s="104"/>
      <c r="CV1380" s="104"/>
      <c r="CW1380" s="104"/>
      <c r="CX1380" s="104"/>
      <c r="CY1380" s="104"/>
      <c r="CZ1380" s="104"/>
      <c r="DA1380" s="104"/>
      <c r="DB1380" s="104"/>
      <c r="DC1380" s="104"/>
      <c r="DD1380" s="104"/>
      <c r="DE1380" s="104"/>
      <c r="DF1380" s="104"/>
      <c r="DG1380" s="104"/>
      <c r="DH1380" s="104"/>
      <c r="DI1380" s="104"/>
      <c r="DJ1380" s="107"/>
    </row>
    <row r="1381" spans="1:114" x14ac:dyDescent="0.2">
      <c r="A1381" s="164"/>
      <c r="B1381" s="165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Q1381" s="116"/>
      <c r="R1381" s="116"/>
      <c r="S1381" s="116"/>
      <c r="T1381" s="116"/>
      <c r="U1381" s="116"/>
      <c r="V1381" s="116"/>
      <c r="W1381" s="116"/>
      <c r="X1381" s="116"/>
      <c r="Y1381" s="122"/>
      <c r="Z1381" s="104"/>
      <c r="AA1381" s="104"/>
      <c r="AB1381" s="104"/>
      <c r="AC1381" s="104"/>
      <c r="AD1381" s="104"/>
      <c r="AE1381" s="104"/>
      <c r="AF1381" s="104"/>
      <c r="AG1381" s="104"/>
      <c r="AH1381" s="104"/>
      <c r="AI1381" s="104"/>
      <c r="AJ1381" s="104"/>
      <c r="AK1381" s="104"/>
      <c r="AL1381" s="104"/>
      <c r="AM1381" s="104"/>
      <c r="AN1381" s="104"/>
      <c r="AO1381" s="104"/>
      <c r="AP1381" s="104"/>
      <c r="AQ1381" s="104"/>
      <c r="AR1381" s="104"/>
      <c r="AS1381" s="104"/>
      <c r="AT1381" s="104"/>
      <c r="AU1381" s="104"/>
      <c r="AV1381" s="104"/>
      <c r="AW1381" s="104"/>
      <c r="AX1381" s="104"/>
      <c r="AY1381" s="104"/>
      <c r="AZ1381" s="104"/>
      <c r="BA1381" s="104"/>
      <c r="BB1381" s="104"/>
      <c r="BC1381" s="104"/>
      <c r="BD1381" s="104"/>
      <c r="BE1381" s="104"/>
      <c r="BF1381" s="104"/>
      <c r="BG1381" s="104"/>
      <c r="BH1381" s="104"/>
      <c r="BI1381" s="104"/>
      <c r="BJ1381" s="104"/>
      <c r="BK1381" s="104"/>
      <c r="BL1381" s="104"/>
      <c r="BM1381" s="104"/>
      <c r="BN1381" s="104"/>
      <c r="BO1381" s="104"/>
      <c r="BP1381" s="104"/>
      <c r="BQ1381" s="104"/>
      <c r="BR1381" s="104"/>
      <c r="BS1381" s="104"/>
      <c r="BT1381" s="104"/>
      <c r="BU1381" s="104"/>
      <c r="BV1381" s="104"/>
      <c r="BW1381" s="104"/>
      <c r="BX1381" s="104"/>
      <c r="BY1381" s="104"/>
      <c r="BZ1381" s="104"/>
      <c r="CA1381" s="104"/>
      <c r="CB1381" s="104"/>
      <c r="CC1381" s="104"/>
      <c r="CD1381" s="104"/>
      <c r="CE1381" s="104"/>
      <c r="CF1381" s="104"/>
      <c r="CG1381" s="104"/>
      <c r="CH1381" s="104"/>
      <c r="CI1381" s="104"/>
      <c r="CJ1381" s="104"/>
      <c r="CK1381" s="104"/>
      <c r="CL1381" s="104"/>
      <c r="CM1381" s="104"/>
      <c r="CN1381" s="104"/>
      <c r="CO1381" s="104"/>
      <c r="CP1381" s="104"/>
      <c r="CQ1381" s="104"/>
      <c r="CR1381" s="104"/>
      <c r="CS1381" s="104"/>
      <c r="CT1381" s="104"/>
      <c r="CU1381" s="104"/>
      <c r="CV1381" s="104"/>
      <c r="CW1381" s="104"/>
      <c r="CX1381" s="104"/>
      <c r="CY1381" s="104"/>
      <c r="CZ1381" s="104"/>
      <c r="DA1381" s="104"/>
      <c r="DB1381" s="104"/>
      <c r="DC1381" s="104"/>
      <c r="DD1381" s="104"/>
      <c r="DE1381" s="104"/>
      <c r="DF1381" s="104"/>
      <c r="DG1381" s="104"/>
      <c r="DH1381" s="104"/>
      <c r="DI1381" s="104"/>
      <c r="DJ1381" s="107"/>
    </row>
    <row r="1382" spans="1:114" x14ac:dyDescent="0.2">
      <c r="A1382" s="164"/>
      <c r="B1382" s="165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Q1382" s="116"/>
      <c r="R1382" s="116"/>
      <c r="S1382" s="116"/>
      <c r="T1382" s="116"/>
      <c r="U1382" s="116"/>
      <c r="V1382" s="116"/>
      <c r="W1382" s="116"/>
      <c r="X1382" s="116"/>
      <c r="Y1382" s="122"/>
      <c r="Z1382" s="104"/>
      <c r="AA1382" s="104"/>
      <c r="AB1382" s="104"/>
      <c r="AC1382" s="104"/>
      <c r="AD1382" s="104"/>
      <c r="AE1382" s="104"/>
      <c r="AF1382" s="104"/>
      <c r="AG1382" s="104"/>
      <c r="AH1382" s="104"/>
      <c r="AI1382" s="104"/>
      <c r="AJ1382" s="104"/>
      <c r="AK1382" s="104"/>
      <c r="AL1382" s="104"/>
      <c r="AM1382" s="104"/>
      <c r="AN1382" s="104"/>
      <c r="AO1382" s="104"/>
      <c r="AP1382" s="104"/>
      <c r="AQ1382" s="104"/>
      <c r="AR1382" s="104"/>
      <c r="AS1382" s="104"/>
      <c r="AT1382" s="104"/>
      <c r="AU1382" s="104"/>
      <c r="AV1382" s="104"/>
      <c r="AW1382" s="104"/>
      <c r="AX1382" s="104"/>
      <c r="AY1382" s="104"/>
      <c r="AZ1382" s="104"/>
      <c r="BA1382" s="104"/>
      <c r="BB1382" s="104"/>
      <c r="BC1382" s="104"/>
      <c r="BD1382" s="104"/>
      <c r="BE1382" s="104"/>
      <c r="BF1382" s="104"/>
      <c r="BG1382" s="104"/>
      <c r="BH1382" s="104"/>
      <c r="BI1382" s="104"/>
      <c r="BJ1382" s="104"/>
      <c r="BK1382" s="104"/>
      <c r="BL1382" s="104"/>
      <c r="BM1382" s="104"/>
      <c r="BN1382" s="104"/>
      <c r="BO1382" s="104"/>
      <c r="BP1382" s="104"/>
      <c r="BQ1382" s="104"/>
      <c r="BR1382" s="104"/>
      <c r="BS1382" s="104"/>
      <c r="BT1382" s="104"/>
      <c r="BU1382" s="104"/>
      <c r="BV1382" s="104"/>
      <c r="BW1382" s="104"/>
      <c r="BX1382" s="104"/>
      <c r="BY1382" s="104"/>
      <c r="BZ1382" s="104"/>
      <c r="CA1382" s="104"/>
      <c r="CB1382" s="104"/>
      <c r="CC1382" s="104"/>
      <c r="CD1382" s="104"/>
      <c r="CE1382" s="104"/>
      <c r="CF1382" s="104"/>
      <c r="CG1382" s="104"/>
      <c r="CH1382" s="104"/>
      <c r="CI1382" s="104"/>
      <c r="CJ1382" s="104"/>
      <c r="CK1382" s="104"/>
      <c r="CL1382" s="104"/>
      <c r="CM1382" s="104"/>
      <c r="CN1382" s="104"/>
      <c r="CO1382" s="104"/>
      <c r="CP1382" s="104"/>
      <c r="CQ1382" s="104"/>
      <c r="CR1382" s="104"/>
      <c r="CS1382" s="104"/>
      <c r="CT1382" s="104"/>
      <c r="CU1382" s="104"/>
      <c r="CV1382" s="104"/>
      <c r="CW1382" s="104"/>
      <c r="CX1382" s="104"/>
      <c r="CY1382" s="104"/>
      <c r="CZ1382" s="104"/>
      <c r="DA1382" s="104"/>
      <c r="DB1382" s="104"/>
      <c r="DC1382" s="104"/>
      <c r="DD1382" s="104"/>
      <c r="DE1382" s="104"/>
      <c r="DF1382" s="104"/>
      <c r="DG1382" s="104"/>
      <c r="DH1382" s="104"/>
      <c r="DI1382" s="104"/>
      <c r="DJ1382" s="107"/>
    </row>
    <row r="1383" spans="1:114" x14ac:dyDescent="0.2">
      <c r="A1383" s="164"/>
      <c r="B1383" s="165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Q1383" s="116"/>
      <c r="R1383" s="116"/>
      <c r="S1383" s="116"/>
      <c r="T1383" s="116"/>
      <c r="U1383" s="116"/>
      <c r="V1383" s="116"/>
      <c r="W1383" s="116"/>
      <c r="X1383" s="116"/>
      <c r="Y1383" s="122"/>
      <c r="Z1383" s="104"/>
      <c r="AA1383" s="104"/>
      <c r="AB1383" s="104"/>
      <c r="AC1383" s="104"/>
      <c r="AD1383" s="104"/>
      <c r="AE1383" s="104"/>
      <c r="AF1383" s="104"/>
      <c r="AG1383" s="104"/>
      <c r="AH1383" s="104"/>
      <c r="AI1383" s="104"/>
      <c r="AJ1383" s="104"/>
      <c r="AK1383" s="104"/>
      <c r="AL1383" s="104"/>
      <c r="AM1383" s="104"/>
      <c r="AN1383" s="104"/>
      <c r="AO1383" s="104"/>
      <c r="AP1383" s="104"/>
      <c r="AQ1383" s="104"/>
      <c r="AR1383" s="104"/>
      <c r="AS1383" s="104"/>
      <c r="AT1383" s="104"/>
      <c r="AU1383" s="104"/>
      <c r="AV1383" s="104"/>
      <c r="AW1383" s="104"/>
      <c r="AX1383" s="104"/>
      <c r="AY1383" s="104"/>
      <c r="AZ1383" s="104"/>
      <c r="BA1383" s="104"/>
      <c r="BB1383" s="104"/>
      <c r="BC1383" s="104"/>
      <c r="BD1383" s="104"/>
      <c r="BE1383" s="104"/>
      <c r="BF1383" s="104"/>
      <c r="BG1383" s="104"/>
      <c r="BH1383" s="104"/>
      <c r="BI1383" s="104"/>
      <c r="BJ1383" s="104"/>
      <c r="BK1383" s="104"/>
      <c r="BL1383" s="104"/>
      <c r="BM1383" s="104"/>
      <c r="BN1383" s="104"/>
      <c r="BO1383" s="104"/>
      <c r="BP1383" s="104"/>
      <c r="BQ1383" s="104"/>
      <c r="BR1383" s="104"/>
      <c r="BS1383" s="104"/>
      <c r="BT1383" s="104"/>
      <c r="BU1383" s="104"/>
      <c r="BV1383" s="104"/>
      <c r="BW1383" s="104"/>
      <c r="BX1383" s="104"/>
      <c r="BY1383" s="104"/>
      <c r="BZ1383" s="104"/>
      <c r="CA1383" s="104"/>
      <c r="CB1383" s="104"/>
      <c r="CC1383" s="104"/>
      <c r="CD1383" s="104"/>
      <c r="CE1383" s="104"/>
      <c r="CF1383" s="104"/>
      <c r="CG1383" s="104"/>
      <c r="CH1383" s="104"/>
      <c r="CI1383" s="104"/>
      <c r="CJ1383" s="104"/>
      <c r="CK1383" s="104"/>
      <c r="CL1383" s="104"/>
      <c r="CM1383" s="104"/>
      <c r="CN1383" s="104"/>
      <c r="CO1383" s="104"/>
      <c r="CP1383" s="104"/>
      <c r="CQ1383" s="104"/>
      <c r="CR1383" s="104"/>
      <c r="CS1383" s="104"/>
      <c r="CT1383" s="104"/>
      <c r="CU1383" s="104"/>
      <c r="CV1383" s="104"/>
      <c r="CW1383" s="104"/>
      <c r="CX1383" s="104"/>
      <c r="CY1383" s="104"/>
      <c r="CZ1383" s="104"/>
      <c r="DA1383" s="104"/>
      <c r="DB1383" s="104"/>
      <c r="DC1383" s="104"/>
      <c r="DD1383" s="104"/>
      <c r="DE1383" s="104"/>
      <c r="DF1383" s="104"/>
      <c r="DG1383" s="104"/>
      <c r="DH1383" s="104"/>
      <c r="DI1383" s="104"/>
      <c r="DJ1383" s="107"/>
    </row>
    <row r="1384" spans="1:114" x14ac:dyDescent="0.2">
      <c r="A1384" s="164"/>
      <c r="B1384" s="165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Q1384" s="116"/>
      <c r="R1384" s="116"/>
      <c r="S1384" s="116"/>
      <c r="T1384" s="116"/>
      <c r="U1384" s="116"/>
      <c r="V1384" s="116"/>
      <c r="W1384" s="116"/>
      <c r="X1384" s="116"/>
      <c r="Y1384" s="122"/>
      <c r="Z1384" s="104"/>
      <c r="AA1384" s="104"/>
      <c r="AB1384" s="104"/>
      <c r="AC1384" s="104"/>
      <c r="AD1384" s="104"/>
      <c r="AE1384" s="104"/>
      <c r="AF1384" s="104"/>
      <c r="AG1384" s="104"/>
      <c r="AH1384" s="104"/>
      <c r="AI1384" s="104"/>
      <c r="AJ1384" s="104"/>
      <c r="AK1384" s="104"/>
      <c r="AL1384" s="104"/>
      <c r="AM1384" s="104"/>
      <c r="AN1384" s="104"/>
      <c r="AO1384" s="104"/>
      <c r="AP1384" s="104"/>
      <c r="AQ1384" s="104"/>
      <c r="AR1384" s="104"/>
      <c r="AS1384" s="104"/>
      <c r="AT1384" s="104"/>
      <c r="AU1384" s="104"/>
      <c r="AV1384" s="104"/>
      <c r="AW1384" s="104"/>
      <c r="AX1384" s="104"/>
      <c r="AY1384" s="104"/>
      <c r="AZ1384" s="104"/>
      <c r="BA1384" s="104"/>
      <c r="BB1384" s="104"/>
      <c r="BC1384" s="104"/>
      <c r="BD1384" s="104"/>
      <c r="BE1384" s="104"/>
      <c r="BF1384" s="104"/>
      <c r="BG1384" s="104"/>
      <c r="BH1384" s="104"/>
      <c r="BI1384" s="104"/>
      <c r="BJ1384" s="104"/>
      <c r="BK1384" s="104"/>
      <c r="BL1384" s="104"/>
      <c r="BM1384" s="104"/>
      <c r="BN1384" s="104"/>
      <c r="BO1384" s="104"/>
      <c r="BP1384" s="104"/>
      <c r="BQ1384" s="104"/>
      <c r="BR1384" s="104"/>
      <c r="BS1384" s="104"/>
      <c r="BT1384" s="104"/>
      <c r="BU1384" s="104"/>
      <c r="BV1384" s="104"/>
      <c r="BW1384" s="104"/>
      <c r="BX1384" s="104"/>
      <c r="BY1384" s="104"/>
      <c r="BZ1384" s="104"/>
      <c r="CA1384" s="104"/>
      <c r="CB1384" s="104"/>
      <c r="CC1384" s="104"/>
      <c r="CD1384" s="104"/>
      <c r="CE1384" s="104"/>
      <c r="CF1384" s="104"/>
      <c r="CG1384" s="104"/>
      <c r="CH1384" s="104"/>
      <c r="CI1384" s="104"/>
      <c r="CJ1384" s="104"/>
      <c r="CK1384" s="104"/>
      <c r="CL1384" s="104"/>
      <c r="CM1384" s="104"/>
      <c r="CN1384" s="104"/>
      <c r="CO1384" s="104"/>
      <c r="CP1384" s="104"/>
      <c r="CQ1384" s="104"/>
      <c r="CR1384" s="104"/>
      <c r="CS1384" s="104"/>
      <c r="CT1384" s="104"/>
      <c r="CU1384" s="104"/>
      <c r="CV1384" s="104"/>
      <c r="CW1384" s="104"/>
      <c r="CX1384" s="104"/>
      <c r="CY1384" s="104"/>
      <c r="CZ1384" s="104"/>
      <c r="DA1384" s="104"/>
      <c r="DB1384" s="104"/>
      <c r="DC1384" s="104"/>
      <c r="DD1384" s="104"/>
      <c r="DE1384" s="104"/>
      <c r="DF1384" s="104"/>
      <c r="DG1384" s="104"/>
      <c r="DH1384" s="104"/>
      <c r="DI1384" s="104"/>
      <c r="DJ1384" s="107"/>
    </row>
    <row r="1385" spans="1:114" x14ac:dyDescent="0.2">
      <c r="A1385" s="164"/>
      <c r="B1385" s="165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Q1385" s="116"/>
      <c r="R1385" s="116"/>
      <c r="S1385" s="116"/>
      <c r="T1385" s="116"/>
      <c r="U1385" s="116"/>
      <c r="V1385" s="116"/>
      <c r="W1385" s="116"/>
      <c r="X1385" s="116"/>
      <c r="Y1385" s="122"/>
      <c r="Z1385" s="104"/>
      <c r="AA1385" s="104"/>
      <c r="AB1385" s="104"/>
      <c r="AC1385" s="104"/>
      <c r="AD1385" s="104"/>
      <c r="AE1385" s="104"/>
      <c r="AF1385" s="104"/>
      <c r="AG1385" s="104"/>
      <c r="AH1385" s="104"/>
      <c r="AI1385" s="104"/>
      <c r="AJ1385" s="104"/>
      <c r="AK1385" s="104"/>
      <c r="AL1385" s="104"/>
      <c r="AM1385" s="104"/>
      <c r="AN1385" s="104"/>
      <c r="AO1385" s="104"/>
      <c r="AP1385" s="104"/>
      <c r="AQ1385" s="104"/>
      <c r="AR1385" s="104"/>
      <c r="AS1385" s="104"/>
      <c r="AT1385" s="104"/>
      <c r="AU1385" s="104"/>
      <c r="AV1385" s="104"/>
      <c r="AW1385" s="104"/>
      <c r="AX1385" s="104"/>
      <c r="AY1385" s="104"/>
      <c r="AZ1385" s="104"/>
      <c r="BA1385" s="104"/>
      <c r="BB1385" s="104"/>
      <c r="BC1385" s="104"/>
      <c r="BD1385" s="104"/>
      <c r="BE1385" s="104"/>
      <c r="BF1385" s="104"/>
      <c r="BG1385" s="104"/>
      <c r="BH1385" s="104"/>
      <c r="BI1385" s="104"/>
      <c r="BJ1385" s="104"/>
      <c r="BK1385" s="104"/>
      <c r="BL1385" s="104"/>
      <c r="BM1385" s="104"/>
      <c r="BN1385" s="104"/>
      <c r="BO1385" s="104"/>
      <c r="BP1385" s="104"/>
      <c r="BQ1385" s="104"/>
      <c r="BR1385" s="104"/>
      <c r="BS1385" s="104"/>
      <c r="BT1385" s="104"/>
      <c r="BU1385" s="104"/>
      <c r="BV1385" s="104"/>
      <c r="BW1385" s="104"/>
      <c r="BX1385" s="104"/>
      <c r="BY1385" s="104"/>
      <c r="BZ1385" s="104"/>
      <c r="CA1385" s="104"/>
      <c r="CB1385" s="104"/>
      <c r="CC1385" s="104"/>
      <c r="CD1385" s="104"/>
      <c r="CE1385" s="104"/>
      <c r="CF1385" s="104"/>
      <c r="CG1385" s="104"/>
      <c r="CH1385" s="104"/>
      <c r="CI1385" s="104"/>
      <c r="CJ1385" s="104"/>
      <c r="CK1385" s="104"/>
      <c r="CL1385" s="104"/>
      <c r="CM1385" s="104"/>
      <c r="CN1385" s="104"/>
      <c r="CO1385" s="104"/>
      <c r="CP1385" s="104"/>
      <c r="CQ1385" s="104"/>
      <c r="CR1385" s="104"/>
      <c r="CS1385" s="104"/>
      <c r="CT1385" s="104"/>
      <c r="CU1385" s="104"/>
      <c r="CV1385" s="104"/>
      <c r="CW1385" s="104"/>
      <c r="CX1385" s="104"/>
      <c r="CY1385" s="104"/>
      <c r="CZ1385" s="104"/>
      <c r="DA1385" s="104"/>
      <c r="DB1385" s="104"/>
      <c r="DC1385" s="104"/>
      <c r="DD1385" s="104"/>
      <c r="DE1385" s="104"/>
      <c r="DF1385" s="104"/>
      <c r="DG1385" s="104"/>
      <c r="DH1385" s="104"/>
      <c r="DI1385" s="104"/>
      <c r="DJ1385" s="107"/>
    </row>
    <row r="1386" spans="1:114" x14ac:dyDescent="0.2">
      <c r="A1386" s="164"/>
      <c r="B1386" s="165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Q1386" s="116"/>
      <c r="R1386" s="116"/>
      <c r="S1386" s="116"/>
      <c r="T1386" s="116"/>
      <c r="U1386" s="116"/>
      <c r="V1386" s="116"/>
      <c r="W1386" s="116"/>
      <c r="X1386" s="116"/>
      <c r="Y1386" s="122"/>
      <c r="Z1386" s="104"/>
      <c r="AA1386" s="104"/>
      <c r="AB1386" s="104"/>
      <c r="AC1386" s="104"/>
      <c r="AD1386" s="104"/>
      <c r="AE1386" s="104"/>
      <c r="AF1386" s="104"/>
      <c r="AG1386" s="104"/>
      <c r="AH1386" s="104"/>
      <c r="AI1386" s="104"/>
      <c r="AJ1386" s="104"/>
      <c r="AK1386" s="104"/>
      <c r="AL1386" s="104"/>
      <c r="AM1386" s="104"/>
      <c r="AN1386" s="104"/>
      <c r="AO1386" s="104"/>
      <c r="AP1386" s="104"/>
      <c r="AQ1386" s="104"/>
      <c r="AR1386" s="104"/>
      <c r="AS1386" s="104"/>
      <c r="AT1386" s="104"/>
      <c r="AU1386" s="104"/>
      <c r="AV1386" s="104"/>
      <c r="AW1386" s="104"/>
      <c r="AX1386" s="104"/>
      <c r="AY1386" s="104"/>
      <c r="AZ1386" s="104"/>
      <c r="BA1386" s="104"/>
      <c r="BB1386" s="104"/>
      <c r="BC1386" s="104"/>
      <c r="BD1386" s="104"/>
      <c r="BE1386" s="104"/>
      <c r="BF1386" s="104"/>
      <c r="BG1386" s="104"/>
      <c r="BH1386" s="104"/>
      <c r="BI1386" s="104"/>
      <c r="BJ1386" s="104"/>
      <c r="BK1386" s="104"/>
      <c r="BL1386" s="104"/>
      <c r="BM1386" s="104"/>
      <c r="BN1386" s="104"/>
      <c r="BO1386" s="104"/>
      <c r="BP1386" s="104"/>
      <c r="BQ1386" s="104"/>
      <c r="BR1386" s="104"/>
      <c r="BS1386" s="104"/>
      <c r="BT1386" s="104"/>
      <c r="BU1386" s="104"/>
      <c r="BV1386" s="104"/>
      <c r="BW1386" s="104"/>
      <c r="BX1386" s="104"/>
      <c r="BY1386" s="104"/>
      <c r="BZ1386" s="104"/>
      <c r="CA1386" s="104"/>
      <c r="CB1386" s="104"/>
      <c r="CC1386" s="104"/>
      <c r="CD1386" s="104"/>
      <c r="CE1386" s="104"/>
      <c r="CF1386" s="104"/>
      <c r="CG1386" s="104"/>
      <c r="CH1386" s="104"/>
      <c r="CI1386" s="104"/>
      <c r="CJ1386" s="104"/>
      <c r="CK1386" s="104"/>
      <c r="CL1386" s="104"/>
      <c r="CM1386" s="104"/>
      <c r="CN1386" s="104"/>
      <c r="CO1386" s="104"/>
      <c r="CP1386" s="104"/>
      <c r="CQ1386" s="104"/>
      <c r="CR1386" s="104"/>
      <c r="CS1386" s="104"/>
      <c r="CT1386" s="104"/>
      <c r="CU1386" s="104"/>
      <c r="CV1386" s="104"/>
      <c r="CW1386" s="104"/>
      <c r="CX1386" s="104"/>
      <c r="CY1386" s="104"/>
      <c r="CZ1386" s="104"/>
      <c r="DA1386" s="104"/>
      <c r="DB1386" s="104"/>
      <c r="DC1386" s="104"/>
      <c r="DD1386" s="104"/>
      <c r="DE1386" s="104"/>
      <c r="DF1386" s="104"/>
      <c r="DG1386" s="104"/>
      <c r="DH1386" s="104"/>
      <c r="DI1386" s="104"/>
      <c r="DJ1386" s="107"/>
    </row>
    <row r="1387" spans="1:114" x14ac:dyDescent="0.2">
      <c r="A1387" s="164"/>
      <c r="B1387" s="165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Q1387" s="116"/>
      <c r="R1387" s="116"/>
      <c r="S1387" s="116"/>
      <c r="T1387" s="116"/>
      <c r="U1387" s="116"/>
      <c r="V1387" s="116"/>
      <c r="W1387" s="116"/>
      <c r="X1387" s="116"/>
      <c r="Y1387" s="122"/>
      <c r="Z1387" s="104"/>
      <c r="AA1387" s="104"/>
      <c r="AB1387" s="104"/>
      <c r="AC1387" s="104"/>
      <c r="AD1387" s="104"/>
      <c r="AE1387" s="104"/>
      <c r="AF1387" s="104"/>
      <c r="AG1387" s="104"/>
      <c r="AH1387" s="104"/>
      <c r="AI1387" s="104"/>
      <c r="AJ1387" s="104"/>
      <c r="AK1387" s="104"/>
      <c r="AL1387" s="104"/>
      <c r="AM1387" s="104"/>
      <c r="AN1387" s="104"/>
      <c r="AO1387" s="104"/>
      <c r="AP1387" s="104"/>
      <c r="AQ1387" s="104"/>
      <c r="AR1387" s="104"/>
      <c r="AS1387" s="104"/>
      <c r="AT1387" s="104"/>
      <c r="AU1387" s="104"/>
      <c r="AV1387" s="104"/>
      <c r="AW1387" s="104"/>
      <c r="AX1387" s="104"/>
      <c r="AY1387" s="104"/>
      <c r="AZ1387" s="104"/>
      <c r="BA1387" s="104"/>
      <c r="BB1387" s="104"/>
      <c r="BC1387" s="104"/>
      <c r="BD1387" s="104"/>
      <c r="BE1387" s="104"/>
      <c r="BF1387" s="104"/>
      <c r="BG1387" s="104"/>
      <c r="BH1387" s="104"/>
      <c r="BI1387" s="104"/>
      <c r="BJ1387" s="104"/>
      <c r="BK1387" s="104"/>
      <c r="BL1387" s="104"/>
      <c r="BM1387" s="104"/>
      <c r="BN1387" s="104"/>
      <c r="BO1387" s="104"/>
      <c r="BP1387" s="104"/>
      <c r="BQ1387" s="104"/>
      <c r="BR1387" s="104"/>
      <c r="BS1387" s="104"/>
      <c r="BT1387" s="104"/>
      <c r="BU1387" s="104"/>
      <c r="BV1387" s="104"/>
      <c r="BW1387" s="104"/>
      <c r="BX1387" s="104"/>
      <c r="BY1387" s="104"/>
      <c r="BZ1387" s="104"/>
      <c r="CA1387" s="104"/>
      <c r="CB1387" s="104"/>
      <c r="CC1387" s="104"/>
      <c r="CD1387" s="104"/>
      <c r="CE1387" s="104"/>
      <c r="CF1387" s="104"/>
      <c r="CG1387" s="104"/>
      <c r="CH1387" s="104"/>
      <c r="CI1387" s="104"/>
      <c r="CJ1387" s="104"/>
      <c r="CK1387" s="104"/>
      <c r="CL1387" s="104"/>
      <c r="CM1387" s="104"/>
      <c r="CN1387" s="104"/>
      <c r="CO1387" s="104"/>
      <c r="CP1387" s="104"/>
      <c r="CQ1387" s="104"/>
      <c r="CR1387" s="104"/>
      <c r="CS1387" s="104"/>
      <c r="CT1387" s="104"/>
      <c r="CU1387" s="104"/>
      <c r="CV1387" s="104"/>
      <c r="CW1387" s="104"/>
      <c r="CX1387" s="104"/>
      <c r="CY1387" s="104"/>
      <c r="CZ1387" s="104"/>
      <c r="DA1387" s="104"/>
      <c r="DB1387" s="104"/>
      <c r="DC1387" s="104"/>
      <c r="DD1387" s="104"/>
      <c r="DE1387" s="104"/>
      <c r="DF1387" s="104"/>
      <c r="DG1387" s="104"/>
      <c r="DH1387" s="104"/>
      <c r="DI1387" s="104"/>
      <c r="DJ1387" s="107"/>
    </row>
    <row r="1388" spans="1:114" x14ac:dyDescent="0.2">
      <c r="A1388" s="164"/>
      <c r="B1388" s="165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Q1388" s="116"/>
      <c r="R1388" s="116"/>
      <c r="S1388" s="116"/>
      <c r="T1388" s="116"/>
      <c r="U1388" s="116"/>
      <c r="V1388" s="116"/>
      <c r="W1388" s="116"/>
      <c r="X1388" s="116"/>
      <c r="Y1388" s="122"/>
      <c r="Z1388" s="104"/>
      <c r="AA1388" s="104"/>
      <c r="AB1388" s="104"/>
      <c r="AC1388" s="104"/>
      <c r="AD1388" s="104"/>
      <c r="AE1388" s="104"/>
      <c r="AF1388" s="104"/>
      <c r="AG1388" s="104"/>
      <c r="AH1388" s="104"/>
      <c r="AI1388" s="104"/>
      <c r="AJ1388" s="104"/>
      <c r="AK1388" s="104"/>
      <c r="AL1388" s="104"/>
      <c r="AM1388" s="104"/>
      <c r="AN1388" s="104"/>
      <c r="AO1388" s="104"/>
      <c r="AP1388" s="104"/>
      <c r="AQ1388" s="104"/>
      <c r="AR1388" s="104"/>
      <c r="AS1388" s="104"/>
      <c r="AT1388" s="104"/>
      <c r="AU1388" s="104"/>
      <c r="AV1388" s="104"/>
      <c r="AW1388" s="104"/>
      <c r="AX1388" s="104"/>
      <c r="AY1388" s="104"/>
      <c r="AZ1388" s="104"/>
      <c r="BA1388" s="104"/>
      <c r="BB1388" s="104"/>
      <c r="BC1388" s="104"/>
      <c r="BD1388" s="104"/>
      <c r="BE1388" s="104"/>
      <c r="BF1388" s="104"/>
      <c r="BG1388" s="104"/>
      <c r="BH1388" s="104"/>
      <c r="BI1388" s="104"/>
      <c r="BJ1388" s="104"/>
      <c r="BK1388" s="104"/>
      <c r="BL1388" s="104"/>
      <c r="BM1388" s="104"/>
      <c r="BN1388" s="104"/>
      <c r="BO1388" s="104"/>
      <c r="BP1388" s="104"/>
      <c r="BQ1388" s="104"/>
      <c r="BR1388" s="104"/>
      <c r="BS1388" s="104"/>
      <c r="BT1388" s="104"/>
      <c r="BU1388" s="104"/>
      <c r="BV1388" s="104"/>
      <c r="BW1388" s="104"/>
      <c r="BX1388" s="104"/>
      <c r="BY1388" s="104"/>
      <c r="BZ1388" s="104"/>
      <c r="CA1388" s="104"/>
      <c r="CB1388" s="104"/>
      <c r="CC1388" s="104"/>
      <c r="CD1388" s="104"/>
      <c r="CE1388" s="104"/>
      <c r="CF1388" s="104"/>
      <c r="CG1388" s="104"/>
      <c r="CH1388" s="104"/>
      <c r="CI1388" s="104"/>
      <c r="CJ1388" s="104"/>
      <c r="CK1388" s="104"/>
      <c r="CL1388" s="104"/>
      <c r="CM1388" s="104"/>
      <c r="CN1388" s="104"/>
      <c r="CO1388" s="104"/>
      <c r="CP1388" s="104"/>
      <c r="CQ1388" s="104"/>
      <c r="CR1388" s="104"/>
      <c r="CS1388" s="104"/>
      <c r="CT1388" s="104"/>
      <c r="CU1388" s="104"/>
      <c r="CV1388" s="104"/>
      <c r="CW1388" s="104"/>
      <c r="CX1388" s="104"/>
      <c r="CY1388" s="104"/>
      <c r="CZ1388" s="104"/>
      <c r="DA1388" s="104"/>
      <c r="DB1388" s="104"/>
      <c r="DC1388" s="104"/>
      <c r="DD1388" s="104"/>
      <c r="DE1388" s="104"/>
      <c r="DF1388" s="104"/>
      <c r="DG1388" s="104"/>
      <c r="DH1388" s="104"/>
      <c r="DI1388" s="104"/>
      <c r="DJ1388" s="107"/>
    </row>
    <row r="1389" spans="1:114" x14ac:dyDescent="0.2">
      <c r="A1389" s="164"/>
      <c r="B1389" s="165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Q1389" s="116"/>
      <c r="R1389" s="116"/>
      <c r="S1389" s="116"/>
      <c r="T1389" s="116"/>
      <c r="U1389" s="116"/>
      <c r="V1389" s="116"/>
      <c r="W1389" s="116"/>
      <c r="X1389" s="116"/>
      <c r="Y1389" s="122"/>
      <c r="Z1389" s="104"/>
      <c r="AA1389" s="104"/>
      <c r="AB1389" s="104"/>
      <c r="AC1389" s="104"/>
      <c r="AD1389" s="104"/>
      <c r="AE1389" s="104"/>
      <c r="AF1389" s="104"/>
      <c r="AG1389" s="104"/>
      <c r="AH1389" s="104"/>
      <c r="AI1389" s="104"/>
      <c r="AJ1389" s="104"/>
      <c r="AK1389" s="104"/>
      <c r="AL1389" s="104"/>
      <c r="AM1389" s="104"/>
      <c r="AN1389" s="104"/>
      <c r="AO1389" s="104"/>
      <c r="AP1389" s="104"/>
      <c r="AQ1389" s="104"/>
      <c r="AR1389" s="104"/>
      <c r="AS1389" s="104"/>
      <c r="AT1389" s="104"/>
      <c r="AU1389" s="104"/>
      <c r="AV1389" s="104"/>
      <c r="AW1389" s="104"/>
      <c r="AX1389" s="104"/>
      <c r="AY1389" s="104"/>
      <c r="AZ1389" s="104"/>
      <c r="BA1389" s="104"/>
      <c r="BB1389" s="104"/>
      <c r="BC1389" s="104"/>
      <c r="BD1389" s="104"/>
      <c r="BE1389" s="104"/>
      <c r="BF1389" s="104"/>
      <c r="BG1389" s="104"/>
      <c r="BH1389" s="104"/>
      <c r="BI1389" s="104"/>
      <c r="BJ1389" s="104"/>
      <c r="BK1389" s="104"/>
      <c r="BL1389" s="104"/>
      <c r="BM1389" s="104"/>
      <c r="BN1389" s="104"/>
      <c r="BO1389" s="104"/>
      <c r="BP1389" s="104"/>
      <c r="BQ1389" s="104"/>
      <c r="BR1389" s="104"/>
      <c r="BS1389" s="104"/>
      <c r="BT1389" s="104"/>
      <c r="BU1389" s="104"/>
      <c r="BV1389" s="104"/>
      <c r="BW1389" s="104"/>
      <c r="BX1389" s="104"/>
      <c r="BY1389" s="104"/>
      <c r="BZ1389" s="104"/>
      <c r="CA1389" s="104"/>
      <c r="CB1389" s="104"/>
      <c r="CC1389" s="104"/>
      <c r="CD1389" s="104"/>
      <c r="CE1389" s="104"/>
      <c r="CF1389" s="104"/>
      <c r="CG1389" s="104"/>
      <c r="CH1389" s="104"/>
      <c r="CI1389" s="104"/>
      <c r="CJ1389" s="104"/>
      <c r="CK1389" s="104"/>
      <c r="CL1389" s="104"/>
      <c r="CM1389" s="104"/>
      <c r="CN1389" s="104"/>
      <c r="CO1389" s="104"/>
      <c r="CP1389" s="104"/>
      <c r="CQ1389" s="104"/>
      <c r="CR1389" s="104"/>
      <c r="CS1389" s="104"/>
      <c r="CT1389" s="104"/>
      <c r="CU1389" s="104"/>
      <c r="CV1389" s="104"/>
      <c r="CW1389" s="104"/>
      <c r="CX1389" s="104"/>
      <c r="CY1389" s="104"/>
      <c r="CZ1389" s="104"/>
      <c r="DA1389" s="104"/>
      <c r="DB1389" s="104"/>
      <c r="DC1389" s="104"/>
      <c r="DD1389" s="104"/>
      <c r="DE1389" s="104"/>
      <c r="DF1389" s="104"/>
      <c r="DG1389" s="104"/>
      <c r="DH1389" s="104"/>
      <c r="DI1389" s="104"/>
      <c r="DJ1389" s="107"/>
    </row>
    <row r="1390" spans="1:114" x14ac:dyDescent="0.2">
      <c r="A1390" s="164"/>
      <c r="B1390" s="165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Q1390" s="116"/>
      <c r="R1390" s="116"/>
      <c r="S1390" s="116"/>
      <c r="T1390" s="116"/>
      <c r="U1390" s="116"/>
      <c r="V1390" s="116"/>
      <c r="W1390" s="116"/>
      <c r="X1390" s="116"/>
      <c r="Y1390" s="122"/>
      <c r="Z1390" s="104"/>
      <c r="AA1390" s="104"/>
      <c r="AB1390" s="104"/>
      <c r="AC1390" s="104"/>
      <c r="AD1390" s="104"/>
      <c r="AE1390" s="104"/>
      <c r="AF1390" s="104"/>
      <c r="AG1390" s="104"/>
      <c r="AH1390" s="104"/>
      <c r="AI1390" s="104"/>
      <c r="AJ1390" s="104"/>
      <c r="AK1390" s="104"/>
      <c r="AL1390" s="104"/>
      <c r="AM1390" s="104"/>
      <c r="AN1390" s="104"/>
      <c r="AO1390" s="104"/>
      <c r="AP1390" s="104"/>
      <c r="AQ1390" s="104"/>
      <c r="AR1390" s="104"/>
      <c r="AS1390" s="104"/>
      <c r="AT1390" s="104"/>
      <c r="AU1390" s="104"/>
      <c r="AV1390" s="104"/>
      <c r="AW1390" s="104"/>
      <c r="AX1390" s="104"/>
      <c r="AY1390" s="104"/>
      <c r="AZ1390" s="104"/>
      <c r="BA1390" s="104"/>
      <c r="BB1390" s="104"/>
      <c r="BC1390" s="104"/>
      <c r="BD1390" s="104"/>
      <c r="BE1390" s="104"/>
      <c r="BF1390" s="104"/>
      <c r="BG1390" s="104"/>
      <c r="BH1390" s="104"/>
      <c r="BI1390" s="104"/>
      <c r="BJ1390" s="104"/>
      <c r="BK1390" s="104"/>
      <c r="BL1390" s="104"/>
      <c r="BM1390" s="104"/>
      <c r="BN1390" s="104"/>
      <c r="BO1390" s="104"/>
      <c r="BP1390" s="104"/>
      <c r="BQ1390" s="104"/>
      <c r="BR1390" s="104"/>
      <c r="BS1390" s="104"/>
      <c r="BT1390" s="104"/>
      <c r="BU1390" s="104"/>
      <c r="BV1390" s="104"/>
      <c r="BW1390" s="104"/>
      <c r="BX1390" s="104"/>
      <c r="BY1390" s="104"/>
      <c r="BZ1390" s="104"/>
      <c r="CA1390" s="104"/>
      <c r="CB1390" s="104"/>
      <c r="CC1390" s="104"/>
      <c r="CD1390" s="104"/>
      <c r="CE1390" s="104"/>
      <c r="CF1390" s="104"/>
      <c r="CG1390" s="104"/>
      <c r="CH1390" s="104"/>
      <c r="CI1390" s="104"/>
      <c r="CJ1390" s="104"/>
      <c r="CK1390" s="104"/>
      <c r="CL1390" s="104"/>
      <c r="CM1390" s="104"/>
      <c r="CN1390" s="104"/>
      <c r="CO1390" s="104"/>
      <c r="CP1390" s="104"/>
      <c r="CQ1390" s="104"/>
      <c r="CR1390" s="104"/>
      <c r="CS1390" s="104"/>
      <c r="CT1390" s="104"/>
      <c r="CU1390" s="104"/>
      <c r="CV1390" s="104"/>
      <c r="CW1390" s="104"/>
      <c r="CX1390" s="104"/>
      <c r="CY1390" s="104"/>
      <c r="CZ1390" s="104"/>
      <c r="DA1390" s="104"/>
      <c r="DB1390" s="104"/>
      <c r="DC1390" s="104"/>
      <c r="DD1390" s="104"/>
      <c r="DE1390" s="104"/>
      <c r="DF1390" s="104"/>
      <c r="DG1390" s="104"/>
      <c r="DH1390" s="104"/>
      <c r="DI1390" s="104"/>
      <c r="DJ1390" s="107"/>
    </row>
    <row r="1391" spans="1:114" x14ac:dyDescent="0.2">
      <c r="A1391" s="164"/>
      <c r="B1391" s="165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Q1391" s="116"/>
      <c r="R1391" s="116"/>
      <c r="S1391" s="116"/>
      <c r="T1391" s="116"/>
      <c r="U1391" s="116"/>
      <c r="V1391" s="116"/>
      <c r="W1391" s="116"/>
      <c r="X1391" s="116"/>
      <c r="Y1391" s="122"/>
      <c r="Z1391" s="104"/>
      <c r="AA1391" s="104"/>
      <c r="AB1391" s="104"/>
      <c r="AC1391" s="104"/>
      <c r="AD1391" s="104"/>
      <c r="AE1391" s="104"/>
      <c r="AF1391" s="104"/>
      <c r="AG1391" s="104"/>
      <c r="AH1391" s="104"/>
      <c r="AI1391" s="104"/>
      <c r="AJ1391" s="104"/>
      <c r="AK1391" s="104"/>
      <c r="AL1391" s="104"/>
      <c r="AM1391" s="104"/>
      <c r="AN1391" s="104"/>
      <c r="AO1391" s="104"/>
      <c r="AP1391" s="104"/>
      <c r="AQ1391" s="104"/>
      <c r="AR1391" s="104"/>
      <c r="AS1391" s="104"/>
      <c r="AT1391" s="104"/>
      <c r="AU1391" s="104"/>
      <c r="AV1391" s="104"/>
      <c r="AW1391" s="104"/>
      <c r="AX1391" s="104"/>
      <c r="AY1391" s="104"/>
      <c r="AZ1391" s="104"/>
      <c r="BA1391" s="104"/>
      <c r="BB1391" s="104"/>
      <c r="BC1391" s="104"/>
      <c r="BD1391" s="104"/>
      <c r="BE1391" s="104"/>
      <c r="BF1391" s="104"/>
      <c r="BG1391" s="104"/>
      <c r="BH1391" s="104"/>
      <c r="BI1391" s="104"/>
      <c r="BJ1391" s="104"/>
      <c r="BK1391" s="104"/>
      <c r="BL1391" s="104"/>
      <c r="BM1391" s="104"/>
      <c r="BN1391" s="104"/>
      <c r="BO1391" s="104"/>
      <c r="BP1391" s="104"/>
      <c r="BQ1391" s="104"/>
      <c r="BR1391" s="104"/>
      <c r="BS1391" s="104"/>
      <c r="BT1391" s="104"/>
      <c r="BU1391" s="104"/>
      <c r="BV1391" s="104"/>
      <c r="BW1391" s="104"/>
      <c r="BX1391" s="104"/>
      <c r="BY1391" s="104"/>
      <c r="BZ1391" s="104"/>
      <c r="CA1391" s="104"/>
      <c r="CB1391" s="104"/>
      <c r="CC1391" s="104"/>
      <c r="CD1391" s="104"/>
      <c r="CE1391" s="104"/>
      <c r="CF1391" s="104"/>
      <c r="CG1391" s="104"/>
      <c r="CH1391" s="104"/>
      <c r="CI1391" s="104"/>
      <c r="CJ1391" s="104"/>
      <c r="CK1391" s="104"/>
      <c r="CL1391" s="104"/>
      <c r="CM1391" s="104"/>
      <c r="CN1391" s="104"/>
      <c r="CO1391" s="104"/>
      <c r="CP1391" s="104"/>
      <c r="CQ1391" s="104"/>
      <c r="CR1391" s="104"/>
      <c r="CS1391" s="104"/>
      <c r="CT1391" s="104"/>
      <c r="CU1391" s="104"/>
      <c r="CV1391" s="104"/>
      <c r="CW1391" s="104"/>
      <c r="CX1391" s="104"/>
      <c r="CY1391" s="104"/>
      <c r="CZ1391" s="104"/>
      <c r="DA1391" s="104"/>
      <c r="DB1391" s="104"/>
      <c r="DC1391" s="104"/>
      <c r="DD1391" s="104"/>
      <c r="DE1391" s="104"/>
      <c r="DF1391" s="104"/>
      <c r="DG1391" s="104"/>
      <c r="DH1391" s="104"/>
      <c r="DI1391" s="104"/>
      <c r="DJ1391" s="107"/>
    </row>
    <row r="1392" spans="1:114" x14ac:dyDescent="0.2">
      <c r="A1392" s="164"/>
      <c r="B1392" s="165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Q1392" s="116"/>
      <c r="R1392" s="116"/>
      <c r="S1392" s="116"/>
      <c r="T1392" s="116"/>
      <c r="U1392" s="116"/>
      <c r="V1392" s="116"/>
      <c r="W1392" s="116"/>
      <c r="X1392" s="116"/>
      <c r="Y1392" s="122"/>
      <c r="Z1392" s="104"/>
      <c r="AA1392" s="104"/>
      <c r="AB1392" s="104"/>
      <c r="AC1392" s="104"/>
      <c r="AD1392" s="104"/>
      <c r="AE1392" s="104"/>
      <c r="AF1392" s="104"/>
      <c r="AG1392" s="104"/>
      <c r="AH1392" s="104"/>
      <c r="AI1392" s="104"/>
      <c r="AJ1392" s="104"/>
      <c r="AK1392" s="104"/>
      <c r="AL1392" s="104"/>
      <c r="AM1392" s="104"/>
      <c r="AN1392" s="104"/>
      <c r="AO1392" s="104"/>
      <c r="AP1392" s="104"/>
      <c r="AQ1392" s="104"/>
      <c r="AR1392" s="104"/>
      <c r="AS1392" s="104"/>
      <c r="AT1392" s="104"/>
      <c r="AU1392" s="104"/>
      <c r="AV1392" s="104"/>
      <c r="AW1392" s="104"/>
      <c r="AX1392" s="104"/>
      <c r="AY1392" s="104"/>
      <c r="AZ1392" s="104"/>
      <c r="BA1392" s="104"/>
      <c r="BB1392" s="104"/>
      <c r="BC1392" s="104"/>
      <c r="BD1392" s="104"/>
      <c r="BE1392" s="104"/>
      <c r="BF1392" s="104"/>
      <c r="BG1392" s="104"/>
      <c r="BH1392" s="104"/>
      <c r="BI1392" s="104"/>
      <c r="BJ1392" s="104"/>
      <c r="BK1392" s="104"/>
      <c r="BL1392" s="104"/>
      <c r="BM1392" s="104"/>
      <c r="BN1392" s="104"/>
      <c r="BO1392" s="104"/>
      <c r="BP1392" s="104"/>
      <c r="BQ1392" s="104"/>
      <c r="BR1392" s="104"/>
      <c r="BS1392" s="104"/>
      <c r="BT1392" s="104"/>
      <c r="BU1392" s="104"/>
      <c r="BV1392" s="104"/>
      <c r="BW1392" s="104"/>
      <c r="BX1392" s="104"/>
      <c r="BY1392" s="104"/>
      <c r="BZ1392" s="104"/>
      <c r="CA1392" s="104"/>
      <c r="CB1392" s="104"/>
      <c r="CC1392" s="104"/>
      <c r="CD1392" s="104"/>
      <c r="CE1392" s="104"/>
      <c r="CF1392" s="104"/>
      <c r="CG1392" s="104"/>
      <c r="CH1392" s="104"/>
      <c r="CI1392" s="104"/>
      <c r="CJ1392" s="104"/>
      <c r="CK1392" s="104"/>
      <c r="CL1392" s="104"/>
      <c r="CM1392" s="104"/>
      <c r="CN1392" s="104"/>
      <c r="CO1392" s="104"/>
      <c r="CP1392" s="104"/>
      <c r="CQ1392" s="104"/>
      <c r="CR1392" s="104"/>
      <c r="CS1392" s="104"/>
      <c r="CT1392" s="104"/>
      <c r="CU1392" s="104"/>
      <c r="CV1392" s="104"/>
      <c r="CW1392" s="104"/>
      <c r="CX1392" s="104"/>
      <c r="CY1392" s="104"/>
      <c r="CZ1392" s="104"/>
      <c r="DA1392" s="104"/>
      <c r="DB1392" s="104"/>
      <c r="DC1392" s="104"/>
      <c r="DD1392" s="104"/>
      <c r="DE1392" s="104"/>
      <c r="DF1392" s="104"/>
      <c r="DG1392" s="104"/>
      <c r="DH1392" s="104"/>
      <c r="DI1392" s="104"/>
      <c r="DJ1392" s="107"/>
    </row>
    <row r="1393" spans="1:114" x14ac:dyDescent="0.2">
      <c r="A1393" s="164"/>
      <c r="B1393" s="165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Q1393" s="116"/>
      <c r="R1393" s="116"/>
      <c r="S1393" s="116"/>
      <c r="T1393" s="116"/>
      <c r="U1393" s="116"/>
      <c r="V1393" s="116"/>
      <c r="W1393" s="116"/>
      <c r="X1393" s="116"/>
      <c r="Y1393" s="122"/>
      <c r="Z1393" s="104"/>
      <c r="AA1393" s="104"/>
      <c r="AB1393" s="104"/>
      <c r="AC1393" s="104"/>
      <c r="AD1393" s="104"/>
      <c r="AE1393" s="104"/>
      <c r="AF1393" s="104"/>
      <c r="AG1393" s="104"/>
      <c r="AH1393" s="104"/>
      <c r="AI1393" s="104"/>
      <c r="AJ1393" s="104"/>
      <c r="AK1393" s="104"/>
      <c r="AL1393" s="104"/>
      <c r="AM1393" s="104"/>
      <c r="AN1393" s="104"/>
      <c r="AO1393" s="104"/>
      <c r="AP1393" s="104"/>
      <c r="AQ1393" s="104"/>
      <c r="AR1393" s="104"/>
      <c r="AS1393" s="104"/>
      <c r="AT1393" s="104"/>
      <c r="AU1393" s="104"/>
      <c r="AV1393" s="104"/>
      <c r="AW1393" s="104"/>
      <c r="AX1393" s="104"/>
      <c r="AY1393" s="104"/>
      <c r="AZ1393" s="104"/>
      <c r="BA1393" s="104"/>
      <c r="BB1393" s="104"/>
      <c r="BC1393" s="104"/>
      <c r="BD1393" s="104"/>
      <c r="BE1393" s="104"/>
      <c r="BF1393" s="104"/>
      <c r="BG1393" s="104"/>
      <c r="BH1393" s="104"/>
      <c r="BI1393" s="104"/>
      <c r="BJ1393" s="104"/>
      <c r="BK1393" s="104"/>
      <c r="BL1393" s="104"/>
      <c r="BM1393" s="104"/>
      <c r="BN1393" s="104"/>
      <c r="BO1393" s="104"/>
      <c r="BP1393" s="104"/>
      <c r="BQ1393" s="104"/>
      <c r="BR1393" s="104"/>
      <c r="BS1393" s="104"/>
      <c r="BT1393" s="104"/>
      <c r="BU1393" s="104"/>
      <c r="BV1393" s="104"/>
      <c r="BW1393" s="104"/>
      <c r="BX1393" s="104"/>
      <c r="BY1393" s="104"/>
      <c r="BZ1393" s="104"/>
      <c r="CA1393" s="104"/>
      <c r="CB1393" s="104"/>
      <c r="CC1393" s="104"/>
      <c r="CD1393" s="104"/>
      <c r="CE1393" s="104"/>
      <c r="CF1393" s="104"/>
      <c r="CG1393" s="104"/>
      <c r="CH1393" s="104"/>
      <c r="CI1393" s="104"/>
      <c r="CJ1393" s="104"/>
      <c r="CK1393" s="104"/>
      <c r="CL1393" s="104"/>
      <c r="CM1393" s="104"/>
      <c r="CN1393" s="104"/>
      <c r="CO1393" s="104"/>
      <c r="CP1393" s="104"/>
      <c r="CQ1393" s="104"/>
      <c r="CR1393" s="104"/>
      <c r="CS1393" s="104"/>
      <c r="CT1393" s="104"/>
      <c r="CU1393" s="104"/>
      <c r="CV1393" s="104"/>
      <c r="CW1393" s="104"/>
      <c r="CX1393" s="104"/>
      <c r="CY1393" s="104"/>
      <c r="CZ1393" s="104"/>
      <c r="DA1393" s="104"/>
      <c r="DB1393" s="104"/>
      <c r="DC1393" s="104"/>
      <c r="DD1393" s="104"/>
      <c r="DE1393" s="104"/>
      <c r="DF1393" s="104"/>
      <c r="DG1393" s="104"/>
      <c r="DH1393" s="104"/>
      <c r="DI1393" s="104"/>
      <c r="DJ1393" s="107"/>
    </row>
    <row r="1394" spans="1:114" x14ac:dyDescent="0.2">
      <c r="A1394" s="164"/>
      <c r="B1394" s="165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Q1394" s="116"/>
      <c r="R1394" s="116"/>
      <c r="S1394" s="116"/>
      <c r="T1394" s="116"/>
      <c r="U1394" s="116"/>
      <c r="V1394" s="116"/>
      <c r="W1394" s="116"/>
      <c r="X1394" s="116"/>
      <c r="Y1394" s="122"/>
      <c r="Z1394" s="104"/>
      <c r="AA1394" s="104"/>
      <c r="AB1394" s="104"/>
      <c r="AC1394" s="104"/>
      <c r="AD1394" s="104"/>
      <c r="AE1394" s="104"/>
      <c r="AF1394" s="104"/>
      <c r="AG1394" s="104"/>
      <c r="AH1394" s="104"/>
      <c r="AI1394" s="104"/>
      <c r="AJ1394" s="104"/>
      <c r="AK1394" s="104"/>
      <c r="AL1394" s="104"/>
      <c r="AM1394" s="104"/>
      <c r="AN1394" s="104"/>
      <c r="AO1394" s="104"/>
      <c r="AP1394" s="104"/>
      <c r="AQ1394" s="104"/>
      <c r="AR1394" s="104"/>
      <c r="AS1394" s="104"/>
      <c r="AT1394" s="104"/>
      <c r="AU1394" s="104"/>
      <c r="AV1394" s="104"/>
      <c r="AW1394" s="104"/>
      <c r="AX1394" s="104"/>
      <c r="AY1394" s="104"/>
      <c r="AZ1394" s="104"/>
      <c r="BA1394" s="104"/>
      <c r="BB1394" s="104"/>
      <c r="BC1394" s="104"/>
      <c r="BD1394" s="104"/>
      <c r="BE1394" s="104"/>
      <c r="BF1394" s="104"/>
      <c r="BG1394" s="104"/>
      <c r="BH1394" s="104"/>
      <c r="BI1394" s="104"/>
      <c r="BJ1394" s="104"/>
      <c r="BK1394" s="104"/>
      <c r="BL1394" s="104"/>
      <c r="BM1394" s="104"/>
      <c r="BN1394" s="104"/>
      <c r="BO1394" s="104"/>
      <c r="BP1394" s="104"/>
      <c r="BQ1394" s="104"/>
      <c r="BR1394" s="104"/>
      <c r="BS1394" s="104"/>
      <c r="BT1394" s="104"/>
      <c r="BU1394" s="104"/>
      <c r="BV1394" s="104"/>
      <c r="BW1394" s="104"/>
      <c r="BX1394" s="104"/>
      <c r="BY1394" s="104"/>
      <c r="BZ1394" s="104"/>
      <c r="CA1394" s="104"/>
      <c r="CB1394" s="104"/>
      <c r="CC1394" s="104"/>
      <c r="CD1394" s="104"/>
      <c r="CE1394" s="104"/>
      <c r="CF1394" s="104"/>
      <c r="CG1394" s="104"/>
      <c r="CH1394" s="104"/>
      <c r="CI1394" s="104"/>
      <c r="CJ1394" s="104"/>
      <c r="CK1394" s="104"/>
      <c r="CL1394" s="104"/>
      <c r="CM1394" s="104"/>
      <c r="CN1394" s="104"/>
      <c r="CO1394" s="104"/>
      <c r="CP1394" s="104"/>
      <c r="CQ1394" s="104"/>
      <c r="CR1394" s="104"/>
      <c r="CS1394" s="104"/>
      <c r="CT1394" s="104"/>
      <c r="CU1394" s="104"/>
      <c r="CV1394" s="104"/>
      <c r="CW1394" s="104"/>
      <c r="CX1394" s="104"/>
      <c r="CY1394" s="104"/>
      <c r="CZ1394" s="104"/>
      <c r="DA1394" s="104"/>
      <c r="DB1394" s="104"/>
      <c r="DC1394" s="104"/>
      <c r="DD1394" s="104"/>
      <c r="DE1394" s="104"/>
      <c r="DF1394" s="104"/>
      <c r="DG1394" s="104"/>
      <c r="DH1394" s="104"/>
      <c r="DI1394" s="104"/>
      <c r="DJ1394" s="107"/>
    </row>
    <row r="1395" spans="1:114" x14ac:dyDescent="0.2">
      <c r="A1395" s="164"/>
      <c r="B1395" s="165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Q1395" s="116"/>
      <c r="R1395" s="116"/>
      <c r="S1395" s="116"/>
      <c r="T1395" s="116"/>
      <c r="U1395" s="116"/>
      <c r="V1395" s="116"/>
      <c r="W1395" s="116"/>
      <c r="X1395" s="116"/>
      <c r="Y1395" s="122"/>
      <c r="Z1395" s="104"/>
      <c r="AA1395" s="104"/>
      <c r="AB1395" s="104"/>
      <c r="AC1395" s="104"/>
      <c r="AD1395" s="104"/>
      <c r="AE1395" s="104"/>
      <c r="AF1395" s="104"/>
      <c r="AG1395" s="104"/>
      <c r="AH1395" s="104"/>
      <c r="AI1395" s="104"/>
      <c r="AJ1395" s="104"/>
      <c r="AK1395" s="104"/>
      <c r="AL1395" s="104"/>
      <c r="AM1395" s="104"/>
      <c r="AN1395" s="104"/>
      <c r="AO1395" s="104"/>
      <c r="AP1395" s="104"/>
      <c r="AQ1395" s="104"/>
      <c r="AR1395" s="104"/>
      <c r="AS1395" s="104"/>
      <c r="AT1395" s="104"/>
      <c r="AU1395" s="104"/>
      <c r="AV1395" s="104"/>
      <c r="AW1395" s="104"/>
      <c r="AX1395" s="104"/>
      <c r="AY1395" s="104"/>
      <c r="AZ1395" s="104"/>
      <c r="BA1395" s="104"/>
      <c r="BB1395" s="104"/>
      <c r="BC1395" s="104"/>
      <c r="BD1395" s="104"/>
      <c r="BE1395" s="104"/>
      <c r="BF1395" s="104"/>
      <c r="BG1395" s="104"/>
      <c r="BH1395" s="104"/>
      <c r="BI1395" s="104"/>
      <c r="BJ1395" s="104"/>
      <c r="BK1395" s="104"/>
      <c r="BL1395" s="104"/>
      <c r="BM1395" s="104"/>
      <c r="BN1395" s="104"/>
      <c r="BO1395" s="104"/>
      <c r="BP1395" s="104"/>
      <c r="BQ1395" s="104"/>
      <c r="BR1395" s="104"/>
      <c r="BS1395" s="104"/>
      <c r="BT1395" s="104"/>
      <c r="BU1395" s="104"/>
      <c r="BV1395" s="104"/>
      <c r="BW1395" s="104"/>
      <c r="BX1395" s="104"/>
      <c r="BY1395" s="104"/>
      <c r="BZ1395" s="104"/>
      <c r="CA1395" s="104"/>
      <c r="CB1395" s="104"/>
      <c r="CC1395" s="104"/>
      <c r="CD1395" s="104"/>
      <c r="CE1395" s="104"/>
      <c r="CF1395" s="104"/>
      <c r="CG1395" s="104"/>
      <c r="CH1395" s="104"/>
      <c r="CI1395" s="104"/>
      <c r="CJ1395" s="104"/>
      <c r="CK1395" s="104"/>
      <c r="CL1395" s="104"/>
      <c r="CM1395" s="104"/>
      <c r="CN1395" s="104"/>
      <c r="CO1395" s="104"/>
      <c r="CP1395" s="104"/>
      <c r="CQ1395" s="104"/>
      <c r="CR1395" s="104"/>
      <c r="CS1395" s="104"/>
      <c r="CT1395" s="104"/>
      <c r="CU1395" s="104"/>
      <c r="CV1395" s="104"/>
      <c r="CW1395" s="104"/>
      <c r="CX1395" s="104"/>
      <c r="CY1395" s="104"/>
      <c r="CZ1395" s="104"/>
      <c r="DA1395" s="104"/>
      <c r="DB1395" s="104"/>
      <c r="DC1395" s="104"/>
      <c r="DD1395" s="104"/>
      <c r="DE1395" s="104"/>
      <c r="DF1395" s="104"/>
      <c r="DG1395" s="104"/>
      <c r="DH1395" s="104"/>
      <c r="DI1395" s="104"/>
      <c r="DJ1395" s="107"/>
    </row>
    <row r="1396" spans="1:114" x14ac:dyDescent="0.2">
      <c r="A1396" s="164"/>
      <c r="B1396" s="165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Q1396" s="116"/>
      <c r="R1396" s="116"/>
      <c r="S1396" s="116"/>
      <c r="T1396" s="116"/>
      <c r="U1396" s="116"/>
      <c r="V1396" s="116"/>
      <c r="W1396" s="116"/>
      <c r="X1396" s="116"/>
      <c r="Y1396" s="122"/>
      <c r="Z1396" s="104"/>
      <c r="AA1396" s="104"/>
      <c r="AB1396" s="104"/>
      <c r="AC1396" s="104"/>
      <c r="AD1396" s="104"/>
      <c r="AE1396" s="104"/>
      <c r="AF1396" s="104"/>
      <c r="AG1396" s="104"/>
      <c r="AH1396" s="104"/>
      <c r="AI1396" s="104"/>
      <c r="AJ1396" s="104"/>
      <c r="AK1396" s="104"/>
      <c r="AL1396" s="104"/>
      <c r="AM1396" s="104"/>
      <c r="AN1396" s="104"/>
      <c r="AO1396" s="104"/>
      <c r="AP1396" s="104"/>
      <c r="AQ1396" s="104"/>
      <c r="AR1396" s="104"/>
      <c r="AS1396" s="104"/>
      <c r="AT1396" s="104"/>
      <c r="AU1396" s="104"/>
      <c r="AV1396" s="104"/>
      <c r="AW1396" s="104"/>
      <c r="AX1396" s="104"/>
      <c r="AY1396" s="104"/>
      <c r="AZ1396" s="104"/>
      <c r="BA1396" s="104"/>
      <c r="BB1396" s="104"/>
      <c r="BC1396" s="104"/>
      <c r="BD1396" s="104"/>
      <c r="BE1396" s="104"/>
      <c r="BF1396" s="104"/>
      <c r="BG1396" s="104"/>
      <c r="BH1396" s="104"/>
      <c r="BI1396" s="104"/>
      <c r="BJ1396" s="104"/>
      <c r="BK1396" s="104"/>
      <c r="BL1396" s="104"/>
      <c r="BM1396" s="104"/>
      <c r="BN1396" s="104"/>
      <c r="BO1396" s="104"/>
      <c r="BP1396" s="104"/>
      <c r="BQ1396" s="104"/>
      <c r="BR1396" s="104"/>
      <c r="BS1396" s="104"/>
      <c r="BT1396" s="104"/>
      <c r="BU1396" s="104"/>
      <c r="BV1396" s="104"/>
      <c r="BW1396" s="104"/>
      <c r="BX1396" s="104"/>
      <c r="BY1396" s="104"/>
      <c r="BZ1396" s="104"/>
      <c r="CA1396" s="104"/>
      <c r="CB1396" s="104"/>
      <c r="CC1396" s="104"/>
      <c r="CD1396" s="104"/>
      <c r="CE1396" s="104"/>
      <c r="CF1396" s="104"/>
      <c r="CG1396" s="104"/>
      <c r="CH1396" s="104"/>
      <c r="CI1396" s="104"/>
      <c r="CJ1396" s="104"/>
      <c r="CK1396" s="104"/>
      <c r="CL1396" s="104"/>
      <c r="CM1396" s="104"/>
      <c r="CN1396" s="104"/>
      <c r="CO1396" s="104"/>
      <c r="CP1396" s="104"/>
      <c r="CQ1396" s="104"/>
      <c r="CR1396" s="104"/>
      <c r="CS1396" s="104"/>
      <c r="CT1396" s="104"/>
      <c r="CU1396" s="104"/>
      <c r="CV1396" s="104"/>
      <c r="CW1396" s="104"/>
      <c r="CX1396" s="104"/>
      <c r="CY1396" s="104"/>
      <c r="CZ1396" s="104"/>
      <c r="DA1396" s="104"/>
      <c r="DB1396" s="104"/>
      <c r="DC1396" s="104"/>
      <c r="DD1396" s="104"/>
      <c r="DE1396" s="104"/>
      <c r="DF1396" s="104"/>
      <c r="DG1396" s="104"/>
      <c r="DH1396" s="104"/>
      <c r="DI1396" s="104"/>
      <c r="DJ1396" s="107"/>
    </row>
    <row r="1397" spans="1:114" x14ac:dyDescent="0.2">
      <c r="A1397" s="164"/>
      <c r="B1397" s="165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Q1397" s="116"/>
      <c r="R1397" s="116"/>
      <c r="S1397" s="116"/>
      <c r="T1397" s="116"/>
      <c r="U1397" s="116"/>
      <c r="V1397" s="116"/>
      <c r="W1397" s="116"/>
      <c r="X1397" s="116"/>
      <c r="Y1397" s="122"/>
      <c r="Z1397" s="104"/>
      <c r="AA1397" s="104"/>
      <c r="AB1397" s="104"/>
      <c r="AC1397" s="104"/>
      <c r="AD1397" s="104"/>
      <c r="AE1397" s="104"/>
      <c r="AF1397" s="104"/>
      <c r="AG1397" s="104"/>
      <c r="AH1397" s="104"/>
      <c r="AI1397" s="104"/>
      <c r="AJ1397" s="104"/>
      <c r="AK1397" s="104"/>
      <c r="AL1397" s="104"/>
      <c r="AM1397" s="104"/>
      <c r="AN1397" s="104"/>
      <c r="AO1397" s="104"/>
      <c r="AP1397" s="104"/>
      <c r="AQ1397" s="104"/>
      <c r="AR1397" s="104"/>
      <c r="AS1397" s="104"/>
      <c r="AT1397" s="104"/>
      <c r="AU1397" s="104"/>
      <c r="AV1397" s="104"/>
      <c r="AW1397" s="104"/>
      <c r="AX1397" s="104"/>
      <c r="AY1397" s="104"/>
      <c r="AZ1397" s="104"/>
      <c r="BA1397" s="104"/>
      <c r="BB1397" s="104"/>
      <c r="BC1397" s="104"/>
      <c r="BD1397" s="104"/>
      <c r="BE1397" s="104"/>
      <c r="BF1397" s="104"/>
      <c r="BG1397" s="104"/>
      <c r="BH1397" s="104"/>
      <c r="BI1397" s="104"/>
      <c r="BJ1397" s="104"/>
      <c r="BK1397" s="104"/>
      <c r="BL1397" s="104"/>
      <c r="BM1397" s="104"/>
      <c r="BN1397" s="104"/>
      <c r="BO1397" s="104"/>
      <c r="BP1397" s="104"/>
      <c r="BQ1397" s="104"/>
      <c r="BR1397" s="104"/>
      <c r="BS1397" s="104"/>
      <c r="BT1397" s="104"/>
      <c r="BU1397" s="104"/>
      <c r="BV1397" s="104"/>
      <c r="BW1397" s="104"/>
      <c r="BX1397" s="104"/>
      <c r="BY1397" s="104"/>
      <c r="BZ1397" s="104"/>
      <c r="CA1397" s="104"/>
      <c r="CB1397" s="104"/>
      <c r="CC1397" s="104"/>
      <c r="CD1397" s="104"/>
      <c r="CE1397" s="104"/>
      <c r="CF1397" s="104"/>
      <c r="CG1397" s="104"/>
      <c r="CH1397" s="104"/>
      <c r="CI1397" s="104"/>
      <c r="CJ1397" s="104"/>
      <c r="CK1397" s="104"/>
      <c r="CL1397" s="104"/>
      <c r="CM1397" s="104"/>
      <c r="CN1397" s="104"/>
      <c r="CO1397" s="104"/>
      <c r="CP1397" s="104"/>
      <c r="CQ1397" s="104"/>
      <c r="CR1397" s="104"/>
      <c r="CS1397" s="104"/>
      <c r="CT1397" s="104"/>
      <c r="CU1397" s="104"/>
      <c r="CV1397" s="104"/>
      <c r="CW1397" s="104"/>
      <c r="CX1397" s="104"/>
      <c r="CY1397" s="104"/>
      <c r="CZ1397" s="104"/>
      <c r="DA1397" s="104"/>
      <c r="DB1397" s="104"/>
      <c r="DC1397" s="104"/>
      <c r="DD1397" s="104"/>
      <c r="DE1397" s="104"/>
      <c r="DF1397" s="104"/>
      <c r="DG1397" s="104"/>
      <c r="DH1397" s="104"/>
      <c r="DI1397" s="104"/>
      <c r="DJ1397" s="107"/>
    </row>
    <row r="1398" spans="1:114" x14ac:dyDescent="0.2">
      <c r="A1398" s="164"/>
      <c r="B1398" s="165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Q1398" s="116"/>
      <c r="R1398" s="116"/>
      <c r="S1398" s="116"/>
      <c r="T1398" s="116"/>
      <c r="U1398" s="116"/>
      <c r="V1398" s="116"/>
      <c r="W1398" s="116"/>
      <c r="X1398" s="116"/>
      <c r="Y1398" s="122"/>
      <c r="Z1398" s="104"/>
      <c r="AA1398" s="104"/>
      <c r="AB1398" s="104"/>
      <c r="AC1398" s="104"/>
      <c r="AD1398" s="104"/>
      <c r="AE1398" s="104"/>
      <c r="AF1398" s="104"/>
      <c r="AG1398" s="104"/>
      <c r="AH1398" s="104"/>
      <c r="AI1398" s="104"/>
      <c r="AJ1398" s="104"/>
      <c r="AK1398" s="104"/>
      <c r="AL1398" s="104"/>
      <c r="AM1398" s="104"/>
      <c r="AN1398" s="104"/>
      <c r="AO1398" s="104"/>
      <c r="AP1398" s="104"/>
      <c r="AQ1398" s="104"/>
      <c r="AR1398" s="104"/>
      <c r="AS1398" s="104"/>
      <c r="AT1398" s="104"/>
      <c r="AU1398" s="104"/>
      <c r="AV1398" s="104"/>
      <c r="AW1398" s="104"/>
      <c r="AX1398" s="104"/>
      <c r="AY1398" s="104"/>
      <c r="AZ1398" s="104"/>
      <c r="BA1398" s="104"/>
      <c r="BB1398" s="104"/>
      <c r="BC1398" s="104"/>
      <c r="BD1398" s="104"/>
      <c r="BE1398" s="104"/>
      <c r="BF1398" s="104"/>
      <c r="BG1398" s="104"/>
      <c r="BH1398" s="104"/>
      <c r="BI1398" s="104"/>
      <c r="BJ1398" s="104"/>
      <c r="BK1398" s="104"/>
      <c r="BL1398" s="104"/>
      <c r="BM1398" s="104"/>
      <c r="BN1398" s="104"/>
      <c r="BO1398" s="104"/>
      <c r="BP1398" s="104"/>
      <c r="BQ1398" s="104"/>
      <c r="BR1398" s="104"/>
      <c r="BS1398" s="104"/>
      <c r="BT1398" s="104"/>
      <c r="BU1398" s="104"/>
      <c r="BV1398" s="104"/>
      <c r="BW1398" s="104"/>
      <c r="BX1398" s="104"/>
      <c r="BY1398" s="104"/>
      <c r="BZ1398" s="104"/>
      <c r="CA1398" s="104"/>
      <c r="CB1398" s="104"/>
      <c r="CC1398" s="104"/>
      <c r="CD1398" s="104"/>
      <c r="CE1398" s="104"/>
      <c r="CF1398" s="104"/>
      <c r="CG1398" s="104"/>
      <c r="CH1398" s="104"/>
      <c r="CI1398" s="104"/>
      <c r="CJ1398" s="104"/>
      <c r="CK1398" s="104"/>
      <c r="CL1398" s="104"/>
      <c r="CM1398" s="104"/>
      <c r="CN1398" s="104"/>
      <c r="CO1398" s="104"/>
      <c r="CP1398" s="104"/>
      <c r="CQ1398" s="104"/>
      <c r="CR1398" s="104"/>
      <c r="CS1398" s="104"/>
      <c r="CT1398" s="104"/>
      <c r="CU1398" s="104"/>
      <c r="CV1398" s="104"/>
      <c r="CW1398" s="104"/>
      <c r="CX1398" s="104"/>
      <c r="CY1398" s="104"/>
      <c r="CZ1398" s="104"/>
      <c r="DA1398" s="104"/>
      <c r="DB1398" s="104"/>
      <c r="DC1398" s="104"/>
      <c r="DD1398" s="104"/>
      <c r="DE1398" s="104"/>
      <c r="DF1398" s="104"/>
      <c r="DG1398" s="104"/>
      <c r="DH1398" s="104"/>
      <c r="DI1398" s="104"/>
      <c r="DJ1398" s="107"/>
    </row>
    <row r="1399" spans="1:114" x14ac:dyDescent="0.2">
      <c r="A1399" s="164"/>
      <c r="B1399" s="165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Q1399" s="116"/>
      <c r="R1399" s="116"/>
      <c r="S1399" s="116"/>
      <c r="T1399" s="116"/>
      <c r="U1399" s="116"/>
      <c r="V1399" s="116"/>
      <c r="W1399" s="116"/>
      <c r="X1399" s="116"/>
      <c r="Y1399" s="122"/>
      <c r="Z1399" s="104"/>
      <c r="AA1399" s="104"/>
      <c r="AB1399" s="104"/>
      <c r="AC1399" s="104"/>
      <c r="AD1399" s="104"/>
      <c r="AE1399" s="104"/>
      <c r="AF1399" s="104"/>
      <c r="AG1399" s="104"/>
      <c r="AH1399" s="104"/>
      <c r="AI1399" s="104"/>
      <c r="AJ1399" s="104"/>
      <c r="AK1399" s="104"/>
      <c r="AL1399" s="104"/>
      <c r="AM1399" s="104"/>
      <c r="AN1399" s="104"/>
      <c r="AO1399" s="104"/>
      <c r="AP1399" s="104"/>
      <c r="AQ1399" s="104"/>
      <c r="AR1399" s="104"/>
      <c r="AS1399" s="104"/>
      <c r="AT1399" s="104"/>
      <c r="AU1399" s="104"/>
      <c r="AV1399" s="104"/>
      <c r="AW1399" s="104"/>
      <c r="AX1399" s="104"/>
      <c r="AY1399" s="104"/>
      <c r="AZ1399" s="104"/>
      <c r="BA1399" s="104"/>
      <c r="BB1399" s="104"/>
      <c r="BC1399" s="104"/>
      <c r="BD1399" s="104"/>
      <c r="BE1399" s="104"/>
      <c r="BF1399" s="104"/>
      <c r="BG1399" s="104"/>
      <c r="BH1399" s="104"/>
      <c r="BI1399" s="104"/>
      <c r="BJ1399" s="104"/>
      <c r="BK1399" s="104"/>
      <c r="BL1399" s="104"/>
      <c r="BM1399" s="104"/>
      <c r="BN1399" s="104"/>
      <c r="BO1399" s="104"/>
      <c r="BP1399" s="104"/>
      <c r="BQ1399" s="104"/>
      <c r="BR1399" s="104"/>
      <c r="BS1399" s="104"/>
      <c r="BT1399" s="104"/>
      <c r="BU1399" s="104"/>
      <c r="BV1399" s="104"/>
      <c r="BW1399" s="104"/>
      <c r="BX1399" s="104"/>
      <c r="BY1399" s="104"/>
      <c r="BZ1399" s="104"/>
      <c r="CA1399" s="104"/>
      <c r="CB1399" s="104"/>
      <c r="CC1399" s="104"/>
      <c r="CD1399" s="104"/>
      <c r="CE1399" s="104"/>
      <c r="CF1399" s="104"/>
      <c r="CG1399" s="104"/>
      <c r="CH1399" s="104"/>
      <c r="CI1399" s="104"/>
      <c r="CJ1399" s="104"/>
      <c r="CK1399" s="104"/>
      <c r="CL1399" s="104"/>
      <c r="CM1399" s="104"/>
      <c r="CN1399" s="104"/>
      <c r="CO1399" s="104"/>
      <c r="CP1399" s="104"/>
      <c r="CQ1399" s="104"/>
      <c r="CR1399" s="104"/>
      <c r="CS1399" s="104"/>
      <c r="CT1399" s="104"/>
      <c r="CU1399" s="104"/>
      <c r="CV1399" s="104"/>
      <c r="CW1399" s="104"/>
      <c r="CX1399" s="104"/>
      <c r="CY1399" s="104"/>
      <c r="CZ1399" s="104"/>
      <c r="DA1399" s="104"/>
      <c r="DB1399" s="104"/>
      <c r="DC1399" s="104"/>
      <c r="DD1399" s="104"/>
      <c r="DE1399" s="104"/>
      <c r="DF1399" s="104"/>
      <c r="DG1399" s="104"/>
      <c r="DH1399" s="104"/>
      <c r="DI1399" s="104"/>
      <c r="DJ1399" s="107"/>
    </row>
    <row r="1400" spans="1:114" x14ac:dyDescent="0.2">
      <c r="A1400" s="164"/>
      <c r="B1400" s="165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Q1400" s="116"/>
      <c r="R1400" s="116"/>
      <c r="S1400" s="116"/>
      <c r="T1400" s="116"/>
      <c r="U1400" s="116"/>
      <c r="V1400" s="116"/>
      <c r="W1400" s="116"/>
      <c r="X1400" s="116"/>
      <c r="Y1400" s="122"/>
      <c r="Z1400" s="104"/>
      <c r="AA1400" s="104"/>
      <c r="AB1400" s="104"/>
      <c r="AC1400" s="104"/>
      <c r="AD1400" s="104"/>
      <c r="AE1400" s="104"/>
      <c r="AF1400" s="104"/>
      <c r="AG1400" s="104"/>
      <c r="AH1400" s="104"/>
      <c r="AI1400" s="104"/>
      <c r="AJ1400" s="104"/>
      <c r="AK1400" s="104"/>
      <c r="AL1400" s="104"/>
      <c r="AM1400" s="104"/>
      <c r="AN1400" s="104"/>
      <c r="AO1400" s="104"/>
      <c r="AP1400" s="104"/>
      <c r="AQ1400" s="104"/>
      <c r="AR1400" s="104"/>
      <c r="AS1400" s="104"/>
      <c r="AT1400" s="104"/>
      <c r="AU1400" s="104"/>
      <c r="AV1400" s="104"/>
      <c r="AW1400" s="104"/>
      <c r="AX1400" s="104"/>
      <c r="AY1400" s="104"/>
      <c r="AZ1400" s="104"/>
      <c r="BA1400" s="104"/>
      <c r="BB1400" s="104"/>
      <c r="BC1400" s="104"/>
      <c r="BD1400" s="104"/>
      <c r="BE1400" s="104"/>
      <c r="BF1400" s="104"/>
      <c r="BG1400" s="104"/>
      <c r="BH1400" s="104"/>
      <c r="BI1400" s="104"/>
      <c r="BJ1400" s="104"/>
      <c r="BK1400" s="104"/>
      <c r="BL1400" s="104"/>
      <c r="BM1400" s="104"/>
      <c r="BN1400" s="104"/>
      <c r="BO1400" s="104"/>
      <c r="BP1400" s="104"/>
      <c r="BQ1400" s="104"/>
      <c r="BR1400" s="104"/>
      <c r="BS1400" s="104"/>
      <c r="BT1400" s="104"/>
      <c r="BU1400" s="104"/>
      <c r="BV1400" s="104"/>
      <c r="BW1400" s="104"/>
      <c r="BX1400" s="104"/>
      <c r="BY1400" s="104"/>
      <c r="BZ1400" s="104"/>
      <c r="CA1400" s="104"/>
      <c r="CB1400" s="104"/>
      <c r="CC1400" s="104"/>
      <c r="CD1400" s="104"/>
      <c r="CE1400" s="104"/>
      <c r="CF1400" s="104"/>
      <c r="CG1400" s="104"/>
      <c r="CH1400" s="104"/>
      <c r="CI1400" s="104"/>
      <c r="CJ1400" s="104"/>
      <c r="CK1400" s="104"/>
      <c r="CL1400" s="104"/>
      <c r="CM1400" s="104"/>
      <c r="CN1400" s="104"/>
      <c r="CO1400" s="104"/>
      <c r="CP1400" s="104"/>
      <c r="CQ1400" s="104"/>
      <c r="CR1400" s="104"/>
      <c r="CS1400" s="104"/>
      <c r="CT1400" s="104"/>
      <c r="CU1400" s="104"/>
      <c r="CV1400" s="104"/>
      <c r="CW1400" s="104"/>
      <c r="CX1400" s="104"/>
      <c r="CY1400" s="104"/>
      <c r="CZ1400" s="104"/>
      <c r="DA1400" s="104"/>
      <c r="DB1400" s="104"/>
      <c r="DC1400" s="104"/>
      <c r="DD1400" s="104"/>
      <c r="DE1400" s="104"/>
      <c r="DF1400" s="104"/>
      <c r="DG1400" s="104"/>
      <c r="DH1400" s="104"/>
      <c r="DI1400" s="104"/>
      <c r="DJ1400" s="107"/>
    </row>
    <row r="1401" spans="1:114" x14ac:dyDescent="0.2">
      <c r="A1401" s="164"/>
      <c r="B1401" s="165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Q1401" s="116"/>
      <c r="R1401" s="116"/>
      <c r="S1401" s="116"/>
      <c r="T1401" s="116"/>
      <c r="U1401" s="116"/>
      <c r="V1401" s="116"/>
      <c r="W1401" s="116"/>
      <c r="X1401" s="116"/>
      <c r="Y1401" s="122"/>
      <c r="Z1401" s="104"/>
      <c r="AA1401" s="104"/>
      <c r="AB1401" s="104"/>
      <c r="AC1401" s="104"/>
      <c r="AD1401" s="104"/>
      <c r="AE1401" s="104"/>
      <c r="AF1401" s="104"/>
      <c r="AG1401" s="104"/>
      <c r="AH1401" s="104"/>
      <c r="AI1401" s="104"/>
      <c r="AJ1401" s="104"/>
      <c r="AK1401" s="104"/>
      <c r="AL1401" s="104"/>
      <c r="AM1401" s="104"/>
      <c r="AN1401" s="104"/>
      <c r="AO1401" s="104"/>
      <c r="AP1401" s="104"/>
      <c r="AQ1401" s="104"/>
      <c r="AR1401" s="104"/>
      <c r="AS1401" s="104"/>
      <c r="AT1401" s="104"/>
      <c r="AU1401" s="104"/>
      <c r="AV1401" s="104"/>
      <c r="AW1401" s="104"/>
      <c r="AX1401" s="104"/>
      <c r="AY1401" s="104"/>
      <c r="AZ1401" s="104"/>
      <c r="BA1401" s="104"/>
      <c r="BB1401" s="104"/>
      <c r="BC1401" s="104"/>
      <c r="BD1401" s="104"/>
      <c r="BE1401" s="104"/>
      <c r="BF1401" s="104"/>
      <c r="BG1401" s="104"/>
      <c r="BH1401" s="104"/>
      <c r="BI1401" s="104"/>
      <c r="BJ1401" s="104"/>
      <c r="BK1401" s="104"/>
      <c r="BL1401" s="104"/>
      <c r="BM1401" s="104"/>
      <c r="BN1401" s="104"/>
      <c r="BO1401" s="104"/>
      <c r="BP1401" s="104"/>
      <c r="BQ1401" s="104"/>
      <c r="BR1401" s="104"/>
      <c r="BS1401" s="104"/>
      <c r="BT1401" s="104"/>
      <c r="BU1401" s="104"/>
      <c r="BV1401" s="104"/>
      <c r="BW1401" s="104"/>
      <c r="BX1401" s="104"/>
      <c r="BY1401" s="104"/>
      <c r="BZ1401" s="104"/>
      <c r="CA1401" s="104"/>
      <c r="CB1401" s="104"/>
      <c r="CC1401" s="104"/>
      <c r="CD1401" s="104"/>
      <c r="CE1401" s="104"/>
      <c r="CF1401" s="104"/>
      <c r="CG1401" s="104"/>
      <c r="CH1401" s="104"/>
      <c r="CI1401" s="104"/>
      <c r="CJ1401" s="104"/>
      <c r="CK1401" s="104"/>
      <c r="CL1401" s="104"/>
      <c r="CM1401" s="104"/>
      <c r="CN1401" s="104"/>
      <c r="CO1401" s="104"/>
      <c r="CP1401" s="104"/>
      <c r="CQ1401" s="104"/>
      <c r="CR1401" s="104"/>
      <c r="CS1401" s="104"/>
      <c r="CT1401" s="104"/>
      <c r="CU1401" s="104"/>
      <c r="CV1401" s="104"/>
      <c r="CW1401" s="104"/>
      <c r="CX1401" s="104"/>
      <c r="CY1401" s="104"/>
      <c r="CZ1401" s="104"/>
      <c r="DA1401" s="104"/>
      <c r="DB1401" s="104"/>
      <c r="DC1401" s="104"/>
      <c r="DD1401" s="104"/>
      <c r="DE1401" s="104"/>
      <c r="DF1401" s="104"/>
      <c r="DG1401" s="104"/>
      <c r="DH1401" s="104"/>
      <c r="DI1401" s="104"/>
      <c r="DJ1401" s="107"/>
    </row>
    <row r="1402" spans="1:114" x14ac:dyDescent="0.2">
      <c r="A1402" s="164"/>
      <c r="B1402" s="165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Q1402" s="116"/>
      <c r="R1402" s="116"/>
      <c r="S1402" s="116"/>
      <c r="T1402" s="116"/>
      <c r="U1402" s="116"/>
      <c r="V1402" s="116"/>
      <c r="W1402" s="116"/>
      <c r="X1402" s="116"/>
      <c r="Y1402" s="122"/>
      <c r="Z1402" s="104"/>
      <c r="AA1402" s="104"/>
      <c r="AB1402" s="104"/>
      <c r="AC1402" s="104"/>
      <c r="AD1402" s="104"/>
      <c r="AE1402" s="104"/>
      <c r="AF1402" s="104"/>
      <c r="AG1402" s="104"/>
      <c r="AH1402" s="104"/>
      <c r="AI1402" s="104"/>
      <c r="AJ1402" s="104"/>
      <c r="AK1402" s="104"/>
      <c r="AL1402" s="104"/>
      <c r="AM1402" s="104"/>
      <c r="AN1402" s="104"/>
      <c r="AO1402" s="104"/>
      <c r="AP1402" s="104"/>
      <c r="AQ1402" s="104"/>
      <c r="AR1402" s="104"/>
      <c r="AS1402" s="104"/>
      <c r="AT1402" s="104"/>
      <c r="AU1402" s="104"/>
      <c r="AV1402" s="104"/>
      <c r="AW1402" s="104"/>
      <c r="AX1402" s="104"/>
      <c r="AY1402" s="104"/>
      <c r="AZ1402" s="104"/>
      <c r="BA1402" s="104"/>
      <c r="BB1402" s="104"/>
      <c r="BC1402" s="104"/>
      <c r="BD1402" s="104"/>
      <c r="BE1402" s="104"/>
      <c r="BF1402" s="104"/>
      <c r="BG1402" s="104"/>
      <c r="BH1402" s="104"/>
      <c r="BI1402" s="104"/>
      <c r="BJ1402" s="104"/>
      <c r="BK1402" s="104"/>
      <c r="BL1402" s="104"/>
      <c r="BM1402" s="104"/>
      <c r="BN1402" s="104"/>
      <c r="BO1402" s="104"/>
      <c r="BP1402" s="104"/>
      <c r="BQ1402" s="104"/>
      <c r="BR1402" s="104"/>
      <c r="BS1402" s="104"/>
      <c r="BT1402" s="104"/>
      <c r="BU1402" s="104"/>
      <c r="BV1402" s="104"/>
      <c r="BW1402" s="104"/>
      <c r="BX1402" s="104"/>
      <c r="BY1402" s="104"/>
      <c r="BZ1402" s="104"/>
      <c r="CA1402" s="104"/>
      <c r="CB1402" s="104"/>
      <c r="CC1402" s="104"/>
      <c r="CD1402" s="104"/>
      <c r="CE1402" s="104"/>
      <c r="CF1402" s="104"/>
      <c r="CG1402" s="104"/>
      <c r="CH1402" s="104"/>
      <c r="CI1402" s="104"/>
      <c r="CJ1402" s="104"/>
      <c r="CK1402" s="104"/>
      <c r="CL1402" s="104"/>
      <c r="CM1402" s="104"/>
      <c r="CN1402" s="104"/>
      <c r="CO1402" s="104"/>
      <c r="CP1402" s="104"/>
      <c r="CQ1402" s="104"/>
      <c r="CR1402" s="104"/>
      <c r="CS1402" s="104"/>
      <c r="CT1402" s="104"/>
      <c r="CU1402" s="104"/>
      <c r="CV1402" s="104"/>
      <c r="CW1402" s="104"/>
      <c r="CX1402" s="104"/>
      <c r="CY1402" s="104"/>
      <c r="CZ1402" s="104"/>
      <c r="DA1402" s="104"/>
      <c r="DB1402" s="104"/>
      <c r="DC1402" s="104"/>
      <c r="DD1402" s="104"/>
      <c r="DE1402" s="104"/>
      <c r="DF1402" s="104"/>
      <c r="DG1402" s="104"/>
      <c r="DH1402" s="104"/>
      <c r="DI1402" s="104"/>
      <c r="DJ1402" s="107"/>
    </row>
    <row r="1403" spans="1:114" x14ac:dyDescent="0.2">
      <c r="A1403" s="164"/>
      <c r="B1403" s="165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Q1403" s="116"/>
      <c r="R1403" s="116"/>
      <c r="S1403" s="116"/>
      <c r="T1403" s="116"/>
      <c r="U1403" s="116"/>
      <c r="V1403" s="116"/>
      <c r="W1403" s="116"/>
      <c r="X1403" s="116"/>
      <c r="Y1403" s="122"/>
      <c r="Z1403" s="104"/>
      <c r="AA1403" s="104"/>
      <c r="AB1403" s="104"/>
      <c r="AC1403" s="104"/>
      <c r="AD1403" s="104"/>
      <c r="AE1403" s="104"/>
      <c r="AF1403" s="104"/>
      <c r="AG1403" s="104"/>
      <c r="AH1403" s="104"/>
      <c r="AI1403" s="104"/>
      <c r="AJ1403" s="104"/>
      <c r="AK1403" s="104"/>
      <c r="AL1403" s="104"/>
      <c r="AM1403" s="104"/>
      <c r="AN1403" s="104"/>
      <c r="AO1403" s="104"/>
      <c r="AP1403" s="104"/>
      <c r="AQ1403" s="104"/>
      <c r="AR1403" s="104"/>
      <c r="AS1403" s="104"/>
      <c r="AT1403" s="104"/>
      <c r="AU1403" s="104"/>
      <c r="AV1403" s="104"/>
      <c r="AW1403" s="104"/>
      <c r="AX1403" s="104"/>
      <c r="AY1403" s="104"/>
      <c r="AZ1403" s="104"/>
      <c r="BA1403" s="104"/>
      <c r="BB1403" s="104"/>
      <c r="BC1403" s="104"/>
      <c r="BD1403" s="104"/>
      <c r="BE1403" s="104"/>
      <c r="BF1403" s="104"/>
      <c r="BG1403" s="104"/>
      <c r="BH1403" s="104"/>
      <c r="BI1403" s="104"/>
      <c r="BJ1403" s="104"/>
      <c r="BK1403" s="104"/>
      <c r="BL1403" s="104"/>
      <c r="BM1403" s="104"/>
      <c r="BN1403" s="104"/>
      <c r="BO1403" s="104"/>
      <c r="BP1403" s="104"/>
      <c r="BQ1403" s="104"/>
      <c r="BR1403" s="104"/>
      <c r="BS1403" s="104"/>
      <c r="BT1403" s="104"/>
      <c r="BU1403" s="104"/>
      <c r="BV1403" s="104"/>
      <c r="BW1403" s="104"/>
      <c r="BX1403" s="104"/>
      <c r="BY1403" s="104"/>
      <c r="BZ1403" s="104"/>
      <c r="CA1403" s="104"/>
      <c r="CB1403" s="104"/>
      <c r="CC1403" s="104"/>
      <c r="CD1403" s="104"/>
      <c r="CE1403" s="104"/>
      <c r="CF1403" s="104"/>
      <c r="CG1403" s="104"/>
      <c r="CH1403" s="104"/>
      <c r="CI1403" s="104"/>
      <c r="CJ1403" s="104"/>
      <c r="CK1403" s="104"/>
      <c r="CL1403" s="104"/>
      <c r="CM1403" s="104"/>
      <c r="CN1403" s="104"/>
      <c r="CO1403" s="104"/>
      <c r="CP1403" s="104"/>
      <c r="CQ1403" s="104"/>
      <c r="CR1403" s="104"/>
      <c r="CS1403" s="104"/>
      <c r="CT1403" s="104"/>
      <c r="CU1403" s="104"/>
      <c r="CV1403" s="104"/>
      <c r="CW1403" s="104"/>
      <c r="CX1403" s="104"/>
      <c r="CY1403" s="104"/>
      <c r="CZ1403" s="104"/>
      <c r="DA1403" s="104"/>
      <c r="DB1403" s="104"/>
      <c r="DC1403" s="104"/>
      <c r="DD1403" s="104"/>
      <c r="DE1403" s="104"/>
      <c r="DF1403" s="104"/>
      <c r="DG1403" s="104"/>
      <c r="DH1403" s="104"/>
      <c r="DI1403" s="104"/>
      <c r="DJ1403" s="107"/>
    </row>
    <row r="1404" spans="1:114" x14ac:dyDescent="0.2">
      <c r="A1404" s="164"/>
      <c r="B1404" s="165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Q1404" s="116"/>
      <c r="R1404" s="116"/>
      <c r="S1404" s="116"/>
      <c r="T1404" s="116"/>
      <c r="U1404" s="116"/>
      <c r="V1404" s="116"/>
      <c r="W1404" s="116"/>
      <c r="X1404" s="116"/>
      <c r="Y1404" s="122"/>
      <c r="Z1404" s="104"/>
      <c r="AA1404" s="104"/>
      <c r="AB1404" s="104"/>
      <c r="AC1404" s="104"/>
      <c r="AD1404" s="104"/>
      <c r="AE1404" s="104"/>
      <c r="AF1404" s="104"/>
      <c r="AG1404" s="104"/>
      <c r="AH1404" s="104"/>
      <c r="AI1404" s="104"/>
      <c r="AJ1404" s="104"/>
      <c r="AK1404" s="104"/>
      <c r="AL1404" s="104"/>
      <c r="AM1404" s="104"/>
      <c r="AN1404" s="104"/>
      <c r="AO1404" s="104"/>
      <c r="AP1404" s="104"/>
      <c r="AQ1404" s="104"/>
      <c r="AR1404" s="104"/>
      <c r="AS1404" s="104"/>
      <c r="AT1404" s="104"/>
      <c r="AU1404" s="104"/>
      <c r="AV1404" s="104"/>
      <c r="AW1404" s="104"/>
      <c r="AX1404" s="104"/>
      <c r="AY1404" s="104"/>
      <c r="AZ1404" s="104"/>
      <c r="BA1404" s="104"/>
      <c r="BB1404" s="104"/>
      <c r="BC1404" s="104"/>
      <c r="BD1404" s="104"/>
      <c r="BE1404" s="104"/>
      <c r="BF1404" s="104"/>
      <c r="BG1404" s="104"/>
      <c r="BH1404" s="104"/>
      <c r="BI1404" s="104"/>
      <c r="BJ1404" s="104"/>
      <c r="BK1404" s="104"/>
      <c r="BL1404" s="104"/>
      <c r="BM1404" s="104"/>
      <c r="BN1404" s="104"/>
      <c r="BO1404" s="104"/>
      <c r="BP1404" s="104"/>
      <c r="BQ1404" s="104"/>
      <c r="BR1404" s="104"/>
      <c r="BS1404" s="104"/>
      <c r="BT1404" s="104"/>
      <c r="BU1404" s="104"/>
      <c r="BV1404" s="104"/>
      <c r="BW1404" s="104"/>
      <c r="BX1404" s="104"/>
      <c r="BY1404" s="104"/>
      <c r="BZ1404" s="104"/>
      <c r="CA1404" s="104"/>
      <c r="CB1404" s="104"/>
      <c r="CC1404" s="104"/>
      <c r="CD1404" s="104"/>
      <c r="CE1404" s="104"/>
      <c r="CF1404" s="104"/>
      <c r="CG1404" s="104"/>
      <c r="CH1404" s="104"/>
      <c r="CI1404" s="104"/>
      <c r="CJ1404" s="104"/>
      <c r="CK1404" s="104"/>
      <c r="CL1404" s="104"/>
      <c r="CM1404" s="104"/>
      <c r="CN1404" s="104"/>
      <c r="CO1404" s="104"/>
      <c r="CP1404" s="104"/>
      <c r="CQ1404" s="104"/>
      <c r="CR1404" s="104"/>
      <c r="CS1404" s="104"/>
      <c r="CT1404" s="104"/>
      <c r="CU1404" s="104"/>
      <c r="CV1404" s="104"/>
      <c r="CW1404" s="104"/>
      <c r="CX1404" s="104"/>
      <c r="CY1404" s="104"/>
      <c r="CZ1404" s="104"/>
      <c r="DA1404" s="104"/>
      <c r="DB1404" s="104"/>
      <c r="DC1404" s="104"/>
      <c r="DD1404" s="104"/>
      <c r="DE1404" s="104"/>
      <c r="DF1404" s="104"/>
      <c r="DG1404" s="104"/>
      <c r="DH1404" s="104"/>
      <c r="DI1404" s="104"/>
      <c r="DJ1404" s="107"/>
    </row>
    <row r="1405" spans="1:114" x14ac:dyDescent="0.2">
      <c r="A1405" s="164"/>
      <c r="B1405" s="165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Q1405" s="116"/>
      <c r="R1405" s="116"/>
      <c r="S1405" s="116"/>
      <c r="T1405" s="116"/>
      <c r="U1405" s="116"/>
      <c r="V1405" s="116"/>
      <c r="W1405" s="116"/>
      <c r="X1405" s="116"/>
      <c r="Y1405" s="122"/>
      <c r="Z1405" s="104"/>
      <c r="AA1405" s="104"/>
      <c r="AB1405" s="104"/>
      <c r="AC1405" s="104"/>
      <c r="AD1405" s="104"/>
      <c r="AE1405" s="104"/>
      <c r="AF1405" s="104"/>
      <c r="AG1405" s="104"/>
      <c r="AH1405" s="104"/>
      <c r="AI1405" s="104"/>
      <c r="AJ1405" s="104"/>
      <c r="AK1405" s="104"/>
      <c r="AL1405" s="104"/>
      <c r="AM1405" s="104"/>
      <c r="AN1405" s="104"/>
      <c r="AO1405" s="104"/>
      <c r="AP1405" s="104"/>
      <c r="AQ1405" s="104"/>
      <c r="AR1405" s="104"/>
      <c r="AS1405" s="104"/>
      <c r="AT1405" s="104"/>
      <c r="AU1405" s="104"/>
      <c r="AV1405" s="104"/>
      <c r="AW1405" s="104"/>
      <c r="AX1405" s="104"/>
      <c r="AY1405" s="104"/>
      <c r="AZ1405" s="104"/>
      <c r="BA1405" s="104"/>
      <c r="BB1405" s="104"/>
      <c r="BC1405" s="104"/>
      <c r="BD1405" s="104"/>
      <c r="BE1405" s="104"/>
      <c r="BF1405" s="104"/>
      <c r="BG1405" s="104"/>
      <c r="BH1405" s="104"/>
      <c r="BI1405" s="104"/>
      <c r="BJ1405" s="104"/>
      <c r="BK1405" s="104"/>
      <c r="BL1405" s="104"/>
      <c r="BM1405" s="104"/>
      <c r="BN1405" s="104"/>
      <c r="BO1405" s="104"/>
      <c r="BP1405" s="104"/>
      <c r="BQ1405" s="104"/>
      <c r="BR1405" s="104"/>
      <c r="BS1405" s="104"/>
      <c r="BT1405" s="104"/>
      <c r="BU1405" s="104"/>
      <c r="BV1405" s="104"/>
      <c r="BW1405" s="104"/>
      <c r="BX1405" s="104"/>
      <c r="BY1405" s="104"/>
      <c r="BZ1405" s="104"/>
      <c r="CA1405" s="104"/>
      <c r="CB1405" s="104"/>
      <c r="CC1405" s="104"/>
      <c r="CD1405" s="104"/>
      <c r="CE1405" s="104"/>
      <c r="CF1405" s="104"/>
      <c r="CG1405" s="104"/>
      <c r="CH1405" s="104"/>
      <c r="CI1405" s="104"/>
      <c r="CJ1405" s="104"/>
      <c r="CK1405" s="104"/>
      <c r="CL1405" s="104"/>
      <c r="CM1405" s="104"/>
      <c r="CN1405" s="104"/>
      <c r="CO1405" s="104"/>
      <c r="CP1405" s="104"/>
      <c r="CQ1405" s="104"/>
      <c r="CR1405" s="104"/>
      <c r="CS1405" s="104"/>
      <c r="CT1405" s="104"/>
      <c r="CU1405" s="104"/>
      <c r="CV1405" s="104"/>
      <c r="CW1405" s="104"/>
      <c r="CX1405" s="104"/>
      <c r="CY1405" s="104"/>
      <c r="CZ1405" s="104"/>
      <c r="DA1405" s="104"/>
      <c r="DB1405" s="104"/>
      <c r="DC1405" s="104"/>
      <c r="DD1405" s="104"/>
      <c r="DE1405" s="104"/>
      <c r="DF1405" s="104"/>
      <c r="DG1405" s="104"/>
      <c r="DH1405" s="104"/>
      <c r="DI1405" s="104"/>
      <c r="DJ1405" s="107"/>
    </row>
    <row r="1406" spans="1:114" x14ac:dyDescent="0.2">
      <c r="A1406" s="164"/>
      <c r="B1406" s="165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Q1406" s="116"/>
      <c r="R1406" s="116"/>
      <c r="S1406" s="116"/>
      <c r="T1406" s="116"/>
      <c r="U1406" s="116"/>
      <c r="V1406" s="116"/>
      <c r="W1406" s="116"/>
      <c r="X1406" s="116"/>
      <c r="Y1406" s="122"/>
      <c r="Z1406" s="104"/>
      <c r="AA1406" s="104"/>
      <c r="AB1406" s="104"/>
      <c r="AC1406" s="104"/>
      <c r="AD1406" s="104"/>
      <c r="AE1406" s="104"/>
      <c r="AF1406" s="104"/>
      <c r="AG1406" s="104"/>
      <c r="AH1406" s="104"/>
      <c r="AI1406" s="104"/>
      <c r="AJ1406" s="104"/>
      <c r="AK1406" s="104"/>
      <c r="AL1406" s="104"/>
      <c r="AM1406" s="104"/>
      <c r="AN1406" s="104"/>
      <c r="AO1406" s="104"/>
      <c r="AP1406" s="104"/>
      <c r="AQ1406" s="104"/>
      <c r="AR1406" s="104"/>
      <c r="AS1406" s="104"/>
      <c r="AT1406" s="104"/>
      <c r="AU1406" s="104"/>
      <c r="AV1406" s="104"/>
      <c r="AW1406" s="104"/>
      <c r="AX1406" s="104"/>
      <c r="AY1406" s="104"/>
      <c r="AZ1406" s="104"/>
      <c r="BA1406" s="104"/>
      <c r="BB1406" s="104"/>
      <c r="BC1406" s="104"/>
      <c r="BD1406" s="104"/>
      <c r="BE1406" s="104"/>
      <c r="BF1406" s="104"/>
      <c r="BG1406" s="104"/>
      <c r="BH1406" s="104"/>
      <c r="BI1406" s="104"/>
      <c r="BJ1406" s="104"/>
      <c r="BK1406" s="104"/>
      <c r="BL1406" s="104"/>
      <c r="BM1406" s="104"/>
      <c r="BN1406" s="104"/>
      <c r="BO1406" s="104"/>
      <c r="BP1406" s="104"/>
      <c r="BQ1406" s="104"/>
      <c r="BR1406" s="104"/>
      <c r="BS1406" s="104"/>
      <c r="BT1406" s="104"/>
      <c r="BU1406" s="104"/>
      <c r="BV1406" s="104"/>
      <c r="BW1406" s="104"/>
      <c r="BX1406" s="104"/>
      <c r="BY1406" s="104"/>
      <c r="BZ1406" s="104"/>
      <c r="CA1406" s="104"/>
      <c r="CB1406" s="104"/>
      <c r="CC1406" s="104"/>
      <c r="CD1406" s="104"/>
      <c r="CE1406" s="104"/>
      <c r="CF1406" s="104"/>
      <c r="CG1406" s="104"/>
      <c r="CH1406" s="104"/>
      <c r="CI1406" s="104"/>
      <c r="CJ1406" s="104"/>
      <c r="CK1406" s="104"/>
      <c r="CL1406" s="104"/>
      <c r="CM1406" s="104"/>
      <c r="CN1406" s="104"/>
      <c r="CO1406" s="104"/>
      <c r="CP1406" s="104"/>
      <c r="CQ1406" s="104"/>
      <c r="CR1406" s="104"/>
      <c r="CS1406" s="104"/>
      <c r="CT1406" s="104"/>
      <c r="CU1406" s="104"/>
      <c r="CV1406" s="104"/>
      <c r="CW1406" s="104"/>
      <c r="CX1406" s="104"/>
      <c r="CY1406" s="104"/>
      <c r="CZ1406" s="104"/>
      <c r="DA1406" s="104"/>
      <c r="DB1406" s="104"/>
      <c r="DC1406" s="104"/>
      <c r="DD1406" s="104"/>
      <c r="DE1406" s="104"/>
      <c r="DF1406" s="104"/>
      <c r="DG1406" s="104"/>
      <c r="DH1406" s="104"/>
      <c r="DI1406" s="104"/>
      <c r="DJ1406" s="107"/>
    </row>
    <row r="1407" spans="1:114" x14ac:dyDescent="0.2">
      <c r="A1407" s="164"/>
      <c r="B1407" s="165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Q1407" s="116"/>
      <c r="R1407" s="116"/>
      <c r="S1407" s="116"/>
      <c r="T1407" s="116"/>
      <c r="U1407" s="116"/>
      <c r="V1407" s="116"/>
      <c r="W1407" s="116"/>
      <c r="X1407" s="116"/>
      <c r="Y1407" s="122"/>
      <c r="Z1407" s="104"/>
      <c r="AA1407" s="104"/>
      <c r="AB1407" s="104"/>
      <c r="AC1407" s="104"/>
      <c r="AD1407" s="104"/>
      <c r="AE1407" s="104"/>
      <c r="AF1407" s="104"/>
      <c r="AG1407" s="104"/>
      <c r="AH1407" s="104"/>
      <c r="AI1407" s="104"/>
      <c r="AJ1407" s="104"/>
      <c r="AK1407" s="104"/>
      <c r="AL1407" s="104"/>
      <c r="AM1407" s="104"/>
      <c r="AN1407" s="104"/>
      <c r="AO1407" s="104"/>
      <c r="AP1407" s="104"/>
      <c r="AQ1407" s="104"/>
      <c r="AR1407" s="104"/>
      <c r="AS1407" s="104"/>
      <c r="AT1407" s="104"/>
      <c r="AU1407" s="104"/>
      <c r="AV1407" s="104"/>
      <c r="AW1407" s="104"/>
      <c r="AX1407" s="104"/>
      <c r="AY1407" s="104"/>
      <c r="AZ1407" s="104"/>
      <c r="BA1407" s="104"/>
      <c r="BB1407" s="104"/>
      <c r="BC1407" s="104"/>
      <c r="BD1407" s="104"/>
      <c r="BE1407" s="104"/>
      <c r="BF1407" s="104"/>
      <c r="BG1407" s="104"/>
      <c r="BH1407" s="104"/>
      <c r="BI1407" s="104"/>
      <c r="BJ1407" s="104"/>
      <c r="BK1407" s="104"/>
      <c r="BL1407" s="104"/>
      <c r="BM1407" s="104"/>
      <c r="BN1407" s="104"/>
      <c r="BO1407" s="104"/>
      <c r="BP1407" s="104"/>
      <c r="BQ1407" s="104"/>
      <c r="BR1407" s="104"/>
      <c r="BS1407" s="104"/>
      <c r="BT1407" s="104"/>
      <c r="BU1407" s="104"/>
      <c r="BV1407" s="104"/>
      <c r="BW1407" s="104"/>
      <c r="BX1407" s="104"/>
      <c r="BY1407" s="104"/>
      <c r="BZ1407" s="104"/>
      <c r="CA1407" s="104"/>
      <c r="CB1407" s="104"/>
      <c r="CC1407" s="104"/>
      <c r="CD1407" s="104"/>
      <c r="CE1407" s="104"/>
      <c r="CF1407" s="104"/>
      <c r="CG1407" s="104"/>
      <c r="CH1407" s="104"/>
      <c r="CI1407" s="104"/>
      <c r="CJ1407" s="104"/>
      <c r="CK1407" s="104"/>
      <c r="CL1407" s="104"/>
      <c r="CM1407" s="104"/>
      <c r="CN1407" s="104"/>
      <c r="CO1407" s="104"/>
      <c r="CP1407" s="104"/>
      <c r="CQ1407" s="104"/>
      <c r="CR1407" s="104"/>
      <c r="CS1407" s="104"/>
      <c r="CT1407" s="104"/>
      <c r="CU1407" s="104"/>
      <c r="CV1407" s="104"/>
      <c r="CW1407" s="104"/>
      <c r="CX1407" s="104"/>
      <c r="CY1407" s="104"/>
      <c r="CZ1407" s="104"/>
      <c r="DA1407" s="104"/>
      <c r="DB1407" s="104"/>
      <c r="DC1407" s="104"/>
      <c r="DD1407" s="104"/>
      <c r="DE1407" s="104"/>
      <c r="DF1407" s="104"/>
      <c r="DG1407" s="104"/>
      <c r="DH1407" s="104"/>
      <c r="DI1407" s="104"/>
      <c r="DJ1407" s="107"/>
    </row>
    <row r="1408" spans="1:114" x14ac:dyDescent="0.2">
      <c r="A1408" s="164"/>
      <c r="B1408" s="165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Q1408" s="116"/>
      <c r="R1408" s="116"/>
      <c r="S1408" s="116"/>
      <c r="T1408" s="116"/>
      <c r="U1408" s="116"/>
      <c r="V1408" s="116"/>
      <c r="W1408" s="116"/>
      <c r="X1408" s="116"/>
      <c r="Y1408" s="122"/>
      <c r="Z1408" s="104"/>
      <c r="AA1408" s="104"/>
      <c r="AB1408" s="104"/>
      <c r="AC1408" s="104"/>
      <c r="AD1408" s="104"/>
      <c r="AE1408" s="104"/>
      <c r="AF1408" s="104"/>
      <c r="AG1408" s="104"/>
      <c r="AH1408" s="104"/>
      <c r="AI1408" s="104"/>
      <c r="AJ1408" s="104"/>
      <c r="AK1408" s="104"/>
      <c r="AL1408" s="104"/>
      <c r="AM1408" s="104"/>
      <c r="AN1408" s="104"/>
      <c r="AO1408" s="104"/>
      <c r="AP1408" s="104"/>
      <c r="AQ1408" s="104"/>
      <c r="AR1408" s="104"/>
      <c r="AS1408" s="104"/>
      <c r="AT1408" s="104"/>
      <c r="AU1408" s="104"/>
      <c r="AV1408" s="104"/>
      <c r="AW1408" s="104"/>
      <c r="AX1408" s="104"/>
      <c r="AY1408" s="104"/>
      <c r="AZ1408" s="104"/>
      <c r="BA1408" s="104"/>
      <c r="BB1408" s="104"/>
      <c r="BC1408" s="104"/>
      <c r="BD1408" s="104"/>
      <c r="BE1408" s="104"/>
      <c r="BF1408" s="104"/>
      <c r="BG1408" s="104"/>
      <c r="BH1408" s="104"/>
      <c r="BI1408" s="104"/>
      <c r="BJ1408" s="104"/>
      <c r="BK1408" s="104"/>
      <c r="BL1408" s="104"/>
      <c r="BM1408" s="104"/>
      <c r="BN1408" s="104"/>
      <c r="BO1408" s="104"/>
      <c r="BP1408" s="104"/>
      <c r="BQ1408" s="104"/>
      <c r="BR1408" s="104"/>
      <c r="BS1408" s="104"/>
      <c r="BT1408" s="104"/>
      <c r="BU1408" s="104"/>
      <c r="BV1408" s="104"/>
      <c r="BW1408" s="104"/>
      <c r="BX1408" s="104"/>
      <c r="BY1408" s="104"/>
      <c r="BZ1408" s="104"/>
      <c r="CA1408" s="104"/>
      <c r="CB1408" s="104"/>
      <c r="CC1408" s="104"/>
      <c r="CD1408" s="104"/>
      <c r="CE1408" s="104"/>
      <c r="CF1408" s="104"/>
      <c r="CG1408" s="104"/>
      <c r="CH1408" s="104"/>
      <c r="CI1408" s="104"/>
      <c r="CJ1408" s="104"/>
      <c r="CK1408" s="104"/>
      <c r="CL1408" s="104"/>
      <c r="CM1408" s="104"/>
      <c r="CN1408" s="104"/>
      <c r="CO1408" s="104"/>
      <c r="CP1408" s="104"/>
      <c r="CQ1408" s="104"/>
      <c r="CR1408" s="104"/>
      <c r="CS1408" s="104"/>
      <c r="CT1408" s="104"/>
      <c r="CU1408" s="104"/>
      <c r="CV1408" s="104"/>
      <c r="CW1408" s="104"/>
      <c r="CX1408" s="104"/>
      <c r="CY1408" s="104"/>
      <c r="CZ1408" s="104"/>
      <c r="DA1408" s="104"/>
      <c r="DB1408" s="104"/>
      <c r="DC1408" s="104"/>
      <c r="DD1408" s="104"/>
      <c r="DE1408" s="104"/>
      <c r="DF1408" s="104"/>
      <c r="DG1408" s="104"/>
      <c r="DH1408" s="104"/>
      <c r="DI1408" s="104"/>
      <c r="DJ1408" s="107"/>
    </row>
    <row r="1409" spans="1:114" x14ac:dyDescent="0.2">
      <c r="A1409" s="164"/>
      <c r="B1409" s="165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Q1409" s="116"/>
      <c r="R1409" s="116"/>
      <c r="S1409" s="116"/>
      <c r="T1409" s="116"/>
      <c r="U1409" s="116"/>
      <c r="V1409" s="116"/>
      <c r="W1409" s="116"/>
      <c r="X1409" s="116"/>
      <c r="Y1409" s="122"/>
      <c r="Z1409" s="104"/>
      <c r="AA1409" s="104"/>
      <c r="AB1409" s="104"/>
      <c r="AC1409" s="104"/>
      <c r="AD1409" s="104"/>
      <c r="AE1409" s="104"/>
      <c r="AF1409" s="104"/>
      <c r="AG1409" s="104"/>
      <c r="AH1409" s="104"/>
      <c r="AI1409" s="104"/>
      <c r="AJ1409" s="104"/>
      <c r="AK1409" s="104"/>
      <c r="AL1409" s="104"/>
      <c r="AM1409" s="104"/>
      <c r="AN1409" s="104"/>
      <c r="AO1409" s="104"/>
      <c r="AP1409" s="104"/>
      <c r="AQ1409" s="104"/>
      <c r="AR1409" s="104"/>
      <c r="AS1409" s="104"/>
      <c r="AT1409" s="104"/>
      <c r="AU1409" s="104"/>
      <c r="AV1409" s="104"/>
      <c r="AW1409" s="104"/>
      <c r="AX1409" s="104"/>
      <c r="AY1409" s="104"/>
      <c r="AZ1409" s="104"/>
      <c r="BA1409" s="104"/>
      <c r="BB1409" s="104"/>
      <c r="BC1409" s="104"/>
      <c r="BD1409" s="104"/>
      <c r="BE1409" s="104"/>
      <c r="BF1409" s="104"/>
      <c r="BG1409" s="104"/>
      <c r="BH1409" s="104"/>
      <c r="BI1409" s="104"/>
      <c r="BJ1409" s="104"/>
      <c r="BK1409" s="104"/>
      <c r="BL1409" s="104"/>
      <c r="BM1409" s="104"/>
      <c r="BN1409" s="104"/>
      <c r="BO1409" s="104"/>
      <c r="BP1409" s="104"/>
      <c r="BQ1409" s="104"/>
      <c r="BR1409" s="104"/>
      <c r="BS1409" s="104"/>
      <c r="BT1409" s="104"/>
      <c r="BU1409" s="104"/>
      <c r="BV1409" s="104"/>
      <c r="BW1409" s="104"/>
      <c r="BX1409" s="104"/>
      <c r="BY1409" s="104"/>
      <c r="BZ1409" s="104"/>
      <c r="CA1409" s="104"/>
      <c r="CB1409" s="104"/>
      <c r="CC1409" s="104"/>
      <c r="CD1409" s="104"/>
      <c r="CE1409" s="104"/>
      <c r="CF1409" s="104"/>
      <c r="CG1409" s="104"/>
      <c r="CH1409" s="104"/>
      <c r="CI1409" s="104"/>
      <c r="CJ1409" s="104"/>
      <c r="CK1409" s="104"/>
      <c r="CL1409" s="104"/>
      <c r="CM1409" s="104"/>
      <c r="CN1409" s="104"/>
      <c r="CO1409" s="104"/>
      <c r="CP1409" s="104"/>
      <c r="CQ1409" s="104"/>
      <c r="CR1409" s="104"/>
      <c r="CS1409" s="104"/>
      <c r="CT1409" s="104"/>
      <c r="CU1409" s="104"/>
      <c r="CV1409" s="104"/>
      <c r="CW1409" s="104"/>
      <c r="CX1409" s="104"/>
      <c r="CY1409" s="104"/>
      <c r="CZ1409" s="104"/>
      <c r="DA1409" s="104"/>
      <c r="DB1409" s="104"/>
      <c r="DC1409" s="104"/>
      <c r="DD1409" s="104"/>
      <c r="DE1409" s="104"/>
      <c r="DF1409" s="104"/>
      <c r="DG1409" s="104"/>
      <c r="DH1409" s="104"/>
      <c r="DI1409" s="104"/>
      <c r="DJ1409" s="107"/>
    </row>
    <row r="1410" spans="1:114" x14ac:dyDescent="0.2">
      <c r="A1410" s="164"/>
      <c r="B1410" s="165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Q1410" s="116"/>
      <c r="R1410" s="116"/>
      <c r="S1410" s="116"/>
      <c r="T1410" s="116"/>
      <c r="U1410" s="116"/>
      <c r="V1410" s="116"/>
      <c r="W1410" s="116"/>
      <c r="X1410" s="116"/>
      <c r="Y1410" s="122"/>
      <c r="Z1410" s="104"/>
      <c r="AA1410" s="104"/>
      <c r="AB1410" s="104"/>
      <c r="AC1410" s="104"/>
      <c r="AD1410" s="104"/>
      <c r="AE1410" s="104"/>
      <c r="AF1410" s="104"/>
      <c r="AG1410" s="104"/>
      <c r="AH1410" s="104"/>
      <c r="AI1410" s="104"/>
      <c r="AJ1410" s="104"/>
      <c r="AK1410" s="104"/>
      <c r="AL1410" s="104"/>
      <c r="AM1410" s="104"/>
      <c r="AN1410" s="104"/>
      <c r="AO1410" s="104"/>
      <c r="AP1410" s="104"/>
      <c r="AQ1410" s="104"/>
      <c r="AR1410" s="104"/>
      <c r="AS1410" s="104"/>
      <c r="AT1410" s="104"/>
      <c r="AU1410" s="104"/>
      <c r="AV1410" s="104"/>
      <c r="AW1410" s="104"/>
      <c r="AX1410" s="104"/>
      <c r="AY1410" s="104"/>
      <c r="AZ1410" s="104"/>
      <c r="BA1410" s="104"/>
      <c r="BB1410" s="104"/>
      <c r="BC1410" s="104"/>
      <c r="BD1410" s="104"/>
      <c r="BE1410" s="104"/>
      <c r="BF1410" s="104"/>
      <c r="BG1410" s="104"/>
      <c r="BH1410" s="104"/>
      <c r="BI1410" s="104"/>
      <c r="BJ1410" s="104"/>
      <c r="BK1410" s="104"/>
      <c r="BL1410" s="104"/>
      <c r="BM1410" s="104"/>
      <c r="BN1410" s="104"/>
      <c r="BO1410" s="104"/>
      <c r="BP1410" s="104"/>
      <c r="BQ1410" s="104"/>
      <c r="BR1410" s="104"/>
      <c r="BS1410" s="104"/>
      <c r="BT1410" s="104"/>
      <c r="BU1410" s="104"/>
      <c r="BV1410" s="104"/>
      <c r="BW1410" s="104"/>
      <c r="BX1410" s="104"/>
      <c r="BY1410" s="104"/>
      <c r="BZ1410" s="104"/>
      <c r="CA1410" s="104"/>
      <c r="CB1410" s="104"/>
      <c r="CC1410" s="104"/>
      <c r="CD1410" s="104"/>
      <c r="CE1410" s="104"/>
      <c r="CF1410" s="104"/>
      <c r="CG1410" s="104"/>
      <c r="CH1410" s="104"/>
      <c r="CI1410" s="104"/>
      <c r="CJ1410" s="104"/>
      <c r="CK1410" s="104"/>
      <c r="CL1410" s="104"/>
      <c r="CM1410" s="104"/>
      <c r="CN1410" s="104"/>
      <c r="CO1410" s="104"/>
      <c r="CP1410" s="104"/>
      <c r="CQ1410" s="104"/>
      <c r="CR1410" s="104"/>
      <c r="CS1410" s="104"/>
      <c r="CT1410" s="104"/>
      <c r="CU1410" s="104"/>
      <c r="CV1410" s="104"/>
      <c r="CW1410" s="104"/>
      <c r="CX1410" s="104"/>
      <c r="CY1410" s="104"/>
      <c r="CZ1410" s="104"/>
      <c r="DA1410" s="104"/>
      <c r="DB1410" s="104"/>
      <c r="DC1410" s="104"/>
      <c r="DD1410" s="104"/>
      <c r="DE1410" s="104"/>
      <c r="DF1410" s="104"/>
      <c r="DG1410" s="104"/>
      <c r="DH1410" s="104"/>
      <c r="DI1410" s="104"/>
      <c r="DJ1410" s="107"/>
    </row>
    <row r="1411" spans="1:114" x14ac:dyDescent="0.2">
      <c r="A1411" s="164"/>
      <c r="B1411" s="165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Q1411" s="116"/>
      <c r="R1411" s="116"/>
      <c r="S1411" s="116"/>
      <c r="T1411" s="116"/>
      <c r="U1411" s="116"/>
      <c r="V1411" s="116"/>
      <c r="W1411" s="116"/>
      <c r="X1411" s="116"/>
      <c r="Y1411" s="122"/>
      <c r="Z1411" s="104"/>
      <c r="AA1411" s="104"/>
      <c r="AB1411" s="104"/>
      <c r="AC1411" s="104"/>
      <c r="AD1411" s="104"/>
      <c r="AE1411" s="104"/>
      <c r="AF1411" s="104"/>
      <c r="AG1411" s="104"/>
      <c r="AH1411" s="104"/>
      <c r="AI1411" s="104"/>
      <c r="AJ1411" s="104"/>
      <c r="AK1411" s="104"/>
      <c r="AL1411" s="104"/>
      <c r="AM1411" s="104"/>
      <c r="AN1411" s="104"/>
      <c r="AO1411" s="104"/>
      <c r="AP1411" s="104"/>
      <c r="AQ1411" s="104"/>
      <c r="AR1411" s="104"/>
      <c r="AS1411" s="104"/>
      <c r="AT1411" s="104"/>
      <c r="AU1411" s="104"/>
      <c r="AV1411" s="104"/>
      <c r="AW1411" s="104"/>
      <c r="AX1411" s="104"/>
      <c r="AY1411" s="104"/>
      <c r="AZ1411" s="104"/>
      <c r="BA1411" s="104"/>
      <c r="BB1411" s="104"/>
      <c r="BC1411" s="104"/>
      <c r="BD1411" s="104"/>
      <c r="BE1411" s="104"/>
      <c r="BF1411" s="104"/>
      <c r="BG1411" s="104"/>
      <c r="BH1411" s="104"/>
      <c r="BI1411" s="104"/>
      <c r="BJ1411" s="104"/>
      <c r="BK1411" s="104"/>
      <c r="BL1411" s="104"/>
      <c r="BM1411" s="104"/>
      <c r="BN1411" s="104"/>
      <c r="BO1411" s="104"/>
      <c r="BP1411" s="104"/>
      <c r="BQ1411" s="104"/>
      <c r="BR1411" s="104"/>
      <c r="BS1411" s="104"/>
      <c r="BT1411" s="104"/>
      <c r="BU1411" s="104"/>
      <c r="BV1411" s="104"/>
      <c r="BW1411" s="104"/>
      <c r="BX1411" s="104"/>
      <c r="BY1411" s="104"/>
      <c r="BZ1411" s="104"/>
      <c r="CA1411" s="104"/>
      <c r="CB1411" s="104"/>
      <c r="CC1411" s="104"/>
      <c r="CD1411" s="104"/>
      <c r="CE1411" s="104"/>
      <c r="CF1411" s="104"/>
      <c r="CG1411" s="104"/>
      <c r="CH1411" s="104"/>
      <c r="CI1411" s="104"/>
      <c r="CJ1411" s="104"/>
      <c r="CK1411" s="104"/>
      <c r="CL1411" s="104"/>
      <c r="CM1411" s="104"/>
      <c r="CN1411" s="104"/>
      <c r="CO1411" s="104"/>
      <c r="CP1411" s="104"/>
      <c r="CQ1411" s="104"/>
      <c r="CR1411" s="104"/>
      <c r="CS1411" s="104"/>
      <c r="CT1411" s="104"/>
      <c r="CU1411" s="104"/>
      <c r="CV1411" s="104"/>
      <c r="CW1411" s="104"/>
      <c r="CX1411" s="104"/>
      <c r="CY1411" s="104"/>
      <c r="CZ1411" s="104"/>
      <c r="DA1411" s="104"/>
      <c r="DB1411" s="104"/>
      <c r="DC1411" s="104"/>
      <c r="DD1411" s="104"/>
      <c r="DE1411" s="104"/>
      <c r="DF1411" s="104"/>
      <c r="DG1411" s="104"/>
      <c r="DH1411" s="104"/>
      <c r="DI1411" s="104"/>
      <c r="DJ1411" s="107"/>
    </row>
    <row r="1412" spans="1:114" x14ac:dyDescent="0.2">
      <c r="A1412" s="164"/>
      <c r="B1412" s="165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Q1412" s="116"/>
      <c r="R1412" s="116"/>
      <c r="S1412" s="116"/>
      <c r="T1412" s="116"/>
      <c r="U1412" s="116"/>
      <c r="V1412" s="116"/>
      <c r="W1412" s="116"/>
      <c r="X1412" s="116"/>
      <c r="Y1412" s="122"/>
      <c r="Z1412" s="104"/>
      <c r="AA1412" s="104"/>
      <c r="AB1412" s="104"/>
      <c r="AC1412" s="104"/>
      <c r="AD1412" s="104"/>
      <c r="AE1412" s="104"/>
      <c r="AF1412" s="104"/>
      <c r="AG1412" s="104"/>
      <c r="AH1412" s="104"/>
      <c r="AI1412" s="104"/>
      <c r="AJ1412" s="104"/>
      <c r="AK1412" s="104"/>
      <c r="AL1412" s="104"/>
      <c r="AM1412" s="104"/>
      <c r="AN1412" s="104"/>
      <c r="AO1412" s="104"/>
      <c r="AP1412" s="104"/>
      <c r="AQ1412" s="104"/>
      <c r="AR1412" s="104"/>
      <c r="AS1412" s="104"/>
      <c r="AT1412" s="104"/>
      <c r="AU1412" s="104"/>
      <c r="AV1412" s="104"/>
      <c r="AW1412" s="104"/>
      <c r="AX1412" s="104"/>
      <c r="AY1412" s="104"/>
      <c r="AZ1412" s="104"/>
      <c r="BA1412" s="104"/>
      <c r="BB1412" s="104"/>
      <c r="BC1412" s="104"/>
      <c r="BD1412" s="104"/>
      <c r="BE1412" s="104"/>
      <c r="BF1412" s="104"/>
      <c r="BG1412" s="104"/>
      <c r="BH1412" s="104"/>
      <c r="BI1412" s="104"/>
      <c r="BJ1412" s="104"/>
      <c r="BK1412" s="104"/>
      <c r="BL1412" s="104"/>
      <c r="BM1412" s="104"/>
      <c r="BN1412" s="104"/>
      <c r="BO1412" s="104"/>
      <c r="BP1412" s="104"/>
      <c r="BQ1412" s="104"/>
      <c r="BR1412" s="104"/>
      <c r="BS1412" s="104"/>
      <c r="BT1412" s="104"/>
      <c r="BU1412" s="104"/>
      <c r="BV1412" s="104"/>
      <c r="BW1412" s="104"/>
      <c r="BX1412" s="104"/>
      <c r="BY1412" s="104"/>
      <c r="BZ1412" s="104"/>
      <c r="CA1412" s="104"/>
      <c r="CB1412" s="104"/>
      <c r="CC1412" s="104"/>
      <c r="CD1412" s="104"/>
      <c r="CE1412" s="104"/>
      <c r="CF1412" s="104"/>
      <c r="CG1412" s="104"/>
      <c r="CH1412" s="104"/>
      <c r="CI1412" s="104"/>
      <c r="CJ1412" s="104"/>
      <c r="CK1412" s="104"/>
      <c r="CL1412" s="104"/>
      <c r="CM1412" s="104"/>
      <c r="CN1412" s="104"/>
      <c r="CO1412" s="104"/>
      <c r="CP1412" s="104"/>
      <c r="CQ1412" s="104"/>
      <c r="CR1412" s="104"/>
      <c r="CS1412" s="104"/>
      <c r="CT1412" s="104"/>
      <c r="CU1412" s="104"/>
      <c r="CV1412" s="104"/>
      <c r="CW1412" s="104"/>
      <c r="CX1412" s="104"/>
      <c r="CY1412" s="104"/>
      <c r="CZ1412" s="104"/>
      <c r="DA1412" s="104"/>
      <c r="DB1412" s="104"/>
      <c r="DC1412" s="104"/>
      <c r="DD1412" s="104"/>
      <c r="DE1412" s="104"/>
      <c r="DF1412" s="104"/>
      <c r="DG1412" s="104"/>
      <c r="DH1412" s="104"/>
      <c r="DI1412" s="104"/>
      <c r="DJ1412" s="107"/>
    </row>
    <row r="1413" spans="1:114" x14ac:dyDescent="0.2">
      <c r="A1413" s="164"/>
      <c r="B1413" s="165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Q1413" s="116"/>
      <c r="R1413" s="116"/>
      <c r="S1413" s="116"/>
      <c r="T1413" s="116"/>
      <c r="U1413" s="116"/>
      <c r="V1413" s="116"/>
      <c r="W1413" s="116"/>
      <c r="X1413" s="116"/>
      <c r="Y1413" s="122"/>
      <c r="Z1413" s="104"/>
      <c r="AA1413" s="104"/>
      <c r="AB1413" s="104"/>
      <c r="AC1413" s="104"/>
      <c r="AD1413" s="104"/>
      <c r="AE1413" s="104"/>
      <c r="AF1413" s="104"/>
      <c r="AG1413" s="104"/>
      <c r="AH1413" s="104"/>
      <c r="AI1413" s="104"/>
      <c r="AJ1413" s="104"/>
      <c r="AK1413" s="104"/>
      <c r="AL1413" s="104"/>
      <c r="AM1413" s="104"/>
      <c r="AN1413" s="104"/>
      <c r="AO1413" s="104"/>
      <c r="AP1413" s="104"/>
      <c r="AQ1413" s="104"/>
      <c r="AR1413" s="104"/>
      <c r="AS1413" s="104"/>
      <c r="AT1413" s="104"/>
      <c r="AU1413" s="104"/>
      <c r="AV1413" s="104"/>
      <c r="AW1413" s="104"/>
      <c r="AX1413" s="104"/>
      <c r="AY1413" s="104"/>
      <c r="AZ1413" s="104"/>
      <c r="BA1413" s="104"/>
      <c r="BB1413" s="104"/>
      <c r="BC1413" s="104"/>
      <c r="BD1413" s="104"/>
      <c r="BE1413" s="104"/>
      <c r="BF1413" s="104"/>
      <c r="BG1413" s="104"/>
      <c r="BH1413" s="104"/>
      <c r="BI1413" s="104"/>
      <c r="BJ1413" s="104"/>
      <c r="BK1413" s="104"/>
      <c r="BL1413" s="104"/>
      <c r="BM1413" s="104"/>
      <c r="BN1413" s="104"/>
      <c r="BO1413" s="104"/>
      <c r="BP1413" s="104"/>
      <c r="BQ1413" s="104"/>
      <c r="BR1413" s="104"/>
      <c r="BS1413" s="104"/>
      <c r="BT1413" s="104"/>
      <c r="BU1413" s="104"/>
      <c r="BV1413" s="104"/>
      <c r="BW1413" s="104"/>
      <c r="BX1413" s="104"/>
      <c r="BY1413" s="104"/>
      <c r="BZ1413" s="104"/>
      <c r="CA1413" s="104"/>
      <c r="CB1413" s="104"/>
      <c r="CC1413" s="104"/>
      <c r="CD1413" s="104"/>
      <c r="CE1413" s="104"/>
      <c r="CF1413" s="104"/>
      <c r="CG1413" s="104"/>
      <c r="CH1413" s="104"/>
      <c r="CI1413" s="104"/>
      <c r="CJ1413" s="104"/>
      <c r="CK1413" s="104"/>
      <c r="CL1413" s="104"/>
      <c r="CM1413" s="104"/>
      <c r="CN1413" s="104"/>
      <c r="CO1413" s="104"/>
      <c r="CP1413" s="104"/>
      <c r="CQ1413" s="104"/>
      <c r="CR1413" s="104"/>
      <c r="CS1413" s="104"/>
      <c r="CT1413" s="104"/>
      <c r="CU1413" s="104"/>
      <c r="CV1413" s="104"/>
      <c r="CW1413" s="104"/>
      <c r="CX1413" s="104"/>
      <c r="CY1413" s="104"/>
      <c r="CZ1413" s="104"/>
      <c r="DA1413" s="104"/>
      <c r="DB1413" s="104"/>
      <c r="DC1413" s="104"/>
      <c r="DD1413" s="104"/>
      <c r="DE1413" s="104"/>
      <c r="DF1413" s="104"/>
      <c r="DG1413" s="104"/>
      <c r="DH1413" s="104"/>
      <c r="DI1413" s="104"/>
      <c r="DJ1413" s="107"/>
    </row>
    <row r="1414" spans="1:114" x14ac:dyDescent="0.2">
      <c r="A1414" s="164"/>
      <c r="B1414" s="165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Q1414" s="116"/>
      <c r="R1414" s="116"/>
      <c r="S1414" s="116"/>
      <c r="T1414" s="116"/>
      <c r="U1414" s="116"/>
      <c r="V1414" s="116"/>
      <c r="W1414" s="116"/>
      <c r="X1414" s="116"/>
      <c r="Y1414" s="122"/>
      <c r="Z1414" s="104"/>
      <c r="AA1414" s="104"/>
      <c r="AB1414" s="104"/>
      <c r="AC1414" s="104"/>
      <c r="AD1414" s="104"/>
      <c r="AE1414" s="104"/>
      <c r="AF1414" s="104"/>
      <c r="AG1414" s="104"/>
      <c r="AH1414" s="104"/>
      <c r="AI1414" s="104"/>
      <c r="AJ1414" s="104"/>
      <c r="AK1414" s="104"/>
      <c r="AL1414" s="104"/>
      <c r="AM1414" s="104"/>
      <c r="AN1414" s="104"/>
      <c r="AO1414" s="104"/>
      <c r="AP1414" s="104"/>
      <c r="AQ1414" s="104"/>
      <c r="AR1414" s="104"/>
      <c r="AS1414" s="104"/>
      <c r="AT1414" s="104"/>
      <c r="AU1414" s="104"/>
      <c r="AV1414" s="104"/>
      <c r="AW1414" s="104"/>
      <c r="AX1414" s="104"/>
      <c r="AY1414" s="104"/>
      <c r="AZ1414" s="104"/>
      <c r="BA1414" s="104"/>
      <c r="BB1414" s="104"/>
      <c r="BC1414" s="104"/>
      <c r="BD1414" s="104"/>
      <c r="BE1414" s="104"/>
      <c r="BF1414" s="104"/>
      <c r="BG1414" s="104"/>
      <c r="BH1414" s="104"/>
      <c r="BI1414" s="104"/>
      <c r="BJ1414" s="104"/>
      <c r="BK1414" s="104"/>
      <c r="BL1414" s="104"/>
      <c r="BM1414" s="104"/>
      <c r="BN1414" s="104"/>
      <c r="BO1414" s="104"/>
      <c r="BP1414" s="104"/>
      <c r="BQ1414" s="104"/>
      <c r="BR1414" s="104"/>
      <c r="BS1414" s="104"/>
      <c r="BT1414" s="104"/>
      <c r="BU1414" s="104"/>
      <c r="BV1414" s="104"/>
      <c r="BW1414" s="104"/>
      <c r="BX1414" s="104"/>
      <c r="BY1414" s="104"/>
      <c r="BZ1414" s="104"/>
      <c r="CA1414" s="104"/>
      <c r="CB1414" s="104"/>
      <c r="CC1414" s="104"/>
      <c r="CD1414" s="104"/>
      <c r="CE1414" s="104"/>
      <c r="CF1414" s="104"/>
      <c r="CG1414" s="104"/>
      <c r="CH1414" s="104"/>
      <c r="CI1414" s="104"/>
      <c r="CJ1414" s="104"/>
      <c r="CK1414" s="104"/>
      <c r="CL1414" s="104"/>
      <c r="CM1414" s="104"/>
      <c r="CN1414" s="104"/>
      <c r="CO1414" s="104"/>
      <c r="CP1414" s="104"/>
      <c r="CQ1414" s="104"/>
      <c r="CR1414" s="104"/>
      <c r="CS1414" s="104"/>
      <c r="CT1414" s="104"/>
      <c r="CU1414" s="104"/>
      <c r="CV1414" s="104"/>
      <c r="CW1414" s="104"/>
      <c r="CX1414" s="104"/>
      <c r="CY1414" s="104"/>
      <c r="CZ1414" s="104"/>
      <c r="DA1414" s="104"/>
      <c r="DB1414" s="104"/>
      <c r="DC1414" s="104"/>
      <c r="DD1414" s="104"/>
      <c r="DE1414" s="104"/>
      <c r="DF1414" s="104"/>
      <c r="DG1414" s="104"/>
      <c r="DH1414" s="104"/>
      <c r="DI1414" s="104"/>
      <c r="DJ1414" s="107"/>
    </row>
    <row r="1415" spans="1:114" x14ac:dyDescent="0.2">
      <c r="A1415" s="164"/>
      <c r="B1415" s="165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Q1415" s="116"/>
      <c r="R1415" s="116"/>
      <c r="S1415" s="116"/>
      <c r="T1415" s="116"/>
      <c r="U1415" s="116"/>
      <c r="V1415" s="116"/>
      <c r="W1415" s="116"/>
      <c r="X1415" s="116"/>
      <c r="Y1415" s="122"/>
      <c r="Z1415" s="104"/>
      <c r="AA1415" s="104"/>
      <c r="AB1415" s="104"/>
      <c r="AC1415" s="104"/>
      <c r="AD1415" s="104"/>
      <c r="AE1415" s="104"/>
      <c r="AF1415" s="104"/>
      <c r="AG1415" s="104"/>
      <c r="AH1415" s="104"/>
      <c r="AI1415" s="104"/>
      <c r="AJ1415" s="104"/>
      <c r="AK1415" s="104"/>
      <c r="AL1415" s="104"/>
      <c r="AM1415" s="104"/>
      <c r="AN1415" s="104"/>
      <c r="AO1415" s="104"/>
      <c r="AP1415" s="104"/>
      <c r="AQ1415" s="104"/>
      <c r="AR1415" s="104"/>
      <c r="AS1415" s="104"/>
      <c r="AT1415" s="104"/>
      <c r="AU1415" s="104"/>
      <c r="AV1415" s="104"/>
      <c r="AW1415" s="104"/>
      <c r="AX1415" s="104"/>
      <c r="AY1415" s="104"/>
      <c r="AZ1415" s="104"/>
      <c r="BA1415" s="104"/>
      <c r="BB1415" s="104"/>
      <c r="BC1415" s="104"/>
      <c r="BD1415" s="104"/>
      <c r="BE1415" s="104"/>
      <c r="BF1415" s="104"/>
      <c r="BG1415" s="104"/>
      <c r="BH1415" s="104"/>
      <c r="BI1415" s="104"/>
      <c r="BJ1415" s="104"/>
      <c r="BK1415" s="104"/>
      <c r="BL1415" s="104"/>
      <c r="BM1415" s="104"/>
      <c r="BN1415" s="104"/>
      <c r="BO1415" s="104"/>
      <c r="BP1415" s="104"/>
      <c r="BQ1415" s="104"/>
      <c r="BR1415" s="104"/>
      <c r="BS1415" s="104"/>
      <c r="BT1415" s="104"/>
      <c r="BU1415" s="104"/>
      <c r="BV1415" s="104"/>
      <c r="BW1415" s="104"/>
      <c r="BX1415" s="104"/>
      <c r="BY1415" s="104"/>
      <c r="BZ1415" s="104"/>
      <c r="CA1415" s="104"/>
      <c r="CB1415" s="104"/>
      <c r="CC1415" s="104"/>
      <c r="CD1415" s="104"/>
      <c r="CE1415" s="104"/>
      <c r="CF1415" s="104"/>
      <c r="CG1415" s="104"/>
      <c r="CH1415" s="104"/>
      <c r="CI1415" s="104"/>
      <c r="CJ1415" s="104"/>
      <c r="CK1415" s="104"/>
      <c r="CL1415" s="104"/>
      <c r="CM1415" s="104"/>
      <c r="CN1415" s="104"/>
      <c r="CO1415" s="104"/>
      <c r="CP1415" s="104"/>
      <c r="CQ1415" s="104"/>
      <c r="CR1415" s="104"/>
      <c r="CS1415" s="104"/>
      <c r="CT1415" s="104"/>
      <c r="CU1415" s="104"/>
      <c r="CV1415" s="104"/>
      <c r="CW1415" s="104"/>
      <c r="CX1415" s="104"/>
      <c r="CY1415" s="104"/>
      <c r="CZ1415" s="104"/>
      <c r="DA1415" s="104"/>
      <c r="DB1415" s="104"/>
      <c r="DC1415" s="104"/>
      <c r="DD1415" s="104"/>
      <c r="DE1415" s="104"/>
      <c r="DF1415" s="104"/>
      <c r="DG1415" s="104"/>
      <c r="DH1415" s="104"/>
      <c r="DI1415" s="104"/>
      <c r="DJ1415" s="107"/>
    </row>
    <row r="1416" spans="1:114" x14ac:dyDescent="0.2">
      <c r="A1416" s="164"/>
      <c r="B1416" s="165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Q1416" s="116"/>
      <c r="R1416" s="116"/>
      <c r="S1416" s="116"/>
      <c r="T1416" s="116"/>
      <c r="U1416" s="116"/>
      <c r="V1416" s="116"/>
      <c r="W1416" s="116"/>
      <c r="X1416" s="116"/>
      <c r="Y1416" s="122"/>
      <c r="Z1416" s="104"/>
      <c r="AA1416" s="104"/>
      <c r="AB1416" s="104"/>
      <c r="AC1416" s="104"/>
      <c r="AD1416" s="104"/>
      <c r="AE1416" s="104"/>
      <c r="AF1416" s="104"/>
      <c r="AG1416" s="104"/>
      <c r="AH1416" s="104"/>
      <c r="AI1416" s="104"/>
      <c r="AJ1416" s="104"/>
      <c r="AK1416" s="104"/>
      <c r="AL1416" s="104"/>
      <c r="AM1416" s="104"/>
      <c r="AN1416" s="104"/>
      <c r="AO1416" s="104"/>
      <c r="AP1416" s="104"/>
      <c r="AQ1416" s="104"/>
      <c r="AR1416" s="104"/>
      <c r="AS1416" s="104"/>
      <c r="AT1416" s="104"/>
      <c r="AU1416" s="104"/>
      <c r="AV1416" s="104"/>
      <c r="AW1416" s="104"/>
      <c r="AX1416" s="104"/>
      <c r="AY1416" s="104"/>
      <c r="AZ1416" s="104"/>
      <c r="BA1416" s="104"/>
      <c r="BB1416" s="104"/>
      <c r="BC1416" s="104"/>
      <c r="BD1416" s="104"/>
      <c r="BE1416" s="104"/>
      <c r="BF1416" s="104"/>
      <c r="BG1416" s="104"/>
      <c r="BH1416" s="104"/>
      <c r="BI1416" s="104"/>
      <c r="BJ1416" s="104"/>
      <c r="BK1416" s="104"/>
      <c r="BL1416" s="104"/>
      <c r="BM1416" s="104"/>
      <c r="BN1416" s="104"/>
      <c r="BO1416" s="104"/>
      <c r="BP1416" s="104"/>
      <c r="BQ1416" s="104"/>
      <c r="BR1416" s="104"/>
      <c r="BS1416" s="104"/>
      <c r="BT1416" s="104"/>
      <c r="BU1416" s="104"/>
      <c r="BV1416" s="104"/>
      <c r="BW1416" s="104"/>
      <c r="BX1416" s="104"/>
      <c r="BY1416" s="104"/>
      <c r="BZ1416" s="104"/>
      <c r="CA1416" s="104"/>
      <c r="CB1416" s="104"/>
      <c r="CC1416" s="104"/>
      <c r="CD1416" s="104"/>
      <c r="CE1416" s="104"/>
      <c r="CF1416" s="104"/>
      <c r="CG1416" s="104"/>
      <c r="CH1416" s="104"/>
      <c r="CI1416" s="104"/>
      <c r="CJ1416" s="104"/>
      <c r="CK1416" s="104"/>
      <c r="CL1416" s="104"/>
      <c r="CM1416" s="104"/>
      <c r="CN1416" s="104"/>
      <c r="CO1416" s="104"/>
      <c r="CP1416" s="104"/>
      <c r="CQ1416" s="104"/>
      <c r="CR1416" s="104"/>
      <c r="CS1416" s="104"/>
      <c r="CT1416" s="104"/>
      <c r="CU1416" s="104"/>
      <c r="CV1416" s="104"/>
      <c r="CW1416" s="104"/>
      <c r="CX1416" s="104"/>
      <c r="CY1416" s="104"/>
      <c r="CZ1416" s="104"/>
      <c r="DA1416" s="104"/>
      <c r="DB1416" s="104"/>
      <c r="DC1416" s="104"/>
      <c r="DD1416" s="104"/>
      <c r="DE1416" s="104"/>
      <c r="DF1416" s="104"/>
      <c r="DG1416" s="104"/>
      <c r="DH1416" s="104"/>
      <c r="DI1416" s="104"/>
      <c r="DJ1416" s="107"/>
    </row>
    <row r="1417" spans="1:114" x14ac:dyDescent="0.2">
      <c r="A1417" s="164"/>
      <c r="B1417" s="165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Q1417" s="116"/>
      <c r="R1417" s="116"/>
      <c r="S1417" s="116"/>
      <c r="T1417" s="116"/>
      <c r="U1417" s="116"/>
      <c r="V1417" s="116"/>
      <c r="W1417" s="116"/>
      <c r="X1417" s="116"/>
      <c r="Y1417" s="122"/>
      <c r="Z1417" s="104"/>
      <c r="AA1417" s="104"/>
      <c r="AB1417" s="104"/>
      <c r="AC1417" s="104"/>
      <c r="AD1417" s="104"/>
      <c r="AE1417" s="104"/>
      <c r="AF1417" s="104"/>
      <c r="AG1417" s="104"/>
      <c r="AH1417" s="104"/>
      <c r="AI1417" s="104"/>
      <c r="AJ1417" s="104"/>
      <c r="AK1417" s="104"/>
      <c r="AL1417" s="104"/>
      <c r="AM1417" s="104"/>
      <c r="AN1417" s="104"/>
      <c r="AO1417" s="104"/>
      <c r="AP1417" s="104"/>
      <c r="AQ1417" s="104"/>
      <c r="AR1417" s="104"/>
      <c r="AS1417" s="104"/>
      <c r="AT1417" s="104"/>
      <c r="AU1417" s="104"/>
      <c r="AV1417" s="104"/>
      <c r="AW1417" s="104"/>
      <c r="AX1417" s="104"/>
      <c r="AY1417" s="104"/>
      <c r="AZ1417" s="104"/>
      <c r="BA1417" s="104"/>
      <c r="BB1417" s="104"/>
      <c r="BC1417" s="104"/>
      <c r="BD1417" s="104"/>
      <c r="BE1417" s="104"/>
      <c r="BF1417" s="104"/>
      <c r="BG1417" s="104"/>
      <c r="BH1417" s="104"/>
      <c r="BI1417" s="104"/>
      <c r="BJ1417" s="104"/>
      <c r="BK1417" s="104"/>
      <c r="BL1417" s="104"/>
      <c r="BM1417" s="104"/>
      <c r="BN1417" s="104"/>
      <c r="BO1417" s="104"/>
      <c r="BP1417" s="104"/>
      <c r="BQ1417" s="104"/>
      <c r="BR1417" s="104"/>
      <c r="BS1417" s="104"/>
      <c r="BT1417" s="104"/>
      <c r="BU1417" s="104"/>
      <c r="BV1417" s="104"/>
      <c r="BW1417" s="104"/>
      <c r="BX1417" s="104"/>
      <c r="BY1417" s="104"/>
      <c r="BZ1417" s="104"/>
      <c r="CA1417" s="104"/>
      <c r="CB1417" s="104"/>
      <c r="CC1417" s="104"/>
      <c r="CD1417" s="104"/>
      <c r="CE1417" s="104"/>
      <c r="CF1417" s="104"/>
      <c r="CG1417" s="104"/>
      <c r="CH1417" s="104"/>
      <c r="CI1417" s="104"/>
      <c r="CJ1417" s="104"/>
      <c r="CK1417" s="104"/>
      <c r="CL1417" s="104"/>
      <c r="CM1417" s="104"/>
      <c r="CN1417" s="104"/>
      <c r="CO1417" s="104"/>
      <c r="CP1417" s="104"/>
      <c r="CQ1417" s="104"/>
      <c r="CR1417" s="104"/>
      <c r="CS1417" s="104"/>
      <c r="CT1417" s="104"/>
      <c r="CU1417" s="104"/>
      <c r="CV1417" s="104"/>
      <c r="CW1417" s="104"/>
      <c r="CX1417" s="104"/>
      <c r="CY1417" s="104"/>
      <c r="CZ1417" s="104"/>
      <c r="DA1417" s="104"/>
      <c r="DB1417" s="104"/>
      <c r="DC1417" s="104"/>
      <c r="DD1417" s="104"/>
      <c r="DE1417" s="104"/>
      <c r="DF1417" s="104"/>
      <c r="DG1417" s="104"/>
      <c r="DH1417" s="104"/>
      <c r="DI1417" s="104"/>
      <c r="DJ1417" s="107"/>
    </row>
    <row r="1418" spans="1:114" x14ac:dyDescent="0.2">
      <c r="A1418" s="164"/>
      <c r="B1418" s="165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Q1418" s="116"/>
      <c r="R1418" s="116"/>
      <c r="S1418" s="116"/>
      <c r="T1418" s="116"/>
      <c r="U1418" s="116"/>
      <c r="V1418" s="116"/>
      <c r="W1418" s="116"/>
      <c r="X1418" s="116"/>
      <c r="Y1418" s="122"/>
      <c r="Z1418" s="104"/>
      <c r="AA1418" s="104"/>
      <c r="AB1418" s="104"/>
      <c r="AC1418" s="104"/>
      <c r="AD1418" s="104"/>
      <c r="AE1418" s="104"/>
      <c r="AF1418" s="104"/>
      <c r="AG1418" s="104"/>
      <c r="AH1418" s="104"/>
      <c r="AI1418" s="104"/>
      <c r="AJ1418" s="104"/>
      <c r="AK1418" s="104"/>
      <c r="AL1418" s="104"/>
      <c r="AM1418" s="104"/>
      <c r="AN1418" s="104"/>
      <c r="AO1418" s="104"/>
      <c r="AP1418" s="104"/>
      <c r="AQ1418" s="104"/>
      <c r="AR1418" s="104"/>
      <c r="AS1418" s="104"/>
      <c r="AT1418" s="104"/>
      <c r="AU1418" s="104"/>
      <c r="AV1418" s="104"/>
      <c r="AW1418" s="104"/>
      <c r="AX1418" s="104"/>
      <c r="AY1418" s="104"/>
      <c r="AZ1418" s="104"/>
      <c r="BA1418" s="104"/>
      <c r="BB1418" s="104"/>
      <c r="BC1418" s="104"/>
      <c r="BD1418" s="104"/>
      <c r="BE1418" s="104"/>
      <c r="BF1418" s="104"/>
      <c r="BG1418" s="104"/>
      <c r="BH1418" s="104"/>
      <c r="BI1418" s="104"/>
      <c r="BJ1418" s="104"/>
      <c r="BK1418" s="104"/>
      <c r="BL1418" s="104"/>
      <c r="BM1418" s="104"/>
      <c r="BN1418" s="104"/>
      <c r="BO1418" s="104"/>
      <c r="BP1418" s="104"/>
      <c r="BQ1418" s="104"/>
      <c r="BR1418" s="104"/>
      <c r="BS1418" s="104"/>
      <c r="BT1418" s="104"/>
      <c r="BU1418" s="104"/>
      <c r="BV1418" s="104"/>
      <c r="BW1418" s="104"/>
      <c r="BX1418" s="104"/>
      <c r="BY1418" s="104"/>
      <c r="BZ1418" s="104"/>
      <c r="CA1418" s="104"/>
      <c r="CB1418" s="104"/>
      <c r="CC1418" s="104"/>
      <c r="CD1418" s="104"/>
      <c r="CE1418" s="104"/>
      <c r="CF1418" s="104"/>
      <c r="CG1418" s="104"/>
      <c r="CH1418" s="104"/>
      <c r="CI1418" s="104"/>
      <c r="CJ1418" s="104"/>
      <c r="CK1418" s="104"/>
      <c r="CL1418" s="104"/>
      <c r="CM1418" s="104"/>
      <c r="CN1418" s="104"/>
      <c r="CO1418" s="104"/>
      <c r="CP1418" s="104"/>
      <c r="CQ1418" s="104"/>
      <c r="CR1418" s="104"/>
      <c r="CS1418" s="104"/>
      <c r="CT1418" s="104"/>
      <c r="CU1418" s="104"/>
      <c r="CV1418" s="104"/>
      <c r="CW1418" s="104"/>
      <c r="CX1418" s="104"/>
      <c r="CY1418" s="104"/>
      <c r="CZ1418" s="104"/>
      <c r="DA1418" s="104"/>
      <c r="DB1418" s="104"/>
      <c r="DC1418" s="104"/>
      <c r="DD1418" s="104"/>
      <c r="DE1418" s="104"/>
      <c r="DF1418" s="104"/>
      <c r="DG1418" s="104"/>
      <c r="DH1418" s="104"/>
      <c r="DI1418" s="104"/>
      <c r="DJ1418" s="107"/>
    </row>
    <row r="1419" spans="1:114" x14ac:dyDescent="0.2">
      <c r="A1419" s="164"/>
      <c r="B1419" s="165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Q1419" s="116"/>
      <c r="R1419" s="116"/>
      <c r="S1419" s="116"/>
      <c r="T1419" s="116"/>
      <c r="U1419" s="116"/>
      <c r="V1419" s="116"/>
      <c r="W1419" s="116"/>
      <c r="X1419" s="116"/>
      <c r="Y1419" s="122"/>
      <c r="Z1419" s="104"/>
      <c r="AA1419" s="104"/>
      <c r="AB1419" s="104"/>
      <c r="AC1419" s="104"/>
      <c r="AD1419" s="104"/>
      <c r="AE1419" s="104"/>
      <c r="AF1419" s="104"/>
      <c r="AG1419" s="104"/>
      <c r="AH1419" s="104"/>
      <c r="AI1419" s="104"/>
      <c r="AJ1419" s="104"/>
      <c r="AK1419" s="104"/>
      <c r="AL1419" s="104"/>
      <c r="AM1419" s="104"/>
      <c r="AN1419" s="104"/>
      <c r="AO1419" s="104"/>
      <c r="AP1419" s="104"/>
      <c r="AQ1419" s="104"/>
      <c r="AR1419" s="104"/>
      <c r="AS1419" s="104"/>
      <c r="AT1419" s="104"/>
      <c r="AU1419" s="104"/>
      <c r="AV1419" s="104"/>
      <c r="AW1419" s="104"/>
      <c r="AX1419" s="104"/>
      <c r="AY1419" s="104"/>
      <c r="AZ1419" s="104"/>
      <c r="BA1419" s="104"/>
      <c r="BB1419" s="104"/>
      <c r="BC1419" s="104"/>
      <c r="BD1419" s="104"/>
      <c r="BE1419" s="104"/>
      <c r="BF1419" s="104"/>
      <c r="BG1419" s="104"/>
      <c r="BH1419" s="104"/>
      <c r="BI1419" s="104"/>
      <c r="BJ1419" s="104"/>
      <c r="BK1419" s="104"/>
      <c r="BL1419" s="104"/>
      <c r="BM1419" s="104"/>
      <c r="BN1419" s="104"/>
      <c r="BO1419" s="104"/>
      <c r="BP1419" s="104"/>
      <c r="BQ1419" s="104"/>
      <c r="BR1419" s="104"/>
      <c r="BS1419" s="104"/>
      <c r="BT1419" s="104"/>
      <c r="BU1419" s="104"/>
      <c r="BV1419" s="104"/>
      <c r="BW1419" s="104"/>
      <c r="BX1419" s="104"/>
      <c r="BY1419" s="104"/>
      <c r="BZ1419" s="104"/>
      <c r="CA1419" s="104"/>
      <c r="CB1419" s="104"/>
      <c r="CC1419" s="104"/>
      <c r="CD1419" s="104"/>
      <c r="CE1419" s="104"/>
      <c r="CF1419" s="104"/>
      <c r="CG1419" s="104"/>
      <c r="CH1419" s="104"/>
      <c r="CI1419" s="104"/>
      <c r="CJ1419" s="104"/>
      <c r="CK1419" s="104"/>
      <c r="CL1419" s="104"/>
      <c r="CM1419" s="104"/>
      <c r="CN1419" s="104"/>
      <c r="CO1419" s="104"/>
      <c r="CP1419" s="104"/>
      <c r="CQ1419" s="104"/>
      <c r="CR1419" s="104"/>
      <c r="CS1419" s="104"/>
      <c r="CT1419" s="104"/>
      <c r="CU1419" s="104"/>
      <c r="CV1419" s="104"/>
      <c r="CW1419" s="104"/>
      <c r="CX1419" s="104"/>
      <c r="CY1419" s="104"/>
      <c r="CZ1419" s="104"/>
      <c r="DA1419" s="104"/>
      <c r="DB1419" s="104"/>
      <c r="DC1419" s="104"/>
      <c r="DD1419" s="104"/>
      <c r="DE1419" s="104"/>
      <c r="DF1419" s="104"/>
      <c r="DG1419" s="104"/>
      <c r="DH1419" s="104"/>
      <c r="DI1419" s="104"/>
      <c r="DJ1419" s="107"/>
    </row>
    <row r="1420" spans="1:114" x14ac:dyDescent="0.2">
      <c r="A1420" s="164"/>
      <c r="B1420" s="165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Q1420" s="116"/>
      <c r="R1420" s="116"/>
      <c r="S1420" s="116"/>
      <c r="T1420" s="116"/>
      <c r="U1420" s="116"/>
      <c r="V1420" s="116"/>
      <c r="W1420" s="116"/>
      <c r="X1420" s="116"/>
      <c r="Y1420" s="122"/>
      <c r="Z1420" s="104"/>
      <c r="AA1420" s="104"/>
      <c r="AB1420" s="104"/>
      <c r="AC1420" s="104"/>
      <c r="AD1420" s="104"/>
      <c r="AE1420" s="104"/>
      <c r="AF1420" s="104"/>
      <c r="AG1420" s="104"/>
      <c r="AH1420" s="104"/>
      <c r="AI1420" s="104"/>
      <c r="AJ1420" s="104"/>
      <c r="AK1420" s="104"/>
      <c r="AL1420" s="104"/>
      <c r="AM1420" s="104"/>
      <c r="AN1420" s="104"/>
      <c r="AO1420" s="104"/>
      <c r="AP1420" s="104"/>
      <c r="AQ1420" s="104"/>
      <c r="AR1420" s="104"/>
      <c r="AS1420" s="104"/>
      <c r="AT1420" s="104"/>
      <c r="AU1420" s="104"/>
      <c r="AV1420" s="104"/>
      <c r="AW1420" s="104"/>
      <c r="AX1420" s="104"/>
      <c r="AY1420" s="104"/>
      <c r="AZ1420" s="104"/>
      <c r="BA1420" s="104"/>
      <c r="BB1420" s="104"/>
      <c r="BC1420" s="104"/>
      <c r="BD1420" s="104"/>
      <c r="BE1420" s="104"/>
      <c r="BF1420" s="104"/>
      <c r="BG1420" s="104"/>
      <c r="BH1420" s="104"/>
      <c r="BI1420" s="104"/>
      <c r="BJ1420" s="104"/>
      <c r="BK1420" s="104"/>
      <c r="BL1420" s="104"/>
      <c r="BM1420" s="104"/>
      <c r="BN1420" s="104"/>
      <c r="BO1420" s="104"/>
      <c r="BP1420" s="104"/>
      <c r="BQ1420" s="104"/>
      <c r="BR1420" s="104"/>
      <c r="BS1420" s="104"/>
      <c r="BT1420" s="104"/>
      <c r="BU1420" s="104"/>
      <c r="BV1420" s="104"/>
      <c r="BW1420" s="104"/>
      <c r="BX1420" s="104"/>
      <c r="BY1420" s="104"/>
      <c r="BZ1420" s="104"/>
      <c r="CA1420" s="104"/>
      <c r="CB1420" s="104"/>
      <c r="CC1420" s="104"/>
      <c r="CD1420" s="104"/>
      <c r="CE1420" s="104"/>
      <c r="CF1420" s="104"/>
      <c r="CG1420" s="104"/>
      <c r="CH1420" s="104"/>
      <c r="CI1420" s="104"/>
      <c r="CJ1420" s="104"/>
      <c r="CK1420" s="104"/>
      <c r="CL1420" s="104"/>
      <c r="CM1420" s="104"/>
      <c r="CN1420" s="104"/>
      <c r="CO1420" s="104"/>
      <c r="CP1420" s="104"/>
      <c r="CQ1420" s="104"/>
      <c r="CR1420" s="104"/>
      <c r="CS1420" s="104"/>
      <c r="CT1420" s="104"/>
      <c r="CU1420" s="104"/>
      <c r="CV1420" s="104"/>
      <c r="CW1420" s="104"/>
      <c r="CX1420" s="104"/>
      <c r="CY1420" s="104"/>
      <c r="CZ1420" s="104"/>
      <c r="DA1420" s="104"/>
      <c r="DB1420" s="104"/>
      <c r="DC1420" s="104"/>
      <c r="DD1420" s="104"/>
      <c r="DE1420" s="104"/>
      <c r="DF1420" s="104"/>
      <c r="DG1420" s="104"/>
      <c r="DH1420" s="104"/>
      <c r="DI1420" s="104"/>
      <c r="DJ1420" s="107"/>
    </row>
    <row r="1421" spans="1:114" x14ac:dyDescent="0.2">
      <c r="A1421" s="164"/>
      <c r="B1421" s="165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Q1421" s="116"/>
      <c r="R1421" s="116"/>
      <c r="S1421" s="116"/>
      <c r="T1421" s="116"/>
      <c r="U1421" s="116"/>
      <c r="V1421" s="116"/>
      <c r="W1421" s="116"/>
      <c r="X1421" s="116"/>
      <c r="Y1421" s="122"/>
      <c r="Z1421" s="104"/>
      <c r="AA1421" s="104"/>
      <c r="AB1421" s="104"/>
      <c r="AC1421" s="104"/>
      <c r="AD1421" s="104"/>
      <c r="AE1421" s="104"/>
      <c r="AF1421" s="104"/>
      <c r="AG1421" s="104"/>
      <c r="AH1421" s="104"/>
      <c r="AI1421" s="104"/>
      <c r="AJ1421" s="104"/>
      <c r="AK1421" s="104"/>
      <c r="AL1421" s="104"/>
      <c r="AM1421" s="104"/>
      <c r="AN1421" s="104"/>
      <c r="AO1421" s="104"/>
      <c r="AP1421" s="104"/>
      <c r="AQ1421" s="104"/>
      <c r="AR1421" s="104"/>
      <c r="AS1421" s="104"/>
      <c r="AT1421" s="104"/>
      <c r="AU1421" s="104"/>
      <c r="AV1421" s="104"/>
      <c r="AW1421" s="104"/>
      <c r="AX1421" s="104"/>
      <c r="AY1421" s="104"/>
      <c r="AZ1421" s="104"/>
      <c r="BA1421" s="104"/>
      <c r="BB1421" s="104"/>
      <c r="BC1421" s="104"/>
      <c r="BD1421" s="104"/>
      <c r="BE1421" s="104"/>
      <c r="BF1421" s="104"/>
      <c r="BG1421" s="104"/>
      <c r="BH1421" s="104"/>
      <c r="BI1421" s="104"/>
      <c r="BJ1421" s="104"/>
      <c r="BK1421" s="104"/>
      <c r="BL1421" s="104"/>
      <c r="BM1421" s="104"/>
      <c r="BN1421" s="104"/>
      <c r="BO1421" s="104"/>
      <c r="BP1421" s="104"/>
      <c r="BQ1421" s="104"/>
      <c r="BR1421" s="104"/>
      <c r="BS1421" s="104"/>
      <c r="BT1421" s="104"/>
      <c r="BU1421" s="104"/>
      <c r="BV1421" s="104"/>
      <c r="BW1421" s="104"/>
      <c r="BX1421" s="104"/>
      <c r="BY1421" s="104"/>
      <c r="BZ1421" s="104"/>
      <c r="CA1421" s="104"/>
      <c r="CB1421" s="104"/>
      <c r="CC1421" s="104"/>
      <c r="CD1421" s="104"/>
      <c r="CE1421" s="104"/>
      <c r="CF1421" s="104"/>
      <c r="CG1421" s="104"/>
      <c r="CH1421" s="104"/>
      <c r="CI1421" s="104"/>
      <c r="CJ1421" s="104"/>
      <c r="CK1421" s="104"/>
      <c r="CL1421" s="104"/>
      <c r="CM1421" s="104"/>
      <c r="CN1421" s="104"/>
      <c r="CO1421" s="104"/>
      <c r="CP1421" s="104"/>
      <c r="CQ1421" s="104"/>
      <c r="CR1421" s="104"/>
      <c r="CS1421" s="104"/>
      <c r="CT1421" s="104"/>
      <c r="CU1421" s="104"/>
      <c r="CV1421" s="104"/>
      <c r="CW1421" s="104"/>
      <c r="CX1421" s="104"/>
      <c r="CY1421" s="104"/>
      <c r="CZ1421" s="104"/>
      <c r="DA1421" s="104"/>
      <c r="DB1421" s="104"/>
      <c r="DC1421" s="104"/>
      <c r="DD1421" s="104"/>
      <c r="DE1421" s="104"/>
      <c r="DF1421" s="104"/>
      <c r="DG1421" s="104"/>
      <c r="DH1421" s="104"/>
      <c r="DI1421" s="104"/>
      <c r="DJ1421" s="107"/>
    </row>
    <row r="1422" spans="1:114" x14ac:dyDescent="0.2">
      <c r="A1422" s="164"/>
      <c r="B1422" s="165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Q1422" s="116"/>
      <c r="R1422" s="116"/>
      <c r="S1422" s="116"/>
      <c r="T1422" s="116"/>
      <c r="U1422" s="116"/>
      <c r="V1422" s="116"/>
      <c r="W1422" s="116"/>
      <c r="X1422" s="116"/>
      <c r="Y1422" s="122"/>
      <c r="Z1422" s="104"/>
      <c r="AA1422" s="104"/>
      <c r="AB1422" s="104"/>
      <c r="AC1422" s="104"/>
      <c r="AD1422" s="104"/>
      <c r="AE1422" s="104"/>
      <c r="AF1422" s="104"/>
      <c r="AG1422" s="104"/>
      <c r="AH1422" s="104"/>
      <c r="AI1422" s="104"/>
      <c r="AJ1422" s="104"/>
      <c r="AK1422" s="104"/>
      <c r="AL1422" s="104"/>
      <c r="AM1422" s="104"/>
      <c r="AN1422" s="104"/>
      <c r="AO1422" s="104"/>
      <c r="AP1422" s="104"/>
      <c r="AQ1422" s="104"/>
      <c r="AR1422" s="104"/>
      <c r="AS1422" s="104"/>
      <c r="AT1422" s="104"/>
      <c r="AU1422" s="104"/>
      <c r="AV1422" s="104"/>
      <c r="AW1422" s="104"/>
      <c r="AX1422" s="104"/>
      <c r="AY1422" s="104"/>
      <c r="AZ1422" s="104"/>
      <c r="BA1422" s="104"/>
      <c r="BB1422" s="104"/>
      <c r="BC1422" s="104"/>
      <c r="BD1422" s="104"/>
      <c r="BE1422" s="104"/>
      <c r="BF1422" s="104"/>
      <c r="BG1422" s="104"/>
      <c r="BH1422" s="104"/>
      <c r="BI1422" s="104"/>
      <c r="BJ1422" s="104"/>
      <c r="BK1422" s="104"/>
      <c r="BL1422" s="104"/>
      <c r="BM1422" s="104"/>
      <c r="BN1422" s="104"/>
      <c r="BO1422" s="104"/>
      <c r="BP1422" s="104"/>
      <c r="BQ1422" s="104"/>
      <c r="BR1422" s="104"/>
      <c r="BS1422" s="104"/>
      <c r="BT1422" s="104"/>
      <c r="BU1422" s="104"/>
      <c r="BV1422" s="104"/>
      <c r="BW1422" s="104"/>
      <c r="BX1422" s="104"/>
      <c r="BY1422" s="104"/>
      <c r="BZ1422" s="104"/>
      <c r="CA1422" s="104"/>
      <c r="CB1422" s="104"/>
      <c r="CC1422" s="104"/>
      <c r="CD1422" s="104"/>
      <c r="CE1422" s="104"/>
      <c r="CF1422" s="104"/>
      <c r="CG1422" s="104"/>
      <c r="CH1422" s="104"/>
      <c r="CI1422" s="104"/>
      <c r="CJ1422" s="104"/>
      <c r="CK1422" s="104"/>
      <c r="CL1422" s="104"/>
      <c r="CM1422" s="104"/>
      <c r="CN1422" s="104"/>
      <c r="CO1422" s="104"/>
      <c r="CP1422" s="104"/>
      <c r="CQ1422" s="104"/>
      <c r="CR1422" s="104"/>
      <c r="CS1422" s="104"/>
      <c r="CT1422" s="104"/>
      <c r="CU1422" s="104"/>
      <c r="CV1422" s="104"/>
      <c r="CW1422" s="104"/>
      <c r="CX1422" s="104"/>
      <c r="CY1422" s="104"/>
      <c r="CZ1422" s="104"/>
      <c r="DA1422" s="104"/>
      <c r="DB1422" s="104"/>
      <c r="DC1422" s="104"/>
      <c r="DD1422" s="104"/>
      <c r="DE1422" s="104"/>
      <c r="DF1422" s="104"/>
      <c r="DG1422" s="104"/>
      <c r="DH1422" s="104"/>
      <c r="DI1422" s="104"/>
      <c r="DJ1422" s="107"/>
    </row>
    <row r="1423" spans="1:114" x14ac:dyDescent="0.2">
      <c r="A1423" s="164"/>
      <c r="B1423" s="165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Q1423" s="116"/>
      <c r="R1423" s="116"/>
      <c r="S1423" s="116"/>
      <c r="T1423" s="116"/>
      <c r="U1423" s="116"/>
      <c r="V1423" s="116"/>
      <c r="W1423" s="116"/>
      <c r="X1423" s="116"/>
      <c r="Y1423" s="122"/>
      <c r="Z1423" s="104"/>
      <c r="AA1423" s="104"/>
      <c r="AB1423" s="104"/>
      <c r="AC1423" s="104"/>
      <c r="AD1423" s="104"/>
      <c r="AE1423" s="104"/>
      <c r="AF1423" s="104"/>
      <c r="AG1423" s="104"/>
      <c r="AH1423" s="104"/>
      <c r="AI1423" s="104"/>
      <c r="AJ1423" s="104"/>
      <c r="AK1423" s="104"/>
      <c r="AL1423" s="104"/>
      <c r="AM1423" s="104"/>
      <c r="AN1423" s="104"/>
      <c r="AO1423" s="104"/>
      <c r="AP1423" s="104"/>
      <c r="AQ1423" s="104"/>
      <c r="AR1423" s="104"/>
      <c r="AS1423" s="104"/>
      <c r="AT1423" s="104"/>
      <c r="AU1423" s="104"/>
      <c r="AV1423" s="104"/>
      <c r="AW1423" s="104"/>
      <c r="AX1423" s="104"/>
      <c r="AY1423" s="104"/>
      <c r="AZ1423" s="104"/>
      <c r="BA1423" s="104"/>
      <c r="BB1423" s="104"/>
      <c r="BC1423" s="104"/>
      <c r="BD1423" s="104"/>
      <c r="BE1423" s="104"/>
      <c r="BF1423" s="104"/>
      <c r="BG1423" s="104"/>
      <c r="BH1423" s="104"/>
      <c r="BI1423" s="104"/>
      <c r="BJ1423" s="104"/>
      <c r="BK1423" s="104"/>
      <c r="BL1423" s="104"/>
      <c r="BM1423" s="104"/>
      <c r="BN1423" s="104"/>
      <c r="BO1423" s="104"/>
      <c r="BP1423" s="104"/>
      <c r="BQ1423" s="104"/>
      <c r="BR1423" s="104"/>
      <c r="BS1423" s="104"/>
      <c r="BT1423" s="104"/>
      <c r="BU1423" s="104"/>
      <c r="BV1423" s="104"/>
      <c r="BW1423" s="104"/>
      <c r="BX1423" s="104"/>
      <c r="BY1423" s="104"/>
      <c r="BZ1423" s="104"/>
      <c r="CA1423" s="104"/>
      <c r="CB1423" s="104"/>
      <c r="CC1423" s="104"/>
      <c r="CD1423" s="104"/>
      <c r="CE1423" s="104"/>
      <c r="CF1423" s="104"/>
      <c r="CG1423" s="104"/>
      <c r="CH1423" s="104"/>
      <c r="CI1423" s="104"/>
      <c r="CJ1423" s="104"/>
      <c r="CK1423" s="104"/>
      <c r="CL1423" s="104"/>
      <c r="CM1423" s="104"/>
      <c r="CN1423" s="104"/>
      <c r="CO1423" s="104"/>
      <c r="CP1423" s="104"/>
      <c r="CQ1423" s="104"/>
      <c r="CR1423" s="104"/>
      <c r="CS1423" s="104"/>
      <c r="CT1423" s="104"/>
      <c r="CU1423" s="104"/>
      <c r="CV1423" s="104"/>
      <c r="CW1423" s="104"/>
      <c r="CX1423" s="104"/>
      <c r="CY1423" s="104"/>
      <c r="CZ1423" s="104"/>
      <c r="DA1423" s="104"/>
      <c r="DB1423" s="104"/>
      <c r="DC1423" s="104"/>
      <c r="DD1423" s="104"/>
      <c r="DE1423" s="104"/>
      <c r="DF1423" s="104"/>
      <c r="DG1423" s="104"/>
      <c r="DH1423" s="104"/>
      <c r="DI1423" s="104"/>
      <c r="DJ1423" s="107"/>
    </row>
    <row r="1424" spans="1:114" x14ac:dyDescent="0.2">
      <c r="A1424" s="164"/>
      <c r="B1424" s="165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Q1424" s="116"/>
      <c r="R1424" s="116"/>
      <c r="S1424" s="116"/>
      <c r="T1424" s="116"/>
      <c r="U1424" s="116"/>
      <c r="V1424" s="116"/>
      <c r="W1424" s="116"/>
      <c r="X1424" s="116"/>
      <c r="Y1424" s="122"/>
      <c r="Z1424" s="104"/>
      <c r="AA1424" s="104"/>
      <c r="AB1424" s="104"/>
      <c r="AC1424" s="104"/>
      <c r="AD1424" s="104"/>
      <c r="AE1424" s="104"/>
      <c r="AF1424" s="104"/>
      <c r="AG1424" s="104"/>
      <c r="AH1424" s="104"/>
      <c r="AI1424" s="104"/>
      <c r="AJ1424" s="104"/>
      <c r="AK1424" s="104"/>
      <c r="AL1424" s="104"/>
      <c r="AM1424" s="104"/>
      <c r="AN1424" s="104"/>
      <c r="AO1424" s="104"/>
      <c r="AP1424" s="104"/>
      <c r="AQ1424" s="104"/>
      <c r="AR1424" s="104"/>
      <c r="AS1424" s="104"/>
      <c r="AT1424" s="104"/>
      <c r="AU1424" s="104"/>
      <c r="AV1424" s="104"/>
      <c r="AW1424" s="104"/>
      <c r="AX1424" s="104"/>
      <c r="AY1424" s="104"/>
      <c r="AZ1424" s="104"/>
      <c r="BA1424" s="104"/>
      <c r="BB1424" s="104"/>
      <c r="BC1424" s="104"/>
      <c r="BD1424" s="104"/>
      <c r="BE1424" s="104"/>
      <c r="BF1424" s="104"/>
      <c r="BG1424" s="104"/>
      <c r="BH1424" s="104"/>
      <c r="BI1424" s="104"/>
      <c r="BJ1424" s="104"/>
      <c r="BK1424" s="104"/>
      <c r="BL1424" s="104"/>
      <c r="BM1424" s="104"/>
      <c r="BN1424" s="104"/>
      <c r="BO1424" s="104"/>
      <c r="BP1424" s="104"/>
      <c r="BQ1424" s="104"/>
      <c r="BR1424" s="104"/>
      <c r="BS1424" s="104"/>
      <c r="BT1424" s="104"/>
      <c r="BU1424" s="104"/>
      <c r="BV1424" s="104"/>
      <c r="BW1424" s="104"/>
      <c r="BX1424" s="104"/>
      <c r="BY1424" s="104"/>
      <c r="BZ1424" s="104"/>
      <c r="CA1424" s="104"/>
      <c r="CB1424" s="104"/>
      <c r="CC1424" s="104"/>
      <c r="CD1424" s="104"/>
      <c r="CE1424" s="104"/>
      <c r="CF1424" s="104"/>
      <c r="CG1424" s="104"/>
      <c r="CH1424" s="104"/>
      <c r="CI1424" s="104"/>
      <c r="CJ1424" s="104"/>
      <c r="CK1424" s="104"/>
      <c r="CL1424" s="104"/>
      <c r="CM1424" s="104"/>
      <c r="CN1424" s="104"/>
      <c r="CO1424" s="104"/>
      <c r="CP1424" s="104"/>
      <c r="CQ1424" s="104"/>
      <c r="CR1424" s="104"/>
      <c r="CS1424" s="104"/>
      <c r="CT1424" s="104"/>
      <c r="CU1424" s="104"/>
      <c r="CV1424" s="104"/>
      <c r="CW1424" s="104"/>
      <c r="CX1424" s="104"/>
      <c r="CY1424" s="104"/>
      <c r="CZ1424" s="104"/>
      <c r="DA1424" s="104"/>
      <c r="DB1424" s="104"/>
      <c r="DC1424" s="104"/>
      <c r="DD1424" s="104"/>
      <c r="DE1424" s="104"/>
      <c r="DF1424" s="104"/>
      <c r="DG1424" s="104"/>
      <c r="DH1424" s="104"/>
      <c r="DI1424" s="104"/>
      <c r="DJ1424" s="107"/>
    </row>
    <row r="1425" spans="1:114" x14ac:dyDescent="0.2">
      <c r="A1425" s="164"/>
      <c r="B1425" s="165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Q1425" s="116"/>
      <c r="R1425" s="116"/>
      <c r="S1425" s="116"/>
      <c r="T1425" s="116"/>
      <c r="U1425" s="116"/>
      <c r="V1425" s="116"/>
      <c r="W1425" s="116"/>
      <c r="X1425" s="116"/>
      <c r="Y1425" s="122"/>
      <c r="Z1425" s="104"/>
      <c r="AA1425" s="104"/>
      <c r="AB1425" s="104"/>
      <c r="AC1425" s="104"/>
      <c r="AD1425" s="104"/>
      <c r="AE1425" s="104"/>
      <c r="AF1425" s="104"/>
      <c r="AG1425" s="104"/>
      <c r="AH1425" s="104"/>
      <c r="AI1425" s="104"/>
      <c r="AJ1425" s="104"/>
      <c r="AK1425" s="104"/>
      <c r="AL1425" s="104"/>
      <c r="AM1425" s="104"/>
      <c r="AN1425" s="104"/>
      <c r="AO1425" s="104"/>
      <c r="AP1425" s="104"/>
      <c r="AQ1425" s="104"/>
      <c r="AR1425" s="104"/>
      <c r="AS1425" s="104"/>
      <c r="AT1425" s="104"/>
      <c r="AU1425" s="104"/>
      <c r="AV1425" s="104"/>
      <c r="AW1425" s="104"/>
      <c r="AX1425" s="104"/>
      <c r="AY1425" s="104"/>
      <c r="AZ1425" s="104"/>
      <c r="BA1425" s="104"/>
      <c r="BB1425" s="104"/>
      <c r="BC1425" s="104"/>
      <c r="BD1425" s="104"/>
      <c r="BE1425" s="104"/>
      <c r="BF1425" s="104"/>
      <c r="BG1425" s="104"/>
      <c r="BH1425" s="104"/>
      <c r="BI1425" s="104"/>
      <c r="BJ1425" s="104"/>
      <c r="BK1425" s="104"/>
      <c r="BL1425" s="104"/>
      <c r="BM1425" s="104"/>
      <c r="BN1425" s="104"/>
      <c r="BO1425" s="104"/>
      <c r="BP1425" s="104"/>
      <c r="BQ1425" s="104"/>
      <c r="BR1425" s="104"/>
      <c r="BS1425" s="104"/>
      <c r="BT1425" s="104"/>
      <c r="BU1425" s="104"/>
      <c r="BV1425" s="104"/>
      <c r="BW1425" s="104"/>
      <c r="BX1425" s="104"/>
      <c r="BY1425" s="104"/>
      <c r="BZ1425" s="104"/>
      <c r="CA1425" s="104"/>
      <c r="CB1425" s="104"/>
      <c r="CC1425" s="104"/>
      <c r="CD1425" s="104"/>
      <c r="CE1425" s="104"/>
      <c r="CF1425" s="104"/>
      <c r="CG1425" s="104"/>
      <c r="CH1425" s="104"/>
      <c r="CI1425" s="104"/>
      <c r="CJ1425" s="104"/>
      <c r="CK1425" s="104"/>
      <c r="CL1425" s="104"/>
      <c r="CM1425" s="104"/>
      <c r="CN1425" s="104"/>
      <c r="CO1425" s="104"/>
      <c r="CP1425" s="104"/>
      <c r="CQ1425" s="104"/>
      <c r="CR1425" s="104"/>
      <c r="CS1425" s="104"/>
      <c r="CT1425" s="104"/>
      <c r="CU1425" s="104"/>
      <c r="CV1425" s="104"/>
      <c r="CW1425" s="104"/>
      <c r="CX1425" s="104"/>
      <c r="CY1425" s="104"/>
      <c r="CZ1425" s="104"/>
      <c r="DA1425" s="104"/>
      <c r="DB1425" s="104"/>
      <c r="DC1425" s="104"/>
      <c r="DD1425" s="104"/>
      <c r="DE1425" s="104"/>
      <c r="DF1425" s="104"/>
      <c r="DG1425" s="104"/>
      <c r="DH1425" s="104"/>
      <c r="DI1425" s="104"/>
      <c r="DJ1425" s="107"/>
    </row>
    <row r="1426" spans="1:114" x14ac:dyDescent="0.2">
      <c r="A1426" s="164"/>
      <c r="B1426" s="165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Q1426" s="116"/>
      <c r="R1426" s="116"/>
      <c r="S1426" s="116"/>
      <c r="T1426" s="116"/>
      <c r="U1426" s="116"/>
      <c r="V1426" s="116"/>
      <c r="W1426" s="116"/>
      <c r="X1426" s="116"/>
      <c r="Y1426" s="122"/>
      <c r="Z1426" s="104"/>
      <c r="AA1426" s="104"/>
      <c r="AB1426" s="104"/>
      <c r="AC1426" s="104"/>
      <c r="AD1426" s="104"/>
      <c r="AE1426" s="104"/>
      <c r="AF1426" s="104"/>
      <c r="AG1426" s="104"/>
      <c r="AH1426" s="104"/>
      <c r="AI1426" s="104"/>
      <c r="AJ1426" s="104"/>
      <c r="AK1426" s="104"/>
      <c r="AL1426" s="104"/>
      <c r="AM1426" s="104"/>
      <c r="AN1426" s="104"/>
      <c r="AO1426" s="104"/>
      <c r="AP1426" s="104"/>
      <c r="AQ1426" s="104"/>
      <c r="AR1426" s="104"/>
      <c r="AS1426" s="104"/>
      <c r="AT1426" s="104"/>
      <c r="AU1426" s="104"/>
      <c r="AV1426" s="104"/>
      <c r="AW1426" s="104"/>
      <c r="AX1426" s="104"/>
      <c r="AY1426" s="104"/>
      <c r="AZ1426" s="104"/>
      <c r="BA1426" s="104"/>
      <c r="BB1426" s="104"/>
      <c r="BC1426" s="104"/>
      <c r="BD1426" s="104"/>
      <c r="BE1426" s="104"/>
      <c r="BF1426" s="104"/>
      <c r="BG1426" s="104"/>
      <c r="BH1426" s="104"/>
      <c r="BI1426" s="104"/>
      <c r="BJ1426" s="104"/>
      <c r="BK1426" s="104"/>
      <c r="BL1426" s="104"/>
      <c r="BM1426" s="104"/>
      <c r="BN1426" s="104"/>
      <c r="BO1426" s="104"/>
      <c r="BP1426" s="104"/>
      <c r="BQ1426" s="104"/>
      <c r="BR1426" s="104"/>
      <c r="BS1426" s="104"/>
      <c r="BT1426" s="104"/>
      <c r="BU1426" s="104"/>
      <c r="BV1426" s="104"/>
      <c r="BW1426" s="104"/>
      <c r="BX1426" s="104"/>
      <c r="BY1426" s="104"/>
      <c r="BZ1426" s="104"/>
      <c r="CA1426" s="104"/>
      <c r="CB1426" s="104"/>
      <c r="CC1426" s="104"/>
      <c r="CD1426" s="104"/>
      <c r="CE1426" s="104"/>
      <c r="CF1426" s="104"/>
      <c r="CG1426" s="104"/>
      <c r="CH1426" s="104"/>
      <c r="CI1426" s="104"/>
      <c r="CJ1426" s="104"/>
      <c r="CK1426" s="104"/>
      <c r="CL1426" s="104"/>
      <c r="CM1426" s="104"/>
      <c r="CN1426" s="104"/>
      <c r="CO1426" s="104"/>
      <c r="CP1426" s="104"/>
      <c r="CQ1426" s="104"/>
      <c r="CR1426" s="104"/>
      <c r="CS1426" s="104"/>
      <c r="CT1426" s="104"/>
      <c r="CU1426" s="104"/>
      <c r="CV1426" s="104"/>
      <c r="CW1426" s="104"/>
      <c r="CX1426" s="104"/>
      <c r="CY1426" s="104"/>
      <c r="CZ1426" s="104"/>
      <c r="DA1426" s="104"/>
      <c r="DB1426" s="104"/>
      <c r="DC1426" s="104"/>
      <c r="DD1426" s="104"/>
      <c r="DE1426" s="104"/>
      <c r="DF1426" s="104"/>
      <c r="DG1426" s="104"/>
      <c r="DH1426" s="104"/>
      <c r="DI1426" s="104"/>
      <c r="DJ1426" s="107"/>
    </row>
    <row r="1427" spans="1:114" x14ac:dyDescent="0.2">
      <c r="A1427" s="164"/>
      <c r="B1427" s="165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Q1427" s="116"/>
      <c r="R1427" s="116"/>
      <c r="S1427" s="116"/>
      <c r="T1427" s="116"/>
      <c r="U1427" s="116"/>
      <c r="V1427" s="116"/>
      <c r="W1427" s="116"/>
      <c r="X1427" s="116"/>
      <c r="Y1427" s="122"/>
      <c r="Z1427" s="104"/>
      <c r="AA1427" s="104"/>
      <c r="AB1427" s="104"/>
      <c r="AC1427" s="104"/>
      <c r="AD1427" s="104"/>
      <c r="AE1427" s="104"/>
      <c r="AF1427" s="104"/>
      <c r="AG1427" s="104"/>
      <c r="AH1427" s="104"/>
      <c r="AI1427" s="104"/>
      <c r="AJ1427" s="104"/>
      <c r="AK1427" s="104"/>
      <c r="AL1427" s="104"/>
      <c r="AM1427" s="104"/>
      <c r="AN1427" s="104"/>
      <c r="AO1427" s="104"/>
      <c r="AP1427" s="104"/>
      <c r="AQ1427" s="104"/>
      <c r="AR1427" s="104"/>
      <c r="AS1427" s="104"/>
      <c r="AT1427" s="104"/>
      <c r="AU1427" s="104"/>
      <c r="AV1427" s="104"/>
      <c r="AW1427" s="104"/>
      <c r="AX1427" s="104"/>
      <c r="AY1427" s="104"/>
      <c r="AZ1427" s="104"/>
      <c r="BA1427" s="104"/>
      <c r="BB1427" s="104"/>
      <c r="BC1427" s="104"/>
      <c r="BD1427" s="104"/>
      <c r="BE1427" s="104"/>
      <c r="BF1427" s="104"/>
      <c r="BG1427" s="104"/>
      <c r="BH1427" s="104"/>
      <c r="BI1427" s="104"/>
      <c r="BJ1427" s="104"/>
      <c r="BK1427" s="104"/>
      <c r="BL1427" s="104"/>
      <c r="BM1427" s="104"/>
      <c r="BN1427" s="104"/>
      <c r="BO1427" s="104"/>
      <c r="BP1427" s="104"/>
      <c r="BQ1427" s="104"/>
      <c r="BR1427" s="104"/>
      <c r="BS1427" s="104"/>
      <c r="BT1427" s="104"/>
      <c r="BU1427" s="104"/>
      <c r="BV1427" s="104"/>
      <c r="BW1427" s="104"/>
      <c r="BX1427" s="104"/>
      <c r="BY1427" s="104"/>
      <c r="BZ1427" s="104"/>
      <c r="CA1427" s="104"/>
      <c r="CB1427" s="104"/>
      <c r="CC1427" s="104"/>
      <c r="CD1427" s="104"/>
      <c r="CE1427" s="104"/>
      <c r="CF1427" s="104"/>
      <c r="CG1427" s="104"/>
      <c r="CH1427" s="104"/>
      <c r="CI1427" s="104"/>
      <c r="CJ1427" s="104"/>
      <c r="CK1427" s="104"/>
      <c r="CL1427" s="104"/>
      <c r="CM1427" s="104"/>
      <c r="CN1427" s="104"/>
      <c r="CO1427" s="104"/>
      <c r="CP1427" s="104"/>
      <c r="CQ1427" s="104"/>
      <c r="CR1427" s="104"/>
      <c r="CS1427" s="104"/>
      <c r="CT1427" s="104"/>
      <c r="CU1427" s="104"/>
      <c r="CV1427" s="104"/>
      <c r="CW1427" s="104"/>
      <c r="CX1427" s="104"/>
      <c r="CY1427" s="104"/>
      <c r="CZ1427" s="104"/>
      <c r="DA1427" s="104"/>
      <c r="DB1427" s="104"/>
      <c r="DC1427" s="104"/>
      <c r="DD1427" s="104"/>
      <c r="DE1427" s="104"/>
      <c r="DF1427" s="104"/>
      <c r="DG1427" s="104"/>
      <c r="DH1427" s="104"/>
      <c r="DI1427" s="104"/>
      <c r="DJ1427" s="107"/>
    </row>
    <row r="1428" spans="1:114" x14ac:dyDescent="0.2">
      <c r="A1428" s="164"/>
      <c r="B1428" s="165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Q1428" s="116"/>
      <c r="R1428" s="116"/>
      <c r="S1428" s="116"/>
      <c r="T1428" s="116"/>
      <c r="U1428" s="116"/>
      <c r="V1428" s="116"/>
      <c r="W1428" s="116"/>
      <c r="X1428" s="116"/>
      <c r="Y1428" s="122"/>
      <c r="Z1428" s="104"/>
      <c r="AA1428" s="104"/>
      <c r="AB1428" s="104"/>
      <c r="AC1428" s="104"/>
      <c r="AD1428" s="104"/>
      <c r="AE1428" s="104"/>
      <c r="AF1428" s="104"/>
      <c r="AG1428" s="104"/>
      <c r="AH1428" s="104"/>
      <c r="AI1428" s="104"/>
      <c r="AJ1428" s="104"/>
      <c r="AK1428" s="104"/>
      <c r="AL1428" s="104"/>
      <c r="AM1428" s="104"/>
      <c r="AN1428" s="104"/>
      <c r="AO1428" s="104"/>
      <c r="AP1428" s="104"/>
      <c r="AQ1428" s="104"/>
      <c r="AR1428" s="104"/>
      <c r="AS1428" s="104"/>
      <c r="AT1428" s="104"/>
      <c r="AU1428" s="104"/>
      <c r="AV1428" s="104"/>
      <c r="AW1428" s="104"/>
      <c r="AX1428" s="104"/>
      <c r="AY1428" s="104"/>
      <c r="AZ1428" s="104"/>
      <c r="BA1428" s="104"/>
      <c r="BB1428" s="104"/>
      <c r="BC1428" s="104"/>
      <c r="BD1428" s="104"/>
      <c r="BE1428" s="104"/>
      <c r="BF1428" s="104"/>
      <c r="BG1428" s="104"/>
      <c r="BH1428" s="104"/>
      <c r="BI1428" s="104"/>
      <c r="BJ1428" s="104"/>
      <c r="BK1428" s="104"/>
      <c r="BL1428" s="104"/>
      <c r="BM1428" s="104"/>
      <c r="BN1428" s="104"/>
      <c r="BO1428" s="104"/>
      <c r="BP1428" s="104"/>
      <c r="BQ1428" s="104"/>
      <c r="BR1428" s="104"/>
      <c r="BS1428" s="104"/>
      <c r="BT1428" s="104"/>
      <c r="BU1428" s="104"/>
      <c r="BV1428" s="104"/>
      <c r="BW1428" s="104"/>
      <c r="BX1428" s="104"/>
      <c r="BY1428" s="104"/>
      <c r="BZ1428" s="104"/>
      <c r="CA1428" s="104"/>
      <c r="CB1428" s="104"/>
      <c r="CC1428" s="104"/>
      <c r="CD1428" s="104"/>
      <c r="CE1428" s="104"/>
      <c r="CF1428" s="104"/>
      <c r="CG1428" s="104"/>
      <c r="CH1428" s="104"/>
      <c r="CI1428" s="104"/>
      <c r="CJ1428" s="104"/>
      <c r="CK1428" s="104"/>
      <c r="CL1428" s="104"/>
      <c r="CM1428" s="104"/>
      <c r="CN1428" s="104"/>
      <c r="CO1428" s="104"/>
      <c r="CP1428" s="104"/>
      <c r="CQ1428" s="104"/>
      <c r="CR1428" s="104"/>
      <c r="CS1428" s="104"/>
      <c r="CT1428" s="104"/>
      <c r="CU1428" s="104"/>
      <c r="CV1428" s="104"/>
      <c r="CW1428" s="104"/>
      <c r="CX1428" s="104"/>
      <c r="CY1428" s="104"/>
      <c r="CZ1428" s="104"/>
      <c r="DA1428" s="104"/>
      <c r="DB1428" s="104"/>
      <c r="DC1428" s="104"/>
      <c r="DD1428" s="104"/>
      <c r="DE1428" s="104"/>
      <c r="DF1428" s="104"/>
      <c r="DG1428" s="104"/>
      <c r="DH1428" s="104"/>
      <c r="DI1428" s="104"/>
      <c r="DJ1428" s="107"/>
    </row>
    <row r="1429" spans="1:114" x14ac:dyDescent="0.2">
      <c r="A1429" s="164"/>
      <c r="B1429" s="165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Q1429" s="116"/>
      <c r="R1429" s="116"/>
      <c r="S1429" s="116"/>
      <c r="T1429" s="116"/>
      <c r="U1429" s="116"/>
      <c r="V1429" s="116"/>
      <c r="W1429" s="116"/>
      <c r="X1429" s="116"/>
      <c r="Y1429" s="122"/>
      <c r="Z1429" s="104"/>
      <c r="AA1429" s="104"/>
      <c r="AB1429" s="104"/>
      <c r="AC1429" s="104"/>
      <c r="AD1429" s="104"/>
      <c r="AE1429" s="104"/>
      <c r="AF1429" s="104"/>
      <c r="AG1429" s="104"/>
      <c r="AH1429" s="104"/>
      <c r="AI1429" s="104"/>
      <c r="AJ1429" s="104"/>
      <c r="AK1429" s="104"/>
      <c r="AL1429" s="104"/>
      <c r="AM1429" s="104"/>
      <c r="AN1429" s="104"/>
      <c r="AO1429" s="104"/>
      <c r="AP1429" s="104"/>
      <c r="AQ1429" s="104"/>
      <c r="AR1429" s="104"/>
      <c r="AS1429" s="104"/>
      <c r="AT1429" s="104"/>
      <c r="AU1429" s="104"/>
      <c r="AV1429" s="104"/>
      <c r="AW1429" s="104"/>
      <c r="AX1429" s="104"/>
      <c r="AY1429" s="104"/>
      <c r="AZ1429" s="104"/>
      <c r="BA1429" s="104"/>
      <c r="BB1429" s="104"/>
      <c r="BC1429" s="104"/>
      <c r="BD1429" s="104"/>
      <c r="BE1429" s="104"/>
      <c r="BF1429" s="104"/>
      <c r="BG1429" s="104"/>
      <c r="BH1429" s="104"/>
      <c r="BI1429" s="104"/>
      <c r="BJ1429" s="104"/>
      <c r="BK1429" s="104"/>
      <c r="BL1429" s="104"/>
      <c r="BM1429" s="104"/>
      <c r="BN1429" s="104"/>
      <c r="BO1429" s="104"/>
      <c r="BP1429" s="104"/>
      <c r="BQ1429" s="104"/>
      <c r="BR1429" s="104"/>
      <c r="BS1429" s="104"/>
      <c r="BT1429" s="104"/>
      <c r="BU1429" s="104"/>
      <c r="BV1429" s="104"/>
      <c r="BW1429" s="104"/>
      <c r="BX1429" s="104"/>
      <c r="BY1429" s="104"/>
      <c r="BZ1429" s="104"/>
      <c r="CA1429" s="104"/>
      <c r="CB1429" s="104"/>
      <c r="CC1429" s="104"/>
      <c r="CD1429" s="104"/>
      <c r="CE1429" s="104"/>
      <c r="CF1429" s="104"/>
      <c r="CG1429" s="104"/>
      <c r="CH1429" s="104"/>
      <c r="CI1429" s="104"/>
      <c r="CJ1429" s="104"/>
      <c r="CK1429" s="104"/>
      <c r="CL1429" s="104"/>
      <c r="CM1429" s="104"/>
      <c r="CN1429" s="104"/>
      <c r="CO1429" s="104"/>
      <c r="CP1429" s="104"/>
      <c r="CQ1429" s="104"/>
      <c r="CR1429" s="104"/>
      <c r="CS1429" s="104"/>
      <c r="CT1429" s="104"/>
      <c r="CU1429" s="104"/>
      <c r="CV1429" s="104"/>
      <c r="CW1429" s="104"/>
      <c r="CX1429" s="104"/>
      <c r="CY1429" s="104"/>
      <c r="CZ1429" s="104"/>
      <c r="DA1429" s="104"/>
      <c r="DB1429" s="104"/>
      <c r="DC1429" s="104"/>
      <c r="DD1429" s="104"/>
      <c r="DE1429" s="104"/>
      <c r="DF1429" s="104"/>
      <c r="DG1429" s="104"/>
      <c r="DH1429" s="104"/>
      <c r="DI1429" s="104"/>
      <c r="DJ1429" s="107"/>
    </row>
    <row r="1430" spans="1:114" x14ac:dyDescent="0.2">
      <c r="A1430" s="164"/>
      <c r="B1430" s="165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Q1430" s="116"/>
      <c r="R1430" s="116"/>
      <c r="S1430" s="116"/>
      <c r="T1430" s="116"/>
      <c r="U1430" s="116"/>
      <c r="V1430" s="116"/>
      <c r="W1430" s="116"/>
      <c r="X1430" s="116"/>
      <c r="Y1430" s="122"/>
      <c r="Z1430" s="104"/>
      <c r="AA1430" s="104"/>
      <c r="AB1430" s="104"/>
      <c r="AC1430" s="104"/>
      <c r="AD1430" s="104"/>
      <c r="AE1430" s="104"/>
      <c r="AF1430" s="104"/>
      <c r="AG1430" s="104"/>
      <c r="AH1430" s="104"/>
      <c r="AI1430" s="104"/>
      <c r="AJ1430" s="104"/>
      <c r="AK1430" s="104"/>
      <c r="AL1430" s="104"/>
      <c r="AM1430" s="104"/>
      <c r="AN1430" s="104"/>
      <c r="AO1430" s="104"/>
      <c r="AP1430" s="104"/>
      <c r="AQ1430" s="104"/>
      <c r="AR1430" s="104"/>
      <c r="AS1430" s="104"/>
      <c r="AT1430" s="104"/>
      <c r="AU1430" s="104"/>
      <c r="AV1430" s="104"/>
      <c r="AW1430" s="104"/>
      <c r="AX1430" s="104"/>
      <c r="AY1430" s="104"/>
      <c r="AZ1430" s="104"/>
      <c r="BA1430" s="104"/>
      <c r="BB1430" s="104"/>
      <c r="BC1430" s="104"/>
      <c r="BD1430" s="104"/>
      <c r="BE1430" s="104"/>
      <c r="BF1430" s="104"/>
      <c r="BG1430" s="104"/>
      <c r="BH1430" s="104"/>
      <c r="BI1430" s="104"/>
      <c r="BJ1430" s="104"/>
      <c r="BK1430" s="104"/>
      <c r="BL1430" s="104"/>
      <c r="BM1430" s="104"/>
      <c r="BN1430" s="104"/>
      <c r="BO1430" s="104"/>
      <c r="BP1430" s="104"/>
      <c r="BQ1430" s="104"/>
      <c r="BR1430" s="104"/>
      <c r="BS1430" s="104"/>
      <c r="BT1430" s="104"/>
      <c r="BU1430" s="104"/>
      <c r="BV1430" s="104"/>
      <c r="BW1430" s="104"/>
      <c r="BX1430" s="104"/>
      <c r="BY1430" s="104"/>
      <c r="BZ1430" s="104"/>
      <c r="CA1430" s="104"/>
      <c r="CB1430" s="104"/>
      <c r="CC1430" s="104"/>
      <c r="CD1430" s="104"/>
      <c r="CE1430" s="104"/>
      <c r="CF1430" s="104"/>
      <c r="CG1430" s="104"/>
      <c r="CH1430" s="104"/>
      <c r="CI1430" s="104"/>
      <c r="CJ1430" s="104"/>
      <c r="CK1430" s="104"/>
      <c r="CL1430" s="104"/>
      <c r="CM1430" s="104"/>
      <c r="CN1430" s="104"/>
      <c r="CO1430" s="104"/>
      <c r="CP1430" s="104"/>
      <c r="CQ1430" s="104"/>
      <c r="CR1430" s="104"/>
      <c r="CS1430" s="104"/>
      <c r="CT1430" s="104"/>
      <c r="CU1430" s="104"/>
      <c r="CV1430" s="104"/>
      <c r="CW1430" s="104"/>
      <c r="CX1430" s="104"/>
      <c r="CY1430" s="104"/>
      <c r="CZ1430" s="104"/>
      <c r="DA1430" s="104"/>
      <c r="DB1430" s="104"/>
      <c r="DC1430" s="104"/>
      <c r="DD1430" s="104"/>
      <c r="DE1430" s="104"/>
      <c r="DF1430" s="104"/>
      <c r="DG1430" s="104"/>
      <c r="DH1430" s="104"/>
      <c r="DI1430" s="104"/>
      <c r="DJ1430" s="107"/>
    </row>
    <row r="1431" spans="1:114" x14ac:dyDescent="0.2">
      <c r="A1431" s="164"/>
      <c r="B1431" s="165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Q1431" s="116"/>
      <c r="R1431" s="116"/>
      <c r="S1431" s="116"/>
      <c r="T1431" s="116"/>
      <c r="U1431" s="116"/>
      <c r="V1431" s="116"/>
      <c r="W1431" s="116"/>
      <c r="X1431" s="116"/>
      <c r="Y1431" s="122"/>
      <c r="Z1431" s="104"/>
      <c r="AA1431" s="104"/>
      <c r="AB1431" s="104"/>
      <c r="AC1431" s="104"/>
      <c r="AD1431" s="104"/>
      <c r="AE1431" s="104"/>
      <c r="AF1431" s="104"/>
      <c r="AG1431" s="104"/>
      <c r="AH1431" s="104"/>
      <c r="AI1431" s="104"/>
      <c r="AJ1431" s="104"/>
      <c r="AK1431" s="104"/>
      <c r="AL1431" s="104"/>
      <c r="AM1431" s="104"/>
      <c r="AN1431" s="104"/>
      <c r="AO1431" s="104"/>
      <c r="AP1431" s="104"/>
      <c r="AQ1431" s="104"/>
      <c r="AR1431" s="104"/>
      <c r="AS1431" s="104"/>
      <c r="AT1431" s="104"/>
      <c r="AU1431" s="104"/>
      <c r="AV1431" s="104"/>
      <c r="AW1431" s="104"/>
      <c r="AX1431" s="104"/>
      <c r="AY1431" s="104"/>
      <c r="AZ1431" s="104"/>
      <c r="BA1431" s="104"/>
      <c r="BB1431" s="104"/>
      <c r="BC1431" s="104"/>
      <c r="BD1431" s="104"/>
      <c r="BE1431" s="104"/>
      <c r="BF1431" s="104"/>
      <c r="BG1431" s="104"/>
      <c r="BH1431" s="104"/>
      <c r="BI1431" s="104"/>
      <c r="BJ1431" s="104"/>
      <c r="BK1431" s="104"/>
      <c r="BL1431" s="104"/>
      <c r="BM1431" s="104"/>
      <c r="BN1431" s="104"/>
      <c r="BO1431" s="104"/>
      <c r="BP1431" s="104"/>
      <c r="BQ1431" s="104"/>
      <c r="BR1431" s="104"/>
      <c r="BS1431" s="104"/>
      <c r="BT1431" s="104"/>
      <c r="BU1431" s="104"/>
      <c r="BV1431" s="104"/>
      <c r="BW1431" s="104"/>
      <c r="BX1431" s="104"/>
      <c r="BY1431" s="104"/>
      <c r="BZ1431" s="104"/>
      <c r="CA1431" s="104"/>
      <c r="CB1431" s="104"/>
      <c r="CC1431" s="104"/>
      <c r="CD1431" s="104"/>
      <c r="CE1431" s="104"/>
      <c r="CF1431" s="104"/>
      <c r="CG1431" s="104"/>
      <c r="CH1431" s="104"/>
      <c r="CI1431" s="104"/>
      <c r="CJ1431" s="104"/>
      <c r="CK1431" s="104"/>
      <c r="CL1431" s="104"/>
      <c r="CM1431" s="104"/>
      <c r="CN1431" s="104"/>
      <c r="CO1431" s="104"/>
      <c r="CP1431" s="104"/>
      <c r="CQ1431" s="104"/>
      <c r="CR1431" s="104"/>
      <c r="CS1431" s="104"/>
      <c r="CT1431" s="104"/>
      <c r="CU1431" s="104"/>
      <c r="CV1431" s="104"/>
      <c r="CW1431" s="104"/>
      <c r="CX1431" s="104"/>
      <c r="CY1431" s="104"/>
      <c r="CZ1431" s="104"/>
      <c r="DA1431" s="104"/>
      <c r="DB1431" s="104"/>
      <c r="DC1431" s="104"/>
      <c r="DD1431" s="104"/>
      <c r="DE1431" s="104"/>
      <c r="DF1431" s="104"/>
      <c r="DG1431" s="104"/>
      <c r="DH1431" s="104"/>
      <c r="DI1431" s="104"/>
      <c r="DJ1431" s="107"/>
    </row>
    <row r="1432" spans="1:114" x14ac:dyDescent="0.2">
      <c r="A1432" s="164"/>
      <c r="B1432" s="165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Q1432" s="116"/>
      <c r="R1432" s="116"/>
      <c r="S1432" s="116"/>
      <c r="T1432" s="116"/>
      <c r="U1432" s="116"/>
      <c r="V1432" s="116"/>
      <c r="W1432" s="116"/>
      <c r="X1432" s="116"/>
      <c r="Y1432" s="122"/>
      <c r="Z1432" s="104"/>
      <c r="AA1432" s="104"/>
      <c r="AB1432" s="104"/>
      <c r="AC1432" s="104"/>
      <c r="AD1432" s="104"/>
      <c r="AE1432" s="104"/>
      <c r="AF1432" s="104"/>
      <c r="AG1432" s="104"/>
      <c r="AH1432" s="104"/>
      <c r="AI1432" s="104"/>
      <c r="AJ1432" s="104"/>
      <c r="AK1432" s="104"/>
      <c r="AL1432" s="104"/>
      <c r="AM1432" s="104"/>
      <c r="AN1432" s="104"/>
      <c r="AO1432" s="104"/>
      <c r="AP1432" s="104"/>
      <c r="AQ1432" s="104"/>
      <c r="AR1432" s="104"/>
      <c r="AS1432" s="104"/>
      <c r="AT1432" s="104"/>
      <c r="AU1432" s="104"/>
      <c r="AV1432" s="104"/>
      <c r="AW1432" s="104"/>
      <c r="AX1432" s="104"/>
      <c r="AY1432" s="104"/>
      <c r="AZ1432" s="104"/>
      <c r="BA1432" s="104"/>
      <c r="BB1432" s="104"/>
      <c r="BC1432" s="104"/>
      <c r="BD1432" s="104"/>
      <c r="BE1432" s="104"/>
      <c r="BF1432" s="104"/>
      <c r="BG1432" s="104"/>
      <c r="BH1432" s="104"/>
      <c r="BI1432" s="104"/>
      <c r="BJ1432" s="104"/>
      <c r="BK1432" s="104"/>
      <c r="BL1432" s="104"/>
      <c r="BM1432" s="104"/>
      <c r="BN1432" s="104"/>
      <c r="BO1432" s="104"/>
      <c r="BP1432" s="104"/>
      <c r="BQ1432" s="104"/>
      <c r="BR1432" s="104"/>
      <c r="BS1432" s="104"/>
      <c r="BT1432" s="104"/>
      <c r="BU1432" s="104"/>
      <c r="BV1432" s="104"/>
      <c r="BW1432" s="104"/>
      <c r="BX1432" s="104"/>
      <c r="BY1432" s="104"/>
      <c r="BZ1432" s="104"/>
      <c r="CA1432" s="104"/>
      <c r="CB1432" s="104"/>
      <c r="CC1432" s="104"/>
      <c r="CD1432" s="104"/>
      <c r="CE1432" s="104"/>
      <c r="CF1432" s="104"/>
      <c r="CG1432" s="104"/>
      <c r="CH1432" s="104"/>
      <c r="CI1432" s="104"/>
      <c r="CJ1432" s="104"/>
      <c r="CK1432" s="104"/>
      <c r="CL1432" s="104"/>
      <c r="CM1432" s="104"/>
      <c r="CN1432" s="104"/>
      <c r="CO1432" s="104"/>
      <c r="CP1432" s="104"/>
      <c r="CQ1432" s="104"/>
      <c r="CR1432" s="104"/>
      <c r="CS1432" s="104"/>
      <c r="CT1432" s="104"/>
      <c r="CU1432" s="104"/>
      <c r="CV1432" s="104"/>
      <c r="CW1432" s="104"/>
      <c r="CX1432" s="104"/>
      <c r="CY1432" s="104"/>
      <c r="CZ1432" s="104"/>
      <c r="DA1432" s="104"/>
      <c r="DB1432" s="104"/>
      <c r="DC1432" s="104"/>
      <c r="DD1432" s="104"/>
      <c r="DE1432" s="104"/>
      <c r="DF1432" s="104"/>
      <c r="DG1432" s="104"/>
      <c r="DH1432" s="104"/>
      <c r="DI1432" s="104"/>
      <c r="DJ1432" s="107"/>
    </row>
    <row r="1433" spans="1:114" x14ac:dyDescent="0.2">
      <c r="A1433" s="164"/>
      <c r="B1433" s="165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Q1433" s="116"/>
      <c r="R1433" s="116"/>
      <c r="S1433" s="116"/>
      <c r="T1433" s="116"/>
      <c r="U1433" s="116"/>
      <c r="V1433" s="116"/>
      <c r="W1433" s="116"/>
      <c r="X1433" s="116"/>
      <c r="Y1433" s="122"/>
      <c r="Z1433" s="104"/>
      <c r="AA1433" s="104"/>
      <c r="AB1433" s="104"/>
      <c r="AC1433" s="104"/>
      <c r="AD1433" s="104"/>
      <c r="AE1433" s="104"/>
      <c r="AF1433" s="104"/>
      <c r="AG1433" s="104"/>
      <c r="AH1433" s="104"/>
      <c r="AI1433" s="104"/>
      <c r="AJ1433" s="104"/>
      <c r="AK1433" s="104"/>
      <c r="AL1433" s="104"/>
      <c r="AM1433" s="104"/>
      <c r="AN1433" s="104"/>
      <c r="AO1433" s="104"/>
      <c r="AP1433" s="104"/>
      <c r="AQ1433" s="104"/>
      <c r="AR1433" s="104"/>
      <c r="AS1433" s="104"/>
      <c r="AT1433" s="104"/>
      <c r="AU1433" s="104"/>
      <c r="AV1433" s="104"/>
      <c r="AW1433" s="104"/>
      <c r="AX1433" s="104"/>
      <c r="AY1433" s="104"/>
      <c r="AZ1433" s="104"/>
      <c r="BA1433" s="104"/>
      <c r="BB1433" s="104"/>
      <c r="BC1433" s="104"/>
      <c r="BD1433" s="104"/>
      <c r="BE1433" s="104"/>
      <c r="BF1433" s="104"/>
      <c r="BG1433" s="104"/>
      <c r="BH1433" s="104"/>
      <c r="BI1433" s="104"/>
      <c r="BJ1433" s="104"/>
      <c r="BK1433" s="104"/>
      <c r="BL1433" s="104"/>
      <c r="BM1433" s="104"/>
      <c r="BN1433" s="104"/>
      <c r="BO1433" s="104"/>
      <c r="BP1433" s="104"/>
      <c r="BQ1433" s="104"/>
      <c r="BR1433" s="104"/>
      <c r="BS1433" s="104"/>
      <c r="BT1433" s="104"/>
      <c r="BU1433" s="104"/>
      <c r="BV1433" s="104"/>
      <c r="BW1433" s="104"/>
      <c r="BX1433" s="104"/>
      <c r="BY1433" s="104"/>
      <c r="BZ1433" s="104"/>
      <c r="CA1433" s="104"/>
      <c r="CB1433" s="104"/>
      <c r="CC1433" s="104"/>
      <c r="CD1433" s="104"/>
      <c r="CE1433" s="104"/>
      <c r="CF1433" s="104"/>
      <c r="CG1433" s="104"/>
      <c r="CH1433" s="104"/>
      <c r="CI1433" s="104"/>
      <c r="CJ1433" s="104"/>
      <c r="CK1433" s="104"/>
      <c r="CL1433" s="104"/>
      <c r="CM1433" s="104"/>
      <c r="CN1433" s="104"/>
      <c r="CO1433" s="104"/>
      <c r="CP1433" s="104"/>
      <c r="CQ1433" s="104"/>
      <c r="CR1433" s="104"/>
      <c r="CS1433" s="104"/>
      <c r="CT1433" s="104"/>
      <c r="CU1433" s="104"/>
      <c r="CV1433" s="104"/>
      <c r="CW1433" s="104"/>
      <c r="CX1433" s="104"/>
      <c r="CY1433" s="104"/>
      <c r="CZ1433" s="104"/>
      <c r="DA1433" s="104"/>
      <c r="DB1433" s="104"/>
      <c r="DC1433" s="104"/>
      <c r="DD1433" s="104"/>
      <c r="DE1433" s="104"/>
      <c r="DF1433" s="104"/>
      <c r="DG1433" s="104"/>
      <c r="DH1433" s="104"/>
      <c r="DI1433" s="104"/>
      <c r="DJ1433" s="107"/>
    </row>
    <row r="1434" spans="1:114" x14ac:dyDescent="0.2">
      <c r="A1434" s="164"/>
      <c r="B1434" s="165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Q1434" s="116"/>
      <c r="R1434" s="116"/>
      <c r="S1434" s="116"/>
      <c r="T1434" s="116"/>
      <c r="U1434" s="116"/>
      <c r="V1434" s="116"/>
      <c r="W1434" s="116"/>
      <c r="X1434" s="116"/>
      <c r="Y1434" s="122"/>
      <c r="Z1434" s="104"/>
      <c r="AA1434" s="104"/>
      <c r="AB1434" s="104"/>
      <c r="AC1434" s="104"/>
      <c r="AD1434" s="104"/>
      <c r="AE1434" s="104"/>
      <c r="AF1434" s="104"/>
      <c r="AG1434" s="104"/>
      <c r="AH1434" s="104"/>
      <c r="AI1434" s="104"/>
      <c r="AJ1434" s="104"/>
      <c r="AK1434" s="104"/>
      <c r="AL1434" s="104"/>
      <c r="AM1434" s="104"/>
      <c r="AN1434" s="104"/>
      <c r="AO1434" s="104"/>
      <c r="AP1434" s="104"/>
      <c r="AQ1434" s="104"/>
      <c r="AR1434" s="104"/>
      <c r="AS1434" s="104"/>
      <c r="AT1434" s="104"/>
      <c r="AU1434" s="104"/>
      <c r="AV1434" s="104"/>
      <c r="AW1434" s="104"/>
      <c r="AX1434" s="104"/>
      <c r="AY1434" s="104"/>
      <c r="AZ1434" s="104"/>
      <c r="BA1434" s="104"/>
      <c r="BB1434" s="104"/>
      <c r="BC1434" s="104"/>
      <c r="BD1434" s="104"/>
      <c r="BE1434" s="104"/>
      <c r="BF1434" s="104"/>
      <c r="BG1434" s="104"/>
      <c r="BH1434" s="104"/>
      <c r="BI1434" s="104"/>
      <c r="BJ1434" s="104"/>
      <c r="BK1434" s="104"/>
      <c r="BL1434" s="104"/>
      <c r="BM1434" s="104"/>
      <c r="BN1434" s="104"/>
      <c r="BO1434" s="104"/>
      <c r="BP1434" s="104"/>
      <c r="BQ1434" s="104"/>
      <c r="BR1434" s="104"/>
      <c r="BS1434" s="104"/>
      <c r="BT1434" s="104"/>
      <c r="BU1434" s="104"/>
      <c r="BV1434" s="104"/>
      <c r="BW1434" s="104"/>
      <c r="BX1434" s="104"/>
      <c r="BY1434" s="104"/>
      <c r="BZ1434" s="104"/>
      <c r="CA1434" s="104"/>
      <c r="CB1434" s="104"/>
      <c r="CC1434" s="104"/>
      <c r="CD1434" s="104"/>
      <c r="CE1434" s="104"/>
      <c r="CF1434" s="104"/>
      <c r="CG1434" s="104"/>
      <c r="CH1434" s="104"/>
      <c r="CI1434" s="104"/>
      <c r="CJ1434" s="104"/>
      <c r="CK1434" s="104"/>
      <c r="CL1434" s="104"/>
      <c r="CM1434" s="104"/>
      <c r="CN1434" s="104"/>
      <c r="CO1434" s="104"/>
      <c r="CP1434" s="104"/>
      <c r="CQ1434" s="104"/>
      <c r="CR1434" s="104"/>
      <c r="CS1434" s="104"/>
      <c r="CT1434" s="104"/>
      <c r="CU1434" s="104"/>
      <c r="CV1434" s="104"/>
      <c r="CW1434" s="104"/>
      <c r="CX1434" s="104"/>
      <c r="CY1434" s="104"/>
      <c r="CZ1434" s="104"/>
      <c r="DA1434" s="104"/>
      <c r="DB1434" s="104"/>
      <c r="DC1434" s="104"/>
      <c r="DD1434" s="104"/>
      <c r="DE1434" s="104"/>
      <c r="DF1434" s="104"/>
      <c r="DG1434" s="104"/>
      <c r="DH1434" s="104"/>
      <c r="DI1434" s="104"/>
      <c r="DJ1434" s="107"/>
    </row>
    <row r="1435" spans="1:114" x14ac:dyDescent="0.2">
      <c r="A1435" s="164"/>
      <c r="B1435" s="165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Q1435" s="116"/>
      <c r="R1435" s="116"/>
      <c r="S1435" s="116"/>
      <c r="T1435" s="116"/>
      <c r="U1435" s="116"/>
      <c r="V1435" s="116"/>
      <c r="W1435" s="116"/>
      <c r="X1435" s="116"/>
      <c r="Y1435" s="122"/>
      <c r="Z1435" s="104"/>
      <c r="AA1435" s="104"/>
      <c r="AB1435" s="104"/>
      <c r="AC1435" s="104"/>
      <c r="AD1435" s="104"/>
      <c r="AE1435" s="104"/>
      <c r="AF1435" s="104"/>
      <c r="AG1435" s="104"/>
      <c r="AH1435" s="104"/>
      <c r="AI1435" s="104"/>
      <c r="AJ1435" s="104"/>
      <c r="AK1435" s="104"/>
      <c r="AL1435" s="104"/>
      <c r="AM1435" s="104"/>
      <c r="AN1435" s="104"/>
      <c r="AO1435" s="104"/>
      <c r="AP1435" s="104"/>
      <c r="AQ1435" s="104"/>
      <c r="AR1435" s="104"/>
      <c r="AS1435" s="104"/>
      <c r="AT1435" s="104"/>
      <c r="AU1435" s="104"/>
      <c r="AV1435" s="104"/>
      <c r="AW1435" s="104"/>
      <c r="AX1435" s="104"/>
      <c r="AY1435" s="104"/>
      <c r="AZ1435" s="104"/>
      <c r="BA1435" s="104"/>
      <c r="BB1435" s="104"/>
      <c r="BC1435" s="104"/>
      <c r="BD1435" s="104"/>
      <c r="BE1435" s="104"/>
      <c r="BF1435" s="104"/>
      <c r="BG1435" s="104"/>
      <c r="BH1435" s="104"/>
      <c r="BI1435" s="104"/>
      <c r="BJ1435" s="104"/>
      <c r="BK1435" s="104"/>
      <c r="BL1435" s="104"/>
      <c r="BM1435" s="104"/>
      <c r="BN1435" s="104"/>
      <c r="BO1435" s="104"/>
      <c r="BP1435" s="104"/>
      <c r="BQ1435" s="104"/>
      <c r="BR1435" s="104"/>
      <c r="BS1435" s="104"/>
      <c r="BT1435" s="104"/>
      <c r="BU1435" s="104"/>
      <c r="BV1435" s="104"/>
      <c r="BW1435" s="104"/>
      <c r="BX1435" s="104"/>
      <c r="BY1435" s="104"/>
      <c r="BZ1435" s="104"/>
      <c r="CA1435" s="104"/>
      <c r="CB1435" s="104"/>
      <c r="CC1435" s="104"/>
      <c r="CD1435" s="104"/>
      <c r="CE1435" s="104"/>
      <c r="CF1435" s="104"/>
      <c r="CG1435" s="104"/>
      <c r="CH1435" s="104"/>
      <c r="CI1435" s="104"/>
      <c r="CJ1435" s="104"/>
      <c r="CK1435" s="104"/>
      <c r="CL1435" s="104"/>
      <c r="CM1435" s="104"/>
      <c r="CN1435" s="104"/>
      <c r="CO1435" s="104"/>
      <c r="CP1435" s="104"/>
      <c r="CQ1435" s="104"/>
      <c r="CR1435" s="104"/>
      <c r="CS1435" s="104"/>
      <c r="CT1435" s="104"/>
      <c r="CU1435" s="104"/>
      <c r="CV1435" s="104"/>
      <c r="CW1435" s="104"/>
      <c r="CX1435" s="104"/>
      <c r="CY1435" s="104"/>
      <c r="CZ1435" s="104"/>
      <c r="DA1435" s="104"/>
      <c r="DB1435" s="104"/>
      <c r="DC1435" s="104"/>
      <c r="DD1435" s="104"/>
      <c r="DE1435" s="104"/>
      <c r="DF1435" s="104"/>
      <c r="DG1435" s="104"/>
      <c r="DH1435" s="104"/>
      <c r="DI1435" s="104"/>
      <c r="DJ1435" s="107"/>
    </row>
    <row r="1436" spans="1:114" x14ac:dyDescent="0.2">
      <c r="A1436" s="164"/>
      <c r="B1436" s="165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Q1436" s="116"/>
      <c r="R1436" s="116"/>
      <c r="S1436" s="116"/>
      <c r="T1436" s="116"/>
      <c r="U1436" s="116"/>
      <c r="V1436" s="116"/>
      <c r="W1436" s="116"/>
      <c r="X1436" s="116"/>
      <c r="Y1436" s="122"/>
      <c r="Z1436" s="104"/>
      <c r="AA1436" s="104"/>
      <c r="AB1436" s="104"/>
      <c r="AC1436" s="104"/>
      <c r="AD1436" s="104"/>
      <c r="AE1436" s="104"/>
      <c r="AF1436" s="104"/>
      <c r="AG1436" s="104"/>
      <c r="AH1436" s="104"/>
      <c r="AI1436" s="104"/>
      <c r="AJ1436" s="104"/>
      <c r="AK1436" s="104"/>
      <c r="AL1436" s="104"/>
      <c r="AM1436" s="104"/>
      <c r="AN1436" s="104"/>
      <c r="AO1436" s="104"/>
      <c r="AP1436" s="104"/>
      <c r="AQ1436" s="104"/>
      <c r="AR1436" s="104"/>
      <c r="AS1436" s="104"/>
      <c r="AT1436" s="104"/>
      <c r="AU1436" s="104"/>
      <c r="AV1436" s="104"/>
      <c r="AW1436" s="104"/>
      <c r="AX1436" s="104"/>
      <c r="AY1436" s="104"/>
      <c r="AZ1436" s="104"/>
      <c r="BA1436" s="104"/>
      <c r="BB1436" s="104"/>
      <c r="BC1436" s="104"/>
      <c r="BD1436" s="104"/>
      <c r="BE1436" s="104"/>
      <c r="BF1436" s="104"/>
      <c r="BG1436" s="104"/>
      <c r="BH1436" s="104"/>
      <c r="BI1436" s="104"/>
      <c r="BJ1436" s="104"/>
      <c r="BK1436" s="104"/>
      <c r="BL1436" s="104"/>
      <c r="BM1436" s="104"/>
      <c r="BN1436" s="104"/>
      <c r="BO1436" s="104"/>
      <c r="BP1436" s="104"/>
      <c r="BQ1436" s="104"/>
      <c r="BR1436" s="104"/>
      <c r="BS1436" s="104"/>
      <c r="BT1436" s="104"/>
      <c r="BU1436" s="104"/>
      <c r="BV1436" s="104"/>
      <c r="BW1436" s="104"/>
      <c r="BX1436" s="104"/>
      <c r="BY1436" s="104"/>
      <c r="BZ1436" s="104"/>
      <c r="CA1436" s="104"/>
      <c r="CB1436" s="104"/>
      <c r="CC1436" s="104"/>
      <c r="CD1436" s="104"/>
      <c r="CE1436" s="104"/>
      <c r="CF1436" s="104"/>
      <c r="CG1436" s="104"/>
      <c r="CH1436" s="104"/>
      <c r="CI1436" s="104"/>
      <c r="CJ1436" s="104"/>
      <c r="CK1436" s="104"/>
      <c r="CL1436" s="104"/>
      <c r="CM1436" s="104"/>
      <c r="CN1436" s="104"/>
      <c r="CO1436" s="104"/>
      <c r="CP1436" s="104"/>
      <c r="CQ1436" s="104"/>
      <c r="CR1436" s="104"/>
      <c r="CS1436" s="104"/>
      <c r="CT1436" s="104"/>
      <c r="CU1436" s="104"/>
      <c r="CV1436" s="104"/>
      <c r="CW1436" s="104"/>
      <c r="CX1436" s="104"/>
      <c r="CY1436" s="104"/>
      <c r="CZ1436" s="104"/>
      <c r="DA1436" s="104"/>
      <c r="DB1436" s="104"/>
      <c r="DC1436" s="104"/>
      <c r="DD1436" s="104"/>
      <c r="DE1436" s="104"/>
      <c r="DF1436" s="104"/>
      <c r="DG1436" s="104"/>
      <c r="DH1436" s="104"/>
      <c r="DI1436" s="104"/>
      <c r="DJ1436" s="107"/>
    </row>
    <row r="1437" spans="1:114" x14ac:dyDescent="0.2">
      <c r="A1437" s="164"/>
      <c r="B1437" s="165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Q1437" s="116"/>
      <c r="R1437" s="116"/>
      <c r="S1437" s="116"/>
      <c r="T1437" s="116"/>
      <c r="U1437" s="116"/>
      <c r="V1437" s="116"/>
      <c r="W1437" s="116"/>
      <c r="X1437" s="116"/>
      <c r="Y1437" s="122"/>
      <c r="Z1437" s="104"/>
      <c r="AA1437" s="104"/>
      <c r="AB1437" s="104"/>
      <c r="AC1437" s="104"/>
      <c r="AD1437" s="104"/>
      <c r="AE1437" s="104"/>
      <c r="AF1437" s="104"/>
      <c r="AG1437" s="104"/>
      <c r="AH1437" s="104"/>
      <c r="AI1437" s="104"/>
      <c r="AJ1437" s="104"/>
      <c r="AK1437" s="104"/>
      <c r="AL1437" s="104"/>
      <c r="AM1437" s="104"/>
      <c r="AN1437" s="104"/>
      <c r="AO1437" s="104"/>
      <c r="AP1437" s="104"/>
      <c r="AQ1437" s="104"/>
      <c r="AR1437" s="104"/>
      <c r="AS1437" s="104"/>
      <c r="AT1437" s="104"/>
      <c r="AU1437" s="104"/>
      <c r="AV1437" s="104"/>
      <c r="AW1437" s="104"/>
      <c r="AX1437" s="104"/>
      <c r="AY1437" s="104"/>
      <c r="AZ1437" s="104"/>
      <c r="BA1437" s="104"/>
      <c r="BB1437" s="104"/>
      <c r="BC1437" s="104"/>
      <c r="BD1437" s="104"/>
      <c r="BE1437" s="104"/>
      <c r="BF1437" s="104"/>
      <c r="BG1437" s="104"/>
      <c r="BH1437" s="104"/>
      <c r="BI1437" s="104"/>
      <c r="BJ1437" s="104"/>
      <c r="BK1437" s="104"/>
      <c r="BL1437" s="104"/>
      <c r="BM1437" s="104"/>
      <c r="BN1437" s="104"/>
      <c r="BO1437" s="104"/>
      <c r="BP1437" s="104"/>
      <c r="BQ1437" s="104"/>
      <c r="BR1437" s="104"/>
      <c r="BS1437" s="104"/>
      <c r="BT1437" s="104"/>
      <c r="BU1437" s="104"/>
      <c r="BV1437" s="104"/>
      <c r="BW1437" s="104"/>
      <c r="BX1437" s="104"/>
      <c r="BY1437" s="104"/>
      <c r="BZ1437" s="104"/>
      <c r="CA1437" s="104"/>
      <c r="CB1437" s="104"/>
      <c r="CC1437" s="104"/>
      <c r="CD1437" s="104"/>
      <c r="CE1437" s="104"/>
      <c r="CF1437" s="104"/>
      <c r="CG1437" s="104"/>
      <c r="CH1437" s="104"/>
      <c r="CI1437" s="104"/>
      <c r="CJ1437" s="104"/>
      <c r="CK1437" s="104"/>
      <c r="CL1437" s="104"/>
      <c r="CM1437" s="104"/>
      <c r="CN1437" s="104"/>
      <c r="CO1437" s="104"/>
      <c r="CP1437" s="104"/>
      <c r="CQ1437" s="104"/>
      <c r="CR1437" s="104"/>
      <c r="CS1437" s="104"/>
      <c r="CT1437" s="104"/>
      <c r="CU1437" s="104"/>
      <c r="CV1437" s="104"/>
      <c r="CW1437" s="104"/>
      <c r="CX1437" s="104"/>
      <c r="CY1437" s="104"/>
      <c r="CZ1437" s="104"/>
      <c r="DA1437" s="104"/>
      <c r="DB1437" s="104"/>
      <c r="DC1437" s="104"/>
      <c r="DD1437" s="104"/>
      <c r="DE1437" s="104"/>
      <c r="DF1437" s="104"/>
      <c r="DG1437" s="104"/>
      <c r="DH1437" s="104"/>
      <c r="DI1437" s="104"/>
      <c r="DJ1437" s="107"/>
    </row>
    <row r="1438" spans="1:114" x14ac:dyDescent="0.2">
      <c r="A1438" s="164"/>
      <c r="B1438" s="165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Q1438" s="116"/>
      <c r="R1438" s="116"/>
      <c r="S1438" s="116"/>
      <c r="T1438" s="116"/>
      <c r="U1438" s="116"/>
      <c r="V1438" s="116"/>
      <c r="W1438" s="116"/>
      <c r="X1438" s="116"/>
      <c r="Y1438" s="122"/>
      <c r="Z1438" s="104"/>
      <c r="AA1438" s="104"/>
      <c r="AB1438" s="104"/>
      <c r="AC1438" s="104"/>
      <c r="AD1438" s="104"/>
      <c r="AE1438" s="104"/>
      <c r="AF1438" s="104"/>
      <c r="AG1438" s="104"/>
      <c r="AH1438" s="104"/>
      <c r="AI1438" s="104"/>
      <c r="AJ1438" s="104"/>
      <c r="AK1438" s="104"/>
      <c r="AL1438" s="104"/>
      <c r="AM1438" s="104"/>
      <c r="AN1438" s="104"/>
      <c r="AO1438" s="104"/>
      <c r="AP1438" s="104"/>
      <c r="AQ1438" s="104"/>
      <c r="AR1438" s="104"/>
      <c r="AS1438" s="104"/>
      <c r="AT1438" s="104"/>
      <c r="AU1438" s="104"/>
      <c r="AV1438" s="104"/>
      <c r="AW1438" s="104"/>
      <c r="AX1438" s="104"/>
      <c r="AY1438" s="104"/>
      <c r="AZ1438" s="104"/>
      <c r="BA1438" s="104"/>
      <c r="BB1438" s="104"/>
      <c r="BC1438" s="104"/>
      <c r="BD1438" s="104"/>
      <c r="BE1438" s="104"/>
      <c r="BF1438" s="104"/>
      <c r="BG1438" s="104"/>
      <c r="BH1438" s="104"/>
      <c r="BI1438" s="104"/>
      <c r="BJ1438" s="104"/>
      <c r="BK1438" s="104"/>
      <c r="BL1438" s="104"/>
      <c r="BM1438" s="104"/>
      <c r="BN1438" s="104"/>
      <c r="BO1438" s="104"/>
      <c r="BP1438" s="104"/>
      <c r="BQ1438" s="104"/>
      <c r="BR1438" s="104"/>
      <c r="BS1438" s="104"/>
      <c r="BT1438" s="104"/>
      <c r="BU1438" s="104"/>
      <c r="BV1438" s="104"/>
      <c r="BW1438" s="104"/>
      <c r="BX1438" s="104"/>
      <c r="BY1438" s="104"/>
      <c r="BZ1438" s="104"/>
      <c r="CA1438" s="104"/>
      <c r="CB1438" s="104"/>
      <c r="CC1438" s="104"/>
      <c r="CD1438" s="104"/>
      <c r="CE1438" s="104"/>
      <c r="CF1438" s="104"/>
      <c r="CG1438" s="104"/>
      <c r="CH1438" s="104"/>
      <c r="CI1438" s="104"/>
      <c r="CJ1438" s="104"/>
      <c r="CK1438" s="104"/>
      <c r="CL1438" s="104"/>
      <c r="CM1438" s="104"/>
      <c r="CN1438" s="104"/>
      <c r="CO1438" s="104"/>
      <c r="CP1438" s="104"/>
      <c r="CQ1438" s="104"/>
      <c r="CR1438" s="104"/>
      <c r="CS1438" s="104"/>
      <c r="CT1438" s="104"/>
      <c r="CU1438" s="104"/>
      <c r="CV1438" s="104"/>
      <c r="CW1438" s="104"/>
      <c r="CX1438" s="104"/>
      <c r="CY1438" s="104"/>
      <c r="CZ1438" s="104"/>
      <c r="DA1438" s="104"/>
      <c r="DB1438" s="104"/>
      <c r="DC1438" s="104"/>
      <c r="DD1438" s="104"/>
      <c r="DE1438" s="104"/>
      <c r="DF1438" s="104"/>
      <c r="DG1438" s="104"/>
      <c r="DH1438" s="104"/>
      <c r="DI1438" s="104"/>
      <c r="DJ1438" s="107"/>
    </row>
    <row r="1439" spans="1:114" x14ac:dyDescent="0.2">
      <c r="A1439" s="164"/>
      <c r="B1439" s="165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Q1439" s="116"/>
      <c r="R1439" s="116"/>
      <c r="S1439" s="116"/>
      <c r="T1439" s="116"/>
      <c r="U1439" s="116"/>
      <c r="V1439" s="116"/>
      <c r="W1439" s="116"/>
      <c r="X1439" s="116"/>
      <c r="Y1439" s="122"/>
      <c r="Z1439" s="104"/>
      <c r="AA1439" s="104"/>
      <c r="AB1439" s="104"/>
      <c r="AC1439" s="104"/>
      <c r="AD1439" s="104"/>
      <c r="AE1439" s="104"/>
      <c r="AF1439" s="104"/>
      <c r="AG1439" s="104"/>
      <c r="AH1439" s="104"/>
      <c r="AI1439" s="104"/>
      <c r="AJ1439" s="104"/>
      <c r="AK1439" s="104"/>
      <c r="AL1439" s="104"/>
      <c r="AM1439" s="104"/>
      <c r="AN1439" s="104"/>
      <c r="AO1439" s="104"/>
      <c r="AP1439" s="104"/>
      <c r="AQ1439" s="104"/>
      <c r="AR1439" s="104"/>
      <c r="AS1439" s="104"/>
      <c r="AT1439" s="104"/>
      <c r="AU1439" s="104"/>
      <c r="AV1439" s="104"/>
      <c r="AW1439" s="104"/>
      <c r="AX1439" s="104"/>
      <c r="AY1439" s="104"/>
      <c r="AZ1439" s="104"/>
      <c r="BA1439" s="104"/>
      <c r="BB1439" s="104"/>
      <c r="BC1439" s="104"/>
      <c r="BD1439" s="104"/>
      <c r="BE1439" s="104"/>
      <c r="BF1439" s="104"/>
      <c r="BG1439" s="104"/>
      <c r="BH1439" s="104"/>
      <c r="BI1439" s="104"/>
      <c r="BJ1439" s="104"/>
      <c r="BK1439" s="104"/>
      <c r="BL1439" s="104"/>
      <c r="BM1439" s="104"/>
      <c r="BN1439" s="104"/>
      <c r="BO1439" s="104"/>
      <c r="BP1439" s="104"/>
      <c r="BQ1439" s="104"/>
      <c r="BR1439" s="104"/>
      <c r="BS1439" s="104"/>
      <c r="BT1439" s="104"/>
      <c r="BU1439" s="104"/>
      <c r="BV1439" s="104"/>
      <c r="BW1439" s="104"/>
      <c r="BX1439" s="104"/>
      <c r="BY1439" s="104"/>
      <c r="BZ1439" s="104"/>
      <c r="CA1439" s="104"/>
      <c r="CB1439" s="104"/>
      <c r="CC1439" s="104"/>
      <c r="CD1439" s="104"/>
      <c r="CE1439" s="104"/>
      <c r="CF1439" s="104"/>
      <c r="CG1439" s="104"/>
      <c r="CH1439" s="104"/>
      <c r="CI1439" s="104"/>
      <c r="CJ1439" s="104"/>
      <c r="CK1439" s="104"/>
      <c r="CL1439" s="104"/>
      <c r="CM1439" s="104"/>
      <c r="CN1439" s="104"/>
      <c r="CO1439" s="104"/>
      <c r="CP1439" s="104"/>
      <c r="CQ1439" s="104"/>
      <c r="CR1439" s="104"/>
      <c r="CS1439" s="104"/>
      <c r="CT1439" s="104"/>
      <c r="CU1439" s="104"/>
      <c r="CV1439" s="104"/>
      <c r="CW1439" s="104"/>
      <c r="CX1439" s="104"/>
      <c r="CY1439" s="104"/>
      <c r="CZ1439" s="104"/>
      <c r="DA1439" s="104"/>
      <c r="DB1439" s="104"/>
      <c r="DC1439" s="104"/>
      <c r="DD1439" s="104"/>
      <c r="DE1439" s="104"/>
      <c r="DF1439" s="104"/>
      <c r="DG1439" s="104"/>
      <c r="DH1439" s="104"/>
      <c r="DI1439" s="104"/>
      <c r="DJ1439" s="107"/>
    </row>
    <row r="1440" spans="1:114" x14ac:dyDescent="0.2">
      <c r="A1440" s="164"/>
      <c r="B1440" s="165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Q1440" s="116"/>
      <c r="R1440" s="116"/>
      <c r="S1440" s="116"/>
      <c r="T1440" s="116"/>
      <c r="U1440" s="116"/>
      <c r="V1440" s="116"/>
      <c r="W1440" s="116"/>
      <c r="X1440" s="116"/>
      <c r="Y1440" s="122"/>
      <c r="Z1440" s="104"/>
      <c r="AA1440" s="104"/>
      <c r="AB1440" s="104"/>
      <c r="AC1440" s="104"/>
      <c r="AD1440" s="104"/>
      <c r="AE1440" s="104"/>
      <c r="AF1440" s="104"/>
      <c r="AG1440" s="104"/>
      <c r="AH1440" s="104"/>
      <c r="AI1440" s="104"/>
      <c r="AJ1440" s="104"/>
      <c r="AK1440" s="104"/>
      <c r="AL1440" s="104"/>
      <c r="AM1440" s="104"/>
      <c r="AN1440" s="104"/>
      <c r="AO1440" s="104"/>
      <c r="AP1440" s="104"/>
      <c r="AQ1440" s="104"/>
      <c r="AR1440" s="104"/>
      <c r="AS1440" s="104"/>
      <c r="AT1440" s="104"/>
      <c r="AU1440" s="104"/>
      <c r="AV1440" s="104"/>
      <c r="AW1440" s="104"/>
      <c r="AX1440" s="104"/>
      <c r="AY1440" s="104"/>
      <c r="AZ1440" s="104"/>
      <c r="BA1440" s="104"/>
      <c r="BB1440" s="104"/>
      <c r="BC1440" s="104"/>
      <c r="BD1440" s="104"/>
      <c r="BE1440" s="104"/>
      <c r="BF1440" s="104"/>
      <c r="BG1440" s="104"/>
      <c r="BH1440" s="104"/>
      <c r="BI1440" s="104"/>
      <c r="BJ1440" s="104"/>
      <c r="BK1440" s="104"/>
      <c r="BL1440" s="104"/>
      <c r="BM1440" s="104"/>
      <c r="BN1440" s="104"/>
      <c r="BO1440" s="104"/>
      <c r="BP1440" s="104"/>
      <c r="BQ1440" s="104"/>
      <c r="BR1440" s="104"/>
      <c r="BS1440" s="104"/>
      <c r="BT1440" s="104"/>
      <c r="BU1440" s="104"/>
      <c r="BV1440" s="104"/>
      <c r="BW1440" s="104"/>
      <c r="BX1440" s="104"/>
      <c r="BY1440" s="104"/>
      <c r="BZ1440" s="104"/>
      <c r="CA1440" s="104"/>
      <c r="CB1440" s="104"/>
      <c r="CC1440" s="104"/>
      <c r="CD1440" s="104"/>
      <c r="CE1440" s="104"/>
      <c r="CF1440" s="104"/>
      <c r="CG1440" s="104"/>
      <c r="CH1440" s="104"/>
      <c r="CI1440" s="104"/>
      <c r="CJ1440" s="104"/>
      <c r="CK1440" s="104"/>
      <c r="CL1440" s="104"/>
      <c r="CM1440" s="104"/>
      <c r="CN1440" s="104"/>
      <c r="CO1440" s="104"/>
      <c r="CP1440" s="104"/>
      <c r="CQ1440" s="104"/>
      <c r="CR1440" s="104"/>
      <c r="CS1440" s="104"/>
      <c r="CT1440" s="104"/>
      <c r="CU1440" s="104"/>
      <c r="CV1440" s="104"/>
      <c r="CW1440" s="104"/>
      <c r="CX1440" s="104"/>
      <c r="CY1440" s="104"/>
      <c r="CZ1440" s="104"/>
      <c r="DA1440" s="104"/>
      <c r="DB1440" s="104"/>
      <c r="DC1440" s="104"/>
      <c r="DD1440" s="104"/>
      <c r="DE1440" s="104"/>
      <c r="DF1440" s="104"/>
      <c r="DG1440" s="104"/>
      <c r="DH1440" s="104"/>
      <c r="DI1440" s="104"/>
      <c r="DJ1440" s="107"/>
    </row>
    <row r="1441" spans="1:114" x14ac:dyDescent="0.2">
      <c r="A1441" s="164"/>
      <c r="B1441" s="165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Q1441" s="116"/>
      <c r="R1441" s="116"/>
      <c r="S1441" s="116"/>
      <c r="T1441" s="116"/>
      <c r="U1441" s="116"/>
      <c r="V1441" s="116"/>
      <c r="W1441" s="116"/>
      <c r="X1441" s="116"/>
      <c r="Y1441" s="122"/>
      <c r="Z1441" s="104"/>
      <c r="AA1441" s="104"/>
      <c r="AB1441" s="104"/>
      <c r="AC1441" s="104"/>
      <c r="AD1441" s="104"/>
      <c r="AE1441" s="104"/>
      <c r="AF1441" s="104"/>
      <c r="AG1441" s="104"/>
      <c r="AH1441" s="104"/>
      <c r="AI1441" s="104"/>
      <c r="AJ1441" s="104"/>
      <c r="AK1441" s="104"/>
      <c r="AL1441" s="104"/>
      <c r="AM1441" s="104"/>
      <c r="AN1441" s="104"/>
      <c r="AO1441" s="104"/>
      <c r="AP1441" s="104"/>
      <c r="AQ1441" s="104"/>
      <c r="AR1441" s="104"/>
      <c r="AS1441" s="104"/>
      <c r="AT1441" s="104"/>
      <c r="AU1441" s="104"/>
      <c r="AV1441" s="104"/>
      <c r="AW1441" s="104"/>
      <c r="AX1441" s="104"/>
      <c r="AY1441" s="104"/>
      <c r="AZ1441" s="104"/>
      <c r="BA1441" s="104"/>
      <c r="BB1441" s="104"/>
      <c r="BC1441" s="104"/>
      <c r="BD1441" s="104"/>
      <c r="BE1441" s="104"/>
      <c r="BF1441" s="104"/>
      <c r="BG1441" s="104"/>
      <c r="BH1441" s="104"/>
      <c r="BI1441" s="104"/>
      <c r="BJ1441" s="104"/>
      <c r="BK1441" s="104"/>
      <c r="BL1441" s="104"/>
      <c r="BM1441" s="104"/>
      <c r="BN1441" s="104"/>
      <c r="BO1441" s="104"/>
      <c r="BP1441" s="104"/>
      <c r="BQ1441" s="104"/>
      <c r="BR1441" s="104"/>
      <c r="BS1441" s="104"/>
      <c r="BT1441" s="104"/>
      <c r="BU1441" s="104"/>
      <c r="BV1441" s="104"/>
      <c r="BW1441" s="104"/>
      <c r="BX1441" s="104"/>
      <c r="BY1441" s="104"/>
      <c r="BZ1441" s="104"/>
      <c r="CA1441" s="104"/>
      <c r="CB1441" s="104"/>
      <c r="CC1441" s="104"/>
      <c r="CD1441" s="104"/>
      <c r="CE1441" s="104"/>
      <c r="CF1441" s="104"/>
      <c r="CG1441" s="104"/>
      <c r="CH1441" s="104"/>
      <c r="CI1441" s="104"/>
      <c r="CJ1441" s="104"/>
      <c r="CK1441" s="104"/>
      <c r="CL1441" s="104"/>
      <c r="CM1441" s="104"/>
      <c r="CN1441" s="104"/>
      <c r="CO1441" s="104"/>
      <c r="CP1441" s="104"/>
      <c r="CQ1441" s="104"/>
      <c r="CR1441" s="104"/>
      <c r="CS1441" s="104"/>
      <c r="CT1441" s="104"/>
      <c r="CU1441" s="104"/>
      <c r="CV1441" s="104"/>
      <c r="CW1441" s="104"/>
      <c r="CX1441" s="104"/>
      <c r="CY1441" s="104"/>
      <c r="CZ1441" s="104"/>
      <c r="DA1441" s="104"/>
      <c r="DB1441" s="104"/>
      <c r="DC1441" s="104"/>
      <c r="DD1441" s="104"/>
      <c r="DE1441" s="104"/>
      <c r="DF1441" s="104"/>
      <c r="DG1441" s="104"/>
      <c r="DH1441" s="104"/>
      <c r="DI1441" s="104"/>
      <c r="DJ1441" s="107"/>
    </row>
    <row r="1442" spans="1:114" x14ac:dyDescent="0.2">
      <c r="A1442" s="164"/>
      <c r="B1442" s="165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Q1442" s="116"/>
      <c r="R1442" s="116"/>
      <c r="S1442" s="116"/>
      <c r="T1442" s="116"/>
      <c r="U1442" s="116"/>
      <c r="V1442" s="116"/>
      <c r="W1442" s="116"/>
      <c r="X1442" s="116"/>
      <c r="Y1442" s="122"/>
      <c r="Z1442" s="104"/>
      <c r="AA1442" s="104"/>
      <c r="AB1442" s="104"/>
      <c r="AC1442" s="104"/>
      <c r="AD1442" s="104"/>
      <c r="AE1442" s="104"/>
      <c r="AF1442" s="104"/>
      <c r="AG1442" s="104"/>
      <c r="AH1442" s="104"/>
      <c r="AI1442" s="104"/>
      <c r="AJ1442" s="104"/>
      <c r="AK1442" s="104"/>
      <c r="AL1442" s="104"/>
      <c r="AM1442" s="104"/>
      <c r="AN1442" s="104"/>
      <c r="AO1442" s="104"/>
      <c r="AP1442" s="104"/>
      <c r="AQ1442" s="104"/>
      <c r="AR1442" s="104"/>
      <c r="AS1442" s="104"/>
      <c r="AT1442" s="104"/>
      <c r="AU1442" s="104"/>
      <c r="AV1442" s="104"/>
      <c r="AW1442" s="104"/>
      <c r="AX1442" s="104"/>
      <c r="AY1442" s="104"/>
      <c r="AZ1442" s="104"/>
      <c r="BA1442" s="104"/>
      <c r="BB1442" s="104"/>
      <c r="BC1442" s="104"/>
      <c r="BD1442" s="104"/>
      <c r="BE1442" s="104"/>
      <c r="BF1442" s="104"/>
      <c r="BG1442" s="104"/>
      <c r="BH1442" s="104"/>
      <c r="BI1442" s="104"/>
      <c r="BJ1442" s="104"/>
      <c r="BK1442" s="104"/>
      <c r="BL1442" s="104"/>
      <c r="BM1442" s="104"/>
      <c r="BN1442" s="104"/>
      <c r="BO1442" s="104"/>
      <c r="BP1442" s="104"/>
      <c r="BQ1442" s="104"/>
      <c r="BR1442" s="104"/>
      <c r="BS1442" s="104"/>
      <c r="BT1442" s="104"/>
      <c r="BU1442" s="104"/>
      <c r="BV1442" s="104"/>
      <c r="BW1442" s="104"/>
      <c r="BX1442" s="104"/>
      <c r="BY1442" s="104"/>
      <c r="BZ1442" s="104"/>
      <c r="CA1442" s="104"/>
      <c r="CB1442" s="104"/>
      <c r="CC1442" s="104"/>
      <c r="CD1442" s="104"/>
      <c r="CE1442" s="104"/>
      <c r="CF1442" s="104"/>
      <c r="CG1442" s="104"/>
      <c r="CH1442" s="104"/>
      <c r="CI1442" s="104"/>
      <c r="CJ1442" s="104"/>
      <c r="CK1442" s="104"/>
      <c r="CL1442" s="104"/>
      <c r="CM1442" s="104"/>
      <c r="CN1442" s="104"/>
      <c r="CO1442" s="104"/>
      <c r="CP1442" s="104"/>
      <c r="CQ1442" s="104"/>
      <c r="CR1442" s="104"/>
      <c r="CS1442" s="104"/>
      <c r="CT1442" s="104"/>
      <c r="CU1442" s="104"/>
      <c r="CV1442" s="104"/>
      <c r="CW1442" s="104"/>
      <c r="CX1442" s="104"/>
      <c r="CY1442" s="104"/>
      <c r="CZ1442" s="104"/>
      <c r="DA1442" s="104"/>
      <c r="DB1442" s="104"/>
      <c r="DC1442" s="104"/>
      <c r="DD1442" s="104"/>
      <c r="DE1442" s="104"/>
      <c r="DF1442" s="104"/>
      <c r="DG1442" s="104"/>
      <c r="DH1442" s="104"/>
      <c r="DI1442" s="104"/>
      <c r="DJ1442" s="107"/>
    </row>
    <row r="1443" spans="1:114" x14ac:dyDescent="0.2">
      <c r="A1443" s="164"/>
      <c r="B1443" s="165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Q1443" s="116"/>
      <c r="R1443" s="116"/>
      <c r="S1443" s="116"/>
      <c r="T1443" s="116"/>
      <c r="U1443" s="116"/>
      <c r="V1443" s="116"/>
      <c r="W1443" s="116"/>
      <c r="X1443" s="116"/>
      <c r="Y1443" s="122"/>
      <c r="Z1443" s="104"/>
      <c r="AA1443" s="104"/>
      <c r="AB1443" s="104"/>
      <c r="AC1443" s="104"/>
      <c r="AD1443" s="104"/>
      <c r="AE1443" s="104"/>
      <c r="AF1443" s="104"/>
      <c r="AG1443" s="104"/>
      <c r="AH1443" s="104"/>
      <c r="AI1443" s="104"/>
      <c r="AJ1443" s="104"/>
      <c r="AK1443" s="104"/>
      <c r="AL1443" s="104"/>
      <c r="AM1443" s="104"/>
      <c r="AN1443" s="104"/>
      <c r="AO1443" s="104"/>
      <c r="AP1443" s="104"/>
      <c r="AQ1443" s="104"/>
      <c r="AR1443" s="104"/>
      <c r="AS1443" s="104"/>
      <c r="AT1443" s="104"/>
      <c r="AU1443" s="104"/>
      <c r="AV1443" s="104"/>
      <c r="AW1443" s="104"/>
      <c r="AX1443" s="104"/>
      <c r="AY1443" s="104"/>
      <c r="AZ1443" s="104"/>
      <c r="BA1443" s="104"/>
      <c r="BB1443" s="104"/>
      <c r="BC1443" s="104"/>
      <c r="BD1443" s="104"/>
      <c r="BE1443" s="104"/>
      <c r="BF1443" s="104"/>
      <c r="BG1443" s="104"/>
      <c r="BH1443" s="104"/>
      <c r="BI1443" s="104"/>
      <c r="BJ1443" s="104"/>
      <c r="BK1443" s="104"/>
      <c r="BL1443" s="104"/>
      <c r="BM1443" s="104"/>
      <c r="BN1443" s="104"/>
      <c r="BO1443" s="104"/>
      <c r="BP1443" s="104"/>
      <c r="BQ1443" s="104"/>
      <c r="BR1443" s="104"/>
      <c r="BS1443" s="104"/>
      <c r="BT1443" s="104"/>
      <c r="BU1443" s="104"/>
      <c r="BV1443" s="104"/>
      <c r="BW1443" s="104"/>
      <c r="BX1443" s="104"/>
      <c r="BY1443" s="104"/>
      <c r="BZ1443" s="104"/>
      <c r="CA1443" s="104"/>
      <c r="CB1443" s="104"/>
      <c r="CC1443" s="104"/>
      <c r="CD1443" s="104"/>
      <c r="CE1443" s="104"/>
      <c r="CF1443" s="104"/>
      <c r="CG1443" s="104"/>
      <c r="CH1443" s="104"/>
      <c r="CI1443" s="104"/>
      <c r="CJ1443" s="104"/>
      <c r="CK1443" s="104"/>
      <c r="CL1443" s="104"/>
      <c r="CM1443" s="104"/>
      <c r="CN1443" s="104"/>
      <c r="CO1443" s="104"/>
      <c r="CP1443" s="104"/>
      <c r="CQ1443" s="104"/>
      <c r="CR1443" s="104"/>
      <c r="CS1443" s="104"/>
      <c r="CT1443" s="104"/>
      <c r="CU1443" s="104"/>
      <c r="CV1443" s="104"/>
      <c r="CW1443" s="104"/>
      <c r="CX1443" s="104"/>
      <c r="CY1443" s="104"/>
      <c r="CZ1443" s="104"/>
      <c r="DA1443" s="104"/>
      <c r="DB1443" s="104"/>
      <c r="DC1443" s="104"/>
      <c r="DD1443" s="104"/>
      <c r="DE1443" s="104"/>
      <c r="DF1443" s="104"/>
      <c r="DG1443" s="104"/>
      <c r="DH1443" s="104"/>
      <c r="DI1443" s="104"/>
      <c r="DJ1443" s="107"/>
    </row>
    <row r="1444" spans="1:114" x14ac:dyDescent="0.2">
      <c r="A1444" s="164"/>
      <c r="B1444" s="165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Q1444" s="116"/>
      <c r="R1444" s="116"/>
      <c r="S1444" s="116"/>
      <c r="T1444" s="116"/>
      <c r="U1444" s="116"/>
      <c r="V1444" s="116"/>
      <c r="W1444" s="116"/>
      <c r="X1444" s="116"/>
      <c r="Y1444" s="122"/>
      <c r="Z1444" s="104"/>
      <c r="AA1444" s="104"/>
      <c r="AB1444" s="104"/>
      <c r="AC1444" s="104"/>
      <c r="AD1444" s="104"/>
      <c r="AE1444" s="104"/>
      <c r="AF1444" s="104"/>
      <c r="AG1444" s="104"/>
      <c r="AH1444" s="104"/>
      <c r="AI1444" s="104"/>
      <c r="AJ1444" s="104"/>
      <c r="AK1444" s="104"/>
      <c r="AL1444" s="104"/>
      <c r="AM1444" s="104"/>
      <c r="AN1444" s="104"/>
      <c r="AO1444" s="104"/>
      <c r="AP1444" s="104"/>
      <c r="AQ1444" s="104"/>
      <c r="AR1444" s="104"/>
      <c r="AS1444" s="104"/>
      <c r="AT1444" s="104"/>
      <c r="AU1444" s="104"/>
      <c r="AV1444" s="104"/>
      <c r="AW1444" s="104"/>
      <c r="AX1444" s="104"/>
      <c r="AY1444" s="104"/>
      <c r="AZ1444" s="104"/>
      <c r="BA1444" s="104"/>
      <c r="BB1444" s="104"/>
      <c r="BC1444" s="104"/>
      <c r="BD1444" s="104"/>
      <c r="BE1444" s="104"/>
      <c r="BF1444" s="104"/>
      <c r="BG1444" s="104"/>
      <c r="BH1444" s="104"/>
      <c r="BI1444" s="104"/>
      <c r="BJ1444" s="104"/>
      <c r="BK1444" s="104"/>
      <c r="BL1444" s="104"/>
      <c r="BM1444" s="104"/>
      <c r="BN1444" s="104"/>
      <c r="BO1444" s="104"/>
      <c r="BP1444" s="104"/>
      <c r="BQ1444" s="104"/>
      <c r="BR1444" s="104"/>
      <c r="BS1444" s="104"/>
      <c r="BT1444" s="104"/>
      <c r="BU1444" s="104"/>
      <c r="BV1444" s="104"/>
      <c r="BW1444" s="104"/>
      <c r="BX1444" s="104"/>
      <c r="BY1444" s="104"/>
      <c r="BZ1444" s="104"/>
      <c r="CA1444" s="104"/>
      <c r="CB1444" s="104"/>
      <c r="CC1444" s="104"/>
      <c r="CD1444" s="104"/>
      <c r="CE1444" s="104"/>
      <c r="CF1444" s="104"/>
      <c r="CG1444" s="104"/>
      <c r="CH1444" s="104"/>
      <c r="CI1444" s="104"/>
      <c r="CJ1444" s="104"/>
      <c r="CK1444" s="104"/>
      <c r="CL1444" s="104"/>
      <c r="CM1444" s="104"/>
      <c r="CN1444" s="104"/>
      <c r="CO1444" s="104"/>
      <c r="CP1444" s="104"/>
      <c r="CQ1444" s="104"/>
      <c r="CR1444" s="104"/>
      <c r="CS1444" s="104"/>
      <c r="CT1444" s="104"/>
      <c r="CU1444" s="104"/>
      <c r="CV1444" s="104"/>
      <c r="CW1444" s="104"/>
      <c r="CX1444" s="104"/>
      <c r="CY1444" s="104"/>
      <c r="CZ1444" s="104"/>
      <c r="DA1444" s="104"/>
      <c r="DB1444" s="104"/>
      <c r="DC1444" s="104"/>
      <c r="DD1444" s="104"/>
      <c r="DE1444" s="104"/>
      <c r="DF1444" s="104"/>
      <c r="DG1444" s="104"/>
      <c r="DH1444" s="104"/>
      <c r="DI1444" s="104"/>
      <c r="DJ1444" s="107"/>
    </row>
    <row r="1445" spans="1:114" x14ac:dyDescent="0.2">
      <c r="A1445" s="164"/>
      <c r="B1445" s="165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Q1445" s="116"/>
      <c r="R1445" s="116"/>
      <c r="S1445" s="116"/>
      <c r="T1445" s="116"/>
      <c r="U1445" s="116"/>
      <c r="V1445" s="116"/>
      <c r="W1445" s="116"/>
      <c r="X1445" s="116"/>
      <c r="Y1445" s="122"/>
      <c r="Z1445" s="104"/>
      <c r="AA1445" s="104"/>
      <c r="AB1445" s="104"/>
      <c r="AC1445" s="104"/>
      <c r="AD1445" s="104"/>
      <c r="AE1445" s="104"/>
      <c r="AF1445" s="104"/>
      <c r="AG1445" s="104"/>
      <c r="AH1445" s="104"/>
      <c r="AI1445" s="104"/>
      <c r="AJ1445" s="104"/>
      <c r="AK1445" s="104"/>
      <c r="AL1445" s="104"/>
      <c r="AM1445" s="104"/>
      <c r="AN1445" s="104"/>
      <c r="AO1445" s="104"/>
      <c r="AP1445" s="104"/>
      <c r="AQ1445" s="104"/>
      <c r="AR1445" s="104"/>
      <c r="AS1445" s="104"/>
      <c r="AT1445" s="104"/>
      <c r="AU1445" s="104"/>
      <c r="AV1445" s="104"/>
      <c r="AW1445" s="104"/>
      <c r="AX1445" s="104"/>
      <c r="AY1445" s="104"/>
      <c r="AZ1445" s="104"/>
      <c r="BA1445" s="104"/>
      <c r="BB1445" s="104"/>
      <c r="BC1445" s="104"/>
      <c r="BD1445" s="104"/>
      <c r="BE1445" s="104"/>
      <c r="BF1445" s="104"/>
      <c r="BG1445" s="104"/>
      <c r="BH1445" s="104"/>
      <c r="BI1445" s="104"/>
      <c r="BJ1445" s="104"/>
      <c r="BK1445" s="104"/>
      <c r="BL1445" s="104"/>
      <c r="BM1445" s="104"/>
      <c r="BN1445" s="104"/>
      <c r="BO1445" s="104"/>
      <c r="BP1445" s="104"/>
      <c r="BQ1445" s="104"/>
      <c r="BR1445" s="104"/>
      <c r="BS1445" s="104"/>
      <c r="BT1445" s="104"/>
      <c r="BU1445" s="104"/>
      <c r="BV1445" s="104"/>
      <c r="BW1445" s="104"/>
      <c r="BX1445" s="104"/>
      <c r="BY1445" s="104"/>
      <c r="BZ1445" s="104"/>
      <c r="CA1445" s="104"/>
      <c r="CB1445" s="104"/>
      <c r="CC1445" s="104"/>
      <c r="CD1445" s="104"/>
      <c r="CE1445" s="104"/>
      <c r="CF1445" s="104"/>
      <c r="CG1445" s="104"/>
      <c r="CH1445" s="104"/>
      <c r="CI1445" s="104"/>
      <c r="CJ1445" s="104"/>
      <c r="CK1445" s="104"/>
      <c r="CL1445" s="104"/>
      <c r="CM1445" s="104"/>
      <c r="CN1445" s="104"/>
      <c r="CO1445" s="104"/>
      <c r="CP1445" s="104"/>
      <c r="CQ1445" s="104"/>
      <c r="CR1445" s="104"/>
      <c r="CS1445" s="104"/>
      <c r="CT1445" s="104"/>
      <c r="CU1445" s="104"/>
      <c r="CV1445" s="104"/>
      <c r="CW1445" s="104"/>
      <c r="CX1445" s="104"/>
      <c r="CY1445" s="104"/>
      <c r="CZ1445" s="104"/>
      <c r="DA1445" s="104"/>
      <c r="DB1445" s="104"/>
      <c r="DC1445" s="104"/>
      <c r="DD1445" s="104"/>
      <c r="DE1445" s="104"/>
      <c r="DF1445" s="104"/>
      <c r="DG1445" s="104"/>
      <c r="DH1445" s="104"/>
      <c r="DI1445" s="104"/>
      <c r="DJ1445" s="107"/>
    </row>
    <row r="1446" spans="1:114" x14ac:dyDescent="0.2">
      <c r="A1446" s="164"/>
      <c r="B1446" s="165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Q1446" s="116"/>
      <c r="R1446" s="116"/>
      <c r="S1446" s="116"/>
      <c r="T1446" s="116"/>
      <c r="U1446" s="116"/>
      <c r="V1446" s="116"/>
      <c r="W1446" s="116"/>
      <c r="X1446" s="116"/>
      <c r="Y1446" s="122"/>
      <c r="Z1446" s="104"/>
      <c r="AA1446" s="104"/>
      <c r="AB1446" s="104"/>
      <c r="AC1446" s="104"/>
      <c r="AD1446" s="104"/>
      <c r="AE1446" s="104"/>
      <c r="AF1446" s="104"/>
      <c r="AG1446" s="104"/>
      <c r="AH1446" s="104"/>
      <c r="AI1446" s="104"/>
      <c r="AJ1446" s="104"/>
      <c r="AK1446" s="104"/>
      <c r="AL1446" s="104"/>
      <c r="AM1446" s="104"/>
      <c r="AN1446" s="104"/>
      <c r="AO1446" s="104"/>
      <c r="AP1446" s="104"/>
      <c r="AQ1446" s="104"/>
      <c r="AR1446" s="104"/>
      <c r="AS1446" s="104"/>
      <c r="AT1446" s="104"/>
      <c r="AU1446" s="104"/>
      <c r="AV1446" s="104"/>
      <c r="AW1446" s="104"/>
      <c r="AX1446" s="104"/>
      <c r="AY1446" s="104"/>
      <c r="AZ1446" s="104"/>
      <c r="BA1446" s="104"/>
      <c r="BB1446" s="104"/>
      <c r="BC1446" s="104"/>
      <c r="BD1446" s="104"/>
      <c r="BE1446" s="104"/>
      <c r="BF1446" s="104"/>
      <c r="BG1446" s="104"/>
      <c r="BH1446" s="104"/>
      <c r="BI1446" s="104"/>
      <c r="BJ1446" s="104"/>
      <c r="BK1446" s="104"/>
      <c r="BL1446" s="104"/>
      <c r="BM1446" s="104"/>
      <c r="BN1446" s="104"/>
      <c r="BO1446" s="104"/>
      <c r="BP1446" s="104"/>
      <c r="BQ1446" s="104"/>
      <c r="BR1446" s="104"/>
      <c r="BS1446" s="104"/>
      <c r="BT1446" s="104"/>
      <c r="BU1446" s="104"/>
      <c r="BV1446" s="104"/>
      <c r="BW1446" s="104"/>
      <c r="BX1446" s="104"/>
      <c r="BY1446" s="104"/>
      <c r="BZ1446" s="104"/>
      <c r="CA1446" s="104"/>
      <c r="CB1446" s="104"/>
      <c r="CC1446" s="104"/>
      <c r="CD1446" s="104"/>
      <c r="CE1446" s="104"/>
      <c r="CF1446" s="104"/>
      <c r="CG1446" s="104"/>
      <c r="CH1446" s="104"/>
      <c r="CI1446" s="104"/>
      <c r="CJ1446" s="104"/>
      <c r="CK1446" s="104"/>
      <c r="CL1446" s="104"/>
      <c r="CM1446" s="104"/>
      <c r="CN1446" s="104"/>
      <c r="CO1446" s="104"/>
      <c r="CP1446" s="104"/>
      <c r="CQ1446" s="104"/>
      <c r="CR1446" s="104"/>
      <c r="CS1446" s="104"/>
      <c r="CT1446" s="104"/>
      <c r="CU1446" s="104"/>
      <c r="CV1446" s="104"/>
      <c r="CW1446" s="104"/>
      <c r="CX1446" s="104"/>
      <c r="CY1446" s="104"/>
      <c r="CZ1446" s="104"/>
      <c r="DA1446" s="104"/>
      <c r="DB1446" s="104"/>
      <c r="DC1446" s="104"/>
      <c r="DD1446" s="104"/>
      <c r="DE1446" s="104"/>
      <c r="DF1446" s="104"/>
      <c r="DG1446" s="104"/>
      <c r="DH1446" s="104"/>
      <c r="DI1446" s="104"/>
      <c r="DJ1446" s="107"/>
    </row>
    <row r="1447" spans="1:114" x14ac:dyDescent="0.2">
      <c r="A1447" s="164"/>
      <c r="B1447" s="165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Q1447" s="116"/>
      <c r="R1447" s="116"/>
      <c r="S1447" s="116"/>
      <c r="T1447" s="116"/>
      <c r="U1447" s="116"/>
      <c r="V1447" s="116"/>
      <c r="W1447" s="116"/>
      <c r="X1447" s="116"/>
      <c r="Y1447" s="122"/>
      <c r="Z1447" s="104"/>
      <c r="AA1447" s="104"/>
      <c r="AB1447" s="104"/>
      <c r="AC1447" s="104"/>
      <c r="AD1447" s="104"/>
      <c r="AE1447" s="104"/>
      <c r="AF1447" s="104"/>
      <c r="AG1447" s="104"/>
      <c r="AH1447" s="104"/>
      <c r="AI1447" s="104"/>
      <c r="AJ1447" s="104"/>
      <c r="AK1447" s="104"/>
      <c r="AL1447" s="104"/>
      <c r="AM1447" s="104"/>
      <c r="AN1447" s="104"/>
      <c r="AO1447" s="104"/>
      <c r="AP1447" s="104"/>
      <c r="AQ1447" s="104"/>
      <c r="AR1447" s="104"/>
      <c r="AS1447" s="104"/>
      <c r="AT1447" s="104"/>
      <c r="AU1447" s="104"/>
      <c r="AV1447" s="104"/>
      <c r="AW1447" s="104"/>
      <c r="AX1447" s="104"/>
      <c r="AY1447" s="104"/>
      <c r="AZ1447" s="104"/>
      <c r="BA1447" s="104"/>
      <c r="BB1447" s="104"/>
      <c r="BC1447" s="104"/>
      <c r="BD1447" s="104"/>
      <c r="BE1447" s="104"/>
      <c r="BF1447" s="104"/>
      <c r="BG1447" s="104"/>
      <c r="BH1447" s="104"/>
      <c r="BI1447" s="104"/>
      <c r="BJ1447" s="104"/>
      <c r="BK1447" s="104"/>
      <c r="BL1447" s="104"/>
      <c r="BM1447" s="104"/>
      <c r="BN1447" s="104"/>
      <c r="BO1447" s="104"/>
      <c r="BP1447" s="104"/>
      <c r="BQ1447" s="104"/>
      <c r="BR1447" s="104"/>
      <c r="BS1447" s="104"/>
      <c r="BT1447" s="104"/>
      <c r="BU1447" s="104"/>
      <c r="BV1447" s="104"/>
      <c r="BW1447" s="104"/>
      <c r="BX1447" s="104"/>
      <c r="BY1447" s="104"/>
      <c r="BZ1447" s="104"/>
      <c r="CA1447" s="104"/>
      <c r="CB1447" s="104"/>
      <c r="CC1447" s="104"/>
      <c r="CD1447" s="104"/>
      <c r="CE1447" s="104"/>
      <c r="CF1447" s="104"/>
      <c r="CG1447" s="104"/>
      <c r="CH1447" s="104"/>
      <c r="CI1447" s="104"/>
      <c r="CJ1447" s="104"/>
      <c r="CK1447" s="104"/>
      <c r="CL1447" s="104"/>
      <c r="CM1447" s="104"/>
      <c r="CN1447" s="104"/>
      <c r="CO1447" s="104"/>
      <c r="CP1447" s="104"/>
      <c r="CQ1447" s="104"/>
      <c r="CR1447" s="104"/>
      <c r="CS1447" s="104"/>
      <c r="CT1447" s="104"/>
      <c r="CU1447" s="104"/>
      <c r="CV1447" s="104"/>
      <c r="CW1447" s="104"/>
      <c r="CX1447" s="104"/>
      <c r="CY1447" s="104"/>
      <c r="CZ1447" s="104"/>
      <c r="DA1447" s="104"/>
      <c r="DB1447" s="104"/>
      <c r="DC1447" s="104"/>
      <c r="DD1447" s="104"/>
      <c r="DE1447" s="104"/>
      <c r="DF1447" s="104"/>
      <c r="DG1447" s="104"/>
      <c r="DH1447" s="104"/>
      <c r="DI1447" s="104"/>
      <c r="DJ1447" s="107"/>
    </row>
    <row r="1448" spans="1:114" x14ac:dyDescent="0.2">
      <c r="A1448" s="164"/>
      <c r="B1448" s="165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Q1448" s="116"/>
      <c r="R1448" s="116"/>
      <c r="S1448" s="116"/>
      <c r="T1448" s="116"/>
      <c r="U1448" s="116"/>
      <c r="V1448" s="116"/>
      <c r="W1448" s="116"/>
      <c r="X1448" s="116"/>
      <c r="Y1448" s="122"/>
      <c r="Z1448" s="104"/>
      <c r="AA1448" s="104"/>
      <c r="AB1448" s="104"/>
      <c r="AC1448" s="104"/>
      <c r="AD1448" s="104"/>
      <c r="AE1448" s="104"/>
      <c r="AF1448" s="104"/>
      <c r="AG1448" s="104"/>
      <c r="AH1448" s="104"/>
      <c r="AI1448" s="104"/>
      <c r="AJ1448" s="104"/>
      <c r="AK1448" s="104"/>
      <c r="AL1448" s="104"/>
      <c r="AM1448" s="104"/>
      <c r="AN1448" s="104"/>
      <c r="AO1448" s="104"/>
      <c r="AP1448" s="104"/>
      <c r="AQ1448" s="104"/>
      <c r="AR1448" s="104"/>
      <c r="AS1448" s="104"/>
      <c r="AT1448" s="104"/>
      <c r="AU1448" s="104"/>
      <c r="AV1448" s="104"/>
      <c r="AW1448" s="104"/>
      <c r="AX1448" s="104"/>
      <c r="AY1448" s="104"/>
      <c r="AZ1448" s="104"/>
      <c r="BA1448" s="104"/>
      <c r="BB1448" s="104"/>
      <c r="BC1448" s="104"/>
      <c r="BD1448" s="104"/>
      <c r="BE1448" s="104"/>
      <c r="BF1448" s="104"/>
      <c r="BG1448" s="104"/>
      <c r="BH1448" s="104"/>
      <c r="BI1448" s="104"/>
      <c r="BJ1448" s="104"/>
      <c r="BK1448" s="104"/>
      <c r="BL1448" s="104"/>
      <c r="BM1448" s="104"/>
      <c r="BN1448" s="104"/>
      <c r="BO1448" s="104"/>
      <c r="BP1448" s="104"/>
      <c r="BQ1448" s="104"/>
      <c r="BR1448" s="104"/>
      <c r="BS1448" s="104"/>
      <c r="BT1448" s="104"/>
      <c r="BU1448" s="104"/>
      <c r="BV1448" s="104"/>
      <c r="BW1448" s="104"/>
      <c r="BX1448" s="104"/>
      <c r="BY1448" s="104"/>
      <c r="BZ1448" s="104"/>
      <c r="CA1448" s="104"/>
      <c r="CB1448" s="104"/>
      <c r="CC1448" s="104"/>
      <c r="CD1448" s="104"/>
      <c r="CE1448" s="104"/>
      <c r="CF1448" s="104"/>
      <c r="CG1448" s="104"/>
      <c r="CH1448" s="104"/>
      <c r="CI1448" s="104"/>
      <c r="CJ1448" s="104"/>
      <c r="CK1448" s="104"/>
      <c r="CL1448" s="104"/>
      <c r="CM1448" s="104"/>
      <c r="CN1448" s="104"/>
      <c r="CO1448" s="104"/>
      <c r="CP1448" s="104"/>
      <c r="CQ1448" s="104"/>
      <c r="CR1448" s="104"/>
      <c r="CS1448" s="104"/>
      <c r="CT1448" s="104"/>
      <c r="CU1448" s="104"/>
      <c r="CV1448" s="104"/>
      <c r="CW1448" s="104"/>
      <c r="CX1448" s="104"/>
      <c r="CY1448" s="104"/>
      <c r="CZ1448" s="104"/>
      <c r="DA1448" s="104"/>
      <c r="DB1448" s="104"/>
      <c r="DC1448" s="104"/>
      <c r="DD1448" s="104"/>
      <c r="DE1448" s="104"/>
      <c r="DF1448" s="104"/>
      <c r="DG1448" s="104"/>
      <c r="DH1448" s="104"/>
      <c r="DI1448" s="104"/>
      <c r="DJ1448" s="107"/>
    </row>
    <row r="1449" spans="1:114" x14ac:dyDescent="0.2">
      <c r="A1449" s="164"/>
      <c r="B1449" s="165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Q1449" s="116"/>
      <c r="R1449" s="116"/>
      <c r="S1449" s="116"/>
      <c r="T1449" s="116"/>
      <c r="U1449" s="116"/>
      <c r="V1449" s="116"/>
      <c r="W1449" s="116"/>
      <c r="X1449" s="116"/>
      <c r="Y1449" s="122"/>
      <c r="Z1449" s="104"/>
      <c r="AA1449" s="104"/>
      <c r="AB1449" s="104"/>
      <c r="AC1449" s="104"/>
      <c r="AD1449" s="104"/>
      <c r="AE1449" s="104"/>
      <c r="AF1449" s="104"/>
      <c r="AG1449" s="104"/>
      <c r="AH1449" s="104"/>
      <c r="AI1449" s="104"/>
      <c r="AJ1449" s="104"/>
      <c r="AK1449" s="104"/>
      <c r="AL1449" s="104"/>
      <c r="AM1449" s="104"/>
      <c r="AN1449" s="104"/>
      <c r="AO1449" s="104"/>
      <c r="AP1449" s="104"/>
      <c r="AQ1449" s="104"/>
      <c r="AR1449" s="104"/>
      <c r="AS1449" s="104"/>
      <c r="AT1449" s="104"/>
      <c r="AU1449" s="104"/>
      <c r="AV1449" s="104"/>
      <c r="AW1449" s="104"/>
      <c r="AX1449" s="104"/>
      <c r="AY1449" s="104"/>
      <c r="AZ1449" s="104"/>
      <c r="BA1449" s="104"/>
      <c r="BB1449" s="104"/>
      <c r="BC1449" s="104"/>
      <c r="BD1449" s="104"/>
      <c r="BE1449" s="104"/>
      <c r="BF1449" s="104"/>
      <c r="BG1449" s="104"/>
      <c r="BH1449" s="104"/>
      <c r="BI1449" s="104"/>
      <c r="BJ1449" s="104"/>
      <c r="BK1449" s="104"/>
      <c r="BL1449" s="104"/>
      <c r="BM1449" s="104"/>
      <c r="BN1449" s="104"/>
      <c r="BO1449" s="104"/>
      <c r="BP1449" s="104"/>
      <c r="BQ1449" s="104"/>
      <c r="BR1449" s="104"/>
      <c r="BS1449" s="104"/>
      <c r="BT1449" s="104"/>
      <c r="BU1449" s="104"/>
      <c r="BV1449" s="104"/>
      <c r="BW1449" s="104"/>
      <c r="BX1449" s="104"/>
      <c r="BY1449" s="104"/>
      <c r="BZ1449" s="104"/>
      <c r="CA1449" s="104"/>
      <c r="CB1449" s="104"/>
      <c r="CC1449" s="104"/>
      <c r="CD1449" s="104"/>
      <c r="CE1449" s="104"/>
      <c r="CF1449" s="104"/>
      <c r="CG1449" s="104"/>
      <c r="CH1449" s="104"/>
      <c r="CI1449" s="104"/>
      <c r="CJ1449" s="104"/>
      <c r="CK1449" s="104"/>
      <c r="CL1449" s="104"/>
      <c r="CM1449" s="104"/>
      <c r="CN1449" s="104"/>
      <c r="CO1449" s="104"/>
      <c r="CP1449" s="104"/>
      <c r="CQ1449" s="104"/>
      <c r="CR1449" s="104"/>
      <c r="CS1449" s="104"/>
      <c r="CT1449" s="104"/>
      <c r="CU1449" s="104"/>
      <c r="CV1449" s="104"/>
      <c r="CW1449" s="104"/>
      <c r="CX1449" s="104"/>
      <c r="CY1449" s="104"/>
      <c r="CZ1449" s="104"/>
      <c r="DA1449" s="104"/>
      <c r="DB1449" s="104"/>
      <c r="DC1449" s="104"/>
      <c r="DD1449" s="104"/>
      <c r="DE1449" s="104"/>
      <c r="DF1449" s="104"/>
      <c r="DG1449" s="104"/>
      <c r="DH1449" s="104"/>
      <c r="DI1449" s="104"/>
      <c r="DJ1449" s="107"/>
    </row>
    <row r="1450" spans="1:114" x14ac:dyDescent="0.2">
      <c r="A1450" s="164"/>
      <c r="B1450" s="165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Q1450" s="116"/>
      <c r="R1450" s="116"/>
      <c r="S1450" s="116"/>
      <c r="T1450" s="116"/>
      <c r="U1450" s="116"/>
      <c r="V1450" s="116"/>
      <c r="W1450" s="116"/>
      <c r="X1450" s="116"/>
      <c r="Y1450" s="122"/>
      <c r="Z1450" s="104"/>
      <c r="AA1450" s="104"/>
      <c r="AB1450" s="104"/>
      <c r="AC1450" s="104"/>
      <c r="AD1450" s="104"/>
      <c r="AE1450" s="104"/>
      <c r="AF1450" s="104"/>
      <c r="AG1450" s="104"/>
      <c r="AH1450" s="104"/>
      <c r="AI1450" s="104"/>
      <c r="AJ1450" s="104"/>
      <c r="AK1450" s="104"/>
      <c r="AL1450" s="104"/>
      <c r="AM1450" s="104"/>
      <c r="AN1450" s="104"/>
      <c r="AO1450" s="104"/>
      <c r="AP1450" s="104"/>
      <c r="AQ1450" s="104"/>
      <c r="AR1450" s="104"/>
      <c r="AS1450" s="104"/>
      <c r="AT1450" s="104"/>
      <c r="AU1450" s="104"/>
      <c r="AV1450" s="104"/>
      <c r="AW1450" s="104"/>
      <c r="AX1450" s="104"/>
      <c r="AY1450" s="104"/>
      <c r="AZ1450" s="104"/>
      <c r="BA1450" s="104"/>
      <c r="BB1450" s="104"/>
      <c r="BC1450" s="104"/>
      <c r="BD1450" s="104"/>
      <c r="BE1450" s="104"/>
      <c r="BF1450" s="104"/>
      <c r="BG1450" s="104"/>
      <c r="BH1450" s="104"/>
      <c r="BI1450" s="104"/>
      <c r="BJ1450" s="104"/>
      <c r="BK1450" s="104"/>
      <c r="BL1450" s="104"/>
      <c r="BM1450" s="104"/>
      <c r="BN1450" s="104"/>
      <c r="BO1450" s="104"/>
      <c r="BP1450" s="104"/>
      <c r="BQ1450" s="104"/>
      <c r="BR1450" s="104"/>
      <c r="BS1450" s="104"/>
      <c r="BT1450" s="104"/>
      <c r="BU1450" s="104"/>
      <c r="BV1450" s="104"/>
      <c r="BW1450" s="104"/>
      <c r="BX1450" s="104"/>
      <c r="BY1450" s="104"/>
      <c r="BZ1450" s="104"/>
      <c r="CA1450" s="104"/>
      <c r="CB1450" s="104"/>
      <c r="CC1450" s="104"/>
      <c r="CD1450" s="104"/>
      <c r="CE1450" s="104"/>
      <c r="CF1450" s="104"/>
      <c r="CG1450" s="104"/>
      <c r="CH1450" s="104"/>
      <c r="CI1450" s="104"/>
      <c r="CJ1450" s="104"/>
      <c r="CK1450" s="104"/>
      <c r="CL1450" s="104"/>
      <c r="CM1450" s="104"/>
      <c r="CN1450" s="104"/>
      <c r="CO1450" s="104"/>
      <c r="CP1450" s="104"/>
      <c r="CQ1450" s="104"/>
      <c r="CR1450" s="104"/>
      <c r="CS1450" s="104"/>
      <c r="CT1450" s="104"/>
      <c r="CU1450" s="104"/>
      <c r="CV1450" s="104"/>
      <c r="CW1450" s="104"/>
      <c r="CX1450" s="104"/>
      <c r="CY1450" s="104"/>
      <c r="CZ1450" s="104"/>
      <c r="DA1450" s="104"/>
      <c r="DB1450" s="104"/>
      <c r="DC1450" s="104"/>
      <c r="DD1450" s="104"/>
      <c r="DE1450" s="104"/>
      <c r="DF1450" s="104"/>
      <c r="DG1450" s="104"/>
      <c r="DH1450" s="104"/>
      <c r="DI1450" s="104"/>
      <c r="DJ1450" s="107"/>
    </row>
    <row r="1451" spans="1:114" x14ac:dyDescent="0.2">
      <c r="A1451" s="164"/>
      <c r="B1451" s="165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Q1451" s="116"/>
      <c r="R1451" s="116"/>
      <c r="S1451" s="116"/>
      <c r="T1451" s="116"/>
      <c r="U1451" s="116"/>
      <c r="V1451" s="116"/>
      <c r="W1451" s="116"/>
      <c r="X1451" s="116"/>
      <c r="Y1451" s="122"/>
      <c r="Z1451" s="104"/>
      <c r="AA1451" s="104"/>
      <c r="AB1451" s="104"/>
      <c r="AC1451" s="104"/>
      <c r="AD1451" s="104"/>
      <c r="AE1451" s="104"/>
      <c r="AF1451" s="104"/>
      <c r="AG1451" s="104"/>
      <c r="AH1451" s="104"/>
      <c r="AI1451" s="104"/>
      <c r="AJ1451" s="104"/>
      <c r="AK1451" s="104"/>
      <c r="AL1451" s="104"/>
      <c r="AM1451" s="104"/>
      <c r="AN1451" s="104"/>
      <c r="AO1451" s="104"/>
      <c r="AP1451" s="104"/>
      <c r="AQ1451" s="104"/>
      <c r="AR1451" s="104"/>
      <c r="AS1451" s="104"/>
      <c r="AT1451" s="104"/>
      <c r="AU1451" s="104"/>
      <c r="AV1451" s="104"/>
      <c r="AW1451" s="104"/>
      <c r="AX1451" s="104"/>
      <c r="AY1451" s="104"/>
      <c r="AZ1451" s="104"/>
      <c r="BA1451" s="104"/>
      <c r="BB1451" s="104"/>
      <c r="BC1451" s="104"/>
      <c r="BD1451" s="104"/>
      <c r="BE1451" s="104"/>
      <c r="BF1451" s="104"/>
      <c r="BG1451" s="104"/>
      <c r="BH1451" s="104"/>
      <c r="BI1451" s="104"/>
      <c r="BJ1451" s="104"/>
      <c r="BK1451" s="104"/>
      <c r="BL1451" s="104"/>
      <c r="BM1451" s="104"/>
      <c r="BN1451" s="104"/>
      <c r="BO1451" s="104"/>
      <c r="BP1451" s="104"/>
      <c r="BQ1451" s="104"/>
      <c r="BR1451" s="104"/>
      <c r="BS1451" s="104"/>
      <c r="BT1451" s="104"/>
      <c r="BU1451" s="104"/>
      <c r="BV1451" s="104"/>
      <c r="BW1451" s="104"/>
      <c r="BX1451" s="104"/>
      <c r="BY1451" s="104"/>
      <c r="BZ1451" s="104"/>
      <c r="CA1451" s="104"/>
      <c r="CB1451" s="104"/>
      <c r="CC1451" s="104"/>
      <c r="CD1451" s="104"/>
      <c r="CE1451" s="104"/>
      <c r="CF1451" s="104"/>
      <c r="CG1451" s="104"/>
      <c r="CH1451" s="104"/>
      <c r="CI1451" s="104"/>
      <c r="CJ1451" s="104"/>
      <c r="CK1451" s="104"/>
      <c r="CL1451" s="104"/>
      <c r="CM1451" s="104"/>
      <c r="CN1451" s="104"/>
      <c r="CO1451" s="104"/>
      <c r="CP1451" s="104"/>
      <c r="CQ1451" s="104"/>
      <c r="CR1451" s="104"/>
      <c r="CS1451" s="104"/>
      <c r="CT1451" s="104"/>
      <c r="CU1451" s="104"/>
      <c r="CV1451" s="104"/>
      <c r="CW1451" s="104"/>
      <c r="CX1451" s="104"/>
      <c r="CY1451" s="104"/>
      <c r="CZ1451" s="104"/>
      <c r="DA1451" s="104"/>
      <c r="DB1451" s="104"/>
      <c r="DC1451" s="104"/>
      <c r="DD1451" s="104"/>
      <c r="DE1451" s="104"/>
      <c r="DF1451" s="104"/>
      <c r="DG1451" s="104"/>
      <c r="DH1451" s="104"/>
      <c r="DI1451" s="104"/>
      <c r="DJ1451" s="107"/>
    </row>
    <row r="1452" spans="1:114" x14ac:dyDescent="0.2">
      <c r="A1452" s="164"/>
      <c r="B1452" s="165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Q1452" s="116"/>
      <c r="R1452" s="116"/>
      <c r="S1452" s="116"/>
      <c r="T1452" s="116"/>
      <c r="U1452" s="116"/>
      <c r="V1452" s="116"/>
      <c r="W1452" s="116"/>
      <c r="X1452" s="116"/>
      <c r="Y1452" s="122"/>
      <c r="Z1452" s="104"/>
      <c r="AA1452" s="104"/>
      <c r="AB1452" s="104"/>
      <c r="AC1452" s="104"/>
      <c r="AD1452" s="104"/>
      <c r="AE1452" s="104"/>
      <c r="AF1452" s="104"/>
      <c r="AG1452" s="104"/>
      <c r="AH1452" s="104"/>
      <c r="AI1452" s="104"/>
      <c r="AJ1452" s="104"/>
      <c r="AK1452" s="104"/>
      <c r="AL1452" s="104"/>
      <c r="AM1452" s="104"/>
      <c r="AN1452" s="104"/>
      <c r="AO1452" s="104"/>
      <c r="AP1452" s="104"/>
      <c r="AQ1452" s="104"/>
      <c r="AR1452" s="104"/>
      <c r="AS1452" s="104"/>
      <c r="AT1452" s="104"/>
      <c r="AU1452" s="104"/>
      <c r="AV1452" s="104"/>
      <c r="AW1452" s="104"/>
      <c r="AX1452" s="104"/>
      <c r="AY1452" s="104"/>
      <c r="AZ1452" s="104"/>
      <c r="BA1452" s="104"/>
      <c r="BB1452" s="104"/>
      <c r="BC1452" s="104"/>
      <c r="BD1452" s="104"/>
      <c r="BE1452" s="104"/>
      <c r="BF1452" s="104"/>
      <c r="BG1452" s="104"/>
      <c r="BH1452" s="104"/>
      <c r="BI1452" s="104"/>
      <c r="BJ1452" s="104"/>
      <c r="BK1452" s="104"/>
      <c r="BL1452" s="104"/>
      <c r="BM1452" s="104"/>
      <c r="BN1452" s="104"/>
      <c r="BO1452" s="104"/>
      <c r="BP1452" s="104"/>
      <c r="BQ1452" s="104"/>
      <c r="BR1452" s="104"/>
      <c r="BS1452" s="104"/>
      <c r="BT1452" s="104"/>
      <c r="BU1452" s="104"/>
      <c r="BV1452" s="104"/>
      <c r="BW1452" s="104"/>
      <c r="BX1452" s="104"/>
      <c r="BY1452" s="104"/>
      <c r="BZ1452" s="104"/>
      <c r="CA1452" s="104"/>
      <c r="CB1452" s="104"/>
      <c r="CC1452" s="104"/>
      <c r="CD1452" s="104"/>
      <c r="CE1452" s="104"/>
      <c r="CF1452" s="104"/>
      <c r="CG1452" s="104"/>
      <c r="CH1452" s="104"/>
      <c r="CI1452" s="104"/>
      <c r="CJ1452" s="104"/>
      <c r="CK1452" s="104"/>
      <c r="CL1452" s="104"/>
      <c r="CM1452" s="104"/>
      <c r="CN1452" s="104"/>
      <c r="CO1452" s="104"/>
      <c r="CP1452" s="104"/>
      <c r="CQ1452" s="104"/>
      <c r="CR1452" s="104"/>
      <c r="CS1452" s="104"/>
      <c r="CT1452" s="104"/>
      <c r="CU1452" s="104"/>
      <c r="CV1452" s="104"/>
      <c r="CW1452" s="104"/>
      <c r="CX1452" s="104"/>
      <c r="CY1452" s="104"/>
      <c r="CZ1452" s="104"/>
      <c r="DA1452" s="104"/>
      <c r="DB1452" s="104"/>
      <c r="DC1452" s="104"/>
      <c r="DD1452" s="104"/>
      <c r="DE1452" s="104"/>
      <c r="DF1452" s="104"/>
      <c r="DG1452" s="104"/>
      <c r="DH1452" s="104"/>
      <c r="DI1452" s="104"/>
      <c r="DJ1452" s="107"/>
    </row>
    <row r="1453" spans="1:114" x14ac:dyDescent="0.2">
      <c r="A1453" s="164"/>
      <c r="B1453" s="165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Q1453" s="116"/>
      <c r="R1453" s="116"/>
      <c r="S1453" s="116"/>
      <c r="T1453" s="116"/>
      <c r="U1453" s="116"/>
      <c r="V1453" s="116"/>
      <c r="W1453" s="116"/>
      <c r="X1453" s="116"/>
      <c r="Y1453" s="122"/>
      <c r="Z1453" s="104"/>
      <c r="AA1453" s="104"/>
      <c r="AB1453" s="104"/>
      <c r="AC1453" s="104"/>
      <c r="AD1453" s="104"/>
      <c r="AE1453" s="104"/>
      <c r="AF1453" s="104"/>
      <c r="AG1453" s="104"/>
      <c r="AH1453" s="104"/>
      <c r="AI1453" s="104"/>
      <c r="AJ1453" s="104"/>
      <c r="AK1453" s="104"/>
      <c r="AL1453" s="104"/>
      <c r="AM1453" s="104"/>
      <c r="AN1453" s="104"/>
      <c r="AO1453" s="104"/>
      <c r="AP1453" s="104"/>
      <c r="AQ1453" s="104"/>
      <c r="AR1453" s="104"/>
      <c r="AS1453" s="104"/>
      <c r="AT1453" s="104"/>
      <c r="AU1453" s="104"/>
      <c r="AV1453" s="104"/>
      <c r="AW1453" s="104"/>
      <c r="AX1453" s="104"/>
      <c r="AY1453" s="104"/>
      <c r="AZ1453" s="104"/>
      <c r="BA1453" s="104"/>
      <c r="BB1453" s="104"/>
      <c r="BC1453" s="104"/>
      <c r="BD1453" s="104"/>
      <c r="BE1453" s="104"/>
      <c r="BF1453" s="104"/>
      <c r="BG1453" s="104"/>
      <c r="BH1453" s="104"/>
      <c r="BI1453" s="104"/>
      <c r="BJ1453" s="104"/>
      <c r="BK1453" s="104"/>
      <c r="BL1453" s="104"/>
      <c r="BM1453" s="104"/>
      <c r="BN1453" s="104"/>
      <c r="BO1453" s="104"/>
      <c r="BP1453" s="104"/>
      <c r="BQ1453" s="104"/>
      <c r="BR1453" s="104"/>
      <c r="BS1453" s="104"/>
      <c r="BT1453" s="104"/>
      <c r="BU1453" s="104"/>
      <c r="BV1453" s="104"/>
      <c r="BW1453" s="104"/>
      <c r="BX1453" s="104"/>
      <c r="BY1453" s="104"/>
      <c r="BZ1453" s="104"/>
      <c r="CA1453" s="104"/>
      <c r="CB1453" s="104"/>
      <c r="CC1453" s="104"/>
      <c r="CD1453" s="104"/>
      <c r="CE1453" s="104"/>
      <c r="CF1453" s="104"/>
      <c r="CG1453" s="104"/>
      <c r="CH1453" s="104"/>
      <c r="CI1453" s="104"/>
      <c r="CJ1453" s="104"/>
      <c r="CK1453" s="104"/>
      <c r="CL1453" s="104"/>
      <c r="CM1453" s="104"/>
      <c r="CN1453" s="104"/>
      <c r="CO1453" s="104"/>
      <c r="CP1453" s="104"/>
      <c r="CQ1453" s="104"/>
      <c r="CR1453" s="104"/>
      <c r="CS1453" s="104"/>
      <c r="CT1453" s="104"/>
      <c r="CU1453" s="104"/>
      <c r="CV1453" s="104"/>
      <c r="CW1453" s="104"/>
      <c r="CX1453" s="104"/>
      <c r="CY1453" s="104"/>
      <c r="CZ1453" s="104"/>
      <c r="DA1453" s="104"/>
      <c r="DB1453" s="104"/>
      <c r="DC1453" s="104"/>
      <c r="DD1453" s="104"/>
      <c r="DE1453" s="104"/>
      <c r="DF1453" s="104"/>
      <c r="DG1453" s="104"/>
      <c r="DH1453" s="104"/>
      <c r="DI1453" s="104"/>
      <c r="DJ1453" s="107"/>
    </row>
    <row r="1454" spans="1:114" x14ac:dyDescent="0.2">
      <c r="A1454" s="164"/>
      <c r="B1454" s="165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Q1454" s="116"/>
      <c r="R1454" s="116"/>
      <c r="S1454" s="116"/>
      <c r="T1454" s="116"/>
      <c r="U1454" s="116"/>
      <c r="V1454" s="116"/>
      <c r="W1454" s="116"/>
      <c r="X1454" s="116"/>
      <c r="Y1454" s="122"/>
      <c r="Z1454" s="104"/>
      <c r="AA1454" s="104"/>
      <c r="AB1454" s="104"/>
      <c r="AC1454" s="104"/>
      <c r="AD1454" s="104"/>
      <c r="AE1454" s="104"/>
      <c r="AF1454" s="104"/>
      <c r="AG1454" s="104"/>
      <c r="AH1454" s="104"/>
      <c r="AI1454" s="104"/>
      <c r="AJ1454" s="104"/>
      <c r="AK1454" s="104"/>
      <c r="AL1454" s="104"/>
      <c r="AM1454" s="104"/>
      <c r="AN1454" s="104"/>
      <c r="AO1454" s="104"/>
      <c r="AP1454" s="104"/>
      <c r="AQ1454" s="104"/>
      <c r="AR1454" s="104"/>
      <c r="AS1454" s="104"/>
      <c r="AT1454" s="104"/>
      <c r="AU1454" s="104"/>
      <c r="AV1454" s="104"/>
      <c r="AW1454" s="104"/>
      <c r="AX1454" s="104"/>
      <c r="AY1454" s="104"/>
      <c r="AZ1454" s="104"/>
      <c r="BA1454" s="104"/>
      <c r="BB1454" s="104"/>
      <c r="BC1454" s="104"/>
      <c r="BD1454" s="104"/>
      <c r="BE1454" s="104"/>
      <c r="BF1454" s="104"/>
      <c r="BG1454" s="104"/>
      <c r="BH1454" s="104"/>
      <c r="BI1454" s="104"/>
      <c r="BJ1454" s="104"/>
      <c r="BK1454" s="104"/>
      <c r="BL1454" s="104"/>
      <c r="BM1454" s="104"/>
      <c r="BN1454" s="104"/>
      <c r="BO1454" s="104"/>
      <c r="BP1454" s="104"/>
      <c r="BQ1454" s="104"/>
      <c r="BR1454" s="104"/>
      <c r="BS1454" s="104"/>
      <c r="BT1454" s="104"/>
      <c r="BU1454" s="104"/>
      <c r="BV1454" s="104"/>
      <c r="BW1454" s="104"/>
      <c r="BX1454" s="104"/>
      <c r="BY1454" s="104"/>
      <c r="BZ1454" s="104"/>
      <c r="CA1454" s="104"/>
      <c r="CB1454" s="104"/>
      <c r="CC1454" s="104"/>
      <c r="CD1454" s="104"/>
      <c r="CE1454" s="104"/>
      <c r="CF1454" s="104"/>
      <c r="CG1454" s="104"/>
      <c r="CH1454" s="104"/>
      <c r="CI1454" s="104"/>
      <c r="CJ1454" s="104"/>
      <c r="CK1454" s="104"/>
      <c r="CL1454" s="104"/>
      <c r="CM1454" s="104"/>
      <c r="CN1454" s="104"/>
      <c r="CO1454" s="104"/>
      <c r="CP1454" s="104"/>
      <c r="CQ1454" s="104"/>
      <c r="CR1454" s="104"/>
      <c r="CS1454" s="104"/>
      <c r="CT1454" s="104"/>
      <c r="CU1454" s="104"/>
      <c r="CV1454" s="104"/>
      <c r="CW1454" s="104"/>
      <c r="CX1454" s="104"/>
      <c r="CY1454" s="104"/>
      <c r="CZ1454" s="104"/>
      <c r="DA1454" s="104"/>
      <c r="DB1454" s="104"/>
      <c r="DC1454" s="104"/>
      <c r="DD1454" s="104"/>
      <c r="DE1454" s="104"/>
      <c r="DF1454" s="104"/>
      <c r="DG1454" s="104"/>
      <c r="DH1454" s="104"/>
      <c r="DI1454" s="104"/>
      <c r="DJ1454" s="107"/>
    </row>
    <row r="1455" spans="1:114" x14ac:dyDescent="0.2">
      <c r="A1455" s="164"/>
      <c r="B1455" s="165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Q1455" s="116"/>
      <c r="R1455" s="116"/>
      <c r="S1455" s="116"/>
      <c r="T1455" s="116"/>
      <c r="U1455" s="116"/>
      <c r="V1455" s="116"/>
      <c r="W1455" s="116"/>
      <c r="X1455" s="116"/>
      <c r="Y1455" s="122"/>
      <c r="Z1455" s="104"/>
      <c r="AA1455" s="104"/>
      <c r="AB1455" s="104"/>
      <c r="AC1455" s="104"/>
      <c r="AD1455" s="104"/>
      <c r="AE1455" s="104"/>
      <c r="AF1455" s="104"/>
      <c r="AG1455" s="104"/>
      <c r="AH1455" s="104"/>
      <c r="AI1455" s="104"/>
      <c r="AJ1455" s="104"/>
      <c r="AK1455" s="104"/>
      <c r="AL1455" s="104"/>
      <c r="AM1455" s="104"/>
      <c r="AN1455" s="104"/>
      <c r="AO1455" s="104"/>
      <c r="AP1455" s="104"/>
      <c r="AQ1455" s="104"/>
      <c r="AR1455" s="104"/>
      <c r="AS1455" s="104"/>
      <c r="AT1455" s="104"/>
      <c r="AU1455" s="104"/>
      <c r="AV1455" s="104"/>
      <c r="AW1455" s="104"/>
      <c r="AX1455" s="104"/>
      <c r="AY1455" s="104"/>
      <c r="AZ1455" s="104"/>
      <c r="BA1455" s="104"/>
      <c r="BB1455" s="104"/>
      <c r="BC1455" s="104"/>
      <c r="BD1455" s="104"/>
      <c r="BE1455" s="104"/>
      <c r="BF1455" s="104"/>
      <c r="BG1455" s="104"/>
      <c r="BH1455" s="104"/>
      <c r="BI1455" s="104"/>
      <c r="BJ1455" s="104"/>
      <c r="BK1455" s="104"/>
      <c r="BL1455" s="104"/>
      <c r="BM1455" s="104"/>
      <c r="BN1455" s="104"/>
      <c r="BO1455" s="104"/>
      <c r="BP1455" s="104"/>
      <c r="BQ1455" s="104"/>
      <c r="BR1455" s="104"/>
      <c r="BS1455" s="104"/>
      <c r="BT1455" s="104"/>
      <c r="BU1455" s="104"/>
      <c r="BV1455" s="104"/>
      <c r="BW1455" s="104"/>
      <c r="BX1455" s="104"/>
      <c r="BY1455" s="104"/>
      <c r="BZ1455" s="104"/>
      <c r="CA1455" s="104"/>
      <c r="CB1455" s="104"/>
      <c r="CC1455" s="104"/>
      <c r="CD1455" s="104"/>
      <c r="CE1455" s="104"/>
      <c r="CF1455" s="104"/>
      <c r="CG1455" s="104"/>
      <c r="CH1455" s="104"/>
      <c r="CI1455" s="104"/>
      <c r="CJ1455" s="104"/>
      <c r="CK1455" s="104"/>
      <c r="CL1455" s="104"/>
      <c r="CM1455" s="104"/>
      <c r="CN1455" s="104"/>
      <c r="CO1455" s="104"/>
      <c r="CP1455" s="104"/>
      <c r="CQ1455" s="104"/>
      <c r="CR1455" s="104"/>
      <c r="CS1455" s="104"/>
      <c r="CT1455" s="104"/>
      <c r="CU1455" s="104"/>
      <c r="CV1455" s="104"/>
      <c r="CW1455" s="104"/>
      <c r="CX1455" s="104"/>
      <c r="CY1455" s="104"/>
      <c r="CZ1455" s="104"/>
      <c r="DA1455" s="104"/>
      <c r="DB1455" s="104"/>
      <c r="DC1455" s="104"/>
      <c r="DD1455" s="104"/>
      <c r="DE1455" s="104"/>
      <c r="DF1455" s="104"/>
      <c r="DG1455" s="104"/>
      <c r="DH1455" s="104"/>
      <c r="DI1455" s="104"/>
      <c r="DJ1455" s="107"/>
    </row>
    <row r="1456" spans="1:114" x14ac:dyDescent="0.2">
      <c r="A1456" s="164"/>
      <c r="B1456" s="165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Q1456" s="116"/>
      <c r="R1456" s="116"/>
      <c r="S1456" s="116"/>
      <c r="T1456" s="116"/>
      <c r="U1456" s="116"/>
      <c r="V1456" s="116"/>
      <c r="W1456" s="116"/>
      <c r="X1456" s="116"/>
      <c r="Y1456" s="122"/>
      <c r="Z1456" s="104"/>
      <c r="AA1456" s="104"/>
      <c r="AB1456" s="104"/>
      <c r="AC1456" s="104"/>
      <c r="AD1456" s="104"/>
      <c r="AE1456" s="104"/>
      <c r="AF1456" s="104"/>
      <c r="AG1456" s="104"/>
      <c r="AH1456" s="104"/>
      <c r="AI1456" s="104"/>
      <c r="AJ1456" s="104"/>
      <c r="AK1456" s="104"/>
      <c r="AL1456" s="104"/>
      <c r="AM1456" s="104"/>
      <c r="AN1456" s="104"/>
      <c r="AO1456" s="104"/>
      <c r="AP1456" s="104"/>
      <c r="AQ1456" s="104"/>
      <c r="AR1456" s="104"/>
      <c r="AS1456" s="104"/>
      <c r="AT1456" s="104"/>
      <c r="AU1456" s="104"/>
      <c r="AV1456" s="104"/>
      <c r="AW1456" s="104"/>
      <c r="AX1456" s="104"/>
      <c r="AY1456" s="104"/>
      <c r="AZ1456" s="104"/>
      <c r="BA1456" s="104"/>
      <c r="BB1456" s="104"/>
      <c r="BC1456" s="104"/>
      <c r="BD1456" s="104"/>
      <c r="BE1456" s="104"/>
      <c r="BF1456" s="104"/>
      <c r="BG1456" s="104"/>
      <c r="BH1456" s="104"/>
      <c r="BI1456" s="104"/>
      <c r="BJ1456" s="104"/>
      <c r="BK1456" s="104"/>
      <c r="BL1456" s="104"/>
      <c r="BM1456" s="104"/>
      <c r="BN1456" s="104"/>
      <c r="BO1456" s="104"/>
      <c r="BP1456" s="104"/>
      <c r="BQ1456" s="104"/>
      <c r="BR1456" s="104"/>
      <c r="BS1456" s="104"/>
      <c r="BT1456" s="104"/>
      <c r="BU1456" s="104"/>
      <c r="BV1456" s="104"/>
      <c r="BW1456" s="104"/>
      <c r="BX1456" s="104"/>
      <c r="BY1456" s="104"/>
      <c r="BZ1456" s="104"/>
      <c r="CA1456" s="104"/>
      <c r="CB1456" s="104"/>
      <c r="CC1456" s="104"/>
      <c r="CD1456" s="104"/>
      <c r="CE1456" s="104"/>
      <c r="CF1456" s="104"/>
      <c r="CG1456" s="104"/>
      <c r="CH1456" s="104"/>
      <c r="CI1456" s="104"/>
      <c r="CJ1456" s="104"/>
      <c r="CK1456" s="104"/>
      <c r="CL1456" s="104"/>
      <c r="CM1456" s="104"/>
      <c r="CN1456" s="104"/>
      <c r="CO1456" s="104"/>
      <c r="CP1456" s="104"/>
      <c r="CQ1456" s="104"/>
      <c r="CR1456" s="104"/>
      <c r="CS1456" s="104"/>
      <c r="CT1456" s="104"/>
      <c r="CU1456" s="104"/>
      <c r="CV1456" s="104"/>
      <c r="CW1456" s="104"/>
      <c r="CX1456" s="104"/>
      <c r="CY1456" s="104"/>
      <c r="CZ1456" s="104"/>
      <c r="DA1456" s="104"/>
      <c r="DB1456" s="104"/>
      <c r="DC1456" s="104"/>
      <c r="DD1456" s="104"/>
      <c r="DE1456" s="104"/>
      <c r="DF1456" s="104"/>
      <c r="DG1456" s="104"/>
      <c r="DH1456" s="104"/>
      <c r="DI1456" s="104"/>
      <c r="DJ1456" s="107"/>
    </row>
    <row r="1457" spans="1:114" x14ac:dyDescent="0.2">
      <c r="A1457" s="164"/>
      <c r="B1457" s="165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Q1457" s="116"/>
      <c r="R1457" s="116"/>
      <c r="S1457" s="116"/>
      <c r="T1457" s="116"/>
      <c r="U1457" s="116"/>
      <c r="V1457" s="116"/>
      <c r="W1457" s="116"/>
      <c r="X1457" s="116"/>
      <c r="Y1457" s="122"/>
      <c r="Z1457" s="104"/>
      <c r="AA1457" s="104"/>
      <c r="AB1457" s="104"/>
      <c r="AC1457" s="104"/>
      <c r="AD1457" s="104"/>
      <c r="AE1457" s="104"/>
      <c r="AF1457" s="104"/>
      <c r="AG1457" s="104"/>
      <c r="AH1457" s="104"/>
      <c r="AI1457" s="104"/>
      <c r="AJ1457" s="104"/>
      <c r="AK1457" s="104"/>
      <c r="AL1457" s="104"/>
      <c r="AM1457" s="104"/>
      <c r="AN1457" s="104"/>
      <c r="AO1457" s="104"/>
      <c r="AP1457" s="104"/>
      <c r="AQ1457" s="104"/>
      <c r="AR1457" s="104"/>
      <c r="AS1457" s="104"/>
      <c r="AT1457" s="104"/>
      <c r="AU1457" s="104"/>
      <c r="AV1457" s="104"/>
      <c r="AW1457" s="104"/>
      <c r="AX1457" s="104"/>
      <c r="AY1457" s="104"/>
      <c r="AZ1457" s="104"/>
      <c r="BA1457" s="104"/>
      <c r="BB1457" s="104"/>
      <c r="BC1457" s="104"/>
      <c r="BD1457" s="104"/>
      <c r="BE1457" s="104"/>
      <c r="BF1457" s="104"/>
      <c r="BG1457" s="104"/>
      <c r="BH1457" s="104"/>
      <c r="BI1457" s="104"/>
      <c r="BJ1457" s="104"/>
      <c r="BK1457" s="104"/>
      <c r="BL1457" s="104"/>
      <c r="BM1457" s="104"/>
      <c r="BN1457" s="104"/>
      <c r="BO1457" s="104"/>
      <c r="BP1457" s="104"/>
      <c r="BQ1457" s="104"/>
      <c r="BR1457" s="104"/>
      <c r="BS1457" s="104"/>
      <c r="BT1457" s="104"/>
      <c r="BU1457" s="104"/>
      <c r="BV1457" s="104"/>
      <c r="BW1457" s="104"/>
      <c r="BX1457" s="104"/>
      <c r="BY1457" s="104"/>
      <c r="BZ1457" s="104"/>
      <c r="CA1457" s="104"/>
      <c r="CB1457" s="104"/>
      <c r="CC1457" s="104"/>
      <c r="CD1457" s="104"/>
      <c r="CE1457" s="104"/>
      <c r="CF1457" s="104"/>
      <c r="CG1457" s="104"/>
      <c r="CH1457" s="104"/>
      <c r="CI1457" s="104"/>
      <c r="CJ1457" s="104"/>
      <c r="CK1457" s="104"/>
      <c r="CL1457" s="104"/>
      <c r="CM1457" s="104"/>
      <c r="CN1457" s="104"/>
      <c r="CO1457" s="104"/>
      <c r="CP1457" s="104"/>
      <c r="CQ1457" s="104"/>
      <c r="CR1457" s="104"/>
      <c r="CS1457" s="104"/>
      <c r="CT1457" s="104"/>
      <c r="CU1457" s="104"/>
      <c r="CV1457" s="104"/>
      <c r="CW1457" s="104"/>
      <c r="CX1457" s="104"/>
      <c r="CY1457" s="104"/>
      <c r="CZ1457" s="104"/>
      <c r="DA1457" s="104"/>
      <c r="DB1457" s="104"/>
      <c r="DC1457" s="104"/>
      <c r="DD1457" s="104"/>
      <c r="DE1457" s="104"/>
      <c r="DF1457" s="104"/>
      <c r="DG1457" s="104"/>
      <c r="DH1457" s="104"/>
      <c r="DI1457" s="104"/>
      <c r="DJ1457" s="107"/>
    </row>
    <row r="1458" spans="1:114" x14ac:dyDescent="0.2">
      <c r="A1458" s="164"/>
      <c r="B1458" s="165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Q1458" s="116"/>
      <c r="R1458" s="116"/>
      <c r="S1458" s="116"/>
      <c r="T1458" s="116"/>
      <c r="U1458" s="116"/>
      <c r="V1458" s="116"/>
      <c r="W1458" s="116"/>
      <c r="X1458" s="116"/>
      <c r="Y1458" s="122"/>
      <c r="Z1458" s="104"/>
      <c r="AA1458" s="104"/>
      <c r="AB1458" s="104"/>
      <c r="AC1458" s="104"/>
      <c r="AD1458" s="104"/>
      <c r="AE1458" s="104"/>
      <c r="AF1458" s="104"/>
      <c r="AG1458" s="104"/>
      <c r="AH1458" s="104"/>
      <c r="AI1458" s="104"/>
      <c r="AJ1458" s="104"/>
      <c r="AK1458" s="104"/>
      <c r="AL1458" s="104"/>
      <c r="AM1458" s="104"/>
      <c r="AN1458" s="104"/>
      <c r="AO1458" s="104"/>
      <c r="AP1458" s="104"/>
      <c r="AQ1458" s="104"/>
      <c r="AR1458" s="104"/>
      <c r="AS1458" s="104"/>
      <c r="AT1458" s="104"/>
      <c r="AU1458" s="104"/>
      <c r="AV1458" s="104"/>
      <c r="AW1458" s="104"/>
      <c r="AX1458" s="104"/>
      <c r="AY1458" s="104"/>
      <c r="AZ1458" s="104"/>
      <c r="BA1458" s="104"/>
      <c r="BB1458" s="104"/>
      <c r="BC1458" s="104"/>
      <c r="BD1458" s="104"/>
      <c r="BE1458" s="104"/>
      <c r="BF1458" s="104"/>
      <c r="BG1458" s="104"/>
      <c r="BH1458" s="104"/>
      <c r="BI1458" s="104"/>
      <c r="BJ1458" s="104"/>
      <c r="BK1458" s="104"/>
      <c r="BL1458" s="104"/>
      <c r="BM1458" s="104"/>
      <c r="BN1458" s="104"/>
      <c r="BO1458" s="104"/>
      <c r="BP1458" s="104"/>
      <c r="BQ1458" s="104"/>
      <c r="BR1458" s="104"/>
      <c r="BS1458" s="104"/>
      <c r="BT1458" s="104"/>
      <c r="BU1458" s="104"/>
      <c r="BV1458" s="104"/>
      <c r="BW1458" s="104"/>
      <c r="BX1458" s="104"/>
      <c r="BY1458" s="104"/>
      <c r="BZ1458" s="104"/>
      <c r="CA1458" s="104"/>
      <c r="CB1458" s="104"/>
      <c r="CC1458" s="104"/>
      <c r="CD1458" s="104"/>
      <c r="CE1458" s="104"/>
      <c r="CF1458" s="104"/>
      <c r="CG1458" s="104"/>
      <c r="CH1458" s="104"/>
      <c r="CI1458" s="104"/>
      <c r="CJ1458" s="104"/>
      <c r="CK1458" s="104"/>
      <c r="CL1458" s="104"/>
      <c r="CM1458" s="104"/>
      <c r="CN1458" s="104"/>
      <c r="CO1458" s="104"/>
      <c r="CP1458" s="104"/>
      <c r="CQ1458" s="104"/>
      <c r="CR1458" s="104"/>
      <c r="CS1458" s="104"/>
      <c r="CT1458" s="104"/>
      <c r="CU1458" s="104"/>
      <c r="CV1458" s="104"/>
      <c r="CW1458" s="104"/>
      <c r="CX1458" s="104"/>
      <c r="CY1458" s="104"/>
      <c r="CZ1458" s="104"/>
      <c r="DA1458" s="104"/>
      <c r="DB1458" s="104"/>
      <c r="DC1458" s="104"/>
      <c r="DD1458" s="104"/>
      <c r="DE1458" s="104"/>
      <c r="DF1458" s="104"/>
      <c r="DG1458" s="104"/>
      <c r="DH1458" s="104"/>
      <c r="DI1458" s="104"/>
      <c r="DJ1458" s="107"/>
    </row>
    <row r="1459" spans="1:114" x14ac:dyDescent="0.2">
      <c r="A1459" s="164"/>
      <c r="B1459" s="165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Q1459" s="116"/>
      <c r="R1459" s="116"/>
      <c r="S1459" s="116"/>
      <c r="T1459" s="116"/>
      <c r="U1459" s="116"/>
      <c r="V1459" s="116"/>
      <c r="W1459" s="116"/>
      <c r="X1459" s="116"/>
      <c r="Y1459" s="122"/>
      <c r="Z1459" s="104"/>
      <c r="AA1459" s="104"/>
      <c r="AB1459" s="104"/>
      <c r="AC1459" s="104"/>
      <c r="AD1459" s="104"/>
      <c r="AE1459" s="104"/>
      <c r="AF1459" s="104"/>
      <c r="AG1459" s="104"/>
      <c r="AH1459" s="104"/>
      <c r="AI1459" s="104"/>
      <c r="AJ1459" s="104"/>
      <c r="AK1459" s="104"/>
      <c r="AL1459" s="104"/>
      <c r="AM1459" s="104"/>
      <c r="AN1459" s="104"/>
      <c r="AO1459" s="104"/>
      <c r="AP1459" s="104"/>
      <c r="AQ1459" s="104"/>
      <c r="AR1459" s="104"/>
      <c r="AS1459" s="104"/>
      <c r="AT1459" s="104"/>
      <c r="AU1459" s="104"/>
      <c r="AV1459" s="104"/>
      <c r="AW1459" s="104"/>
      <c r="AX1459" s="104"/>
      <c r="AY1459" s="104"/>
      <c r="AZ1459" s="104"/>
      <c r="BA1459" s="104"/>
      <c r="BB1459" s="104"/>
      <c r="BC1459" s="104"/>
      <c r="BD1459" s="104"/>
      <c r="BE1459" s="104"/>
      <c r="BF1459" s="104"/>
      <c r="BG1459" s="104"/>
      <c r="BH1459" s="104"/>
      <c r="BI1459" s="104"/>
      <c r="BJ1459" s="104"/>
      <c r="BK1459" s="104"/>
      <c r="BL1459" s="104"/>
      <c r="BM1459" s="104"/>
      <c r="BN1459" s="104"/>
      <c r="BO1459" s="104"/>
      <c r="BP1459" s="104"/>
      <c r="BQ1459" s="104"/>
      <c r="BR1459" s="104"/>
      <c r="BS1459" s="104"/>
      <c r="BT1459" s="104"/>
      <c r="BU1459" s="104"/>
      <c r="BV1459" s="104"/>
      <c r="BW1459" s="104"/>
      <c r="BX1459" s="104"/>
      <c r="BY1459" s="104"/>
      <c r="BZ1459" s="104"/>
      <c r="CA1459" s="104"/>
      <c r="CB1459" s="104"/>
      <c r="CC1459" s="104"/>
      <c r="CD1459" s="104"/>
      <c r="CE1459" s="104"/>
      <c r="CF1459" s="104"/>
      <c r="CG1459" s="104"/>
      <c r="CH1459" s="104"/>
      <c r="CI1459" s="104"/>
      <c r="CJ1459" s="104"/>
      <c r="CK1459" s="104"/>
      <c r="CL1459" s="104"/>
      <c r="CM1459" s="104"/>
      <c r="CN1459" s="104"/>
      <c r="CO1459" s="104"/>
      <c r="CP1459" s="104"/>
      <c r="CQ1459" s="104"/>
      <c r="CR1459" s="104"/>
      <c r="CS1459" s="104"/>
      <c r="CT1459" s="104"/>
      <c r="CU1459" s="104"/>
      <c r="CV1459" s="104"/>
      <c r="CW1459" s="104"/>
      <c r="CX1459" s="104"/>
      <c r="CY1459" s="104"/>
      <c r="CZ1459" s="104"/>
      <c r="DA1459" s="104"/>
      <c r="DB1459" s="104"/>
      <c r="DC1459" s="104"/>
      <c r="DD1459" s="104"/>
      <c r="DE1459" s="104"/>
      <c r="DF1459" s="104"/>
      <c r="DG1459" s="104"/>
      <c r="DH1459" s="104"/>
      <c r="DI1459" s="104"/>
      <c r="DJ1459" s="107"/>
    </row>
    <row r="1460" spans="1:114" x14ac:dyDescent="0.2">
      <c r="A1460" s="164"/>
      <c r="B1460" s="165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Q1460" s="116"/>
      <c r="R1460" s="116"/>
      <c r="S1460" s="116"/>
      <c r="T1460" s="116"/>
      <c r="U1460" s="116"/>
      <c r="V1460" s="116"/>
      <c r="W1460" s="116"/>
      <c r="X1460" s="116"/>
      <c r="Y1460" s="122"/>
      <c r="Z1460" s="104"/>
      <c r="AA1460" s="104"/>
      <c r="AB1460" s="104"/>
      <c r="AC1460" s="104"/>
      <c r="AD1460" s="104"/>
      <c r="AE1460" s="104"/>
      <c r="AF1460" s="104"/>
      <c r="AG1460" s="104"/>
      <c r="AH1460" s="104"/>
      <c r="AI1460" s="104"/>
      <c r="AJ1460" s="104"/>
      <c r="AK1460" s="104"/>
      <c r="AL1460" s="104"/>
      <c r="AM1460" s="104"/>
      <c r="AN1460" s="104"/>
      <c r="AO1460" s="104"/>
      <c r="AP1460" s="104"/>
      <c r="AQ1460" s="104"/>
      <c r="AR1460" s="104"/>
      <c r="AS1460" s="104"/>
      <c r="AT1460" s="104"/>
      <c r="AU1460" s="104"/>
      <c r="AV1460" s="104"/>
      <c r="AW1460" s="104"/>
      <c r="AX1460" s="104"/>
      <c r="AY1460" s="104"/>
      <c r="AZ1460" s="104"/>
      <c r="BA1460" s="104"/>
      <c r="BB1460" s="104"/>
      <c r="BC1460" s="104"/>
      <c r="BD1460" s="104"/>
      <c r="BE1460" s="104"/>
      <c r="BF1460" s="104"/>
      <c r="BG1460" s="104"/>
      <c r="BH1460" s="104"/>
      <c r="BI1460" s="104"/>
      <c r="BJ1460" s="104"/>
      <c r="BK1460" s="104"/>
      <c r="BL1460" s="104"/>
      <c r="BM1460" s="104"/>
      <c r="BN1460" s="104"/>
      <c r="BO1460" s="104"/>
      <c r="BP1460" s="104"/>
      <c r="BQ1460" s="104"/>
      <c r="BR1460" s="104"/>
      <c r="BS1460" s="104"/>
      <c r="BT1460" s="104"/>
      <c r="BU1460" s="104"/>
      <c r="BV1460" s="104"/>
      <c r="BW1460" s="104"/>
      <c r="BX1460" s="104"/>
      <c r="BY1460" s="104"/>
      <c r="BZ1460" s="104"/>
      <c r="CA1460" s="104"/>
      <c r="CB1460" s="104"/>
      <c r="CC1460" s="104"/>
      <c r="CD1460" s="104"/>
      <c r="CE1460" s="104"/>
      <c r="CF1460" s="104"/>
      <c r="CG1460" s="104"/>
      <c r="CH1460" s="104"/>
      <c r="CI1460" s="104"/>
      <c r="CJ1460" s="104"/>
      <c r="CK1460" s="104"/>
      <c r="CL1460" s="104"/>
      <c r="CM1460" s="104"/>
      <c r="CN1460" s="104"/>
      <c r="CO1460" s="104"/>
      <c r="CP1460" s="104"/>
      <c r="CQ1460" s="104"/>
      <c r="CR1460" s="104"/>
      <c r="CS1460" s="104"/>
      <c r="CT1460" s="104"/>
      <c r="CU1460" s="104"/>
      <c r="CV1460" s="104"/>
      <c r="CW1460" s="104"/>
      <c r="CX1460" s="104"/>
      <c r="CY1460" s="104"/>
      <c r="CZ1460" s="104"/>
      <c r="DA1460" s="104"/>
      <c r="DB1460" s="104"/>
      <c r="DC1460" s="104"/>
      <c r="DD1460" s="104"/>
      <c r="DE1460" s="104"/>
      <c r="DF1460" s="104"/>
      <c r="DG1460" s="104"/>
      <c r="DH1460" s="104"/>
      <c r="DI1460" s="104"/>
      <c r="DJ1460" s="107"/>
    </row>
    <row r="1461" spans="1:114" x14ac:dyDescent="0.2">
      <c r="A1461" s="164"/>
      <c r="B1461" s="165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Q1461" s="116"/>
      <c r="R1461" s="116"/>
      <c r="S1461" s="116"/>
      <c r="T1461" s="116"/>
      <c r="U1461" s="116"/>
      <c r="V1461" s="116"/>
      <c r="W1461" s="116"/>
      <c r="X1461" s="116"/>
      <c r="Y1461" s="122"/>
      <c r="Z1461" s="104"/>
      <c r="AA1461" s="104"/>
      <c r="AB1461" s="104"/>
      <c r="AC1461" s="104"/>
      <c r="AD1461" s="104"/>
      <c r="AE1461" s="104"/>
      <c r="AF1461" s="104"/>
      <c r="AG1461" s="104"/>
      <c r="AH1461" s="104"/>
      <c r="AI1461" s="104"/>
      <c r="AJ1461" s="104"/>
      <c r="AK1461" s="104"/>
      <c r="AL1461" s="104"/>
      <c r="AM1461" s="104"/>
      <c r="AN1461" s="104"/>
      <c r="AO1461" s="104"/>
      <c r="AP1461" s="104"/>
      <c r="AQ1461" s="104"/>
      <c r="AR1461" s="104"/>
      <c r="AS1461" s="104"/>
      <c r="AT1461" s="104"/>
      <c r="AU1461" s="104"/>
      <c r="AV1461" s="104"/>
      <c r="AW1461" s="104"/>
      <c r="AX1461" s="104"/>
      <c r="AY1461" s="104"/>
      <c r="AZ1461" s="104"/>
      <c r="BA1461" s="104"/>
      <c r="BB1461" s="104"/>
      <c r="BC1461" s="104"/>
      <c r="BD1461" s="104"/>
      <c r="BE1461" s="104"/>
      <c r="BF1461" s="104"/>
      <c r="BG1461" s="104"/>
      <c r="BH1461" s="104"/>
      <c r="BI1461" s="104"/>
      <c r="BJ1461" s="104"/>
      <c r="BK1461" s="104"/>
      <c r="BL1461" s="104"/>
      <c r="BM1461" s="104"/>
      <c r="BN1461" s="104"/>
      <c r="BO1461" s="104"/>
      <c r="BP1461" s="104"/>
      <c r="BQ1461" s="104"/>
      <c r="BR1461" s="104"/>
      <c r="BS1461" s="104"/>
      <c r="BT1461" s="104"/>
      <c r="BU1461" s="104"/>
      <c r="BV1461" s="104"/>
      <c r="BW1461" s="104"/>
      <c r="BX1461" s="104"/>
      <c r="BY1461" s="104"/>
      <c r="BZ1461" s="104"/>
      <c r="CA1461" s="104"/>
      <c r="CB1461" s="104"/>
      <c r="CC1461" s="104"/>
      <c r="CD1461" s="104"/>
      <c r="CE1461" s="104"/>
      <c r="CF1461" s="104"/>
      <c r="CG1461" s="104"/>
      <c r="CH1461" s="104"/>
      <c r="CI1461" s="104"/>
      <c r="CJ1461" s="104"/>
      <c r="CK1461" s="104"/>
      <c r="CL1461" s="104"/>
      <c r="CM1461" s="104"/>
      <c r="CN1461" s="104"/>
      <c r="CO1461" s="104"/>
      <c r="CP1461" s="104"/>
      <c r="CQ1461" s="104"/>
      <c r="CR1461" s="104"/>
      <c r="CS1461" s="104"/>
      <c r="CT1461" s="104"/>
      <c r="CU1461" s="104"/>
      <c r="CV1461" s="104"/>
      <c r="CW1461" s="104"/>
      <c r="CX1461" s="104"/>
      <c r="CY1461" s="104"/>
      <c r="CZ1461" s="104"/>
      <c r="DA1461" s="104"/>
      <c r="DB1461" s="104"/>
      <c r="DC1461" s="104"/>
      <c r="DD1461" s="104"/>
      <c r="DE1461" s="104"/>
      <c r="DF1461" s="104"/>
      <c r="DG1461" s="104"/>
      <c r="DH1461" s="104"/>
      <c r="DI1461" s="104"/>
      <c r="DJ1461" s="107"/>
    </row>
    <row r="1462" spans="1:114" x14ac:dyDescent="0.2">
      <c r="A1462" s="164"/>
      <c r="B1462" s="165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Q1462" s="116"/>
      <c r="R1462" s="116"/>
      <c r="S1462" s="116"/>
      <c r="T1462" s="116"/>
      <c r="U1462" s="116"/>
      <c r="V1462" s="116"/>
      <c r="W1462" s="116"/>
      <c r="X1462" s="116"/>
      <c r="Y1462" s="122"/>
      <c r="Z1462" s="104"/>
      <c r="AA1462" s="104"/>
      <c r="AB1462" s="104"/>
      <c r="AC1462" s="104"/>
      <c r="AD1462" s="104"/>
      <c r="AE1462" s="104"/>
      <c r="AF1462" s="104"/>
      <c r="AG1462" s="104"/>
      <c r="AH1462" s="104"/>
      <c r="AI1462" s="104"/>
      <c r="AJ1462" s="104"/>
      <c r="AK1462" s="104"/>
      <c r="AL1462" s="104"/>
      <c r="AM1462" s="104"/>
      <c r="AN1462" s="104"/>
      <c r="AO1462" s="104"/>
      <c r="AP1462" s="104"/>
      <c r="AQ1462" s="104"/>
      <c r="AR1462" s="104"/>
      <c r="AS1462" s="104"/>
      <c r="AT1462" s="104"/>
      <c r="AU1462" s="104"/>
      <c r="AV1462" s="104"/>
      <c r="AW1462" s="104"/>
      <c r="AX1462" s="104"/>
      <c r="AY1462" s="104"/>
      <c r="AZ1462" s="104"/>
      <c r="BA1462" s="104"/>
      <c r="BB1462" s="104"/>
      <c r="BC1462" s="104"/>
      <c r="BD1462" s="104"/>
      <c r="BE1462" s="104"/>
      <c r="BF1462" s="104"/>
      <c r="BG1462" s="104"/>
      <c r="BH1462" s="104"/>
      <c r="BI1462" s="104"/>
      <c r="BJ1462" s="104"/>
      <c r="BK1462" s="104"/>
      <c r="BL1462" s="104"/>
      <c r="BM1462" s="104"/>
      <c r="BN1462" s="104"/>
      <c r="BO1462" s="104"/>
      <c r="BP1462" s="104"/>
      <c r="BQ1462" s="104"/>
      <c r="BR1462" s="104"/>
      <c r="BS1462" s="104"/>
      <c r="BT1462" s="104"/>
      <c r="BU1462" s="104"/>
      <c r="BV1462" s="104"/>
      <c r="BW1462" s="104"/>
      <c r="BX1462" s="104"/>
      <c r="BY1462" s="104"/>
      <c r="BZ1462" s="104"/>
      <c r="CA1462" s="104"/>
      <c r="CB1462" s="104"/>
      <c r="CC1462" s="104"/>
      <c r="CD1462" s="104"/>
      <c r="CE1462" s="104"/>
      <c r="CF1462" s="104"/>
      <c r="CG1462" s="104"/>
      <c r="CH1462" s="104"/>
      <c r="CI1462" s="104"/>
      <c r="CJ1462" s="104"/>
      <c r="CK1462" s="104"/>
      <c r="CL1462" s="104"/>
      <c r="CM1462" s="104"/>
      <c r="CN1462" s="104"/>
      <c r="CO1462" s="104"/>
      <c r="CP1462" s="104"/>
      <c r="CQ1462" s="104"/>
      <c r="CR1462" s="104"/>
      <c r="CS1462" s="104"/>
      <c r="CT1462" s="104"/>
      <c r="CU1462" s="104"/>
      <c r="CV1462" s="104"/>
      <c r="CW1462" s="104"/>
      <c r="CX1462" s="104"/>
      <c r="CY1462" s="104"/>
      <c r="CZ1462" s="104"/>
      <c r="DA1462" s="104"/>
      <c r="DB1462" s="104"/>
      <c r="DC1462" s="104"/>
      <c r="DD1462" s="104"/>
      <c r="DE1462" s="104"/>
      <c r="DF1462" s="104"/>
      <c r="DG1462" s="104"/>
      <c r="DH1462" s="104"/>
      <c r="DI1462" s="104"/>
      <c r="DJ1462" s="107"/>
    </row>
    <row r="1463" spans="1:114" x14ac:dyDescent="0.2">
      <c r="A1463" s="164"/>
      <c r="B1463" s="165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Q1463" s="116"/>
      <c r="R1463" s="116"/>
      <c r="S1463" s="116"/>
      <c r="T1463" s="116"/>
      <c r="U1463" s="116"/>
      <c r="V1463" s="116"/>
      <c r="W1463" s="116"/>
      <c r="X1463" s="116"/>
      <c r="Y1463" s="122"/>
      <c r="Z1463" s="104"/>
      <c r="AA1463" s="104"/>
      <c r="AB1463" s="104"/>
      <c r="AC1463" s="104"/>
      <c r="AD1463" s="104"/>
      <c r="AE1463" s="104"/>
      <c r="AF1463" s="104"/>
      <c r="AG1463" s="104"/>
      <c r="AH1463" s="104"/>
      <c r="AI1463" s="104"/>
      <c r="AJ1463" s="104"/>
      <c r="AK1463" s="104"/>
      <c r="AL1463" s="104"/>
      <c r="AM1463" s="104"/>
      <c r="AN1463" s="104"/>
      <c r="AO1463" s="104"/>
      <c r="AP1463" s="104"/>
      <c r="AQ1463" s="104"/>
      <c r="AR1463" s="104"/>
      <c r="AS1463" s="104"/>
      <c r="AT1463" s="104"/>
      <c r="AU1463" s="104"/>
      <c r="AV1463" s="104"/>
      <c r="AW1463" s="104"/>
      <c r="AX1463" s="104"/>
      <c r="AY1463" s="104"/>
      <c r="AZ1463" s="104"/>
      <c r="BA1463" s="104"/>
      <c r="BB1463" s="104"/>
      <c r="BC1463" s="104"/>
      <c r="BD1463" s="104"/>
      <c r="BE1463" s="104"/>
      <c r="BF1463" s="104"/>
      <c r="BG1463" s="104"/>
      <c r="BH1463" s="104"/>
      <c r="BI1463" s="104"/>
      <c r="BJ1463" s="104"/>
      <c r="BK1463" s="104"/>
      <c r="BL1463" s="104"/>
      <c r="BM1463" s="104"/>
      <c r="BN1463" s="104"/>
      <c r="BO1463" s="104"/>
      <c r="BP1463" s="104"/>
      <c r="BQ1463" s="104"/>
      <c r="BR1463" s="104"/>
      <c r="BS1463" s="104"/>
      <c r="BT1463" s="104"/>
      <c r="BU1463" s="104"/>
      <c r="BV1463" s="104"/>
      <c r="BW1463" s="104"/>
      <c r="BX1463" s="104"/>
      <c r="BY1463" s="104"/>
      <c r="BZ1463" s="104"/>
      <c r="CA1463" s="104"/>
      <c r="CB1463" s="104"/>
      <c r="CC1463" s="104"/>
      <c r="CD1463" s="104"/>
      <c r="CE1463" s="104"/>
      <c r="CF1463" s="104"/>
      <c r="CG1463" s="104"/>
      <c r="CH1463" s="104"/>
      <c r="CI1463" s="104"/>
      <c r="CJ1463" s="104"/>
      <c r="CK1463" s="104"/>
      <c r="CL1463" s="104"/>
      <c r="CM1463" s="104"/>
      <c r="CN1463" s="104"/>
      <c r="CO1463" s="104"/>
      <c r="CP1463" s="104"/>
      <c r="CQ1463" s="104"/>
      <c r="CR1463" s="104"/>
      <c r="CS1463" s="104"/>
      <c r="CT1463" s="104"/>
      <c r="CU1463" s="104"/>
      <c r="CV1463" s="104"/>
      <c r="CW1463" s="104"/>
      <c r="CX1463" s="104"/>
      <c r="CY1463" s="104"/>
      <c r="CZ1463" s="104"/>
      <c r="DA1463" s="104"/>
      <c r="DB1463" s="104"/>
      <c r="DC1463" s="104"/>
      <c r="DD1463" s="104"/>
      <c r="DE1463" s="104"/>
      <c r="DF1463" s="104"/>
      <c r="DG1463" s="104"/>
      <c r="DH1463" s="104"/>
      <c r="DI1463" s="104"/>
      <c r="DJ1463" s="107"/>
    </row>
    <row r="1464" spans="1:114" x14ac:dyDescent="0.2">
      <c r="A1464" s="164"/>
      <c r="B1464" s="165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Q1464" s="116"/>
      <c r="R1464" s="116"/>
      <c r="S1464" s="116"/>
      <c r="T1464" s="116"/>
      <c r="U1464" s="116"/>
      <c r="V1464" s="116"/>
      <c r="W1464" s="116"/>
      <c r="X1464" s="116"/>
      <c r="Y1464" s="122"/>
      <c r="Z1464" s="104"/>
      <c r="AA1464" s="104"/>
      <c r="AB1464" s="104"/>
      <c r="AC1464" s="104"/>
      <c r="AD1464" s="104"/>
      <c r="AE1464" s="104"/>
      <c r="AF1464" s="104"/>
      <c r="AG1464" s="104"/>
      <c r="AH1464" s="104"/>
      <c r="AI1464" s="104"/>
      <c r="AJ1464" s="104"/>
      <c r="AK1464" s="104"/>
      <c r="AL1464" s="104"/>
      <c r="AM1464" s="104"/>
      <c r="AN1464" s="104"/>
      <c r="AO1464" s="104"/>
      <c r="AP1464" s="104"/>
      <c r="AQ1464" s="104"/>
      <c r="AR1464" s="104"/>
      <c r="AS1464" s="104"/>
      <c r="AT1464" s="104"/>
      <c r="AU1464" s="104"/>
      <c r="AV1464" s="104"/>
      <c r="AW1464" s="104"/>
      <c r="AX1464" s="104"/>
      <c r="AY1464" s="104"/>
      <c r="AZ1464" s="104"/>
      <c r="BA1464" s="104"/>
      <c r="BB1464" s="104"/>
      <c r="BC1464" s="104"/>
      <c r="BD1464" s="104"/>
      <c r="BE1464" s="104"/>
      <c r="BF1464" s="104"/>
      <c r="BG1464" s="104"/>
      <c r="BH1464" s="104"/>
      <c r="BI1464" s="104"/>
      <c r="BJ1464" s="104"/>
      <c r="BK1464" s="104"/>
      <c r="BL1464" s="104"/>
      <c r="BM1464" s="104"/>
      <c r="BN1464" s="104"/>
      <c r="BO1464" s="104"/>
      <c r="BP1464" s="104"/>
      <c r="BQ1464" s="104"/>
      <c r="BR1464" s="104"/>
      <c r="BS1464" s="104"/>
      <c r="BT1464" s="104"/>
      <c r="BU1464" s="104"/>
      <c r="BV1464" s="104"/>
      <c r="BW1464" s="104"/>
      <c r="BX1464" s="104"/>
      <c r="BY1464" s="104"/>
      <c r="BZ1464" s="104"/>
      <c r="CA1464" s="104"/>
      <c r="CB1464" s="104"/>
      <c r="CC1464" s="104"/>
      <c r="CD1464" s="104"/>
      <c r="CE1464" s="104"/>
      <c r="CF1464" s="104"/>
      <c r="CG1464" s="104"/>
      <c r="CH1464" s="104"/>
      <c r="CI1464" s="104"/>
      <c r="CJ1464" s="104"/>
      <c r="CK1464" s="104"/>
      <c r="CL1464" s="104"/>
      <c r="CM1464" s="104"/>
      <c r="CN1464" s="104"/>
      <c r="CO1464" s="104"/>
      <c r="CP1464" s="104"/>
      <c r="CQ1464" s="104"/>
      <c r="CR1464" s="104"/>
      <c r="CS1464" s="104"/>
      <c r="CT1464" s="104"/>
      <c r="CU1464" s="104"/>
      <c r="CV1464" s="104"/>
      <c r="CW1464" s="104"/>
      <c r="CX1464" s="104"/>
      <c r="CY1464" s="104"/>
      <c r="CZ1464" s="104"/>
      <c r="DA1464" s="104"/>
      <c r="DB1464" s="104"/>
      <c r="DC1464" s="104"/>
      <c r="DD1464" s="104"/>
      <c r="DE1464" s="104"/>
      <c r="DF1464" s="104"/>
      <c r="DG1464" s="104"/>
      <c r="DH1464" s="104"/>
      <c r="DI1464" s="104"/>
      <c r="DJ1464" s="107"/>
    </row>
    <row r="1465" spans="1:114" x14ac:dyDescent="0.2">
      <c r="A1465" s="164"/>
      <c r="B1465" s="165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Q1465" s="116"/>
      <c r="R1465" s="116"/>
      <c r="S1465" s="116"/>
      <c r="T1465" s="116"/>
      <c r="U1465" s="116"/>
      <c r="V1465" s="116"/>
      <c r="W1465" s="116"/>
      <c r="X1465" s="116"/>
      <c r="Y1465" s="122"/>
      <c r="Z1465" s="104"/>
      <c r="AA1465" s="104"/>
      <c r="AB1465" s="104"/>
      <c r="AC1465" s="104"/>
      <c r="AD1465" s="104"/>
      <c r="AE1465" s="104"/>
      <c r="AF1465" s="104"/>
      <c r="AG1465" s="104"/>
      <c r="AH1465" s="104"/>
      <c r="AI1465" s="104"/>
      <c r="AJ1465" s="104"/>
      <c r="AK1465" s="104"/>
      <c r="AL1465" s="104"/>
      <c r="AM1465" s="104"/>
      <c r="AN1465" s="104"/>
      <c r="AO1465" s="104"/>
      <c r="AP1465" s="104"/>
      <c r="AQ1465" s="104"/>
      <c r="AR1465" s="104"/>
      <c r="AS1465" s="104"/>
      <c r="AT1465" s="104"/>
      <c r="AU1465" s="104"/>
      <c r="AV1465" s="104"/>
      <c r="AW1465" s="104"/>
      <c r="AX1465" s="104"/>
      <c r="AY1465" s="104"/>
      <c r="AZ1465" s="104"/>
      <c r="BA1465" s="104"/>
      <c r="BB1465" s="104"/>
      <c r="BC1465" s="104"/>
      <c r="BD1465" s="104"/>
      <c r="BE1465" s="104"/>
      <c r="BF1465" s="104"/>
      <c r="BG1465" s="104"/>
      <c r="BH1465" s="104"/>
      <c r="BI1465" s="104"/>
      <c r="BJ1465" s="104"/>
      <c r="BK1465" s="104"/>
      <c r="BL1465" s="104"/>
      <c r="BM1465" s="104"/>
      <c r="BN1465" s="104"/>
      <c r="BO1465" s="104"/>
      <c r="BP1465" s="104"/>
      <c r="BQ1465" s="104"/>
      <c r="BR1465" s="104"/>
      <c r="BS1465" s="104"/>
      <c r="BT1465" s="104"/>
      <c r="BU1465" s="104"/>
      <c r="BV1465" s="104"/>
      <c r="BW1465" s="104"/>
      <c r="BX1465" s="104"/>
      <c r="BY1465" s="104"/>
      <c r="BZ1465" s="104"/>
      <c r="CA1465" s="104"/>
      <c r="CB1465" s="104"/>
      <c r="CC1465" s="104"/>
      <c r="CD1465" s="104"/>
      <c r="CE1465" s="104"/>
      <c r="CF1465" s="104"/>
      <c r="CG1465" s="104"/>
      <c r="CH1465" s="104"/>
      <c r="CI1465" s="104"/>
      <c r="CJ1465" s="104"/>
      <c r="CK1465" s="104"/>
      <c r="CL1465" s="104"/>
      <c r="CM1465" s="104"/>
      <c r="CN1465" s="104"/>
      <c r="CO1465" s="104"/>
      <c r="CP1465" s="104"/>
      <c r="CQ1465" s="104"/>
      <c r="CR1465" s="104"/>
      <c r="CS1465" s="104"/>
      <c r="CT1465" s="104"/>
      <c r="CU1465" s="104"/>
      <c r="CV1465" s="104"/>
      <c r="CW1465" s="104"/>
      <c r="CX1465" s="104"/>
      <c r="CY1465" s="104"/>
      <c r="CZ1465" s="104"/>
      <c r="DA1465" s="104"/>
      <c r="DB1465" s="104"/>
      <c r="DC1465" s="104"/>
      <c r="DD1465" s="104"/>
      <c r="DE1465" s="104"/>
      <c r="DF1465" s="104"/>
      <c r="DG1465" s="104"/>
      <c r="DH1465" s="104"/>
      <c r="DI1465" s="104"/>
      <c r="DJ1465" s="107"/>
    </row>
    <row r="1466" spans="1:114" x14ac:dyDescent="0.2">
      <c r="A1466" s="164"/>
      <c r="B1466" s="165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Q1466" s="116"/>
      <c r="R1466" s="116"/>
      <c r="S1466" s="116"/>
      <c r="T1466" s="116"/>
      <c r="U1466" s="116"/>
      <c r="V1466" s="116"/>
      <c r="W1466" s="116"/>
      <c r="X1466" s="116"/>
      <c r="Y1466" s="122"/>
      <c r="Z1466" s="104"/>
      <c r="AA1466" s="104"/>
      <c r="AB1466" s="104"/>
      <c r="AC1466" s="104"/>
      <c r="AD1466" s="104"/>
      <c r="AE1466" s="104"/>
      <c r="AF1466" s="104"/>
      <c r="AG1466" s="104"/>
      <c r="AH1466" s="104"/>
      <c r="AI1466" s="104"/>
      <c r="AJ1466" s="104"/>
      <c r="AK1466" s="104"/>
      <c r="AL1466" s="104"/>
      <c r="AM1466" s="104"/>
      <c r="AN1466" s="104"/>
      <c r="AO1466" s="104"/>
      <c r="AP1466" s="104"/>
      <c r="AQ1466" s="104"/>
      <c r="AR1466" s="104"/>
      <c r="AS1466" s="104"/>
      <c r="AT1466" s="104"/>
      <c r="AU1466" s="104"/>
      <c r="AV1466" s="104"/>
      <c r="AW1466" s="104"/>
      <c r="AX1466" s="104"/>
      <c r="AY1466" s="104"/>
      <c r="AZ1466" s="104"/>
      <c r="BA1466" s="104"/>
      <c r="BB1466" s="104"/>
      <c r="BC1466" s="104"/>
      <c r="BD1466" s="104"/>
      <c r="BE1466" s="104"/>
      <c r="BF1466" s="104"/>
      <c r="BG1466" s="104"/>
      <c r="BH1466" s="104"/>
      <c r="BI1466" s="104"/>
      <c r="BJ1466" s="104"/>
      <c r="BK1466" s="104"/>
      <c r="BL1466" s="104"/>
      <c r="BM1466" s="104"/>
      <c r="BN1466" s="104"/>
      <c r="BO1466" s="104"/>
      <c r="BP1466" s="104"/>
      <c r="BQ1466" s="104"/>
      <c r="BR1466" s="104"/>
      <c r="BS1466" s="104"/>
      <c r="BT1466" s="104"/>
      <c r="BU1466" s="104"/>
      <c r="BV1466" s="104"/>
      <c r="BW1466" s="104"/>
      <c r="BX1466" s="104"/>
      <c r="BY1466" s="104"/>
      <c r="BZ1466" s="104"/>
      <c r="CA1466" s="104"/>
      <c r="CB1466" s="104"/>
      <c r="CC1466" s="104"/>
      <c r="CD1466" s="104"/>
      <c r="CE1466" s="104"/>
      <c r="CF1466" s="104"/>
      <c r="CG1466" s="104"/>
      <c r="CH1466" s="104"/>
      <c r="CI1466" s="104"/>
      <c r="CJ1466" s="104"/>
      <c r="CK1466" s="104"/>
      <c r="CL1466" s="104"/>
      <c r="CM1466" s="104"/>
      <c r="CN1466" s="104"/>
      <c r="CO1466" s="104"/>
      <c r="CP1466" s="104"/>
      <c r="CQ1466" s="104"/>
      <c r="CR1466" s="104"/>
      <c r="CS1466" s="104"/>
      <c r="CT1466" s="104"/>
      <c r="CU1466" s="104"/>
      <c r="CV1466" s="104"/>
      <c r="CW1466" s="104"/>
      <c r="CX1466" s="104"/>
      <c r="CY1466" s="104"/>
      <c r="CZ1466" s="104"/>
      <c r="DA1466" s="104"/>
      <c r="DB1466" s="104"/>
      <c r="DC1466" s="104"/>
      <c r="DD1466" s="104"/>
      <c r="DE1466" s="104"/>
      <c r="DF1466" s="104"/>
      <c r="DG1466" s="104"/>
      <c r="DH1466" s="104"/>
      <c r="DI1466" s="104"/>
      <c r="DJ1466" s="107"/>
    </row>
    <row r="1467" spans="1:114" x14ac:dyDescent="0.2">
      <c r="A1467" s="164"/>
      <c r="B1467" s="165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Q1467" s="116"/>
      <c r="R1467" s="116"/>
      <c r="S1467" s="116"/>
      <c r="T1467" s="116"/>
      <c r="U1467" s="116"/>
      <c r="V1467" s="116"/>
      <c r="W1467" s="116"/>
      <c r="X1467" s="116"/>
      <c r="Y1467" s="122"/>
      <c r="Z1467" s="104"/>
      <c r="AA1467" s="104"/>
      <c r="AB1467" s="104"/>
      <c r="AC1467" s="104"/>
      <c r="AD1467" s="104"/>
      <c r="AE1467" s="104"/>
      <c r="AF1467" s="104"/>
      <c r="AG1467" s="104"/>
      <c r="AH1467" s="104"/>
      <c r="AI1467" s="104"/>
      <c r="AJ1467" s="104"/>
      <c r="AK1467" s="104"/>
      <c r="AL1467" s="104"/>
      <c r="AM1467" s="104"/>
      <c r="AN1467" s="104"/>
      <c r="AO1467" s="104"/>
      <c r="AP1467" s="104"/>
      <c r="AQ1467" s="104"/>
      <c r="AR1467" s="104"/>
      <c r="AS1467" s="104"/>
      <c r="AT1467" s="104"/>
      <c r="AU1467" s="104"/>
      <c r="AV1467" s="104"/>
      <c r="AW1467" s="104"/>
      <c r="AX1467" s="104"/>
      <c r="AY1467" s="104"/>
      <c r="AZ1467" s="104"/>
      <c r="BA1467" s="104"/>
      <c r="BB1467" s="104"/>
      <c r="BC1467" s="104"/>
      <c r="BD1467" s="104"/>
      <c r="BE1467" s="104"/>
      <c r="BF1467" s="104"/>
      <c r="BG1467" s="104"/>
      <c r="BH1467" s="104"/>
      <c r="BI1467" s="104"/>
      <c r="BJ1467" s="104"/>
      <c r="BK1467" s="104"/>
      <c r="BL1467" s="104"/>
      <c r="BM1467" s="104"/>
      <c r="BN1467" s="104"/>
      <c r="BO1467" s="104"/>
      <c r="BP1467" s="104"/>
      <c r="BQ1467" s="104"/>
      <c r="BR1467" s="104"/>
      <c r="BS1467" s="104"/>
      <c r="BT1467" s="104"/>
      <c r="BU1467" s="104"/>
      <c r="BV1467" s="104"/>
      <c r="BW1467" s="104"/>
      <c r="BX1467" s="104"/>
      <c r="BY1467" s="104"/>
      <c r="BZ1467" s="104"/>
      <c r="CA1467" s="104"/>
      <c r="CB1467" s="104"/>
      <c r="CC1467" s="104"/>
      <c r="CD1467" s="104"/>
      <c r="CE1467" s="104"/>
      <c r="CF1467" s="104"/>
      <c r="CG1467" s="104"/>
      <c r="CH1467" s="104"/>
      <c r="CI1467" s="104"/>
      <c r="CJ1467" s="104"/>
      <c r="CK1467" s="104"/>
      <c r="CL1467" s="104"/>
      <c r="CM1467" s="104"/>
      <c r="CN1467" s="104"/>
      <c r="CO1467" s="104"/>
      <c r="CP1467" s="104"/>
      <c r="CQ1467" s="104"/>
      <c r="CR1467" s="104"/>
      <c r="CS1467" s="104"/>
      <c r="CT1467" s="104"/>
      <c r="CU1467" s="104"/>
      <c r="CV1467" s="104"/>
      <c r="CW1467" s="104"/>
      <c r="CX1467" s="104"/>
      <c r="CY1467" s="104"/>
      <c r="CZ1467" s="104"/>
      <c r="DA1467" s="104"/>
      <c r="DB1467" s="104"/>
      <c r="DC1467" s="104"/>
      <c r="DD1467" s="104"/>
      <c r="DE1467" s="104"/>
      <c r="DF1467" s="104"/>
      <c r="DG1467" s="104"/>
      <c r="DH1467" s="104"/>
      <c r="DI1467" s="104"/>
      <c r="DJ1467" s="107"/>
    </row>
    <row r="1468" spans="1:114" x14ac:dyDescent="0.2">
      <c r="A1468" s="164"/>
      <c r="B1468" s="165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Q1468" s="116"/>
      <c r="R1468" s="116"/>
      <c r="S1468" s="116"/>
      <c r="T1468" s="116"/>
      <c r="U1468" s="116"/>
      <c r="V1468" s="116"/>
      <c r="W1468" s="116"/>
      <c r="X1468" s="116"/>
      <c r="Y1468" s="122"/>
      <c r="Z1468" s="104"/>
      <c r="AA1468" s="104"/>
      <c r="AB1468" s="104"/>
      <c r="AC1468" s="104"/>
      <c r="AD1468" s="104"/>
      <c r="AE1468" s="104"/>
      <c r="AF1468" s="104"/>
      <c r="AG1468" s="104"/>
      <c r="AH1468" s="104"/>
      <c r="AI1468" s="104"/>
      <c r="AJ1468" s="104"/>
      <c r="AK1468" s="104"/>
      <c r="AL1468" s="104"/>
      <c r="AM1468" s="104"/>
      <c r="AN1468" s="104"/>
      <c r="AO1468" s="104"/>
      <c r="AP1468" s="104"/>
      <c r="AQ1468" s="104"/>
      <c r="AR1468" s="104"/>
      <c r="AS1468" s="104"/>
      <c r="AT1468" s="104"/>
      <c r="AU1468" s="104"/>
      <c r="AV1468" s="104"/>
      <c r="AW1468" s="104"/>
      <c r="AX1468" s="104"/>
      <c r="AY1468" s="104"/>
      <c r="AZ1468" s="104"/>
      <c r="BA1468" s="104"/>
      <c r="BB1468" s="104"/>
      <c r="BC1468" s="104"/>
      <c r="BD1468" s="104"/>
      <c r="BE1468" s="104"/>
      <c r="BF1468" s="104"/>
      <c r="BG1468" s="104"/>
      <c r="BH1468" s="104"/>
      <c r="BI1468" s="104"/>
      <c r="BJ1468" s="104"/>
      <c r="BK1468" s="104"/>
      <c r="BL1468" s="104"/>
      <c r="BM1468" s="104"/>
      <c r="BN1468" s="104"/>
      <c r="BO1468" s="104"/>
      <c r="BP1468" s="104"/>
      <c r="BQ1468" s="104"/>
      <c r="BR1468" s="104"/>
      <c r="BS1468" s="104"/>
      <c r="BT1468" s="104"/>
      <c r="BU1468" s="104"/>
      <c r="BV1468" s="104"/>
      <c r="BW1468" s="104"/>
      <c r="BX1468" s="104"/>
      <c r="BY1468" s="104"/>
      <c r="BZ1468" s="104"/>
      <c r="CA1468" s="104"/>
      <c r="CB1468" s="104"/>
      <c r="CC1468" s="104"/>
      <c r="CD1468" s="104"/>
      <c r="CE1468" s="104"/>
      <c r="CF1468" s="104"/>
      <c r="CG1468" s="104"/>
      <c r="CH1468" s="104"/>
      <c r="CI1468" s="104"/>
      <c r="CJ1468" s="104"/>
      <c r="CK1468" s="104"/>
      <c r="CL1468" s="104"/>
      <c r="CM1468" s="104"/>
      <c r="CN1468" s="104"/>
      <c r="CO1468" s="104"/>
      <c r="CP1468" s="104"/>
      <c r="CQ1468" s="104"/>
      <c r="CR1468" s="104"/>
      <c r="CS1468" s="104"/>
      <c r="CT1468" s="104"/>
      <c r="CU1468" s="104"/>
      <c r="CV1468" s="104"/>
      <c r="CW1468" s="104"/>
      <c r="CX1468" s="104"/>
      <c r="CY1468" s="104"/>
      <c r="CZ1468" s="104"/>
      <c r="DA1468" s="104"/>
      <c r="DB1468" s="104"/>
      <c r="DC1468" s="104"/>
      <c r="DD1468" s="104"/>
      <c r="DE1468" s="104"/>
      <c r="DF1468" s="104"/>
      <c r="DG1468" s="104"/>
      <c r="DH1468" s="104"/>
      <c r="DI1468" s="104"/>
      <c r="DJ1468" s="107"/>
    </row>
    <row r="1469" spans="1:114" x14ac:dyDescent="0.2">
      <c r="A1469" s="164"/>
      <c r="B1469" s="165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Q1469" s="116"/>
      <c r="R1469" s="116"/>
      <c r="S1469" s="116"/>
      <c r="T1469" s="116"/>
      <c r="U1469" s="116"/>
      <c r="V1469" s="116"/>
      <c r="W1469" s="116"/>
      <c r="X1469" s="116"/>
      <c r="Y1469" s="122"/>
      <c r="Z1469" s="104"/>
      <c r="AA1469" s="104"/>
      <c r="AB1469" s="104"/>
      <c r="AC1469" s="104"/>
      <c r="AD1469" s="104"/>
      <c r="AE1469" s="104"/>
      <c r="AF1469" s="104"/>
      <c r="AG1469" s="104"/>
      <c r="AH1469" s="104"/>
      <c r="AI1469" s="104"/>
      <c r="AJ1469" s="104"/>
      <c r="AK1469" s="104"/>
      <c r="AL1469" s="104"/>
      <c r="AM1469" s="104"/>
      <c r="AN1469" s="104"/>
      <c r="AO1469" s="104"/>
      <c r="AP1469" s="104"/>
      <c r="AQ1469" s="104"/>
      <c r="AR1469" s="104"/>
      <c r="AS1469" s="104"/>
      <c r="AT1469" s="104"/>
      <c r="AU1469" s="104"/>
      <c r="AV1469" s="104"/>
      <c r="AW1469" s="104"/>
      <c r="AX1469" s="104"/>
      <c r="AY1469" s="104"/>
      <c r="AZ1469" s="104"/>
      <c r="BA1469" s="104"/>
      <c r="BB1469" s="104"/>
      <c r="BC1469" s="104"/>
      <c r="BD1469" s="104"/>
      <c r="BE1469" s="104"/>
      <c r="BF1469" s="104"/>
      <c r="BG1469" s="104"/>
      <c r="BH1469" s="104"/>
      <c r="BI1469" s="104"/>
      <c r="BJ1469" s="104"/>
      <c r="BK1469" s="104"/>
      <c r="BL1469" s="104"/>
      <c r="BM1469" s="104"/>
      <c r="BN1469" s="104"/>
      <c r="BO1469" s="104"/>
      <c r="BP1469" s="104"/>
      <c r="BQ1469" s="104"/>
      <c r="BR1469" s="104"/>
      <c r="BS1469" s="104"/>
      <c r="BT1469" s="104"/>
      <c r="BU1469" s="104"/>
      <c r="BV1469" s="104"/>
      <c r="BW1469" s="104"/>
      <c r="BX1469" s="104"/>
      <c r="BY1469" s="104"/>
      <c r="BZ1469" s="104"/>
      <c r="CA1469" s="104"/>
      <c r="CB1469" s="104"/>
      <c r="CC1469" s="104"/>
      <c r="CD1469" s="104"/>
      <c r="CE1469" s="104"/>
      <c r="CF1469" s="104"/>
      <c r="CG1469" s="104"/>
      <c r="CH1469" s="104"/>
      <c r="CI1469" s="104"/>
      <c r="CJ1469" s="104"/>
      <c r="CK1469" s="104"/>
      <c r="CL1469" s="104"/>
      <c r="CM1469" s="104"/>
      <c r="CN1469" s="104"/>
      <c r="CO1469" s="104"/>
      <c r="CP1469" s="104"/>
      <c r="CQ1469" s="104"/>
      <c r="CR1469" s="104"/>
      <c r="CS1469" s="104"/>
      <c r="CT1469" s="104"/>
      <c r="CU1469" s="104"/>
      <c r="CV1469" s="104"/>
      <c r="CW1469" s="104"/>
      <c r="CX1469" s="104"/>
      <c r="CY1469" s="104"/>
      <c r="CZ1469" s="104"/>
      <c r="DA1469" s="104"/>
      <c r="DB1469" s="104"/>
      <c r="DC1469" s="104"/>
      <c r="DD1469" s="104"/>
      <c r="DE1469" s="104"/>
      <c r="DF1469" s="104"/>
      <c r="DG1469" s="104"/>
      <c r="DH1469" s="104"/>
      <c r="DI1469" s="104"/>
      <c r="DJ1469" s="107"/>
    </row>
    <row r="1470" spans="1:114" x14ac:dyDescent="0.2">
      <c r="A1470" s="164"/>
      <c r="B1470" s="165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Q1470" s="116"/>
      <c r="R1470" s="116"/>
      <c r="S1470" s="116"/>
      <c r="T1470" s="116"/>
      <c r="U1470" s="116"/>
      <c r="V1470" s="116"/>
      <c r="W1470" s="116"/>
      <c r="X1470" s="116"/>
      <c r="Y1470" s="122"/>
      <c r="Z1470" s="104"/>
      <c r="AA1470" s="104"/>
      <c r="AB1470" s="104"/>
      <c r="AC1470" s="104"/>
      <c r="AD1470" s="104"/>
      <c r="AE1470" s="104"/>
      <c r="AF1470" s="104"/>
      <c r="AG1470" s="104"/>
      <c r="AH1470" s="104"/>
      <c r="AI1470" s="104"/>
      <c r="AJ1470" s="104"/>
      <c r="AK1470" s="104"/>
      <c r="AL1470" s="104"/>
      <c r="AM1470" s="104"/>
      <c r="AN1470" s="104"/>
      <c r="AO1470" s="104"/>
      <c r="AP1470" s="104"/>
      <c r="AQ1470" s="104"/>
      <c r="AR1470" s="104"/>
      <c r="AS1470" s="104"/>
      <c r="AT1470" s="104"/>
      <c r="AU1470" s="104"/>
      <c r="AV1470" s="104"/>
      <c r="AW1470" s="104"/>
      <c r="AX1470" s="104"/>
      <c r="AY1470" s="104"/>
      <c r="AZ1470" s="104"/>
      <c r="BA1470" s="104"/>
      <c r="BB1470" s="104"/>
      <c r="BC1470" s="104"/>
      <c r="BD1470" s="104"/>
      <c r="BE1470" s="104"/>
      <c r="BF1470" s="104"/>
      <c r="BG1470" s="104"/>
      <c r="BH1470" s="104"/>
      <c r="BI1470" s="104"/>
      <c r="BJ1470" s="104"/>
      <c r="BK1470" s="104"/>
      <c r="BL1470" s="104"/>
      <c r="BM1470" s="104"/>
      <c r="BN1470" s="104"/>
      <c r="BO1470" s="104"/>
      <c r="BP1470" s="104"/>
      <c r="BQ1470" s="104"/>
      <c r="BR1470" s="104"/>
      <c r="BS1470" s="104"/>
      <c r="BT1470" s="104"/>
      <c r="BU1470" s="104"/>
      <c r="BV1470" s="104"/>
      <c r="BW1470" s="104"/>
      <c r="BX1470" s="104"/>
      <c r="BY1470" s="104"/>
      <c r="BZ1470" s="104"/>
      <c r="CA1470" s="104"/>
      <c r="CB1470" s="104"/>
      <c r="CC1470" s="104"/>
      <c r="CD1470" s="104"/>
      <c r="CE1470" s="104"/>
      <c r="CF1470" s="104"/>
      <c r="CG1470" s="104"/>
      <c r="CH1470" s="104"/>
      <c r="CI1470" s="104"/>
      <c r="CJ1470" s="104"/>
      <c r="CK1470" s="104"/>
      <c r="CL1470" s="104"/>
      <c r="CM1470" s="104"/>
      <c r="CN1470" s="104"/>
      <c r="CO1470" s="104"/>
      <c r="CP1470" s="104"/>
      <c r="CQ1470" s="104"/>
      <c r="CR1470" s="104"/>
      <c r="CS1470" s="104"/>
      <c r="CT1470" s="104"/>
      <c r="CU1470" s="104"/>
      <c r="CV1470" s="104"/>
      <c r="CW1470" s="104"/>
      <c r="CX1470" s="104"/>
      <c r="CY1470" s="104"/>
      <c r="CZ1470" s="104"/>
      <c r="DA1470" s="104"/>
      <c r="DB1470" s="104"/>
      <c r="DC1470" s="104"/>
      <c r="DD1470" s="104"/>
      <c r="DE1470" s="104"/>
      <c r="DF1470" s="104"/>
      <c r="DG1470" s="104"/>
      <c r="DH1470" s="104"/>
      <c r="DI1470" s="104"/>
      <c r="DJ1470" s="107"/>
    </row>
    <row r="1471" spans="1:114" x14ac:dyDescent="0.2">
      <c r="A1471" s="164"/>
      <c r="B1471" s="165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Q1471" s="116"/>
      <c r="R1471" s="116"/>
      <c r="S1471" s="116"/>
      <c r="T1471" s="116"/>
      <c r="U1471" s="116"/>
      <c r="V1471" s="116"/>
      <c r="W1471" s="116"/>
      <c r="X1471" s="116"/>
      <c r="Y1471" s="122"/>
      <c r="Z1471" s="104"/>
      <c r="AA1471" s="104"/>
      <c r="AB1471" s="104"/>
      <c r="AC1471" s="104"/>
      <c r="AD1471" s="104"/>
      <c r="AE1471" s="104"/>
      <c r="AF1471" s="104"/>
      <c r="AG1471" s="104"/>
      <c r="AH1471" s="104"/>
      <c r="AI1471" s="104"/>
      <c r="AJ1471" s="104"/>
      <c r="AK1471" s="104"/>
      <c r="AL1471" s="104"/>
      <c r="AM1471" s="104"/>
      <c r="AN1471" s="104"/>
      <c r="AO1471" s="104"/>
      <c r="AP1471" s="104"/>
      <c r="AQ1471" s="104"/>
      <c r="AR1471" s="104"/>
      <c r="AS1471" s="104"/>
      <c r="AT1471" s="104"/>
      <c r="AU1471" s="104"/>
      <c r="AV1471" s="104"/>
      <c r="AW1471" s="104"/>
      <c r="AX1471" s="104"/>
      <c r="AY1471" s="104"/>
      <c r="AZ1471" s="104"/>
      <c r="BA1471" s="104"/>
      <c r="BB1471" s="104"/>
      <c r="BC1471" s="104"/>
      <c r="BD1471" s="104"/>
      <c r="BE1471" s="104"/>
      <c r="BF1471" s="104"/>
      <c r="BG1471" s="104"/>
      <c r="BH1471" s="104"/>
      <c r="BI1471" s="104"/>
      <c r="BJ1471" s="104"/>
      <c r="BK1471" s="104"/>
      <c r="BL1471" s="104"/>
      <c r="BM1471" s="104"/>
      <c r="BN1471" s="104"/>
      <c r="BO1471" s="104"/>
      <c r="BP1471" s="104"/>
      <c r="BQ1471" s="104"/>
      <c r="BR1471" s="104"/>
      <c r="BS1471" s="104"/>
      <c r="BT1471" s="104"/>
      <c r="BU1471" s="104"/>
      <c r="BV1471" s="104"/>
      <c r="BW1471" s="104"/>
      <c r="BX1471" s="104"/>
      <c r="BY1471" s="104"/>
      <c r="BZ1471" s="104"/>
      <c r="CA1471" s="104"/>
      <c r="CB1471" s="104"/>
      <c r="CC1471" s="104"/>
      <c r="CD1471" s="104"/>
      <c r="CE1471" s="104"/>
      <c r="CF1471" s="104"/>
      <c r="CG1471" s="104"/>
      <c r="CH1471" s="104"/>
      <c r="CI1471" s="104"/>
      <c r="CJ1471" s="104"/>
      <c r="CK1471" s="104"/>
      <c r="CL1471" s="104"/>
      <c r="CM1471" s="104"/>
      <c r="CN1471" s="104"/>
      <c r="CO1471" s="104"/>
      <c r="CP1471" s="104"/>
      <c r="CQ1471" s="104"/>
      <c r="CR1471" s="104"/>
      <c r="CS1471" s="104"/>
      <c r="CT1471" s="104"/>
      <c r="CU1471" s="104"/>
      <c r="CV1471" s="104"/>
      <c r="CW1471" s="104"/>
      <c r="CX1471" s="104"/>
      <c r="CY1471" s="104"/>
      <c r="CZ1471" s="104"/>
      <c r="DA1471" s="104"/>
      <c r="DB1471" s="104"/>
      <c r="DC1471" s="104"/>
      <c r="DD1471" s="104"/>
      <c r="DE1471" s="104"/>
      <c r="DF1471" s="104"/>
      <c r="DG1471" s="104"/>
      <c r="DH1471" s="104"/>
      <c r="DI1471" s="104"/>
      <c r="DJ1471" s="107"/>
    </row>
    <row r="1472" spans="1:114" x14ac:dyDescent="0.2">
      <c r="A1472" s="164"/>
      <c r="B1472" s="165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Q1472" s="116"/>
      <c r="R1472" s="116"/>
      <c r="S1472" s="116"/>
      <c r="T1472" s="116"/>
      <c r="U1472" s="116"/>
      <c r="V1472" s="116"/>
      <c r="W1472" s="116"/>
      <c r="X1472" s="116"/>
      <c r="Y1472" s="122"/>
      <c r="Z1472" s="104"/>
      <c r="AA1472" s="104"/>
      <c r="AB1472" s="104"/>
      <c r="AC1472" s="104"/>
      <c r="AD1472" s="104"/>
      <c r="AE1472" s="104"/>
      <c r="AF1472" s="104"/>
      <c r="AG1472" s="104"/>
      <c r="AH1472" s="104"/>
      <c r="AI1472" s="104"/>
      <c r="AJ1472" s="104"/>
      <c r="AK1472" s="104"/>
      <c r="AL1472" s="104"/>
      <c r="AM1472" s="104"/>
      <c r="AN1472" s="104"/>
      <c r="AO1472" s="104"/>
      <c r="AP1472" s="104"/>
      <c r="AQ1472" s="104"/>
      <c r="AR1472" s="104"/>
      <c r="AS1472" s="104"/>
      <c r="AT1472" s="104"/>
      <c r="AU1472" s="104"/>
      <c r="AV1472" s="104"/>
      <c r="AW1472" s="104"/>
      <c r="AX1472" s="104"/>
      <c r="AY1472" s="104"/>
      <c r="AZ1472" s="104"/>
      <c r="BA1472" s="104"/>
      <c r="BB1472" s="104"/>
      <c r="BC1472" s="104"/>
      <c r="BD1472" s="104"/>
      <c r="BE1472" s="104"/>
      <c r="BF1472" s="104"/>
      <c r="BG1472" s="104"/>
      <c r="BH1472" s="104"/>
      <c r="BI1472" s="104"/>
      <c r="BJ1472" s="104"/>
      <c r="BK1472" s="104"/>
      <c r="BL1472" s="104"/>
      <c r="BM1472" s="104"/>
      <c r="BN1472" s="104"/>
      <c r="BO1472" s="104"/>
      <c r="BP1472" s="104"/>
      <c r="BQ1472" s="104"/>
      <c r="BR1472" s="104"/>
      <c r="BS1472" s="104"/>
      <c r="BT1472" s="104"/>
      <c r="BU1472" s="104"/>
      <c r="BV1472" s="104"/>
      <c r="BW1472" s="104"/>
      <c r="BX1472" s="104"/>
      <c r="BY1472" s="104"/>
      <c r="BZ1472" s="104"/>
      <c r="CA1472" s="104"/>
      <c r="CB1472" s="104"/>
      <c r="CC1472" s="104"/>
      <c r="CD1472" s="104"/>
      <c r="CE1472" s="104"/>
      <c r="CF1472" s="104"/>
      <c r="CG1472" s="104"/>
      <c r="CH1472" s="104"/>
      <c r="CI1472" s="104"/>
      <c r="CJ1472" s="104"/>
      <c r="CK1472" s="104"/>
      <c r="CL1472" s="104"/>
      <c r="CM1472" s="104"/>
      <c r="CN1472" s="104"/>
      <c r="CO1472" s="104"/>
      <c r="CP1472" s="104"/>
      <c r="CQ1472" s="104"/>
      <c r="CR1472" s="104"/>
      <c r="CS1472" s="104"/>
      <c r="CT1472" s="104"/>
      <c r="CU1472" s="104"/>
      <c r="CV1472" s="104"/>
      <c r="CW1472" s="104"/>
      <c r="CX1472" s="104"/>
      <c r="CY1472" s="104"/>
      <c r="CZ1472" s="104"/>
      <c r="DA1472" s="104"/>
      <c r="DB1472" s="104"/>
      <c r="DC1472" s="104"/>
      <c r="DD1472" s="104"/>
      <c r="DE1472" s="104"/>
      <c r="DF1472" s="104"/>
      <c r="DG1472" s="104"/>
      <c r="DH1472" s="104"/>
      <c r="DI1472" s="104"/>
      <c r="DJ1472" s="107"/>
    </row>
    <row r="1473" spans="1:114" x14ac:dyDescent="0.2">
      <c r="A1473" s="164"/>
      <c r="B1473" s="165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Q1473" s="116"/>
      <c r="R1473" s="116"/>
      <c r="S1473" s="116"/>
      <c r="T1473" s="116"/>
      <c r="U1473" s="116"/>
      <c r="V1473" s="116"/>
      <c r="W1473" s="116"/>
      <c r="X1473" s="116"/>
      <c r="Y1473" s="122"/>
      <c r="Z1473" s="104"/>
      <c r="AA1473" s="104"/>
      <c r="AB1473" s="104"/>
      <c r="AC1473" s="104"/>
      <c r="AD1473" s="104"/>
      <c r="AE1473" s="104"/>
      <c r="AF1473" s="104"/>
      <c r="AG1473" s="104"/>
      <c r="AH1473" s="104"/>
      <c r="AI1473" s="104"/>
      <c r="AJ1473" s="104"/>
      <c r="AK1473" s="104"/>
      <c r="AL1473" s="104"/>
      <c r="AM1473" s="104"/>
      <c r="AN1473" s="104"/>
      <c r="AO1473" s="104"/>
      <c r="AP1473" s="104"/>
      <c r="AQ1473" s="104"/>
      <c r="AR1473" s="104"/>
      <c r="AS1473" s="104"/>
      <c r="AT1473" s="104"/>
      <c r="AU1473" s="104"/>
      <c r="AV1473" s="104"/>
      <c r="AW1473" s="104"/>
      <c r="AX1473" s="104"/>
      <c r="AY1473" s="104"/>
      <c r="AZ1473" s="104"/>
      <c r="BA1473" s="104"/>
      <c r="BB1473" s="104"/>
      <c r="BC1473" s="104"/>
      <c r="BD1473" s="104"/>
      <c r="BE1473" s="104"/>
      <c r="BF1473" s="104"/>
      <c r="BG1473" s="104"/>
      <c r="BH1473" s="104"/>
      <c r="BI1473" s="104"/>
      <c r="BJ1473" s="104"/>
      <c r="BK1473" s="104"/>
      <c r="BL1473" s="104"/>
      <c r="BM1473" s="104"/>
      <c r="BN1473" s="104"/>
      <c r="BO1473" s="104"/>
      <c r="BP1473" s="104"/>
      <c r="BQ1473" s="104"/>
      <c r="BR1473" s="104"/>
      <c r="BS1473" s="104"/>
      <c r="BT1473" s="104"/>
      <c r="BU1473" s="104"/>
      <c r="BV1473" s="104"/>
      <c r="BW1473" s="104"/>
      <c r="BX1473" s="104"/>
      <c r="BY1473" s="104"/>
      <c r="BZ1473" s="104"/>
      <c r="CA1473" s="104"/>
      <c r="CB1473" s="104"/>
      <c r="CC1473" s="104"/>
      <c r="CD1473" s="104"/>
      <c r="CE1473" s="104"/>
      <c r="CF1473" s="104"/>
      <c r="CG1473" s="104"/>
      <c r="CH1473" s="104"/>
      <c r="CI1473" s="104"/>
      <c r="CJ1473" s="104"/>
      <c r="CK1473" s="104"/>
      <c r="CL1473" s="104"/>
      <c r="CM1473" s="104"/>
      <c r="CN1473" s="104"/>
      <c r="CO1473" s="104"/>
      <c r="CP1473" s="104"/>
      <c r="CQ1473" s="104"/>
      <c r="CR1473" s="104"/>
      <c r="CS1473" s="104"/>
      <c r="CT1473" s="104"/>
      <c r="CU1473" s="104"/>
      <c r="CV1473" s="104"/>
      <c r="CW1473" s="104"/>
      <c r="CX1473" s="104"/>
      <c r="CY1473" s="104"/>
      <c r="CZ1473" s="104"/>
      <c r="DA1473" s="104"/>
      <c r="DB1473" s="104"/>
      <c r="DC1473" s="104"/>
      <c r="DD1473" s="104"/>
      <c r="DE1473" s="104"/>
      <c r="DF1473" s="104"/>
      <c r="DG1473" s="104"/>
      <c r="DH1473" s="104"/>
      <c r="DI1473" s="104"/>
      <c r="DJ1473" s="107"/>
    </row>
    <row r="1474" spans="1:114" x14ac:dyDescent="0.2">
      <c r="A1474" s="164"/>
      <c r="B1474" s="165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Q1474" s="116"/>
      <c r="R1474" s="116"/>
      <c r="S1474" s="116"/>
      <c r="T1474" s="116"/>
      <c r="U1474" s="116"/>
      <c r="V1474" s="116"/>
      <c r="W1474" s="116"/>
      <c r="X1474" s="116"/>
      <c r="Y1474" s="122"/>
      <c r="Z1474" s="104"/>
      <c r="AA1474" s="104"/>
      <c r="AB1474" s="104"/>
      <c r="AC1474" s="104"/>
      <c r="AD1474" s="104"/>
      <c r="AE1474" s="104"/>
      <c r="AF1474" s="104"/>
      <c r="AG1474" s="104"/>
      <c r="AH1474" s="104"/>
      <c r="AI1474" s="104"/>
      <c r="AJ1474" s="104"/>
      <c r="AK1474" s="104"/>
      <c r="AL1474" s="104"/>
      <c r="AM1474" s="104"/>
      <c r="AN1474" s="104"/>
      <c r="AO1474" s="104"/>
      <c r="AP1474" s="104"/>
      <c r="AQ1474" s="104"/>
      <c r="AR1474" s="104"/>
      <c r="AS1474" s="104"/>
      <c r="AT1474" s="104"/>
      <c r="AU1474" s="104"/>
      <c r="AV1474" s="104"/>
      <c r="AW1474" s="104"/>
      <c r="AX1474" s="104"/>
      <c r="AY1474" s="104"/>
      <c r="AZ1474" s="104"/>
      <c r="BA1474" s="104"/>
      <c r="BB1474" s="104"/>
      <c r="BC1474" s="104"/>
      <c r="BD1474" s="104"/>
      <c r="BE1474" s="104"/>
      <c r="BF1474" s="104"/>
      <c r="BG1474" s="104"/>
      <c r="BH1474" s="104"/>
      <c r="BI1474" s="104"/>
      <c r="BJ1474" s="104"/>
      <c r="BK1474" s="104"/>
      <c r="BL1474" s="104"/>
      <c r="BM1474" s="104"/>
      <c r="BN1474" s="104"/>
      <c r="BO1474" s="104"/>
      <c r="BP1474" s="104"/>
      <c r="BQ1474" s="104"/>
      <c r="BR1474" s="104"/>
      <c r="BS1474" s="104"/>
      <c r="BT1474" s="104"/>
      <c r="BU1474" s="104"/>
      <c r="BV1474" s="104"/>
      <c r="BW1474" s="104"/>
      <c r="BX1474" s="104"/>
      <c r="BY1474" s="104"/>
      <c r="BZ1474" s="104"/>
      <c r="CA1474" s="104"/>
      <c r="CB1474" s="104"/>
      <c r="CC1474" s="104"/>
      <c r="CD1474" s="104"/>
      <c r="CE1474" s="104"/>
      <c r="CF1474" s="104"/>
      <c r="CG1474" s="104"/>
      <c r="CH1474" s="104"/>
      <c r="CI1474" s="104"/>
      <c r="CJ1474" s="104"/>
      <c r="CK1474" s="104"/>
      <c r="CL1474" s="104"/>
      <c r="CM1474" s="104"/>
      <c r="CN1474" s="104"/>
      <c r="CO1474" s="104"/>
      <c r="CP1474" s="104"/>
      <c r="CQ1474" s="104"/>
      <c r="CR1474" s="104"/>
      <c r="CS1474" s="104"/>
      <c r="CT1474" s="104"/>
      <c r="CU1474" s="104"/>
      <c r="CV1474" s="104"/>
      <c r="CW1474" s="104"/>
      <c r="CX1474" s="104"/>
      <c r="CY1474" s="104"/>
      <c r="CZ1474" s="104"/>
      <c r="DA1474" s="104"/>
      <c r="DB1474" s="104"/>
      <c r="DC1474" s="104"/>
      <c r="DD1474" s="104"/>
      <c r="DE1474" s="104"/>
      <c r="DF1474" s="104"/>
      <c r="DG1474" s="104"/>
      <c r="DH1474" s="104"/>
      <c r="DI1474" s="104"/>
      <c r="DJ1474" s="107"/>
    </row>
    <row r="1475" spans="1:114" x14ac:dyDescent="0.2">
      <c r="A1475" s="164"/>
      <c r="B1475" s="165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Q1475" s="116"/>
      <c r="R1475" s="116"/>
      <c r="S1475" s="116"/>
      <c r="T1475" s="116"/>
      <c r="U1475" s="116"/>
      <c r="V1475" s="116"/>
      <c r="W1475" s="116"/>
      <c r="X1475" s="116"/>
      <c r="Y1475" s="122"/>
      <c r="Z1475" s="104"/>
      <c r="AA1475" s="104"/>
      <c r="AB1475" s="104"/>
      <c r="AC1475" s="104"/>
      <c r="AD1475" s="104"/>
      <c r="AE1475" s="104"/>
      <c r="AF1475" s="104"/>
      <c r="AG1475" s="104"/>
      <c r="AH1475" s="104"/>
      <c r="AI1475" s="104"/>
      <c r="AJ1475" s="104"/>
      <c r="AK1475" s="104"/>
      <c r="AL1475" s="104"/>
      <c r="AM1475" s="104"/>
      <c r="AN1475" s="104"/>
      <c r="AO1475" s="104"/>
      <c r="AP1475" s="104"/>
      <c r="AQ1475" s="104"/>
      <c r="AR1475" s="104"/>
      <c r="AS1475" s="104"/>
      <c r="AT1475" s="104"/>
      <c r="AU1475" s="104"/>
      <c r="AV1475" s="104"/>
      <c r="AW1475" s="104"/>
      <c r="AX1475" s="104"/>
      <c r="AY1475" s="104"/>
      <c r="AZ1475" s="104"/>
      <c r="BA1475" s="104"/>
      <c r="BB1475" s="104"/>
      <c r="BC1475" s="104"/>
      <c r="BD1475" s="104"/>
      <c r="BE1475" s="104"/>
      <c r="BF1475" s="104"/>
      <c r="BG1475" s="104"/>
      <c r="BH1475" s="104"/>
      <c r="BI1475" s="104"/>
      <c r="BJ1475" s="104"/>
      <c r="BK1475" s="104"/>
      <c r="BL1475" s="104"/>
      <c r="BM1475" s="104"/>
      <c r="BN1475" s="104"/>
      <c r="BO1475" s="104"/>
      <c r="BP1475" s="104"/>
      <c r="BQ1475" s="104"/>
      <c r="BR1475" s="104"/>
      <c r="BS1475" s="104"/>
      <c r="BT1475" s="104"/>
      <c r="BU1475" s="104"/>
      <c r="BV1475" s="104"/>
      <c r="BW1475" s="104"/>
      <c r="BX1475" s="104"/>
      <c r="BY1475" s="104"/>
      <c r="BZ1475" s="104"/>
      <c r="CA1475" s="104"/>
      <c r="CB1475" s="104"/>
      <c r="CC1475" s="104"/>
      <c r="CD1475" s="104"/>
      <c r="CE1475" s="104"/>
      <c r="CF1475" s="104"/>
      <c r="CG1475" s="104"/>
      <c r="CH1475" s="104"/>
      <c r="CI1475" s="104"/>
      <c r="CJ1475" s="104"/>
      <c r="CK1475" s="104"/>
      <c r="CL1475" s="104"/>
      <c r="CM1475" s="104"/>
      <c r="CN1475" s="104"/>
      <c r="CO1475" s="104"/>
      <c r="CP1475" s="104"/>
      <c r="CQ1475" s="104"/>
      <c r="CR1475" s="104"/>
      <c r="CS1475" s="104"/>
      <c r="CT1475" s="104"/>
      <c r="CU1475" s="104"/>
      <c r="CV1475" s="104"/>
      <c r="CW1475" s="104"/>
      <c r="CX1475" s="104"/>
      <c r="CY1475" s="104"/>
      <c r="CZ1475" s="104"/>
      <c r="DA1475" s="104"/>
      <c r="DB1475" s="104"/>
      <c r="DC1475" s="104"/>
      <c r="DD1475" s="104"/>
      <c r="DE1475" s="104"/>
      <c r="DF1475" s="104"/>
      <c r="DG1475" s="104"/>
      <c r="DH1475" s="104"/>
      <c r="DI1475" s="104"/>
      <c r="DJ1475" s="107"/>
    </row>
    <row r="1476" spans="1:114" x14ac:dyDescent="0.2">
      <c r="A1476" s="164"/>
      <c r="B1476" s="165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Q1476" s="116"/>
      <c r="R1476" s="116"/>
      <c r="S1476" s="116"/>
      <c r="T1476" s="116"/>
      <c r="U1476" s="116"/>
      <c r="V1476" s="116"/>
      <c r="W1476" s="116"/>
      <c r="X1476" s="116"/>
      <c r="Y1476" s="122"/>
      <c r="Z1476" s="104"/>
      <c r="AA1476" s="104"/>
      <c r="AB1476" s="104"/>
      <c r="AC1476" s="104"/>
      <c r="AD1476" s="104"/>
      <c r="AE1476" s="104"/>
      <c r="AF1476" s="104"/>
      <c r="AG1476" s="104"/>
      <c r="AH1476" s="104"/>
      <c r="AI1476" s="104"/>
      <c r="AJ1476" s="104"/>
      <c r="AK1476" s="104"/>
      <c r="AL1476" s="104"/>
      <c r="AM1476" s="104"/>
      <c r="AN1476" s="104"/>
      <c r="AO1476" s="104"/>
      <c r="AP1476" s="104"/>
      <c r="AQ1476" s="104"/>
      <c r="AR1476" s="104"/>
      <c r="AS1476" s="104"/>
      <c r="AT1476" s="104"/>
      <c r="AU1476" s="104"/>
      <c r="AV1476" s="104"/>
      <c r="AW1476" s="104"/>
      <c r="AX1476" s="104"/>
      <c r="AY1476" s="104"/>
      <c r="AZ1476" s="104"/>
      <c r="BA1476" s="104"/>
      <c r="BB1476" s="104"/>
      <c r="BC1476" s="104"/>
      <c r="BD1476" s="104"/>
      <c r="BE1476" s="104"/>
      <c r="BF1476" s="104"/>
      <c r="BG1476" s="104"/>
      <c r="BH1476" s="104"/>
      <c r="BI1476" s="104"/>
      <c r="BJ1476" s="104"/>
      <c r="BK1476" s="104"/>
      <c r="BL1476" s="104"/>
      <c r="BM1476" s="104"/>
      <c r="BN1476" s="104"/>
      <c r="BO1476" s="104"/>
      <c r="BP1476" s="104"/>
      <c r="BQ1476" s="104"/>
      <c r="BR1476" s="104"/>
      <c r="BS1476" s="104"/>
      <c r="BT1476" s="104"/>
      <c r="BU1476" s="104"/>
      <c r="BV1476" s="104"/>
      <c r="BW1476" s="104"/>
      <c r="BX1476" s="104"/>
      <c r="BY1476" s="104"/>
      <c r="BZ1476" s="104"/>
      <c r="CA1476" s="104"/>
      <c r="CB1476" s="104"/>
      <c r="CC1476" s="104"/>
      <c r="CD1476" s="104"/>
      <c r="CE1476" s="104"/>
      <c r="CF1476" s="104"/>
      <c r="CG1476" s="104"/>
      <c r="CH1476" s="104"/>
      <c r="CI1476" s="104"/>
      <c r="CJ1476" s="104"/>
      <c r="CK1476" s="104"/>
      <c r="CL1476" s="104"/>
      <c r="CM1476" s="104"/>
      <c r="CN1476" s="104"/>
      <c r="CO1476" s="104"/>
      <c r="CP1476" s="104"/>
      <c r="CQ1476" s="104"/>
      <c r="CR1476" s="104"/>
      <c r="CS1476" s="104"/>
      <c r="CT1476" s="104"/>
      <c r="CU1476" s="104"/>
      <c r="CV1476" s="104"/>
      <c r="CW1476" s="104"/>
      <c r="CX1476" s="104"/>
      <c r="CY1476" s="104"/>
      <c r="CZ1476" s="104"/>
      <c r="DA1476" s="104"/>
      <c r="DB1476" s="104"/>
      <c r="DC1476" s="104"/>
      <c r="DD1476" s="104"/>
      <c r="DE1476" s="104"/>
      <c r="DF1476" s="104"/>
      <c r="DG1476" s="104"/>
      <c r="DH1476" s="104"/>
      <c r="DI1476" s="104"/>
      <c r="DJ1476" s="107"/>
    </row>
    <row r="1477" spans="1:114" x14ac:dyDescent="0.2">
      <c r="A1477" s="164"/>
      <c r="B1477" s="165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Q1477" s="116"/>
      <c r="R1477" s="116"/>
      <c r="S1477" s="116"/>
      <c r="T1477" s="116"/>
      <c r="U1477" s="116"/>
      <c r="V1477" s="116"/>
      <c r="W1477" s="116"/>
      <c r="X1477" s="116"/>
      <c r="Y1477" s="122"/>
      <c r="Z1477" s="104"/>
      <c r="AA1477" s="104"/>
      <c r="AB1477" s="104"/>
      <c r="AC1477" s="104"/>
      <c r="AD1477" s="104"/>
      <c r="AE1477" s="104"/>
      <c r="AF1477" s="104"/>
      <c r="AG1477" s="104"/>
      <c r="AH1477" s="104"/>
      <c r="AI1477" s="104"/>
      <c r="AJ1477" s="104"/>
      <c r="AK1477" s="104"/>
      <c r="AL1477" s="104"/>
      <c r="AM1477" s="104"/>
      <c r="AN1477" s="104"/>
      <c r="AO1477" s="104"/>
      <c r="AP1477" s="104"/>
      <c r="AQ1477" s="104"/>
      <c r="AR1477" s="104"/>
      <c r="AS1477" s="104"/>
      <c r="AT1477" s="104"/>
      <c r="AU1477" s="104"/>
      <c r="AV1477" s="104"/>
      <c r="AW1477" s="104"/>
      <c r="AX1477" s="104"/>
      <c r="AY1477" s="104"/>
      <c r="AZ1477" s="104"/>
      <c r="BA1477" s="104"/>
      <c r="BB1477" s="104"/>
      <c r="BC1477" s="104"/>
      <c r="BD1477" s="104"/>
      <c r="BE1477" s="104"/>
      <c r="BF1477" s="104"/>
      <c r="BG1477" s="104"/>
      <c r="BH1477" s="104"/>
      <c r="BI1477" s="104"/>
      <c r="BJ1477" s="104"/>
      <c r="BK1477" s="104"/>
      <c r="BL1477" s="104"/>
      <c r="BM1477" s="104"/>
      <c r="BN1477" s="104"/>
      <c r="BO1477" s="104"/>
      <c r="BP1477" s="104"/>
      <c r="BQ1477" s="104"/>
      <c r="BR1477" s="104"/>
      <c r="BS1477" s="104"/>
      <c r="BT1477" s="104"/>
      <c r="BU1477" s="104"/>
      <c r="BV1477" s="104"/>
      <c r="BW1477" s="104"/>
      <c r="BX1477" s="104"/>
      <c r="BY1477" s="104"/>
      <c r="BZ1477" s="104"/>
      <c r="CA1477" s="104"/>
      <c r="CB1477" s="104"/>
      <c r="CC1477" s="104"/>
      <c r="CD1477" s="104"/>
      <c r="CE1477" s="104"/>
      <c r="CF1477" s="104"/>
      <c r="CG1477" s="104"/>
      <c r="CH1477" s="104"/>
      <c r="CI1477" s="104"/>
      <c r="CJ1477" s="104"/>
      <c r="CK1477" s="104"/>
      <c r="CL1477" s="104"/>
      <c r="CM1477" s="104"/>
      <c r="CN1477" s="104"/>
      <c r="CO1477" s="104"/>
      <c r="CP1477" s="104"/>
      <c r="CQ1477" s="104"/>
      <c r="CR1477" s="104"/>
      <c r="CS1477" s="104"/>
      <c r="CT1477" s="104"/>
      <c r="CU1477" s="104"/>
      <c r="CV1477" s="104"/>
      <c r="CW1477" s="104"/>
      <c r="CX1477" s="104"/>
      <c r="CY1477" s="104"/>
      <c r="CZ1477" s="104"/>
      <c r="DA1477" s="104"/>
      <c r="DB1477" s="104"/>
      <c r="DC1477" s="104"/>
      <c r="DD1477" s="104"/>
      <c r="DE1477" s="104"/>
      <c r="DF1477" s="104"/>
      <c r="DG1477" s="104"/>
      <c r="DH1477" s="104"/>
      <c r="DI1477" s="104"/>
      <c r="DJ1477" s="107"/>
    </row>
    <row r="1478" spans="1:114" x14ac:dyDescent="0.2">
      <c r="A1478" s="164"/>
      <c r="B1478" s="165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Q1478" s="116"/>
      <c r="R1478" s="116"/>
      <c r="S1478" s="116"/>
      <c r="T1478" s="116"/>
      <c r="U1478" s="116"/>
      <c r="V1478" s="116"/>
      <c r="W1478" s="116"/>
      <c r="X1478" s="116"/>
      <c r="Y1478" s="122"/>
      <c r="Z1478" s="104"/>
      <c r="AA1478" s="104"/>
      <c r="AB1478" s="104"/>
      <c r="AC1478" s="104"/>
      <c r="AD1478" s="104"/>
      <c r="AE1478" s="104"/>
      <c r="AF1478" s="104"/>
      <c r="AG1478" s="104"/>
      <c r="AH1478" s="104"/>
      <c r="AI1478" s="104"/>
      <c r="AJ1478" s="104"/>
      <c r="AK1478" s="104"/>
      <c r="AL1478" s="104"/>
      <c r="AM1478" s="104"/>
      <c r="AN1478" s="104"/>
      <c r="AO1478" s="104"/>
      <c r="AP1478" s="104"/>
      <c r="AQ1478" s="104"/>
      <c r="AR1478" s="104"/>
      <c r="AS1478" s="104"/>
      <c r="AT1478" s="104"/>
      <c r="AU1478" s="104"/>
      <c r="AV1478" s="104"/>
      <c r="AW1478" s="104"/>
      <c r="AX1478" s="104"/>
      <c r="AY1478" s="104"/>
      <c r="AZ1478" s="104"/>
      <c r="BA1478" s="104"/>
      <c r="BB1478" s="104"/>
      <c r="BC1478" s="104"/>
      <c r="BD1478" s="104"/>
      <c r="BE1478" s="104"/>
      <c r="BF1478" s="104"/>
      <c r="BG1478" s="104"/>
      <c r="BH1478" s="104"/>
      <c r="BI1478" s="104"/>
      <c r="BJ1478" s="104"/>
      <c r="BK1478" s="104"/>
      <c r="BL1478" s="104"/>
      <c r="BM1478" s="104"/>
      <c r="BN1478" s="104"/>
      <c r="BO1478" s="104"/>
      <c r="BP1478" s="104"/>
      <c r="BQ1478" s="104"/>
      <c r="BR1478" s="104"/>
      <c r="BS1478" s="104"/>
      <c r="BT1478" s="104"/>
      <c r="BU1478" s="104"/>
      <c r="BV1478" s="104"/>
      <c r="BW1478" s="104"/>
      <c r="BX1478" s="104"/>
      <c r="BY1478" s="104"/>
      <c r="BZ1478" s="104"/>
      <c r="CA1478" s="104"/>
      <c r="CB1478" s="104"/>
      <c r="CC1478" s="104"/>
      <c r="CD1478" s="104"/>
      <c r="CE1478" s="104"/>
      <c r="CF1478" s="104"/>
      <c r="CG1478" s="104"/>
      <c r="CH1478" s="104"/>
      <c r="CI1478" s="104"/>
      <c r="CJ1478" s="104"/>
      <c r="CK1478" s="104"/>
      <c r="CL1478" s="104"/>
      <c r="CM1478" s="104"/>
      <c r="CN1478" s="104"/>
      <c r="CO1478" s="104"/>
      <c r="CP1478" s="104"/>
      <c r="CQ1478" s="104"/>
      <c r="CR1478" s="104"/>
      <c r="CS1478" s="104"/>
      <c r="CT1478" s="104"/>
      <c r="CU1478" s="104"/>
      <c r="CV1478" s="104"/>
      <c r="CW1478" s="104"/>
      <c r="CX1478" s="104"/>
      <c r="CY1478" s="104"/>
      <c r="CZ1478" s="104"/>
      <c r="DA1478" s="104"/>
      <c r="DB1478" s="104"/>
      <c r="DC1478" s="104"/>
      <c r="DD1478" s="104"/>
      <c r="DE1478" s="104"/>
      <c r="DF1478" s="104"/>
      <c r="DG1478" s="104"/>
      <c r="DH1478" s="104"/>
      <c r="DI1478" s="104"/>
      <c r="DJ1478" s="107"/>
    </row>
    <row r="1479" spans="1:114" x14ac:dyDescent="0.2">
      <c r="A1479" s="164"/>
      <c r="B1479" s="165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Q1479" s="116"/>
      <c r="R1479" s="116"/>
      <c r="S1479" s="116"/>
      <c r="T1479" s="116"/>
      <c r="U1479" s="116"/>
      <c r="V1479" s="116"/>
      <c r="W1479" s="116"/>
      <c r="X1479" s="116"/>
      <c r="Y1479" s="122"/>
      <c r="Z1479" s="104"/>
      <c r="AA1479" s="104"/>
      <c r="AB1479" s="104"/>
      <c r="AC1479" s="104"/>
      <c r="AD1479" s="104"/>
      <c r="AE1479" s="104"/>
      <c r="AF1479" s="104"/>
      <c r="AG1479" s="104"/>
      <c r="AH1479" s="104"/>
      <c r="AI1479" s="104"/>
      <c r="AJ1479" s="104"/>
      <c r="AK1479" s="104"/>
      <c r="AL1479" s="104"/>
      <c r="AM1479" s="104"/>
      <c r="AN1479" s="104"/>
      <c r="AO1479" s="104"/>
      <c r="AP1479" s="104"/>
      <c r="AQ1479" s="104"/>
      <c r="AR1479" s="104"/>
      <c r="AS1479" s="104"/>
      <c r="AT1479" s="104"/>
      <c r="AU1479" s="104"/>
      <c r="AV1479" s="104"/>
      <c r="AW1479" s="104"/>
      <c r="AX1479" s="104"/>
      <c r="AY1479" s="104"/>
      <c r="AZ1479" s="104"/>
      <c r="BA1479" s="104"/>
      <c r="BB1479" s="104"/>
      <c r="BC1479" s="104"/>
      <c r="BD1479" s="104"/>
      <c r="BE1479" s="104"/>
      <c r="BF1479" s="104"/>
      <c r="BG1479" s="104"/>
      <c r="BH1479" s="104"/>
      <c r="BI1479" s="104"/>
      <c r="BJ1479" s="104"/>
      <c r="BK1479" s="104"/>
      <c r="BL1479" s="104"/>
      <c r="BM1479" s="104"/>
      <c r="BN1479" s="104"/>
      <c r="BO1479" s="104"/>
      <c r="BP1479" s="104"/>
      <c r="BQ1479" s="104"/>
      <c r="BR1479" s="104"/>
      <c r="BS1479" s="104"/>
      <c r="BT1479" s="104"/>
      <c r="BU1479" s="104"/>
      <c r="BV1479" s="104"/>
      <c r="BW1479" s="104"/>
      <c r="BX1479" s="104"/>
      <c r="BY1479" s="104"/>
      <c r="BZ1479" s="104"/>
      <c r="CA1479" s="104"/>
      <c r="CB1479" s="104"/>
      <c r="CC1479" s="104"/>
      <c r="CD1479" s="104"/>
      <c r="CE1479" s="104"/>
      <c r="CF1479" s="104"/>
      <c r="CG1479" s="104"/>
      <c r="CH1479" s="104"/>
      <c r="CI1479" s="104"/>
      <c r="CJ1479" s="104"/>
      <c r="CK1479" s="104"/>
      <c r="CL1479" s="104"/>
      <c r="CM1479" s="104"/>
      <c r="CN1479" s="104"/>
      <c r="CO1479" s="104"/>
      <c r="CP1479" s="104"/>
      <c r="CQ1479" s="104"/>
      <c r="CR1479" s="104"/>
      <c r="CS1479" s="104"/>
      <c r="CT1479" s="104"/>
      <c r="CU1479" s="104"/>
      <c r="CV1479" s="104"/>
      <c r="CW1479" s="104"/>
      <c r="CX1479" s="104"/>
      <c r="CY1479" s="104"/>
      <c r="CZ1479" s="104"/>
      <c r="DA1479" s="104"/>
      <c r="DB1479" s="104"/>
      <c r="DC1479" s="104"/>
      <c r="DD1479" s="104"/>
      <c r="DE1479" s="104"/>
      <c r="DF1479" s="104"/>
      <c r="DG1479" s="104"/>
      <c r="DH1479" s="104"/>
      <c r="DI1479" s="104"/>
      <c r="DJ1479" s="107"/>
    </row>
    <row r="1480" spans="1:114" x14ac:dyDescent="0.2">
      <c r="A1480" s="164"/>
      <c r="B1480" s="165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Q1480" s="116"/>
      <c r="R1480" s="116"/>
      <c r="S1480" s="116"/>
      <c r="T1480" s="116"/>
      <c r="U1480" s="116"/>
      <c r="V1480" s="116"/>
      <c r="W1480" s="116"/>
      <c r="X1480" s="116"/>
      <c r="Y1480" s="122"/>
      <c r="Z1480" s="104"/>
      <c r="AA1480" s="104"/>
      <c r="AB1480" s="104"/>
      <c r="AC1480" s="104"/>
      <c r="AD1480" s="104"/>
      <c r="AE1480" s="104"/>
      <c r="AF1480" s="104"/>
      <c r="AG1480" s="104"/>
      <c r="AH1480" s="104"/>
      <c r="AI1480" s="104"/>
      <c r="AJ1480" s="104"/>
      <c r="AK1480" s="104"/>
      <c r="AL1480" s="104"/>
      <c r="AM1480" s="104"/>
      <c r="AN1480" s="104"/>
      <c r="AO1480" s="104"/>
      <c r="AP1480" s="104"/>
      <c r="AQ1480" s="104"/>
      <c r="AR1480" s="104"/>
      <c r="AS1480" s="104"/>
      <c r="AT1480" s="104"/>
      <c r="AU1480" s="104"/>
      <c r="AV1480" s="104"/>
      <c r="AW1480" s="104"/>
      <c r="AX1480" s="104"/>
      <c r="AY1480" s="104"/>
      <c r="AZ1480" s="104"/>
      <c r="BA1480" s="104"/>
      <c r="BB1480" s="104"/>
      <c r="BC1480" s="104"/>
      <c r="BD1480" s="104"/>
      <c r="BE1480" s="104"/>
      <c r="BF1480" s="104"/>
      <c r="BG1480" s="104"/>
      <c r="BH1480" s="104"/>
      <c r="BI1480" s="104"/>
      <c r="BJ1480" s="104"/>
      <c r="BK1480" s="104"/>
      <c r="BL1480" s="104"/>
      <c r="BM1480" s="104"/>
      <c r="BN1480" s="104"/>
      <c r="BO1480" s="104"/>
      <c r="BP1480" s="104"/>
      <c r="BQ1480" s="104"/>
      <c r="BR1480" s="104"/>
      <c r="BS1480" s="104"/>
      <c r="BT1480" s="104"/>
      <c r="BU1480" s="104"/>
      <c r="BV1480" s="104"/>
      <c r="BW1480" s="104"/>
      <c r="BX1480" s="104"/>
      <c r="BY1480" s="104"/>
      <c r="BZ1480" s="104"/>
      <c r="CA1480" s="104"/>
      <c r="CB1480" s="104"/>
      <c r="CC1480" s="104"/>
      <c r="CD1480" s="104"/>
      <c r="CE1480" s="104"/>
      <c r="CF1480" s="104"/>
      <c r="CG1480" s="104"/>
      <c r="CH1480" s="104"/>
      <c r="CI1480" s="104"/>
      <c r="CJ1480" s="104"/>
      <c r="CK1480" s="104"/>
      <c r="CL1480" s="104"/>
      <c r="CM1480" s="104"/>
      <c r="CN1480" s="104"/>
      <c r="CO1480" s="104"/>
      <c r="CP1480" s="104"/>
      <c r="CQ1480" s="104"/>
      <c r="CR1480" s="104"/>
      <c r="CS1480" s="104"/>
      <c r="CT1480" s="104"/>
      <c r="CU1480" s="104"/>
      <c r="CV1480" s="104"/>
      <c r="CW1480" s="104"/>
      <c r="CX1480" s="104"/>
      <c r="CY1480" s="104"/>
      <c r="CZ1480" s="104"/>
      <c r="DA1480" s="104"/>
      <c r="DB1480" s="104"/>
      <c r="DC1480" s="104"/>
      <c r="DD1480" s="104"/>
      <c r="DE1480" s="104"/>
      <c r="DF1480" s="104"/>
      <c r="DG1480" s="104"/>
      <c r="DH1480" s="104"/>
      <c r="DI1480" s="104"/>
      <c r="DJ1480" s="107"/>
    </row>
    <row r="1481" spans="1:114" x14ac:dyDescent="0.2">
      <c r="A1481" s="164"/>
      <c r="B1481" s="165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Q1481" s="116"/>
      <c r="R1481" s="116"/>
      <c r="S1481" s="116"/>
      <c r="T1481" s="116"/>
      <c r="U1481" s="116"/>
      <c r="V1481" s="116"/>
      <c r="W1481" s="116"/>
      <c r="X1481" s="116"/>
      <c r="Y1481" s="122"/>
      <c r="Z1481" s="104"/>
      <c r="AA1481" s="104"/>
      <c r="AB1481" s="104"/>
      <c r="AC1481" s="104"/>
      <c r="AD1481" s="104"/>
      <c r="AE1481" s="104"/>
      <c r="AF1481" s="104"/>
      <c r="AG1481" s="104"/>
      <c r="AH1481" s="104"/>
      <c r="AI1481" s="104"/>
      <c r="AJ1481" s="104"/>
      <c r="AK1481" s="104"/>
      <c r="AL1481" s="104"/>
      <c r="AM1481" s="104"/>
      <c r="AN1481" s="104"/>
      <c r="AO1481" s="104"/>
      <c r="AP1481" s="104"/>
      <c r="AQ1481" s="104"/>
      <c r="AR1481" s="104"/>
      <c r="AS1481" s="104"/>
      <c r="AT1481" s="104"/>
      <c r="AU1481" s="104"/>
      <c r="AV1481" s="104"/>
      <c r="AW1481" s="104"/>
      <c r="AX1481" s="104"/>
      <c r="AY1481" s="104"/>
      <c r="AZ1481" s="104"/>
      <c r="BA1481" s="104"/>
      <c r="BB1481" s="104"/>
      <c r="BC1481" s="104"/>
      <c r="BD1481" s="104"/>
      <c r="BE1481" s="104"/>
      <c r="BF1481" s="104"/>
      <c r="BG1481" s="104"/>
      <c r="BH1481" s="104"/>
      <c r="BI1481" s="104"/>
      <c r="BJ1481" s="104"/>
      <c r="BK1481" s="104"/>
      <c r="BL1481" s="104"/>
      <c r="BM1481" s="104"/>
      <c r="BN1481" s="104"/>
      <c r="BO1481" s="104"/>
      <c r="BP1481" s="104"/>
      <c r="BQ1481" s="104"/>
      <c r="BR1481" s="104"/>
      <c r="BS1481" s="104"/>
      <c r="BT1481" s="104"/>
      <c r="BU1481" s="104"/>
      <c r="BV1481" s="104"/>
      <c r="BW1481" s="104"/>
      <c r="BX1481" s="104"/>
      <c r="BY1481" s="104"/>
      <c r="BZ1481" s="104"/>
      <c r="CA1481" s="104"/>
      <c r="CB1481" s="104"/>
      <c r="CC1481" s="104"/>
      <c r="CD1481" s="104"/>
      <c r="CE1481" s="104"/>
      <c r="CF1481" s="104"/>
      <c r="CG1481" s="104"/>
      <c r="CH1481" s="104"/>
      <c r="CI1481" s="104"/>
      <c r="CJ1481" s="104"/>
      <c r="CK1481" s="104"/>
      <c r="CL1481" s="104"/>
      <c r="CM1481" s="104"/>
      <c r="CN1481" s="104"/>
      <c r="CO1481" s="104"/>
      <c r="CP1481" s="104"/>
      <c r="CQ1481" s="104"/>
      <c r="CR1481" s="104"/>
      <c r="CS1481" s="104"/>
      <c r="CT1481" s="104"/>
      <c r="CU1481" s="104"/>
      <c r="CV1481" s="104"/>
      <c r="CW1481" s="104"/>
      <c r="CX1481" s="104"/>
      <c r="CY1481" s="104"/>
      <c r="CZ1481" s="104"/>
      <c r="DA1481" s="104"/>
      <c r="DB1481" s="104"/>
      <c r="DC1481" s="104"/>
      <c r="DD1481" s="104"/>
      <c r="DE1481" s="104"/>
      <c r="DF1481" s="104"/>
      <c r="DG1481" s="104"/>
      <c r="DH1481" s="104"/>
      <c r="DI1481" s="104"/>
      <c r="DJ1481" s="107"/>
    </row>
    <row r="1482" spans="1:114" x14ac:dyDescent="0.2">
      <c r="A1482" s="164"/>
      <c r="B1482" s="165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Q1482" s="116"/>
      <c r="R1482" s="116"/>
      <c r="S1482" s="116"/>
      <c r="T1482" s="116"/>
      <c r="U1482" s="116"/>
      <c r="V1482" s="116"/>
      <c r="W1482" s="116"/>
      <c r="X1482" s="116"/>
      <c r="Y1482" s="122"/>
      <c r="Z1482" s="104"/>
      <c r="AA1482" s="104"/>
      <c r="AB1482" s="104"/>
      <c r="AC1482" s="104"/>
      <c r="AD1482" s="104"/>
      <c r="AE1482" s="104"/>
      <c r="AF1482" s="104"/>
      <c r="AG1482" s="104"/>
      <c r="AH1482" s="104"/>
      <c r="AI1482" s="104"/>
      <c r="AJ1482" s="104"/>
      <c r="AK1482" s="104"/>
      <c r="AL1482" s="104"/>
      <c r="AM1482" s="104"/>
      <c r="AN1482" s="104"/>
      <c r="AO1482" s="104"/>
      <c r="AP1482" s="104"/>
      <c r="AQ1482" s="104"/>
      <c r="AR1482" s="104"/>
      <c r="AS1482" s="104"/>
      <c r="AT1482" s="104"/>
      <c r="AU1482" s="104"/>
      <c r="AV1482" s="104"/>
      <c r="AW1482" s="104"/>
      <c r="AX1482" s="104"/>
      <c r="AY1482" s="104"/>
      <c r="AZ1482" s="104"/>
      <c r="BA1482" s="104"/>
      <c r="BB1482" s="104"/>
      <c r="BC1482" s="104"/>
      <c r="BD1482" s="104"/>
      <c r="BE1482" s="104"/>
      <c r="BF1482" s="104"/>
      <c r="BG1482" s="104"/>
      <c r="BH1482" s="104"/>
      <c r="BI1482" s="104"/>
      <c r="BJ1482" s="104"/>
      <c r="BK1482" s="104"/>
      <c r="BL1482" s="104"/>
      <c r="BM1482" s="104"/>
      <c r="BN1482" s="104"/>
      <c r="BO1482" s="104"/>
      <c r="BP1482" s="104"/>
      <c r="BQ1482" s="104"/>
      <c r="BR1482" s="104"/>
      <c r="BS1482" s="104"/>
      <c r="BT1482" s="104"/>
      <c r="BU1482" s="104"/>
      <c r="BV1482" s="104"/>
      <c r="BW1482" s="104"/>
      <c r="BX1482" s="104"/>
      <c r="BY1482" s="104"/>
      <c r="BZ1482" s="104"/>
      <c r="CA1482" s="104"/>
      <c r="CB1482" s="104"/>
      <c r="CC1482" s="104"/>
      <c r="CD1482" s="104"/>
      <c r="CE1482" s="104"/>
      <c r="CF1482" s="104"/>
      <c r="CG1482" s="104"/>
      <c r="CH1482" s="104"/>
      <c r="CI1482" s="104"/>
      <c r="CJ1482" s="104"/>
      <c r="CK1482" s="104"/>
      <c r="CL1482" s="104"/>
      <c r="CM1482" s="104"/>
      <c r="CN1482" s="104"/>
      <c r="CO1482" s="104"/>
      <c r="CP1482" s="104"/>
      <c r="CQ1482" s="104"/>
      <c r="CR1482" s="104"/>
      <c r="CS1482" s="104"/>
      <c r="CT1482" s="104"/>
      <c r="CU1482" s="104"/>
      <c r="CV1482" s="104"/>
      <c r="CW1482" s="104"/>
      <c r="CX1482" s="104"/>
      <c r="CY1482" s="104"/>
      <c r="CZ1482" s="104"/>
      <c r="DA1482" s="104"/>
      <c r="DB1482" s="104"/>
      <c r="DC1482" s="104"/>
      <c r="DD1482" s="104"/>
      <c r="DE1482" s="104"/>
      <c r="DF1482" s="104"/>
      <c r="DG1482" s="104"/>
      <c r="DH1482" s="104"/>
      <c r="DI1482" s="104"/>
      <c r="DJ1482" s="107"/>
    </row>
    <row r="1483" spans="1:114" x14ac:dyDescent="0.2">
      <c r="A1483" s="164"/>
      <c r="B1483" s="165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Q1483" s="116"/>
      <c r="R1483" s="116"/>
      <c r="S1483" s="116"/>
      <c r="T1483" s="116"/>
      <c r="U1483" s="116"/>
      <c r="V1483" s="116"/>
      <c r="W1483" s="116"/>
      <c r="X1483" s="116"/>
      <c r="Y1483" s="122"/>
      <c r="Z1483" s="104"/>
      <c r="AA1483" s="104"/>
      <c r="AB1483" s="104"/>
      <c r="AC1483" s="104"/>
      <c r="AD1483" s="104"/>
      <c r="AE1483" s="104"/>
      <c r="AF1483" s="104"/>
      <c r="AG1483" s="104"/>
      <c r="AH1483" s="104"/>
      <c r="AI1483" s="104"/>
      <c r="AJ1483" s="104"/>
      <c r="AK1483" s="104"/>
      <c r="AL1483" s="104"/>
      <c r="AM1483" s="104"/>
      <c r="AN1483" s="104"/>
      <c r="AO1483" s="104"/>
      <c r="AP1483" s="104"/>
      <c r="AQ1483" s="104"/>
      <c r="AR1483" s="104"/>
      <c r="AS1483" s="104"/>
      <c r="AT1483" s="104"/>
      <c r="AU1483" s="104"/>
      <c r="AV1483" s="104"/>
      <c r="AW1483" s="104"/>
      <c r="AX1483" s="104"/>
      <c r="AY1483" s="104"/>
      <c r="AZ1483" s="104"/>
      <c r="BA1483" s="104"/>
      <c r="BB1483" s="104"/>
      <c r="BC1483" s="104"/>
      <c r="BD1483" s="104"/>
      <c r="BE1483" s="104"/>
      <c r="BF1483" s="104"/>
      <c r="BG1483" s="104"/>
      <c r="BH1483" s="104"/>
      <c r="BI1483" s="104"/>
      <c r="BJ1483" s="104"/>
      <c r="BK1483" s="104"/>
      <c r="BL1483" s="104"/>
      <c r="BM1483" s="104"/>
      <c r="BN1483" s="104"/>
      <c r="BO1483" s="104"/>
      <c r="BP1483" s="104"/>
      <c r="BQ1483" s="104"/>
      <c r="BR1483" s="104"/>
      <c r="BS1483" s="104"/>
      <c r="BT1483" s="104"/>
      <c r="BU1483" s="104"/>
      <c r="BV1483" s="104"/>
      <c r="BW1483" s="104"/>
      <c r="BX1483" s="104"/>
      <c r="BY1483" s="104"/>
      <c r="BZ1483" s="104"/>
      <c r="CA1483" s="104"/>
      <c r="CB1483" s="104"/>
      <c r="CC1483" s="104"/>
      <c r="CD1483" s="104"/>
      <c r="CE1483" s="104"/>
      <c r="CF1483" s="104"/>
      <c r="CG1483" s="104"/>
      <c r="CH1483" s="104"/>
      <c r="CI1483" s="104"/>
      <c r="CJ1483" s="104"/>
      <c r="CK1483" s="104"/>
      <c r="CL1483" s="104"/>
      <c r="CM1483" s="104"/>
      <c r="CN1483" s="104"/>
      <c r="CO1483" s="104"/>
      <c r="CP1483" s="104"/>
      <c r="CQ1483" s="104"/>
      <c r="CR1483" s="104"/>
      <c r="CS1483" s="104"/>
      <c r="CT1483" s="104"/>
      <c r="CU1483" s="104"/>
      <c r="CV1483" s="104"/>
      <c r="CW1483" s="104"/>
      <c r="CX1483" s="104"/>
      <c r="CY1483" s="104"/>
      <c r="CZ1483" s="104"/>
      <c r="DA1483" s="104"/>
      <c r="DB1483" s="104"/>
      <c r="DC1483" s="104"/>
      <c r="DD1483" s="104"/>
      <c r="DE1483" s="104"/>
      <c r="DF1483" s="104"/>
      <c r="DG1483" s="104"/>
      <c r="DH1483" s="104"/>
      <c r="DI1483" s="104"/>
      <c r="DJ1483" s="107"/>
    </row>
    <row r="1484" spans="1:114" x14ac:dyDescent="0.2">
      <c r="A1484" s="164"/>
      <c r="B1484" s="165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Q1484" s="116"/>
      <c r="R1484" s="116"/>
      <c r="S1484" s="116"/>
      <c r="T1484" s="116"/>
      <c r="U1484" s="116"/>
      <c r="V1484" s="116"/>
      <c r="W1484" s="116"/>
      <c r="X1484" s="116"/>
      <c r="Y1484" s="122"/>
      <c r="Z1484" s="104"/>
      <c r="AA1484" s="104"/>
      <c r="AB1484" s="104"/>
      <c r="AC1484" s="104"/>
      <c r="AD1484" s="104"/>
      <c r="AE1484" s="104"/>
      <c r="AF1484" s="104"/>
      <c r="AG1484" s="104"/>
      <c r="AH1484" s="104"/>
      <c r="AI1484" s="104"/>
      <c r="AJ1484" s="104"/>
      <c r="AK1484" s="104"/>
      <c r="AL1484" s="104"/>
      <c r="AM1484" s="104"/>
      <c r="AN1484" s="104"/>
      <c r="AO1484" s="104"/>
      <c r="AP1484" s="104"/>
      <c r="AQ1484" s="104"/>
      <c r="AR1484" s="104"/>
      <c r="AS1484" s="104"/>
      <c r="AT1484" s="104"/>
      <c r="AU1484" s="104"/>
      <c r="AV1484" s="104"/>
      <c r="AW1484" s="104"/>
      <c r="AX1484" s="104"/>
      <c r="AY1484" s="104"/>
      <c r="AZ1484" s="104"/>
      <c r="BA1484" s="104"/>
      <c r="BB1484" s="104"/>
      <c r="BC1484" s="104"/>
      <c r="BD1484" s="104"/>
      <c r="BE1484" s="104"/>
      <c r="BF1484" s="104"/>
      <c r="BG1484" s="104"/>
      <c r="BH1484" s="104"/>
      <c r="BI1484" s="104"/>
      <c r="BJ1484" s="104"/>
      <c r="BK1484" s="104"/>
      <c r="BL1484" s="104"/>
      <c r="BM1484" s="104"/>
      <c r="BN1484" s="104"/>
      <c r="BO1484" s="104"/>
      <c r="BP1484" s="104"/>
      <c r="BQ1484" s="104"/>
      <c r="BR1484" s="104"/>
      <c r="BS1484" s="104"/>
      <c r="BT1484" s="104"/>
      <c r="BU1484" s="104"/>
      <c r="BV1484" s="104"/>
      <c r="BW1484" s="104"/>
      <c r="BX1484" s="104"/>
      <c r="BY1484" s="104"/>
      <c r="BZ1484" s="104"/>
      <c r="CA1484" s="104"/>
      <c r="CB1484" s="104"/>
      <c r="CC1484" s="104"/>
      <c r="CD1484" s="104"/>
      <c r="CE1484" s="104"/>
      <c r="CF1484" s="104"/>
      <c r="CG1484" s="104"/>
      <c r="CH1484" s="104"/>
      <c r="CI1484" s="104"/>
      <c r="CJ1484" s="104"/>
      <c r="CK1484" s="104"/>
      <c r="CL1484" s="104"/>
      <c r="CM1484" s="104"/>
      <c r="CN1484" s="104"/>
      <c r="CO1484" s="104"/>
      <c r="CP1484" s="104"/>
      <c r="CQ1484" s="104"/>
      <c r="CR1484" s="104"/>
      <c r="CS1484" s="104"/>
      <c r="CT1484" s="104"/>
      <c r="CU1484" s="104"/>
      <c r="CV1484" s="104"/>
      <c r="CW1484" s="104"/>
      <c r="CX1484" s="104"/>
      <c r="CY1484" s="104"/>
      <c r="CZ1484" s="104"/>
      <c r="DA1484" s="104"/>
      <c r="DB1484" s="104"/>
      <c r="DC1484" s="104"/>
      <c r="DD1484" s="104"/>
      <c r="DE1484" s="104"/>
      <c r="DF1484" s="104"/>
      <c r="DG1484" s="104"/>
      <c r="DH1484" s="104"/>
      <c r="DI1484" s="104"/>
      <c r="DJ1484" s="107"/>
    </row>
    <row r="1485" spans="1:114" x14ac:dyDescent="0.2">
      <c r="A1485" s="164"/>
      <c r="B1485" s="165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22"/>
      <c r="Z1485" s="104"/>
      <c r="AA1485" s="104"/>
      <c r="AB1485" s="104"/>
      <c r="AC1485" s="104"/>
      <c r="AD1485" s="104"/>
      <c r="AE1485" s="104"/>
      <c r="AF1485" s="104"/>
      <c r="AG1485" s="104"/>
      <c r="AH1485" s="104"/>
      <c r="AI1485" s="104"/>
      <c r="AJ1485" s="104"/>
      <c r="AK1485" s="104"/>
      <c r="AL1485" s="104"/>
      <c r="AM1485" s="104"/>
      <c r="AN1485" s="104"/>
      <c r="AO1485" s="104"/>
      <c r="AP1485" s="104"/>
      <c r="AQ1485" s="104"/>
      <c r="AR1485" s="104"/>
      <c r="AS1485" s="104"/>
      <c r="AT1485" s="104"/>
      <c r="AU1485" s="104"/>
      <c r="AV1485" s="104"/>
      <c r="AW1485" s="104"/>
      <c r="AX1485" s="104"/>
      <c r="AY1485" s="104"/>
      <c r="AZ1485" s="104"/>
      <c r="BA1485" s="104"/>
      <c r="BB1485" s="104"/>
      <c r="BC1485" s="104"/>
      <c r="BD1485" s="104"/>
      <c r="BE1485" s="104"/>
      <c r="BF1485" s="104"/>
      <c r="BG1485" s="104"/>
      <c r="BH1485" s="104"/>
      <c r="BI1485" s="104"/>
      <c r="BJ1485" s="104"/>
      <c r="BK1485" s="104"/>
      <c r="BL1485" s="104"/>
      <c r="BM1485" s="104"/>
      <c r="BN1485" s="104"/>
      <c r="BO1485" s="104"/>
      <c r="BP1485" s="104"/>
      <c r="BQ1485" s="104"/>
      <c r="BR1485" s="104"/>
      <c r="BS1485" s="104"/>
      <c r="BT1485" s="104"/>
      <c r="BU1485" s="104"/>
      <c r="BV1485" s="104"/>
      <c r="BW1485" s="104"/>
      <c r="BX1485" s="104"/>
      <c r="BY1485" s="104"/>
      <c r="BZ1485" s="104"/>
      <c r="CA1485" s="104"/>
      <c r="CB1485" s="104"/>
      <c r="CC1485" s="104"/>
      <c r="CD1485" s="104"/>
      <c r="CE1485" s="104"/>
      <c r="CF1485" s="104"/>
      <c r="CG1485" s="104"/>
      <c r="CH1485" s="104"/>
      <c r="CI1485" s="104"/>
      <c r="CJ1485" s="104"/>
      <c r="CK1485" s="104"/>
      <c r="CL1485" s="104"/>
      <c r="CM1485" s="104"/>
      <c r="CN1485" s="104"/>
      <c r="CO1485" s="104"/>
      <c r="CP1485" s="104"/>
      <c r="CQ1485" s="104"/>
      <c r="CR1485" s="104"/>
      <c r="CS1485" s="104"/>
      <c r="CT1485" s="104"/>
      <c r="CU1485" s="104"/>
      <c r="CV1485" s="104"/>
      <c r="CW1485" s="104"/>
      <c r="CX1485" s="104"/>
      <c r="CY1485" s="104"/>
      <c r="CZ1485" s="104"/>
      <c r="DA1485" s="104"/>
      <c r="DB1485" s="104"/>
      <c r="DC1485" s="104"/>
      <c r="DD1485" s="104"/>
      <c r="DE1485" s="104"/>
      <c r="DF1485" s="104"/>
      <c r="DG1485" s="104"/>
      <c r="DH1485" s="104"/>
      <c r="DI1485" s="104"/>
      <c r="DJ1485" s="107"/>
    </row>
    <row r="1486" spans="1:114" x14ac:dyDescent="0.2">
      <c r="A1486" s="164"/>
      <c r="B1486" s="165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16"/>
      <c r="U1486" s="116"/>
      <c r="V1486" s="116"/>
      <c r="W1486" s="116"/>
      <c r="X1486" s="116"/>
      <c r="Y1486" s="122"/>
      <c r="Z1486" s="104"/>
      <c r="AA1486" s="104"/>
      <c r="AB1486" s="104"/>
      <c r="AC1486" s="104"/>
      <c r="AD1486" s="104"/>
      <c r="AE1486" s="104"/>
      <c r="AF1486" s="104"/>
      <c r="AG1486" s="104"/>
      <c r="AH1486" s="104"/>
      <c r="AI1486" s="104"/>
      <c r="AJ1486" s="104"/>
      <c r="AK1486" s="104"/>
      <c r="AL1486" s="104"/>
      <c r="AM1486" s="104"/>
      <c r="AN1486" s="104"/>
      <c r="AO1486" s="104"/>
      <c r="AP1486" s="104"/>
      <c r="AQ1486" s="104"/>
      <c r="AR1486" s="104"/>
      <c r="AS1486" s="104"/>
      <c r="AT1486" s="104"/>
      <c r="AU1486" s="104"/>
      <c r="AV1486" s="104"/>
      <c r="AW1486" s="104"/>
      <c r="AX1486" s="104"/>
      <c r="AY1486" s="104"/>
      <c r="AZ1486" s="104"/>
      <c r="BA1486" s="104"/>
      <c r="BB1486" s="104"/>
      <c r="BC1486" s="104"/>
      <c r="BD1486" s="104"/>
      <c r="BE1486" s="104"/>
      <c r="BF1486" s="104"/>
      <c r="BG1486" s="104"/>
      <c r="BH1486" s="104"/>
      <c r="BI1486" s="104"/>
      <c r="BJ1486" s="104"/>
      <c r="BK1486" s="104"/>
      <c r="BL1486" s="104"/>
      <c r="BM1486" s="104"/>
      <c r="BN1486" s="104"/>
      <c r="BO1486" s="104"/>
      <c r="BP1486" s="104"/>
      <c r="BQ1486" s="104"/>
      <c r="BR1486" s="104"/>
      <c r="BS1486" s="104"/>
      <c r="BT1486" s="104"/>
      <c r="BU1486" s="104"/>
      <c r="BV1486" s="104"/>
      <c r="BW1486" s="104"/>
      <c r="BX1486" s="104"/>
      <c r="BY1486" s="104"/>
      <c r="BZ1486" s="104"/>
      <c r="CA1486" s="104"/>
      <c r="CB1486" s="104"/>
      <c r="CC1486" s="104"/>
      <c r="CD1486" s="104"/>
      <c r="CE1486" s="104"/>
      <c r="CF1486" s="104"/>
      <c r="CG1486" s="104"/>
      <c r="CH1486" s="104"/>
      <c r="CI1486" s="104"/>
      <c r="CJ1486" s="104"/>
      <c r="CK1486" s="104"/>
      <c r="CL1486" s="104"/>
      <c r="CM1486" s="104"/>
      <c r="CN1486" s="104"/>
      <c r="CO1486" s="104"/>
      <c r="CP1486" s="104"/>
      <c r="CQ1486" s="104"/>
      <c r="CR1486" s="104"/>
      <c r="CS1486" s="104"/>
      <c r="CT1486" s="104"/>
      <c r="CU1486" s="104"/>
      <c r="CV1486" s="104"/>
      <c r="CW1486" s="104"/>
      <c r="CX1486" s="104"/>
      <c r="CY1486" s="104"/>
      <c r="CZ1486" s="104"/>
      <c r="DA1486" s="104"/>
      <c r="DB1486" s="104"/>
      <c r="DC1486" s="104"/>
      <c r="DD1486" s="104"/>
      <c r="DE1486" s="104"/>
      <c r="DF1486" s="104"/>
      <c r="DG1486" s="104"/>
      <c r="DH1486" s="104"/>
      <c r="DI1486" s="104"/>
      <c r="DJ1486" s="107"/>
    </row>
    <row r="1487" spans="1:114" x14ac:dyDescent="0.2">
      <c r="A1487" s="164"/>
      <c r="B1487" s="165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Q1487" s="116"/>
      <c r="R1487" s="116"/>
      <c r="S1487" s="116"/>
      <c r="T1487" s="116"/>
      <c r="U1487" s="116"/>
      <c r="V1487" s="116"/>
      <c r="W1487" s="116"/>
      <c r="X1487" s="116"/>
      <c r="Y1487" s="122"/>
      <c r="Z1487" s="104"/>
      <c r="AA1487" s="104"/>
      <c r="AB1487" s="104"/>
      <c r="AC1487" s="104"/>
      <c r="AD1487" s="104"/>
      <c r="AE1487" s="104"/>
      <c r="AF1487" s="104"/>
      <c r="AG1487" s="104"/>
      <c r="AH1487" s="104"/>
      <c r="AI1487" s="104"/>
      <c r="AJ1487" s="104"/>
      <c r="AK1487" s="104"/>
      <c r="AL1487" s="104"/>
      <c r="AM1487" s="104"/>
      <c r="AN1487" s="104"/>
      <c r="AO1487" s="104"/>
      <c r="AP1487" s="104"/>
      <c r="AQ1487" s="104"/>
      <c r="AR1487" s="104"/>
      <c r="AS1487" s="104"/>
      <c r="AT1487" s="104"/>
      <c r="AU1487" s="104"/>
      <c r="AV1487" s="104"/>
      <c r="AW1487" s="104"/>
      <c r="AX1487" s="104"/>
      <c r="AY1487" s="104"/>
      <c r="AZ1487" s="104"/>
      <c r="BA1487" s="104"/>
      <c r="BB1487" s="104"/>
      <c r="BC1487" s="104"/>
      <c r="BD1487" s="104"/>
      <c r="BE1487" s="104"/>
      <c r="BF1487" s="104"/>
      <c r="BG1487" s="104"/>
      <c r="BH1487" s="104"/>
      <c r="BI1487" s="104"/>
      <c r="BJ1487" s="104"/>
      <c r="BK1487" s="104"/>
      <c r="BL1487" s="104"/>
      <c r="BM1487" s="104"/>
      <c r="BN1487" s="104"/>
      <c r="BO1487" s="104"/>
      <c r="BP1487" s="104"/>
      <c r="BQ1487" s="104"/>
      <c r="BR1487" s="104"/>
      <c r="BS1487" s="104"/>
      <c r="BT1487" s="104"/>
      <c r="BU1487" s="104"/>
      <c r="BV1487" s="104"/>
      <c r="BW1487" s="104"/>
      <c r="BX1487" s="104"/>
      <c r="BY1487" s="104"/>
      <c r="BZ1487" s="104"/>
      <c r="CA1487" s="104"/>
      <c r="CB1487" s="104"/>
      <c r="CC1487" s="104"/>
      <c r="CD1487" s="104"/>
      <c r="CE1487" s="104"/>
      <c r="CF1487" s="104"/>
      <c r="CG1487" s="104"/>
      <c r="CH1487" s="104"/>
      <c r="CI1487" s="104"/>
      <c r="CJ1487" s="104"/>
      <c r="CK1487" s="104"/>
      <c r="CL1487" s="104"/>
      <c r="CM1487" s="104"/>
      <c r="CN1487" s="104"/>
      <c r="CO1487" s="104"/>
      <c r="CP1487" s="104"/>
      <c r="CQ1487" s="104"/>
      <c r="CR1487" s="104"/>
      <c r="CS1487" s="104"/>
      <c r="CT1487" s="104"/>
      <c r="CU1487" s="104"/>
      <c r="CV1487" s="104"/>
      <c r="CW1487" s="104"/>
      <c r="CX1487" s="104"/>
      <c r="CY1487" s="104"/>
      <c r="CZ1487" s="104"/>
      <c r="DA1487" s="104"/>
      <c r="DB1487" s="104"/>
      <c r="DC1487" s="104"/>
      <c r="DD1487" s="104"/>
      <c r="DE1487" s="104"/>
      <c r="DF1487" s="104"/>
      <c r="DG1487" s="104"/>
      <c r="DH1487" s="104"/>
      <c r="DI1487" s="104"/>
      <c r="DJ1487" s="107"/>
    </row>
    <row r="1488" spans="1:114" x14ac:dyDescent="0.2">
      <c r="A1488" s="164"/>
      <c r="B1488" s="165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Q1488" s="116"/>
      <c r="R1488" s="116"/>
      <c r="S1488" s="116"/>
      <c r="T1488" s="116"/>
      <c r="U1488" s="116"/>
      <c r="V1488" s="116"/>
      <c r="W1488" s="116"/>
      <c r="X1488" s="116"/>
      <c r="Y1488" s="122"/>
      <c r="Z1488" s="104"/>
      <c r="AA1488" s="104"/>
      <c r="AB1488" s="104"/>
      <c r="AC1488" s="104"/>
      <c r="AD1488" s="104"/>
      <c r="AE1488" s="104"/>
      <c r="AF1488" s="104"/>
      <c r="AG1488" s="104"/>
      <c r="AH1488" s="104"/>
      <c r="AI1488" s="104"/>
      <c r="AJ1488" s="104"/>
      <c r="AK1488" s="104"/>
      <c r="AL1488" s="104"/>
      <c r="AM1488" s="104"/>
      <c r="AN1488" s="104"/>
      <c r="AO1488" s="104"/>
      <c r="AP1488" s="104"/>
      <c r="AQ1488" s="104"/>
      <c r="AR1488" s="104"/>
      <c r="AS1488" s="104"/>
      <c r="AT1488" s="104"/>
      <c r="AU1488" s="104"/>
      <c r="AV1488" s="104"/>
      <c r="AW1488" s="104"/>
      <c r="AX1488" s="104"/>
      <c r="AY1488" s="104"/>
      <c r="AZ1488" s="104"/>
      <c r="BA1488" s="104"/>
      <c r="BB1488" s="104"/>
      <c r="BC1488" s="104"/>
      <c r="BD1488" s="104"/>
      <c r="BE1488" s="104"/>
      <c r="BF1488" s="104"/>
      <c r="BG1488" s="104"/>
      <c r="BH1488" s="104"/>
      <c r="BI1488" s="104"/>
      <c r="BJ1488" s="104"/>
      <c r="BK1488" s="104"/>
      <c r="BL1488" s="104"/>
      <c r="BM1488" s="104"/>
      <c r="BN1488" s="104"/>
      <c r="BO1488" s="104"/>
      <c r="BP1488" s="104"/>
      <c r="BQ1488" s="104"/>
      <c r="BR1488" s="104"/>
      <c r="BS1488" s="104"/>
      <c r="BT1488" s="104"/>
      <c r="BU1488" s="104"/>
      <c r="BV1488" s="104"/>
      <c r="BW1488" s="104"/>
      <c r="BX1488" s="104"/>
      <c r="BY1488" s="104"/>
      <c r="BZ1488" s="104"/>
      <c r="CA1488" s="104"/>
      <c r="CB1488" s="104"/>
      <c r="CC1488" s="104"/>
      <c r="CD1488" s="104"/>
      <c r="CE1488" s="104"/>
      <c r="CF1488" s="104"/>
      <c r="CG1488" s="104"/>
      <c r="CH1488" s="104"/>
      <c r="CI1488" s="104"/>
      <c r="CJ1488" s="104"/>
      <c r="CK1488" s="104"/>
      <c r="CL1488" s="104"/>
      <c r="CM1488" s="104"/>
      <c r="CN1488" s="104"/>
      <c r="CO1488" s="104"/>
      <c r="CP1488" s="104"/>
      <c r="CQ1488" s="104"/>
      <c r="CR1488" s="104"/>
      <c r="CS1488" s="104"/>
      <c r="CT1488" s="104"/>
      <c r="CU1488" s="104"/>
      <c r="CV1488" s="104"/>
      <c r="CW1488" s="104"/>
      <c r="CX1488" s="104"/>
      <c r="CY1488" s="104"/>
      <c r="CZ1488" s="104"/>
      <c r="DA1488" s="104"/>
      <c r="DB1488" s="104"/>
      <c r="DC1488" s="104"/>
      <c r="DD1488" s="104"/>
      <c r="DE1488" s="104"/>
      <c r="DF1488" s="104"/>
      <c r="DG1488" s="104"/>
      <c r="DH1488" s="104"/>
      <c r="DI1488" s="104"/>
      <c r="DJ1488" s="107"/>
    </row>
    <row r="1489" spans="1:114" x14ac:dyDescent="0.2">
      <c r="A1489" s="164"/>
      <c r="B1489" s="165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Q1489" s="116"/>
      <c r="R1489" s="116"/>
      <c r="S1489" s="116"/>
      <c r="T1489" s="116"/>
      <c r="U1489" s="116"/>
      <c r="V1489" s="116"/>
      <c r="W1489" s="116"/>
      <c r="X1489" s="116"/>
      <c r="Y1489" s="122"/>
      <c r="Z1489" s="104"/>
      <c r="AA1489" s="104"/>
      <c r="AB1489" s="104"/>
      <c r="AC1489" s="104"/>
      <c r="AD1489" s="104"/>
      <c r="AE1489" s="104"/>
      <c r="AF1489" s="104"/>
      <c r="AG1489" s="104"/>
      <c r="AH1489" s="104"/>
      <c r="AI1489" s="104"/>
      <c r="AJ1489" s="104"/>
      <c r="AK1489" s="104"/>
      <c r="AL1489" s="104"/>
      <c r="AM1489" s="104"/>
      <c r="AN1489" s="104"/>
      <c r="AO1489" s="104"/>
      <c r="AP1489" s="104"/>
      <c r="AQ1489" s="104"/>
      <c r="AR1489" s="104"/>
      <c r="AS1489" s="104"/>
      <c r="AT1489" s="104"/>
      <c r="AU1489" s="104"/>
      <c r="AV1489" s="104"/>
      <c r="AW1489" s="104"/>
      <c r="AX1489" s="104"/>
      <c r="AY1489" s="104"/>
      <c r="AZ1489" s="104"/>
      <c r="BA1489" s="104"/>
      <c r="BB1489" s="104"/>
      <c r="BC1489" s="104"/>
      <c r="BD1489" s="104"/>
      <c r="BE1489" s="104"/>
      <c r="BF1489" s="104"/>
      <c r="BG1489" s="104"/>
      <c r="BH1489" s="104"/>
      <c r="BI1489" s="104"/>
      <c r="BJ1489" s="104"/>
      <c r="BK1489" s="104"/>
      <c r="BL1489" s="104"/>
      <c r="BM1489" s="104"/>
      <c r="BN1489" s="104"/>
      <c r="BO1489" s="104"/>
      <c r="BP1489" s="104"/>
      <c r="BQ1489" s="104"/>
      <c r="BR1489" s="104"/>
      <c r="BS1489" s="104"/>
      <c r="BT1489" s="104"/>
      <c r="BU1489" s="104"/>
      <c r="BV1489" s="104"/>
      <c r="BW1489" s="104"/>
      <c r="BX1489" s="104"/>
      <c r="BY1489" s="104"/>
      <c r="BZ1489" s="104"/>
      <c r="CA1489" s="104"/>
      <c r="CB1489" s="104"/>
      <c r="CC1489" s="104"/>
      <c r="CD1489" s="104"/>
      <c r="CE1489" s="104"/>
      <c r="CF1489" s="104"/>
      <c r="CG1489" s="104"/>
      <c r="CH1489" s="104"/>
      <c r="CI1489" s="104"/>
      <c r="CJ1489" s="104"/>
      <c r="CK1489" s="104"/>
      <c r="CL1489" s="104"/>
      <c r="CM1489" s="104"/>
      <c r="CN1489" s="104"/>
      <c r="CO1489" s="104"/>
      <c r="CP1489" s="104"/>
      <c r="CQ1489" s="104"/>
      <c r="CR1489" s="104"/>
      <c r="CS1489" s="104"/>
      <c r="CT1489" s="104"/>
      <c r="CU1489" s="104"/>
      <c r="CV1489" s="104"/>
      <c r="CW1489" s="104"/>
      <c r="CX1489" s="104"/>
      <c r="CY1489" s="104"/>
      <c r="CZ1489" s="104"/>
      <c r="DA1489" s="104"/>
      <c r="DB1489" s="104"/>
      <c r="DC1489" s="104"/>
      <c r="DD1489" s="104"/>
      <c r="DE1489" s="104"/>
      <c r="DF1489" s="104"/>
      <c r="DG1489" s="104"/>
      <c r="DH1489" s="104"/>
      <c r="DI1489" s="104"/>
      <c r="DJ1489" s="107"/>
    </row>
    <row r="1490" spans="1:114" x14ac:dyDescent="0.2">
      <c r="A1490" s="164"/>
      <c r="B1490" s="165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Q1490" s="116"/>
      <c r="R1490" s="116"/>
      <c r="S1490" s="116"/>
      <c r="T1490" s="116"/>
      <c r="U1490" s="116"/>
      <c r="V1490" s="116"/>
      <c r="W1490" s="116"/>
      <c r="X1490" s="116"/>
      <c r="Y1490" s="122"/>
      <c r="Z1490" s="104"/>
      <c r="AA1490" s="104"/>
      <c r="AB1490" s="104"/>
      <c r="AC1490" s="104"/>
      <c r="AD1490" s="104"/>
      <c r="AE1490" s="104"/>
      <c r="AF1490" s="104"/>
      <c r="AG1490" s="104"/>
      <c r="AH1490" s="104"/>
      <c r="AI1490" s="104"/>
      <c r="AJ1490" s="104"/>
      <c r="AK1490" s="104"/>
      <c r="AL1490" s="104"/>
      <c r="AM1490" s="104"/>
      <c r="AN1490" s="104"/>
      <c r="AO1490" s="104"/>
      <c r="AP1490" s="104"/>
      <c r="AQ1490" s="104"/>
      <c r="AR1490" s="104"/>
      <c r="AS1490" s="104"/>
      <c r="AT1490" s="104"/>
      <c r="AU1490" s="104"/>
      <c r="AV1490" s="104"/>
      <c r="AW1490" s="104"/>
      <c r="AX1490" s="104"/>
      <c r="AY1490" s="104"/>
      <c r="AZ1490" s="104"/>
      <c r="BA1490" s="104"/>
      <c r="BB1490" s="104"/>
      <c r="BC1490" s="104"/>
      <c r="BD1490" s="104"/>
      <c r="BE1490" s="104"/>
      <c r="BF1490" s="104"/>
      <c r="BG1490" s="104"/>
      <c r="BH1490" s="104"/>
      <c r="BI1490" s="104"/>
      <c r="BJ1490" s="104"/>
      <c r="BK1490" s="104"/>
      <c r="BL1490" s="104"/>
      <c r="BM1490" s="104"/>
      <c r="BN1490" s="104"/>
      <c r="BO1490" s="104"/>
      <c r="BP1490" s="104"/>
      <c r="BQ1490" s="104"/>
      <c r="BR1490" s="104"/>
      <c r="BS1490" s="104"/>
      <c r="BT1490" s="104"/>
      <c r="BU1490" s="104"/>
      <c r="BV1490" s="104"/>
      <c r="BW1490" s="104"/>
      <c r="BX1490" s="104"/>
      <c r="BY1490" s="104"/>
      <c r="BZ1490" s="104"/>
      <c r="CA1490" s="104"/>
      <c r="CB1490" s="104"/>
      <c r="CC1490" s="104"/>
      <c r="CD1490" s="104"/>
      <c r="CE1490" s="104"/>
      <c r="CF1490" s="104"/>
      <c r="CG1490" s="104"/>
      <c r="CH1490" s="104"/>
      <c r="CI1490" s="104"/>
      <c r="CJ1490" s="104"/>
      <c r="CK1490" s="104"/>
      <c r="CL1490" s="104"/>
      <c r="CM1490" s="104"/>
      <c r="CN1490" s="104"/>
      <c r="CO1490" s="104"/>
      <c r="CP1490" s="104"/>
      <c r="CQ1490" s="104"/>
      <c r="CR1490" s="104"/>
      <c r="CS1490" s="104"/>
      <c r="CT1490" s="104"/>
      <c r="CU1490" s="104"/>
      <c r="CV1490" s="104"/>
      <c r="CW1490" s="104"/>
      <c r="CX1490" s="104"/>
      <c r="CY1490" s="104"/>
      <c r="CZ1490" s="104"/>
      <c r="DA1490" s="104"/>
      <c r="DB1490" s="104"/>
      <c r="DC1490" s="104"/>
      <c r="DD1490" s="104"/>
      <c r="DE1490" s="104"/>
      <c r="DF1490" s="104"/>
      <c r="DG1490" s="104"/>
      <c r="DH1490" s="104"/>
      <c r="DI1490" s="104"/>
      <c r="DJ1490" s="107"/>
    </row>
    <row r="1491" spans="1:114" x14ac:dyDescent="0.2">
      <c r="A1491" s="164"/>
      <c r="B1491" s="165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Q1491" s="116"/>
      <c r="R1491" s="116"/>
      <c r="S1491" s="116"/>
      <c r="T1491" s="116"/>
      <c r="U1491" s="116"/>
      <c r="V1491" s="116"/>
      <c r="W1491" s="116"/>
      <c r="X1491" s="116"/>
      <c r="Y1491" s="122"/>
      <c r="Z1491" s="104"/>
      <c r="AA1491" s="104"/>
      <c r="AB1491" s="104"/>
      <c r="AC1491" s="104"/>
      <c r="AD1491" s="104"/>
      <c r="AE1491" s="104"/>
      <c r="AF1491" s="104"/>
      <c r="AG1491" s="104"/>
      <c r="AH1491" s="104"/>
      <c r="AI1491" s="104"/>
      <c r="AJ1491" s="104"/>
      <c r="AK1491" s="104"/>
      <c r="AL1491" s="104"/>
      <c r="AM1491" s="104"/>
      <c r="AN1491" s="104"/>
      <c r="AO1491" s="104"/>
      <c r="AP1491" s="104"/>
      <c r="AQ1491" s="104"/>
      <c r="AR1491" s="104"/>
      <c r="AS1491" s="104"/>
      <c r="AT1491" s="104"/>
      <c r="AU1491" s="104"/>
      <c r="AV1491" s="104"/>
      <c r="AW1491" s="104"/>
      <c r="AX1491" s="104"/>
      <c r="AY1491" s="104"/>
      <c r="AZ1491" s="104"/>
      <c r="BA1491" s="104"/>
      <c r="BB1491" s="104"/>
      <c r="BC1491" s="104"/>
      <c r="BD1491" s="104"/>
      <c r="BE1491" s="104"/>
      <c r="BF1491" s="104"/>
      <c r="BG1491" s="104"/>
      <c r="BH1491" s="104"/>
      <c r="BI1491" s="104"/>
      <c r="BJ1491" s="104"/>
      <c r="BK1491" s="104"/>
      <c r="BL1491" s="104"/>
      <c r="BM1491" s="104"/>
      <c r="BN1491" s="104"/>
      <c r="BO1491" s="104"/>
      <c r="BP1491" s="104"/>
      <c r="BQ1491" s="104"/>
      <c r="BR1491" s="104"/>
      <c r="BS1491" s="104"/>
      <c r="BT1491" s="104"/>
      <c r="BU1491" s="104"/>
      <c r="BV1491" s="104"/>
      <c r="BW1491" s="104"/>
      <c r="BX1491" s="104"/>
      <c r="BY1491" s="104"/>
      <c r="BZ1491" s="104"/>
      <c r="CA1491" s="104"/>
      <c r="CB1491" s="104"/>
      <c r="CC1491" s="104"/>
      <c r="CD1491" s="104"/>
      <c r="CE1491" s="104"/>
      <c r="CF1491" s="104"/>
      <c r="CG1491" s="104"/>
      <c r="CH1491" s="104"/>
      <c r="CI1491" s="104"/>
      <c r="CJ1491" s="104"/>
      <c r="CK1491" s="104"/>
      <c r="CL1491" s="104"/>
      <c r="CM1491" s="104"/>
      <c r="CN1491" s="104"/>
      <c r="CO1491" s="104"/>
      <c r="CP1491" s="104"/>
      <c r="CQ1491" s="104"/>
      <c r="CR1491" s="104"/>
      <c r="CS1491" s="104"/>
      <c r="CT1491" s="104"/>
      <c r="CU1491" s="104"/>
      <c r="CV1491" s="104"/>
      <c r="CW1491" s="104"/>
      <c r="CX1491" s="104"/>
      <c r="CY1491" s="104"/>
      <c r="CZ1491" s="104"/>
      <c r="DA1491" s="104"/>
      <c r="DB1491" s="104"/>
      <c r="DC1491" s="104"/>
      <c r="DD1491" s="104"/>
      <c r="DE1491" s="104"/>
      <c r="DF1491" s="104"/>
      <c r="DG1491" s="104"/>
      <c r="DH1491" s="104"/>
      <c r="DI1491" s="104"/>
      <c r="DJ1491" s="107"/>
    </row>
    <row r="1492" spans="1:114" x14ac:dyDescent="0.2">
      <c r="A1492" s="164"/>
      <c r="B1492" s="165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Q1492" s="116"/>
      <c r="R1492" s="116"/>
      <c r="S1492" s="116"/>
      <c r="T1492" s="116"/>
      <c r="U1492" s="116"/>
      <c r="V1492" s="116"/>
      <c r="W1492" s="116"/>
      <c r="X1492" s="116"/>
      <c r="Y1492" s="122"/>
      <c r="Z1492" s="104"/>
      <c r="AA1492" s="104"/>
      <c r="AB1492" s="104"/>
      <c r="AC1492" s="104"/>
      <c r="AD1492" s="104"/>
      <c r="AE1492" s="104"/>
      <c r="AF1492" s="104"/>
      <c r="AG1492" s="104"/>
      <c r="AH1492" s="104"/>
      <c r="AI1492" s="104"/>
      <c r="AJ1492" s="104"/>
      <c r="AK1492" s="104"/>
      <c r="AL1492" s="104"/>
      <c r="AM1492" s="104"/>
      <c r="AN1492" s="104"/>
      <c r="AO1492" s="104"/>
      <c r="AP1492" s="104"/>
      <c r="AQ1492" s="104"/>
      <c r="AR1492" s="104"/>
      <c r="AS1492" s="104"/>
      <c r="AT1492" s="104"/>
      <c r="AU1492" s="104"/>
      <c r="AV1492" s="104"/>
      <c r="AW1492" s="104"/>
      <c r="AX1492" s="104"/>
      <c r="AY1492" s="104"/>
      <c r="AZ1492" s="104"/>
      <c r="BA1492" s="104"/>
      <c r="BB1492" s="104"/>
      <c r="BC1492" s="104"/>
      <c r="BD1492" s="104"/>
      <c r="BE1492" s="104"/>
      <c r="BF1492" s="104"/>
      <c r="BG1492" s="104"/>
      <c r="BH1492" s="104"/>
      <c r="BI1492" s="104"/>
      <c r="BJ1492" s="104"/>
      <c r="BK1492" s="104"/>
      <c r="BL1492" s="104"/>
      <c r="BM1492" s="104"/>
      <c r="BN1492" s="104"/>
      <c r="BO1492" s="104"/>
      <c r="BP1492" s="104"/>
      <c r="BQ1492" s="104"/>
      <c r="BR1492" s="104"/>
      <c r="BS1492" s="104"/>
      <c r="BT1492" s="104"/>
      <c r="BU1492" s="104"/>
      <c r="BV1492" s="104"/>
      <c r="BW1492" s="104"/>
      <c r="BX1492" s="104"/>
      <c r="BY1492" s="104"/>
      <c r="BZ1492" s="104"/>
      <c r="CA1492" s="104"/>
      <c r="CB1492" s="104"/>
      <c r="CC1492" s="104"/>
      <c r="CD1492" s="104"/>
      <c r="CE1492" s="104"/>
      <c r="CF1492" s="104"/>
      <c r="CG1492" s="104"/>
      <c r="CH1492" s="104"/>
      <c r="CI1492" s="104"/>
      <c r="CJ1492" s="104"/>
      <c r="CK1492" s="104"/>
      <c r="CL1492" s="104"/>
      <c r="CM1492" s="104"/>
      <c r="CN1492" s="104"/>
      <c r="CO1492" s="104"/>
      <c r="CP1492" s="104"/>
      <c r="CQ1492" s="104"/>
      <c r="CR1492" s="104"/>
      <c r="CS1492" s="104"/>
      <c r="CT1492" s="104"/>
      <c r="CU1492" s="104"/>
      <c r="CV1492" s="104"/>
      <c r="CW1492" s="104"/>
      <c r="CX1492" s="104"/>
      <c r="CY1492" s="104"/>
      <c r="CZ1492" s="104"/>
      <c r="DA1492" s="104"/>
      <c r="DB1492" s="104"/>
      <c r="DC1492" s="104"/>
      <c r="DD1492" s="104"/>
      <c r="DE1492" s="104"/>
      <c r="DF1492" s="104"/>
      <c r="DG1492" s="104"/>
      <c r="DH1492" s="104"/>
      <c r="DI1492" s="104"/>
      <c r="DJ1492" s="107"/>
    </row>
    <row r="1493" spans="1:114" x14ac:dyDescent="0.2">
      <c r="A1493" s="164"/>
      <c r="B1493" s="165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Q1493" s="116"/>
      <c r="R1493" s="116"/>
      <c r="S1493" s="116"/>
      <c r="T1493" s="116"/>
      <c r="U1493" s="116"/>
      <c r="V1493" s="116"/>
      <c r="W1493" s="116"/>
      <c r="X1493" s="116"/>
      <c r="Y1493" s="122"/>
      <c r="Z1493" s="104"/>
      <c r="AA1493" s="104"/>
      <c r="AB1493" s="104"/>
      <c r="AC1493" s="104"/>
      <c r="AD1493" s="104"/>
      <c r="AE1493" s="104"/>
      <c r="AF1493" s="104"/>
      <c r="AG1493" s="104"/>
      <c r="AH1493" s="104"/>
      <c r="AI1493" s="104"/>
      <c r="AJ1493" s="104"/>
      <c r="AK1493" s="104"/>
      <c r="AL1493" s="104"/>
      <c r="AM1493" s="104"/>
      <c r="AN1493" s="104"/>
      <c r="AO1493" s="104"/>
      <c r="AP1493" s="104"/>
      <c r="AQ1493" s="104"/>
      <c r="AR1493" s="104"/>
      <c r="AS1493" s="104"/>
      <c r="AT1493" s="104"/>
      <c r="AU1493" s="104"/>
      <c r="AV1493" s="104"/>
      <c r="AW1493" s="104"/>
      <c r="AX1493" s="104"/>
      <c r="AY1493" s="104"/>
      <c r="AZ1493" s="104"/>
      <c r="BA1493" s="104"/>
      <c r="BB1493" s="104"/>
      <c r="BC1493" s="104"/>
      <c r="BD1493" s="104"/>
      <c r="BE1493" s="104"/>
      <c r="BF1493" s="104"/>
      <c r="BG1493" s="104"/>
      <c r="BH1493" s="104"/>
      <c r="BI1493" s="104"/>
      <c r="BJ1493" s="104"/>
      <c r="BK1493" s="104"/>
      <c r="BL1493" s="104"/>
      <c r="BM1493" s="104"/>
      <c r="BN1493" s="104"/>
      <c r="BO1493" s="104"/>
      <c r="BP1493" s="104"/>
      <c r="BQ1493" s="104"/>
      <c r="BR1493" s="104"/>
      <c r="BS1493" s="104"/>
      <c r="BT1493" s="104"/>
      <c r="BU1493" s="104"/>
      <c r="BV1493" s="104"/>
      <c r="BW1493" s="104"/>
      <c r="BX1493" s="104"/>
      <c r="BY1493" s="104"/>
      <c r="BZ1493" s="104"/>
      <c r="CA1493" s="104"/>
      <c r="CB1493" s="104"/>
      <c r="CC1493" s="104"/>
      <c r="CD1493" s="104"/>
      <c r="CE1493" s="104"/>
      <c r="CF1493" s="104"/>
      <c r="CG1493" s="104"/>
      <c r="CH1493" s="104"/>
      <c r="CI1493" s="104"/>
      <c r="CJ1493" s="104"/>
      <c r="CK1493" s="104"/>
      <c r="CL1493" s="104"/>
      <c r="CM1493" s="104"/>
      <c r="CN1493" s="104"/>
      <c r="CO1493" s="104"/>
      <c r="CP1493" s="104"/>
      <c r="CQ1493" s="104"/>
      <c r="CR1493" s="104"/>
      <c r="CS1493" s="104"/>
      <c r="CT1493" s="104"/>
      <c r="CU1493" s="104"/>
      <c r="CV1493" s="104"/>
      <c r="CW1493" s="104"/>
      <c r="CX1493" s="104"/>
      <c r="CY1493" s="104"/>
      <c r="CZ1493" s="104"/>
      <c r="DA1493" s="104"/>
      <c r="DB1493" s="104"/>
      <c r="DC1493" s="104"/>
      <c r="DD1493" s="104"/>
      <c r="DE1493" s="104"/>
      <c r="DF1493" s="104"/>
      <c r="DG1493" s="104"/>
      <c r="DH1493" s="104"/>
      <c r="DI1493" s="104"/>
      <c r="DJ1493" s="107"/>
    </row>
    <row r="1494" spans="1:114" x14ac:dyDescent="0.2">
      <c r="A1494" s="164"/>
      <c r="B1494" s="165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Q1494" s="116"/>
      <c r="R1494" s="116"/>
      <c r="S1494" s="116"/>
      <c r="T1494" s="116"/>
      <c r="U1494" s="116"/>
      <c r="V1494" s="116"/>
      <c r="W1494" s="116"/>
      <c r="X1494" s="116"/>
      <c r="Y1494" s="122"/>
      <c r="Z1494" s="104"/>
      <c r="AA1494" s="104"/>
      <c r="AB1494" s="104"/>
      <c r="AC1494" s="104"/>
      <c r="AD1494" s="104"/>
      <c r="AE1494" s="104"/>
      <c r="AF1494" s="104"/>
      <c r="AG1494" s="104"/>
      <c r="AH1494" s="104"/>
      <c r="AI1494" s="104"/>
      <c r="AJ1494" s="104"/>
      <c r="AK1494" s="104"/>
      <c r="AL1494" s="104"/>
      <c r="AM1494" s="104"/>
      <c r="AN1494" s="104"/>
      <c r="AO1494" s="104"/>
      <c r="AP1494" s="104"/>
      <c r="AQ1494" s="104"/>
      <c r="AR1494" s="104"/>
      <c r="AS1494" s="104"/>
      <c r="AT1494" s="104"/>
      <c r="AU1494" s="104"/>
      <c r="AV1494" s="104"/>
      <c r="AW1494" s="104"/>
      <c r="AX1494" s="104"/>
      <c r="AY1494" s="104"/>
      <c r="AZ1494" s="104"/>
      <c r="BA1494" s="104"/>
      <c r="BB1494" s="104"/>
      <c r="BC1494" s="104"/>
      <c r="BD1494" s="104"/>
      <c r="BE1494" s="104"/>
      <c r="BF1494" s="104"/>
      <c r="BG1494" s="104"/>
      <c r="BH1494" s="104"/>
      <c r="BI1494" s="104"/>
      <c r="BJ1494" s="104"/>
      <c r="BK1494" s="104"/>
      <c r="BL1494" s="104"/>
      <c r="BM1494" s="104"/>
      <c r="BN1494" s="104"/>
      <c r="BO1494" s="104"/>
      <c r="BP1494" s="104"/>
      <c r="BQ1494" s="104"/>
      <c r="BR1494" s="104"/>
      <c r="BS1494" s="104"/>
      <c r="BT1494" s="104"/>
      <c r="BU1494" s="104"/>
      <c r="BV1494" s="104"/>
      <c r="BW1494" s="104"/>
      <c r="BX1494" s="104"/>
      <c r="BY1494" s="104"/>
      <c r="BZ1494" s="104"/>
      <c r="CA1494" s="104"/>
      <c r="CB1494" s="104"/>
      <c r="CC1494" s="104"/>
      <c r="CD1494" s="104"/>
      <c r="CE1494" s="104"/>
      <c r="CF1494" s="104"/>
      <c r="CG1494" s="104"/>
      <c r="CH1494" s="104"/>
      <c r="CI1494" s="104"/>
      <c r="CJ1494" s="104"/>
      <c r="CK1494" s="104"/>
      <c r="CL1494" s="104"/>
      <c r="CM1494" s="104"/>
      <c r="CN1494" s="104"/>
      <c r="CO1494" s="104"/>
      <c r="CP1494" s="104"/>
      <c r="CQ1494" s="104"/>
      <c r="CR1494" s="104"/>
      <c r="CS1494" s="104"/>
      <c r="CT1494" s="104"/>
      <c r="CU1494" s="104"/>
      <c r="CV1494" s="104"/>
      <c r="CW1494" s="104"/>
      <c r="CX1494" s="104"/>
      <c r="CY1494" s="104"/>
      <c r="CZ1494" s="104"/>
      <c r="DA1494" s="104"/>
      <c r="DB1494" s="104"/>
      <c r="DC1494" s="104"/>
      <c r="DD1494" s="104"/>
      <c r="DE1494" s="104"/>
      <c r="DF1494" s="104"/>
      <c r="DG1494" s="104"/>
      <c r="DH1494" s="104"/>
      <c r="DI1494" s="104"/>
      <c r="DJ1494" s="107"/>
    </row>
    <row r="1495" spans="1:114" x14ac:dyDescent="0.2">
      <c r="A1495" s="164"/>
      <c r="B1495" s="165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Q1495" s="116"/>
      <c r="R1495" s="116"/>
      <c r="S1495" s="116"/>
      <c r="T1495" s="116"/>
      <c r="U1495" s="116"/>
      <c r="V1495" s="116"/>
      <c r="W1495" s="116"/>
      <c r="X1495" s="116"/>
      <c r="Y1495" s="122"/>
      <c r="Z1495" s="104"/>
      <c r="AA1495" s="104"/>
      <c r="AB1495" s="104"/>
      <c r="AC1495" s="104"/>
      <c r="AD1495" s="104"/>
      <c r="AE1495" s="104"/>
      <c r="AF1495" s="104"/>
      <c r="AG1495" s="104"/>
      <c r="AH1495" s="104"/>
      <c r="AI1495" s="104"/>
      <c r="AJ1495" s="104"/>
      <c r="AK1495" s="104"/>
      <c r="AL1495" s="104"/>
      <c r="AM1495" s="104"/>
      <c r="AN1495" s="104"/>
      <c r="AO1495" s="104"/>
      <c r="AP1495" s="104"/>
      <c r="AQ1495" s="104"/>
      <c r="AR1495" s="104"/>
      <c r="AS1495" s="104"/>
      <c r="AT1495" s="104"/>
      <c r="AU1495" s="104"/>
      <c r="AV1495" s="104"/>
      <c r="AW1495" s="104"/>
      <c r="AX1495" s="104"/>
      <c r="AY1495" s="104"/>
      <c r="AZ1495" s="104"/>
      <c r="BA1495" s="104"/>
      <c r="BB1495" s="104"/>
      <c r="BC1495" s="104"/>
      <c r="BD1495" s="104"/>
      <c r="BE1495" s="104"/>
      <c r="BF1495" s="104"/>
      <c r="BG1495" s="104"/>
      <c r="BH1495" s="104"/>
      <c r="BI1495" s="104"/>
      <c r="BJ1495" s="104"/>
      <c r="BK1495" s="104"/>
      <c r="BL1495" s="104"/>
      <c r="BM1495" s="104"/>
      <c r="BN1495" s="104"/>
      <c r="BO1495" s="104"/>
      <c r="BP1495" s="104"/>
      <c r="BQ1495" s="104"/>
      <c r="BR1495" s="104"/>
      <c r="BS1495" s="104"/>
      <c r="BT1495" s="104"/>
      <c r="BU1495" s="104"/>
      <c r="BV1495" s="104"/>
      <c r="BW1495" s="104"/>
      <c r="BX1495" s="104"/>
      <c r="BY1495" s="104"/>
      <c r="BZ1495" s="104"/>
      <c r="CA1495" s="104"/>
      <c r="CB1495" s="104"/>
      <c r="CC1495" s="104"/>
      <c r="CD1495" s="104"/>
      <c r="CE1495" s="104"/>
      <c r="CF1495" s="104"/>
      <c r="CG1495" s="104"/>
      <c r="CH1495" s="104"/>
      <c r="CI1495" s="104"/>
      <c r="CJ1495" s="104"/>
      <c r="CK1495" s="104"/>
      <c r="CL1495" s="104"/>
      <c r="CM1495" s="104"/>
      <c r="CN1495" s="104"/>
      <c r="CO1495" s="104"/>
      <c r="CP1495" s="104"/>
      <c r="CQ1495" s="104"/>
      <c r="CR1495" s="104"/>
      <c r="CS1495" s="104"/>
      <c r="CT1495" s="104"/>
      <c r="CU1495" s="104"/>
      <c r="CV1495" s="104"/>
      <c r="CW1495" s="104"/>
      <c r="CX1495" s="104"/>
      <c r="CY1495" s="104"/>
      <c r="CZ1495" s="104"/>
      <c r="DA1495" s="104"/>
      <c r="DB1495" s="104"/>
      <c r="DC1495" s="104"/>
      <c r="DD1495" s="104"/>
      <c r="DE1495" s="104"/>
      <c r="DF1495" s="104"/>
      <c r="DG1495" s="104"/>
      <c r="DH1495" s="104"/>
      <c r="DI1495" s="104"/>
      <c r="DJ1495" s="107"/>
    </row>
    <row r="1496" spans="1:114" x14ac:dyDescent="0.2">
      <c r="A1496" s="164"/>
      <c r="B1496" s="165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Q1496" s="116"/>
      <c r="R1496" s="116"/>
      <c r="S1496" s="116"/>
      <c r="T1496" s="116"/>
      <c r="U1496" s="116"/>
      <c r="V1496" s="116"/>
      <c r="W1496" s="116"/>
      <c r="X1496" s="116"/>
      <c r="Y1496" s="122"/>
      <c r="Z1496" s="104"/>
      <c r="AA1496" s="104"/>
      <c r="AB1496" s="104"/>
      <c r="AC1496" s="104"/>
      <c r="AD1496" s="104"/>
      <c r="AE1496" s="104"/>
      <c r="AF1496" s="104"/>
      <c r="AG1496" s="104"/>
      <c r="AH1496" s="104"/>
      <c r="AI1496" s="104"/>
      <c r="AJ1496" s="104"/>
      <c r="AK1496" s="104"/>
      <c r="AL1496" s="104"/>
      <c r="AM1496" s="104"/>
      <c r="AN1496" s="104"/>
      <c r="AO1496" s="104"/>
      <c r="AP1496" s="104"/>
      <c r="AQ1496" s="104"/>
      <c r="AR1496" s="104"/>
      <c r="AS1496" s="104"/>
      <c r="AT1496" s="104"/>
      <c r="AU1496" s="104"/>
      <c r="AV1496" s="104"/>
      <c r="AW1496" s="104"/>
      <c r="AX1496" s="104"/>
      <c r="AY1496" s="104"/>
      <c r="AZ1496" s="104"/>
      <c r="BA1496" s="104"/>
      <c r="BB1496" s="104"/>
      <c r="BC1496" s="104"/>
      <c r="BD1496" s="104"/>
      <c r="BE1496" s="104"/>
      <c r="BF1496" s="104"/>
      <c r="BG1496" s="104"/>
      <c r="BH1496" s="104"/>
      <c r="BI1496" s="104"/>
      <c r="BJ1496" s="104"/>
      <c r="BK1496" s="104"/>
      <c r="BL1496" s="104"/>
      <c r="BM1496" s="104"/>
      <c r="BN1496" s="104"/>
      <c r="BO1496" s="104"/>
      <c r="BP1496" s="104"/>
      <c r="BQ1496" s="104"/>
      <c r="BR1496" s="104"/>
      <c r="BS1496" s="104"/>
      <c r="BT1496" s="104"/>
      <c r="BU1496" s="104"/>
      <c r="BV1496" s="104"/>
      <c r="BW1496" s="104"/>
      <c r="BX1496" s="104"/>
      <c r="BY1496" s="104"/>
      <c r="BZ1496" s="104"/>
      <c r="CA1496" s="104"/>
      <c r="CB1496" s="104"/>
      <c r="CC1496" s="104"/>
      <c r="CD1496" s="104"/>
      <c r="CE1496" s="104"/>
      <c r="CF1496" s="104"/>
      <c r="CG1496" s="104"/>
      <c r="CH1496" s="104"/>
      <c r="CI1496" s="104"/>
      <c r="CJ1496" s="104"/>
      <c r="CK1496" s="104"/>
      <c r="CL1496" s="104"/>
      <c r="CM1496" s="104"/>
      <c r="CN1496" s="104"/>
      <c r="CO1496" s="104"/>
      <c r="CP1496" s="104"/>
      <c r="CQ1496" s="104"/>
      <c r="CR1496" s="104"/>
      <c r="CS1496" s="104"/>
      <c r="CT1496" s="104"/>
      <c r="CU1496" s="104"/>
      <c r="CV1496" s="104"/>
      <c r="CW1496" s="104"/>
      <c r="CX1496" s="104"/>
      <c r="CY1496" s="104"/>
      <c r="CZ1496" s="104"/>
      <c r="DA1496" s="104"/>
      <c r="DB1496" s="104"/>
      <c r="DC1496" s="104"/>
      <c r="DD1496" s="104"/>
      <c r="DE1496" s="104"/>
      <c r="DF1496" s="104"/>
      <c r="DG1496" s="104"/>
      <c r="DH1496" s="104"/>
      <c r="DI1496" s="104"/>
      <c r="DJ1496" s="107"/>
    </row>
    <row r="1497" spans="1:114" x14ac:dyDescent="0.2">
      <c r="A1497" s="164"/>
      <c r="B1497" s="165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Q1497" s="116"/>
      <c r="R1497" s="116"/>
      <c r="S1497" s="116"/>
      <c r="T1497" s="116"/>
      <c r="U1497" s="116"/>
      <c r="V1497" s="116"/>
      <c r="W1497" s="116"/>
      <c r="X1497" s="116"/>
      <c r="Y1497" s="122"/>
      <c r="Z1497" s="104"/>
      <c r="AA1497" s="104"/>
      <c r="AB1497" s="104"/>
      <c r="AC1497" s="104"/>
      <c r="AD1497" s="104"/>
      <c r="AE1497" s="104"/>
      <c r="AF1497" s="104"/>
      <c r="AG1497" s="104"/>
      <c r="AH1497" s="104"/>
      <c r="AI1497" s="104"/>
      <c r="AJ1497" s="104"/>
      <c r="AK1497" s="104"/>
      <c r="AL1497" s="104"/>
      <c r="AM1497" s="104"/>
      <c r="AN1497" s="104"/>
      <c r="AO1497" s="104"/>
      <c r="AP1497" s="104"/>
      <c r="AQ1497" s="104"/>
      <c r="AR1497" s="104"/>
      <c r="AS1497" s="104"/>
      <c r="AT1497" s="104"/>
      <c r="AU1497" s="104"/>
      <c r="AV1497" s="104"/>
      <c r="AW1497" s="104"/>
      <c r="AX1497" s="104"/>
      <c r="AY1497" s="104"/>
      <c r="AZ1497" s="104"/>
      <c r="BA1497" s="104"/>
      <c r="BB1497" s="104"/>
      <c r="BC1497" s="104"/>
      <c r="BD1497" s="104"/>
      <c r="BE1497" s="104"/>
      <c r="BF1497" s="104"/>
      <c r="BG1497" s="104"/>
      <c r="BH1497" s="104"/>
      <c r="BI1497" s="104"/>
      <c r="BJ1497" s="104"/>
      <c r="BK1497" s="104"/>
      <c r="BL1497" s="104"/>
      <c r="BM1497" s="104"/>
      <c r="BN1497" s="104"/>
      <c r="BO1497" s="104"/>
      <c r="BP1497" s="104"/>
      <c r="BQ1497" s="104"/>
      <c r="BR1497" s="104"/>
      <c r="BS1497" s="104"/>
      <c r="BT1497" s="104"/>
      <c r="BU1497" s="104"/>
      <c r="BV1497" s="104"/>
      <c r="BW1497" s="104"/>
      <c r="BX1497" s="104"/>
      <c r="BY1497" s="104"/>
      <c r="BZ1497" s="104"/>
      <c r="CA1497" s="104"/>
      <c r="CB1497" s="104"/>
      <c r="CC1497" s="104"/>
      <c r="CD1497" s="104"/>
      <c r="CE1497" s="104"/>
      <c r="CF1497" s="104"/>
      <c r="CG1497" s="104"/>
      <c r="CH1497" s="104"/>
      <c r="CI1497" s="104"/>
      <c r="CJ1497" s="104"/>
      <c r="CK1497" s="104"/>
      <c r="CL1497" s="104"/>
      <c r="CM1497" s="104"/>
      <c r="CN1497" s="104"/>
      <c r="CO1497" s="104"/>
      <c r="CP1497" s="104"/>
      <c r="CQ1497" s="104"/>
      <c r="CR1497" s="104"/>
      <c r="CS1497" s="104"/>
      <c r="CT1497" s="104"/>
      <c r="CU1497" s="104"/>
      <c r="CV1497" s="104"/>
      <c r="CW1497" s="104"/>
      <c r="CX1497" s="104"/>
      <c r="CY1497" s="104"/>
      <c r="CZ1497" s="104"/>
      <c r="DA1497" s="104"/>
      <c r="DB1497" s="104"/>
      <c r="DC1497" s="104"/>
      <c r="DD1497" s="104"/>
      <c r="DE1497" s="104"/>
      <c r="DF1497" s="104"/>
      <c r="DG1497" s="104"/>
      <c r="DH1497" s="104"/>
      <c r="DI1497" s="104"/>
      <c r="DJ1497" s="107"/>
    </row>
    <row r="1498" spans="1:114" x14ac:dyDescent="0.2">
      <c r="A1498" s="164"/>
      <c r="B1498" s="165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Q1498" s="116"/>
      <c r="R1498" s="116"/>
      <c r="S1498" s="116"/>
      <c r="T1498" s="116"/>
      <c r="U1498" s="116"/>
      <c r="V1498" s="116"/>
      <c r="W1498" s="116"/>
      <c r="X1498" s="116"/>
      <c r="Y1498" s="122"/>
      <c r="Z1498" s="104"/>
      <c r="AA1498" s="104"/>
      <c r="AB1498" s="104"/>
      <c r="AC1498" s="104"/>
      <c r="AD1498" s="104"/>
      <c r="AE1498" s="104"/>
      <c r="AF1498" s="104"/>
      <c r="AG1498" s="104"/>
      <c r="AH1498" s="104"/>
      <c r="AI1498" s="104"/>
      <c r="AJ1498" s="104"/>
      <c r="AK1498" s="104"/>
      <c r="AL1498" s="104"/>
      <c r="AM1498" s="104"/>
      <c r="AN1498" s="104"/>
      <c r="AO1498" s="104"/>
      <c r="AP1498" s="104"/>
      <c r="AQ1498" s="104"/>
      <c r="AR1498" s="104"/>
      <c r="AS1498" s="104"/>
      <c r="AT1498" s="104"/>
      <c r="AU1498" s="104"/>
      <c r="AV1498" s="104"/>
      <c r="AW1498" s="104"/>
      <c r="AX1498" s="104"/>
      <c r="AY1498" s="104"/>
      <c r="AZ1498" s="104"/>
      <c r="BA1498" s="104"/>
      <c r="BB1498" s="104"/>
      <c r="BC1498" s="104"/>
      <c r="BD1498" s="104"/>
      <c r="BE1498" s="104"/>
      <c r="BF1498" s="104"/>
      <c r="BG1498" s="104"/>
      <c r="BH1498" s="104"/>
      <c r="BI1498" s="104"/>
      <c r="BJ1498" s="104"/>
      <c r="BK1498" s="104"/>
      <c r="BL1498" s="104"/>
      <c r="BM1498" s="104"/>
      <c r="BN1498" s="104"/>
      <c r="BO1498" s="104"/>
      <c r="BP1498" s="104"/>
      <c r="BQ1498" s="104"/>
      <c r="BR1498" s="104"/>
      <c r="BS1498" s="104"/>
      <c r="BT1498" s="104"/>
      <c r="BU1498" s="104"/>
      <c r="BV1498" s="104"/>
      <c r="BW1498" s="104"/>
      <c r="BX1498" s="104"/>
      <c r="BY1498" s="104"/>
      <c r="BZ1498" s="104"/>
      <c r="CA1498" s="104"/>
      <c r="CB1498" s="104"/>
      <c r="CC1498" s="104"/>
      <c r="CD1498" s="104"/>
      <c r="CE1498" s="104"/>
      <c r="CF1498" s="104"/>
      <c r="CG1498" s="104"/>
      <c r="CH1498" s="104"/>
      <c r="CI1498" s="104"/>
      <c r="CJ1498" s="104"/>
      <c r="CK1498" s="104"/>
      <c r="CL1498" s="104"/>
      <c r="CM1498" s="104"/>
      <c r="CN1498" s="104"/>
      <c r="CO1498" s="104"/>
      <c r="CP1498" s="104"/>
      <c r="CQ1498" s="104"/>
      <c r="CR1498" s="104"/>
      <c r="CS1498" s="104"/>
      <c r="CT1498" s="104"/>
      <c r="CU1498" s="104"/>
      <c r="CV1498" s="104"/>
      <c r="CW1498" s="104"/>
      <c r="CX1498" s="104"/>
      <c r="CY1498" s="104"/>
      <c r="CZ1498" s="104"/>
      <c r="DA1498" s="104"/>
      <c r="DB1498" s="104"/>
      <c r="DC1498" s="104"/>
      <c r="DD1498" s="104"/>
      <c r="DE1498" s="104"/>
      <c r="DF1498" s="104"/>
      <c r="DG1498" s="104"/>
      <c r="DH1498" s="104"/>
      <c r="DI1498" s="104"/>
      <c r="DJ1498" s="107"/>
    </row>
    <row r="1499" spans="1:114" x14ac:dyDescent="0.2">
      <c r="A1499" s="164"/>
      <c r="B1499" s="165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Q1499" s="116"/>
      <c r="R1499" s="116"/>
      <c r="S1499" s="116"/>
      <c r="T1499" s="116"/>
      <c r="U1499" s="116"/>
      <c r="V1499" s="116"/>
      <c r="W1499" s="116"/>
      <c r="X1499" s="116"/>
      <c r="Y1499" s="122"/>
      <c r="Z1499" s="104"/>
      <c r="AA1499" s="104"/>
      <c r="AB1499" s="104"/>
      <c r="AC1499" s="104"/>
      <c r="AD1499" s="104"/>
      <c r="AE1499" s="104"/>
      <c r="AF1499" s="104"/>
      <c r="AG1499" s="104"/>
      <c r="AH1499" s="104"/>
      <c r="AI1499" s="104"/>
      <c r="AJ1499" s="104"/>
      <c r="AK1499" s="104"/>
      <c r="AL1499" s="104"/>
      <c r="AM1499" s="104"/>
      <c r="AN1499" s="104"/>
      <c r="AO1499" s="104"/>
      <c r="AP1499" s="104"/>
      <c r="AQ1499" s="104"/>
      <c r="AR1499" s="104"/>
      <c r="AS1499" s="104"/>
      <c r="AT1499" s="104"/>
      <c r="AU1499" s="104"/>
      <c r="AV1499" s="104"/>
      <c r="AW1499" s="104"/>
      <c r="AX1499" s="104"/>
      <c r="AY1499" s="104"/>
      <c r="AZ1499" s="104"/>
      <c r="BA1499" s="104"/>
      <c r="BB1499" s="104"/>
      <c r="BC1499" s="104"/>
      <c r="BD1499" s="104"/>
      <c r="BE1499" s="104"/>
      <c r="BF1499" s="104"/>
      <c r="BG1499" s="104"/>
      <c r="BH1499" s="104"/>
      <c r="BI1499" s="104"/>
      <c r="BJ1499" s="104"/>
      <c r="BK1499" s="104"/>
      <c r="BL1499" s="104"/>
      <c r="BM1499" s="104"/>
      <c r="BN1499" s="104"/>
      <c r="BO1499" s="104"/>
      <c r="BP1499" s="104"/>
      <c r="BQ1499" s="104"/>
      <c r="BR1499" s="104"/>
      <c r="BS1499" s="104"/>
      <c r="BT1499" s="104"/>
      <c r="BU1499" s="104"/>
      <c r="BV1499" s="104"/>
      <c r="BW1499" s="104"/>
      <c r="BX1499" s="104"/>
      <c r="BY1499" s="104"/>
      <c r="BZ1499" s="104"/>
      <c r="CA1499" s="104"/>
      <c r="CB1499" s="104"/>
      <c r="CC1499" s="104"/>
      <c r="CD1499" s="104"/>
      <c r="CE1499" s="104"/>
      <c r="CF1499" s="104"/>
      <c r="CG1499" s="104"/>
      <c r="CH1499" s="104"/>
      <c r="CI1499" s="104"/>
      <c r="CJ1499" s="104"/>
      <c r="CK1499" s="104"/>
      <c r="CL1499" s="104"/>
      <c r="CM1499" s="104"/>
      <c r="CN1499" s="104"/>
      <c r="CO1499" s="104"/>
      <c r="CP1499" s="104"/>
      <c r="CQ1499" s="104"/>
      <c r="CR1499" s="104"/>
      <c r="CS1499" s="104"/>
      <c r="CT1499" s="104"/>
      <c r="CU1499" s="104"/>
      <c r="CV1499" s="104"/>
      <c r="CW1499" s="104"/>
      <c r="CX1499" s="104"/>
      <c r="CY1499" s="104"/>
      <c r="CZ1499" s="104"/>
      <c r="DA1499" s="104"/>
      <c r="DB1499" s="104"/>
      <c r="DC1499" s="104"/>
      <c r="DD1499" s="104"/>
      <c r="DE1499" s="104"/>
      <c r="DF1499" s="104"/>
      <c r="DG1499" s="104"/>
      <c r="DH1499" s="104"/>
      <c r="DI1499" s="104"/>
      <c r="DJ1499" s="107"/>
    </row>
    <row r="1500" spans="1:114" x14ac:dyDescent="0.2">
      <c r="A1500" s="164"/>
      <c r="B1500" s="165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Q1500" s="116"/>
      <c r="R1500" s="116"/>
      <c r="S1500" s="116"/>
      <c r="T1500" s="116"/>
      <c r="U1500" s="116"/>
      <c r="V1500" s="116"/>
      <c r="W1500" s="116"/>
      <c r="X1500" s="116"/>
      <c r="Y1500" s="122"/>
      <c r="Z1500" s="104"/>
      <c r="AA1500" s="104"/>
      <c r="AB1500" s="104"/>
      <c r="AC1500" s="104"/>
      <c r="AD1500" s="104"/>
      <c r="AE1500" s="104"/>
      <c r="AF1500" s="104"/>
      <c r="AG1500" s="104"/>
      <c r="AH1500" s="104"/>
      <c r="AI1500" s="104"/>
      <c r="AJ1500" s="104"/>
      <c r="AK1500" s="104"/>
      <c r="AL1500" s="104"/>
      <c r="AM1500" s="104"/>
      <c r="AN1500" s="104"/>
      <c r="AO1500" s="104"/>
      <c r="AP1500" s="104"/>
      <c r="AQ1500" s="104"/>
      <c r="AR1500" s="104"/>
      <c r="AS1500" s="104"/>
      <c r="AT1500" s="104"/>
      <c r="AU1500" s="104"/>
      <c r="AV1500" s="104"/>
      <c r="AW1500" s="104"/>
      <c r="AX1500" s="104"/>
      <c r="AY1500" s="104"/>
      <c r="AZ1500" s="104"/>
      <c r="BA1500" s="104"/>
      <c r="BB1500" s="104"/>
      <c r="BC1500" s="104"/>
      <c r="BD1500" s="104"/>
      <c r="BE1500" s="104"/>
      <c r="BF1500" s="104"/>
      <c r="BG1500" s="104"/>
      <c r="BH1500" s="104"/>
      <c r="BI1500" s="104"/>
      <c r="BJ1500" s="104"/>
      <c r="BK1500" s="104"/>
      <c r="BL1500" s="104"/>
      <c r="BM1500" s="104"/>
      <c r="BN1500" s="104"/>
      <c r="BO1500" s="104"/>
      <c r="BP1500" s="104"/>
      <c r="BQ1500" s="104"/>
      <c r="BR1500" s="104"/>
      <c r="BS1500" s="104"/>
      <c r="BT1500" s="104"/>
      <c r="BU1500" s="104"/>
      <c r="BV1500" s="104"/>
      <c r="BW1500" s="104"/>
      <c r="BX1500" s="104"/>
      <c r="BY1500" s="104"/>
      <c r="BZ1500" s="104"/>
      <c r="CA1500" s="104"/>
      <c r="CB1500" s="104"/>
      <c r="CC1500" s="104"/>
      <c r="CD1500" s="104"/>
      <c r="CE1500" s="104"/>
      <c r="CF1500" s="104"/>
      <c r="CG1500" s="104"/>
      <c r="CH1500" s="104"/>
      <c r="CI1500" s="104"/>
      <c r="CJ1500" s="104"/>
      <c r="CK1500" s="104"/>
      <c r="CL1500" s="104"/>
      <c r="CM1500" s="104"/>
      <c r="CN1500" s="104"/>
      <c r="CO1500" s="104"/>
      <c r="CP1500" s="104"/>
      <c r="CQ1500" s="104"/>
      <c r="CR1500" s="104"/>
      <c r="CS1500" s="104"/>
      <c r="CT1500" s="104"/>
      <c r="CU1500" s="104"/>
      <c r="CV1500" s="104"/>
      <c r="CW1500" s="104"/>
      <c r="CX1500" s="104"/>
      <c r="CY1500" s="104"/>
      <c r="CZ1500" s="104"/>
      <c r="DA1500" s="104"/>
      <c r="DB1500" s="104"/>
      <c r="DC1500" s="104"/>
      <c r="DD1500" s="104"/>
      <c r="DE1500" s="104"/>
      <c r="DF1500" s="104"/>
      <c r="DG1500" s="104"/>
      <c r="DH1500" s="104"/>
      <c r="DI1500" s="104"/>
      <c r="DJ1500" s="107"/>
    </row>
    <row r="1501" spans="1:114" x14ac:dyDescent="0.2">
      <c r="A1501" s="164"/>
      <c r="B1501" s="165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Q1501" s="116"/>
      <c r="R1501" s="116"/>
      <c r="S1501" s="116"/>
      <c r="T1501" s="116"/>
      <c r="U1501" s="116"/>
      <c r="V1501" s="116"/>
      <c r="W1501" s="116"/>
      <c r="X1501" s="116"/>
      <c r="Y1501" s="122"/>
      <c r="Z1501" s="104"/>
      <c r="AA1501" s="104"/>
      <c r="AB1501" s="104"/>
      <c r="AC1501" s="104"/>
      <c r="AD1501" s="104"/>
      <c r="AE1501" s="104"/>
      <c r="AF1501" s="104"/>
      <c r="AG1501" s="104"/>
      <c r="AH1501" s="104"/>
      <c r="AI1501" s="104"/>
      <c r="AJ1501" s="104"/>
      <c r="AK1501" s="104"/>
      <c r="AL1501" s="104"/>
      <c r="AM1501" s="104"/>
      <c r="AN1501" s="104"/>
      <c r="AO1501" s="104"/>
      <c r="AP1501" s="104"/>
      <c r="AQ1501" s="104"/>
      <c r="AR1501" s="104"/>
      <c r="AS1501" s="104"/>
      <c r="AT1501" s="104"/>
      <c r="AU1501" s="104"/>
      <c r="AV1501" s="104"/>
      <c r="AW1501" s="104"/>
      <c r="AX1501" s="104"/>
      <c r="AY1501" s="104"/>
      <c r="AZ1501" s="104"/>
      <c r="BA1501" s="104"/>
      <c r="BB1501" s="104"/>
      <c r="BC1501" s="104"/>
      <c r="BD1501" s="104"/>
      <c r="BE1501" s="104"/>
      <c r="BF1501" s="104"/>
      <c r="BG1501" s="104"/>
      <c r="BH1501" s="104"/>
      <c r="BI1501" s="104"/>
      <c r="BJ1501" s="104"/>
      <c r="BK1501" s="104"/>
      <c r="BL1501" s="104"/>
      <c r="BM1501" s="104"/>
      <c r="BN1501" s="104"/>
      <c r="BO1501" s="104"/>
      <c r="BP1501" s="104"/>
      <c r="BQ1501" s="104"/>
      <c r="BR1501" s="104"/>
      <c r="BS1501" s="104"/>
      <c r="BT1501" s="104"/>
      <c r="BU1501" s="104"/>
      <c r="BV1501" s="104"/>
      <c r="BW1501" s="104"/>
      <c r="BX1501" s="104"/>
      <c r="BY1501" s="104"/>
      <c r="BZ1501" s="104"/>
      <c r="CA1501" s="104"/>
      <c r="CB1501" s="104"/>
      <c r="CC1501" s="104"/>
      <c r="CD1501" s="104"/>
      <c r="CE1501" s="104"/>
      <c r="CF1501" s="104"/>
      <c r="CG1501" s="104"/>
      <c r="CH1501" s="104"/>
      <c r="CI1501" s="104"/>
      <c r="CJ1501" s="104"/>
      <c r="CK1501" s="104"/>
      <c r="CL1501" s="104"/>
      <c r="CM1501" s="104"/>
      <c r="CN1501" s="104"/>
      <c r="CO1501" s="104"/>
      <c r="CP1501" s="104"/>
      <c r="CQ1501" s="104"/>
      <c r="CR1501" s="104"/>
      <c r="CS1501" s="104"/>
      <c r="CT1501" s="104"/>
      <c r="CU1501" s="104"/>
      <c r="CV1501" s="104"/>
      <c r="CW1501" s="104"/>
      <c r="CX1501" s="104"/>
      <c r="CY1501" s="104"/>
      <c r="CZ1501" s="104"/>
      <c r="DA1501" s="104"/>
      <c r="DB1501" s="104"/>
      <c r="DC1501" s="104"/>
      <c r="DD1501" s="104"/>
      <c r="DE1501" s="104"/>
      <c r="DF1501" s="104"/>
      <c r="DG1501" s="104"/>
      <c r="DH1501" s="104"/>
      <c r="DI1501" s="104"/>
      <c r="DJ1501" s="107"/>
    </row>
    <row r="1502" spans="1:114" x14ac:dyDescent="0.2">
      <c r="A1502" s="164"/>
      <c r="B1502" s="165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Q1502" s="116"/>
      <c r="R1502" s="116"/>
      <c r="S1502" s="116"/>
      <c r="T1502" s="116"/>
      <c r="U1502" s="116"/>
      <c r="V1502" s="116"/>
      <c r="W1502" s="116"/>
      <c r="X1502" s="116"/>
      <c r="Y1502" s="122"/>
      <c r="Z1502" s="104"/>
      <c r="AA1502" s="104"/>
      <c r="AB1502" s="104"/>
      <c r="AC1502" s="104"/>
      <c r="AD1502" s="104"/>
      <c r="AE1502" s="104"/>
      <c r="AF1502" s="104"/>
      <c r="AG1502" s="104"/>
      <c r="AH1502" s="104"/>
      <c r="AI1502" s="104"/>
      <c r="AJ1502" s="104"/>
      <c r="AK1502" s="104"/>
      <c r="AL1502" s="104"/>
      <c r="AM1502" s="104"/>
      <c r="AN1502" s="104"/>
      <c r="AO1502" s="104"/>
      <c r="AP1502" s="104"/>
      <c r="AQ1502" s="104"/>
      <c r="AR1502" s="104"/>
      <c r="AS1502" s="104"/>
      <c r="AT1502" s="104"/>
      <c r="AU1502" s="104"/>
      <c r="AV1502" s="104"/>
      <c r="AW1502" s="104"/>
      <c r="AX1502" s="104"/>
      <c r="AY1502" s="104"/>
      <c r="AZ1502" s="104"/>
      <c r="BA1502" s="104"/>
      <c r="BB1502" s="104"/>
      <c r="BC1502" s="104"/>
      <c r="BD1502" s="104"/>
      <c r="BE1502" s="104"/>
      <c r="BF1502" s="104"/>
      <c r="BG1502" s="104"/>
      <c r="BH1502" s="104"/>
      <c r="BI1502" s="104"/>
      <c r="BJ1502" s="104"/>
      <c r="BK1502" s="104"/>
      <c r="BL1502" s="104"/>
      <c r="BM1502" s="104"/>
      <c r="BN1502" s="104"/>
      <c r="BO1502" s="104"/>
      <c r="BP1502" s="104"/>
      <c r="BQ1502" s="104"/>
      <c r="BR1502" s="104"/>
      <c r="BS1502" s="104"/>
      <c r="BT1502" s="104"/>
      <c r="BU1502" s="104"/>
      <c r="BV1502" s="104"/>
      <c r="BW1502" s="104"/>
      <c r="BX1502" s="104"/>
      <c r="BY1502" s="104"/>
      <c r="BZ1502" s="104"/>
      <c r="CA1502" s="104"/>
      <c r="CB1502" s="104"/>
      <c r="CC1502" s="104"/>
      <c r="CD1502" s="104"/>
      <c r="CE1502" s="104"/>
      <c r="CF1502" s="104"/>
      <c r="CG1502" s="104"/>
      <c r="CH1502" s="104"/>
      <c r="CI1502" s="104"/>
      <c r="CJ1502" s="104"/>
      <c r="CK1502" s="104"/>
      <c r="CL1502" s="104"/>
      <c r="CM1502" s="104"/>
      <c r="CN1502" s="104"/>
      <c r="CO1502" s="104"/>
      <c r="CP1502" s="104"/>
      <c r="CQ1502" s="104"/>
      <c r="CR1502" s="104"/>
      <c r="CS1502" s="104"/>
      <c r="CT1502" s="104"/>
      <c r="CU1502" s="104"/>
      <c r="CV1502" s="104"/>
      <c r="CW1502" s="104"/>
      <c r="CX1502" s="104"/>
      <c r="CY1502" s="104"/>
      <c r="CZ1502" s="104"/>
      <c r="DA1502" s="104"/>
      <c r="DB1502" s="104"/>
      <c r="DC1502" s="104"/>
      <c r="DD1502" s="104"/>
      <c r="DE1502" s="104"/>
      <c r="DF1502" s="104"/>
      <c r="DG1502" s="104"/>
      <c r="DH1502" s="104"/>
      <c r="DI1502" s="104"/>
      <c r="DJ1502" s="107"/>
    </row>
    <row r="1503" spans="1:114" x14ac:dyDescent="0.2">
      <c r="A1503" s="164"/>
      <c r="B1503" s="165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Q1503" s="116"/>
      <c r="R1503" s="116"/>
      <c r="S1503" s="116"/>
      <c r="T1503" s="116"/>
      <c r="U1503" s="116"/>
      <c r="V1503" s="116"/>
      <c r="W1503" s="116"/>
      <c r="X1503" s="116"/>
      <c r="Y1503" s="122"/>
      <c r="Z1503" s="104"/>
      <c r="AA1503" s="104"/>
      <c r="AB1503" s="104"/>
      <c r="AC1503" s="104"/>
      <c r="AD1503" s="104"/>
      <c r="AE1503" s="104"/>
      <c r="AF1503" s="104"/>
      <c r="AG1503" s="104"/>
      <c r="AH1503" s="104"/>
      <c r="AI1503" s="104"/>
      <c r="AJ1503" s="104"/>
      <c r="AK1503" s="104"/>
      <c r="AL1503" s="104"/>
      <c r="AM1503" s="104"/>
      <c r="AN1503" s="104"/>
      <c r="AO1503" s="104"/>
      <c r="AP1503" s="104"/>
      <c r="AQ1503" s="104"/>
      <c r="AR1503" s="104"/>
      <c r="AS1503" s="104"/>
      <c r="AT1503" s="104"/>
      <c r="AU1503" s="104"/>
      <c r="AV1503" s="104"/>
      <c r="AW1503" s="104"/>
      <c r="AX1503" s="104"/>
      <c r="AY1503" s="104"/>
      <c r="AZ1503" s="104"/>
      <c r="BA1503" s="104"/>
      <c r="BB1503" s="104"/>
      <c r="BC1503" s="104"/>
      <c r="BD1503" s="104"/>
      <c r="BE1503" s="104"/>
      <c r="BF1503" s="104"/>
      <c r="BG1503" s="104"/>
      <c r="BH1503" s="104"/>
      <c r="BI1503" s="104"/>
      <c r="BJ1503" s="104"/>
      <c r="BK1503" s="104"/>
      <c r="BL1503" s="104"/>
      <c r="BM1503" s="104"/>
      <c r="BN1503" s="104"/>
      <c r="BO1503" s="104"/>
      <c r="BP1503" s="104"/>
      <c r="BQ1503" s="104"/>
      <c r="BR1503" s="104"/>
      <c r="BS1503" s="104"/>
      <c r="BT1503" s="104"/>
      <c r="BU1503" s="104"/>
      <c r="BV1503" s="104"/>
      <c r="BW1503" s="104"/>
      <c r="BX1503" s="104"/>
      <c r="BY1503" s="104"/>
      <c r="BZ1503" s="104"/>
      <c r="CA1503" s="104"/>
      <c r="CB1503" s="104"/>
      <c r="CC1503" s="104"/>
      <c r="CD1503" s="104"/>
      <c r="CE1503" s="104"/>
      <c r="CF1503" s="104"/>
      <c r="CG1503" s="104"/>
      <c r="CH1503" s="104"/>
      <c r="CI1503" s="104"/>
      <c r="CJ1503" s="104"/>
      <c r="CK1503" s="104"/>
      <c r="CL1503" s="104"/>
      <c r="CM1503" s="104"/>
      <c r="CN1503" s="104"/>
      <c r="CO1503" s="104"/>
      <c r="CP1503" s="104"/>
      <c r="CQ1503" s="104"/>
      <c r="CR1503" s="104"/>
      <c r="CS1503" s="104"/>
      <c r="CT1503" s="104"/>
      <c r="CU1503" s="104"/>
      <c r="CV1503" s="104"/>
      <c r="CW1503" s="104"/>
      <c r="CX1503" s="104"/>
      <c r="CY1503" s="104"/>
      <c r="CZ1503" s="104"/>
      <c r="DA1503" s="104"/>
      <c r="DB1503" s="104"/>
      <c r="DC1503" s="104"/>
      <c r="DD1503" s="104"/>
      <c r="DE1503" s="104"/>
      <c r="DF1503" s="104"/>
      <c r="DG1503" s="104"/>
      <c r="DH1503" s="104"/>
      <c r="DI1503" s="104"/>
      <c r="DJ1503" s="107"/>
    </row>
    <row r="1504" spans="1:114" x14ac:dyDescent="0.2">
      <c r="A1504" s="164"/>
      <c r="B1504" s="165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Q1504" s="116"/>
      <c r="R1504" s="116"/>
      <c r="S1504" s="116"/>
      <c r="T1504" s="116"/>
      <c r="U1504" s="116"/>
      <c r="V1504" s="116"/>
      <c r="W1504" s="116"/>
      <c r="X1504" s="116"/>
      <c r="Y1504" s="122"/>
      <c r="Z1504" s="104"/>
      <c r="AA1504" s="104"/>
      <c r="AB1504" s="104"/>
      <c r="AC1504" s="104"/>
      <c r="AD1504" s="104"/>
      <c r="AE1504" s="104"/>
      <c r="AF1504" s="104"/>
      <c r="AG1504" s="104"/>
      <c r="AH1504" s="104"/>
      <c r="AI1504" s="104"/>
      <c r="AJ1504" s="104"/>
      <c r="AK1504" s="104"/>
      <c r="AL1504" s="104"/>
      <c r="AM1504" s="104"/>
      <c r="AN1504" s="104"/>
      <c r="AO1504" s="104"/>
      <c r="AP1504" s="104"/>
      <c r="AQ1504" s="104"/>
      <c r="AR1504" s="104"/>
      <c r="AS1504" s="104"/>
      <c r="AT1504" s="104"/>
      <c r="AU1504" s="104"/>
      <c r="AV1504" s="104"/>
      <c r="AW1504" s="104"/>
      <c r="AX1504" s="104"/>
      <c r="AY1504" s="104"/>
      <c r="AZ1504" s="104"/>
      <c r="BA1504" s="104"/>
      <c r="BB1504" s="104"/>
      <c r="BC1504" s="104"/>
      <c r="BD1504" s="104"/>
      <c r="BE1504" s="104"/>
      <c r="BF1504" s="104"/>
      <c r="BG1504" s="104"/>
      <c r="BH1504" s="104"/>
      <c r="BI1504" s="104"/>
      <c r="BJ1504" s="104"/>
      <c r="BK1504" s="104"/>
      <c r="BL1504" s="104"/>
      <c r="BM1504" s="104"/>
      <c r="BN1504" s="104"/>
      <c r="BO1504" s="104"/>
      <c r="BP1504" s="104"/>
      <c r="BQ1504" s="104"/>
      <c r="BR1504" s="104"/>
      <c r="BS1504" s="104"/>
      <c r="BT1504" s="104"/>
      <c r="BU1504" s="104"/>
      <c r="BV1504" s="104"/>
      <c r="BW1504" s="104"/>
      <c r="BX1504" s="104"/>
      <c r="BY1504" s="104"/>
      <c r="BZ1504" s="104"/>
      <c r="CA1504" s="104"/>
      <c r="CB1504" s="104"/>
      <c r="CC1504" s="104"/>
      <c r="CD1504" s="104"/>
      <c r="CE1504" s="104"/>
      <c r="CF1504" s="104"/>
      <c r="CG1504" s="104"/>
      <c r="CH1504" s="104"/>
      <c r="CI1504" s="104"/>
      <c r="CJ1504" s="104"/>
      <c r="CK1504" s="104"/>
      <c r="CL1504" s="104"/>
      <c r="CM1504" s="104"/>
      <c r="CN1504" s="104"/>
      <c r="CO1504" s="104"/>
      <c r="CP1504" s="104"/>
      <c r="CQ1504" s="104"/>
      <c r="CR1504" s="104"/>
      <c r="CS1504" s="104"/>
      <c r="CT1504" s="104"/>
      <c r="CU1504" s="104"/>
      <c r="CV1504" s="104"/>
      <c r="CW1504" s="104"/>
      <c r="CX1504" s="104"/>
      <c r="CY1504" s="104"/>
      <c r="CZ1504" s="104"/>
      <c r="DA1504" s="104"/>
      <c r="DB1504" s="104"/>
      <c r="DC1504" s="104"/>
      <c r="DD1504" s="104"/>
      <c r="DE1504" s="104"/>
      <c r="DF1504" s="104"/>
      <c r="DG1504" s="104"/>
      <c r="DH1504" s="104"/>
      <c r="DI1504" s="104"/>
      <c r="DJ1504" s="107"/>
    </row>
    <row r="1505" spans="1:114" x14ac:dyDescent="0.2">
      <c r="A1505" s="164"/>
      <c r="B1505" s="165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Q1505" s="116"/>
      <c r="R1505" s="116"/>
      <c r="S1505" s="116"/>
      <c r="T1505" s="116"/>
      <c r="U1505" s="116"/>
      <c r="V1505" s="116"/>
      <c r="W1505" s="116"/>
      <c r="X1505" s="116"/>
      <c r="Y1505" s="122"/>
      <c r="Z1505" s="104"/>
      <c r="AA1505" s="104"/>
      <c r="AB1505" s="104"/>
      <c r="AC1505" s="104"/>
      <c r="AD1505" s="104"/>
      <c r="AE1505" s="104"/>
      <c r="AF1505" s="104"/>
      <c r="AG1505" s="104"/>
      <c r="AH1505" s="104"/>
      <c r="AI1505" s="104"/>
      <c r="AJ1505" s="104"/>
      <c r="AK1505" s="104"/>
      <c r="AL1505" s="104"/>
      <c r="AM1505" s="104"/>
      <c r="AN1505" s="104"/>
      <c r="AO1505" s="104"/>
      <c r="AP1505" s="104"/>
      <c r="AQ1505" s="104"/>
      <c r="AR1505" s="104"/>
      <c r="AS1505" s="104"/>
      <c r="AT1505" s="104"/>
      <c r="AU1505" s="104"/>
      <c r="AV1505" s="104"/>
      <c r="AW1505" s="104"/>
      <c r="AX1505" s="104"/>
      <c r="AY1505" s="104"/>
      <c r="AZ1505" s="104"/>
      <c r="BA1505" s="104"/>
      <c r="BB1505" s="104"/>
      <c r="BC1505" s="104"/>
      <c r="BD1505" s="104"/>
      <c r="BE1505" s="104"/>
      <c r="BF1505" s="104"/>
      <c r="BG1505" s="104"/>
      <c r="BH1505" s="104"/>
      <c r="BI1505" s="104"/>
      <c r="BJ1505" s="104"/>
      <c r="BK1505" s="104"/>
      <c r="BL1505" s="104"/>
      <c r="BM1505" s="104"/>
      <c r="BN1505" s="104"/>
      <c r="BO1505" s="104"/>
      <c r="BP1505" s="104"/>
      <c r="BQ1505" s="104"/>
      <c r="BR1505" s="104"/>
      <c r="BS1505" s="104"/>
      <c r="BT1505" s="104"/>
      <c r="BU1505" s="104"/>
      <c r="BV1505" s="104"/>
      <c r="BW1505" s="104"/>
      <c r="BX1505" s="104"/>
      <c r="BY1505" s="104"/>
      <c r="BZ1505" s="104"/>
      <c r="CA1505" s="104"/>
      <c r="CB1505" s="104"/>
      <c r="CC1505" s="104"/>
      <c r="CD1505" s="104"/>
      <c r="CE1505" s="104"/>
      <c r="CF1505" s="104"/>
      <c r="CG1505" s="104"/>
      <c r="CH1505" s="104"/>
      <c r="CI1505" s="104"/>
      <c r="CJ1505" s="104"/>
      <c r="CK1505" s="104"/>
      <c r="CL1505" s="104"/>
      <c r="CM1505" s="104"/>
      <c r="CN1505" s="104"/>
      <c r="CO1505" s="104"/>
      <c r="CP1505" s="104"/>
      <c r="CQ1505" s="104"/>
      <c r="CR1505" s="104"/>
      <c r="CS1505" s="104"/>
      <c r="CT1505" s="104"/>
      <c r="CU1505" s="104"/>
      <c r="CV1505" s="104"/>
      <c r="CW1505" s="104"/>
      <c r="CX1505" s="104"/>
      <c r="CY1505" s="104"/>
      <c r="CZ1505" s="104"/>
      <c r="DA1505" s="104"/>
      <c r="DB1505" s="104"/>
      <c r="DC1505" s="104"/>
      <c r="DD1505" s="104"/>
      <c r="DE1505" s="104"/>
      <c r="DF1505" s="104"/>
      <c r="DG1505" s="104"/>
      <c r="DH1505" s="104"/>
      <c r="DI1505" s="104"/>
      <c r="DJ1505" s="107"/>
    </row>
    <row r="1506" spans="1:114" x14ac:dyDescent="0.2">
      <c r="A1506" s="164"/>
      <c r="B1506" s="165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Q1506" s="116"/>
      <c r="R1506" s="116"/>
      <c r="S1506" s="116"/>
      <c r="T1506" s="116"/>
      <c r="U1506" s="116"/>
      <c r="V1506" s="116"/>
      <c r="W1506" s="116"/>
      <c r="X1506" s="116"/>
      <c r="Y1506" s="122"/>
      <c r="Z1506" s="104"/>
      <c r="AA1506" s="104"/>
      <c r="AB1506" s="104"/>
      <c r="AC1506" s="104"/>
      <c r="AD1506" s="104"/>
      <c r="AE1506" s="104"/>
      <c r="AF1506" s="104"/>
      <c r="AG1506" s="104"/>
      <c r="AH1506" s="104"/>
      <c r="AI1506" s="104"/>
      <c r="AJ1506" s="104"/>
      <c r="AK1506" s="104"/>
      <c r="AL1506" s="104"/>
      <c r="AM1506" s="104"/>
      <c r="AN1506" s="104"/>
      <c r="AO1506" s="104"/>
      <c r="AP1506" s="104"/>
      <c r="AQ1506" s="104"/>
      <c r="AR1506" s="104"/>
      <c r="AS1506" s="104"/>
      <c r="AT1506" s="104"/>
      <c r="AU1506" s="104"/>
      <c r="AV1506" s="104"/>
      <c r="AW1506" s="104"/>
      <c r="AX1506" s="104"/>
      <c r="AY1506" s="104"/>
      <c r="AZ1506" s="104"/>
      <c r="BA1506" s="104"/>
      <c r="BB1506" s="104"/>
      <c r="BC1506" s="104"/>
      <c r="BD1506" s="104"/>
      <c r="BE1506" s="104"/>
      <c r="BF1506" s="104"/>
      <c r="BG1506" s="104"/>
      <c r="BH1506" s="104"/>
      <c r="BI1506" s="104"/>
      <c r="BJ1506" s="104"/>
      <c r="BK1506" s="104"/>
      <c r="BL1506" s="104"/>
      <c r="BM1506" s="104"/>
      <c r="BN1506" s="104"/>
      <c r="BO1506" s="104"/>
      <c r="BP1506" s="104"/>
      <c r="BQ1506" s="104"/>
      <c r="BR1506" s="104"/>
      <c r="BS1506" s="104"/>
      <c r="BT1506" s="104"/>
      <c r="BU1506" s="104"/>
      <c r="BV1506" s="104"/>
      <c r="BW1506" s="104"/>
      <c r="BX1506" s="104"/>
      <c r="BY1506" s="104"/>
      <c r="BZ1506" s="104"/>
      <c r="CA1506" s="104"/>
      <c r="CB1506" s="104"/>
      <c r="CC1506" s="104"/>
      <c r="CD1506" s="104"/>
      <c r="CE1506" s="104"/>
      <c r="CF1506" s="104"/>
      <c r="CG1506" s="104"/>
      <c r="CH1506" s="104"/>
      <c r="CI1506" s="104"/>
      <c r="CJ1506" s="104"/>
      <c r="CK1506" s="104"/>
      <c r="CL1506" s="104"/>
      <c r="CM1506" s="104"/>
      <c r="CN1506" s="104"/>
      <c r="CO1506" s="104"/>
      <c r="CP1506" s="104"/>
      <c r="CQ1506" s="104"/>
      <c r="CR1506" s="104"/>
      <c r="CS1506" s="104"/>
      <c r="CT1506" s="104"/>
      <c r="CU1506" s="104"/>
      <c r="CV1506" s="104"/>
      <c r="CW1506" s="104"/>
      <c r="CX1506" s="104"/>
      <c r="CY1506" s="104"/>
      <c r="CZ1506" s="104"/>
      <c r="DA1506" s="104"/>
      <c r="DB1506" s="104"/>
      <c r="DC1506" s="104"/>
      <c r="DD1506" s="104"/>
      <c r="DE1506" s="104"/>
      <c r="DF1506" s="104"/>
      <c r="DG1506" s="104"/>
      <c r="DH1506" s="104"/>
      <c r="DI1506" s="104"/>
      <c r="DJ1506" s="107"/>
    </row>
    <row r="1507" spans="1:114" x14ac:dyDescent="0.2">
      <c r="A1507" s="164"/>
      <c r="B1507" s="165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Q1507" s="116"/>
      <c r="R1507" s="116"/>
      <c r="S1507" s="116"/>
      <c r="T1507" s="116"/>
      <c r="U1507" s="116"/>
      <c r="V1507" s="116"/>
      <c r="W1507" s="116"/>
      <c r="X1507" s="116"/>
      <c r="Y1507" s="122"/>
      <c r="Z1507" s="104"/>
      <c r="AA1507" s="104"/>
      <c r="AB1507" s="104"/>
      <c r="AC1507" s="104"/>
      <c r="AD1507" s="104"/>
      <c r="AE1507" s="104"/>
      <c r="AF1507" s="104"/>
      <c r="AG1507" s="104"/>
      <c r="AH1507" s="104"/>
      <c r="AI1507" s="104"/>
      <c r="AJ1507" s="104"/>
      <c r="AK1507" s="104"/>
      <c r="AL1507" s="104"/>
      <c r="AM1507" s="104"/>
      <c r="AN1507" s="104"/>
      <c r="AO1507" s="104"/>
      <c r="AP1507" s="104"/>
      <c r="AQ1507" s="104"/>
      <c r="AR1507" s="104"/>
      <c r="AS1507" s="104"/>
      <c r="AT1507" s="104"/>
      <c r="AU1507" s="104"/>
      <c r="AV1507" s="104"/>
      <c r="AW1507" s="104"/>
      <c r="AX1507" s="104"/>
      <c r="AY1507" s="104"/>
      <c r="AZ1507" s="104"/>
      <c r="BA1507" s="104"/>
      <c r="BB1507" s="104"/>
      <c r="BC1507" s="104"/>
      <c r="BD1507" s="104"/>
      <c r="BE1507" s="104"/>
      <c r="BF1507" s="104"/>
      <c r="BG1507" s="104"/>
      <c r="BH1507" s="104"/>
      <c r="BI1507" s="104"/>
      <c r="BJ1507" s="104"/>
      <c r="BK1507" s="104"/>
      <c r="BL1507" s="104"/>
      <c r="BM1507" s="104"/>
      <c r="BN1507" s="104"/>
      <c r="BO1507" s="104"/>
      <c r="BP1507" s="104"/>
      <c r="BQ1507" s="104"/>
      <c r="BR1507" s="104"/>
      <c r="BS1507" s="104"/>
      <c r="BT1507" s="104"/>
      <c r="BU1507" s="104"/>
      <c r="BV1507" s="104"/>
      <c r="BW1507" s="104"/>
      <c r="BX1507" s="104"/>
      <c r="BY1507" s="104"/>
      <c r="BZ1507" s="104"/>
      <c r="CA1507" s="104"/>
      <c r="CB1507" s="104"/>
      <c r="CC1507" s="104"/>
      <c r="CD1507" s="104"/>
      <c r="CE1507" s="104"/>
      <c r="CF1507" s="104"/>
      <c r="CG1507" s="104"/>
      <c r="CH1507" s="104"/>
      <c r="CI1507" s="104"/>
      <c r="CJ1507" s="104"/>
      <c r="CK1507" s="104"/>
      <c r="CL1507" s="104"/>
      <c r="CM1507" s="104"/>
      <c r="CN1507" s="104"/>
      <c r="CO1507" s="104"/>
      <c r="CP1507" s="104"/>
      <c r="CQ1507" s="104"/>
      <c r="CR1507" s="104"/>
      <c r="CS1507" s="104"/>
      <c r="CT1507" s="104"/>
      <c r="CU1507" s="104"/>
      <c r="CV1507" s="104"/>
      <c r="CW1507" s="104"/>
      <c r="CX1507" s="104"/>
      <c r="CY1507" s="104"/>
      <c r="CZ1507" s="104"/>
      <c r="DA1507" s="104"/>
      <c r="DB1507" s="104"/>
      <c r="DC1507" s="104"/>
      <c r="DD1507" s="104"/>
      <c r="DE1507" s="104"/>
      <c r="DF1507" s="104"/>
      <c r="DG1507" s="104"/>
      <c r="DH1507" s="104"/>
      <c r="DI1507" s="104"/>
      <c r="DJ1507" s="107"/>
    </row>
    <row r="1508" spans="1:114" x14ac:dyDescent="0.2">
      <c r="A1508" s="164"/>
      <c r="B1508" s="165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Q1508" s="116"/>
      <c r="R1508" s="116"/>
      <c r="S1508" s="116"/>
      <c r="T1508" s="116"/>
      <c r="U1508" s="116"/>
      <c r="V1508" s="116"/>
      <c r="W1508" s="116"/>
      <c r="X1508" s="116"/>
      <c r="Y1508" s="122"/>
      <c r="Z1508" s="104"/>
      <c r="AA1508" s="104"/>
      <c r="AB1508" s="104"/>
      <c r="AC1508" s="104"/>
      <c r="AD1508" s="104"/>
      <c r="AE1508" s="104"/>
      <c r="AF1508" s="104"/>
      <c r="AG1508" s="104"/>
      <c r="AH1508" s="104"/>
      <c r="AI1508" s="104"/>
      <c r="AJ1508" s="104"/>
      <c r="AK1508" s="104"/>
      <c r="AL1508" s="104"/>
      <c r="AM1508" s="104"/>
      <c r="AN1508" s="104"/>
      <c r="AO1508" s="104"/>
      <c r="AP1508" s="104"/>
      <c r="AQ1508" s="104"/>
      <c r="AR1508" s="104"/>
      <c r="AS1508" s="104"/>
      <c r="AT1508" s="104"/>
      <c r="AU1508" s="104"/>
      <c r="AV1508" s="104"/>
      <c r="AW1508" s="104"/>
      <c r="AX1508" s="104"/>
      <c r="AY1508" s="104"/>
      <c r="AZ1508" s="104"/>
      <c r="BA1508" s="104"/>
      <c r="BB1508" s="104"/>
      <c r="BC1508" s="104"/>
      <c r="BD1508" s="104"/>
      <c r="BE1508" s="104"/>
      <c r="BF1508" s="104"/>
      <c r="BG1508" s="104"/>
      <c r="BH1508" s="104"/>
      <c r="BI1508" s="104"/>
      <c r="BJ1508" s="104"/>
      <c r="BK1508" s="104"/>
      <c r="BL1508" s="104"/>
      <c r="BM1508" s="104"/>
      <c r="BN1508" s="104"/>
      <c r="BO1508" s="104"/>
      <c r="BP1508" s="104"/>
      <c r="BQ1508" s="104"/>
      <c r="BR1508" s="104"/>
      <c r="BS1508" s="104"/>
      <c r="BT1508" s="104"/>
      <c r="BU1508" s="104"/>
      <c r="BV1508" s="104"/>
      <c r="BW1508" s="104"/>
      <c r="BX1508" s="104"/>
      <c r="BY1508" s="104"/>
      <c r="BZ1508" s="104"/>
      <c r="CA1508" s="104"/>
      <c r="CB1508" s="104"/>
      <c r="CC1508" s="104"/>
      <c r="CD1508" s="104"/>
      <c r="CE1508" s="104"/>
      <c r="CF1508" s="104"/>
      <c r="CG1508" s="104"/>
      <c r="CH1508" s="104"/>
      <c r="CI1508" s="104"/>
      <c r="CJ1508" s="104"/>
      <c r="CK1508" s="104"/>
      <c r="CL1508" s="104"/>
      <c r="CM1508" s="104"/>
      <c r="CN1508" s="104"/>
      <c r="CO1508" s="104"/>
      <c r="CP1508" s="104"/>
      <c r="CQ1508" s="104"/>
      <c r="CR1508" s="104"/>
      <c r="CS1508" s="104"/>
      <c r="CT1508" s="104"/>
      <c r="CU1508" s="104"/>
      <c r="CV1508" s="104"/>
      <c r="CW1508" s="104"/>
      <c r="CX1508" s="104"/>
      <c r="CY1508" s="104"/>
      <c r="CZ1508" s="104"/>
      <c r="DA1508" s="104"/>
      <c r="DB1508" s="104"/>
      <c r="DC1508" s="104"/>
      <c r="DD1508" s="104"/>
      <c r="DE1508" s="104"/>
      <c r="DF1508" s="104"/>
      <c r="DG1508" s="104"/>
      <c r="DH1508" s="104"/>
      <c r="DI1508" s="104"/>
      <c r="DJ1508" s="107"/>
    </row>
    <row r="1509" spans="1:114" x14ac:dyDescent="0.2">
      <c r="A1509" s="164"/>
      <c r="B1509" s="165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Q1509" s="116"/>
      <c r="R1509" s="116"/>
      <c r="S1509" s="116"/>
      <c r="T1509" s="116"/>
      <c r="U1509" s="116"/>
      <c r="V1509" s="116"/>
      <c r="W1509" s="116"/>
      <c r="X1509" s="116"/>
      <c r="Y1509" s="122"/>
      <c r="Z1509" s="104"/>
      <c r="AA1509" s="104"/>
      <c r="AB1509" s="104"/>
      <c r="AC1509" s="104"/>
      <c r="AD1509" s="104"/>
      <c r="AE1509" s="104"/>
      <c r="AF1509" s="104"/>
      <c r="AG1509" s="104"/>
      <c r="AH1509" s="104"/>
      <c r="AI1509" s="104"/>
      <c r="AJ1509" s="104"/>
      <c r="AK1509" s="104"/>
      <c r="AL1509" s="104"/>
      <c r="AM1509" s="104"/>
      <c r="AN1509" s="104"/>
      <c r="AO1509" s="104"/>
      <c r="AP1509" s="104"/>
      <c r="AQ1509" s="104"/>
      <c r="AR1509" s="104"/>
      <c r="AS1509" s="104"/>
      <c r="AT1509" s="104"/>
      <c r="AU1509" s="104"/>
      <c r="AV1509" s="104"/>
      <c r="AW1509" s="104"/>
      <c r="AX1509" s="104"/>
      <c r="AY1509" s="104"/>
      <c r="AZ1509" s="104"/>
      <c r="BA1509" s="104"/>
      <c r="BB1509" s="104"/>
      <c r="BC1509" s="104"/>
      <c r="BD1509" s="104"/>
      <c r="BE1509" s="104"/>
      <c r="BF1509" s="104"/>
      <c r="BG1509" s="104"/>
      <c r="BH1509" s="104"/>
      <c r="BI1509" s="104"/>
      <c r="BJ1509" s="104"/>
      <c r="BK1509" s="104"/>
      <c r="BL1509" s="104"/>
      <c r="BM1509" s="104"/>
      <c r="BN1509" s="104"/>
      <c r="BO1509" s="104"/>
      <c r="BP1509" s="104"/>
      <c r="BQ1509" s="104"/>
      <c r="BR1509" s="104"/>
      <c r="BS1509" s="104"/>
      <c r="BT1509" s="104"/>
      <c r="BU1509" s="104"/>
      <c r="BV1509" s="104"/>
      <c r="BW1509" s="104"/>
      <c r="BX1509" s="104"/>
      <c r="BY1509" s="104"/>
      <c r="BZ1509" s="104"/>
      <c r="CA1509" s="104"/>
      <c r="CB1509" s="104"/>
      <c r="CC1509" s="104"/>
      <c r="CD1509" s="104"/>
      <c r="CE1509" s="104"/>
      <c r="CF1509" s="104"/>
      <c r="CG1509" s="104"/>
      <c r="CH1509" s="104"/>
      <c r="CI1509" s="104"/>
      <c r="CJ1509" s="104"/>
      <c r="CK1509" s="104"/>
      <c r="CL1509" s="104"/>
      <c r="CM1509" s="104"/>
      <c r="CN1509" s="104"/>
      <c r="CO1509" s="104"/>
      <c r="CP1509" s="104"/>
      <c r="CQ1509" s="104"/>
      <c r="CR1509" s="104"/>
      <c r="CS1509" s="104"/>
      <c r="CT1509" s="104"/>
      <c r="CU1509" s="104"/>
      <c r="CV1509" s="104"/>
      <c r="CW1509" s="104"/>
      <c r="CX1509" s="104"/>
      <c r="CY1509" s="104"/>
      <c r="CZ1509" s="104"/>
      <c r="DA1509" s="104"/>
      <c r="DB1509" s="104"/>
      <c r="DC1509" s="104"/>
      <c r="DD1509" s="104"/>
      <c r="DE1509" s="104"/>
      <c r="DF1509" s="104"/>
      <c r="DG1509" s="104"/>
      <c r="DH1509" s="104"/>
      <c r="DI1509" s="104"/>
      <c r="DJ1509" s="107"/>
    </row>
    <row r="1510" spans="1:114" x14ac:dyDescent="0.2">
      <c r="A1510" s="164"/>
      <c r="B1510" s="165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Q1510" s="116"/>
      <c r="R1510" s="116"/>
      <c r="S1510" s="116"/>
      <c r="T1510" s="116"/>
      <c r="U1510" s="116"/>
      <c r="V1510" s="116"/>
      <c r="W1510" s="116"/>
      <c r="X1510" s="116"/>
      <c r="Y1510" s="122"/>
      <c r="Z1510" s="104"/>
      <c r="AA1510" s="104"/>
      <c r="AB1510" s="104"/>
      <c r="AC1510" s="104"/>
      <c r="AD1510" s="104"/>
      <c r="AE1510" s="104"/>
      <c r="AF1510" s="104"/>
      <c r="AG1510" s="104"/>
      <c r="AH1510" s="104"/>
      <c r="AI1510" s="104"/>
      <c r="AJ1510" s="104"/>
      <c r="AK1510" s="104"/>
      <c r="AL1510" s="104"/>
      <c r="AM1510" s="104"/>
      <c r="AN1510" s="104"/>
      <c r="AO1510" s="104"/>
      <c r="AP1510" s="104"/>
      <c r="AQ1510" s="104"/>
      <c r="AR1510" s="104"/>
      <c r="AS1510" s="104"/>
      <c r="AT1510" s="104"/>
      <c r="AU1510" s="104"/>
      <c r="AV1510" s="104"/>
      <c r="AW1510" s="104"/>
      <c r="AX1510" s="104"/>
      <c r="AY1510" s="104"/>
      <c r="AZ1510" s="104"/>
      <c r="BA1510" s="104"/>
      <c r="BB1510" s="104"/>
      <c r="BC1510" s="104"/>
      <c r="BD1510" s="104"/>
      <c r="BE1510" s="104"/>
      <c r="BF1510" s="104"/>
      <c r="BG1510" s="104"/>
      <c r="BH1510" s="104"/>
      <c r="BI1510" s="104"/>
      <c r="BJ1510" s="104"/>
      <c r="BK1510" s="104"/>
      <c r="BL1510" s="104"/>
      <c r="BM1510" s="104"/>
      <c r="BN1510" s="104"/>
      <c r="BO1510" s="104"/>
      <c r="BP1510" s="104"/>
      <c r="BQ1510" s="104"/>
      <c r="BR1510" s="104"/>
      <c r="BS1510" s="104"/>
      <c r="BT1510" s="104"/>
      <c r="BU1510" s="104"/>
      <c r="BV1510" s="104"/>
      <c r="BW1510" s="104"/>
      <c r="BX1510" s="104"/>
      <c r="BY1510" s="104"/>
      <c r="BZ1510" s="104"/>
      <c r="CA1510" s="104"/>
      <c r="CB1510" s="104"/>
      <c r="CC1510" s="104"/>
      <c r="CD1510" s="104"/>
      <c r="CE1510" s="104"/>
      <c r="CF1510" s="104"/>
      <c r="CG1510" s="104"/>
      <c r="CH1510" s="104"/>
      <c r="CI1510" s="104"/>
      <c r="CJ1510" s="104"/>
      <c r="CK1510" s="104"/>
      <c r="CL1510" s="104"/>
      <c r="CM1510" s="104"/>
      <c r="CN1510" s="104"/>
      <c r="CO1510" s="104"/>
      <c r="CP1510" s="104"/>
      <c r="CQ1510" s="104"/>
      <c r="CR1510" s="104"/>
      <c r="CS1510" s="104"/>
      <c r="CT1510" s="104"/>
      <c r="CU1510" s="104"/>
      <c r="CV1510" s="104"/>
      <c r="CW1510" s="104"/>
      <c r="CX1510" s="104"/>
      <c r="CY1510" s="104"/>
      <c r="CZ1510" s="104"/>
      <c r="DA1510" s="104"/>
      <c r="DB1510" s="104"/>
      <c r="DC1510" s="104"/>
      <c r="DD1510" s="104"/>
      <c r="DE1510" s="104"/>
      <c r="DF1510" s="104"/>
      <c r="DG1510" s="104"/>
      <c r="DH1510" s="104"/>
      <c r="DI1510" s="104"/>
      <c r="DJ1510" s="107"/>
    </row>
    <row r="1511" spans="1:114" x14ac:dyDescent="0.2">
      <c r="A1511" s="164"/>
      <c r="B1511" s="165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Q1511" s="116"/>
      <c r="R1511" s="116"/>
      <c r="S1511" s="116"/>
      <c r="T1511" s="116"/>
      <c r="U1511" s="116"/>
      <c r="V1511" s="116"/>
      <c r="W1511" s="116"/>
      <c r="X1511" s="116"/>
      <c r="Y1511" s="122"/>
      <c r="Z1511" s="104"/>
      <c r="AA1511" s="104"/>
      <c r="AB1511" s="104"/>
      <c r="AC1511" s="104"/>
      <c r="AD1511" s="104"/>
      <c r="AE1511" s="104"/>
      <c r="AF1511" s="104"/>
      <c r="AG1511" s="104"/>
      <c r="AH1511" s="104"/>
      <c r="AI1511" s="104"/>
      <c r="AJ1511" s="104"/>
      <c r="AK1511" s="104"/>
      <c r="AL1511" s="104"/>
      <c r="AM1511" s="104"/>
      <c r="AN1511" s="104"/>
      <c r="AO1511" s="104"/>
      <c r="AP1511" s="104"/>
      <c r="AQ1511" s="104"/>
      <c r="AR1511" s="104"/>
      <c r="AS1511" s="104"/>
      <c r="AT1511" s="104"/>
      <c r="AU1511" s="104"/>
      <c r="AV1511" s="104"/>
      <c r="AW1511" s="104"/>
      <c r="AX1511" s="104"/>
      <c r="AY1511" s="104"/>
      <c r="AZ1511" s="104"/>
      <c r="BA1511" s="104"/>
      <c r="BB1511" s="104"/>
      <c r="BC1511" s="104"/>
      <c r="BD1511" s="104"/>
      <c r="BE1511" s="104"/>
      <c r="BF1511" s="104"/>
      <c r="BG1511" s="104"/>
      <c r="BH1511" s="104"/>
      <c r="BI1511" s="104"/>
      <c r="BJ1511" s="104"/>
      <c r="BK1511" s="104"/>
      <c r="BL1511" s="104"/>
      <c r="BM1511" s="104"/>
      <c r="BN1511" s="104"/>
      <c r="BO1511" s="104"/>
      <c r="BP1511" s="104"/>
      <c r="BQ1511" s="104"/>
      <c r="BR1511" s="104"/>
      <c r="BS1511" s="104"/>
      <c r="BT1511" s="104"/>
      <c r="BU1511" s="104"/>
      <c r="BV1511" s="104"/>
      <c r="BW1511" s="104"/>
      <c r="BX1511" s="104"/>
      <c r="BY1511" s="104"/>
      <c r="BZ1511" s="104"/>
      <c r="CA1511" s="104"/>
      <c r="CB1511" s="104"/>
      <c r="CC1511" s="104"/>
      <c r="CD1511" s="104"/>
      <c r="CE1511" s="104"/>
      <c r="CF1511" s="104"/>
      <c r="CG1511" s="104"/>
      <c r="CH1511" s="104"/>
      <c r="CI1511" s="104"/>
      <c r="CJ1511" s="104"/>
      <c r="CK1511" s="104"/>
      <c r="CL1511" s="104"/>
      <c r="CM1511" s="104"/>
      <c r="CN1511" s="104"/>
      <c r="CO1511" s="104"/>
      <c r="CP1511" s="104"/>
      <c r="CQ1511" s="104"/>
      <c r="CR1511" s="104"/>
      <c r="CS1511" s="104"/>
      <c r="CT1511" s="104"/>
      <c r="CU1511" s="104"/>
      <c r="CV1511" s="104"/>
      <c r="CW1511" s="104"/>
      <c r="CX1511" s="104"/>
      <c r="CY1511" s="104"/>
      <c r="CZ1511" s="104"/>
      <c r="DA1511" s="104"/>
      <c r="DB1511" s="104"/>
      <c r="DC1511" s="104"/>
      <c r="DD1511" s="104"/>
      <c r="DE1511" s="104"/>
      <c r="DF1511" s="104"/>
      <c r="DG1511" s="104"/>
      <c r="DH1511" s="104"/>
      <c r="DI1511" s="104"/>
      <c r="DJ1511" s="107"/>
    </row>
    <row r="1512" spans="1:114" x14ac:dyDescent="0.2">
      <c r="A1512" s="164"/>
      <c r="B1512" s="165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Q1512" s="116"/>
      <c r="R1512" s="116"/>
      <c r="S1512" s="116"/>
      <c r="T1512" s="116"/>
      <c r="U1512" s="116"/>
      <c r="V1512" s="116"/>
      <c r="W1512" s="116"/>
      <c r="X1512" s="116"/>
      <c r="Y1512" s="122"/>
      <c r="Z1512" s="104"/>
      <c r="AA1512" s="104"/>
      <c r="AB1512" s="104"/>
      <c r="AC1512" s="104"/>
      <c r="AD1512" s="104"/>
      <c r="AE1512" s="104"/>
      <c r="AF1512" s="104"/>
      <c r="AG1512" s="104"/>
      <c r="AH1512" s="104"/>
      <c r="AI1512" s="104"/>
      <c r="AJ1512" s="104"/>
      <c r="AK1512" s="104"/>
      <c r="AL1512" s="104"/>
      <c r="AM1512" s="104"/>
      <c r="AN1512" s="104"/>
      <c r="AO1512" s="104"/>
      <c r="AP1512" s="104"/>
      <c r="AQ1512" s="104"/>
      <c r="AR1512" s="104"/>
      <c r="AS1512" s="104"/>
      <c r="AT1512" s="104"/>
      <c r="AU1512" s="104"/>
      <c r="AV1512" s="104"/>
      <c r="AW1512" s="104"/>
      <c r="AX1512" s="104"/>
      <c r="AY1512" s="104"/>
      <c r="AZ1512" s="104"/>
      <c r="BA1512" s="104"/>
      <c r="BB1512" s="104"/>
      <c r="BC1512" s="104"/>
      <c r="BD1512" s="104"/>
      <c r="BE1512" s="104"/>
      <c r="BF1512" s="104"/>
      <c r="BG1512" s="104"/>
      <c r="BH1512" s="104"/>
      <c r="BI1512" s="104"/>
      <c r="BJ1512" s="104"/>
      <c r="BK1512" s="104"/>
      <c r="BL1512" s="104"/>
      <c r="BM1512" s="104"/>
      <c r="BN1512" s="104"/>
      <c r="BO1512" s="104"/>
      <c r="BP1512" s="104"/>
      <c r="BQ1512" s="104"/>
      <c r="BR1512" s="104"/>
      <c r="BS1512" s="104"/>
      <c r="BT1512" s="104"/>
      <c r="BU1512" s="104"/>
      <c r="BV1512" s="104"/>
      <c r="BW1512" s="104"/>
      <c r="BX1512" s="104"/>
      <c r="BY1512" s="104"/>
      <c r="BZ1512" s="104"/>
      <c r="CA1512" s="104"/>
      <c r="CB1512" s="104"/>
      <c r="CC1512" s="104"/>
      <c r="CD1512" s="104"/>
      <c r="CE1512" s="104"/>
      <c r="CF1512" s="104"/>
      <c r="CG1512" s="104"/>
      <c r="CH1512" s="104"/>
      <c r="CI1512" s="104"/>
      <c r="CJ1512" s="104"/>
      <c r="CK1512" s="104"/>
      <c r="CL1512" s="104"/>
      <c r="CM1512" s="104"/>
      <c r="CN1512" s="104"/>
      <c r="CO1512" s="104"/>
      <c r="CP1512" s="104"/>
      <c r="CQ1512" s="104"/>
      <c r="CR1512" s="104"/>
      <c r="CS1512" s="104"/>
      <c r="CT1512" s="104"/>
      <c r="CU1512" s="104"/>
      <c r="CV1512" s="104"/>
      <c r="CW1512" s="104"/>
      <c r="CX1512" s="104"/>
      <c r="CY1512" s="104"/>
      <c r="CZ1512" s="104"/>
      <c r="DA1512" s="104"/>
      <c r="DB1512" s="104"/>
      <c r="DC1512" s="104"/>
      <c r="DD1512" s="104"/>
      <c r="DE1512" s="104"/>
      <c r="DF1512" s="104"/>
      <c r="DG1512" s="104"/>
      <c r="DH1512" s="104"/>
      <c r="DI1512" s="104"/>
      <c r="DJ1512" s="107"/>
    </row>
    <row r="1513" spans="1:114" x14ac:dyDescent="0.2">
      <c r="A1513" s="164"/>
      <c r="B1513" s="165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Q1513" s="116"/>
      <c r="R1513" s="116"/>
      <c r="S1513" s="116"/>
      <c r="T1513" s="116"/>
      <c r="U1513" s="116"/>
      <c r="V1513" s="116"/>
      <c r="W1513" s="116"/>
      <c r="X1513" s="116"/>
      <c r="Y1513" s="122"/>
      <c r="Z1513" s="104"/>
      <c r="AA1513" s="104"/>
      <c r="AB1513" s="104"/>
      <c r="AC1513" s="104"/>
      <c r="AD1513" s="104"/>
      <c r="AE1513" s="104"/>
      <c r="AF1513" s="104"/>
      <c r="AG1513" s="104"/>
      <c r="AH1513" s="104"/>
      <c r="AI1513" s="104"/>
      <c r="AJ1513" s="104"/>
      <c r="AK1513" s="104"/>
      <c r="AL1513" s="104"/>
      <c r="AM1513" s="104"/>
      <c r="AN1513" s="104"/>
      <c r="AO1513" s="104"/>
      <c r="AP1513" s="104"/>
      <c r="AQ1513" s="104"/>
      <c r="AR1513" s="104"/>
      <c r="AS1513" s="104"/>
      <c r="AT1513" s="104"/>
      <c r="AU1513" s="104"/>
      <c r="AV1513" s="104"/>
      <c r="AW1513" s="104"/>
      <c r="AX1513" s="104"/>
      <c r="AY1513" s="104"/>
      <c r="AZ1513" s="104"/>
      <c r="BA1513" s="104"/>
      <c r="BB1513" s="104"/>
      <c r="BC1513" s="104"/>
      <c r="BD1513" s="104"/>
      <c r="BE1513" s="104"/>
      <c r="BF1513" s="104"/>
      <c r="BG1513" s="104"/>
      <c r="BH1513" s="104"/>
      <c r="BI1513" s="104"/>
      <c r="BJ1513" s="104"/>
      <c r="BK1513" s="104"/>
      <c r="BL1513" s="104"/>
      <c r="BM1513" s="104"/>
      <c r="BN1513" s="104"/>
      <c r="BO1513" s="104"/>
      <c r="BP1513" s="104"/>
      <c r="BQ1513" s="104"/>
      <c r="BR1513" s="104"/>
      <c r="BS1513" s="104"/>
      <c r="BT1513" s="104"/>
      <c r="BU1513" s="104"/>
      <c r="BV1513" s="104"/>
      <c r="BW1513" s="104"/>
      <c r="BX1513" s="104"/>
      <c r="BY1513" s="104"/>
      <c r="BZ1513" s="104"/>
      <c r="CA1513" s="104"/>
      <c r="CB1513" s="104"/>
      <c r="CC1513" s="104"/>
      <c r="CD1513" s="104"/>
      <c r="CE1513" s="104"/>
      <c r="CF1513" s="104"/>
      <c r="CG1513" s="104"/>
      <c r="CH1513" s="104"/>
      <c r="CI1513" s="104"/>
      <c r="CJ1513" s="104"/>
      <c r="CK1513" s="104"/>
      <c r="CL1513" s="104"/>
      <c r="CM1513" s="104"/>
      <c r="CN1513" s="104"/>
      <c r="CO1513" s="104"/>
      <c r="CP1513" s="104"/>
      <c r="CQ1513" s="104"/>
      <c r="CR1513" s="104"/>
      <c r="CS1513" s="104"/>
      <c r="CT1513" s="104"/>
      <c r="CU1513" s="104"/>
      <c r="CV1513" s="104"/>
      <c r="CW1513" s="104"/>
      <c r="CX1513" s="104"/>
      <c r="CY1513" s="104"/>
      <c r="CZ1513" s="104"/>
      <c r="DA1513" s="104"/>
      <c r="DB1513" s="104"/>
      <c r="DC1513" s="104"/>
      <c r="DD1513" s="104"/>
      <c r="DE1513" s="104"/>
      <c r="DF1513" s="104"/>
      <c r="DG1513" s="104"/>
      <c r="DH1513" s="104"/>
      <c r="DI1513" s="104"/>
      <c r="DJ1513" s="107"/>
    </row>
    <row r="1514" spans="1:114" x14ac:dyDescent="0.2">
      <c r="A1514" s="164"/>
      <c r="B1514" s="165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Q1514" s="116"/>
      <c r="R1514" s="116"/>
      <c r="S1514" s="116"/>
      <c r="T1514" s="116"/>
      <c r="U1514" s="116"/>
      <c r="V1514" s="116"/>
      <c r="W1514" s="116"/>
      <c r="X1514" s="116"/>
      <c r="Y1514" s="122"/>
      <c r="Z1514" s="104"/>
      <c r="AA1514" s="104"/>
      <c r="AB1514" s="104"/>
      <c r="AC1514" s="104"/>
      <c r="AD1514" s="104"/>
      <c r="AE1514" s="104"/>
      <c r="AF1514" s="104"/>
      <c r="AG1514" s="104"/>
      <c r="AH1514" s="104"/>
      <c r="AI1514" s="104"/>
      <c r="AJ1514" s="104"/>
      <c r="AK1514" s="104"/>
      <c r="AL1514" s="104"/>
      <c r="AM1514" s="104"/>
      <c r="AN1514" s="104"/>
      <c r="AO1514" s="104"/>
      <c r="AP1514" s="104"/>
      <c r="AQ1514" s="104"/>
      <c r="AR1514" s="104"/>
      <c r="AS1514" s="104"/>
      <c r="AT1514" s="104"/>
      <c r="AU1514" s="104"/>
      <c r="AV1514" s="104"/>
      <c r="AW1514" s="104"/>
      <c r="AX1514" s="104"/>
      <c r="AY1514" s="104"/>
      <c r="AZ1514" s="104"/>
      <c r="BA1514" s="104"/>
      <c r="BB1514" s="104"/>
      <c r="BC1514" s="104"/>
      <c r="BD1514" s="104"/>
      <c r="BE1514" s="104"/>
      <c r="BF1514" s="104"/>
      <c r="BG1514" s="104"/>
      <c r="BH1514" s="104"/>
      <c r="BI1514" s="104"/>
      <c r="BJ1514" s="104"/>
      <c r="BK1514" s="104"/>
      <c r="BL1514" s="104"/>
      <c r="BM1514" s="104"/>
      <c r="BN1514" s="104"/>
      <c r="BO1514" s="104"/>
      <c r="BP1514" s="104"/>
      <c r="BQ1514" s="104"/>
      <c r="BR1514" s="104"/>
      <c r="BS1514" s="104"/>
      <c r="BT1514" s="104"/>
      <c r="BU1514" s="104"/>
      <c r="BV1514" s="104"/>
      <c r="BW1514" s="104"/>
      <c r="BX1514" s="104"/>
      <c r="BY1514" s="104"/>
      <c r="BZ1514" s="104"/>
      <c r="CA1514" s="104"/>
      <c r="CB1514" s="104"/>
      <c r="CC1514" s="104"/>
      <c r="CD1514" s="104"/>
      <c r="CE1514" s="104"/>
      <c r="CF1514" s="104"/>
      <c r="CG1514" s="104"/>
      <c r="CH1514" s="104"/>
      <c r="CI1514" s="104"/>
      <c r="CJ1514" s="104"/>
      <c r="CK1514" s="104"/>
      <c r="CL1514" s="104"/>
      <c r="CM1514" s="104"/>
      <c r="CN1514" s="104"/>
      <c r="CO1514" s="104"/>
      <c r="CP1514" s="104"/>
      <c r="CQ1514" s="104"/>
      <c r="CR1514" s="104"/>
      <c r="CS1514" s="104"/>
      <c r="CT1514" s="104"/>
      <c r="CU1514" s="104"/>
      <c r="CV1514" s="104"/>
      <c r="CW1514" s="104"/>
      <c r="CX1514" s="104"/>
      <c r="CY1514" s="104"/>
      <c r="CZ1514" s="104"/>
      <c r="DA1514" s="104"/>
      <c r="DB1514" s="104"/>
      <c r="DC1514" s="104"/>
      <c r="DD1514" s="104"/>
      <c r="DE1514" s="104"/>
      <c r="DF1514" s="104"/>
      <c r="DG1514" s="104"/>
      <c r="DH1514" s="104"/>
      <c r="DI1514" s="104"/>
      <c r="DJ1514" s="107"/>
    </row>
    <row r="1515" spans="1:114" x14ac:dyDescent="0.2">
      <c r="A1515" s="164"/>
      <c r="B1515" s="165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Q1515" s="116"/>
      <c r="R1515" s="116"/>
      <c r="S1515" s="116"/>
      <c r="T1515" s="116"/>
      <c r="U1515" s="116"/>
      <c r="V1515" s="116"/>
      <c r="W1515" s="116"/>
      <c r="X1515" s="116"/>
      <c r="Y1515" s="122"/>
      <c r="Z1515" s="104"/>
      <c r="AA1515" s="104"/>
      <c r="AB1515" s="104"/>
      <c r="AC1515" s="104"/>
      <c r="AD1515" s="104"/>
      <c r="AE1515" s="104"/>
      <c r="AF1515" s="104"/>
      <c r="AG1515" s="104"/>
      <c r="AH1515" s="104"/>
      <c r="AI1515" s="104"/>
      <c r="AJ1515" s="104"/>
      <c r="AK1515" s="104"/>
      <c r="AL1515" s="104"/>
      <c r="AM1515" s="104"/>
      <c r="AN1515" s="104"/>
      <c r="AO1515" s="104"/>
      <c r="AP1515" s="104"/>
      <c r="AQ1515" s="104"/>
      <c r="AR1515" s="104"/>
      <c r="AS1515" s="104"/>
      <c r="AT1515" s="104"/>
      <c r="AU1515" s="104"/>
      <c r="AV1515" s="104"/>
      <c r="AW1515" s="104"/>
      <c r="AX1515" s="104"/>
      <c r="AY1515" s="104"/>
      <c r="AZ1515" s="104"/>
      <c r="BA1515" s="104"/>
      <c r="BB1515" s="104"/>
      <c r="BC1515" s="104"/>
      <c r="BD1515" s="104"/>
      <c r="BE1515" s="104"/>
      <c r="BF1515" s="104"/>
      <c r="BG1515" s="104"/>
      <c r="BH1515" s="104"/>
      <c r="BI1515" s="104"/>
      <c r="BJ1515" s="104"/>
      <c r="BK1515" s="104"/>
      <c r="BL1515" s="104"/>
      <c r="BM1515" s="104"/>
      <c r="BN1515" s="104"/>
      <c r="BO1515" s="104"/>
      <c r="BP1515" s="104"/>
      <c r="BQ1515" s="104"/>
      <c r="BR1515" s="104"/>
      <c r="BS1515" s="104"/>
      <c r="BT1515" s="104"/>
      <c r="BU1515" s="104"/>
      <c r="BV1515" s="104"/>
      <c r="BW1515" s="104"/>
      <c r="BX1515" s="104"/>
      <c r="BY1515" s="104"/>
      <c r="BZ1515" s="104"/>
      <c r="CA1515" s="104"/>
      <c r="CB1515" s="104"/>
      <c r="CC1515" s="104"/>
      <c r="CD1515" s="104"/>
      <c r="CE1515" s="104"/>
      <c r="CF1515" s="104"/>
      <c r="CG1515" s="104"/>
      <c r="CH1515" s="104"/>
      <c r="CI1515" s="104"/>
      <c r="CJ1515" s="104"/>
      <c r="CK1515" s="104"/>
      <c r="CL1515" s="104"/>
      <c r="CM1515" s="104"/>
      <c r="CN1515" s="104"/>
      <c r="CO1515" s="104"/>
      <c r="CP1515" s="104"/>
      <c r="CQ1515" s="104"/>
      <c r="CR1515" s="104"/>
      <c r="CS1515" s="104"/>
      <c r="CT1515" s="104"/>
      <c r="CU1515" s="104"/>
      <c r="CV1515" s="104"/>
      <c r="CW1515" s="104"/>
      <c r="CX1515" s="104"/>
      <c r="CY1515" s="104"/>
      <c r="CZ1515" s="104"/>
      <c r="DA1515" s="104"/>
      <c r="DB1515" s="104"/>
      <c r="DC1515" s="104"/>
      <c r="DD1515" s="104"/>
      <c r="DE1515" s="104"/>
      <c r="DF1515" s="104"/>
      <c r="DG1515" s="104"/>
      <c r="DH1515" s="104"/>
      <c r="DI1515" s="104"/>
      <c r="DJ1515" s="107"/>
    </row>
    <row r="1516" spans="1:114" x14ac:dyDescent="0.2">
      <c r="A1516" s="164"/>
      <c r="B1516" s="165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Q1516" s="116"/>
      <c r="R1516" s="116"/>
      <c r="S1516" s="116"/>
      <c r="T1516" s="116"/>
      <c r="U1516" s="116"/>
      <c r="V1516" s="116"/>
      <c r="W1516" s="116"/>
      <c r="X1516" s="116"/>
      <c r="Y1516" s="122"/>
      <c r="Z1516" s="104"/>
      <c r="AA1516" s="104"/>
      <c r="AB1516" s="104"/>
      <c r="AC1516" s="104"/>
      <c r="AD1516" s="104"/>
      <c r="AE1516" s="104"/>
      <c r="AF1516" s="104"/>
      <c r="AG1516" s="104"/>
      <c r="AH1516" s="104"/>
      <c r="AI1516" s="104"/>
      <c r="AJ1516" s="104"/>
      <c r="AK1516" s="104"/>
      <c r="AL1516" s="104"/>
      <c r="AM1516" s="104"/>
      <c r="AN1516" s="104"/>
      <c r="AO1516" s="104"/>
      <c r="AP1516" s="104"/>
      <c r="AQ1516" s="104"/>
      <c r="AR1516" s="104"/>
      <c r="AS1516" s="104"/>
      <c r="AT1516" s="104"/>
      <c r="AU1516" s="104"/>
      <c r="AV1516" s="104"/>
      <c r="AW1516" s="104"/>
      <c r="AX1516" s="104"/>
      <c r="AY1516" s="104"/>
      <c r="AZ1516" s="104"/>
      <c r="BA1516" s="104"/>
      <c r="BB1516" s="104"/>
      <c r="BC1516" s="104"/>
      <c r="BD1516" s="104"/>
      <c r="BE1516" s="104"/>
      <c r="BF1516" s="104"/>
      <c r="BG1516" s="104"/>
      <c r="BH1516" s="104"/>
      <c r="BI1516" s="104"/>
      <c r="BJ1516" s="104"/>
      <c r="BK1516" s="104"/>
      <c r="BL1516" s="104"/>
      <c r="BM1516" s="104"/>
      <c r="BN1516" s="104"/>
      <c r="BO1516" s="104"/>
      <c r="BP1516" s="104"/>
      <c r="BQ1516" s="104"/>
      <c r="BR1516" s="104"/>
      <c r="BS1516" s="104"/>
      <c r="BT1516" s="104"/>
      <c r="BU1516" s="104"/>
      <c r="BV1516" s="104"/>
      <c r="BW1516" s="104"/>
      <c r="BX1516" s="104"/>
      <c r="BY1516" s="104"/>
      <c r="BZ1516" s="104"/>
      <c r="CA1516" s="104"/>
      <c r="CB1516" s="104"/>
      <c r="CC1516" s="104"/>
      <c r="CD1516" s="104"/>
      <c r="CE1516" s="104"/>
      <c r="CF1516" s="104"/>
      <c r="CG1516" s="104"/>
      <c r="CH1516" s="104"/>
      <c r="CI1516" s="104"/>
      <c r="CJ1516" s="104"/>
      <c r="CK1516" s="104"/>
      <c r="CL1516" s="104"/>
      <c r="CM1516" s="104"/>
      <c r="CN1516" s="104"/>
      <c r="CO1516" s="104"/>
      <c r="CP1516" s="104"/>
      <c r="CQ1516" s="104"/>
      <c r="CR1516" s="104"/>
      <c r="CS1516" s="104"/>
      <c r="CT1516" s="104"/>
      <c r="CU1516" s="104"/>
      <c r="CV1516" s="104"/>
      <c r="CW1516" s="104"/>
      <c r="CX1516" s="104"/>
      <c r="CY1516" s="104"/>
      <c r="CZ1516" s="104"/>
      <c r="DA1516" s="104"/>
      <c r="DB1516" s="104"/>
      <c r="DC1516" s="104"/>
      <c r="DD1516" s="104"/>
      <c r="DE1516" s="104"/>
      <c r="DF1516" s="104"/>
      <c r="DG1516" s="104"/>
      <c r="DH1516" s="104"/>
      <c r="DI1516" s="104"/>
      <c r="DJ1516" s="107"/>
    </row>
    <row r="1517" spans="1:114" x14ac:dyDescent="0.2">
      <c r="A1517" s="164"/>
      <c r="B1517" s="165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Q1517" s="116"/>
      <c r="R1517" s="116"/>
      <c r="S1517" s="116"/>
      <c r="T1517" s="116"/>
      <c r="U1517" s="116"/>
      <c r="V1517" s="116"/>
      <c r="W1517" s="116"/>
      <c r="X1517" s="116"/>
      <c r="Y1517" s="122"/>
      <c r="Z1517" s="104"/>
      <c r="AA1517" s="104"/>
      <c r="AB1517" s="104"/>
      <c r="AC1517" s="104"/>
      <c r="AD1517" s="104"/>
      <c r="AE1517" s="104"/>
      <c r="AF1517" s="104"/>
      <c r="AG1517" s="104"/>
      <c r="AH1517" s="104"/>
      <c r="AI1517" s="104"/>
      <c r="AJ1517" s="104"/>
      <c r="AK1517" s="104"/>
      <c r="AL1517" s="104"/>
      <c r="AM1517" s="104"/>
      <c r="AN1517" s="104"/>
      <c r="AO1517" s="104"/>
      <c r="AP1517" s="104"/>
      <c r="AQ1517" s="104"/>
      <c r="AR1517" s="104"/>
      <c r="AS1517" s="104"/>
      <c r="AT1517" s="104"/>
      <c r="AU1517" s="104"/>
      <c r="AV1517" s="104"/>
      <c r="AW1517" s="104"/>
      <c r="AX1517" s="104"/>
      <c r="AY1517" s="104"/>
      <c r="AZ1517" s="104"/>
      <c r="BA1517" s="104"/>
      <c r="BB1517" s="104"/>
      <c r="BC1517" s="104"/>
      <c r="BD1517" s="104"/>
      <c r="BE1517" s="104"/>
      <c r="BF1517" s="104"/>
      <c r="BG1517" s="104"/>
      <c r="BH1517" s="104"/>
      <c r="BI1517" s="104"/>
      <c r="BJ1517" s="104"/>
      <c r="BK1517" s="104"/>
      <c r="BL1517" s="104"/>
      <c r="BM1517" s="104"/>
      <c r="BN1517" s="104"/>
      <c r="BO1517" s="104"/>
      <c r="BP1517" s="104"/>
      <c r="BQ1517" s="104"/>
      <c r="BR1517" s="104"/>
      <c r="BS1517" s="104"/>
      <c r="BT1517" s="104"/>
      <c r="BU1517" s="104"/>
      <c r="BV1517" s="104"/>
      <c r="BW1517" s="104"/>
      <c r="BX1517" s="104"/>
      <c r="BY1517" s="104"/>
      <c r="BZ1517" s="104"/>
      <c r="CA1517" s="104"/>
      <c r="CB1517" s="104"/>
      <c r="CC1517" s="104"/>
      <c r="CD1517" s="104"/>
      <c r="CE1517" s="104"/>
      <c r="CF1517" s="104"/>
      <c r="CG1517" s="104"/>
      <c r="CH1517" s="104"/>
      <c r="CI1517" s="104"/>
      <c r="CJ1517" s="104"/>
      <c r="CK1517" s="104"/>
      <c r="CL1517" s="104"/>
      <c r="CM1517" s="104"/>
      <c r="CN1517" s="104"/>
      <c r="CO1517" s="104"/>
      <c r="CP1517" s="104"/>
      <c r="CQ1517" s="104"/>
      <c r="CR1517" s="104"/>
      <c r="CS1517" s="104"/>
      <c r="CT1517" s="104"/>
      <c r="CU1517" s="104"/>
      <c r="CV1517" s="104"/>
      <c r="CW1517" s="104"/>
      <c r="CX1517" s="104"/>
      <c r="CY1517" s="104"/>
      <c r="CZ1517" s="104"/>
      <c r="DA1517" s="104"/>
      <c r="DB1517" s="104"/>
      <c r="DC1517" s="104"/>
      <c r="DD1517" s="104"/>
      <c r="DE1517" s="104"/>
      <c r="DF1517" s="104"/>
      <c r="DG1517" s="104"/>
      <c r="DH1517" s="104"/>
      <c r="DI1517" s="104"/>
      <c r="DJ1517" s="107"/>
    </row>
    <row r="1518" spans="1:114" x14ac:dyDescent="0.2">
      <c r="A1518" s="164"/>
      <c r="B1518" s="165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Q1518" s="116"/>
      <c r="R1518" s="116"/>
      <c r="S1518" s="116"/>
      <c r="T1518" s="116"/>
      <c r="U1518" s="116"/>
      <c r="V1518" s="116"/>
      <c r="W1518" s="116"/>
      <c r="X1518" s="116"/>
      <c r="Y1518" s="122"/>
      <c r="Z1518" s="104"/>
      <c r="AA1518" s="104"/>
      <c r="AB1518" s="104"/>
      <c r="AC1518" s="104"/>
      <c r="AD1518" s="104"/>
      <c r="AE1518" s="104"/>
      <c r="AF1518" s="104"/>
      <c r="AG1518" s="104"/>
      <c r="AH1518" s="104"/>
      <c r="AI1518" s="104"/>
      <c r="AJ1518" s="104"/>
      <c r="AK1518" s="104"/>
      <c r="AL1518" s="104"/>
      <c r="AM1518" s="104"/>
      <c r="AN1518" s="104"/>
      <c r="AO1518" s="104"/>
      <c r="AP1518" s="104"/>
      <c r="AQ1518" s="104"/>
      <c r="AR1518" s="104"/>
      <c r="AS1518" s="104"/>
      <c r="AT1518" s="104"/>
      <c r="AU1518" s="104"/>
      <c r="AV1518" s="104"/>
      <c r="AW1518" s="104"/>
      <c r="AX1518" s="104"/>
      <c r="AY1518" s="104"/>
      <c r="AZ1518" s="104"/>
      <c r="BA1518" s="104"/>
      <c r="BB1518" s="104"/>
      <c r="BC1518" s="104"/>
      <c r="BD1518" s="104"/>
      <c r="BE1518" s="104"/>
      <c r="BF1518" s="104"/>
      <c r="BG1518" s="104"/>
      <c r="BH1518" s="104"/>
      <c r="BI1518" s="104"/>
      <c r="BJ1518" s="104"/>
      <c r="BK1518" s="104"/>
      <c r="BL1518" s="104"/>
      <c r="BM1518" s="104"/>
      <c r="BN1518" s="104"/>
      <c r="BO1518" s="104"/>
      <c r="BP1518" s="104"/>
      <c r="BQ1518" s="104"/>
      <c r="BR1518" s="104"/>
      <c r="BS1518" s="104"/>
      <c r="BT1518" s="104"/>
      <c r="BU1518" s="104"/>
      <c r="BV1518" s="104"/>
      <c r="BW1518" s="104"/>
      <c r="BX1518" s="104"/>
      <c r="BY1518" s="104"/>
      <c r="BZ1518" s="104"/>
      <c r="CA1518" s="104"/>
      <c r="CB1518" s="104"/>
      <c r="CC1518" s="104"/>
      <c r="CD1518" s="104"/>
      <c r="CE1518" s="104"/>
      <c r="CF1518" s="104"/>
      <c r="CG1518" s="104"/>
      <c r="CH1518" s="104"/>
      <c r="CI1518" s="104"/>
      <c r="CJ1518" s="104"/>
      <c r="CK1518" s="104"/>
      <c r="CL1518" s="104"/>
      <c r="CM1518" s="104"/>
      <c r="CN1518" s="104"/>
      <c r="CO1518" s="104"/>
      <c r="CP1518" s="104"/>
      <c r="CQ1518" s="104"/>
      <c r="CR1518" s="104"/>
      <c r="CS1518" s="104"/>
      <c r="CT1518" s="104"/>
      <c r="CU1518" s="104"/>
      <c r="CV1518" s="104"/>
      <c r="CW1518" s="104"/>
      <c r="CX1518" s="104"/>
      <c r="CY1518" s="104"/>
      <c r="CZ1518" s="104"/>
      <c r="DA1518" s="104"/>
      <c r="DB1518" s="104"/>
      <c r="DC1518" s="104"/>
      <c r="DD1518" s="104"/>
      <c r="DE1518" s="104"/>
      <c r="DF1518" s="104"/>
      <c r="DG1518" s="104"/>
      <c r="DH1518" s="104"/>
      <c r="DI1518" s="104"/>
      <c r="DJ1518" s="107"/>
    </row>
    <row r="1519" spans="1:114" x14ac:dyDescent="0.2">
      <c r="A1519" s="164"/>
      <c r="B1519" s="165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Q1519" s="116"/>
      <c r="R1519" s="116"/>
      <c r="S1519" s="116"/>
      <c r="T1519" s="116"/>
      <c r="U1519" s="116"/>
      <c r="V1519" s="116"/>
      <c r="W1519" s="116"/>
      <c r="X1519" s="116"/>
      <c r="Y1519" s="122"/>
      <c r="Z1519" s="104"/>
      <c r="AA1519" s="104"/>
      <c r="AB1519" s="104"/>
      <c r="AC1519" s="104"/>
      <c r="AD1519" s="104"/>
      <c r="AE1519" s="104"/>
      <c r="AF1519" s="104"/>
      <c r="AG1519" s="104"/>
      <c r="AH1519" s="104"/>
      <c r="AI1519" s="104"/>
      <c r="AJ1519" s="104"/>
      <c r="AK1519" s="104"/>
      <c r="AL1519" s="104"/>
      <c r="AM1519" s="104"/>
      <c r="AN1519" s="104"/>
      <c r="AO1519" s="104"/>
      <c r="AP1519" s="104"/>
      <c r="AQ1519" s="104"/>
      <c r="AR1519" s="104"/>
      <c r="AS1519" s="104"/>
      <c r="AT1519" s="104"/>
      <c r="AU1519" s="104"/>
      <c r="AV1519" s="104"/>
      <c r="AW1519" s="104"/>
      <c r="AX1519" s="104"/>
      <c r="AY1519" s="104"/>
      <c r="AZ1519" s="104"/>
      <c r="BA1519" s="104"/>
      <c r="BB1519" s="104"/>
      <c r="BC1519" s="104"/>
      <c r="BD1519" s="104"/>
      <c r="BE1519" s="104"/>
      <c r="BF1519" s="104"/>
      <c r="BG1519" s="104"/>
      <c r="BH1519" s="104"/>
      <c r="BI1519" s="104"/>
      <c r="BJ1519" s="104"/>
      <c r="BK1519" s="104"/>
      <c r="BL1519" s="104"/>
      <c r="BM1519" s="104"/>
      <c r="BN1519" s="104"/>
      <c r="BO1519" s="104"/>
      <c r="BP1519" s="104"/>
      <c r="BQ1519" s="104"/>
      <c r="BR1519" s="104"/>
      <c r="BS1519" s="104"/>
      <c r="BT1519" s="104"/>
      <c r="BU1519" s="104"/>
      <c r="BV1519" s="104"/>
      <c r="BW1519" s="104"/>
      <c r="BX1519" s="104"/>
      <c r="BY1519" s="104"/>
      <c r="BZ1519" s="104"/>
      <c r="CA1519" s="104"/>
      <c r="CB1519" s="104"/>
      <c r="CC1519" s="104"/>
      <c r="CD1519" s="104"/>
      <c r="CE1519" s="104"/>
      <c r="CF1519" s="104"/>
      <c r="CG1519" s="104"/>
      <c r="CH1519" s="104"/>
      <c r="CI1519" s="104"/>
      <c r="CJ1519" s="104"/>
      <c r="CK1519" s="104"/>
      <c r="CL1519" s="104"/>
      <c r="CM1519" s="104"/>
      <c r="CN1519" s="104"/>
      <c r="CO1519" s="104"/>
      <c r="CP1519" s="104"/>
      <c r="CQ1519" s="104"/>
      <c r="CR1519" s="104"/>
      <c r="CS1519" s="104"/>
      <c r="CT1519" s="104"/>
      <c r="CU1519" s="104"/>
      <c r="CV1519" s="104"/>
      <c r="CW1519" s="104"/>
      <c r="CX1519" s="104"/>
      <c r="CY1519" s="104"/>
      <c r="CZ1519" s="104"/>
      <c r="DA1519" s="104"/>
      <c r="DB1519" s="104"/>
      <c r="DC1519" s="104"/>
      <c r="DD1519" s="104"/>
      <c r="DE1519" s="104"/>
      <c r="DF1519" s="104"/>
      <c r="DG1519" s="104"/>
      <c r="DH1519" s="104"/>
      <c r="DI1519" s="104"/>
      <c r="DJ1519" s="107"/>
    </row>
    <row r="1520" spans="1:114" x14ac:dyDescent="0.2">
      <c r="A1520" s="164"/>
      <c r="B1520" s="165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Q1520" s="116"/>
      <c r="R1520" s="116"/>
      <c r="S1520" s="116"/>
      <c r="T1520" s="116"/>
      <c r="U1520" s="116"/>
      <c r="V1520" s="116"/>
      <c r="W1520" s="116"/>
      <c r="X1520" s="116"/>
      <c r="Y1520" s="122"/>
      <c r="Z1520" s="104"/>
      <c r="AA1520" s="104"/>
      <c r="AB1520" s="104"/>
      <c r="AC1520" s="104"/>
      <c r="AD1520" s="104"/>
      <c r="AE1520" s="104"/>
      <c r="AF1520" s="104"/>
      <c r="AG1520" s="104"/>
      <c r="AH1520" s="104"/>
      <c r="AI1520" s="104"/>
      <c r="AJ1520" s="104"/>
      <c r="AK1520" s="104"/>
      <c r="AL1520" s="104"/>
      <c r="AM1520" s="104"/>
      <c r="AN1520" s="104"/>
      <c r="AO1520" s="104"/>
      <c r="AP1520" s="104"/>
      <c r="AQ1520" s="104"/>
      <c r="AR1520" s="104"/>
      <c r="AS1520" s="104"/>
      <c r="AT1520" s="104"/>
      <c r="AU1520" s="104"/>
      <c r="AV1520" s="104"/>
      <c r="AW1520" s="104"/>
      <c r="AX1520" s="104"/>
      <c r="AY1520" s="104"/>
      <c r="AZ1520" s="104"/>
      <c r="BA1520" s="104"/>
      <c r="BB1520" s="104"/>
      <c r="BC1520" s="104"/>
      <c r="BD1520" s="104"/>
      <c r="BE1520" s="104"/>
      <c r="BF1520" s="104"/>
      <c r="BG1520" s="104"/>
      <c r="BH1520" s="104"/>
      <c r="BI1520" s="104"/>
      <c r="BJ1520" s="104"/>
      <c r="BK1520" s="104"/>
      <c r="BL1520" s="104"/>
      <c r="BM1520" s="104"/>
      <c r="BN1520" s="104"/>
      <c r="BO1520" s="104"/>
      <c r="BP1520" s="104"/>
      <c r="BQ1520" s="104"/>
      <c r="BR1520" s="104"/>
      <c r="BS1520" s="104"/>
      <c r="BT1520" s="104"/>
      <c r="BU1520" s="104"/>
      <c r="BV1520" s="104"/>
      <c r="BW1520" s="104"/>
      <c r="BX1520" s="104"/>
      <c r="BY1520" s="104"/>
      <c r="BZ1520" s="104"/>
      <c r="CA1520" s="104"/>
      <c r="CB1520" s="104"/>
      <c r="CC1520" s="104"/>
      <c r="CD1520" s="104"/>
      <c r="CE1520" s="104"/>
      <c r="CF1520" s="104"/>
      <c r="CG1520" s="104"/>
      <c r="CH1520" s="104"/>
      <c r="CI1520" s="104"/>
      <c r="CJ1520" s="104"/>
      <c r="CK1520" s="104"/>
      <c r="CL1520" s="104"/>
      <c r="CM1520" s="104"/>
      <c r="CN1520" s="104"/>
      <c r="CO1520" s="104"/>
      <c r="CP1520" s="104"/>
      <c r="CQ1520" s="104"/>
      <c r="CR1520" s="104"/>
      <c r="CS1520" s="104"/>
      <c r="CT1520" s="104"/>
      <c r="CU1520" s="104"/>
      <c r="CV1520" s="104"/>
      <c r="CW1520" s="104"/>
      <c r="CX1520" s="104"/>
      <c r="CY1520" s="104"/>
      <c r="CZ1520" s="104"/>
      <c r="DA1520" s="104"/>
      <c r="DB1520" s="104"/>
      <c r="DC1520" s="104"/>
      <c r="DD1520" s="104"/>
      <c r="DE1520" s="104"/>
      <c r="DF1520" s="104"/>
      <c r="DG1520" s="104"/>
      <c r="DH1520" s="104"/>
      <c r="DI1520" s="104"/>
      <c r="DJ1520" s="107"/>
    </row>
    <row r="1521" spans="1:114" x14ac:dyDescent="0.2">
      <c r="A1521" s="164"/>
      <c r="B1521" s="165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Q1521" s="116"/>
      <c r="R1521" s="116"/>
      <c r="S1521" s="116"/>
      <c r="T1521" s="116"/>
      <c r="U1521" s="116"/>
      <c r="V1521" s="116"/>
      <c r="W1521" s="116"/>
      <c r="X1521" s="116"/>
      <c r="Y1521" s="122"/>
      <c r="Z1521" s="104"/>
      <c r="AA1521" s="104"/>
      <c r="AB1521" s="104"/>
      <c r="AC1521" s="104"/>
      <c r="AD1521" s="104"/>
      <c r="AE1521" s="104"/>
      <c r="AF1521" s="104"/>
      <c r="AG1521" s="104"/>
      <c r="AH1521" s="104"/>
      <c r="AI1521" s="104"/>
      <c r="AJ1521" s="104"/>
      <c r="AK1521" s="104"/>
      <c r="AL1521" s="104"/>
      <c r="AM1521" s="104"/>
      <c r="AN1521" s="104"/>
      <c r="AO1521" s="104"/>
      <c r="AP1521" s="104"/>
      <c r="AQ1521" s="104"/>
      <c r="AR1521" s="104"/>
      <c r="AS1521" s="104"/>
      <c r="AT1521" s="104"/>
      <c r="AU1521" s="104"/>
      <c r="AV1521" s="104"/>
      <c r="AW1521" s="104"/>
      <c r="AX1521" s="104"/>
      <c r="AY1521" s="104"/>
      <c r="AZ1521" s="104"/>
      <c r="BA1521" s="104"/>
      <c r="BB1521" s="104"/>
      <c r="BC1521" s="104"/>
      <c r="BD1521" s="104"/>
      <c r="BE1521" s="104"/>
      <c r="BF1521" s="104"/>
      <c r="BG1521" s="104"/>
      <c r="BH1521" s="104"/>
      <c r="BI1521" s="104"/>
      <c r="BJ1521" s="104"/>
      <c r="BK1521" s="104"/>
      <c r="BL1521" s="104"/>
      <c r="BM1521" s="104"/>
      <c r="BN1521" s="104"/>
      <c r="BO1521" s="104"/>
      <c r="BP1521" s="104"/>
      <c r="BQ1521" s="104"/>
      <c r="BR1521" s="104"/>
      <c r="BS1521" s="104"/>
      <c r="BT1521" s="104"/>
      <c r="BU1521" s="104"/>
      <c r="BV1521" s="104"/>
      <c r="BW1521" s="104"/>
      <c r="BX1521" s="104"/>
      <c r="BY1521" s="104"/>
      <c r="BZ1521" s="104"/>
      <c r="CA1521" s="104"/>
      <c r="CB1521" s="104"/>
      <c r="CC1521" s="104"/>
      <c r="CD1521" s="104"/>
      <c r="CE1521" s="104"/>
      <c r="CF1521" s="104"/>
      <c r="CG1521" s="104"/>
      <c r="CH1521" s="104"/>
      <c r="CI1521" s="104"/>
      <c r="CJ1521" s="104"/>
      <c r="CK1521" s="104"/>
      <c r="CL1521" s="104"/>
      <c r="CM1521" s="104"/>
      <c r="CN1521" s="104"/>
      <c r="CO1521" s="104"/>
      <c r="CP1521" s="104"/>
      <c r="CQ1521" s="104"/>
      <c r="CR1521" s="104"/>
      <c r="CS1521" s="104"/>
      <c r="CT1521" s="104"/>
      <c r="CU1521" s="104"/>
      <c r="CV1521" s="104"/>
      <c r="CW1521" s="104"/>
      <c r="CX1521" s="104"/>
      <c r="CY1521" s="104"/>
      <c r="CZ1521" s="104"/>
      <c r="DA1521" s="104"/>
      <c r="DB1521" s="104"/>
      <c r="DC1521" s="104"/>
      <c r="DD1521" s="104"/>
      <c r="DE1521" s="104"/>
      <c r="DF1521" s="104"/>
      <c r="DG1521" s="104"/>
      <c r="DH1521" s="104"/>
      <c r="DI1521" s="104"/>
      <c r="DJ1521" s="107"/>
    </row>
    <row r="1522" spans="1:114" x14ac:dyDescent="0.2">
      <c r="A1522" s="164"/>
      <c r="B1522" s="165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Q1522" s="116"/>
      <c r="R1522" s="116"/>
      <c r="S1522" s="116"/>
      <c r="T1522" s="116"/>
      <c r="U1522" s="116"/>
      <c r="V1522" s="116"/>
      <c r="W1522" s="116"/>
      <c r="X1522" s="116"/>
      <c r="Y1522" s="122"/>
      <c r="Z1522" s="104"/>
      <c r="AA1522" s="104"/>
      <c r="AB1522" s="104"/>
      <c r="AC1522" s="104"/>
      <c r="AD1522" s="104"/>
      <c r="AE1522" s="104"/>
      <c r="AF1522" s="104"/>
      <c r="AG1522" s="104"/>
      <c r="AH1522" s="104"/>
      <c r="AI1522" s="104"/>
      <c r="AJ1522" s="104"/>
      <c r="AK1522" s="104"/>
      <c r="AL1522" s="104"/>
      <c r="AM1522" s="104"/>
      <c r="AN1522" s="104"/>
      <c r="AO1522" s="104"/>
      <c r="AP1522" s="104"/>
      <c r="AQ1522" s="104"/>
      <c r="AR1522" s="104"/>
      <c r="AS1522" s="104"/>
      <c r="AT1522" s="104"/>
      <c r="AU1522" s="104"/>
      <c r="AV1522" s="104"/>
      <c r="AW1522" s="104"/>
      <c r="AX1522" s="104"/>
      <c r="AY1522" s="104"/>
      <c r="AZ1522" s="104"/>
      <c r="BA1522" s="104"/>
      <c r="BB1522" s="104"/>
      <c r="BC1522" s="104"/>
      <c r="BD1522" s="104"/>
      <c r="BE1522" s="104"/>
      <c r="BF1522" s="104"/>
      <c r="BG1522" s="104"/>
      <c r="BH1522" s="104"/>
      <c r="BI1522" s="104"/>
      <c r="BJ1522" s="104"/>
      <c r="BK1522" s="104"/>
      <c r="BL1522" s="104"/>
      <c r="BM1522" s="104"/>
      <c r="BN1522" s="104"/>
      <c r="BO1522" s="104"/>
      <c r="BP1522" s="104"/>
      <c r="BQ1522" s="104"/>
      <c r="BR1522" s="104"/>
      <c r="BS1522" s="104"/>
      <c r="BT1522" s="104"/>
      <c r="BU1522" s="104"/>
      <c r="BV1522" s="104"/>
      <c r="BW1522" s="104"/>
      <c r="BX1522" s="104"/>
      <c r="BY1522" s="104"/>
      <c r="BZ1522" s="104"/>
      <c r="CA1522" s="104"/>
      <c r="CB1522" s="104"/>
      <c r="CC1522" s="104"/>
      <c r="CD1522" s="104"/>
      <c r="CE1522" s="104"/>
      <c r="CF1522" s="104"/>
      <c r="CG1522" s="104"/>
      <c r="CH1522" s="104"/>
      <c r="CI1522" s="104"/>
      <c r="CJ1522" s="104"/>
      <c r="CK1522" s="104"/>
      <c r="CL1522" s="104"/>
      <c r="CM1522" s="104"/>
      <c r="CN1522" s="104"/>
      <c r="CO1522" s="104"/>
      <c r="CP1522" s="104"/>
      <c r="CQ1522" s="104"/>
      <c r="CR1522" s="104"/>
      <c r="CS1522" s="104"/>
      <c r="CT1522" s="104"/>
      <c r="CU1522" s="104"/>
      <c r="CV1522" s="104"/>
      <c r="CW1522" s="104"/>
      <c r="CX1522" s="104"/>
      <c r="CY1522" s="104"/>
      <c r="CZ1522" s="104"/>
      <c r="DA1522" s="104"/>
      <c r="DB1522" s="104"/>
      <c r="DC1522" s="104"/>
      <c r="DD1522" s="104"/>
      <c r="DE1522" s="104"/>
      <c r="DF1522" s="104"/>
      <c r="DG1522" s="104"/>
      <c r="DH1522" s="104"/>
      <c r="DI1522" s="104"/>
      <c r="DJ1522" s="107"/>
    </row>
    <row r="1523" spans="1:114" x14ac:dyDescent="0.2">
      <c r="A1523" s="164"/>
      <c r="B1523" s="165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Q1523" s="116"/>
      <c r="R1523" s="116"/>
      <c r="S1523" s="116"/>
      <c r="T1523" s="116"/>
      <c r="U1523" s="116"/>
      <c r="V1523" s="116"/>
      <c r="W1523" s="116"/>
      <c r="X1523" s="116"/>
      <c r="Y1523" s="122"/>
      <c r="Z1523" s="104"/>
      <c r="AA1523" s="104"/>
      <c r="AB1523" s="104"/>
      <c r="AC1523" s="104"/>
      <c r="AD1523" s="104"/>
      <c r="AE1523" s="104"/>
      <c r="AF1523" s="104"/>
      <c r="AG1523" s="104"/>
      <c r="AH1523" s="104"/>
      <c r="AI1523" s="104"/>
      <c r="AJ1523" s="104"/>
      <c r="AK1523" s="104"/>
      <c r="AL1523" s="104"/>
      <c r="AM1523" s="104"/>
      <c r="AN1523" s="104"/>
      <c r="AO1523" s="104"/>
      <c r="AP1523" s="104"/>
      <c r="AQ1523" s="104"/>
      <c r="AR1523" s="104"/>
      <c r="AS1523" s="104"/>
      <c r="AT1523" s="104"/>
      <c r="AU1523" s="104"/>
      <c r="AV1523" s="104"/>
      <c r="AW1523" s="104"/>
      <c r="AX1523" s="104"/>
      <c r="AY1523" s="104"/>
      <c r="AZ1523" s="104"/>
      <c r="BA1523" s="104"/>
      <c r="BB1523" s="104"/>
      <c r="BC1523" s="104"/>
      <c r="BD1523" s="104"/>
      <c r="BE1523" s="104"/>
      <c r="BF1523" s="104"/>
      <c r="BG1523" s="104"/>
      <c r="BH1523" s="104"/>
      <c r="BI1523" s="104"/>
      <c r="BJ1523" s="104"/>
      <c r="BK1523" s="104"/>
      <c r="BL1523" s="104"/>
      <c r="BM1523" s="104"/>
      <c r="BN1523" s="104"/>
      <c r="BO1523" s="104"/>
      <c r="BP1523" s="104"/>
      <c r="BQ1523" s="104"/>
      <c r="BR1523" s="104"/>
      <c r="BS1523" s="104"/>
      <c r="BT1523" s="104"/>
      <c r="BU1523" s="104"/>
      <c r="BV1523" s="104"/>
      <c r="BW1523" s="104"/>
      <c r="BX1523" s="104"/>
      <c r="BY1523" s="104"/>
      <c r="BZ1523" s="104"/>
      <c r="CA1523" s="104"/>
      <c r="CB1523" s="104"/>
      <c r="CC1523" s="104"/>
      <c r="CD1523" s="104"/>
      <c r="CE1523" s="104"/>
      <c r="CF1523" s="104"/>
      <c r="CG1523" s="104"/>
      <c r="CH1523" s="104"/>
      <c r="CI1523" s="104"/>
      <c r="CJ1523" s="104"/>
      <c r="CK1523" s="104"/>
      <c r="CL1523" s="104"/>
      <c r="CM1523" s="104"/>
      <c r="CN1523" s="104"/>
      <c r="CO1523" s="104"/>
      <c r="CP1523" s="104"/>
      <c r="CQ1523" s="104"/>
      <c r="CR1523" s="104"/>
      <c r="CS1523" s="104"/>
      <c r="CT1523" s="104"/>
      <c r="CU1523" s="104"/>
      <c r="CV1523" s="104"/>
      <c r="CW1523" s="104"/>
      <c r="CX1523" s="104"/>
      <c r="CY1523" s="104"/>
      <c r="CZ1523" s="104"/>
      <c r="DA1523" s="104"/>
      <c r="DB1523" s="104"/>
      <c r="DC1523" s="104"/>
      <c r="DD1523" s="104"/>
      <c r="DE1523" s="104"/>
      <c r="DF1523" s="104"/>
      <c r="DG1523" s="104"/>
      <c r="DH1523" s="104"/>
      <c r="DI1523" s="104"/>
      <c r="DJ1523" s="107"/>
    </row>
    <row r="1524" spans="1:114" x14ac:dyDescent="0.2">
      <c r="A1524" s="164"/>
      <c r="B1524" s="165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Q1524" s="116"/>
      <c r="R1524" s="116"/>
      <c r="S1524" s="116"/>
      <c r="T1524" s="116"/>
      <c r="U1524" s="116"/>
      <c r="V1524" s="116"/>
      <c r="W1524" s="116"/>
      <c r="X1524" s="116"/>
      <c r="Y1524" s="122"/>
      <c r="Z1524" s="104"/>
      <c r="AA1524" s="104"/>
      <c r="AB1524" s="104"/>
      <c r="AC1524" s="104"/>
      <c r="AD1524" s="104"/>
      <c r="AE1524" s="104"/>
      <c r="AF1524" s="104"/>
      <c r="AG1524" s="104"/>
      <c r="AH1524" s="104"/>
      <c r="AI1524" s="104"/>
      <c r="AJ1524" s="104"/>
      <c r="AK1524" s="104"/>
      <c r="AL1524" s="104"/>
      <c r="AM1524" s="104"/>
      <c r="AN1524" s="104"/>
      <c r="AO1524" s="104"/>
      <c r="AP1524" s="104"/>
      <c r="AQ1524" s="104"/>
      <c r="AR1524" s="104"/>
      <c r="AS1524" s="104"/>
      <c r="AT1524" s="104"/>
      <c r="AU1524" s="104"/>
      <c r="AV1524" s="104"/>
      <c r="AW1524" s="104"/>
      <c r="AX1524" s="104"/>
      <c r="AY1524" s="104"/>
      <c r="AZ1524" s="104"/>
      <c r="BA1524" s="104"/>
      <c r="BB1524" s="104"/>
      <c r="BC1524" s="104"/>
      <c r="BD1524" s="104"/>
      <c r="BE1524" s="104"/>
      <c r="BF1524" s="104"/>
      <c r="BG1524" s="104"/>
      <c r="BH1524" s="104"/>
      <c r="BI1524" s="104"/>
      <c r="BJ1524" s="104"/>
      <c r="BK1524" s="104"/>
      <c r="BL1524" s="104"/>
      <c r="BM1524" s="104"/>
      <c r="BN1524" s="104"/>
      <c r="BO1524" s="104"/>
      <c r="BP1524" s="104"/>
      <c r="BQ1524" s="104"/>
      <c r="BR1524" s="104"/>
      <c r="BS1524" s="104"/>
      <c r="BT1524" s="104"/>
      <c r="BU1524" s="104"/>
      <c r="BV1524" s="104"/>
      <c r="BW1524" s="104"/>
      <c r="BX1524" s="104"/>
      <c r="BY1524" s="104"/>
      <c r="BZ1524" s="104"/>
      <c r="CA1524" s="104"/>
      <c r="CB1524" s="104"/>
      <c r="CC1524" s="104"/>
      <c r="CD1524" s="104"/>
      <c r="CE1524" s="104"/>
      <c r="CF1524" s="104"/>
      <c r="CG1524" s="104"/>
      <c r="CH1524" s="104"/>
      <c r="CI1524" s="104"/>
      <c r="CJ1524" s="104"/>
      <c r="CK1524" s="104"/>
      <c r="CL1524" s="104"/>
      <c r="CM1524" s="104"/>
      <c r="CN1524" s="104"/>
      <c r="CO1524" s="104"/>
      <c r="CP1524" s="104"/>
      <c r="CQ1524" s="104"/>
      <c r="CR1524" s="104"/>
      <c r="CS1524" s="104"/>
      <c r="CT1524" s="104"/>
      <c r="CU1524" s="104"/>
      <c r="CV1524" s="104"/>
      <c r="CW1524" s="104"/>
      <c r="CX1524" s="104"/>
      <c r="CY1524" s="104"/>
      <c r="CZ1524" s="104"/>
      <c r="DA1524" s="104"/>
      <c r="DB1524" s="104"/>
      <c r="DC1524" s="104"/>
      <c r="DD1524" s="104"/>
      <c r="DE1524" s="104"/>
      <c r="DF1524" s="104"/>
      <c r="DG1524" s="104"/>
      <c r="DH1524" s="104"/>
      <c r="DI1524" s="104"/>
      <c r="DJ1524" s="107"/>
    </row>
    <row r="1525" spans="1:114" x14ac:dyDescent="0.2">
      <c r="A1525" s="164"/>
      <c r="B1525" s="165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Q1525" s="116"/>
      <c r="R1525" s="116"/>
      <c r="S1525" s="116"/>
      <c r="T1525" s="116"/>
      <c r="U1525" s="116"/>
      <c r="V1525" s="116"/>
      <c r="W1525" s="116"/>
      <c r="X1525" s="116"/>
      <c r="Y1525" s="122"/>
      <c r="Z1525" s="104"/>
      <c r="AA1525" s="104"/>
      <c r="AB1525" s="104"/>
      <c r="AC1525" s="104"/>
      <c r="AD1525" s="104"/>
      <c r="AE1525" s="104"/>
      <c r="AF1525" s="104"/>
      <c r="AG1525" s="104"/>
      <c r="AH1525" s="104"/>
      <c r="AI1525" s="104"/>
      <c r="AJ1525" s="104"/>
      <c r="AK1525" s="104"/>
      <c r="AL1525" s="104"/>
      <c r="AM1525" s="104"/>
      <c r="AN1525" s="104"/>
      <c r="AO1525" s="104"/>
      <c r="AP1525" s="104"/>
      <c r="AQ1525" s="104"/>
      <c r="AR1525" s="104"/>
      <c r="AS1525" s="104"/>
      <c r="AT1525" s="104"/>
      <c r="AU1525" s="104"/>
      <c r="AV1525" s="104"/>
      <c r="AW1525" s="104"/>
      <c r="AX1525" s="104"/>
      <c r="AY1525" s="104"/>
      <c r="AZ1525" s="104"/>
      <c r="BA1525" s="104"/>
      <c r="BB1525" s="104"/>
      <c r="BC1525" s="104"/>
      <c r="BD1525" s="104"/>
      <c r="BE1525" s="104"/>
      <c r="BF1525" s="104"/>
      <c r="BG1525" s="104"/>
      <c r="BH1525" s="104"/>
      <c r="BI1525" s="104"/>
      <c r="BJ1525" s="104"/>
      <c r="BK1525" s="104"/>
      <c r="BL1525" s="104"/>
      <c r="BM1525" s="104"/>
      <c r="BN1525" s="104"/>
      <c r="BO1525" s="104"/>
      <c r="BP1525" s="104"/>
      <c r="BQ1525" s="104"/>
      <c r="BR1525" s="104"/>
      <c r="BS1525" s="104"/>
      <c r="BT1525" s="104"/>
      <c r="BU1525" s="104"/>
      <c r="BV1525" s="104"/>
      <c r="BW1525" s="104"/>
      <c r="BX1525" s="104"/>
      <c r="BY1525" s="104"/>
      <c r="BZ1525" s="104"/>
      <c r="CA1525" s="104"/>
      <c r="CB1525" s="104"/>
      <c r="CC1525" s="104"/>
      <c r="CD1525" s="104"/>
      <c r="CE1525" s="104"/>
      <c r="CF1525" s="104"/>
      <c r="CG1525" s="104"/>
      <c r="CH1525" s="104"/>
      <c r="CI1525" s="104"/>
      <c r="CJ1525" s="104"/>
      <c r="CK1525" s="104"/>
      <c r="CL1525" s="104"/>
      <c r="CM1525" s="104"/>
      <c r="CN1525" s="104"/>
      <c r="CO1525" s="104"/>
      <c r="CP1525" s="104"/>
      <c r="CQ1525" s="104"/>
      <c r="CR1525" s="104"/>
      <c r="CS1525" s="104"/>
      <c r="CT1525" s="104"/>
      <c r="CU1525" s="104"/>
      <c r="CV1525" s="104"/>
      <c r="CW1525" s="104"/>
      <c r="CX1525" s="104"/>
      <c r="CY1525" s="104"/>
      <c r="CZ1525" s="104"/>
      <c r="DA1525" s="104"/>
      <c r="DB1525" s="104"/>
      <c r="DC1525" s="104"/>
      <c r="DD1525" s="104"/>
      <c r="DE1525" s="104"/>
      <c r="DF1525" s="104"/>
      <c r="DG1525" s="104"/>
      <c r="DH1525" s="104"/>
      <c r="DI1525" s="104"/>
      <c r="DJ1525" s="107"/>
    </row>
    <row r="1526" spans="1:114" x14ac:dyDescent="0.2">
      <c r="A1526" s="164"/>
      <c r="B1526" s="165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Q1526" s="116"/>
      <c r="R1526" s="116"/>
      <c r="S1526" s="116"/>
      <c r="T1526" s="116"/>
      <c r="U1526" s="116"/>
      <c r="V1526" s="116"/>
      <c r="W1526" s="116"/>
      <c r="X1526" s="116"/>
      <c r="Y1526" s="122"/>
      <c r="Z1526" s="104"/>
      <c r="AA1526" s="104"/>
      <c r="AB1526" s="104"/>
      <c r="AC1526" s="104"/>
      <c r="AD1526" s="104"/>
      <c r="AE1526" s="104"/>
      <c r="AF1526" s="104"/>
      <c r="AG1526" s="104"/>
      <c r="AH1526" s="104"/>
      <c r="AI1526" s="104"/>
      <c r="AJ1526" s="104"/>
      <c r="AK1526" s="104"/>
      <c r="AL1526" s="104"/>
      <c r="AM1526" s="104"/>
      <c r="AN1526" s="104"/>
      <c r="AO1526" s="104"/>
      <c r="AP1526" s="104"/>
      <c r="AQ1526" s="104"/>
      <c r="AR1526" s="104"/>
      <c r="AS1526" s="104"/>
      <c r="AT1526" s="104"/>
      <c r="AU1526" s="104"/>
      <c r="AV1526" s="104"/>
      <c r="AW1526" s="104"/>
      <c r="AX1526" s="104"/>
      <c r="AY1526" s="104"/>
      <c r="AZ1526" s="104"/>
      <c r="BA1526" s="104"/>
      <c r="BB1526" s="104"/>
      <c r="BC1526" s="104"/>
      <c r="BD1526" s="104"/>
      <c r="BE1526" s="104"/>
      <c r="BF1526" s="104"/>
      <c r="BG1526" s="104"/>
      <c r="BH1526" s="104"/>
      <c r="BI1526" s="104"/>
      <c r="BJ1526" s="104"/>
      <c r="BK1526" s="104"/>
      <c r="BL1526" s="104"/>
      <c r="BM1526" s="104"/>
      <c r="BN1526" s="104"/>
      <c r="BO1526" s="104"/>
      <c r="BP1526" s="104"/>
      <c r="BQ1526" s="104"/>
      <c r="BR1526" s="104"/>
      <c r="BS1526" s="104"/>
      <c r="BT1526" s="104"/>
      <c r="BU1526" s="104"/>
      <c r="BV1526" s="104"/>
      <c r="BW1526" s="104"/>
      <c r="BX1526" s="104"/>
      <c r="BY1526" s="104"/>
      <c r="BZ1526" s="104"/>
      <c r="CA1526" s="104"/>
      <c r="CB1526" s="104"/>
      <c r="CC1526" s="104"/>
      <c r="CD1526" s="104"/>
      <c r="CE1526" s="104"/>
      <c r="CF1526" s="104"/>
      <c r="CG1526" s="104"/>
      <c r="CH1526" s="104"/>
      <c r="CI1526" s="104"/>
      <c r="CJ1526" s="104"/>
      <c r="CK1526" s="104"/>
      <c r="CL1526" s="104"/>
      <c r="CM1526" s="104"/>
      <c r="CN1526" s="104"/>
      <c r="CO1526" s="104"/>
      <c r="CP1526" s="104"/>
      <c r="CQ1526" s="104"/>
      <c r="CR1526" s="104"/>
      <c r="CS1526" s="104"/>
      <c r="CT1526" s="104"/>
      <c r="CU1526" s="104"/>
      <c r="CV1526" s="104"/>
      <c r="CW1526" s="104"/>
      <c r="CX1526" s="104"/>
      <c r="CY1526" s="104"/>
      <c r="CZ1526" s="104"/>
      <c r="DA1526" s="104"/>
      <c r="DB1526" s="104"/>
      <c r="DC1526" s="104"/>
      <c r="DD1526" s="104"/>
      <c r="DE1526" s="104"/>
      <c r="DF1526" s="104"/>
      <c r="DG1526" s="104"/>
      <c r="DH1526" s="104"/>
      <c r="DI1526" s="104"/>
      <c r="DJ1526" s="107"/>
    </row>
    <row r="1527" spans="1:114" x14ac:dyDescent="0.2">
      <c r="A1527" s="164"/>
      <c r="B1527" s="165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Q1527" s="116"/>
      <c r="R1527" s="116"/>
      <c r="S1527" s="116"/>
      <c r="T1527" s="116"/>
      <c r="U1527" s="116"/>
      <c r="V1527" s="116"/>
      <c r="W1527" s="116"/>
      <c r="X1527" s="116"/>
      <c r="Y1527" s="122"/>
      <c r="Z1527" s="104"/>
      <c r="AA1527" s="104"/>
      <c r="AB1527" s="104"/>
      <c r="AC1527" s="104"/>
      <c r="AD1527" s="104"/>
      <c r="AE1527" s="104"/>
      <c r="AF1527" s="104"/>
      <c r="AG1527" s="104"/>
      <c r="AH1527" s="104"/>
      <c r="AI1527" s="104"/>
      <c r="AJ1527" s="104"/>
      <c r="AK1527" s="104"/>
      <c r="AL1527" s="104"/>
      <c r="AM1527" s="104"/>
      <c r="AN1527" s="104"/>
      <c r="AO1527" s="104"/>
      <c r="AP1527" s="104"/>
      <c r="AQ1527" s="104"/>
      <c r="AR1527" s="104"/>
      <c r="AS1527" s="104"/>
      <c r="AT1527" s="104"/>
      <c r="AU1527" s="104"/>
      <c r="AV1527" s="104"/>
      <c r="AW1527" s="104"/>
      <c r="AX1527" s="104"/>
      <c r="AY1527" s="104"/>
      <c r="AZ1527" s="104"/>
      <c r="BA1527" s="104"/>
      <c r="BB1527" s="104"/>
      <c r="BC1527" s="104"/>
      <c r="BD1527" s="104"/>
      <c r="BE1527" s="104"/>
      <c r="BF1527" s="104"/>
      <c r="BG1527" s="104"/>
      <c r="BH1527" s="104"/>
      <c r="BI1527" s="104"/>
      <c r="BJ1527" s="104"/>
      <c r="BK1527" s="104"/>
      <c r="BL1527" s="104"/>
      <c r="BM1527" s="104"/>
      <c r="BN1527" s="104"/>
      <c r="BO1527" s="104"/>
      <c r="BP1527" s="104"/>
      <c r="BQ1527" s="104"/>
      <c r="BR1527" s="104"/>
      <c r="BS1527" s="104"/>
      <c r="BT1527" s="104"/>
      <c r="BU1527" s="104"/>
      <c r="BV1527" s="104"/>
      <c r="BW1527" s="104"/>
      <c r="BX1527" s="104"/>
      <c r="BY1527" s="104"/>
      <c r="BZ1527" s="104"/>
      <c r="CA1527" s="104"/>
      <c r="CB1527" s="104"/>
      <c r="CC1527" s="104"/>
      <c r="CD1527" s="104"/>
      <c r="CE1527" s="104"/>
      <c r="CF1527" s="104"/>
      <c r="CG1527" s="104"/>
      <c r="CH1527" s="104"/>
      <c r="CI1527" s="104"/>
      <c r="CJ1527" s="104"/>
      <c r="CK1527" s="104"/>
      <c r="CL1527" s="104"/>
      <c r="CM1527" s="104"/>
      <c r="CN1527" s="104"/>
      <c r="CO1527" s="104"/>
      <c r="CP1527" s="104"/>
      <c r="CQ1527" s="104"/>
      <c r="CR1527" s="104"/>
      <c r="CS1527" s="104"/>
      <c r="CT1527" s="104"/>
      <c r="CU1527" s="104"/>
      <c r="CV1527" s="104"/>
      <c r="CW1527" s="104"/>
      <c r="CX1527" s="104"/>
      <c r="CY1527" s="104"/>
      <c r="CZ1527" s="104"/>
      <c r="DA1527" s="104"/>
      <c r="DB1527" s="104"/>
      <c r="DC1527" s="104"/>
      <c r="DD1527" s="104"/>
      <c r="DE1527" s="104"/>
      <c r="DF1527" s="104"/>
      <c r="DG1527" s="104"/>
      <c r="DH1527" s="104"/>
      <c r="DI1527" s="104"/>
      <c r="DJ1527" s="107"/>
    </row>
    <row r="1528" spans="1:114" x14ac:dyDescent="0.2">
      <c r="A1528" s="164"/>
      <c r="B1528" s="165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Q1528" s="116"/>
      <c r="R1528" s="116"/>
      <c r="S1528" s="116"/>
      <c r="T1528" s="116"/>
      <c r="U1528" s="116"/>
      <c r="V1528" s="116"/>
      <c r="W1528" s="116"/>
      <c r="X1528" s="116"/>
      <c r="Y1528" s="122"/>
      <c r="Z1528" s="104"/>
      <c r="AA1528" s="104"/>
      <c r="AB1528" s="104"/>
      <c r="AC1528" s="104"/>
      <c r="AD1528" s="104"/>
      <c r="AE1528" s="104"/>
      <c r="AF1528" s="104"/>
      <c r="AG1528" s="104"/>
      <c r="AH1528" s="104"/>
      <c r="AI1528" s="104"/>
      <c r="AJ1528" s="104"/>
      <c r="AK1528" s="104"/>
      <c r="AL1528" s="104"/>
      <c r="AM1528" s="104"/>
      <c r="AN1528" s="104"/>
      <c r="AO1528" s="104"/>
      <c r="AP1528" s="104"/>
      <c r="AQ1528" s="104"/>
      <c r="AR1528" s="104"/>
      <c r="AS1528" s="104"/>
      <c r="AT1528" s="104"/>
      <c r="AU1528" s="104"/>
      <c r="AV1528" s="104"/>
      <c r="AW1528" s="104"/>
      <c r="AX1528" s="104"/>
      <c r="AY1528" s="104"/>
      <c r="AZ1528" s="104"/>
      <c r="BA1528" s="104"/>
      <c r="BB1528" s="104"/>
      <c r="BC1528" s="104"/>
      <c r="BD1528" s="104"/>
      <c r="BE1528" s="104"/>
      <c r="BF1528" s="104"/>
      <c r="BG1528" s="104"/>
      <c r="BH1528" s="104"/>
      <c r="BI1528" s="104"/>
      <c r="BJ1528" s="104"/>
      <c r="BK1528" s="104"/>
      <c r="BL1528" s="104"/>
      <c r="BM1528" s="104"/>
      <c r="BN1528" s="104"/>
      <c r="BO1528" s="104"/>
      <c r="BP1528" s="104"/>
      <c r="BQ1528" s="104"/>
      <c r="BR1528" s="104"/>
      <c r="BS1528" s="104"/>
      <c r="BT1528" s="104"/>
      <c r="BU1528" s="104"/>
      <c r="BV1528" s="104"/>
      <c r="BW1528" s="104"/>
      <c r="BX1528" s="104"/>
      <c r="BY1528" s="104"/>
      <c r="BZ1528" s="104"/>
      <c r="CA1528" s="104"/>
      <c r="CB1528" s="104"/>
      <c r="CC1528" s="104"/>
      <c r="CD1528" s="104"/>
      <c r="CE1528" s="104"/>
      <c r="CF1528" s="104"/>
      <c r="CG1528" s="104"/>
      <c r="CH1528" s="104"/>
      <c r="CI1528" s="104"/>
      <c r="CJ1528" s="104"/>
      <c r="CK1528" s="104"/>
      <c r="CL1528" s="104"/>
      <c r="CM1528" s="104"/>
      <c r="CN1528" s="104"/>
      <c r="CO1528" s="104"/>
      <c r="CP1528" s="104"/>
      <c r="CQ1528" s="104"/>
      <c r="CR1528" s="104"/>
      <c r="CS1528" s="104"/>
      <c r="CT1528" s="104"/>
      <c r="CU1528" s="104"/>
      <c r="CV1528" s="104"/>
      <c r="CW1528" s="104"/>
      <c r="CX1528" s="104"/>
      <c r="CY1528" s="104"/>
      <c r="CZ1528" s="104"/>
      <c r="DA1528" s="104"/>
      <c r="DB1528" s="104"/>
      <c r="DC1528" s="104"/>
      <c r="DD1528" s="104"/>
      <c r="DE1528" s="104"/>
      <c r="DF1528" s="104"/>
      <c r="DG1528" s="104"/>
      <c r="DH1528" s="104"/>
      <c r="DI1528" s="104"/>
      <c r="DJ1528" s="107"/>
    </row>
    <row r="1529" spans="1:114" x14ac:dyDescent="0.2">
      <c r="A1529" s="164"/>
      <c r="B1529" s="165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Q1529" s="116"/>
      <c r="R1529" s="116"/>
      <c r="S1529" s="116"/>
      <c r="T1529" s="116"/>
      <c r="U1529" s="116"/>
      <c r="V1529" s="116"/>
      <c r="W1529" s="116"/>
      <c r="X1529" s="116"/>
      <c r="Y1529" s="122"/>
      <c r="Z1529" s="104"/>
      <c r="AA1529" s="104"/>
      <c r="AB1529" s="104"/>
      <c r="AC1529" s="104"/>
      <c r="AD1529" s="104"/>
      <c r="AE1529" s="104"/>
      <c r="AF1529" s="104"/>
      <c r="AG1529" s="104"/>
      <c r="AH1529" s="104"/>
      <c r="AI1529" s="104"/>
      <c r="AJ1529" s="104"/>
      <c r="AK1529" s="104"/>
      <c r="AL1529" s="104"/>
      <c r="AM1529" s="104"/>
      <c r="AN1529" s="104"/>
      <c r="AO1529" s="104"/>
      <c r="AP1529" s="104"/>
      <c r="AQ1529" s="104"/>
      <c r="AR1529" s="104"/>
      <c r="AS1529" s="104"/>
      <c r="AT1529" s="104"/>
      <c r="AU1529" s="104"/>
      <c r="AV1529" s="104"/>
      <c r="AW1529" s="104"/>
      <c r="AX1529" s="104"/>
      <c r="AY1529" s="104"/>
      <c r="AZ1529" s="104"/>
      <c r="BA1529" s="104"/>
      <c r="BB1529" s="104"/>
      <c r="BC1529" s="104"/>
      <c r="BD1529" s="104"/>
      <c r="BE1529" s="104"/>
      <c r="BF1529" s="104"/>
      <c r="BG1529" s="104"/>
      <c r="BH1529" s="104"/>
      <c r="BI1529" s="104"/>
      <c r="BJ1529" s="104"/>
      <c r="BK1529" s="104"/>
      <c r="BL1529" s="104"/>
      <c r="BM1529" s="104"/>
      <c r="BN1529" s="104"/>
      <c r="BO1529" s="104"/>
      <c r="BP1529" s="104"/>
      <c r="BQ1529" s="104"/>
      <c r="BR1529" s="104"/>
      <c r="BS1529" s="104"/>
      <c r="BT1529" s="104"/>
      <c r="BU1529" s="104"/>
      <c r="BV1529" s="104"/>
      <c r="BW1529" s="104"/>
      <c r="BX1529" s="104"/>
      <c r="BY1529" s="104"/>
      <c r="BZ1529" s="104"/>
      <c r="CA1529" s="104"/>
      <c r="CB1529" s="104"/>
      <c r="CC1529" s="104"/>
      <c r="CD1529" s="104"/>
      <c r="CE1529" s="104"/>
      <c r="CF1529" s="104"/>
      <c r="CG1529" s="104"/>
      <c r="CH1529" s="104"/>
      <c r="CI1529" s="104"/>
      <c r="CJ1529" s="104"/>
      <c r="CK1529" s="104"/>
      <c r="CL1529" s="104"/>
      <c r="CM1529" s="104"/>
      <c r="CN1529" s="104"/>
      <c r="CO1529" s="104"/>
      <c r="CP1529" s="104"/>
      <c r="CQ1529" s="104"/>
      <c r="CR1529" s="104"/>
      <c r="CS1529" s="104"/>
      <c r="CT1529" s="104"/>
      <c r="CU1529" s="104"/>
      <c r="CV1529" s="104"/>
      <c r="CW1529" s="104"/>
      <c r="CX1529" s="104"/>
      <c r="CY1529" s="104"/>
      <c r="CZ1529" s="104"/>
      <c r="DA1529" s="104"/>
      <c r="DB1529" s="104"/>
      <c r="DC1529" s="104"/>
      <c r="DD1529" s="104"/>
      <c r="DE1529" s="104"/>
      <c r="DF1529" s="104"/>
      <c r="DG1529" s="104"/>
      <c r="DH1529" s="104"/>
      <c r="DI1529" s="104"/>
      <c r="DJ1529" s="107"/>
    </row>
    <row r="1530" spans="1:114" x14ac:dyDescent="0.2">
      <c r="A1530" s="164"/>
      <c r="B1530" s="165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Q1530" s="116"/>
      <c r="R1530" s="116"/>
      <c r="S1530" s="116"/>
      <c r="T1530" s="116"/>
      <c r="U1530" s="116"/>
      <c r="V1530" s="116"/>
      <c r="W1530" s="116"/>
      <c r="X1530" s="116"/>
      <c r="Y1530" s="122"/>
      <c r="Z1530" s="104"/>
      <c r="AA1530" s="104"/>
      <c r="AB1530" s="104"/>
      <c r="AC1530" s="104"/>
      <c r="AD1530" s="104"/>
      <c r="AE1530" s="104"/>
      <c r="AF1530" s="104"/>
      <c r="AG1530" s="104"/>
      <c r="AH1530" s="104"/>
      <c r="AI1530" s="104"/>
      <c r="AJ1530" s="104"/>
      <c r="AK1530" s="104"/>
      <c r="AL1530" s="104"/>
      <c r="AM1530" s="104"/>
      <c r="AN1530" s="104"/>
      <c r="AO1530" s="104"/>
      <c r="AP1530" s="104"/>
      <c r="AQ1530" s="104"/>
      <c r="AR1530" s="104"/>
      <c r="AS1530" s="104"/>
      <c r="AT1530" s="104"/>
      <c r="AU1530" s="104"/>
      <c r="AV1530" s="104"/>
      <c r="AW1530" s="104"/>
      <c r="AX1530" s="104"/>
      <c r="AY1530" s="104"/>
      <c r="AZ1530" s="104"/>
      <c r="BA1530" s="104"/>
      <c r="BB1530" s="104"/>
      <c r="BC1530" s="104"/>
      <c r="BD1530" s="104"/>
      <c r="BE1530" s="104"/>
      <c r="BF1530" s="104"/>
      <c r="BG1530" s="104"/>
      <c r="BH1530" s="104"/>
      <c r="BI1530" s="104"/>
      <c r="BJ1530" s="104"/>
      <c r="BK1530" s="104"/>
      <c r="BL1530" s="104"/>
      <c r="BM1530" s="104"/>
      <c r="BN1530" s="104"/>
      <c r="BO1530" s="104"/>
      <c r="BP1530" s="104"/>
      <c r="BQ1530" s="104"/>
      <c r="BR1530" s="104"/>
      <c r="BS1530" s="104"/>
      <c r="BT1530" s="104"/>
      <c r="BU1530" s="104"/>
      <c r="BV1530" s="104"/>
      <c r="BW1530" s="104"/>
      <c r="BX1530" s="104"/>
      <c r="BY1530" s="104"/>
      <c r="BZ1530" s="104"/>
      <c r="CA1530" s="104"/>
      <c r="CB1530" s="104"/>
      <c r="CC1530" s="104"/>
      <c r="CD1530" s="104"/>
      <c r="CE1530" s="104"/>
      <c r="CF1530" s="104"/>
      <c r="CG1530" s="104"/>
      <c r="CH1530" s="104"/>
      <c r="CI1530" s="104"/>
      <c r="CJ1530" s="104"/>
      <c r="CK1530" s="104"/>
      <c r="CL1530" s="104"/>
      <c r="CM1530" s="104"/>
      <c r="CN1530" s="104"/>
      <c r="CO1530" s="104"/>
      <c r="CP1530" s="104"/>
      <c r="CQ1530" s="104"/>
      <c r="CR1530" s="104"/>
      <c r="CS1530" s="104"/>
      <c r="CT1530" s="104"/>
      <c r="CU1530" s="104"/>
      <c r="CV1530" s="104"/>
      <c r="CW1530" s="104"/>
      <c r="CX1530" s="104"/>
      <c r="CY1530" s="104"/>
      <c r="CZ1530" s="104"/>
      <c r="DA1530" s="104"/>
      <c r="DB1530" s="104"/>
      <c r="DC1530" s="104"/>
      <c r="DD1530" s="104"/>
      <c r="DE1530" s="104"/>
      <c r="DF1530" s="104"/>
      <c r="DG1530" s="104"/>
      <c r="DH1530" s="104"/>
      <c r="DI1530" s="104"/>
      <c r="DJ1530" s="107"/>
    </row>
    <row r="1531" spans="1:114" x14ac:dyDescent="0.2">
      <c r="A1531" s="164"/>
      <c r="B1531" s="165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Q1531" s="116"/>
      <c r="R1531" s="116"/>
      <c r="S1531" s="116"/>
      <c r="T1531" s="116"/>
      <c r="U1531" s="116"/>
      <c r="V1531" s="116"/>
      <c r="W1531" s="116"/>
      <c r="X1531" s="116"/>
      <c r="Y1531" s="122"/>
      <c r="Z1531" s="104"/>
      <c r="AA1531" s="104"/>
      <c r="AB1531" s="104"/>
      <c r="AC1531" s="104"/>
      <c r="AD1531" s="104"/>
      <c r="AE1531" s="104"/>
      <c r="AF1531" s="104"/>
      <c r="AG1531" s="104"/>
      <c r="AH1531" s="104"/>
      <c r="AI1531" s="104"/>
      <c r="AJ1531" s="104"/>
      <c r="AK1531" s="104"/>
      <c r="AL1531" s="104"/>
      <c r="AM1531" s="104"/>
      <c r="AN1531" s="104"/>
      <c r="AO1531" s="104"/>
      <c r="AP1531" s="104"/>
      <c r="AQ1531" s="104"/>
      <c r="AR1531" s="104"/>
      <c r="AS1531" s="104"/>
      <c r="AT1531" s="104"/>
      <c r="AU1531" s="104"/>
      <c r="AV1531" s="104"/>
      <c r="AW1531" s="104"/>
      <c r="AX1531" s="104"/>
      <c r="AY1531" s="104"/>
      <c r="AZ1531" s="104"/>
      <c r="BA1531" s="104"/>
      <c r="BB1531" s="104"/>
      <c r="BC1531" s="104"/>
      <c r="BD1531" s="104"/>
      <c r="BE1531" s="104"/>
      <c r="BF1531" s="104"/>
      <c r="BG1531" s="104"/>
      <c r="BH1531" s="104"/>
      <c r="BI1531" s="104"/>
      <c r="BJ1531" s="104"/>
      <c r="BK1531" s="104"/>
      <c r="BL1531" s="104"/>
      <c r="BM1531" s="104"/>
      <c r="BN1531" s="104"/>
      <c r="BO1531" s="104"/>
      <c r="BP1531" s="104"/>
      <c r="BQ1531" s="104"/>
      <c r="BR1531" s="104"/>
      <c r="BS1531" s="104"/>
      <c r="BT1531" s="104"/>
      <c r="BU1531" s="104"/>
      <c r="BV1531" s="104"/>
      <c r="BW1531" s="104"/>
      <c r="BX1531" s="104"/>
      <c r="BY1531" s="104"/>
      <c r="BZ1531" s="104"/>
      <c r="CA1531" s="104"/>
      <c r="CB1531" s="104"/>
      <c r="CC1531" s="104"/>
      <c r="CD1531" s="104"/>
      <c r="CE1531" s="104"/>
      <c r="CF1531" s="104"/>
      <c r="CG1531" s="104"/>
      <c r="CH1531" s="104"/>
      <c r="CI1531" s="104"/>
      <c r="CJ1531" s="104"/>
      <c r="CK1531" s="104"/>
      <c r="CL1531" s="104"/>
      <c r="CM1531" s="104"/>
      <c r="CN1531" s="104"/>
      <c r="CO1531" s="104"/>
      <c r="CP1531" s="104"/>
      <c r="CQ1531" s="104"/>
      <c r="CR1531" s="104"/>
      <c r="CS1531" s="104"/>
      <c r="CT1531" s="104"/>
      <c r="CU1531" s="104"/>
      <c r="CV1531" s="104"/>
      <c r="CW1531" s="104"/>
      <c r="CX1531" s="104"/>
      <c r="CY1531" s="104"/>
      <c r="CZ1531" s="104"/>
      <c r="DA1531" s="104"/>
      <c r="DB1531" s="104"/>
      <c r="DC1531" s="104"/>
      <c r="DD1531" s="104"/>
      <c r="DE1531" s="104"/>
      <c r="DF1531" s="104"/>
      <c r="DG1531" s="104"/>
      <c r="DH1531" s="104"/>
      <c r="DI1531" s="104"/>
      <c r="DJ1531" s="107"/>
    </row>
    <row r="1532" spans="1:114" x14ac:dyDescent="0.2">
      <c r="A1532" s="164"/>
      <c r="B1532" s="165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Q1532" s="116"/>
      <c r="R1532" s="116"/>
      <c r="S1532" s="116"/>
      <c r="T1532" s="116"/>
      <c r="U1532" s="116"/>
      <c r="V1532" s="116"/>
      <c r="W1532" s="116"/>
      <c r="X1532" s="116"/>
      <c r="Y1532" s="122"/>
      <c r="Z1532" s="104"/>
      <c r="AA1532" s="104"/>
      <c r="AB1532" s="104"/>
      <c r="AC1532" s="104"/>
      <c r="AD1532" s="104"/>
      <c r="AE1532" s="104"/>
      <c r="AF1532" s="104"/>
      <c r="AG1532" s="104"/>
      <c r="AH1532" s="104"/>
      <c r="AI1532" s="104"/>
      <c r="AJ1532" s="104"/>
      <c r="AK1532" s="104"/>
      <c r="AL1532" s="104"/>
      <c r="AM1532" s="104"/>
      <c r="AN1532" s="104"/>
      <c r="AO1532" s="104"/>
      <c r="AP1532" s="104"/>
      <c r="AQ1532" s="104"/>
      <c r="AR1532" s="104"/>
      <c r="AS1532" s="104"/>
      <c r="AT1532" s="104"/>
      <c r="AU1532" s="104"/>
      <c r="AV1532" s="104"/>
      <c r="AW1532" s="104"/>
      <c r="AX1532" s="104"/>
      <c r="AY1532" s="104"/>
      <c r="AZ1532" s="104"/>
      <c r="BA1532" s="104"/>
      <c r="BB1532" s="104"/>
      <c r="BC1532" s="104"/>
      <c r="BD1532" s="104"/>
      <c r="BE1532" s="104"/>
      <c r="BF1532" s="104"/>
      <c r="BG1532" s="104"/>
      <c r="BH1532" s="104"/>
      <c r="BI1532" s="104"/>
      <c r="BJ1532" s="104"/>
      <c r="BK1532" s="104"/>
      <c r="BL1532" s="104"/>
      <c r="BM1532" s="104"/>
      <c r="BN1532" s="104"/>
      <c r="BO1532" s="104"/>
      <c r="BP1532" s="104"/>
      <c r="BQ1532" s="104"/>
      <c r="BR1532" s="104"/>
      <c r="BS1532" s="104"/>
      <c r="BT1532" s="104"/>
      <c r="BU1532" s="104"/>
      <c r="BV1532" s="104"/>
      <c r="BW1532" s="104"/>
      <c r="BX1532" s="104"/>
      <c r="BY1532" s="104"/>
      <c r="BZ1532" s="104"/>
      <c r="CA1532" s="104"/>
      <c r="CB1532" s="104"/>
      <c r="CC1532" s="104"/>
      <c r="CD1532" s="104"/>
      <c r="CE1532" s="104"/>
      <c r="CF1532" s="104"/>
      <c r="CG1532" s="104"/>
      <c r="CH1532" s="104"/>
      <c r="CI1532" s="104"/>
      <c r="CJ1532" s="104"/>
      <c r="CK1532" s="104"/>
      <c r="CL1532" s="104"/>
      <c r="CM1532" s="104"/>
      <c r="CN1532" s="104"/>
      <c r="CO1532" s="104"/>
      <c r="CP1532" s="104"/>
      <c r="CQ1532" s="104"/>
      <c r="CR1532" s="104"/>
      <c r="CS1532" s="104"/>
      <c r="CT1532" s="104"/>
      <c r="CU1532" s="104"/>
      <c r="CV1532" s="104"/>
      <c r="CW1532" s="104"/>
      <c r="CX1532" s="104"/>
      <c r="CY1532" s="104"/>
      <c r="CZ1532" s="104"/>
      <c r="DA1532" s="104"/>
      <c r="DB1532" s="104"/>
      <c r="DC1532" s="104"/>
      <c r="DD1532" s="104"/>
      <c r="DE1532" s="104"/>
      <c r="DF1532" s="104"/>
      <c r="DG1532" s="104"/>
      <c r="DH1532" s="104"/>
      <c r="DI1532" s="104"/>
      <c r="DJ1532" s="107"/>
    </row>
    <row r="1533" spans="1:114" x14ac:dyDescent="0.2">
      <c r="A1533" s="164"/>
      <c r="B1533" s="165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Q1533" s="116"/>
      <c r="R1533" s="116"/>
      <c r="S1533" s="116"/>
      <c r="T1533" s="116"/>
      <c r="U1533" s="116"/>
      <c r="V1533" s="116"/>
      <c r="W1533" s="116"/>
      <c r="X1533" s="116"/>
      <c r="Y1533" s="122"/>
      <c r="Z1533" s="104"/>
      <c r="AA1533" s="104"/>
      <c r="AB1533" s="104"/>
      <c r="AC1533" s="104"/>
      <c r="AD1533" s="104"/>
      <c r="AE1533" s="104"/>
      <c r="AF1533" s="104"/>
      <c r="AG1533" s="104"/>
      <c r="AH1533" s="104"/>
      <c r="AI1533" s="104"/>
      <c r="AJ1533" s="104"/>
      <c r="AK1533" s="104"/>
      <c r="AL1533" s="104"/>
      <c r="AM1533" s="104"/>
      <c r="AN1533" s="104"/>
      <c r="AO1533" s="104"/>
      <c r="AP1533" s="104"/>
      <c r="AQ1533" s="104"/>
      <c r="AR1533" s="104"/>
      <c r="AS1533" s="104"/>
      <c r="AT1533" s="104"/>
      <c r="AU1533" s="104"/>
      <c r="AV1533" s="104"/>
      <c r="AW1533" s="104"/>
      <c r="AX1533" s="104"/>
      <c r="AY1533" s="104"/>
      <c r="AZ1533" s="104"/>
      <c r="BA1533" s="104"/>
      <c r="BB1533" s="104"/>
      <c r="BC1533" s="104"/>
      <c r="BD1533" s="104"/>
      <c r="BE1533" s="104"/>
      <c r="BF1533" s="104"/>
      <c r="BG1533" s="104"/>
      <c r="BH1533" s="104"/>
      <c r="BI1533" s="104"/>
      <c r="BJ1533" s="104"/>
      <c r="BK1533" s="104"/>
      <c r="BL1533" s="104"/>
      <c r="BM1533" s="104"/>
      <c r="BN1533" s="104"/>
      <c r="BO1533" s="104"/>
      <c r="BP1533" s="104"/>
      <c r="BQ1533" s="104"/>
      <c r="BR1533" s="104"/>
      <c r="BS1533" s="104"/>
      <c r="BT1533" s="104"/>
      <c r="BU1533" s="104"/>
      <c r="BV1533" s="104"/>
      <c r="BW1533" s="104"/>
      <c r="BX1533" s="104"/>
      <c r="BY1533" s="104"/>
      <c r="BZ1533" s="104"/>
      <c r="CA1533" s="104"/>
      <c r="CB1533" s="104"/>
      <c r="CC1533" s="104"/>
      <c r="CD1533" s="104"/>
      <c r="CE1533" s="104"/>
      <c r="CF1533" s="104"/>
      <c r="CG1533" s="104"/>
      <c r="CH1533" s="104"/>
      <c r="CI1533" s="104"/>
      <c r="CJ1533" s="104"/>
      <c r="CK1533" s="104"/>
      <c r="CL1533" s="104"/>
      <c r="CM1533" s="104"/>
      <c r="CN1533" s="104"/>
      <c r="CO1533" s="104"/>
      <c r="CP1533" s="104"/>
      <c r="CQ1533" s="104"/>
      <c r="CR1533" s="104"/>
      <c r="CS1533" s="104"/>
      <c r="CT1533" s="104"/>
      <c r="CU1533" s="104"/>
      <c r="CV1533" s="104"/>
      <c r="CW1533" s="104"/>
      <c r="CX1533" s="104"/>
      <c r="CY1533" s="104"/>
      <c r="CZ1533" s="104"/>
      <c r="DA1533" s="104"/>
      <c r="DB1533" s="104"/>
      <c r="DC1533" s="104"/>
      <c r="DD1533" s="104"/>
      <c r="DE1533" s="104"/>
      <c r="DF1533" s="104"/>
      <c r="DG1533" s="104"/>
      <c r="DH1533" s="104"/>
      <c r="DI1533" s="104"/>
      <c r="DJ1533" s="107"/>
    </row>
    <row r="1534" spans="1:114" x14ac:dyDescent="0.2">
      <c r="A1534" s="164"/>
      <c r="B1534" s="165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Q1534" s="116"/>
      <c r="R1534" s="116"/>
      <c r="S1534" s="116"/>
      <c r="T1534" s="116"/>
      <c r="U1534" s="116"/>
      <c r="V1534" s="116"/>
      <c r="W1534" s="116"/>
      <c r="X1534" s="116"/>
      <c r="Y1534" s="122"/>
      <c r="Z1534" s="104"/>
      <c r="AA1534" s="104"/>
      <c r="AB1534" s="104"/>
      <c r="AC1534" s="104"/>
      <c r="AD1534" s="104"/>
      <c r="AE1534" s="104"/>
      <c r="AF1534" s="104"/>
      <c r="AG1534" s="104"/>
      <c r="AH1534" s="104"/>
      <c r="AI1534" s="104"/>
      <c r="AJ1534" s="104"/>
      <c r="AK1534" s="104"/>
      <c r="AL1534" s="104"/>
      <c r="AM1534" s="104"/>
      <c r="AN1534" s="104"/>
      <c r="AO1534" s="104"/>
      <c r="AP1534" s="104"/>
      <c r="AQ1534" s="104"/>
      <c r="AR1534" s="104"/>
      <c r="AS1534" s="104"/>
      <c r="AT1534" s="104"/>
      <c r="AU1534" s="104"/>
      <c r="AV1534" s="104"/>
      <c r="AW1534" s="104"/>
      <c r="AX1534" s="104"/>
      <c r="AY1534" s="104"/>
      <c r="AZ1534" s="104"/>
      <c r="BA1534" s="104"/>
      <c r="BB1534" s="104"/>
      <c r="BC1534" s="104"/>
      <c r="BD1534" s="104"/>
      <c r="BE1534" s="104"/>
      <c r="BF1534" s="104"/>
      <c r="BG1534" s="104"/>
      <c r="BH1534" s="104"/>
      <c r="BI1534" s="104"/>
      <c r="BJ1534" s="104"/>
      <c r="BK1534" s="104"/>
      <c r="BL1534" s="104"/>
      <c r="BM1534" s="104"/>
      <c r="BN1534" s="104"/>
      <c r="BO1534" s="104"/>
      <c r="BP1534" s="104"/>
      <c r="BQ1534" s="104"/>
      <c r="BR1534" s="104"/>
      <c r="BS1534" s="104"/>
      <c r="BT1534" s="104"/>
      <c r="BU1534" s="104"/>
      <c r="BV1534" s="104"/>
      <c r="BW1534" s="104"/>
      <c r="BX1534" s="104"/>
      <c r="BY1534" s="104"/>
      <c r="BZ1534" s="104"/>
      <c r="CA1534" s="104"/>
      <c r="CB1534" s="104"/>
      <c r="CC1534" s="104"/>
      <c r="CD1534" s="104"/>
      <c r="CE1534" s="104"/>
      <c r="CF1534" s="104"/>
      <c r="CG1534" s="104"/>
      <c r="CH1534" s="104"/>
      <c r="CI1534" s="104"/>
      <c r="CJ1534" s="104"/>
      <c r="CK1534" s="104"/>
      <c r="CL1534" s="104"/>
      <c r="CM1534" s="104"/>
      <c r="CN1534" s="104"/>
      <c r="CO1534" s="104"/>
      <c r="CP1534" s="104"/>
      <c r="CQ1534" s="104"/>
      <c r="CR1534" s="104"/>
      <c r="CS1534" s="104"/>
      <c r="CT1534" s="104"/>
      <c r="CU1534" s="104"/>
      <c r="CV1534" s="104"/>
      <c r="CW1534" s="104"/>
      <c r="CX1534" s="104"/>
      <c r="CY1534" s="104"/>
      <c r="CZ1534" s="104"/>
      <c r="DA1534" s="104"/>
      <c r="DB1534" s="104"/>
      <c r="DC1534" s="104"/>
      <c r="DD1534" s="104"/>
      <c r="DE1534" s="104"/>
      <c r="DF1534" s="104"/>
      <c r="DG1534" s="104"/>
      <c r="DH1534" s="104"/>
      <c r="DI1534" s="104"/>
      <c r="DJ1534" s="107"/>
    </row>
    <row r="1535" spans="1:114" x14ac:dyDescent="0.2">
      <c r="A1535" s="164"/>
      <c r="B1535" s="165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Q1535" s="116"/>
      <c r="R1535" s="116"/>
      <c r="S1535" s="116"/>
      <c r="T1535" s="116"/>
      <c r="U1535" s="116"/>
      <c r="V1535" s="116"/>
      <c r="W1535" s="116"/>
      <c r="X1535" s="116"/>
      <c r="Y1535" s="122"/>
      <c r="Z1535" s="104"/>
      <c r="AA1535" s="104"/>
      <c r="AB1535" s="104"/>
      <c r="AC1535" s="104"/>
      <c r="AD1535" s="104"/>
      <c r="AE1535" s="104"/>
      <c r="AF1535" s="104"/>
      <c r="AG1535" s="104"/>
      <c r="AH1535" s="104"/>
      <c r="AI1535" s="104"/>
      <c r="AJ1535" s="104"/>
      <c r="AK1535" s="104"/>
      <c r="AL1535" s="104"/>
      <c r="AM1535" s="104"/>
      <c r="AN1535" s="104"/>
      <c r="AO1535" s="104"/>
      <c r="AP1535" s="104"/>
      <c r="AQ1535" s="104"/>
      <c r="AR1535" s="104"/>
      <c r="AS1535" s="104"/>
      <c r="AT1535" s="104"/>
      <c r="AU1535" s="104"/>
      <c r="AV1535" s="104"/>
      <c r="AW1535" s="104"/>
      <c r="AX1535" s="104"/>
      <c r="AY1535" s="104"/>
      <c r="AZ1535" s="104"/>
      <c r="BA1535" s="104"/>
      <c r="BB1535" s="104"/>
      <c r="BC1535" s="104"/>
      <c r="BD1535" s="104"/>
      <c r="BE1535" s="104"/>
      <c r="BF1535" s="104"/>
      <c r="BG1535" s="104"/>
      <c r="BH1535" s="104"/>
      <c r="BI1535" s="104"/>
      <c r="BJ1535" s="104"/>
      <c r="BK1535" s="104"/>
      <c r="BL1535" s="104"/>
      <c r="BM1535" s="104"/>
      <c r="BN1535" s="104"/>
      <c r="BO1535" s="104"/>
      <c r="BP1535" s="104"/>
      <c r="BQ1535" s="104"/>
      <c r="BR1535" s="104"/>
      <c r="BS1535" s="104"/>
      <c r="BT1535" s="104"/>
      <c r="BU1535" s="104"/>
      <c r="BV1535" s="104"/>
      <c r="BW1535" s="104"/>
      <c r="BX1535" s="104"/>
      <c r="BY1535" s="104"/>
      <c r="BZ1535" s="104"/>
      <c r="CA1535" s="104"/>
      <c r="CB1535" s="104"/>
      <c r="CC1535" s="104"/>
      <c r="CD1535" s="104"/>
      <c r="CE1535" s="104"/>
      <c r="CF1535" s="104"/>
      <c r="CG1535" s="104"/>
      <c r="CH1535" s="104"/>
      <c r="CI1535" s="104"/>
      <c r="CJ1535" s="104"/>
      <c r="CK1535" s="104"/>
      <c r="CL1535" s="104"/>
      <c r="CM1535" s="104"/>
      <c r="CN1535" s="104"/>
      <c r="CO1535" s="104"/>
      <c r="CP1535" s="104"/>
      <c r="CQ1535" s="104"/>
      <c r="CR1535" s="104"/>
      <c r="CS1535" s="104"/>
      <c r="CT1535" s="104"/>
      <c r="CU1535" s="104"/>
      <c r="CV1535" s="104"/>
      <c r="CW1535" s="104"/>
      <c r="CX1535" s="104"/>
      <c r="CY1535" s="104"/>
      <c r="CZ1535" s="104"/>
      <c r="DA1535" s="104"/>
      <c r="DB1535" s="104"/>
      <c r="DC1535" s="104"/>
      <c r="DD1535" s="104"/>
      <c r="DE1535" s="104"/>
      <c r="DF1535" s="104"/>
      <c r="DG1535" s="104"/>
      <c r="DH1535" s="104"/>
      <c r="DI1535" s="104"/>
      <c r="DJ1535" s="107"/>
    </row>
    <row r="1536" spans="1:114" x14ac:dyDescent="0.2">
      <c r="A1536" s="164"/>
      <c r="B1536" s="165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Q1536" s="116"/>
      <c r="R1536" s="116"/>
      <c r="S1536" s="116"/>
      <c r="T1536" s="116"/>
      <c r="U1536" s="116"/>
      <c r="V1536" s="116"/>
      <c r="W1536" s="116"/>
      <c r="X1536" s="116"/>
      <c r="Y1536" s="122"/>
      <c r="Z1536" s="104"/>
      <c r="AA1536" s="104"/>
      <c r="AB1536" s="104"/>
      <c r="AC1536" s="104"/>
      <c r="AD1536" s="104"/>
      <c r="AE1536" s="104"/>
      <c r="AF1536" s="104"/>
      <c r="AG1536" s="104"/>
      <c r="AH1536" s="104"/>
      <c r="AI1536" s="104"/>
      <c r="AJ1536" s="104"/>
      <c r="AK1536" s="104"/>
      <c r="AL1536" s="104"/>
      <c r="AM1536" s="104"/>
      <c r="AN1536" s="104"/>
      <c r="AO1536" s="104"/>
      <c r="AP1536" s="104"/>
      <c r="AQ1536" s="104"/>
      <c r="AR1536" s="104"/>
      <c r="AS1536" s="104"/>
      <c r="AT1536" s="104"/>
      <c r="AU1536" s="104"/>
      <c r="AV1536" s="104"/>
      <c r="AW1536" s="104"/>
      <c r="AX1536" s="104"/>
      <c r="AY1536" s="104"/>
      <c r="AZ1536" s="104"/>
      <c r="BA1536" s="104"/>
      <c r="BB1536" s="104"/>
      <c r="BC1536" s="104"/>
      <c r="BD1536" s="104"/>
      <c r="BE1536" s="104"/>
      <c r="BF1536" s="104"/>
      <c r="BG1536" s="104"/>
      <c r="BH1536" s="104"/>
      <c r="BI1536" s="104"/>
      <c r="BJ1536" s="104"/>
      <c r="BK1536" s="104"/>
      <c r="BL1536" s="104"/>
      <c r="BM1536" s="104"/>
      <c r="BN1536" s="104"/>
      <c r="BO1536" s="104"/>
      <c r="BP1536" s="104"/>
      <c r="BQ1536" s="104"/>
      <c r="BR1536" s="104"/>
      <c r="BS1536" s="104"/>
      <c r="BT1536" s="104"/>
      <c r="BU1536" s="104"/>
      <c r="BV1536" s="104"/>
      <c r="BW1536" s="104"/>
      <c r="BX1536" s="104"/>
      <c r="BY1536" s="104"/>
      <c r="BZ1536" s="104"/>
      <c r="CA1536" s="104"/>
      <c r="CB1536" s="104"/>
      <c r="CC1536" s="104"/>
      <c r="CD1536" s="104"/>
      <c r="CE1536" s="104"/>
      <c r="CF1536" s="104"/>
      <c r="CG1536" s="104"/>
      <c r="CH1536" s="104"/>
      <c r="CI1536" s="104"/>
      <c r="CJ1536" s="104"/>
      <c r="CK1536" s="104"/>
      <c r="CL1536" s="104"/>
      <c r="CM1536" s="104"/>
      <c r="CN1536" s="104"/>
      <c r="CO1536" s="104"/>
      <c r="CP1536" s="104"/>
      <c r="CQ1536" s="104"/>
      <c r="CR1536" s="104"/>
      <c r="CS1536" s="104"/>
      <c r="CT1536" s="104"/>
      <c r="CU1536" s="104"/>
      <c r="CV1536" s="104"/>
      <c r="CW1536" s="104"/>
      <c r="CX1536" s="104"/>
      <c r="CY1536" s="104"/>
      <c r="CZ1536" s="104"/>
      <c r="DA1536" s="104"/>
      <c r="DB1536" s="104"/>
      <c r="DC1536" s="104"/>
      <c r="DD1536" s="104"/>
      <c r="DE1536" s="104"/>
      <c r="DF1536" s="104"/>
      <c r="DG1536" s="104"/>
      <c r="DH1536" s="104"/>
      <c r="DI1536" s="104"/>
      <c r="DJ1536" s="107"/>
    </row>
    <row r="1537" spans="1:114" x14ac:dyDescent="0.2">
      <c r="A1537" s="164"/>
      <c r="B1537" s="165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Q1537" s="116"/>
      <c r="R1537" s="116"/>
      <c r="S1537" s="116"/>
      <c r="T1537" s="116"/>
      <c r="U1537" s="116"/>
      <c r="V1537" s="116"/>
      <c r="W1537" s="116"/>
      <c r="X1537" s="116"/>
      <c r="Y1537" s="122"/>
      <c r="Z1537" s="104"/>
      <c r="AA1537" s="104"/>
      <c r="AB1537" s="104"/>
      <c r="AC1537" s="104"/>
      <c r="AD1537" s="104"/>
      <c r="AE1537" s="104"/>
      <c r="AF1537" s="104"/>
      <c r="AG1537" s="104"/>
      <c r="AH1537" s="104"/>
      <c r="AI1537" s="104"/>
      <c r="AJ1537" s="104"/>
      <c r="AK1537" s="104"/>
      <c r="AL1537" s="104"/>
      <c r="AM1537" s="104"/>
      <c r="AN1537" s="104"/>
      <c r="AO1537" s="104"/>
      <c r="AP1537" s="104"/>
      <c r="AQ1537" s="104"/>
      <c r="AR1537" s="104"/>
      <c r="AS1537" s="104"/>
      <c r="AT1537" s="104"/>
      <c r="AU1537" s="104"/>
      <c r="AV1537" s="104"/>
      <c r="AW1537" s="104"/>
      <c r="AX1537" s="104"/>
      <c r="AY1537" s="104"/>
      <c r="AZ1537" s="104"/>
      <c r="BA1537" s="104"/>
      <c r="BB1537" s="104"/>
      <c r="BC1537" s="104"/>
      <c r="BD1537" s="104"/>
      <c r="BE1537" s="104"/>
      <c r="BF1537" s="104"/>
      <c r="BG1537" s="104"/>
      <c r="BH1537" s="104"/>
      <c r="BI1537" s="104"/>
      <c r="BJ1537" s="104"/>
      <c r="BK1537" s="104"/>
      <c r="BL1537" s="104"/>
      <c r="BM1537" s="104"/>
      <c r="BN1537" s="104"/>
      <c r="BO1537" s="104"/>
      <c r="BP1537" s="104"/>
      <c r="BQ1537" s="104"/>
      <c r="BR1537" s="104"/>
      <c r="BS1537" s="104"/>
      <c r="BT1537" s="104"/>
      <c r="BU1537" s="104"/>
      <c r="BV1537" s="104"/>
      <c r="BW1537" s="104"/>
      <c r="BX1537" s="104"/>
      <c r="BY1537" s="104"/>
      <c r="BZ1537" s="104"/>
      <c r="CA1537" s="104"/>
      <c r="CB1537" s="104"/>
      <c r="CC1537" s="104"/>
      <c r="CD1537" s="104"/>
      <c r="CE1537" s="104"/>
      <c r="CF1537" s="104"/>
      <c r="CG1537" s="104"/>
      <c r="CH1537" s="104"/>
      <c r="CI1537" s="104"/>
      <c r="CJ1537" s="104"/>
      <c r="CK1537" s="104"/>
      <c r="CL1537" s="104"/>
      <c r="CM1537" s="104"/>
      <c r="CN1537" s="104"/>
      <c r="CO1537" s="104"/>
      <c r="CP1537" s="104"/>
      <c r="CQ1537" s="104"/>
      <c r="CR1537" s="104"/>
      <c r="CS1537" s="104"/>
      <c r="CT1537" s="104"/>
      <c r="CU1537" s="104"/>
      <c r="CV1537" s="104"/>
      <c r="CW1537" s="104"/>
      <c r="CX1537" s="104"/>
      <c r="CY1537" s="104"/>
      <c r="CZ1537" s="104"/>
      <c r="DA1537" s="104"/>
      <c r="DB1537" s="104"/>
      <c r="DC1537" s="104"/>
      <c r="DD1537" s="104"/>
      <c r="DE1537" s="104"/>
      <c r="DF1537" s="104"/>
      <c r="DG1537" s="104"/>
      <c r="DH1537" s="104"/>
      <c r="DI1537" s="104"/>
      <c r="DJ1537" s="107"/>
    </row>
    <row r="1538" spans="1:114" x14ac:dyDescent="0.2">
      <c r="A1538" s="164"/>
      <c r="B1538" s="165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Q1538" s="116"/>
      <c r="R1538" s="116"/>
      <c r="S1538" s="116"/>
      <c r="T1538" s="116"/>
      <c r="U1538" s="116"/>
      <c r="V1538" s="116"/>
      <c r="W1538" s="116"/>
      <c r="X1538" s="116"/>
      <c r="Y1538" s="122"/>
      <c r="Z1538" s="104"/>
      <c r="AA1538" s="104"/>
      <c r="AB1538" s="104"/>
      <c r="AC1538" s="104"/>
      <c r="AD1538" s="104"/>
      <c r="AE1538" s="104"/>
      <c r="AF1538" s="104"/>
      <c r="AG1538" s="104"/>
      <c r="AH1538" s="104"/>
      <c r="AI1538" s="104"/>
      <c r="AJ1538" s="104"/>
      <c r="AK1538" s="104"/>
      <c r="AL1538" s="104"/>
      <c r="AM1538" s="104"/>
      <c r="AN1538" s="104"/>
      <c r="AO1538" s="104"/>
      <c r="AP1538" s="104"/>
      <c r="AQ1538" s="104"/>
      <c r="AR1538" s="104"/>
      <c r="AS1538" s="104"/>
      <c r="AT1538" s="104"/>
      <c r="AU1538" s="104"/>
      <c r="AV1538" s="104"/>
      <c r="AW1538" s="104"/>
      <c r="AX1538" s="104"/>
      <c r="AY1538" s="104"/>
      <c r="AZ1538" s="104"/>
      <c r="BA1538" s="104"/>
      <c r="BB1538" s="104"/>
      <c r="BC1538" s="104"/>
      <c r="BD1538" s="104"/>
      <c r="BE1538" s="104"/>
      <c r="BF1538" s="104"/>
      <c r="BG1538" s="104"/>
      <c r="BH1538" s="104"/>
      <c r="BI1538" s="104"/>
      <c r="BJ1538" s="104"/>
      <c r="BK1538" s="104"/>
      <c r="BL1538" s="104"/>
      <c r="BM1538" s="104"/>
      <c r="BN1538" s="104"/>
      <c r="BO1538" s="104"/>
      <c r="BP1538" s="104"/>
      <c r="BQ1538" s="104"/>
      <c r="BR1538" s="104"/>
      <c r="BS1538" s="104"/>
      <c r="BT1538" s="104"/>
      <c r="BU1538" s="104"/>
      <c r="BV1538" s="104"/>
      <c r="BW1538" s="104"/>
      <c r="BX1538" s="104"/>
      <c r="BY1538" s="104"/>
      <c r="BZ1538" s="104"/>
      <c r="CA1538" s="104"/>
      <c r="CB1538" s="104"/>
      <c r="CC1538" s="104"/>
      <c r="CD1538" s="104"/>
      <c r="CE1538" s="104"/>
      <c r="CF1538" s="104"/>
      <c r="CG1538" s="104"/>
      <c r="CH1538" s="104"/>
      <c r="CI1538" s="104"/>
      <c r="CJ1538" s="104"/>
      <c r="CK1538" s="104"/>
      <c r="CL1538" s="104"/>
      <c r="CM1538" s="104"/>
      <c r="CN1538" s="104"/>
      <c r="CO1538" s="104"/>
      <c r="CP1538" s="104"/>
      <c r="CQ1538" s="104"/>
      <c r="CR1538" s="104"/>
      <c r="CS1538" s="104"/>
      <c r="CT1538" s="104"/>
      <c r="CU1538" s="104"/>
      <c r="CV1538" s="104"/>
      <c r="CW1538" s="104"/>
      <c r="CX1538" s="104"/>
      <c r="CY1538" s="104"/>
      <c r="CZ1538" s="104"/>
      <c r="DA1538" s="104"/>
      <c r="DB1538" s="104"/>
      <c r="DC1538" s="104"/>
      <c r="DD1538" s="104"/>
      <c r="DE1538" s="104"/>
      <c r="DF1538" s="104"/>
      <c r="DG1538" s="104"/>
      <c r="DH1538" s="104"/>
      <c r="DI1538" s="104"/>
      <c r="DJ1538" s="107"/>
    </row>
    <row r="1539" spans="1:114" x14ac:dyDescent="0.2">
      <c r="A1539" s="164"/>
      <c r="B1539" s="165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Q1539" s="116"/>
      <c r="R1539" s="116"/>
      <c r="S1539" s="116"/>
      <c r="T1539" s="116"/>
      <c r="U1539" s="116"/>
      <c r="V1539" s="116"/>
      <c r="W1539" s="116"/>
      <c r="X1539" s="116"/>
      <c r="Y1539" s="122"/>
      <c r="Z1539" s="104"/>
      <c r="AA1539" s="104"/>
      <c r="AB1539" s="104"/>
      <c r="AC1539" s="104"/>
      <c r="AD1539" s="104"/>
      <c r="AE1539" s="104"/>
      <c r="AF1539" s="104"/>
      <c r="AG1539" s="104"/>
      <c r="AH1539" s="104"/>
      <c r="AI1539" s="104"/>
      <c r="AJ1539" s="104"/>
      <c r="AK1539" s="104"/>
      <c r="AL1539" s="104"/>
      <c r="AM1539" s="104"/>
      <c r="AN1539" s="104"/>
      <c r="AO1539" s="104"/>
      <c r="AP1539" s="104"/>
      <c r="AQ1539" s="104"/>
      <c r="AR1539" s="104"/>
      <c r="AS1539" s="104"/>
      <c r="AT1539" s="104"/>
      <c r="AU1539" s="104"/>
      <c r="AV1539" s="104"/>
      <c r="AW1539" s="104"/>
      <c r="AX1539" s="104"/>
      <c r="AY1539" s="104"/>
      <c r="AZ1539" s="104"/>
      <c r="BA1539" s="104"/>
      <c r="BB1539" s="104"/>
      <c r="BC1539" s="104"/>
      <c r="BD1539" s="104"/>
      <c r="BE1539" s="104"/>
      <c r="BF1539" s="104"/>
      <c r="BG1539" s="104"/>
      <c r="BH1539" s="104"/>
      <c r="BI1539" s="104"/>
      <c r="BJ1539" s="104"/>
      <c r="BK1539" s="104"/>
      <c r="BL1539" s="104"/>
      <c r="BM1539" s="104"/>
      <c r="BN1539" s="104"/>
      <c r="BO1539" s="104"/>
      <c r="BP1539" s="104"/>
      <c r="BQ1539" s="104"/>
      <c r="BR1539" s="104"/>
      <c r="BS1539" s="104"/>
      <c r="BT1539" s="104"/>
      <c r="BU1539" s="104"/>
      <c r="BV1539" s="104"/>
      <c r="BW1539" s="104"/>
      <c r="BX1539" s="104"/>
      <c r="BY1539" s="104"/>
      <c r="BZ1539" s="104"/>
      <c r="CA1539" s="104"/>
      <c r="CB1539" s="104"/>
      <c r="CC1539" s="104"/>
      <c r="CD1539" s="104"/>
      <c r="CE1539" s="104"/>
      <c r="CF1539" s="104"/>
      <c r="CG1539" s="104"/>
      <c r="CH1539" s="104"/>
      <c r="CI1539" s="104"/>
      <c r="CJ1539" s="104"/>
      <c r="CK1539" s="104"/>
      <c r="CL1539" s="104"/>
      <c r="CM1539" s="104"/>
      <c r="CN1539" s="104"/>
      <c r="CO1539" s="104"/>
      <c r="CP1539" s="104"/>
      <c r="CQ1539" s="104"/>
      <c r="CR1539" s="104"/>
      <c r="CS1539" s="104"/>
      <c r="CT1539" s="104"/>
      <c r="CU1539" s="104"/>
      <c r="CV1539" s="104"/>
      <c r="CW1539" s="104"/>
      <c r="CX1539" s="104"/>
      <c r="CY1539" s="104"/>
      <c r="CZ1539" s="104"/>
      <c r="DA1539" s="104"/>
      <c r="DB1539" s="104"/>
      <c r="DC1539" s="104"/>
      <c r="DD1539" s="104"/>
      <c r="DE1539" s="104"/>
      <c r="DF1539" s="104"/>
      <c r="DG1539" s="104"/>
      <c r="DH1539" s="104"/>
      <c r="DI1539" s="104"/>
      <c r="DJ1539" s="107"/>
    </row>
    <row r="1540" spans="1:114" x14ac:dyDescent="0.2">
      <c r="A1540" s="164"/>
      <c r="B1540" s="165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Q1540" s="116"/>
      <c r="R1540" s="116"/>
      <c r="S1540" s="116"/>
      <c r="T1540" s="116"/>
      <c r="U1540" s="116"/>
      <c r="V1540" s="116"/>
      <c r="W1540" s="116"/>
      <c r="X1540" s="116"/>
      <c r="Y1540" s="122"/>
      <c r="Z1540" s="104"/>
      <c r="AA1540" s="104"/>
      <c r="AB1540" s="104"/>
      <c r="AC1540" s="104"/>
      <c r="AD1540" s="104"/>
      <c r="AE1540" s="104"/>
      <c r="AF1540" s="104"/>
      <c r="AG1540" s="104"/>
      <c r="AH1540" s="104"/>
      <c r="AI1540" s="104"/>
      <c r="AJ1540" s="104"/>
      <c r="AK1540" s="104"/>
      <c r="AL1540" s="104"/>
      <c r="AM1540" s="104"/>
      <c r="AN1540" s="104"/>
      <c r="AO1540" s="104"/>
      <c r="AP1540" s="104"/>
      <c r="AQ1540" s="104"/>
      <c r="AR1540" s="104"/>
      <c r="AS1540" s="104"/>
      <c r="AT1540" s="104"/>
      <c r="AU1540" s="104"/>
      <c r="AV1540" s="104"/>
      <c r="AW1540" s="104"/>
      <c r="AX1540" s="104"/>
      <c r="AY1540" s="104"/>
      <c r="AZ1540" s="104"/>
      <c r="BA1540" s="104"/>
      <c r="BB1540" s="104"/>
      <c r="BC1540" s="104"/>
      <c r="BD1540" s="104"/>
      <c r="BE1540" s="104"/>
      <c r="BF1540" s="104"/>
      <c r="BG1540" s="104"/>
      <c r="BH1540" s="104"/>
      <c r="BI1540" s="104"/>
      <c r="BJ1540" s="104"/>
      <c r="BK1540" s="104"/>
      <c r="BL1540" s="104"/>
      <c r="BM1540" s="104"/>
      <c r="BN1540" s="104"/>
      <c r="BO1540" s="104"/>
      <c r="BP1540" s="104"/>
      <c r="BQ1540" s="104"/>
      <c r="BR1540" s="104"/>
      <c r="BS1540" s="104"/>
      <c r="BT1540" s="104"/>
      <c r="BU1540" s="104"/>
      <c r="BV1540" s="104"/>
      <c r="BW1540" s="104"/>
      <c r="BX1540" s="104"/>
      <c r="BY1540" s="104"/>
      <c r="BZ1540" s="104"/>
      <c r="CA1540" s="104"/>
      <c r="CB1540" s="104"/>
      <c r="CC1540" s="104"/>
      <c r="CD1540" s="104"/>
      <c r="CE1540" s="104"/>
      <c r="CF1540" s="104"/>
      <c r="CG1540" s="104"/>
      <c r="CH1540" s="104"/>
      <c r="CI1540" s="104"/>
      <c r="CJ1540" s="104"/>
      <c r="CK1540" s="104"/>
      <c r="CL1540" s="104"/>
      <c r="CM1540" s="104"/>
      <c r="CN1540" s="104"/>
      <c r="CO1540" s="104"/>
      <c r="CP1540" s="104"/>
      <c r="CQ1540" s="104"/>
      <c r="CR1540" s="104"/>
      <c r="CS1540" s="104"/>
      <c r="CT1540" s="104"/>
      <c r="CU1540" s="104"/>
      <c r="CV1540" s="104"/>
      <c r="CW1540" s="104"/>
      <c r="CX1540" s="104"/>
      <c r="CY1540" s="104"/>
      <c r="CZ1540" s="104"/>
      <c r="DA1540" s="104"/>
      <c r="DB1540" s="104"/>
      <c r="DC1540" s="104"/>
      <c r="DD1540" s="104"/>
      <c r="DE1540" s="104"/>
      <c r="DF1540" s="104"/>
      <c r="DG1540" s="104"/>
      <c r="DH1540" s="104"/>
      <c r="DI1540" s="104"/>
      <c r="DJ1540" s="107"/>
    </row>
    <row r="1541" spans="1:114" x14ac:dyDescent="0.2">
      <c r="A1541" s="164"/>
      <c r="B1541" s="165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Q1541" s="116"/>
      <c r="R1541" s="116"/>
      <c r="S1541" s="116"/>
      <c r="T1541" s="116"/>
      <c r="U1541" s="116"/>
      <c r="V1541" s="116"/>
      <c r="W1541" s="116"/>
      <c r="X1541" s="116"/>
      <c r="Y1541" s="122"/>
      <c r="Z1541" s="104"/>
      <c r="AA1541" s="104"/>
      <c r="AB1541" s="104"/>
      <c r="AC1541" s="104"/>
      <c r="AD1541" s="104"/>
      <c r="AE1541" s="104"/>
      <c r="AF1541" s="104"/>
      <c r="AG1541" s="104"/>
      <c r="AH1541" s="104"/>
      <c r="AI1541" s="104"/>
      <c r="AJ1541" s="104"/>
      <c r="AK1541" s="104"/>
      <c r="AL1541" s="104"/>
      <c r="AM1541" s="104"/>
      <c r="AN1541" s="104"/>
      <c r="AO1541" s="104"/>
      <c r="AP1541" s="104"/>
      <c r="AQ1541" s="104"/>
      <c r="AR1541" s="104"/>
      <c r="AS1541" s="104"/>
      <c r="AT1541" s="104"/>
      <c r="AU1541" s="104"/>
      <c r="AV1541" s="104"/>
      <c r="AW1541" s="104"/>
      <c r="AX1541" s="104"/>
      <c r="AY1541" s="104"/>
      <c r="AZ1541" s="104"/>
      <c r="BA1541" s="104"/>
      <c r="BB1541" s="104"/>
      <c r="BC1541" s="104"/>
      <c r="BD1541" s="104"/>
      <c r="BE1541" s="104"/>
      <c r="BF1541" s="104"/>
      <c r="BG1541" s="104"/>
      <c r="BH1541" s="104"/>
      <c r="BI1541" s="104"/>
      <c r="BJ1541" s="104"/>
      <c r="BK1541" s="104"/>
      <c r="BL1541" s="104"/>
      <c r="BM1541" s="104"/>
      <c r="BN1541" s="104"/>
      <c r="BO1541" s="104"/>
      <c r="BP1541" s="104"/>
      <c r="BQ1541" s="104"/>
      <c r="BR1541" s="104"/>
      <c r="BS1541" s="104"/>
      <c r="BT1541" s="104"/>
      <c r="BU1541" s="104"/>
      <c r="BV1541" s="104"/>
      <c r="BW1541" s="104"/>
      <c r="BX1541" s="104"/>
      <c r="BY1541" s="104"/>
      <c r="BZ1541" s="104"/>
      <c r="CA1541" s="104"/>
      <c r="CB1541" s="104"/>
      <c r="CC1541" s="104"/>
      <c r="CD1541" s="104"/>
      <c r="CE1541" s="104"/>
      <c r="CF1541" s="104"/>
      <c r="CG1541" s="104"/>
      <c r="CH1541" s="104"/>
      <c r="CI1541" s="104"/>
      <c r="CJ1541" s="104"/>
      <c r="CK1541" s="104"/>
      <c r="CL1541" s="104"/>
      <c r="CM1541" s="104"/>
      <c r="CN1541" s="104"/>
      <c r="CO1541" s="104"/>
      <c r="CP1541" s="104"/>
      <c r="CQ1541" s="104"/>
      <c r="CR1541" s="104"/>
      <c r="CS1541" s="104"/>
      <c r="CT1541" s="104"/>
      <c r="CU1541" s="104"/>
      <c r="CV1541" s="104"/>
      <c r="CW1541" s="104"/>
      <c r="CX1541" s="104"/>
      <c r="CY1541" s="104"/>
      <c r="CZ1541" s="104"/>
      <c r="DA1541" s="104"/>
      <c r="DB1541" s="104"/>
      <c r="DC1541" s="104"/>
      <c r="DD1541" s="104"/>
      <c r="DE1541" s="104"/>
      <c r="DF1541" s="104"/>
      <c r="DG1541" s="104"/>
      <c r="DH1541" s="104"/>
      <c r="DI1541" s="104"/>
      <c r="DJ1541" s="107"/>
    </row>
    <row r="1542" spans="1:114" x14ac:dyDescent="0.2">
      <c r="A1542" s="164"/>
      <c r="B1542" s="165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Q1542" s="116"/>
      <c r="R1542" s="116"/>
      <c r="S1542" s="116"/>
      <c r="T1542" s="116"/>
      <c r="U1542" s="116"/>
      <c r="V1542" s="116"/>
      <c r="W1542" s="116"/>
      <c r="X1542" s="116"/>
      <c r="Y1542" s="122"/>
      <c r="Z1542" s="104"/>
      <c r="AA1542" s="104"/>
      <c r="AB1542" s="104"/>
      <c r="AC1542" s="104"/>
      <c r="AD1542" s="104"/>
      <c r="AE1542" s="104"/>
      <c r="AF1542" s="104"/>
      <c r="AG1542" s="104"/>
      <c r="AH1542" s="104"/>
      <c r="AI1542" s="104"/>
      <c r="AJ1542" s="104"/>
      <c r="AK1542" s="104"/>
      <c r="AL1542" s="104"/>
      <c r="AM1542" s="104"/>
      <c r="AN1542" s="104"/>
      <c r="AO1542" s="104"/>
      <c r="AP1542" s="104"/>
      <c r="AQ1542" s="104"/>
      <c r="AR1542" s="104"/>
      <c r="AS1542" s="104"/>
      <c r="AT1542" s="104"/>
      <c r="AU1542" s="104"/>
      <c r="AV1542" s="104"/>
      <c r="AW1542" s="104"/>
      <c r="AX1542" s="104"/>
      <c r="AY1542" s="104"/>
      <c r="AZ1542" s="104"/>
      <c r="BA1542" s="104"/>
      <c r="BB1542" s="104"/>
      <c r="BC1542" s="104"/>
      <c r="BD1542" s="104"/>
      <c r="BE1542" s="104"/>
      <c r="BF1542" s="104"/>
      <c r="BG1542" s="104"/>
      <c r="BH1542" s="104"/>
      <c r="BI1542" s="104"/>
      <c r="BJ1542" s="104"/>
      <c r="BK1542" s="104"/>
      <c r="BL1542" s="104"/>
      <c r="BM1542" s="104"/>
      <c r="BN1542" s="104"/>
      <c r="BO1542" s="104"/>
      <c r="BP1542" s="104"/>
      <c r="BQ1542" s="104"/>
      <c r="BR1542" s="104"/>
      <c r="BS1542" s="104"/>
      <c r="BT1542" s="104"/>
      <c r="BU1542" s="104"/>
      <c r="BV1542" s="104"/>
      <c r="BW1542" s="104"/>
      <c r="BX1542" s="104"/>
      <c r="BY1542" s="104"/>
      <c r="BZ1542" s="104"/>
      <c r="CA1542" s="104"/>
      <c r="CB1542" s="104"/>
      <c r="CC1542" s="104"/>
      <c r="CD1542" s="104"/>
      <c r="CE1542" s="104"/>
      <c r="CF1542" s="104"/>
      <c r="CG1542" s="104"/>
      <c r="CH1542" s="104"/>
      <c r="CI1542" s="104"/>
      <c r="CJ1542" s="104"/>
      <c r="CK1542" s="104"/>
      <c r="CL1542" s="104"/>
      <c r="CM1542" s="104"/>
      <c r="CN1542" s="104"/>
      <c r="CO1542" s="104"/>
      <c r="CP1542" s="104"/>
      <c r="CQ1542" s="104"/>
      <c r="CR1542" s="104"/>
      <c r="CS1542" s="104"/>
      <c r="CT1542" s="104"/>
      <c r="CU1542" s="104"/>
      <c r="CV1542" s="104"/>
      <c r="CW1542" s="104"/>
      <c r="CX1542" s="104"/>
      <c r="CY1542" s="104"/>
      <c r="CZ1542" s="104"/>
      <c r="DA1542" s="104"/>
      <c r="DB1542" s="104"/>
      <c r="DC1542" s="104"/>
      <c r="DD1542" s="104"/>
      <c r="DE1542" s="104"/>
      <c r="DF1542" s="104"/>
      <c r="DG1542" s="104"/>
      <c r="DH1542" s="104"/>
      <c r="DI1542" s="104"/>
      <c r="DJ1542" s="107"/>
    </row>
    <row r="1543" spans="1:114" x14ac:dyDescent="0.2">
      <c r="A1543" s="164"/>
      <c r="B1543" s="165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Q1543" s="116"/>
      <c r="R1543" s="116"/>
      <c r="S1543" s="116"/>
      <c r="T1543" s="116"/>
      <c r="U1543" s="116"/>
      <c r="V1543" s="116"/>
      <c r="W1543" s="116"/>
      <c r="X1543" s="116"/>
      <c r="Y1543" s="122"/>
      <c r="Z1543" s="104"/>
      <c r="AA1543" s="104"/>
      <c r="AB1543" s="104"/>
      <c r="AC1543" s="104"/>
      <c r="AD1543" s="104"/>
      <c r="AE1543" s="104"/>
      <c r="AF1543" s="104"/>
      <c r="AG1543" s="104"/>
      <c r="AH1543" s="104"/>
      <c r="AI1543" s="104"/>
      <c r="AJ1543" s="104"/>
      <c r="AK1543" s="104"/>
      <c r="AL1543" s="104"/>
      <c r="AM1543" s="104"/>
      <c r="AN1543" s="104"/>
      <c r="AO1543" s="104"/>
      <c r="AP1543" s="104"/>
      <c r="AQ1543" s="104"/>
      <c r="AR1543" s="104"/>
      <c r="AS1543" s="104"/>
      <c r="AT1543" s="104"/>
      <c r="AU1543" s="104"/>
      <c r="AV1543" s="104"/>
      <c r="AW1543" s="104"/>
      <c r="AX1543" s="104"/>
      <c r="AY1543" s="104"/>
      <c r="AZ1543" s="104"/>
      <c r="BA1543" s="104"/>
      <c r="BB1543" s="104"/>
      <c r="BC1543" s="104"/>
      <c r="BD1543" s="104"/>
      <c r="BE1543" s="104"/>
      <c r="BF1543" s="104"/>
      <c r="BG1543" s="104"/>
      <c r="BH1543" s="104"/>
      <c r="BI1543" s="104"/>
      <c r="BJ1543" s="104"/>
      <c r="BK1543" s="104"/>
      <c r="BL1543" s="104"/>
      <c r="BM1543" s="104"/>
      <c r="BN1543" s="104"/>
      <c r="BO1543" s="104"/>
      <c r="BP1543" s="104"/>
      <c r="BQ1543" s="104"/>
      <c r="BR1543" s="104"/>
      <c r="BS1543" s="104"/>
      <c r="BT1543" s="104"/>
      <c r="BU1543" s="104"/>
      <c r="BV1543" s="104"/>
      <c r="BW1543" s="104"/>
      <c r="BX1543" s="104"/>
      <c r="BY1543" s="104"/>
      <c r="BZ1543" s="104"/>
      <c r="CA1543" s="104"/>
      <c r="CB1543" s="104"/>
      <c r="CC1543" s="104"/>
      <c r="CD1543" s="104"/>
      <c r="CE1543" s="104"/>
      <c r="CF1543" s="104"/>
      <c r="CG1543" s="104"/>
      <c r="CH1543" s="104"/>
      <c r="CI1543" s="104"/>
      <c r="CJ1543" s="104"/>
      <c r="CK1543" s="104"/>
      <c r="CL1543" s="104"/>
      <c r="CM1543" s="104"/>
      <c r="CN1543" s="104"/>
      <c r="CO1543" s="104"/>
      <c r="CP1543" s="104"/>
      <c r="CQ1543" s="104"/>
      <c r="CR1543" s="104"/>
      <c r="CS1543" s="104"/>
      <c r="CT1543" s="104"/>
      <c r="CU1543" s="104"/>
      <c r="CV1543" s="104"/>
      <c r="CW1543" s="104"/>
      <c r="CX1543" s="104"/>
      <c r="CY1543" s="104"/>
      <c r="CZ1543" s="104"/>
      <c r="DA1543" s="104"/>
      <c r="DB1543" s="104"/>
      <c r="DC1543" s="104"/>
      <c r="DD1543" s="104"/>
      <c r="DE1543" s="104"/>
      <c r="DF1543" s="104"/>
      <c r="DG1543" s="104"/>
      <c r="DH1543" s="104"/>
      <c r="DI1543" s="104"/>
      <c r="DJ1543" s="107"/>
    </row>
    <row r="1544" spans="1:114" x14ac:dyDescent="0.2">
      <c r="A1544" s="164"/>
      <c r="B1544" s="165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Q1544" s="116"/>
      <c r="R1544" s="116"/>
      <c r="S1544" s="116"/>
      <c r="T1544" s="116"/>
      <c r="U1544" s="116"/>
      <c r="V1544" s="116"/>
      <c r="W1544" s="116"/>
      <c r="X1544" s="116"/>
      <c r="Y1544" s="122"/>
      <c r="Z1544" s="104"/>
      <c r="AA1544" s="104"/>
      <c r="AB1544" s="104"/>
      <c r="AC1544" s="104"/>
      <c r="AD1544" s="104"/>
      <c r="AE1544" s="104"/>
      <c r="AF1544" s="104"/>
      <c r="AG1544" s="104"/>
      <c r="AH1544" s="104"/>
      <c r="AI1544" s="104"/>
      <c r="AJ1544" s="104"/>
      <c r="AK1544" s="104"/>
      <c r="AL1544" s="104"/>
      <c r="AM1544" s="104"/>
      <c r="AN1544" s="104"/>
      <c r="AO1544" s="104"/>
      <c r="AP1544" s="104"/>
      <c r="AQ1544" s="104"/>
      <c r="AR1544" s="104"/>
      <c r="AS1544" s="104"/>
      <c r="AT1544" s="104"/>
      <c r="AU1544" s="104"/>
      <c r="AV1544" s="104"/>
      <c r="AW1544" s="104"/>
      <c r="AX1544" s="104"/>
      <c r="AY1544" s="104"/>
      <c r="AZ1544" s="104"/>
      <c r="BA1544" s="104"/>
      <c r="BB1544" s="104"/>
      <c r="BC1544" s="104"/>
      <c r="BD1544" s="104"/>
      <c r="BE1544" s="104"/>
      <c r="BF1544" s="104"/>
      <c r="BG1544" s="104"/>
      <c r="BH1544" s="104"/>
      <c r="BI1544" s="104"/>
      <c r="BJ1544" s="104"/>
      <c r="BK1544" s="104"/>
      <c r="BL1544" s="104"/>
      <c r="BM1544" s="104"/>
      <c r="BN1544" s="104"/>
      <c r="BO1544" s="104"/>
      <c r="BP1544" s="104"/>
      <c r="BQ1544" s="104"/>
      <c r="BR1544" s="104"/>
      <c r="BS1544" s="104"/>
      <c r="BT1544" s="104"/>
      <c r="BU1544" s="104"/>
      <c r="BV1544" s="104"/>
      <c r="BW1544" s="104"/>
      <c r="BX1544" s="104"/>
      <c r="BY1544" s="104"/>
      <c r="BZ1544" s="104"/>
      <c r="CA1544" s="104"/>
      <c r="CB1544" s="104"/>
      <c r="CC1544" s="104"/>
      <c r="CD1544" s="104"/>
      <c r="CE1544" s="104"/>
      <c r="CF1544" s="104"/>
      <c r="CG1544" s="104"/>
      <c r="CH1544" s="104"/>
      <c r="CI1544" s="104"/>
      <c r="CJ1544" s="104"/>
      <c r="CK1544" s="104"/>
      <c r="CL1544" s="104"/>
      <c r="CM1544" s="104"/>
      <c r="CN1544" s="104"/>
      <c r="CO1544" s="104"/>
      <c r="CP1544" s="104"/>
      <c r="CQ1544" s="104"/>
      <c r="CR1544" s="104"/>
      <c r="CS1544" s="104"/>
      <c r="CT1544" s="104"/>
      <c r="CU1544" s="104"/>
      <c r="CV1544" s="104"/>
      <c r="CW1544" s="104"/>
      <c r="CX1544" s="104"/>
      <c r="CY1544" s="104"/>
      <c r="CZ1544" s="104"/>
      <c r="DA1544" s="104"/>
      <c r="DB1544" s="104"/>
      <c r="DC1544" s="104"/>
      <c r="DD1544" s="104"/>
      <c r="DE1544" s="104"/>
      <c r="DF1544" s="104"/>
      <c r="DG1544" s="104"/>
      <c r="DH1544" s="104"/>
      <c r="DI1544" s="104"/>
      <c r="DJ1544" s="107"/>
    </row>
    <row r="1545" spans="1:114" x14ac:dyDescent="0.2">
      <c r="A1545" s="164"/>
      <c r="B1545" s="165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Q1545" s="116"/>
      <c r="R1545" s="116"/>
      <c r="S1545" s="116"/>
      <c r="T1545" s="116"/>
      <c r="U1545" s="116"/>
      <c r="V1545" s="116"/>
      <c r="W1545" s="116"/>
      <c r="X1545" s="116"/>
      <c r="Y1545" s="122"/>
      <c r="Z1545" s="104"/>
      <c r="AA1545" s="104"/>
      <c r="AB1545" s="104"/>
      <c r="AC1545" s="104"/>
      <c r="AD1545" s="104"/>
      <c r="AE1545" s="104"/>
      <c r="AF1545" s="104"/>
      <c r="AG1545" s="104"/>
      <c r="AH1545" s="104"/>
      <c r="AI1545" s="104"/>
      <c r="AJ1545" s="104"/>
      <c r="AK1545" s="104"/>
      <c r="AL1545" s="104"/>
      <c r="AM1545" s="104"/>
      <c r="AN1545" s="104"/>
      <c r="AO1545" s="104"/>
      <c r="AP1545" s="104"/>
      <c r="AQ1545" s="104"/>
      <c r="AR1545" s="104"/>
      <c r="AS1545" s="104"/>
      <c r="AT1545" s="104"/>
      <c r="AU1545" s="104"/>
      <c r="AV1545" s="104"/>
      <c r="AW1545" s="104"/>
      <c r="AX1545" s="104"/>
      <c r="AY1545" s="104"/>
      <c r="AZ1545" s="104"/>
      <c r="BA1545" s="104"/>
      <c r="BB1545" s="104"/>
      <c r="BC1545" s="104"/>
      <c r="BD1545" s="104"/>
      <c r="BE1545" s="104"/>
      <c r="BF1545" s="104"/>
      <c r="BG1545" s="104"/>
      <c r="BH1545" s="104"/>
      <c r="BI1545" s="104"/>
      <c r="BJ1545" s="104"/>
      <c r="BK1545" s="104"/>
      <c r="BL1545" s="104"/>
      <c r="BM1545" s="104"/>
      <c r="BN1545" s="104"/>
      <c r="BO1545" s="104"/>
      <c r="BP1545" s="104"/>
      <c r="BQ1545" s="104"/>
      <c r="BR1545" s="104"/>
      <c r="BS1545" s="104"/>
      <c r="BT1545" s="104"/>
      <c r="BU1545" s="104"/>
      <c r="BV1545" s="104"/>
      <c r="BW1545" s="104"/>
      <c r="BX1545" s="104"/>
      <c r="BY1545" s="104"/>
      <c r="BZ1545" s="104"/>
      <c r="CA1545" s="104"/>
      <c r="CB1545" s="104"/>
      <c r="CC1545" s="104"/>
      <c r="CD1545" s="104"/>
      <c r="CE1545" s="104"/>
      <c r="CF1545" s="104"/>
      <c r="CG1545" s="104"/>
      <c r="CH1545" s="104"/>
      <c r="CI1545" s="104"/>
      <c r="CJ1545" s="104"/>
      <c r="CK1545" s="104"/>
      <c r="CL1545" s="104"/>
      <c r="CM1545" s="104"/>
      <c r="CN1545" s="104"/>
      <c r="CO1545" s="104"/>
      <c r="CP1545" s="104"/>
      <c r="CQ1545" s="104"/>
      <c r="CR1545" s="104"/>
      <c r="CS1545" s="104"/>
      <c r="CT1545" s="104"/>
      <c r="CU1545" s="104"/>
      <c r="CV1545" s="104"/>
      <c r="CW1545" s="104"/>
      <c r="CX1545" s="104"/>
      <c r="CY1545" s="104"/>
      <c r="CZ1545" s="104"/>
      <c r="DA1545" s="104"/>
      <c r="DB1545" s="104"/>
      <c r="DC1545" s="104"/>
      <c r="DD1545" s="104"/>
      <c r="DE1545" s="104"/>
      <c r="DF1545" s="104"/>
      <c r="DG1545" s="104"/>
      <c r="DH1545" s="104"/>
      <c r="DI1545" s="104"/>
      <c r="DJ1545" s="107"/>
    </row>
    <row r="1546" spans="1:114" x14ac:dyDescent="0.2">
      <c r="A1546" s="164"/>
      <c r="B1546" s="165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Q1546" s="116"/>
      <c r="R1546" s="116"/>
      <c r="S1546" s="116"/>
      <c r="T1546" s="116"/>
      <c r="U1546" s="116"/>
      <c r="V1546" s="116"/>
      <c r="W1546" s="116"/>
      <c r="X1546" s="116"/>
      <c r="Y1546" s="122"/>
      <c r="Z1546" s="104"/>
      <c r="AA1546" s="104"/>
      <c r="AB1546" s="104"/>
      <c r="AC1546" s="104"/>
      <c r="AD1546" s="104"/>
      <c r="AE1546" s="104"/>
      <c r="AF1546" s="104"/>
      <c r="AG1546" s="104"/>
      <c r="AH1546" s="104"/>
      <c r="AI1546" s="104"/>
      <c r="AJ1546" s="104"/>
      <c r="AK1546" s="104"/>
      <c r="AL1546" s="104"/>
      <c r="AM1546" s="104"/>
      <c r="AN1546" s="104"/>
      <c r="AO1546" s="104"/>
      <c r="AP1546" s="104"/>
      <c r="AQ1546" s="104"/>
      <c r="AR1546" s="104"/>
      <c r="AS1546" s="104"/>
      <c r="AT1546" s="104"/>
      <c r="AU1546" s="104"/>
      <c r="AV1546" s="104"/>
      <c r="AW1546" s="104"/>
      <c r="AX1546" s="104"/>
      <c r="AY1546" s="104"/>
      <c r="AZ1546" s="104"/>
      <c r="BA1546" s="104"/>
      <c r="BB1546" s="104"/>
      <c r="BC1546" s="104"/>
      <c r="BD1546" s="104"/>
      <c r="BE1546" s="104"/>
      <c r="BF1546" s="104"/>
      <c r="BG1546" s="104"/>
      <c r="BH1546" s="104"/>
      <c r="BI1546" s="104"/>
      <c r="BJ1546" s="104"/>
      <c r="BK1546" s="104"/>
      <c r="BL1546" s="104"/>
      <c r="BM1546" s="104"/>
      <c r="BN1546" s="104"/>
      <c r="BO1546" s="104"/>
      <c r="BP1546" s="104"/>
      <c r="BQ1546" s="104"/>
      <c r="BR1546" s="104"/>
      <c r="BS1546" s="104"/>
      <c r="BT1546" s="104"/>
      <c r="BU1546" s="104"/>
      <c r="BV1546" s="104"/>
      <c r="BW1546" s="104"/>
      <c r="BX1546" s="104"/>
      <c r="BY1546" s="104"/>
      <c r="BZ1546" s="104"/>
      <c r="CA1546" s="104"/>
      <c r="CB1546" s="104"/>
      <c r="CC1546" s="104"/>
      <c r="CD1546" s="104"/>
      <c r="CE1546" s="104"/>
      <c r="CF1546" s="104"/>
      <c r="CG1546" s="104"/>
      <c r="CH1546" s="104"/>
      <c r="CI1546" s="104"/>
      <c r="CJ1546" s="104"/>
      <c r="CK1546" s="104"/>
      <c r="CL1546" s="104"/>
      <c r="CM1546" s="104"/>
      <c r="CN1546" s="104"/>
      <c r="CO1546" s="104"/>
      <c r="CP1546" s="104"/>
      <c r="CQ1546" s="104"/>
      <c r="CR1546" s="104"/>
      <c r="CS1546" s="104"/>
      <c r="CT1546" s="104"/>
      <c r="CU1546" s="104"/>
      <c r="CV1546" s="104"/>
      <c r="CW1546" s="104"/>
      <c r="CX1546" s="104"/>
      <c r="CY1546" s="104"/>
      <c r="CZ1546" s="104"/>
      <c r="DA1546" s="104"/>
      <c r="DB1546" s="104"/>
      <c r="DC1546" s="104"/>
      <c r="DD1546" s="104"/>
      <c r="DE1546" s="104"/>
      <c r="DF1546" s="104"/>
      <c r="DG1546" s="104"/>
      <c r="DH1546" s="104"/>
      <c r="DI1546" s="104"/>
      <c r="DJ1546" s="107"/>
    </row>
    <row r="1547" spans="1:114" x14ac:dyDescent="0.2">
      <c r="A1547" s="164"/>
      <c r="B1547" s="165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Q1547" s="116"/>
      <c r="R1547" s="116"/>
      <c r="S1547" s="116"/>
      <c r="T1547" s="116"/>
      <c r="U1547" s="116"/>
      <c r="V1547" s="116"/>
      <c r="W1547" s="116"/>
      <c r="X1547" s="116"/>
      <c r="Y1547" s="122"/>
      <c r="Z1547" s="104"/>
      <c r="AA1547" s="104"/>
      <c r="AB1547" s="104"/>
      <c r="AC1547" s="104"/>
      <c r="AD1547" s="104"/>
      <c r="AE1547" s="104"/>
      <c r="AF1547" s="104"/>
      <c r="AG1547" s="104"/>
      <c r="AH1547" s="104"/>
      <c r="AI1547" s="104"/>
      <c r="AJ1547" s="104"/>
      <c r="AK1547" s="104"/>
      <c r="AL1547" s="104"/>
      <c r="AM1547" s="104"/>
      <c r="AN1547" s="104"/>
      <c r="AO1547" s="104"/>
      <c r="AP1547" s="104"/>
      <c r="AQ1547" s="104"/>
      <c r="AR1547" s="104"/>
      <c r="AS1547" s="104"/>
      <c r="AT1547" s="104"/>
      <c r="AU1547" s="104"/>
      <c r="AV1547" s="104"/>
      <c r="AW1547" s="104"/>
      <c r="AX1547" s="104"/>
      <c r="AY1547" s="104"/>
      <c r="AZ1547" s="104"/>
      <c r="BA1547" s="104"/>
      <c r="BB1547" s="104"/>
      <c r="BC1547" s="104"/>
      <c r="BD1547" s="104"/>
      <c r="BE1547" s="104"/>
      <c r="BF1547" s="104"/>
      <c r="BG1547" s="104"/>
      <c r="BH1547" s="104"/>
      <c r="BI1547" s="104"/>
      <c r="BJ1547" s="104"/>
      <c r="BK1547" s="104"/>
      <c r="BL1547" s="104"/>
      <c r="BM1547" s="104"/>
      <c r="BN1547" s="104"/>
      <c r="BO1547" s="104"/>
      <c r="BP1547" s="104"/>
      <c r="BQ1547" s="104"/>
      <c r="BR1547" s="104"/>
      <c r="BS1547" s="104"/>
      <c r="BT1547" s="104"/>
      <c r="BU1547" s="104"/>
      <c r="BV1547" s="104"/>
      <c r="BW1547" s="104"/>
      <c r="BX1547" s="104"/>
      <c r="BY1547" s="104"/>
      <c r="BZ1547" s="104"/>
      <c r="CA1547" s="104"/>
      <c r="CB1547" s="104"/>
      <c r="CC1547" s="104"/>
      <c r="CD1547" s="104"/>
      <c r="CE1547" s="104"/>
      <c r="CF1547" s="104"/>
      <c r="CG1547" s="104"/>
      <c r="CH1547" s="104"/>
      <c r="CI1547" s="104"/>
      <c r="CJ1547" s="104"/>
      <c r="CK1547" s="104"/>
      <c r="CL1547" s="104"/>
      <c r="CM1547" s="104"/>
      <c r="CN1547" s="104"/>
      <c r="CO1547" s="104"/>
      <c r="CP1547" s="104"/>
      <c r="CQ1547" s="104"/>
      <c r="CR1547" s="104"/>
      <c r="CS1547" s="104"/>
      <c r="CT1547" s="104"/>
      <c r="CU1547" s="104"/>
      <c r="CV1547" s="104"/>
      <c r="CW1547" s="104"/>
      <c r="CX1547" s="104"/>
      <c r="CY1547" s="104"/>
      <c r="CZ1547" s="104"/>
      <c r="DA1547" s="104"/>
      <c r="DB1547" s="104"/>
      <c r="DC1547" s="104"/>
      <c r="DD1547" s="104"/>
      <c r="DE1547" s="104"/>
      <c r="DF1547" s="104"/>
      <c r="DG1547" s="104"/>
      <c r="DH1547" s="104"/>
      <c r="DI1547" s="104"/>
      <c r="DJ1547" s="107"/>
    </row>
    <row r="1548" spans="1:114" x14ac:dyDescent="0.2">
      <c r="A1548" s="164"/>
      <c r="B1548" s="165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Q1548" s="116"/>
      <c r="R1548" s="116"/>
      <c r="S1548" s="116"/>
      <c r="T1548" s="116"/>
      <c r="U1548" s="116"/>
      <c r="V1548" s="116"/>
      <c r="W1548" s="116"/>
      <c r="X1548" s="116"/>
      <c r="Y1548" s="122"/>
      <c r="Z1548" s="104"/>
      <c r="AA1548" s="104"/>
      <c r="AB1548" s="104"/>
      <c r="AC1548" s="104"/>
      <c r="AD1548" s="104"/>
      <c r="AE1548" s="104"/>
      <c r="AF1548" s="104"/>
      <c r="AG1548" s="104"/>
      <c r="AH1548" s="104"/>
      <c r="AI1548" s="104"/>
      <c r="AJ1548" s="104"/>
      <c r="AK1548" s="104"/>
      <c r="AL1548" s="104"/>
      <c r="AM1548" s="104"/>
      <c r="AN1548" s="104"/>
      <c r="AO1548" s="104"/>
      <c r="AP1548" s="104"/>
      <c r="AQ1548" s="104"/>
      <c r="AR1548" s="104"/>
      <c r="AS1548" s="104"/>
      <c r="AT1548" s="104"/>
      <c r="AU1548" s="104"/>
      <c r="AV1548" s="104"/>
      <c r="AW1548" s="104"/>
      <c r="AX1548" s="104"/>
      <c r="AY1548" s="104"/>
      <c r="AZ1548" s="104"/>
      <c r="BA1548" s="104"/>
      <c r="BB1548" s="104"/>
      <c r="BC1548" s="104"/>
      <c r="BD1548" s="104"/>
      <c r="BE1548" s="104"/>
      <c r="BF1548" s="104"/>
      <c r="BG1548" s="104"/>
      <c r="BH1548" s="104"/>
      <c r="BI1548" s="104"/>
      <c r="BJ1548" s="104"/>
      <c r="BK1548" s="104"/>
      <c r="BL1548" s="104"/>
      <c r="BM1548" s="104"/>
      <c r="BN1548" s="104"/>
      <c r="BO1548" s="104"/>
      <c r="BP1548" s="104"/>
      <c r="BQ1548" s="104"/>
      <c r="BR1548" s="104"/>
      <c r="BS1548" s="104"/>
      <c r="BT1548" s="104"/>
      <c r="BU1548" s="104"/>
      <c r="BV1548" s="104"/>
      <c r="BW1548" s="104"/>
      <c r="BX1548" s="104"/>
      <c r="BY1548" s="104"/>
      <c r="BZ1548" s="104"/>
      <c r="CA1548" s="104"/>
      <c r="CB1548" s="104"/>
      <c r="CC1548" s="104"/>
      <c r="CD1548" s="104"/>
      <c r="CE1548" s="104"/>
      <c r="CF1548" s="104"/>
      <c r="CG1548" s="104"/>
      <c r="CH1548" s="104"/>
      <c r="CI1548" s="104"/>
      <c r="CJ1548" s="104"/>
      <c r="CK1548" s="104"/>
      <c r="CL1548" s="104"/>
      <c r="CM1548" s="104"/>
      <c r="CN1548" s="104"/>
      <c r="CO1548" s="104"/>
      <c r="CP1548" s="104"/>
      <c r="CQ1548" s="104"/>
      <c r="CR1548" s="104"/>
      <c r="CS1548" s="104"/>
      <c r="CT1548" s="104"/>
      <c r="CU1548" s="104"/>
      <c r="CV1548" s="104"/>
      <c r="CW1548" s="104"/>
      <c r="CX1548" s="104"/>
      <c r="CY1548" s="104"/>
      <c r="CZ1548" s="104"/>
      <c r="DA1548" s="104"/>
      <c r="DB1548" s="104"/>
      <c r="DC1548" s="104"/>
      <c r="DD1548" s="104"/>
      <c r="DE1548" s="104"/>
      <c r="DF1548" s="104"/>
      <c r="DG1548" s="104"/>
      <c r="DH1548" s="104"/>
      <c r="DI1548" s="104"/>
      <c r="DJ1548" s="107"/>
    </row>
    <row r="1549" spans="1:114" x14ac:dyDescent="0.2">
      <c r="A1549" s="164"/>
      <c r="B1549" s="165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Q1549" s="116"/>
      <c r="R1549" s="116"/>
      <c r="S1549" s="116"/>
      <c r="T1549" s="116"/>
      <c r="U1549" s="116"/>
      <c r="V1549" s="116"/>
      <c r="W1549" s="116"/>
      <c r="X1549" s="116"/>
      <c r="Y1549" s="122"/>
      <c r="Z1549" s="104"/>
      <c r="AA1549" s="104"/>
      <c r="AB1549" s="104"/>
      <c r="AC1549" s="104"/>
      <c r="AD1549" s="104"/>
      <c r="AE1549" s="104"/>
      <c r="AF1549" s="104"/>
      <c r="AG1549" s="104"/>
      <c r="AH1549" s="104"/>
      <c r="AI1549" s="104"/>
      <c r="AJ1549" s="104"/>
      <c r="AK1549" s="104"/>
      <c r="AL1549" s="104"/>
      <c r="AM1549" s="104"/>
      <c r="AN1549" s="104"/>
      <c r="AO1549" s="104"/>
      <c r="AP1549" s="104"/>
      <c r="AQ1549" s="104"/>
      <c r="AR1549" s="104"/>
      <c r="AS1549" s="104"/>
      <c r="AT1549" s="104"/>
      <c r="AU1549" s="104"/>
      <c r="AV1549" s="104"/>
      <c r="AW1549" s="104"/>
      <c r="AX1549" s="104"/>
      <c r="AY1549" s="104"/>
      <c r="AZ1549" s="104"/>
      <c r="BA1549" s="104"/>
      <c r="BB1549" s="104"/>
      <c r="BC1549" s="104"/>
      <c r="BD1549" s="104"/>
      <c r="BE1549" s="104"/>
      <c r="BF1549" s="104"/>
      <c r="BG1549" s="104"/>
      <c r="BH1549" s="104"/>
      <c r="BI1549" s="104"/>
      <c r="BJ1549" s="104"/>
      <c r="BK1549" s="104"/>
      <c r="BL1549" s="104"/>
      <c r="BM1549" s="104"/>
      <c r="BN1549" s="104"/>
      <c r="BO1549" s="104"/>
      <c r="BP1549" s="104"/>
      <c r="BQ1549" s="104"/>
      <c r="BR1549" s="104"/>
      <c r="BS1549" s="104"/>
      <c r="BT1549" s="104"/>
      <c r="BU1549" s="104"/>
      <c r="BV1549" s="104"/>
      <c r="BW1549" s="104"/>
      <c r="BX1549" s="104"/>
      <c r="BY1549" s="104"/>
      <c r="BZ1549" s="104"/>
      <c r="CA1549" s="104"/>
      <c r="CB1549" s="104"/>
      <c r="CC1549" s="104"/>
      <c r="CD1549" s="104"/>
      <c r="CE1549" s="104"/>
      <c r="CF1549" s="104"/>
      <c r="CG1549" s="104"/>
      <c r="CH1549" s="104"/>
      <c r="CI1549" s="104"/>
      <c r="CJ1549" s="104"/>
      <c r="CK1549" s="104"/>
      <c r="CL1549" s="104"/>
      <c r="CM1549" s="104"/>
      <c r="CN1549" s="104"/>
      <c r="CO1549" s="104"/>
      <c r="CP1549" s="104"/>
      <c r="CQ1549" s="104"/>
      <c r="CR1549" s="104"/>
      <c r="CS1549" s="104"/>
      <c r="CT1549" s="104"/>
      <c r="CU1549" s="104"/>
      <c r="CV1549" s="104"/>
      <c r="CW1549" s="104"/>
      <c r="CX1549" s="104"/>
      <c r="CY1549" s="104"/>
      <c r="CZ1549" s="104"/>
      <c r="DA1549" s="104"/>
      <c r="DB1549" s="104"/>
      <c r="DC1549" s="104"/>
      <c r="DD1549" s="104"/>
      <c r="DE1549" s="104"/>
      <c r="DF1549" s="104"/>
      <c r="DG1549" s="104"/>
      <c r="DH1549" s="104"/>
      <c r="DI1549" s="104"/>
      <c r="DJ1549" s="107"/>
    </row>
    <row r="1550" spans="1:114" x14ac:dyDescent="0.2">
      <c r="A1550" s="164"/>
      <c r="B1550" s="165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Q1550" s="116"/>
      <c r="R1550" s="116"/>
      <c r="S1550" s="116"/>
      <c r="T1550" s="116"/>
      <c r="U1550" s="116"/>
      <c r="V1550" s="116"/>
      <c r="W1550" s="116"/>
      <c r="X1550" s="116"/>
      <c r="Y1550" s="122"/>
      <c r="Z1550" s="104"/>
      <c r="AA1550" s="104"/>
      <c r="AB1550" s="104"/>
      <c r="AC1550" s="104"/>
      <c r="AD1550" s="104"/>
      <c r="AE1550" s="104"/>
      <c r="AF1550" s="104"/>
      <c r="AG1550" s="104"/>
      <c r="AH1550" s="104"/>
      <c r="AI1550" s="104"/>
      <c r="AJ1550" s="104"/>
      <c r="AK1550" s="104"/>
      <c r="AL1550" s="104"/>
      <c r="AM1550" s="104"/>
      <c r="AN1550" s="104"/>
      <c r="AO1550" s="104"/>
      <c r="AP1550" s="104"/>
      <c r="AQ1550" s="104"/>
      <c r="AR1550" s="104"/>
      <c r="AS1550" s="104"/>
      <c r="AT1550" s="104"/>
      <c r="AU1550" s="104"/>
      <c r="AV1550" s="104"/>
      <c r="AW1550" s="104"/>
      <c r="AX1550" s="104"/>
      <c r="AY1550" s="104"/>
      <c r="AZ1550" s="104"/>
      <c r="BA1550" s="104"/>
      <c r="BB1550" s="104"/>
      <c r="BC1550" s="104"/>
      <c r="BD1550" s="104"/>
      <c r="BE1550" s="104"/>
      <c r="BF1550" s="104"/>
      <c r="BG1550" s="104"/>
      <c r="BH1550" s="104"/>
      <c r="BI1550" s="104"/>
      <c r="BJ1550" s="104"/>
      <c r="BK1550" s="104"/>
      <c r="BL1550" s="104"/>
      <c r="BM1550" s="104"/>
      <c r="BN1550" s="104"/>
      <c r="BO1550" s="104"/>
      <c r="BP1550" s="104"/>
      <c r="BQ1550" s="104"/>
      <c r="BR1550" s="104"/>
      <c r="BS1550" s="104"/>
      <c r="BT1550" s="104"/>
      <c r="BU1550" s="104"/>
      <c r="BV1550" s="104"/>
      <c r="BW1550" s="104"/>
      <c r="BX1550" s="104"/>
      <c r="BY1550" s="104"/>
      <c r="BZ1550" s="104"/>
      <c r="CA1550" s="104"/>
      <c r="CB1550" s="104"/>
      <c r="CC1550" s="104"/>
      <c r="CD1550" s="104"/>
      <c r="CE1550" s="104"/>
      <c r="CF1550" s="104"/>
      <c r="CG1550" s="104"/>
      <c r="CH1550" s="104"/>
      <c r="CI1550" s="104"/>
      <c r="CJ1550" s="104"/>
      <c r="CK1550" s="104"/>
      <c r="CL1550" s="104"/>
      <c r="CM1550" s="104"/>
      <c r="CN1550" s="104"/>
      <c r="CO1550" s="104"/>
      <c r="CP1550" s="104"/>
      <c r="CQ1550" s="104"/>
      <c r="CR1550" s="104"/>
      <c r="CS1550" s="104"/>
      <c r="CT1550" s="104"/>
      <c r="CU1550" s="104"/>
      <c r="CV1550" s="104"/>
      <c r="CW1550" s="104"/>
      <c r="CX1550" s="104"/>
      <c r="CY1550" s="104"/>
      <c r="CZ1550" s="104"/>
      <c r="DA1550" s="104"/>
      <c r="DB1550" s="104"/>
      <c r="DC1550" s="104"/>
      <c r="DD1550" s="104"/>
      <c r="DE1550" s="104"/>
      <c r="DF1550" s="104"/>
      <c r="DG1550" s="104"/>
      <c r="DH1550" s="104"/>
      <c r="DI1550" s="104"/>
      <c r="DJ1550" s="107"/>
    </row>
    <row r="1551" spans="1:114" x14ac:dyDescent="0.2">
      <c r="A1551" s="164"/>
      <c r="B1551" s="165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Q1551" s="116"/>
      <c r="R1551" s="116"/>
      <c r="S1551" s="116"/>
      <c r="T1551" s="116"/>
      <c r="U1551" s="116"/>
      <c r="V1551" s="116"/>
      <c r="W1551" s="116"/>
      <c r="X1551" s="116"/>
      <c r="Y1551" s="122"/>
      <c r="Z1551" s="104"/>
      <c r="AA1551" s="104"/>
      <c r="AB1551" s="104"/>
      <c r="AC1551" s="104"/>
      <c r="AD1551" s="104"/>
      <c r="AE1551" s="104"/>
      <c r="AF1551" s="104"/>
      <c r="AG1551" s="104"/>
      <c r="AH1551" s="104"/>
      <c r="AI1551" s="104"/>
      <c r="AJ1551" s="104"/>
      <c r="AK1551" s="104"/>
      <c r="AL1551" s="104"/>
      <c r="AM1551" s="104"/>
      <c r="AN1551" s="104"/>
      <c r="AO1551" s="104"/>
      <c r="AP1551" s="104"/>
      <c r="AQ1551" s="104"/>
      <c r="AR1551" s="104"/>
      <c r="AS1551" s="104"/>
      <c r="AT1551" s="104"/>
      <c r="AU1551" s="104"/>
      <c r="AV1551" s="104"/>
      <c r="AW1551" s="104"/>
      <c r="AX1551" s="104"/>
      <c r="AY1551" s="104"/>
      <c r="AZ1551" s="104"/>
      <c r="BA1551" s="104"/>
      <c r="BB1551" s="104"/>
      <c r="BC1551" s="104"/>
      <c r="BD1551" s="104"/>
      <c r="BE1551" s="104"/>
      <c r="BF1551" s="104"/>
      <c r="BG1551" s="104"/>
      <c r="BH1551" s="104"/>
      <c r="BI1551" s="104"/>
      <c r="BJ1551" s="104"/>
      <c r="BK1551" s="104"/>
      <c r="BL1551" s="104"/>
      <c r="BM1551" s="104"/>
      <c r="BN1551" s="104"/>
      <c r="BO1551" s="104"/>
      <c r="BP1551" s="104"/>
      <c r="BQ1551" s="104"/>
      <c r="BR1551" s="104"/>
      <c r="BS1551" s="104"/>
      <c r="BT1551" s="104"/>
      <c r="BU1551" s="104"/>
      <c r="BV1551" s="104"/>
      <c r="BW1551" s="104"/>
      <c r="BX1551" s="104"/>
      <c r="BY1551" s="104"/>
      <c r="BZ1551" s="104"/>
      <c r="CA1551" s="104"/>
      <c r="CB1551" s="104"/>
      <c r="CC1551" s="104"/>
      <c r="CD1551" s="104"/>
      <c r="CE1551" s="104"/>
      <c r="CF1551" s="104"/>
      <c r="CG1551" s="104"/>
      <c r="CH1551" s="104"/>
      <c r="CI1551" s="104"/>
      <c r="CJ1551" s="104"/>
      <c r="CK1551" s="104"/>
      <c r="CL1551" s="104"/>
      <c r="CM1551" s="104"/>
      <c r="CN1551" s="104"/>
      <c r="CO1551" s="104"/>
      <c r="CP1551" s="104"/>
      <c r="CQ1551" s="104"/>
      <c r="CR1551" s="104"/>
      <c r="CS1551" s="104"/>
      <c r="CT1551" s="104"/>
      <c r="CU1551" s="104"/>
      <c r="CV1551" s="104"/>
      <c r="CW1551" s="104"/>
      <c r="CX1551" s="104"/>
      <c r="CY1551" s="104"/>
      <c r="CZ1551" s="104"/>
      <c r="DA1551" s="104"/>
      <c r="DB1551" s="104"/>
      <c r="DC1551" s="104"/>
      <c r="DD1551" s="104"/>
      <c r="DE1551" s="104"/>
      <c r="DF1551" s="104"/>
      <c r="DG1551" s="104"/>
      <c r="DH1551" s="104"/>
      <c r="DI1551" s="104"/>
      <c r="DJ1551" s="107"/>
    </row>
    <row r="1552" spans="1:114" x14ac:dyDescent="0.2">
      <c r="A1552" s="164"/>
      <c r="B1552" s="165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Q1552" s="116"/>
      <c r="R1552" s="116"/>
      <c r="S1552" s="116"/>
      <c r="T1552" s="116"/>
      <c r="U1552" s="116"/>
      <c r="V1552" s="116"/>
      <c r="W1552" s="116"/>
      <c r="X1552" s="116"/>
      <c r="Y1552" s="122"/>
      <c r="Z1552" s="104"/>
      <c r="AA1552" s="104"/>
      <c r="AB1552" s="104"/>
      <c r="AC1552" s="104"/>
      <c r="AD1552" s="104"/>
      <c r="AE1552" s="104"/>
      <c r="AF1552" s="104"/>
      <c r="AG1552" s="104"/>
      <c r="AH1552" s="104"/>
      <c r="AI1552" s="104"/>
      <c r="AJ1552" s="104"/>
      <c r="AK1552" s="104"/>
      <c r="AL1552" s="104"/>
      <c r="AM1552" s="104"/>
      <c r="AN1552" s="104"/>
      <c r="AO1552" s="104"/>
      <c r="AP1552" s="104"/>
      <c r="AQ1552" s="104"/>
      <c r="AR1552" s="104"/>
      <c r="AS1552" s="104"/>
      <c r="AT1552" s="104"/>
      <c r="AU1552" s="104"/>
      <c r="AV1552" s="104"/>
      <c r="AW1552" s="104"/>
      <c r="AX1552" s="104"/>
      <c r="AY1552" s="104"/>
      <c r="AZ1552" s="104"/>
      <c r="BA1552" s="104"/>
      <c r="BB1552" s="104"/>
      <c r="BC1552" s="104"/>
      <c r="BD1552" s="104"/>
      <c r="BE1552" s="104"/>
      <c r="BF1552" s="104"/>
      <c r="BG1552" s="104"/>
      <c r="BH1552" s="104"/>
      <c r="BI1552" s="104"/>
      <c r="BJ1552" s="104"/>
      <c r="BK1552" s="104"/>
      <c r="BL1552" s="104"/>
      <c r="BM1552" s="104"/>
      <c r="BN1552" s="104"/>
      <c r="BO1552" s="104"/>
      <c r="BP1552" s="104"/>
      <c r="BQ1552" s="104"/>
      <c r="BR1552" s="104"/>
      <c r="BS1552" s="104"/>
      <c r="BT1552" s="104"/>
      <c r="BU1552" s="104"/>
      <c r="BV1552" s="104"/>
      <c r="BW1552" s="104"/>
      <c r="BX1552" s="104"/>
      <c r="BY1552" s="104"/>
      <c r="BZ1552" s="104"/>
      <c r="CA1552" s="104"/>
      <c r="CB1552" s="104"/>
      <c r="CC1552" s="104"/>
      <c r="CD1552" s="104"/>
      <c r="CE1552" s="104"/>
      <c r="CF1552" s="104"/>
      <c r="CG1552" s="104"/>
      <c r="CH1552" s="104"/>
      <c r="CI1552" s="104"/>
      <c r="CJ1552" s="104"/>
      <c r="CK1552" s="104"/>
      <c r="CL1552" s="104"/>
      <c r="CM1552" s="104"/>
      <c r="CN1552" s="104"/>
      <c r="CO1552" s="104"/>
      <c r="CP1552" s="104"/>
      <c r="CQ1552" s="104"/>
      <c r="CR1552" s="104"/>
      <c r="CS1552" s="104"/>
      <c r="CT1552" s="104"/>
      <c r="CU1552" s="104"/>
      <c r="CV1552" s="104"/>
      <c r="CW1552" s="104"/>
      <c r="CX1552" s="104"/>
      <c r="CY1552" s="104"/>
      <c r="CZ1552" s="104"/>
      <c r="DA1552" s="104"/>
      <c r="DB1552" s="104"/>
      <c r="DC1552" s="104"/>
      <c r="DD1552" s="104"/>
      <c r="DE1552" s="104"/>
      <c r="DF1552" s="104"/>
      <c r="DG1552" s="104"/>
      <c r="DH1552" s="104"/>
      <c r="DI1552" s="104"/>
      <c r="DJ1552" s="107"/>
    </row>
    <row r="1553" spans="1:114" x14ac:dyDescent="0.2">
      <c r="A1553" s="164"/>
      <c r="B1553" s="165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Q1553" s="116"/>
      <c r="R1553" s="116"/>
      <c r="S1553" s="116"/>
      <c r="T1553" s="116"/>
      <c r="U1553" s="116"/>
      <c r="V1553" s="116"/>
      <c r="W1553" s="116"/>
      <c r="X1553" s="116"/>
      <c r="Y1553" s="122"/>
      <c r="Z1553" s="104"/>
      <c r="AA1553" s="104"/>
      <c r="AB1553" s="104"/>
      <c r="AC1553" s="104"/>
      <c r="AD1553" s="104"/>
      <c r="AE1553" s="104"/>
      <c r="AF1553" s="104"/>
      <c r="AG1553" s="104"/>
      <c r="AH1553" s="104"/>
      <c r="AI1553" s="104"/>
      <c r="AJ1553" s="104"/>
      <c r="AK1553" s="104"/>
      <c r="AL1553" s="104"/>
      <c r="AM1553" s="104"/>
      <c r="AN1553" s="104"/>
      <c r="AO1553" s="104"/>
      <c r="AP1553" s="104"/>
      <c r="AQ1553" s="104"/>
      <c r="AR1553" s="104"/>
      <c r="AS1553" s="104"/>
      <c r="AT1553" s="104"/>
      <c r="AU1553" s="104"/>
      <c r="AV1553" s="104"/>
      <c r="AW1553" s="104"/>
      <c r="AX1553" s="104"/>
      <c r="AY1553" s="104"/>
      <c r="AZ1553" s="104"/>
      <c r="BA1553" s="104"/>
      <c r="BB1553" s="104"/>
      <c r="BC1553" s="104"/>
      <c r="BD1553" s="104"/>
      <c r="BE1553" s="104"/>
      <c r="BF1553" s="104"/>
      <c r="BG1553" s="104"/>
      <c r="BH1553" s="104"/>
      <c r="BI1553" s="104"/>
      <c r="BJ1553" s="104"/>
      <c r="BK1553" s="104"/>
      <c r="BL1553" s="104"/>
      <c r="BM1553" s="104"/>
      <c r="BN1553" s="104"/>
      <c r="BO1553" s="104"/>
      <c r="BP1553" s="104"/>
      <c r="BQ1553" s="104"/>
      <c r="BR1553" s="104"/>
      <c r="BS1553" s="104"/>
      <c r="BT1553" s="104"/>
      <c r="BU1553" s="104"/>
      <c r="BV1553" s="104"/>
      <c r="BW1553" s="104"/>
      <c r="BX1553" s="104"/>
      <c r="BY1553" s="104"/>
      <c r="BZ1553" s="104"/>
      <c r="CA1553" s="104"/>
      <c r="CB1553" s="104"/>
      <c r="CC1553" s="104"/>
      <c r="CD1553" s="104"/>
      <c r="CE1553" s="104"/>
      <c r="CF1553" s="104"/>
      <c r="CG1553" s="104"/>
      <c r="CH1553" s="104"/>
      <c r="CI1553" s="104"/>
      <c r="CJ1553" s="104"/>
      <c r="CK1553" s="104"/>
      <c r="CL1553" s="104"/>
      <c r="CM1553" s="104"/>
      <c r="CN1553" s="104"/>
      <c r="CO1553" s="104"/>
      <c r="CP1553" s="104"/>
      <c r="CQ1553" s="104"/>
      <c r="CR1553" s="104"/>
      <c r="CS1553" s="104"/>
      <c r="CT1553" s="104"/>
      <c r="CU1553" s="104"/>
      <c r="CV1553" s="104"/>
      <c r="CW1553" s="104"/>
      <c r="CX1553" s="104"/>
      <c r="CY1553" s="104"/>
      <c r="CZ1553" s="104"/>
      <c r="DA1553" s="104"/>
      <c r="DB1553" s="104"/>
      <c r="DC1553" s="104"/>
      <c r="DD1553" s="104"/>
      <c r="DE1553" s="104"/>
      <c r="DF1553" s="104"/>
      <c r="DG1553" s="104"/>
      <c r="DH1553" s="104"/>
      <c r="DI1553" s="104"/>
      <c r="DJ1553" s="107"/>
    </row>
    <row r="1554" spans="1:114" x14ac:dyDescent="0.2">
      <c r="A1554" s="164"/>
      <c r="B1554" s="165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Q1554" s="116"/>
      <c r="R1554" s="116"/>
      <c r="S1554" s="116"/>
      <c r="T1554" s="116"/>
      <c r="U1554" s="116"/>
      <c r="V1554" s="116"/>
      <c r="W1554" s="116"/>
      <c r="X1554" s="116"/>
      <c r="Y1554" s="122"/>
      <c r="Z1554" s="104"/>
      <c r="AA1554" s="104"/>
      <c r="AB1554" s="104"/>
      <c r="AC1554" s="104"/>
      <c r="AD1554" s="104"/>
      <c r="AE1554" s="104"/>
      <c r="AF1554" s="104"/>
      <c r="AG1554" s="104"/>
      <c r="AH1554" s="104"/>
      <c r="AI1554" s="104"/>
      <c r="AJ1554" s="104"/>
      <c r="AK1554" s="104"/>
      <c r="AL1554" s="104"/>
      <c r="AM1554" s="104"/>
      <c r="AN1554" s="104"/>
      <c r="AO1554" s="104"/>
      <c r="AP1554" s="104"/>
      <c r="AQ1554" s="104"/>
      <c r="AR1554" s="104"/>
      <c r="AS1554" s="104"/>
      <c r="AT1554" s="104"/>
      <c r="AU1554" s="104"/>
      <c r="AV1554" s="104"/>
      <c r="AW1554" s="104"/>
      <c r="AX1554" s="104"/>
      <c r="AY1554" s="104"/>
      <c r="AZ1554" s="104"/>
      <c r="BA1554" s="104"/>
      <c r="BB1554" s="104"/>
      <c r="BC1554" s="104"/>
      <c r="BD1554" s="104"/>
      <c r="BE1554" s="104"/>
      <c r="BF1554" s="104"/>
      <c r="BG1554" s="104"/>
      <c r="BH1554" s="104"/>
      <c r="BI1554" s="104"/>
      <c r="BJ1554" s="104"/>
      <c r="BK1554" s="104"/>
      <c r="BL1554" s="104"/>
      <c r="BM1554" s="104"/>
      <c r="BN1554" s="104"/>
      <c r="BO1554" s="104"/>
      <c r="BP1554" s="104"/>
      <c r="BQ1554" s="104"/>
      <c r="BR1554" s="104"/>
      <c r="BS1554" s="104"/>
      <c r="BT1554" s="104"/>
      <c r="BU1554" s="104"/>
      <c r="BV1554" s="104"/>
      <c r="BW1554" s="104"/>
      <c r="BX1554" s="104"/>
      <c r="BY1554" s="104"/>
      <c r="BZ1554" s="104"/>
      <c r="CA1554" s="104"/>
      <c r="CB1554" s="104"/>
      <c r="CC1554" s="104"/>
      <c r="CD1554" s="104"/>
      <c r="CE1554" s="104"/>
      <c r="CF1554" s="104"/>
      <c r="CG1554" s="104"/>
      <c r="CH1554" s="104"/>
      <c r="CI1554" s="104"/>
      <c r="CJ1554" s="104"/>
      <c r="CK1554" s="104"/>
      <c r="CL1554" s="104"/>
      <c r="CM1554" s="104"/>
      <c r="CN1554" s="104"/>
      <c r="CO1554" s="104"/>
      <c r="CP1554" s="104"/>
      <c r="CQ1554" s="104"/>
      <c r="CR1554" s="104"/>
      <c r="CS1554" s="104"/>
      <c r="CT1554" s="104"/>
      <c r="CU1554" s="104"/>
      <c r="CV1554" s="104"/>
      <c r="CW1554" s="104"/>
      <c r="CX1554" s="104"/>
      <c r="CY1554" s="104"/>
      <c r="CZ1554" s="104"/>
      <c r="DA1554" s="104"/>
      <c r="DB1554" s="104"/>
      <c r="DC1554" s="104"/>
      <c r="DD1554" s="104"/>
      <c r="DE1554" s="104"/>
      <c r="DF1554" s="104"/>
      <c r="DG1554" s="104"/>
      <c r="DH1554" s="104"/>
      <c r="DI1554" s="104"/>
      <c r="DJ1554" s="107"/>
    </row>
    <row r="1555" spans="1:114" x14ac:dyDescent="0.2">
      <c r="A1555" s="164"/>
      <c r="B1555" s="165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Q1555" s="116"/>
      <c r="R1555" s="116"/>
      <c r="S1555" s="116"/>
      <c r="T1555" s="116"/>
      <c r="U1555" s="116"/>
      <c r="V1555" s="116"/>
      <c r="W1555" s="116"/>
      <c r="X1555" s="116"/>
      <c r="Y1555" s="122"/>
      <c r="Z1555" s="104"/>
      <c r="AA1555" s="104"/>
      <c r="AB1555" s="104"/>
      <c r="AC1555" s="104"/>
      <c r="AD1555" s="104"/>
      <c r="AE1555" s="104"/>
      <c r="AF1555" s="104"/>
      <c r="AG1555" s="104"/>
      <c r="AH1555" s="104"/>
      <c r="AI1555" s="104"/>
      <c r="AJ1555" s="104"/>
      <c r="AK1555" s="104"/>
      <c r="AL1555" s="104"/>
      <c r="AM1555" s="104"/>
      <c r="AN1555" s="104"/>
      <c r="AO1555" s="104"/>
      <c r="AP1555" s="104"/>
      <c r="AQ1555" s="104"/>
      <c r="AR1555" s="104"/>
      <c r="AS1555" s="104"/>
      <c r="AT1555" s="104"/>
      <c r="AU1555" s="104"/>
      <c r="AV1555" s="104"/>
      <c r="AW1555" s="104"/>
      <c r="AX1555" s="104"/>
      <c r="AY1555" s="104"/>
      <c r="AZ1555" s="104"/>
      <c r="BA1555" s="104"/>
      <c r="BB1555" s="104"/>
      <c r="BC1555" s="104"/>
      <c r="BD1555" s="104"/>
      <c r="BE1555" s="104"/>
      <c r="BF1555" s="104"/>
      <c r="BG1555" s="104"/>
      <c r="BH1555" s="104"/>
      <c r="BI1555" s="104"/>
      <c r="BJ1555" s="104"/>
      <c r="BK1555" s="104"/>
      <c r="BL1555" s="104"/>
      <c r="BM1555" s="104"/>
      <c r="BN1555" s="104"/>
      <c r="BO1555" s="104"/>
      <c r="BP1555" s="104"/>
      <c r="BQ1555" s="104"/>
      <c r="BR1555" s="104"/>
      <c r="BS1555" s="104"/>
      <c r="BT1555" s="104"/>
      <c r="BU1555" s="104"/>
      <c r="BV1555" s="104"/>
      <c r="BW1555" s="104"/>
      <c r="BX1555" s="104"/>
      <c r="BY1555" s="104"/>
      <c r="BZ1555" s="104"/>
      <c r="CA1555" s="104"/>
      <c r="CB1555" s="104"/>
      <c r="CC1555" s="104"/>
      <c r="CD1555" s="104"/>
      <c r="CE1555" s="104"/>
      <c r="CF1555" s="104"/>
      <c r="CG1555" s="104"/>
      <c r="CH1555" s="104"/>
      <c r="CI1555" s="104"/>
      <c r="CJ1555" s="104"/>
      <c r="CK1555" s="104"/>
      <c r="CL1555" s="104"/>
      <c r="CM1555" s="104"/>
      <c r="CN1555" s="104"/>
      <c r="CO1555" s="104"/>
      <c r="CP1555" s="104"/>
      <c r="CQ1555" s="104"/>
      <c r="CR1555" s="104"/>
      <c r="CS1555" s="104"/>
      <c r="CT1555" s="104"/>
      <c r="CU1555" s="104"/>
      <c r="CV1555" s="104"/>
      <c r="CW1555" s="104"/>
      <c r="CX1555" s="104"/>
      <c r="CY1555" s="104"/>
      <c r="CZ1555" s="104"/>
      <c r="DA1555" s="104"/>
      <c r="DB1555" s="104"/>
      <c r="DC1555" s="104"/>
      <c r="DD1555" s="104"/>
      <c r="DE1555" s="104"/>
      <c r="DF1555" s="104"/>
      <c r="DG1555" s="104"/>
      <c r="DH1555" s="104"/>
      <c r="DI1555" s="104"/>
      <c r="DJ1555" s="107"/>
    </row>
    <row r="1556" spans="1:114" x14ac:dyDescent="0.2">
      <c r="A1556" s="164"/>
      <c r="B1556" s="165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Q1556" s="116"/>
      <c r="R1556" s="116"/>
      <c r="S1556" s="116"/>
      <c r="T1556" s="116"/>
      <c r="U1556" s="116"/>
      <c r="V1556" s="116"/>
      <c r="W1556" s="116"/>
      <c r="X1556" s="116"/>
      <c r="Y1556" s="122"/>
      <c r="Z1556" s="104"/>
      <c r="AA1556" s="104"/>
      <c r="AB1556" s="104"/>
      <c r="AC1556" s="104"/>
      <c r="AD1556" s="104"/>
      <c r="AE1556" s="104"/>
      <c r="AF1556" s="104"/>
      <c r="AG1556" s="104"/>
      <c r="AH1556" s="104"/>
      <c r="AI1556" s="104"/>
      <c r="AJ1556" s="104"/>
      <c r="AK1556" s="104"/>
      <c r="AL1556" s="104"/>
      <c r="AM1556" s="104"/>
      <c r="AN1556" s="104"/>
      <c r="AO1556" s="104"/>
      <c r="AP1556" s="104"/>
      <c r="AQ1556" s="104"/>
      <c r="AR1556" s="104"/>
      <c r="AS1556" s="104"/>
      <c r="AT1556" s="104"/>
      <c r="AU1556" s="104"/>
      <c r="AV1556" s="104"/>
      <c r="AW1556" s="104"/>
      <c r="AX1556" s="104"/>
      <c r="AY1556" s="104"/>
      <c r="AZ1556" s="104"/>
      <c r="BA1556" s="104"/>
      <c r="BB1556" s="104"/>
      <c r="BC1556" s="104"/>
      <c r="BD1556" s="104"/>
      <c r="BE1556" s="104"/>
      <c r="BF1556" s="104"/>
      <c r="BG1556" s="104"/>
      <c r="BH1556" s="104"/>
      <c r="BI1556" s="104"/>
      <c r="BJ1556" s="104"/>
      <c r="BK1556" s="104"/>
      <c r="BL1556" s="104"/>
      <c r="BM1556" s="104"/>
      <c r="BN1556" s="104"/>
      <c r="BO1556" s="104"/>
      <c r="BP1556" s="104"/>
      <c r="BQ1556" s="104"/>
      <c r="BR1556" s="104"/>
      <c r="BS1556" s="104"/>
      <c r="BT1556" s="104"/>
      <c r="BU1556" s="104"/>
      <c r="BV1556" s="104"/>
      <c r="BW1556" s="104"/>
      <c r="BX1556" s="104"/>
      <c r="BY1556" s="104"/>
      <c r="BZ1556" s="104"/>
      <c r="CA1556" s="104"/>
      <c r="CB1556" s="104"/>
      <c r="CC1556" s="104"/>
      <c r="CD1556" s="104"/>
      <c r="CE1556" s="104"/>
      <c r="CF1556" s="104"/>
      <c r="CG1556" s="104"/>
      <c r="CH1556" s="104"/>
      <c r="CI1556" s="104"/>
      <c r="CJ1556" s="104"/>
      <c r="CK1556" s="104"/>
      <c r="CL1556" s="104"/>
      <c r="CM1556" s="104"/>
      <c r="CN1556" s="104"/>
      <c r="CO1556" s="104"/>
      <c r="CP1556" s="104"/>
      <c r="CQ1556" s="104"/>
      <c r="CR1556" s="104"/>
      <c r="CS1556" s="104"/>
      <c r="CT1556" s="104"/>
      <c r="CU1556" s="104"/>
      <c r="CV1556" s="104"/>
      <c r="CW1556" s="104"/>
      <c r="CX1556" s="104"/>
      <c r="CY1556" s="104"/>
      <c r="CZ1556" s="104"/>
      <c r="DA1556" s="104"/>
      <c r="DB1556" s="104"/>
      <c r="DC1556" s="104"/>
      <c r="DD1556" s="104"/>
      <c r="DE1556" s="104"/>
      <c r="DF1556" s="104"/>
      <c r="DG1556" s="104"/>
      <c r="DH1556" s="104"/>
      <c r="DI1556" s="104"/>
      <c r="DJ1556" s="107"/>
    </row>
    <row r="1557" spans="1:114" x14ac:dyDescent="0.2">
      <c r="A1557" s="164"/>
      <c r="B1557" s="165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Q1557" s="116"/>
      <c r="R1557" s="116"/>
      <c r="S1557" s="116"/>
      <c r="T1557" s="116"/>
      <c r="U1557" s="116"/>
      <c r="V1557" s="116"/>
      <c r="W1557" s="116"/>
      <c r="X1557" s="116"/>
      <c r="Y1557" s="122"/>
      <c r="Z1557" s="104"/>
      <c r="AA1557" s="104"/>
      <c r="AB1557" s="104"/>
      <c r="AC1557" s="104"/>
      <c r="AD1557" s="104"/>
      <c r="AE1557" s="104"/>
      <c r="AF1557" s="104"/>
      <c r="AG1557" s="104"/>
      <c r="AH1557" s="104"/>
      <c r="AI1557" s="104"/>
      <c r="AJ1557" s="104"/>
      <c r="AK1557" s="104"/>
      <c r="AL1557" s="104"/>
      <c r="AM1557" s="104"/>
      <c r="AN1557" s="104"/>
      <c r="AO1557" s="104"/>
      <c r="AP1557" s="104"/>
      <c r="AQ1557" s="104"/>
      <c r="AR1557" s="104"/>
      <c r="AS1557" s="104"/>
      <c r="AT1557" s="104"/>
      <c r="AU1557" s="104"/>
      <c r="AV1557" s="104"/>
      <c r="AW1557" s="104"/>
      <c r="AX1557" s="104"/>
      <c r="AY1557" s="104"/>
      <c r="AZ1557" s="104"/>
      <c r="BA1557" s="104"/>
      <c r="BB1557" s="104"/>
      <c r="BC1557" s="104"/>
      <c r="BD1557" s="104"/>
      <c r="BE1557" s="104"/>
      <c r="BF1557" s="104"/>
      <c r="BG1557" s="104"/>
      <c r="BH1557" s="104"/>
      <c r="BI1557" s="104"/>
      <c r="BJ1557" s="104"/>
      <c r="BK1557" s="104"/>
      <c r="BL1557" s="104"/>
      <c r="BM1557" s="104"/>
      <c r="BN1557" s="104"/>
      <c r="BO1557" s="104"/>
      <c r="BP1557" s="104"/>
      <c r="BQ1557" s="104"/>
      <c r="BR1557" s="104"/>
      <c r="BS1557" s="104"/>
      <c r="BT1557" s="104"/>
      <c r="BU1557" s="104"/>
      <c r="BV1557" s="104"/>
      <c r="BW1557" s="104"/>
      <c r="BX1557" s="104"/>
      <c r="BY1557" s="104"/>
      <c r="BZ1557" s="104"/>
      <c r="CA1557" s="104"/>
      <c r="CB1557" s="104"/>
      <c r="CC1557" s="104"/>
      <c r="CD1557" s="104"/>
      <c r="CE1557" s="104"/>
      <c r="CF1557" s="104"/>
      <c r="CG1557" s="104"/>
      <c r="CH1557" s="104"/>
      <c r="CI1557" s="104"/>
      <c r="CJ1557" s="104"/>
      <c r="CK1557" s="104"/>
      <c r="CL1557" s="104"/>
      <c r="CM1557" s="104"/>
      <c r="CN1557" s="104"/>
      <c r="CO1557" s="104"/>
      <c r="CP1557" s="104"/>
      <c r="CQ1557" s="104"/>
      <c r="CR1557" s="104"/>
      <c r="CS1557" s="104"/>
      <c r="CT1557" s="104"/>
      <c r="CU1557" s="104"/>
      <c r="CV1557" s="104"/>
      <c r="CW1557" s="104"/>
      <c r="CX1557" s="104"/>
      <c r="CY1557" s="104"/>
      <c r="CZ1557" s="104"/>
      <c r="DA1557" s="104"/>
      <c r="DB1557" s="104"/>
      <c r="DC1557" s="104"/>
      <c r="DD1557" s="104"/>
      <c r="DE1557" s="104"/>
      <c r="DF1557" s="104"/>
      <c r="DG1557" s="104"/>
      <c r="DH1557" s="104"/>
      <c r="DI1557" s="104"/>
      <c r="DJ1557" s="107"/>
    </row>
    <row r="1558" spans="1:114" x14ac:dyDescent="0.2">
      <c r="A1558" s="164"/>
      <c r="B1558" s="165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Q1558" s="116"/>
      <c r="R1558" s="116"/>
      <c r="S1558" s="116"/>
      <c r="T1558" s="116"/>
      <c r="U1558" s="116"/>
      <c r="V1558" s="116"/>
      <c r="W1558" s="116"/>
      <c r="X1558" s="116"/>
      <c r="Y1558" s="122"/>
      <c r="Z1558" s="104"/>
      <c r="AA1558" s="104"/>
      <c r="AB1558" s="104"/>
      <c r="AC1558" s="104"/>
      <c r="AD1558" s="104"/>
      <c r="AE1558" s="104"/>
      <c r="AF1558" s="104"/>
      <c r="AG1558" s="104"/>
      <c r="AH1558" s="104"/>
      <c r="AI1558" s="104"/>
      <c r="AJ1558" s="104"/>
      <c r="AK1558" s="104"/>
      <c r="AL1558" s="104"/>
      <c r="AM1558" s="104"/>
      <c r="AN1558" s="104"/>
      <c r="AO1558" s="104"/>
      <c r="AP1558" s="104"/>
      <c r="AQ1558" s="104"/>
      <c r="AR1558" s="104"/>
      <c r="AS1558" s="104"/>
      <c r="AT1558" s="104"/>
      <c r="AU1558" s="104"/>
      <c r="AV1558" s="104"/>
      <c r="AW1558" s="104"/>
      <c r="AX1558" s="104"/>
      <c r="AY1558" s="104"/>
      <c r="AZ1558" s="104"/>
      <c r="BA1558" s="104"/>
      <c r="BB1558" s="104"/>
      <c r="BC1558" s="104"/>
      <c r="BD1558" s="104"/>
      <c r="BE1558" s="104"/>
      <c r="BF1558" s="104"/>
      <c r="BG1558" s="104"/>
      <c r="BH1558" s="104"/>
      <c r="BI1558" s="104"/>
      <c r="BJ1558" s="104"/>
      <c r="BK1558" s="104"/>
      <c r="BL1558" s="104"/>
      <c r="BM1558" s="104"/>
      <c r="BN1558" s="104"/>
      <c r="BO1558" s="104"/>
      <c r="BP1558" s="104"/>
      <c r="BQ1558" s="104"/>
      <c r="BR1558" s="104"/>
      <c r="BS1558" s="104"/>
      <c r="BT1558" s="104"/>
      <c r="BU1558" s="104"/>
      <c r="BV1558" s="104"/>
      <c r="BW1558" s="104"/>
      <c r="BX1558" s="104"/>
      <c r="BY1558" s="104"/>
      <c r="BZ1558" s="104"/>
      <c r="CA1558" s="104"/>
      <c r="CB1558" s="104"/>
      <c r="CC1558" s="104"/>
      <c r="CD1558" s="104"/>
      <c r="CE1558" s="104"/>
      <c r="CF1558" s="104"/>
      <c r="CG1558" s="104"/>
      <c r="CH1558" s="104"/>
      <c r="CI1558" s="104"/>
      <c r="CJ1558" s="104"/>
      <c r="CK1558" s="104"/>
      <c r="CL1558" s="104"/>
      <c r="CM1558" s="104"/>
      <c r="CN1558" s="104"/>
      <c r="CO1558" s="104"/>
      <c r="CP1558" s="104"/>
      <c r="CQ1558" s="104"/>
      <c r="CR1558" s="104"/>
      <c r="CS1558" s="104"/>
      <c r="CT1558" s="104"/>
      <c r="CU1558" s="104"/>
      <c r="CV1558" s="104"/>
      <c r="CW1558" s="104"/>
      <c r="CX1558" s="104"/>
      <c r="CY1558" s="104"/>
      <c r="CZ1558" s="104"/>
      <c r="DA1558" s="104"/>
      <c r="DB1558" s="104"/>
      <c r="DC1558" s="104"/>
      <c r="DD1558" s="104"/>
      <c r="DE1558" s="104"/>
      <c r="DF1558" s="104"/>
      <c r="DG1558" s="104"/>
      <c r="DH1558" s="104"/>
      <c r="DI1558" s="104"/>
      <c r="DJ1558" s="107"/>
    </row>
    <row r="1559" spans="1:114" x14ac:dyDescent="0.2">
      <c r="A1559" s="164"/>
      <c r="B1559" s="165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Q1559" s="116"/>
      <c r="R1559" s="116"/>
      <c r="S1559" s="116"/>
      <c r="T1559" s="116"/>
      <c r="U1559" s="116"/>
      <c r="V1559" s="116"/>
      <c r="W1559" s="116"/>
      <c r="X1559" s="116"/>
      <c r="Y1559" s="122"/>
      <c r="Z1559" s="104"/>
      <c r="AA1559" s="104"/>
      <c r="AB1559" s="104"/>
      <c r="AC1559" s="104"/>
      <c r="AD1559" s="104"/>
      <c r="AE1559" s="104"/>
      <c r="AF1559" s="104"/>
      <c r="AG1559" s="104"/>
      <c r="AH1559" s="104"/>
      <c r="AI1559" s="104"/>
      <c r="AJ1559" s="104"/>
      <c r="AK1559" s="104"/>
      <c r="AL1559" s="104"/>
      <c r="AM1559" s="104"/>
      <c r="AN1559" s="104"/>
      <c r="AO1559" s="104"/>
      <c r="AP1559" s="104"/>
      <c r="AQ1559" s="104"/>
      <c r="AR1559" s="104"/>
      <c r="AS1559" s="104"/>
      <c r="AT1559" s="104"/>
      <c r="AU1559" s="104"/>
      <c r="AV1559" s="104"/>
      <c r="AW1559" s="104"/>
      <c r="AX1559" s="104"/>
      <c r="AY1559" s="104"/>
      <c r="AZ1559" s="104"/>
      <c r="BA1559" s="104"/>
      <c r="BB1559" s="104"/>
      <c r="BC1559" s="104"/>
      <c r="BD1559" s="104"/>
      <c r="BE1559" s="104"/>
      <c r="BF1559" s="104"/>
      <c r="BG1559" s="104"/>
      <c r="BH1559" s="104"/>
      <c r="BI1559" s="104"/>
      <c r="BJ1559" s="104"/>
      <c r="BK1559" s="104"/>
      <c r="BL1559" s="104"/>
      <c r="BM1559" s="104"/>
      <c r="BN1559" s="104"/>
      <c r="BO1559" s="104"/>
      <c r="BP1559" s="104"/>
      <c r="BQ1559" s="104"/>
      <c r="BR1559" s="104"/>
      <c r="BS1559" s="104"/>
      <c r="BT1559" s="104"/>
      <c r="BU1559" s="104"/>
      <c r="BV1559" s="104"/>
      <c r="BW1559" s="104"/>
      <c r="BX1559" s="104"/>
      <c r="BY1559" s="104"/>
      <c r="BZ1559" s="104"/>
      <c r="CA1559" s="104"/>
      <c r="CB1559" s="104"/>
      <c r="CC1559" s="104"/>
      <c r="CD1559" s="104"/>
      <c r="CE1559" s="104"/>
      <c r="CF1559" s="104"/>
      <c r="CG1559" s="104"/>
      <c r="CH1559" s="104"/>
      <c r="CI1559" s="104"/>
      <c r="CJ1559" s="104"/>
      <c r="CK1559" s="104"/>
      <c r="CL1559" s="104"/>
      <c r="CM1559" s="104"/>
      <c r="CN1559" s="104"/>
      <c r="CO1559" s="104"/>
      <c r="CP1559" s="104"/>
      <c r="CQ1559" s="104"/>
      <c r="CR1559" s="104"/>
      <c r="CS1559" s="104"/>
      <c r="CT1559" s="104"/>
      <c r="CU1559" s="104"/>
      <c r="CV1559" s="104"/>
      <c r="CW1559" s="104"/>
      <c r="CX1559" s="104"/>
      <c r="CY1559" s="104"/>
      <c r="CZ1559" s="104"/>
      <c r="DA1559" s="104"/>
      <c r="DB1559" s="104"/>
      <c r="DC1559" s="104"/>
      <c r="DD1559" s="104"/>
      <c r="DE1559" s="104"/>
      <c r="DF1559" s="104"/>
      <c r="DG1559" s="104"/>
      <c r="DH1559" s="104"/>
      <c r="DI1559" s="104"/>
      <c r="DJ1559" s="107"/>
    </row>
    <row r="1560" spans="1:114" x14ac:dyDescent="0.2">
      <c r="A1560" s="164"/>
      <c r="B1560" s="165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Q1560" s="116"/>
      <c r="R1560" s="116"/>
      <c r="S1560" s="116"/>
      <c r="T1560" s="116"/>
      <c r="U1560" s="116"/>
      <c r="V1560" s="116"/>
      <c r="W1560" s="116"/>
      <c r="X1560" s="116"/>
      <c r="Y1560" s="122"/>
      <c r="Z1560" s="104"/>
      <c r="AA1560" s="104"/>
      <c r="AB1560" s="104"/>
      <c r="AC1560" s="104"/>
      <c r="AD1560" s="104"/>
      <c r="AE1560" s="104"/>
      <c r="AF1560" s="104"/>
      <c r="AG1560" s="104"/>
      <c r="AH1560" s="104"/>
      <c r="AI1560" s="104"/>
      <c r="AJ1560" s="104"/>
      <c r="AK1560" s="104"/>
      <c r="AL1560" s="104"/>
      <c r="AM1560" s="104"/>
      <c r="AN1560" s="104"/>
      <c r="AO1560" s="104"/>
      <c r="AP1560" s="104"/>
      <c r="AQ1560" s="104"/>
      <c r="AR1560" s="104"/>
      <c r="AS1560" s="104"/>
      <c r="AT1560" s="104"/>
      <c r="AU1560" s="104"/>
      <c r="AV1560" s="104"/>
      <c r="AW1560" s="104"/>
      <c r="AX1560" s="104"/>
      <c r="AY1560" s="104"/>
      <c r="AZ1560" s="104"/>
      <c r="BA1560" s="104"/>
      <c r="BB1560" s="104"/>
      <c r="BC1560" s="104"/>
      <c r="BD1560" s="104"/>
      <c r="BE1560" s="104"/>
      <c r="BF1560" s="104"/>
      <c r="BG1560" s="104"/>
      <c r="BH1560" s="104"/>
      <c r="BI1560" s="104"/>
      <c r="BJ1560" s="104"/>
      <c r="BK1560" s="104"/>
      <c r="BL1560" s="104"/>
      <c r="BM1560" s="104"/>
      <c r="BN1560" s="104"/>
      <c r="BO1560" s="104"/>
      <c r="BP1560" s="104"/>
      <c r="BQ1560" s="104"/>
      <c r="BR1560" s="104"/>
      <c r="BS1560" s="104"/>
      <c r="BT1560" s="104"/>
      <c r="BU1560" s="104"/>
      <c r="BV1560" s="104"/>
      <c r="BW1560" s="104"/>
      <c r="BX1560" s="104"/>
      <c r="BY1560" s="104"/>
      <c r="BZ1560" s="104"/>
      <c r="CA1560" s="104"/>
      <c r="CB1560" s="104"/>
      <c r="CC1560" s="104"/>
      <c r="CD1560" s="104"/>
      <c r="CE1560" s="104"/>
      <c r="CF1560" s="104"/>
      <c r="CG1560" s="104"/>
      <c r="CH1560" s="104"/>
      <c r="CI1560" s="104"/>
      <c r="CJ1560" s="104"/>
      <c r="CK1560" s="104"/>
      <c r="CL1560" s="104"/>
      <c r="CM1560" s="104"/>
      <c r="CN1560" s="104"/>
      <c r="CO1560" s="104"/>
      <c r="CP1560" s="104"/>
      <c r="CQ1560" s="104"/>
      <c r="CR1560" s="104"/>
      <c r="CS1560" s="104"/>
      <c r="CT1560" s="104"/>
      <c r="CU1560" s="104"/>
      <c r="CV1560" s="104"/>
      <c r="CW1560" s="104"/>
      <c r="CX1560" s="104"/>
      <c r="CY1560" s="104"/>
      <c r="CZ1560" s="104"/>
      <c r="DA1560" s="104"/>
      <c r="DB1560" s="104"/>
      <c r="DC1560" s="104"/>
      <c r="DD1560" s="104"/>
      <c r="DE1560" s="104"/>
      <c r="DF1560" s="104"/>
      <c r="DG1560" s="104"/>
      <c r="DH1560" s="104"/>
      <c r="DI1560" s="104"/>
      <c r="DJ1560" s="107"/>
    </row>
    <row r="1561" spans="1:114" x14ac:dyDescent="0.2">
      <c r="A1561" s="164"/>
      <c r="B1561" s="165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Q1561" s="116"/>
      <c r="R1561" s="116"/>
      <c r="S1561" s="116"/>
      <c r="T1561" s="116"/>
      <c r="U1561" s="116"/>
      <c r="V1561" s="116"/>
      <c r="W1561" s="116"/>
      <c r="X1561" s="116"/>
      <c r="Y1561" s="122"/>
      <c r="Z1561" s="104"/>
      <c r="AA1561" s="104"/>
      <c r="AB1561" s="104"/>
      <c r="AC1561" s="104"/>
      <c r="AD1561" s="104"/>
      <c r="AE1561" s="104"/>
      <c r="AF1561" s="104"/>
      <c r="AG1561" s="104"/>
      <c r="AH1561" s="104"/>
      <c r="AI1561" s="104"/>
      <c r="AJ1561" s="104"/>
      <c r="AK1561" s="104"/>
      <c r="AL1561" s="104"/>
      <c r="AM1561" s="104"/>
      <c r="AN1561" s="104"/>
      <c r="AO1561" s="104"/>
      <c r="AP1561" s="104"/>
      <c r="AQ1561" s="104"/>
      <c r="AR1561" s="104"/>
      <c r="AS1561" s="104"/>
      <c r="AT1561" s="104"/>
      <c r="AU1561" s="104"/>
      <c r="AV1561" s="104"/>
      <c r="AW1561" s="104"/>
      <c r="AX1561" s="104"/>
      <c r="AY1561" s="104"/>
      <c r="AZ1561" s="104"/>
      <c r="BA1561" s="104"/>
      <c r="BB1561" s="104"/>
      <c r="BC1561" s="104"/>
      <c r="BD1561" s="104"/>
      <c r="BE1561" s="104"/>
      <c r="BF1561" s="104"/>
      <c r="BG1561" s="104"/>
      <c r="BH1561" s="104"/>
      <c r="BI1561" s="104"/>
      <c r="BJ1561" s="104"/>
      <c r="BK1561" s="104"/>
      <c r="BL1561" s="104"/>
      <c r="BM1561" s="104"/>
      <c r="BN1561" s="104"/>
      <c r="BO1561" s="104"/>
      <c r="BP1561" s="104"/>
      <c r="BQ1561" s="104"/>
      <c r="BR1561" s="104"/>
      <c r="BS1561" s="104"/>
      <c r="BT1561" s="104"/>
      <c r="BU1561" s="104"/>
      <c r="BV1561" s="104"/>
      <c r="BW1561" s="104"/>
      <c r="BX1561" s="104"/>
      <c r="BY1561" s="104"/>
      <c r="BZ1561" s="104"/>
      <c r="CA1561" s="104"/>
      <c r="CB1561" s="104"/>
      <c r="CC1561" s="104"/>
      <c r="CD1561" s="104"/>
      <c r="CE1561" s="104"/>
      <c r="CF1561" s="104"/>
      <c r="CG1561" s="104"/>
      <c r="CH1561" s="104"/>
      <c r="CI1561" s="104"/>
      <c r="CJ1561" s="104"/>
      <c r="CK1561" s="104"/>
      <c r="CL1561" s="104"/>
      <c r="CM1561" s="104"/>
      <c r="CN1561" s="104"/>
      <c r="CO1561" s="104"/>
      <c r="CP1561" s="104"/>
      <c r="CQ1561" s="104"/>
      <c r="CR1561" s="104"/>
      <c r="CS1561" s="104"/>
      <c r="CT1561" s="104"/>
      <c r="CU1561" s="104"/>
      <c r="CV1561" s="104"/>
      <c r="CW1561" s="104"/>
      <c r="CX1561" s="104"/>
      <c r="CY1561" s="104"/>
      <c r="CZ1561" s="104"/>
      <c r="DA1561" s="104"/>
      <c r="DB1561" s="104"/>
      <c r="DC1561" s="104"/>
      <c r="DD1561" s="104"/>
      <c r="DE1561" s="104"/>
      <c r="DF1561" s="104"/>
      <c r="DG1561" s="104"/>
      <c r="DH1561" s="104"/>
      <c r="DI1561" s="104"/>
      <c r="DJ1561" s="107"/>
    </row>
    <row r="1562" spans="1:114" x14ac:dyDescent="0.2">
      <c r="A1562" s="164"/>
      <c r="B1562" s="165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Q1562" s="116"/>
      <c r="R1562" s="116"/>
      <c r="S1562" s="116"/>
      <c r="T1562" s="116"/>
      <c r="U1562" s="116"/>
      <c r="V1562" s="116"/>
      <c r="W1562" s="116"/>
      <c r="X1562" s="116"/>
      <c r="Y1562" s="122"/>
      <c r="Z1562" s="104"/>
      <c r="AA1562" s="104"/>
      <c r="AB1562" s="104"/>
      <c r="AC1562" s="104"/>
      <c r="AD1562" s="104"/>
      <c r="AE1562" s="104"/>
      <c r="AF1562" s="104"/>
      <c r="AG1562" s="104"/>
      <c r="AH1562" s="104"/>
      <c r="AI1562" s="104"/>
      <c r="AJ1562" s="104"/>
      <c r="AK1562" s="104"/>
      <c r="AL1562" s="104"/>
      <c r="AM1562" s="104"/>
      <c r="AN1562" s="104"/>
      <c r="AO1562" s="104"/>
      <c r="AP1562" s="104"/>
      <c r="AQ1562" s="104"/>
      <c r="AR1562" s="104"/>
      <c r="AS1562" s="104"/>
      <c r="AT1562" s="104"/>
      <c r="AU1562" s="104"/>
      <c r="AV1562" s="104"/>
      <c r="AW1562" s="104"/>
      <c r="AX1562" s="104"/>
      <c r="AY1562" s="104"/>
      <c r="AZ1562" s="104"/>
      <c r="BA1562" s="104"/>
      <c r="BB1562" s="104"/>
      <c r="BC1562" s="104"/>
      <c r="BD1562" s="104"/>
      <c r="BE1562" s="104"/>
      <c r="BF1562" s="104"/>
      <c r="BG1562" s="104"/>
      <c r="BH1562" s="104"/>
      <c r="BI1562" s="104"/>
      <c r="BJ1562" s="104"/>
      <c r="BK1562" s="104"/>
      <c r="BL1562" s="104"/>
      <c r="BM1562" s="104"/>
      <c r="BN1562" s="104"/>
      <c r="BO1562" s="104"/>
      <c r="BP1562" s="104"/>
      <c r="BQ1562" s="104"/>
      <c r="BR1562" s="104"/>
      <c r="BS1562" s="104"/>
      <c r="BT1562" s="104"/>
      <c r="BU1562" s="104"/>
      <c r="BV1562" s="104"/>
      <c r="BW1562" s="104"/>
      <c r="BX1562" s="104"/>
      <c r="BY1562" s="104"/>
      <c r="BZ1562" s="104"/>
      <c r="CA1562" s="104"/>
      <c r="CB1562" s="104"/>
      <c r="CC1562" s="104"/>
      <c r="CD1562" s="104"/>
      <c r="CE1562" s="104"/>
      <c r="CF1562" s="104"/>
      <c r="CG1562" s="104"/>
      <c r="CH1562" s="104"/>
      <c r="CI1562" s="104"/>
      <c r="CJ1562" s="104"/>
      <c r="CK1562" s="104"/>
      <c r="CL1562" s="104"/>
      <c r="CM1562" s="104"/>
      <c r="CN1562" s="104"/>
      <c r="CO1562" s="104"/>
      <c r="CP1562" s="104"/>
      <c r="CQ1562" s="104"/>
      <c r="CR1562" s="104"/>
      <c r="CS1562" s="104"/>
      <c r="CT1562" s="104"/>
      <c r="CU1562" s="104"/>
      <c r="CV1562" s="104"/>
      <c r="CW1562" s="104"/>
      <c r="CX1562" s="104"/>
      <c r="CY1562" s="104"/>
      <c r="CZ1562" s="104"/>
      <c r="DA1562" s="104"/>
      <c r="DB1562" s="104"/>
      <c r="DC1562" s="104"/>
      <c r="DD1562" s="104"/>
      <c r="DE1562" s="104"/>
      <c r="DF1562" s="104"/>
      <c r="DG1562" s="104"/>
      <c r="DH1562" s="104"/>
      <c r="DI1562" s="104"/>
      <c r="DJ1562" s="107"/>
    </row>
    <row r="1563" spans="1:114" x14ac:dyDescent="0.2">
      <c r="A1563" s="164"/>
      <c r="B1563" s="165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Q1563" s="116"/>
      <c r="R1563" s="116"/>
      <c r="S1563" s="116"/>
      <c r="T1563" s="116"/>
      <c r="U1563" s="116"/>
      <c r="V1563" s="116"/>
      <c r="W1563" s="116"/>
      <c r="X1563" s="116"/>
      <c r="Y1563" s="122"/>
      <c r="Z1563" s="104"/>
      <c r="AA1563" s="104"/>
      <c r="AB1563" s="104"/>
      <c r="AC1563" s="104"/>
      <c r="AD1563" s="104"/>
      <c r="AE1563" s="104"/>
      <c r="AF1563" s="104"/>
      <c r="AG1563" s="104"/>
      <c r="AH1563" s="104"/>
      <c r="AI1563" s="104"/>
      <c r="AJ1563" s="104"/>
      <c r="AK1563" s="104"/>
      <c r="AL1563" s="104"/>
      <c r="AM1563" s="104"/>
      <c r="AN1563" s="104"/>
      <c r="AO1563" s="104"/>
      <c r="AP1563" s="104"/>
      <c r="AQ1563" s="104"/>
      <c r="AR1563" s="104"/>
      <c r="AS1563" s="104"/>
      <c r="AT1563" s="104"/>
      <c r="AU1563" s="104"/>
      <c r="AV1563" s="104"/>
      <c r="AW1563" s="104"/>
      <c r="AX1563" s="104"/>
      <c r="AY1563" s="104"/>
      <c r="AZ1563" s="104"/>
      <c r="BA1563" s="104"/>
      <c r="BB1563" s="104"/>
      <c r="BC1563" s="104"/>
      <c r="BD1563" s="104"/>
      <c r="BE1563" s="104"/>
      <c r="BF1563" s="104"/>
      <c r="BG1563" s="104"/>
      <c r="BH1563" s="104"/>
      <c r="BI1563" s="104"/>
      <c r="BJ1563" s="104"/>
      <c r="BK1563" s="104"/>
      <c r="BL1563" s="104"/>
      <c r="BM1563" s="104"/>
      <c r="BN1563" s="104"/>
      <c r="BO1563" s="104"/>
      <c r="BP1563" s="104"/>
      <c r="BQ1563" s="104"/>
      <c r="BR1563" s="104"/>
      <c r="BS1563" s="104"/>
      <c r="BT1563" s="104"/>
      <c r="BU1563" s="104"/>
      <c r="BV1563" s="104"/>
      <c r="BW1563" s="104"/>
      <c r="BX1563" s="104"/>
      <c r="BY1563" s="104"/>
      <c r="BZ1563" s="104"/>
      <c r="CA1563" s="104"/>
      <c r="CB1563" s="104"/>
      <c r="CC1563" s="104"/>
      <c r="CD1563" s="104"/>
      <c r="CE1563" s="104"/>
      <c r="CF1563" s="104"/>
      <c r="CG1563" s="104"/>
      <c r="CH1563" s="104"/>
      <c r="CI1563" s="104"/>
      <c r="CJ1563" s="104"/>
      <c r="CK1563" s="104"/>
      <c r="CL1563" s="104"/>
      <c r="CM1563" s="104"/>
      <c r="CN1563" s="104"/>
      <c r="CO1563" s="104"/>
      <c r="CP1563" s="104"/>
      <c r="CQ1563" s="104"/>
      <c r="CR1563" s="104"/>
      <c r="CS1563" s="104"/>
      <c r="CT1563" s="104"/>
      <c r="CU1563" s="104"/>
      <c r="CV1563" s="104"/>
      <c r="CW1563" s="104"/>
      <c r="CX1563" s="104"/>
      <c r="CY1563" s="104"/>
      <c r="CZ1563" s="104"/>
      <c r="DA1563" s="104"/>
      <c r="DB1563" s="104"/>
      <c r="DC1563" s="104"/>
      <c r="DD1563" s="104"/>
      <c r="DE1563" s="104"/>
      <c r="DF1563" s="104"/>
      <c r="DG1563" s="104"/>
      <c r="DH1563" s="104"/>
      <c r="DI1563" s="104"/>
      <c r="DJ1563" s="107"/>
    </row>
    <row r="1564" spans="1:114" x14ac:dyDescent="0.2">
      <c r="A1564" s="164"/>
      <c r="B1564" s="165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Q1564" s="116"/>
      <c r="R1564" s="116"/>
      <c r="S1564" s="116"/>
      <c r="T1564" s="116"/>
      <c r="U1564" s="116"/>
      <c r="V1564" s="116"/>
      <c r="W1564" s="116"/>
      <c r="X1564" s="116"/>
      <c r="Y1564" s="122"/>
      <c r="Z1564" s="104"/>
      <c r="AA1564" s="104"/>
      <c r="AB1564" s="104"/>
      <c r="AC1564" s="104"/>
      <c r="AD1564" s="104"/>
      <c r="AE1564" s="104"/>
      <c r="AF1564" s="104"/>
      <c r="AG1564" s="104"/>
      <c r="AH1564" s="104"/>
      <c r="AI1564" s="104"/>
      <c r="AJ1564" s="104"/>
      <c r="AK1564" s="104"/>
      <c r="AL1564" s="104"/>
      <c r="AM1564" s="104"/>
      <c r="AN1564" s="104"/>
      <c r="AO1564" s="104"/>
      <c r="AP1564" s="104"/>
      <c r="AQ1564" s="104"/>
      <c r="AR1564" s="104"/>
      <c r="AS1564" s="104"/>
      <c r="AT1564" s="104"/>
      <c r="AU1564" s="104"/>
      <c r="AV1564" s="104"/>
      <c r="AW1564" s="104"/>
      <c r="AX1564" s="104"/>
      <c r="AY1564" s="104"/>
      <c r="AZ1564" s="104"/>
      <c r="BA1564" s="104"/>
      <c r="BB1564" s="104"/>
      <c r="BC1564" s="104"/>
      <c r="BD1564" s="104"/>
      <c r="BE1564" s="104"/>
      <c r="BF1564" s="104"/>
      <c r="BG1564" s="104"/>
      <c r="BH1564" s="104"/>
      <c r="BI1564" s="104"/>
      <c r="BJ1564" s="104"/>
      <c r="BK1564" s="104"/>
      <c r="BL1564" s="104"/>
      <c r="BM1564" s="104"/>
      <c r="BN1564" s="104"/>
      <c r="BO1564" s="104"/>
      <c r="BP1564" s="104"/>
      <c r="BQ1564" s="104"/>
      <c r="BR1564" s="104"/>
      <c r="BS1564" s="104"/>
      <c r="BT1564" s="104"/>
      <c r="BU1564" s="104"/>
      <c r="BV1564" s="104"/>
      <c r="BW1564" s="104"/>
      <c r="BX1564" s="104"/>
      <c r="BY1564" s="104"/>
      <c r="BZ1564" s="104"/>
      <c r="CA1564" s="104"/>
      <c r="CB1564" s="104"/>
      <c r="CC1564" s="104"/>
      <c r="CD1564" s="104"/>
      <c r="CE1564" s="104"/>
      <c r="CF1564" s="104"/>
      <c r="CG1564" s="104"/>
      <c r="CH1564" s="104"/>
      <c r="CI1564" s="104"/>
      <c r="CJ1564" s="104"/>
      <c r="CK1564" s="104"/>
      <c r="CL1564" s="104"/>
      <c r="CM1564" s="104"/>
      <c r="CN1564" s="104"/>
      <c r="CO1564" s="104"/>
      <c r="CP1564" s="104"/>
      <c r="CQ1564" s="104"/>
      <c r="CR1564" s="104"/>
      <c r="CS1564" s="104"/>
      <c r="CT1564" s="104"/>
      <c r="CU1564" s="104"/>
      <c r="CV1564" s="104"/>
      <c r="CW1564" s="104"/>
      <c r="CX1564" s="104"/>
      <c r="CY1564" s="104"/>
      <c r="CZ1564" s="104"/>
      <c r="DA1564" s="104"/>
      <c r="DB1564" s="104"/>
      <c r="DC1564" s="104"/>
      <c r="DD1564" s="104"/>
      <c r="DE1564" s="104"/>
      <c r="DF1564" s="104"/>
      <c r="DG1564" s="104"/>
      <c r="DH1564" s="104"/>
      <c r="DI1564" s="104"/>
      <c r="DJ1564" s="107"/>
    </row>
    <row r="1565" spans="1:114" x14ac:dyDescent="0.2">
      <c r="A1565" s="164"/>
      <c r="B1565" s="165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Q1565" s="116"/>
      <c r="R1565" s="116"/>
      <c r="S1565" s="116"/>
      <c r="T1565" s="116"/>
      <c r="U1565" s="116"/>
      <c r="V1565" s="116"/>
      <c r="W1565" s="116"/>
      <c r="X1565" s="116"/>
      <c r="Y1565" s="122"/>
      <c r="Z1565" s="104"/>
      <c r="AA1565" s="104"/>
      <c r="AB1565" s="104"/>
      <c r="AC1565" s="104"/>
      <c r="AD1565" s="104"/>
      <c r="AE1565" s="104"/>
      <c r="AF1565" s="104"/>
      <c r="AG1565" s="104"/>
      <c r="AH1565" s="104"/>
      <c r="AI1565" s="104"/>
      <c r="AJ1565" s="104"/>
      <c r="AK1565" s="104"/>
      <c r="AL1565" s="104"/>
      <c r="AM1565" s="104"/>
      <c r="AN1565" s="104"/>
      <c r="AO1565" s="104"/>
      <c r="AP1565" s="104"/>
      <c r="AQ1565" s="104"/>
      <c r="AR1565" s="104"/>
      <c r="AS1565" s="104"/>
      <c r="AT1565" s="104"/>
      <c r="AU1565" s="104"/>
      <c r="AV1565" s="104"/>
      <c r="AW1565" s="104"/>
      <c r="AX1565" s="104"/>
      <c r="AY1565" s="104"/>
      <c r="AZ1565" s="104"/>
      <c r="BA1565" s="104"/>
      <c r="BB1565" s="104"/>
      <c r="BC1565" s="104"/>
      <c r="BD1565" s="104"/>
      <c r="BE1565" s="104"/>
      <c r="BF1565" s="104"/>
      <c r="BG1565" s="104"/>
      <c r="BH1565" s="104"/>
      <c r="BI1565" s="104"/>
      <c r="BJ1565" s="104"/>
      <c r="BK1565" s="104"/>
      <c r="BL1565" s="104"/>
      <c r="BM1565" s="104"/>
      <c r="BN1565" s="104"/>
      <c r="BO1565" s="104"/>
      <c r="BP1565" s="104"/>
      <c r="BQ1565" s="104"/>
      <c r="BR1565" s="104"/>
      <c r="BS1565" s="104"/>
      <c r="BT1565" s="104"/>
      <c r="BU1565" s="104"/>
      <c r="BV1565" s="104"/>
      <c r="BW1565" s="104"/>
      <c r="BX1565" s="104"/>
      <c r="BY1565" s="104"/>
      <c r="BZ1565" s="104"/>
      <c r="CA1565" s="104"/>
      <c r="CB1565" s="104"/>
      <c r="CC1565" s="104"/>
      <c r="CD1565" s="104"/>
      <c r="CE1565" s="104"/>
      <c r="CF1565" s="104"/>
      <c r="CG1565" s="104"/>
      <c r="CH1565" s="104"/>
      <c r="CI1565" s="104"/>
      <c r="CJ1565" s="104"/>
      <c r="CK1565" s="104"/>
      <c r="CL1565" s="104"/>
      <c r="CM1565" s="104"/>
      <c r="CN1565" s="104"/>
      <c r="CO1565" s="104"/>
      <c r="CP1565" s="104"/>
      <c r="CQ1565" s="104"/>
      <c r="CR1565" s="104"/>
      <c r="CS1565" s="104"/>
      <c r="CT1565" s="104"/>
      <c r="CU1565" s="104"/>
      <c r="CV1565" s="104"/>
      <c r="CW1565" s="104"/>
      <c r="CX1565" s="104"/>
      <c r="CY1565" s="104"/>
      <c r="CZ1565" s="104"/>
      <c r="DA1565" s="104"/>
      <c r="DB1565" s="104"/>
      <c r="DC1565" s="104"/>
      <c r="DD1565" s="104"/>
      <c r="DE1565" s="104"/>
      <c r="DF1565" s="104"/>
      <c r="DG1565" s="104"/>
      <c r="DH1565" s="104"/>
      <c r="DI1565" s="104"/>
      <c r="DJ1565" s="107"/>
    </row>
    <row r="1566" spans="1:114" x14ac:dyDescent="0.2">
      <c r="A1566" s="164"/>
      <c r="B1566" s="165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Q1566" s="116"/>
      <c r="R1566" s="116"/>
      <c r="S1566" s="116"/>
      <c r="T1566" s="116"/>
      <c r="U1566" s="116"/>
      <c r="V1566" s="116"/>
      <c r="W1566" s="116"/>
      <c r="X1566" s="116"/>
      <c r="Y1566" s="122"/>
      <c r="Z1566" s="104"/>
      <c r="AA1566" s="104"/>
      <c r="AB1566" s="104"/>
      <c r="AC1566" s="104"/>
      <c r="AD1566" s="104"/>
      <c r="AE1566" s="104"/>
      <c r="AF1566" s="104"/>
      <c r="AG1566" s="104"/>
      <c r="AH1566" s="104"/>
      <c r="AI1566" s="104"/>
      <c r="AJ1566" s="104"/>
      <c r="AK1566" s="104"/>
      <c r="AL1566" s="104"/>
      <c r="AM1566" s="104"/>
      <c r="AN1566" s="104"/>
      <c r="AO1566" s="104"/>
      <c r="AP1566" s="104"/>
      <c r="AQ1566" s="104"/>
      <c r="AR1566" s="104"/>
      <c r="AS1566" s="104"/>
      <c r="AT1566" s="104"/>
      <c r="AU1566" s="104"/>
      <c r="AV1566" s="104"/>
      <c r="AW1566" s="104"/>
      <c r="AX1566" s="104"/>
      <c r="AY1566" s="104"/>
      <c r="AZ1566" s="104"/>
      <c r="BA1566" s="104"/>
      <c r="BB1566" s="104"/>
      <c r="BC1566" s="104"/>
      <c r="BD1566" s="104"/>
      <c r="BE1566" s="104"/>
      <c r="BF1566" s="104"/>
      <c r="BG1566" s="104"/>
      <c r="BH1566" s="104"/>
      <c r="BI1566" s="104"/>
      <c r="BJ1566" s="104"/>
      <c r="BK1566" s="104"/>
      <c r="BL1566" s="104"/>
      <c r="BM1566" s="104"/>
      <c r="BN1566" s="104"/>
      <c r="BO1566" s="104"/>
      <c r="BP1566" s="104"/>
      <c r="BQ1566" s="104"/>
      <c r="BR1566" s="104"/>
      <c r="BS1566" s="104"/>
      <c r="BT1566" s="104"/>
      <c r="BU1566" s="104"/>
      <c r="BV1566" s="104"/>
      <c r="BW1566" s="104"/>
      <c r="BX1566" s="104"/>
      <c r="BY1566" s="104"/>
      <c r="BZ1566" s="104"/>
      <c r="CA1566" s="104"/>
      <c r="CB1566" s="104"/>
      <c r="CC1566" s="104"/>
      <c r="CD1566" s="104"/>
      <c r="CE1566" s="104"/>
      <c r="CF1566" s="104"/>
      <c r="CG1566" s="104"/>
      <c r="CH1566" s="104"/>
      <c r="CI1566" s="104"/>
      <c r="CJ1566" s="104"/>
      <c r="CK1566" s="104"/>
      <c r="CL1566" s="104"/>
      <c r="CM1566" s="104"/>
      <c r="CN1566" s="104"/>
      <c r="CO1566" s="104"/>
      <c r="CP1566" s="104"/>
      <c r="CQ1566" s="104"/>
      <c r="CR1566" s="104"/>
      <c r="CS1566" s="104"/>
      <c r="CT1566" s="104"/>
      <c r="CU1566" s="104"/>
      <c r="CV1566" s="104"/>
      <c r="CW1566" s="104"/>
      <c r="CX1566" s="104"/>
      <c r="CY1566" s="104"/>
      <c r="CZ1566" s="104"/>
      <c r="DA1566" s="104"/>
      <c r="DB1566" s="104"/>
      <c r="DC1566" s="104"/>
      <c r="DD1566" s="104"/>
      <c r="DE1566" s="104"/>
      <c r="DF1566" s="104"/>
      <c r="DG1566" s="104"/>
      <c r="DH1566" s="104"/>
      <c r="DI1566" s="104"/>
      <c r="DJ1566" s="107"/>
    </row>
    <row r="1567" spans="1:114" x14ac:dyDescent="0.2">
      <c r="A1567" s="164"/>
      <c r="B1567" s="165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Q1567" s="116"/>
      <c r="R1567" s="116"/>
      <c r="S1567" s="116"/>
      <c r="T1567" s="116"/>
      <c r="U1567" s="116"/>
      <c r="V1567" s="116"/>
      <c r="W1567" s="116"/>
      <c r="X1567" s="116"/>
      <c r="Y1567" s="122"/>
      <c r="Z1567" s="104"/>
      <c r="AA1567" s="104"/>
      <c r="AB1567" s="104"/>
      <c r="AC1567" s="104"/>
      <c r="AD1567" s="104"/>
      <c r="AE1567" s="104"/>
      <c r="AF1567" s="104"/>
      <c r="AG1567" s="104"/>
      <c r="AH1567" s="104"/>
      <c r="AI1567" s="104"/>
      <c r="AJ1567" s="104"/>
      <c r="AK1567" s="104"/>
      <c r="AL1567" s="104"/>
      <c r="AM1567" s="104"/>
      <c r="AN1567" s="104"/>
      <c r="AO1567" s="104"/>
      <c r="AP1567" s="104"/>
      <c r="AQ1567" s="104"/>
      <c r="AR1567" s="104"/>
      <c r="AS1567" s="104"/>
      <c r="AT1567" s="104"/>
      <c r="AU1567" s="104"/>
      <c r="AV1567" s="104"/>
      <c r="AW1567" s="104"/>
      <c r="AX1567" s="104"/>
      <c r="AY1567" s="104"/>
      <c r="AZ1567" s="104"/>
      <c r="BA1567" s="104"/>
      <c r="BB1567" s="104"/>
      <c r="BC1567" s="104"/>
      <c r="BD1567" s="104"/>
      <c r="BE1567" s="104"/>
      <c r="BF1567" s="104"/>
      <c r="BG1567" s="104"/>
      <c r="BH1567" s="104"/>
      <c r="BI1567" s="104"/>
      <c r="BJ1567" s="104"/>
      <c r="BK1567" s="104"/>
      <c r="BL1567" s="104"/>
      <c r="BM1567" s="104"/>
      <c r="BN1567" s="104"/>
      <c r="BO1567" s="104"/>
      <c r="BP1567" s="104"/>
      <c r="BQ1567" s="104"/>
      <c r="BR1567" s="104"/>
      <c r="BS1567" s="104"/>
      <c r="BT1567" s="104"/>
      <c r="BU1567" s="104"/>
      <c r="BV1567" s="104"/>
      <c r="BW1567" s="104"/>
      <c r="BX1567" s="104"/>
      <c r="BY1567" s="104"/>
      <c r="BZ1567" s="104"/>
      <c r="CA1567" s="104"/>
      <c r="CB1567" s="104"/>
      <c r="CC1567" s="104"/>
      <c r="CD1567" s="104"/>
      <c r="CE1567" s="104"/>
      <c r="CF1567" s="104"/>
      <c r="CG1567" s="104"/>
      <c r="CH1567" s="104"/>
      <c r="CI1567" s="104"/>
      <c r="CJ1567" s="104"/>
      <c r="CK1567" s="104"/>
      <c r="CL1567" s="104"/>
      <c r="CM1567" s="104"/>
      <c r="CN1567" s="104"/>
      <c r="CO1567" s="104"/>
      <c r="CP1567" s="104"/>
      <c r="CQ1567" s="104"/>
      <c r="CR1567" s="104"/>
      <c r="CS1567" s="104"/>
      <c r="CT1567" s="104"/>
      <c r="CU1567" s="104"/>
      <c r="CV1567" s="104"/>
      <c r="CW1567" s="104"/>
      <c r="CX1567" s="104"/>
      <c r="CY1567" s="104"/>
      <c r="CZ1567" s="104"/>
      <c r="DA1567" s="104"/>
      <c r="DB1567" s="104"/>
      <c r="DC1567" s="104"/>
      <c r="DD1567" s="104"/>
      <c r="DE1567" s="104"/>
      <c r="DF1567" s="104"/>
      <c r="DG1567" s="104"/>
      <c r="DH1567" s="104"/>
      <c r="DI1567" s="104"/>
      <c r="DJ1567" s="107"/>
    </row>
    <row r="1568" spans="1:114" x14ac:dyDescent="0.2">
      <c r="A1568" s="164"/>
      <c r="B1568" s="165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Q1568" s="116"/>
      <c r="R1568" s="116"/>
      <c r="S1568" s="116"/>
      <c r="T1568" s="116"/>
      <c r="U1568" s="116"/>
      <c r="V1568" s="116"/>
      <c r="W1568" s="116"/>
      <c r="X1568" s="116"/>
      <c r="Y1568" s="122"/>
      <c r="Z1568" s="104"/>
      <c r="AA1568" s="104"/>
      <c r="AB1568" s="104"/>
      <c r="AC1568" s="104"/>
      <c r="AD1568" s="104"/>
      <c r="AE1568" s="104"/>
      <c r="AF1568" s="104"/>
      <c r="AG1568" s="104"/>
      <c r="AH1568" s="104"/>
      <c r="AI1568" s="104"/>
      <c r="AJ1568" s="104"/>
      <c r="AK1568" s="104"/>
      <c r="AL1568" s="104"/>
      <c r="AM1568" s="104"/>
      <c r="AN1568" s="104"/>
      <c r="AO1568" s="104"/>
      <c r="AP1568" s="104"/>
      <c r="AQ1568" s="104"/>
      <c r="AR1568" s="104"/>
      <c r="AS1568" s="104"/>
      <c r="AT1568" s="104"/>
      <c r="AU1568" s="104"/>
      <c r="AV1568" s="104"/>
      <c r="AW1568" s="104"/>
      <c r="AX1568" s="104"/>
      <c r="AY1568" s="104"/>
      <c r="AZ1568" s="104"/>
      <c r="BA1568" s="104"/>
      <c r="BB1568" s="104"/>
      <c r="BC1568" s="104"/>
      <c r="BD1568" s="104"/>
      <c r="BE1568" s="104"/>
      <c r="BF1568" s="104"/>
      <c r="BG1568" s="104"/>
      <c r="BH1568" s="104"/>
      <c r="BI1568" s="104"/>
      <c r="BJ1568" s="104"/>
      <c r="BK1568" s="104"/>
      <c r="BL1568" s="104"/>
      <c r="BM1568" s="104"/>
      <c r="BN1568" s="104"/>
      <c r="BO1568" s="104"/>
      <c r="BP1568" s="104"/>
      <c r="BQ1568" s="104"/>
      <c r="BR1568" s="104"/>
      <c r="BS1568" s="104"/>
      <c r="BT1568" s="104"/>
      <c r="BU1568" s="104"/>
      <c r="BV1568" s="104"/>
      <c r="BW1568" s="104"/>
      <c r="BX1568" s="104"/>
      <c r="BY1568" s="104"/>
      <c r="BZ1568" s="104"/>
      <c r="CA1568" s="104"/>
      <c r="CB1568" s="104"/>
      <c r="CC1568" s="104"/>
      <c r="CD1568" s="104"/>
      <c r="CE1568" s="104"/>
      <c r="CF1568" s="104"/>
      <c r="CG1568" s="104"/>
      <c r="CH1568" s="104"/>
      <c r="CI1568" s="104"/>
      <c r="CJ1568" s="104"/>
      <c r="CK1568" s="104"/>
      <c r="CL1568" s="104"/>
      <c r="CM1568" s="104"/>
      <c r="CN1568" s="104"/>
      <c r="CO1568" s="104"/>
      <c r="CP1568" s="104"/>
      <c r="CQ1568" s="104"/>
      <c r="CR1568" s="104"/>
      <c r="CS1568" s="104"/>
      <c r="CT1568" s="104"/>
      <c r="CU1568" s="104"/>
      <c r="CV1568" s="104"/>
      <c r="CW1568" s="104"/>
      <c r="CX1568" s="104"/>
      <c r="CY1568" s="104"/>
      <c r="CZ1568" s="104"/>
      <c r="DA1568" s="104"/>
      <c r="DB1568" s="104"/>
      <c r="DC1568" s="104"/>
      <c r="DD1568" s="104"/>
      <c r="DE1568" s="104"/>
      <c r="DF1568" s="104"/>
      <c r="DG1568" s="104"/>
      <c r="DH1568" s="104"/>
      <c r="DI1568" s="104"/>
      <c r="DJ1568" s="107"/>
    </row>
    <row r="1569" spans="1:114" x14ac:dyDescent="0.2">
      <c r="A1569" s="164"/>
      <c r="B1569" s="165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Q1569" s="116"/>
      <c r="R1569" s="116"/>
      <c r="S1569" s="116"/>
      <c r="T1569" s="116"/>
      <c r="U1569" s="116"/>
      <c r="V1569" s="116"/>
      <c r="W1569" s="116"/>
      <c r="X1569" s="116"/>
      <c r="Y1569" s="122"/>
      <c r="Z1569" s="104"/>
      <c r="AA1569" s="104"/>
      <c r="AB1569" s="104"/>
      <c r="AC1569" s="104"/>
      <c r="AD1569" s="104"/>
      <c r="AE1569" s="104"/>
      <c r="AF1569" s="104"/>
      <c r="AG1569" s="104"/>
      <c r="AH1569" s="104"/>
      <c r="AI1569" s="104"/>
      <c r="AJ1569" s="104"/>
      <c r="AK1569" s="104"/>
      <c r="AL1569" s="104"/>
      <c r="AM1569" s="104"/>
      <c r="AN1569" s="104"/>
      <c r="AO1569" s="104"/>
      <c r="AP1569" s="104"/>
      <c r="AQ1569" s="104"/>
      <c r="AR1569" s="104"/>
      <c r="AS1569" s="104"/>
      <c r="AT1569" s="104"/>
      <c r="AU1569" s="104"/>
      <c r="AV1569" s="104"/>
      <c r="AW1569" s="104"/>
      <c r="AX1569" s="104"/>
      <c r="AY1569" s="104"/>
      <c r="AZ1569" s="104"/>
      <c r="BA1569" s="104"/>
      <c r="BB1569" s="104"/>
      <c r="BC1569" s="104"/>
      <c r="BD1569" s="104"/>
      <c r="BE1569" s="104"/>
      <c r="BF1569" s="104"/>
      <c r="BG1569" s="104"/>
      <c r="BH1569" s="104"/>
      <c r="BI1569" s="104"/>
      <c r="BJ1569" s="104"/>
      <c r="BK1569" s="104"/>
      <c r="BL1569" s="104"/>
      <c r="BM1569" s="104"/>
      <c r="BN1569" s="104"/>
      <c r="BO1569" s="104"/>
      <c r="BP1569" s="104"/>
      <c r="BQ1569" s="104"/>
      <c r="BR1569" s="104"/>
      <c r="BS1569" s="104"/>
      <c r="BT1569" s="104"/>
      <c r="BU1569" s="104"/>
      <c r="BV1569" s="104"/>
      <c r="BW1569" s="104"/>
      <c r="BX1569" s="104"/>
      <c r="BY1569" s="104"/>
      <c r="BZ1569" s="104"/>
      <c r="CA1569" s="104"/>
      <c r="CB1569" s="104"/>
      <c r="CC1569" s="104"/>
      <c r="CD1569" s="104"/>
      <c r="CE1569" s="104"/>
      <c r="CF1569" s="104"/>
      <c r="CG1569" s="104"/>
      <c r="CH1569" s="104"/>
      <c r="CI1569" s="104"/>
      <c r="CJ1569" s="104"/>
      <c r="CK1569" s="104"/>
      <c r="CL1569" s="104"/>
      <c r="CM1569" s="104"/>
      <c r="CN1569" s="104"/>
      <c r="CO1569" s="104"/>
      <c r="CP1569" s="104"/>
      <c r="CQ1569" s="104"/>
      <c r="CR1569" s="104"/>
      <c r="CS1569" s="104"/>
      <c r="CT1569" s="104"/>
      <c r="CU1569" s="104"/>
      <c r="CV1569" s="104"/>
      <c r="CW1569" s="104"/>
      <c r="CX1569" s="104"/>
      <c r="CY1569" s="104"/>
      <c r="CZ1569" s="104"/>
      <c r="DA1569" s="104"/>
      <c r="DB1569" s="104"/>
      <c r="DC1569" s="104"/>
      <c r="DD1569" s="104"/>
      <c r="DE1569" s="104"/>
      <c r="DF1569" s="104"/>
      <c r="DG1569" s="104"/>
      <c r="DH1569" s="104"/>
      <c r="DI1569" s="104"/>
      <c r="DJ1569" s="107"/>
    </row>
    <row r="1570" spans="1:114" x14ac:dyDescent="0.2">
      <c r="A1570" s="164"/>
      <c r="B1570" s="165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Q1570" s="116"/>
      <c r="R1570" s="116"/>
      <c r="S1570" s="116"/>
      <c r="T1570" s="116"/>
      <c r="U1570" s="116"/>
      <c r="V1570" s="116"/>
      <c r="W1570" s="116"/>
      <c r="X1570" s="116"/>
      <c r="Y1570" s="122"/>
      <c r="Z1570" s="104"/>
      <c r="AA1570" s="104"/>
      <c r="AB1570" s="104"/>
      <c r="AC1570" s="104"/>
      <c r="AD1570" s="104"/>
      <c r="AE1570" s="104"/>
      <c r="AF1570" s="104"/>
      <c r="AG1570" s="104"/>
      <c r="AH1570" s="104"/>
      <c r="AI1570" s="104"/>
      <c r="AJ1570" s="104"/>
      <c r="AK1570" s="104"/>
      <c r="AL1570" s="104"/>
      <c r="AM1570" s="104"/>
      <c r="AN1570" s="104"/>
      <c r="AO1570" s="104"/>
      <c r="AP1570" s="104"/>
      <c r="AQ1570" s="104"/>
      <c r="AR1570" s="104"/>
      <c r="AS1570" s="104"/>
      <c r="AT1570" s="104"/>
      <c r="AU1570" s="104"/>
      <c r="AV1570" s="104"/>
      <c r="AW1570" s="104"/>
      <c r="AX1570" s="104"/>
      <c r="AY1570" s="104"/>
      <c r="AZ1570" s="104"/>
      <c r="BA1570" s="104"/>
      <c r="BB1570" s="104"/>
      <c r="BC1570" s="104"/>
      <c r="BD1570" s="104"/>
      <c r="BE1570" s="104"/>
      <c r="BF1570" s="104"/>
      <c r="BG1570" s="104"/>
      <c r="BH1570" s="104"/>
      <c r="BI1570" s="104"/>
      <c r="BJ1570" s="104"/>
      <c r="BK1570" s="104"/>
      <c r="BL1570" s="104"/>
      <c r="BM1570" s="104"/>
      <c r="BN1570" s="104"/>
      <c r="BO1570" s="104"/>
      <c r="BP1570" s="104"/>
      <c r="BQ1570" s="104"/>
      <c r="BR1570" s="104"/>
      <c r="BS1570" s="104"/>
      <c r="BT1570" s="104"/>
      <c r="BU1570" s="104"/>
      <c r="BV1570" s="104"/>
      <c r="BW1570" s="104"/>
      <c r="BX1570" s="104"/>
      <c r="BY1570" s="104"/>
      <c r="BZ1570" s="104"/>
      <c r="CA1570" s="104"/>
      <c r="CB1570" s="104"/>
      <c r="CC1570" s="104"/>
      <c r="CD1570" s="104"/>
      <c r="CE1570" s="104"/>
      <c r="CF1570" s="104"/>
      <c r="CG1570" s="104"/>
      <c r="CH1570" s="104"/>
      <c r="CI1570" s="104"/>
      <c r="CJ1570" s="104"/>
      <c r="CK1570" s="104"/>
      <c r="CL1570" s="104"/>
      <c r="CM1570" s="104"/>
      <c r="CN1570" s="104"/>
      <c r="CO1570" s="104"/>
      <c r="CP1570" s="104"/>
      <c r="CQ1570" s="104"/>
      <c r="CR1570" s="104"/>
      <c r="CS1570" s="104"/>
      <c r="CT1570" s="104"/>
      <c r="CU1570" s="104"/>
      <c r="CV1570" s="104"/>
      <c r="CW1570" s="104"/>
      <c r="CX1570" s="104"/>
      <c r="CY1570" s="104"/>
      <c r="CZ1570" s="104"/>
      <c r="DA1570" s="104"/>
      <c r="DB1570" s="104"/>
      <c r="DC1570" s="104"/>
      <c r="DD1570" s="104"/>
      <c r="DE1570" s="104"/>
      <c r="DF1570" s="104"/>
      <c r="DG1570" s="104"/>
      <c r="DH1570" s="104"/>
      <c r="DI1570" s="104"/>
      <c r="DJ1570" s="107"/>
    </row>
    <row r="1571" spans="1:114" x14ac:dyDescent="0.2">
      <c r="A1571" s="164"/>
      <c r="B1571" s="165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Q1571" s="116"/>
      <c r="R1571" s="116"/>
      <c r="S1571" s="116"/>
      <c r="T1571" s="116"/>
      <c r="U1571" s="116"/>
      <c r="V1571" s="116"/>
      <c r="W1571" s="116"/>
      <c r="X1571" s="116"/>
      <c r="Y1571" s="122"/>
      <c r="Z1571" s="104"/>
      <c r="AA1571" s="104"/>
      <c r="AB1571" s="104"/>
      <c r="AC1571" s="104"/>
      <c r="AD1571" s="104"/>
      <c r="AE1571" s="104"/>
      <c r="AF1571" s="104"/>
      <c r="AG1571" s="104"/>
      <c r="AH1571" s="104"/>
      <c r="AI1571" s="104"/>
      <c r="AJ1571" s="104"/>
      <c r="AK1571" s="104"/>
      <c r="AL1571" s="104"/>
      <c r="AM1571" s="104"/>
      <c r="AN1571" s="104"/>
      <c r="AO1571" s="104"/>
      <c r="AP1571" s="104"/>
      <c r="AQ1571" s="104"/>
      <c r="AR1571" s="104"/>
      <c r="AS1571" s="104"/>
      <c r="AT1571" s="104"/>
      <c r="AU1571" s="104"/>
      <c r="AV1571" s="104"/>
      <c r="AW1571" s="104"/>
      <c r="AX1571" s="104"/>
      <c r="AY1571" s="104"/>
      <c r="AZ1571" s="104"/>
      <c r="BA1571" s="104"/>
      <c r="BB1571" s="104"/>
      <c r="BC1571" s="104"/>
      <c r="BD1571" s="104"/>
      <c r="BE1571" s="104"/>
      <c r="BF1571" s="104"/>
      <c r="BG1571" s="104"/>
      <c r="BH1571" s="104"/>
      <c r="BI1571" s="104"/>
      <c r="BJ1571" s="104"/>
      <c r="BK1571" s="104"/>
      <c r="BL1571" s="104"/>
      <c r="BM1571" s="104"/>
      <c r="BN1571" s="104"/>
      <c r="BO1571" s="104"/>
      <c r="BP1571" s="104"/>
      <c r="BQ1571" s="104"/>
      <c r="BR1571" s="104"/>
      <c r="BS1571" s="104"/>
      <c r="BT1571" s="104"/>
      <c r="BU1571" s="104"/>
      <c r="BV1571" s="104"/>
      <c r="BW1571" s="104"/>
      <c r="BX1571" s="104"/>
      <c r="BY1571" s="104"/>
      <c r="BZ1571" s="104"/>
      <c r="CA1571" s="104"/>
      <c r="CB1571" s="104"/>
      <c r="CC1571" s="104"/>
      <c r="CD1571" s="104"/>
      <c r="CE1571" s="104"/>
      <c r="CF1571" s="104"/>
      <c r="CG1571" s="104"/>
      <c r="CH1571" s="104"/>
      <c r="CI1571" s="104"/>
      <c r="CJ1571" s="104"/>
      <c r="CK1571" s="104"/>
      <c r="CL1571" s="104"/>
      <c r="CM1571" s="104"/>
      <c r="CN1571" s="104"/>
      <c r="CO1571" s="104"/>
      <c r="CP1571" s="104"/>
      <c r="CQ1571" s="104"/>
      <c r="CR1571" s="104"/>
      <c r="CS1571" s="104"/>
      <c r="CT1571" s="104"/>
      <c r="CU1571" s="104"/>
      <c r="CV1571" s="104"/>
      <c r="CW1571" s="104"/>
      <c r="CX1571" s="104"/>
      <c r="CY1571" s="104"/>
      <c r="CZ1571" s="104"/>
      <c r="DA1571" s="104"/>
      <c r="DB1571" s="104"/>
      <c r="DC1571" s="104"/>
      <c r="DD1571" s="104"/>
      <c r="DE1571" s="104"/>
      <c r="DF1571" s="104"/>
      <c r="DG1571" s="104"/>
      <c r="DH1571" s="104"/>
      <c r="DI1571" s="104"/>
      <c r="DJ1571" s="107"/>
    </row>
    <row r="1572" spans="1:114" x14ac:dyDescent="0.2">
      <c r="A1572" s="164"/>
      <c r="B1572" s="165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Q1572" s="116"/>
      <c r="R1572" s="116"/>
      <c r="S1572" s="116"/>
      <c r="T1572" s="116"/>
      <c r="U1572" s="116"/>
      <c r="V1572" s="116"/>
      <c r="W1572" s="116"/>
      <c r="X1572" s="116"/>
      <c r="Y1572" s="122"/>
      <c r="Z1572" s="104"/>
      <c r="AA1572" s="104"/>
      <c r="AB1572" s="104"/>
      <c r="AC1572" s="104"/>
      <c r="AD1572" s="104"/>
      <c r="AE1572" s="104"/>
      <c r="AF1572" s="104"/>
      <c r="AG1572" s="104"/>
      <c r="AH1572" s="104"/>
      <c r="AI1572" s="104"/>
      <c r="AJ1572" s="104"/>
      <c r="AK1572" s="104"/>
      <c r="AL1572" s="104"/>
      <c r="AM1572" s="104"/>
      <c r="AN1572" s="104"/>
      <c r="AO1572" s="104"/>
      <c r="AP1572" s="104"/>
      <c r="AQ1572" s="104"/>
      <c r="AR1572" s="104"/>
      <c r="AS1572" s="104"/>
      <c r="AT1572" s="104"/>
      <c r="AU1572" s="104"/>
      <c r="AV1572" s="104"/>
      <c r="AW1572" s="104"/>
      <c r="AX1572" s="104"/>
      <c r="AY1572" s="104"/>
      <c r="AZ1572" s="104"/>
      <c r="BA1572" s="104"/>
      <c r="BB1572" s="104"/>
      <c r="BC1572" s="104"/>
      <c r="BD1572" s="104"/>
      <c r="BE1572" s="104"/>
      <c r="BF1572" s="104"/>
      <c r="BG1572" s="104"/>
      <c r="BH1572" s="104"/>
      <c r="BI1572" s="104"/>
      <c r="BJ1572" s="104"/>
      <c r="BK1572" s="104"/>
      <c r="BL1572" s="104"/>
      <c r="BM1572" s="104"/>
      <c r="BN1572" s="104"/>
      <c r="BO1572" s="104"/>
      <c r="BP1572" s="104"/>
      <c r="BQ1572" s="104"/>
      <c r="BR1572" s="104"/>
      <c r="BS1572" s="104"/>
      <c r="BT1572" s="104"/>
      <c r="BU1572" s="104"/>
      <c r="BV1572" s="104"/>
      <c r="BW1572" s="104"/>
      <c r="BX1572" s="104"/>
      <c r="BY1572" s="104"/>
      <c r="BZ1572" s="104"/>
      <c r="CA1572" s="104"/>
      <c r="CB1572" s="104"/>
      <c r="CC1572" s="104"/>
      <c r="CD1572" s="104"/>
      <c r="CE1572" s="104"/>
      <c r="CF1572" s="104"/>
      <c r="CG1572" s="104"/>
      <c r="CH1572" s="104"/>
      <c r="CI1572" s="104"/>
      <c r="CJ1572" s="104"/>
      <c r="CK1572" s="104"/>
      <c r="CL1572" s="104"/>
      <c r="CM1572" s="104"/>
      <c r="CN1572" s="104"/>
      <c r="CO1572" s="104"/>
      <c r="CP1572" s="104"/>
      <c r="CQ1572" s="104"/>
      <c r="CR1572" s="104"/>
      <c r="CS1572" s="104"/>
      <c r="CT1572" s="104"/>
      <c r="CU1572" s="104"/>
      <c r="CV1572" s="104"/>
      <c r="CW1572" s="104"/>
      <c r="CX1572" s="104"/>
      <c r="CY1572" s="104"/>
      <c r="CZ1572" s="104"/>
      <c r="DA1572" s="104"/>
      <c r="DB1572" s="104"/>
      <c r="DC1572" s="104"/>
      <c r="DD1572" s="104"/>
      <c r="DE1572" s="104"/>
      <c r="DF1572" s="104"/>
      <c r="DG1572" s="104"/>
      <c r="DH1572" s="104"/>
      <c r="DI1572" s="104"/>
      <c r="DJ1572" s="107"/>
    </row>
    <row r="1573" spans="1:114" x14ac:dyDescent="0.2">
      <c r="A1573" s="164"/>
      <c r="B1573" s="165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Q1573" s="116"/>
      <c r="R1573" s="116"/>
      <c r="S1573" s="116"/>
      <c r="T1573" s="116"/>
      <c r="U1573" s="116"/>
      <c r="V1573" s="116"/>
      <c r="W1573" s="116"/>
      <c r="X1573" s="116"/>
      <c r="Y1573" s="122"/>
      <c r="Z1573" s="104"/>
      <c r="AA1573" s="104"/>
      <c r="AB1573" s="104"/>
      <c r="AC1573" s="104"/>
      <c r="AD1573" s="104"/>
      <c r="AE1573" s="104"/>
      <c r="AF1573" s="104"/>
      <c r="AG1573" s="104"/>
      <c r="AH1573" s="104"/>
      <c r="AI1573" s="104"/>
      <c r="AJ1573" s="104"/>
      <c r="AK1573" s="104"/>
      <c r="AL1573" s="104"/>
      <c r="AM1573" s="104"/>
      <c r="AN1573" s="104"/>
      <c r="AO1573" s="104"/>
      <c r="AP1573" s="104"/>
      <c r="AQ1573" s="104"/>
      <c r="AR1573" s="104"/>
      <c r="AS1573" s="104"/>
      <c r="AT1573" s="104"/>
      <c r="AU1573" s="104"/>
      <c r="AV1573" s="104"/>
      <c r="AW1573" s="104"/>
      <c r="AX1573" s="104"/>
      <c r="AY1573" s="104"/>
      <c r="AZ1573" s="104"/>
      <c r="BA1573" s="104"/>
      <c r="BB1573" s="104"/>
      <c r="BC1573" s="104"/>
      <c r="BD1573" s="104"/>
      <c r="BE1573" s="104"/>
      <c r="BF1573" s="104"/>
      <c r="BG1573" s="104"/>
      <c r="BH1573" s="104"/>
      <c r="BI1573" s="104"/>
      <c r="BJ1573" s="104"/>
      <c r="BK1573" s="104"/>
      <c r="BL1573" s="104"/>
      <c r="BM1573" s="104"/>
      <c r="BN1573" s="104"/>
      <c r="BO1573" s="104"/>
      <c r="BP1573" s="104"/>
      <c r="BQ1573" s="104"/>
      <c r="BR1573" s="104"/>
      <c r="BS1573" s="104"/>
      <c r="BT1573" s="104"/>
      <c r="BU1573" s="104"/>
      <c r="BV1573" s="104"/>
      <c r="BW1573" s="104"/>
      <c r="BX1573" s="104"/>
      <c r="BY1573" s="104"/>
      <c r="BZ1573" s="104"/>
      <c r="CA1573" s="104"/>
      <c r="CB1573" s="104"/>
      <c r="CC1573" s="104"/>
      <c r="CD1573" s="104"/>
      <c r="CE1573" s="104"/>
      <c r="CF1573" s="104"/>
      <c r="CG1573" s="104"/>
      <c r="CH1573" s="104"/>
      <c r="CI1573" s="104"/>
      <c r="CJ1573" s="104"/>
      <c r="CK1573" s="104"/>
      <c r="CL1573" s="104"/>
      <c r="CM1573" s="104"/>
      <c r="CN1573" s="104"/>
      <c r="CO1573" s="104"/>
      <c r="CP1573" s="104"/>
      <c r="CQ1573" s="104"/>
      <c r="CR1573" s="104"/>
      <c r="CS1573" s="104"/>
      <c r="CT1573" s="104"/>
      <c r="CU1573" s="104"/>
      <c r="CV1573" s="104"/>
      <c r="CW1573" s="104"/>
      <c r="CX1573" s="104"/>
      <c r="CY1573" s="104"/>
      <c r="CZ1573" s="104"/>
      <c r="DA1573" s="104"/>
      <c r="DB1573" s="104"/>
      <c r="DC1573" s="104"/>
      <c r="DD1573" s="104"/>
      <c r="DE1573" s="104"/>
      <c r="DF1573" s="104"/>
      <c r="DG1573" s="104"/>
      <c r="DH1573" s="104"/>
      <c r="DI1573" s="104"/>
      <c r="DJ1573" s="107"/>
    </row>
    <row r="1574" spans="1:114" x14ac:dyDescent="0.2">
      <c r="A1574" s="164"/>
      <c r="B1574" s="165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Q1574" s="116"/>
      <c r="R1574" s="116"/>
      <c r="S1574" s="116"/>
      <c r="T1574" s="116"/>
      <c r="U1574" s="116"/>
      <c r="V1574" s="116"/>
      <c r="W1574" s="116"/>
      <c r="X1574" s="116"/>
      <c r="Y1574" s="122"/>
      <c r="Z1574" s="104"/>
      <c r="AA1574" s="104"/>
      <c r="AB1574" s="104"/>
      <c r="AC1574" s="104"/>
      <c r="AD1574" s="104"/>
      <c r="AE1574" s="104"/>
      <c r="AF1574" s="104"/>
      <c r="AG1574" s="104"/>
      <c r="AH1574" s="104"/>
      <c r="AI1574" s="104"/>
      <c r="AJ1574" s="104"/>
      <c r="AK1574" s="104"/>
      <c r="AL1574" s="104"/>
      <c r="AM1574" s="104"/>
      <c r="AN1574" s="104"/>
      <c r="AO1574" s="104"/>
      <c r="AP1574" s="104"/>
      <c r="AQ1574" s="104"/>
      <c r="AR1574" s="104"/>
      <c r="AS1574" s="104"/>
      <c r="AT1574" s="104"/>
      <c r="AU1574" s="104"/>
      <c r="AV1574" s="104"/>
      <c r="AW1574" s="104"/>
      <c r="AX1574" s="104"/>
      <c r="AY1574" s="104"/>
      <c r="AZ1574" s="104"/>
      <c r="BA1574" s="104"/>
      <c r="BB1574" s="104"/>
      <c r="BC1574" s="104"/>
      <c r="BD1574" s="104"/>
      <c r="BE1574" s="104"/>
      <c r="BF1574" s="104"/>
      <c r="BG1574" s="104"/>
      <c r="BH1574" s="104"/>
      <c r="BI1574" s="104"/>
      <c r="BJ1574" s="104"/>
      <c r="BK1574" s="104"/>
      <c r="BL1574" s="104"/>
      <c r="BM1574" s="104"/>
      <c r="BN1574" s="104"/>
      <c r="BO1574" s="104"/>
      <c r="BP1574" s="104"/>
      <c r="BQ1574" s="104"/>
      <c r="BR1574" s="104"/>
      <c r="BS1574" s="104"/>
      <c r="BT1574" s="104"/>
      <c r="BU1574" s="104"/>
      <c r="BV1574" s="104"/>
      <c r="BW1574" s="104"/>
      <c r="BX1574" s="104"/>
      <c r="BY1574" s="104"/>
      <c r="BZ1574" s="104"/>
      <c r="CA1574" s="104"/>
      <c r="CB1574" s="104"/>
      <c r="CC1574" s="104"/>
      <c r="CD1574" s="104"/>
      <c r="CE1574" s="104"/>
      <c r="CF1574" s="104"/>
      <c r="CG1574" s="104"/>
      <c r="CH1574" s="104"/>
      <c r="CI1574" s="104"/>
      <c r="CJ1574" s="104"/>
      <c r="CK1574" s="104"/>
      <c r="CL1574" s="104"/>
      <c r="CM1574" s="104"/>
      <c r="CN1574" s="104"/>
      <c r="CO1574" s="104"/>
      <c r="CP1574" s="104"/>
      <c r="CQ1574" s="104"/>
      <c r="CR1574" s="104"/>
      <c r="CS1574" s="104"/>
      <c r="CT1574" s="104"/>
      <c r="CU1574" s="104"/>
      <c r="CV1574" s="104"/>
      <c r="CW1574" s="104"/>
      <c r="CX1574" s="104"/>
      <c r="CY1574" s="104"/>
      <c r="CZ1574" s="104"/>
      <c r="DA1574" s="104"/>
      <c r="DB1574" s="104"/>
      <c r="DC1574" s="104"/>
      <c r="DD1574" s="104"/>
      <c r="DE1574" s="104"/>
      <c r="DF1574" s="104"/>
      <c r="DG1574" s="104"/>
      <c r="DH1574" s="104"/>
      <c r="DI1574" s="104"/>
      <c r="DJ1574" s="107"/>
    </row>
    <row r="1575" spans="1:114" x14ac:dyDescent="0.2">
      <c r="A1575" s="164"/>
      <c r="B1575" s="165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Q1575" s="116"/>
      <c r="R1575" s="116"/>
      <c r="S1575" s="116"/>
      <c r="T1575" s="116"/>
      <c r="U1575" s="116"/>
      <c r="V1575" s="116"/>
      <c r="W1575" s="116"/>
      <c r="X1575" s="116"/>
      <c r="Y1575" s="122"/>
      <c r="Z1575" s="104"/>
      <c r="AA1575" s="104"/>
      <c r="AB1575" s="104"/>
      <c r="AC1575" s="104"/>
      <c r="AD1575" s="104"/>
      <c r="AE1575" s="104"/>
      <c r="AF1575" s="104"/>
      <c r="AG1575" s="104"/>
      <c r="AH1575" s="104"/>
      <c r="AI1575" s="104"/>
      <c r="AJ1575" s="104"/>
      <c r="AK1575" s="104"/>
      <c r="AL1575" s="104"/>
      <c r="AM1575" s="104"/>
      <c r="AN1575" s="104"/>
      <c r="AO1575" s="104"/>
      <c r="AP1575" s="104"/>
      <c r="AQ1575" s="104"/>
      <c r="AR1575" s="104"/>
      <c r="AS1575" s="104"/>
      <c r="AT1575" s="104"/>
      <c r="AU1575" s="104"/>
      <c r="AV1575" s="104"/>
      <c r="AW1575" s="104"/>
      <c r="AX1575" s="104"/>
      <c r="AY1575" s="104"/>
      <c r="AZ1575" s="104"/>
      <c r="BA1575" s="104"/>
      <c r="BB1575" s="104"/>
      <c r="BC1575" s="104"/>
      <c r="BD1575" s="104"/>
      <c r="BE1575" s="104"/>
      <c r="BF1575" s="104"/>
      <c r="BG1575" s="104"/>
      <c r="BH1575" s="104"/>
      <c r="BI1575" s="104"/>
      <c r="BJ1575" s="104"/>
      <c r="BK1575" s="104"/>
      <c r="BL1575" s="104"/>
      <c r="BM1575" s="104"/>
      <c r="BN1575" s="104"/>
      <c r="BO1575" s="104"/>
      <c r="BP1575" s="104"/>
      <c r="BQ1575" s="104"/>
      <c r="BR1575" s="104"/>
      <c r="BS1575" s="104"/>
      <c r="BT1575" s="104"/>
      <c r="BU1575" s="104"/>
      <c r="BV1575" s="104"/>
      <c r="BW1575" s="104"/>
      <c r="BX1575" s="104"/>
      <c r="BY1575" s="104"/>
      <c r="BZ1575" s="104"/>
      <c r="CA1575" s="104"/>
      <c r="CB1575" s="104"/>
      <c r="CC1575" s="104"/>
      <c r="CD1575" s="104"/>
      <c r="CE1575" s="104"/>
      <c r="CF1575" s="104"/>
      <c r="CG1575" s="104"/>
      <c r="CH1575" s="104"/>
      <c r="CI1575" s="104"/>
      <c r="CJ1575" s="104"/>
      <c r="CK1575" s="104"/>
      <c r="CL1575" s="104"/>
      <c r="CM1575" s="104"/>
      <c r="CN1575" s="104"/>
      <c r="CO1575" s="104"/>
      <c r="CP1575" s="104"/>
      <c r="CQ1575" s="104"/>
      <c r="CR1575" s="104"/>
      <c r="CS1575" s="104"/>
      <c r="CT1575" s="104"/>
      <c r="CU1575" s="104"/>
      <c r="CV1575" s="104"/>
      <c r="CW1575" s="104"/>
      <c r="CX1575" s="104"/>
      <c r="CY1575" s="104"/>
      <c r="CZ1575" s="104"/>
      <c r="DA1575" s="104"/>
      <c r="DB1575" s="104"/>
      <c r="DC1575" s="104"/>
      <c r="DD1575" s="104"/>
      <c r="DE1575" s="104"/>
      <c r="DF1575" s="104"/>
      <c r="DG1575" s="104"/>
      <c r="DH1575" s="104"/>
      <c r="DI1575" s="104"/>
      <c r="DJ1575" s="107"/>
    </row>
    <row r="1576" spans="1:114" x14ac:dyDescent="0.2">
      <c r="A1576" s="164"/>
      <c r="B1576" s="165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Q1576" s="116"/>
      <c r="R1576" s="116"/>
      <c r="S1576" s="116"/>
      <c r="T1576" s="116"/>
      <c r="U1576" s="116"/>
      <c r="V1576" s="116"/>
      <c r="W1576" s="116"/>
      <c r="X1576" s="116"/>
      <c r="Y1576" s="122"/>
      <c r="Z1576" s="104"/>
      <c r="AA1576" s="104"/>
      <c r="AB1576" s="104"/>
      <c r="AC1576" s="104"/>
      <c r="AD1576" s="104"/>
      <c r="AE1576" s="104"/>
      <c r="AF1576" s="104"/>
      <c r="AG1576" s="104"/>
      <c r="AH1576" s="104"/>
      <c r="AI1576" s="104"/>
      <c r="AJ1576" s="104"/>
      <c r="AK1576" s="104"/>
      <c r="AL1576" s="104"/>
      <c r="AM1576" s="104"/>
      <c r="AN1576" s="104"/>
      <c r="AO1576" s="104"/>
      <c r="AP1576" s="104"/>
      <c r="AQ1576" s="104"/>
      <c r="AR1576" s="104"/>
      <c r="AS1576" s="104"/>
      <c r="AT1576" s="104"/>
      <c r="AU1576" s="104"/>
      <c r="AV1576" s="104"/>
      <c r="AW1576" s="104"/>
      <c r="AX1576" s="104"/>
      <c r="AY1576" s="104"/>
      <c r="AZ1576" s="104"/>
      <c r="BA1576" s="104"/>
      <c r="BB1576" s="104"/>
      <c r="BC1576" s="104"/>
      <c r="BD1576" s="104"/>
      <c r="BE1576" s="104"/>
      <c r="BF1576" s="104"/>
      <c r="BG1576" s="104"/>
      <c r="BH1576" s="104"/>
      <c r="BI1576" s="104"/>
      <c r="BJ1576" s="104"/>
      <c r="BK1576" s="104"/>
      <c r="BL1576" s="104"/>
      <c r="BM1576" s="104"/>
      <c r="BN1576" s="104"/>
      <c r="BO1576" s="104"/>
      <c r="BP1576" s="104"/>
      <c r="BQ1576" s="104"/>
      <c r="BR1576" s="104"/>
      <c r="BS1576" s="104"/>
      <c r="BT1576" s="104"/>
      <c r="BU1576" s="104"/>
      <c r="BV1576" s="104"/>
      <c r="BW1576" s="104"/>
      <c r="BX1576" s="104"/>
      <c r="BY1576" s="104"/>
      <c r="BZ1576" s="104"/>
      <c r="CA1576" s="104"/>
      <c r="CB1576" s="104"/>
      <c r="CC1576" s="104"/>
      <c r="CD1576" s="104"/>
      <c r="CE1576" s="104"/>
      <c r="CF1576" s="104"/>
      <c r="CG1576" s="104"/>
      <c r="CH1576" s="104"/>
      <c r="CI1576" s="104"/>
      <c r="CJ1576" s="104"/>
      <c r="CK1576" s="104"/>
      <c r="CL1576" s="104"/>
      <c r="CM1576" s="104"/>
      <c r="CN1576" s="104"/>
      <c r="CO1576" s="104"/>
      <c r="CP1576" s="104"/>
      <c r="CQ1576" s="104"/>
      <c r="CR1576" s="104"/>
      <c r="CS1576" s="104"/>
      <c r="CT1576" s="104"/>
      <c r="CU1576" s="104"/>
      <c r="CV1576" s="104"/>
      <c r="CW1576" s="104"/>
      <c r="CX1576" s="104"/>
      <c r="CY1576" s="104"/>
      <c r="CZ1576" s="104"/>
      <c r="DA1576" s="104"/>
      <c r="DB1576" s="104"/>
      <c r="DC1576" s="104"/>
      <c r="DD1576" s="104"/>
      <c r="DE1576" s="104"/>
      <c r="DF1576" s="104"/>
      <c r="DG1576" s="104"/>
      <c r="DH1576" s="104"/>
      <c r="DI1576" s="104"/>
      <c r="DJ1576" s="107"/>
    </row>
    <row r="1577" spans="1:114" x14ac:dyDescent="0.2">
      <c r="A1577" s="164"/>
      <c r="B1577" s="165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Q1577" s="116"/>
      <c r="R1577" s="116"/>
      <c r="S1577" s="116"/>
      <c r="T1577" s="116"/>
      <c r="U1577" s="116"/>
      <c r="V1577" s="116"/>
      <c r="W1577" s="116"/>
      <c r="X1577" s="116"/>
      <c r="Y1577" s="122"/>
      <c r="Z1577" s="104"/>
      <c r="AA1577" s="104"/>
      <c r="AB1577" s="104"/>
      <c r="AC1577" s="104"/>
      <c r="AD1577" s="104"/>
      <c r="AE1577" s="104"/>
      <c r="AF1577" s="104"/>
      <c r="AG1577" s="104"/>
      <c r="AH1577" s="104"/>
      <c r="AI1577" s="104"/>
      <c r="AJ1577" s="104"/>
      <c r="AK1577" s="104"/>
      <c r="AL1577" s="104"/>
      <c r="AM1577" s="104"/>
      <c r="AN1577" s="104"/>
      <c r="AO1577" s="104"/>
      <c r="AP1577" s="104"/>
      <c r="AQ1577" s="104"/>
      <c r="AR1577" s="104"/>
      <c r="AS1577" s="104"/>
      <c r="AT1577" s="104"/>
      <c r="AU1577" s="104"/>
      <c r="AV1577" s="104"/>
      <c r="AW1577" s="104"/>
      <c r="AX1577" s="104"/>
      <c r="AY1577" s="104"/>
      <c r="AZ1577" s="104"/>
      <c r="BA1577" s="104"/>
      <c r="BB1577" s="104"/>
      <c r="BC1577" s="104"/>
      <c r="BD1577" s="104"/>
      <c r="BE1577" s="104"/>
      <c r="BF1577" s="104"/>
      <c r="BG1577" s="104"/>
      <c r="BH1577" s="104"/>
      <c r="BI1577" s="104"/>
      <c r="BJ1577" s="104"/>
      <c r="BK1577" s="104"/>
      <c r="BL1577" s="104"/>
      <c r="BM1577" s="104"/>
      <c r="BN1577" s="104"/>
      <c r="BO1577" s="104"/>
      <c r="BP1577" s="104"/>
      <c r="BQ1577" s="104"/>
      <c r="BR1577" s="104"/>
      <c r="BS1577" s="104"/>
      <c r="BT1577" s="104"/>
      <c r="BU1577" s="104"/>
      <c r="BV1577" s="104"/>
      <c r="BW1577" s="104"/>
      <c r="BX1577" s="104"/>
      <c r="BY1577" s="104"/>
      <c r="BZ1577" s="104"/>
      <c r="CA1577" s="104"/>
      <c r="CB1577" s="104"/>
      <c r="CC1577" s="104"/>
      <c r="CD1577" s="104"/>
      <c r="CE1577" s="104"/>
      <c r="CF1577" s="104"/>
      <c r="CG1577" s="104"/>
      <c r="CH1577" s="104"/>
      <c r="CI1577" s="104"/>
      <c r="CJ1577" s="104"/>
      <c r="CK1577" s="104"/>
      <c r="CL1577" s="104"/>
      <c r="CM1577" s="104"/>
      <c r="CN1577" s="104"/>
      <c r="CO1577" s="104"/>
      <c r="CP1577" s="104"/>
      <c r="CQ1577" s="104"/>
      <c r="CR1577" s="104"/>
      <c r="CS1577" s="104"/>
      <c r="CT1577" s="104"/>
      <c r="CU1577" s="104"/>
      <c r="CV1577" s="104"/>
      <c r="CW1577" s="104"/>
      <c r="CX1577" s="104"/>
      <c r="CY1577" s="104"/>
      <c r="CZ1577" s="104"/>
      <c r="DA1577" s="104"/>
      <c r="DB1577" s="104"/>
      <c r="DC1577" s="104"/>
      <c r="DD1577" s="104"/>
      <c r="DE1577" s="104"/>
      <c r="DF1577" s="104"/>
      <c r="DG1577" s="104"/>
      <c r="DH1577" s="104"/>
      <c r="DI1577" s="104"/>
      <c r="DJ1577" s="107"/>
    </row>
    <row r="1578" spans="1:114" x14ac:dyDescent="0.2">
      <c r="A1578" s="164"/>
      <c r="B1578" s="165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Q1578" s="116"/>
      <c r="R1578" s="116"/>
      <c r="S1578" s="116"/>
      <c r="T1578" s="116"/>
      <c r="U1578" s="116"/>
      <c r="V1578" s="116"/>
      <c r="W1578" s="116"/>
      <c r="X1578" s="116"/>
      <c r="Y1578" s="122"/>
      <c r="Z1578" s="104"/>
      <c r="AA1578" s="104"/>
      <c r="AB1578" s="104"/>
      <c r="AC1578" s="104"/>
      <c r="AD1578" s="104"/>
      <c r="AE1578" s="104"/>
      <c r="AF1578" s="104"/>
      <c r="AG1578" s="104"/>
      <c r="AH1578" s="104"/>
      <c r="AI1578" s="104"/>
      <c r="AJ1578" s="104"/>
      <c r="AK1578" s="104"/>
      <c r="AL1578" s="104"/>
      <c r="AM1578" s="104"/>
      <c r="AN1578" s="104"/>
      <c r="AO1578" s="104"/>
      <c r="AP1578" s="104"/>
      <c r="AQ1578" s="104"/>
      <c r="AR1578" s="104"/>
      <c r="AS1578" s="104"/>
      <c r="AT1578" s="104"/>
      <c r="AU1578" s="104"/>
      <c r="AV1578" s="104"/>
      <c r="AW1578" s="104"/>
      <c r="AX1578" s="104"/>
      <c r="AY1578" s="104"/>
      <c r="AZ1578" s="104"/>
      <c r="BA1578" s="104"/>
      <c r="BB1578" s="104"/>
      <c r="BC1578" s="104"/>
      <c r="BD1578" s="104"/>
      <c r="BE1578" s="104"/>
      <c r="BF1578" s="104"/>
      <c r="BG1578" s="104"/>
      <c r="BH1578" s="104"/>
      <c r="BI1578" s="104"/>
      <c r="BJ1578" s="104"/>
      <c r="BK1578" s="104"/>
      <c r="BL1578" s="104"/>
      <c r="BM1578" s="104"/>
      <c r="BN1578" s="104"/>
      <c r="BO1578" s="104"/>
      <c r="BP1578" s="104"/>
      <c r="BQ1578" s="104"/>
      <c r="BR1578" s="104"/>
      <c r="BS1578" s="104"/>
      <c r="BT1578" s="104"/>
      <c r="BU1578" s="104"/>
      <c r="BV1578" s="104"/>
      <c r="BW1578" s="104"/>
      <c r="BX1578" s="104"/>
      <c r="BY1578" s="104"/>
      <c r="BZ1578" s="104"/>
      <c r="CA1578" s="104"/>
      <c r="CB1578" s="104"/>
      <c r="CC1578" s="104"/>
      <c r="CD1578" s="104"/>
      <c r="CE1578" s="104"/>
      <c r="CF1578" s="104"/>
      <c r="CG1578" s="104"/>
      <c r="CH1578" s="104"/>
      <c r="CI1578" s="104"/>
      <c r="CJ1578" s="104"/>
      <c r="CK1578" s="104"/>
      <c r="CL1578" s="104"/>
      <c r="CM1578" s="104"/>
      <c r="CN1578" s="104"/>
      <c r="CO1578" s="104"/>
      <c r="CP1578" s="104"/>
      <c r="CQ1578" s="104"/>
      <c r="CR1578" s="104"/>
      <c r="CS1578" s="104"/>
      <c r="CT1578" s="104"/>
      <c r="CU1578" s="104"/>
      <c r="CV1578" s="104"/>
      <c r="CW1578" s="104"/>
      <c r="CX1578" s="104"/>
      <c r="CY1578" s="104"/>
      <c r="CZ1578" s="104"/>
      <c r="DA1578" s="104"/>
      <c r="DB1578" s="104"/>
      <c r="DC1578" s="104"/>
      <c r="DD1578" s="104"/>
      <c r="DE1578" s="104"/>
      <c r="DF1578" s="104"/>
      <c r="DG1578" s="104"/>
      <c r="DH1578" s="104"/>
      <c r="DI1578" s="104"/>
      <c r="DJ1578" s="107"/>
    </row>
    <row r="1579" spans="1:114" x14ac:dyDescent="0.2">
      <c r="A1579" s="164"/>
      <c r="B1579" s="165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Q1579" s="116"/>
      <c r="R1579" s="116"/>
      <c r="S1579" s="116"/>
      <c r="T1579" s="116"/>
      <c r="U1579" s="116"/>
      <c r="V1579" s="116"/>
      <c r="W1579" s="116"/>
      <c r="X1579" s="116"/>
      <c r="Y1579" s="122"/>
      <c r="Z1579" s="104"/>
      <c r="AA1579" s="104"/>
      <c r="AB1579" s="104"/>
      <c r="AC1579" s="104"/>
      <c r="AD1579" s="104"/>
      <c r="AE1579" s="104"/>
      <c r="AF1579" s="104"/>
      <c r="AG1579" s="104"/>
      <c r="AH1579" s="104"/>
      <c r="AI1579" s="104"/>
      <c r="AJ1579" s="104"/>
      <c r="AK1579" s="104"/>
      <c r="AL1579" s="104"/>
      <c r="AM1579" s="104"/>
      <c r="AN1579" s="104"/>
      <c r="AO1579" s="104"/>
      <c r="AP1579" s="104"/>
      <c r="AQ1579" s="104"/>
      <c r="AR1579" s="104"/>
      <c r="AS1579" s="104"/>
      <c r="AT1579" s="104"/>
      <c r="AU1579" s="104"/>
      <c r="AV1579" s="104"/>
      <c r="AW1579" s="104"/>
      <c r="AX1579" s="104"/>
      <c r="AY1579" s="104"/>
      <c r="AZ1579" s="104"/>
      <c r="BA1579" s="104"/>
      <c r="BB1579" s="104"/>
      <c r="BC1579" s="104"/>
      <c r="BD1579" s="104"/>
      <c r="BE1579" s="104"/>
      <c r="BF1579" s="104"/>
      <c r="BG1579" s="104"/>
      <c r="BH1579" s="104"/>
      <c r="BI1579" s="104"/>
      <c r="BJ1579" s="104"/>
      <c r="BK1579" s="104"/>
      <c r="BL1579" s="104"/>
      <c r="BM1579" s="104"/>
      <c r="BN1579" s="104"/>
      <c r="BO1579" s="104"/>
      <c r="BP1579" s="104"/>
      <c r="BQ1579" s="104"/>
      <c r="BR1579" s="104"/>
      <c r="BS1579" s="104"/>
      <c r="BT1579" s="104"/>
      <c r="BU1579" s="104"/>
      <c r="BV1579" s="104"/>
      <c r="BW1579" s="104"/>
      <c r="BX1579" s="104"/>
      <c r="BY1579" s="104"/>
      <c r="BZ1579" s="104"/>
      <c r="CA1579" s="104"/>
      <c r="CB1579" s="104"/>
      <c r="CC1579" s="104"/>
      <c r="CD1579" s="104"/>
      <c r="CE1579" s="104"/>
      <c r="CF1579" s="104"/>
      <c r="CG1579" s="104"/>
      <c r="CH1579" s="104"/>
      <c r="CI1579" s="104"/>
      <c r="CJ1579" s="104"/>
      <c r="CK1579" s="104"/>
      <c r="CL1579" s="104"/>
      <c r="CM1579" s="104"/>
      <c r="CN1579" s="104"/>
      <c r="CO1579" s="104"/>
      <c r="CP1579" s="104"/>
      <c r="CQ1579" s="104"/>
      <c r="CR1579" s="104"/>
      <c r="CS1579" s="104"/>
      <c r="CT1579" s="104"/>
      <c r="CU1579" s="104"/>
      <c r="CV1579" s="104"/>
      <c r="CW1579" s="104"/>
      <c r="CX1579" s="104"/>
      <c r="CY1579" s="104"/>
      <c r="CZ1579" s="104"/>
      <c r="DA1579" s="104"/>
      <c r="DB1579" s="104"/>
      <c r="DC1579" s="104"/>
      <c r="DD1579" s="104"/>
      <c r="DE1579" s="104"/>
      <c r="DF1579" s="104"/>
      <c r="DG1579" s="104"/>
      <c r="DH1579" s="104"/>
      <c r="DI1579" s="104"/>
      <c r="DJ1579" s="107"/>
    </row>
    <row r="1580" spans="1:114" x14ac:dyDescent="0.2">
      <c r="A1580" s="164"/>
      <c r="B1580" s="165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Q1580" s="116"/>
      <c r="R1580" s="116"/>
      <c r="S1580" s="116"/>
      <c r="T1580" s="116"/>
      <c r="U1580" s="116"/>
      <c r="V1580" s="116"/>
      <c r="W1580" s="116"/>
      <c r="X1580" s="116"/>
      <c r="Y1580" s="122"/>
      <c r="Z1580" s="104"/>
      <c r="AA1580" s="104"/>
      <c r="AB1580" s="104"/>
      <c r="AC1580" s="104"/>
      <c r="AD1580" s="104"/>
      <c r="AE1580" s="104"/>
      <c r="AF1580" s="104"/>
      <c r="AG1580" s="104"/>
      <c r="AH1580" s="104"/>
      <c r="AI1580" s="104"/>
      <c r="AJ1580" s="104"/>
      <c r="AK1580" s="104"/>
      <c r="AL1580" s="104"/>
      <c r="AM1580" s="104"/>
      <c r="AN1580" s="104"/>
      <c r="AO1580" s="104"/>
      <c r="AP1580" s="104"/>
      <c r="AQ1580" s="104"/>
      <c r="AR1580" s="104"/>
      <c r="AS1580" s="104"/>
      <c r="AT1580" s="104"/>
      <c r="AU1580" s="104"/>
      <c r="AV1580" s="104"/>
      <c r="AW1580" s="104"/>
      <c r="AX1580" s="104"/>
      <c r="AY1580" s="104"/>
      <c r="AZ1580" s="104"/>
      <c r="BA1580" s="104"/>
      <c r="BB1580" s="104"/>
      <c r="BC1580" s="104"/>
      <c r="BD1580" s="104"/>
      <c r="BE1580" s="104"/>
      <c r="BF1580" s="104"/>
      <c r="BG1580" s="104"/>
      <c r="BH1580" s="104"/>
      <c r="BI1580" s="104"/>
      <c r="BJ1580" s="104"/>
      <c r="BK1580" s="104"/>
      <c r="BL1580" s="104"/>
      <c r="BM1580" s="104"/>
      <c r="BN1580" s="104"/>
      <c r="BO1580" s="104"/>
      <c r="BP1580" s="104"/>
      <c r="BQ1580" s="104"/>
      <c r="BR1580" s="104"/>
      <c r="BS1580" s="104"/>
      <c r="BT1580" s="104"/>
      <c r="BU1580" s="104"/>
      <c r="BV1580" s="104"/>
      <c r="BW1580" s="104"/>
      <c r="BX1580" s="104"/>
      <c r="BY1580" s="104"/>
      <c r="BZ1580" s="104"/>
      <c r="CA1580" s="104"/>
      <c r="CB1580" s="104"/>
      <c r="CC1580" s="104"/>
      <c r="CD1580" s="104"/>
      <c r="CE1580" s="104"/>
      <c r="CF1580" s="104"/>
      <c r="CG1580" s="104"/>
      <c r="CH1580" s="104"/>
      <c r="CI1580" s="104"/>
      <c r="CJ1580" s="104"/>
      <c r="CK1580" s="104"/>
      <c r="CL1580" s="104"/>
      <c r="CM1580" s="104"/>
      <c r="CN1580" s="104"/>
      <c r="CO1580" s="104"/>
      <c r="CP1580" s="104"/>
      <c r="CQ1580" s="104"/>
      <c r="CR1580" s="104"/>
      <c r="CS1580" s="104"/>
      <c r="CT1580" s="104"/>
      <c r="CU1580" s="104"/>
      <c r="CV1580" s="104"/>
      <c r="CW1580" s="104"/>
      <c r="CX1580" s="104"/>
      <c r="CY1580" s="104"/>
      <c r="CZ1580" s="104"/>
      <c r="DA1580" s="104"/>
      <c r="DB1580" s="104"/>
      <c r="DC1580" s="104"/>
      <c r="DD1580" s="104"/>
      <c r="DE1580" s="104"/>
      <c r="DF1580" s="104"/>
      <c r="DG1580" s="104"/>
      <c r="DH1580" s="104"/>
      <c r="DI1580" s="104"/>
      <c r="DJ1580" s="107"/>
    </row>
    <row r="1581" spans="1:114" x14ac:dyDescent="0.2">
      <c r="A1581" s="164"/>
      <c r="B1581" s="165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Q1581" s="116"/>
      <c r="R1581" s="116"/>
      <c r="S1581" s="116"/>
      <c r="T1581" s="116"/>
      <c r="U1581" s="116"/>
      <c r="V1581" s="116"/>
      <c r="W1581" s="116"/>
      <c r="X1581" s="116"/>
      <c r="Y1581" s="122"/>
      <c r="Z1581" s="104"/>
      <c r="AA1581" s="104"/>
      <c r="AB1581" s="104"/>
      <c r="AC1581" s="104"/>
      <c r="AD1581" s="104"/>
      <c r="AE1581" s="104"/>
      <c r="AF1581" s="104"/>
      <c r="AG1581" s="104"/>
      <c r="AH1581" s="104"/>
      <c r="AI1581" s="104"/>
      <c r="AJ1581" s="104"/>
      <c r="AK1581" s="104"/>
      <c r="AL1581" s="104"/>
      <c r="AM1581" s="104"/>
      <c r="AN1581" s="104"/>
      <c r="AO1581" s="104"/>
      <c r="AP1581" s="104"/>
      <c r="AQ1581" s="104"/>
      <c r="AR1581" s="104"/>
      <c r="AS1581" s="104"/>
      <c r="AT1581" s="104"/>
      <c r="AU1581" s="104"/>
      <c r="AV1581" s="104"/>
      <c r="AW1581" s="104"/>
      <c r="AX1581" s="104"/>
      <c r="AY1581" s="104"/>
      <c r="AZ1581" s="104"/>
      <c r="BA1581" s="104"/>
      <c r="BB1581" s="104"/>
      <c r="BC1581" s="104"/>
      <c r="BD1581" s="104"/>
      <c r="BE1581" s="104"/>
      <c r="BF1581" s="104"/>
      <c r="BG1581" s="104"/>
      <c r="BH1581" s="104"/>
      <c r="BI1581" s="104"/>
      <c r="BJ1581" s="104"/>
      <c r="BK1581" s="104"/>
      <c r="BL1581" s="104"/>
      <c r="BM1581" s="104"/>
      <c r="BN1581" s="104"/>
      <c r="BO1581" s="104"/>
      <c r="BP1581" s="104"/>
      <c r="BQ1581" s="104"/>
      <c r="BR1581" s="104"/>
      <c r="BS1581" s="104"/>
      <c r="BT1581" s="104"/>
      <c r="BU1581" s="104"/>
      <c r="BV1581" s="104"/>
      <c r="BW1581" s="104"/>
      <c r="BX1581" s="104"/>
      <c r="BY1581" s="104"/>
      <c r="BZ1581" s="104"/>
      <c r="CA1581" s="104"/>
      <c r="CB1581" s="104"/>
      <c r="CC1581" s="104"/>
      <c r="CD1581" s="104"/>
      <c r="CE1581" s="104"/>
      <c r="CF1581" s="104"/>
      <c r="CG1581" s="104"/>
      <c r="CH1581" s="104"/>
      <c r="CI1581" s="104"/>
      <c r="CJ1581" s="104"/>
      <c r="CK1581" s="104"/>
      <c r="CL1581" s="104"/>
      <c r="CM1581" s="104"/>
      <c r="CN1581" s="104"/>
      <c r="CO1581" s="104"/>
      <c r="CP1581" s="104"/>
      <c r="CQ1581" s="104"/>
      <c r="CR1581" s="104"/>
      <c r="CS1581" s="104"/>
      <c r="CT1581" s="104"/>
      <c r="CU1581" s="104"/>
      <c r="CV1581" s="104"/>
      <c r="CW1581" s="104"/>
      <c r="CX1581" s="104"/>
      <c r="CY1581" s="104"/>
      <c r="CZ1581" s="104"/>
      <c r="DA1581" s="104"/>
      <c r="DB1581" s="104"/>
      <c r="DC1581" s="104"/>
      <c r="DD1581" s="104"/>
      <c r="DE1581" s="104"/>
      <c r="DF1581" s="104"/>
      <c r="DG1581" s="104"/>
      <c r="DH1581" s="104"/>
      <c r="DI1581" s="104"/>
      <c r="DJ1581" s="107"/>
    </row>
    <row r="1582" spans="1:114" x14ac:dyDescent="0.2">
      <c r="A1582" s="164"/>
      <c r="B1582" s="165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Q1582" s="116"/>
      <c r="R1582" s="116"/>
      <c r="S1582" s="116"/>
      <c r="T1582" s="116"/>
      <c r="U1582" s="116"/>
      <c r="V1582" s="116"/>
      <c r="W1582" s="116"/>
      <c r="X1582" s="116"/>
      <c r="Y1582" s="122"/>
      <c r="Z1582" s="104"/>
      <c r="AA1582" s="104"/>
      <c r="AB1582" s="104"/>
      <c r="AC1582" s="104"/>
      <c r="AD1582" s="104"/>
      <c r="AE1582" s="104"/>
      <c r="AF1582" s="104"/>
      <c r="AG1582" s="104"/>
      <c r="AH1582" s="104"/>
      <c r="AI1582" s="104"/>
      <c r="AJ1582" s="104"/>
      <c r="AK1582" s="104"/>
      <c r="AL1582" s="104"/>
      <c r="AM1582" s="104"/>
      <c r="AN1582" s="104"/>
      <c r="AO1582" s="104"/>
      <c r="AP1582" s="104"/>
      <c r="AQ1582" s="104"/>
      <c r="AR1582" s="104"/>
      <c r="AS1582" s="104"/>
      <c r="AT1582" s="104"/>
      <c r="AU1582" s="104"/>
      <c r="AV1582" s="104"/>
      <c r="AW1582" s="104"/>
      <c r="AX1582" s="104"/>
      <c r="AY1582" s="104"/>
      <c r="AZ1582" s="104"/>
      <c r="BA1582" s="104"/>
      <c r="BB1582" s="104"/>
      <c r="BC1582" s="104"/>
      <c r="BD1582" s="104"/>
      <c r="BE1582" s="104"/>
      <c r="BF1582" s="104"/>
      <c r="BG1582" s="104"/>
      <c r="BH1582" s="104"/>
      <c r="BI1582" s="104"/>
      <c r="BJ1582" s="104"/>
      <c r="BK1582" s="104"/>
      <c r="BL1582" s="104"/>
      <c r="BM1582" s="104"/>
      <c r="BN1582" s="104"/>
      <c r="BO1582" s="104"/>
      <c r="BP1582" s="104"/>
      <c r="BQ1582" s="104"/>
      <c r="BR1582" s="104"/>
      <c r="BS1582" s="104"/>
      <c r="BT1582" s="104"/>
      <c r="BU1582" s="104"/>
      <c r="BV1582" s="104"/>
      <c r="BW1582" s="104"/>
      <c r="BX1582" s="104"/>
      <c r="BY1582" s="104"/>
      <c r="BZ1582" s="104"/>
      <c r="CA1582" s="104"/>
      <c r="CB1582" s="104"/>
      <c r="CC1582" s="104"/>
      <c r="CD1582" s="104"/>
      <c r="CE1582" s="104"/>
      <c r="CF1582" s="104"/>
      <c r="CG1582" s="104"/>
      <c r="CH1582" s="104"/>
      <c r="CI1582" s="104"/>
      <c r="CJ1582" s="104"/>
      <c r="CK1582" s="104"/>
      <c r="CL1582" s="104"/>
      <c r="CM1582" s="104"/>
      <c r="CN1582" s="104"/>
      <c r="CO1582" s="104"/>
      <c r="CP1582" s="104"/>
      <c r="CQ1582" s="104"/>
      <c r="CR1582" s="104"/>
      <c r="CS1582" s="104"/>
      <c r="CT1582" s="104"/>
      <c r="CU1582" s="104"/>
      <c r="CV1582" s="104"/>
      <c r="CW1582" s="104"/>
      <c r="CX1582" s="104"/>
      <c r="CY1582" s="104"/>
      <c r="CZ1582" s="104"/>
      <c r="DA1582" s="104"/>
      <c r="DB1582" s="104"/>
      <c r="DC1582" s="104"/>
      <c r="DD1582" s="104"/>
      <c r="DE1582" s="104"/>
      <c r="DF1582" s="104"/>
      <c r="DG1582" s="104"/>
      <c r="DH1582" s="104"/>
      <c r="DI1582" s="104"/>
      <c r="DJ1582" s="107"/>
    </row>
    <row r="1583" spans="1:114" x14ac:dyDescent="0.2">
      <c r="A1583" s="164"/>
      <c r="B1583" s="165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Q1583" s="116"/>
      <c r="R1583" s="116"/>
      <c r="S1583" s="116"/>
      <c r="T1583" s="116"/>
      <c r="U1583" s="116"/>
      <c r="V1583" s="116"/>
      <c r="W1583" s="116"/>
      <c r="X1583" s="116"/>
      <c r="Y1583" s="122"/>
      <c r="Z1583" s="104"/>
      <c r="AA1583" s="104"/>
      <c r="AB1583" s="104"/>
      <c r="AC1583" s="104"/>
      <c r="AD1583" s="104"/>
      <c r="AE1583" s="104"/>
      <c r="AF1583" s="104"/>
      <c r="AG1583" s="104"/>
      <c r="AH1583" s="104"/>
      <c r="AI1583" s="104"/>
      <c r="AJ1583" s="104"/>
      <c r="AK1583" s="104"/>
      <c r="AL1583" s="104"/>
      <c r="AM1583" s="104"/>
      <c r="AN1583" s="104"/>
      <c r="AO1583" s="104"/>
      <c r="AP1583" s="104"/>
      <c r="AQ1583" s="104"/>
      <c r="AR1583" s="104"/>
      <c r="AS1583" s="104"/>
      <c r="AT1583" s="104"/>
      <c r="AU1583" s="104"/>
      <c r="AV1583" s="104"/>
      <c r="AW1583" s="104"/>
      <c r="AX1583" s="104"/>
      <c r="AY1583" s="104"/>
      <c r="AZ1583" s="104"/>
      <c r="BA1583" s="104"/>
      <c r="BB1583" s="104"/>
      <c r="BC1583" s="104"/>
      <c r="BD1583" s="104"/>
      <c r="BE1583" s="104"/>
      <c r="BF1583" s="104"/>
      <c r="BG1583" s="104"/>
      <c r="BH1583" s="104"/>
      <c r="BI1583" s="104"/>
      <c r="BJ1583" s="104"/>
      <c r="BK1583" s="104"/>
      <c r="BL1583" s="104"/>
      <c r="BM1583" s="104"/>
      <c r="BN1583" s="104"/>
      <c r="BO1583" s="104"/>
      <c r="BP1583" s="104"/>
      <c r="BQ1583" s="104"/>
      <c r="BR1583" s="104"/>
      <c r="BS1583" s="104"/>
      <c r="BT1583" s="104"/>
      <c r="BU1583" s="104"/>
      <c r="BV1583" s="104"/>
      <c r="BW1583" s="104"/>
      <c r="BX1583" s="104"/>
      <c r="BY1583" s="104"/>
      <c r="BZ1583" s="104"/>
      <c r="CA1583" s="104"/>
      <c r="CB1583" s="104"/>
      <c r="CC1583" s="104"/>
      <c r="CD1583" s="104"/>
      <c r="CE1583" s="104"/>
      <c r="CF1583" s="104"/>
      <c r="CG1583" s="104"/>
      <c r="CH1583" s="104"/>
      <c r="CI1583" s="104"/>
      <c r="CJ1583" s="104"/>
      <c r="CK1583" s="104"/>
      <c r="CL1583" s="104"/>
      <c r="CM1583" s="104"/>
      <c r="CN1583" s="104"/>
      <c r="CO1583" s="104"/>
      <c r="CP1583" s="104"/>
      <c r="CQ1583" s="104"/>
      <c r="CR1583" s="104"/>
      <c r="CS1583" s="104"/>
      <c r="CT1583" s="104"/>
      <c r="CU1583" s="104"/>
      <c r="CV1583" s="104"/>
      <c r="CW1583" s="104"/>
      <c r="CX1583" s="104"/>
      <c r="CY1583" s="104"/>
      <c r="CZ1583" s="104"/>
      <c r="DA1583" s="104"/>
      <c r="DB1583" s="104"/>
      <c r="DC1583" s="104"/>
      <c r="DD1583" s="104"/>
      <c r="DE1583" s="104"/>
      <c r="DF1583" s="104"/>
      <c r="DG1583" s="104"/>
      <c r="DH1583" s="104"/>
      <c r="DI1583" s="104"/>
      <c r="DJ1583" s="107"/>
    </row>
    <row r="1584" spans="1:114" x14ac:dyDescent="0.2">
      <c r="A1584" s="164"/>
      <c r="B1584" s="165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Q1584" s="116"/>
      <c r="R1584" s="116"/>
      <c r="S1584" s="116"/>
      <c r="T1584" s="116"/>
      <c r="U1584" s="116"/>
      <c r="V1584" s="116"/>
      <c r="W1584" s="116"/>
      <c r="X1584" s="116"/>
      <c r="Y1584" s="122"/>
      <c r="Z1584" s="104"/>
      <c r="AA1584" s="104"/>
      <c r="AB1584" s="104"/>
      <c r="AC1584" s="104"/>
      <c r="AD1584" s="104"/>
      <c r="AE1584" s="104"/>
      <c r="AF1584" s="104"/>
      <c r="AG1584" s="104"/>
      <c r="AH1584" s="104"/>
      <c r="AI1584" s="104"/>
      <c r="AJ1584" s="104"/>
      <c r="AK1584" s="104"/>
      <c r="AL1584" s="104"/>
      <c r="AM1584" s="104"/>
      <c r="AN1584" s="104"/>
      <c r="AO1584" s="104"/>
      <c r="AP1584" s="104"/>
      <c r="AQ1584" s="104"/>
      <c r="AR1584" s="104"/>
      <c r="AS1584" s="104"/>
      <c r="AT1584" s="104"/>
      <c r="AU1584" s="104"/>
      <c r="AV1584" s="104"/>
      <c r="AW1584" s="104"/>
      <c r="AX1584" s="104"/>
      <c r="AY1584" s="104"/>
      <c r="AZ1584" s="104"/>
      <c r="BA1584" s="104"/>
      <c r="BB1584" s="104"/>
      <c r="BC1584" s="104"/>
      <c r="BD1584" s="104"/>
      <c r="BE1584" s="104"/>
      <c r="BF1584" s="104"/>
      <c r="BG1584" s="104"/>
      <c r="BH1584" s="104"/>
      <c r="BI1584" s="104"/>
      <c r="BJ1584" s="104"/>
      <c r="BK1584" s="104"/>
      <c r="BL1584" s="104"/>
      <c r="BM1584" s="104"/>
      <c r="BN1584" s="104"/>
      <c r="BO1584" s="104"/>
      <c r="BP1584" s="104"/>
      <c r="BQ1584" s="104"/>
      <c r="BR1584" s="104"/>
      <c r="BS1584" s="104"/>
      <c r="BT1584" s="104"/>
      <c r="BU1584" s="104"/>
      <c r="BV1584" s="104"/>
      <c r="BW1584" s="104"/>
      <c r="BX1584" s="104"/>
      <c r="BY1584" s="104"/>
      <c r="BZ1584" s="104"/>
      <c r="CA1584" s="104"/>
      <c r="CB1584" s="104"/>
      <c r="CC1584" s="104"/>
      <c r="CD1584" s="104"/>
      <c r="CE1584" s="104"/>
      <c r="CF1584" s="104"/>
      <c r="CG1584" s="104"/>
      <c r="CH1584" s="104"/>
      <c r="CI1584" s="104"/>
      <c r="CJ1584" s="104"/>
      <c r="CK1584" s="104"/>
      <c r="CL1584" s="104"/>
      <c r="CM1584" s="104"/>
      <c r="CN1584" s="104"/>
      <c r="CO1584" s="104"/>
      <c r="CP1584" s="104"/>
      <c r="CQ1584" s="104"/>
      <c r="CR1584" s="104"/>
      <c r="CS1584" s="104"/>
      <c r="CT1584" s="104"/>
      <c r="CU1584" s="104"/>
      <c r="CV1584" s="104"/>
      <c r="CW1584" s="104"/>
      <c r="CX1584" s="104"/>
      <c r="CY1584" s="104"/>
      <c r="CZ1584" s="104"/>
      <c r="DA1584" s="104"/>
      <c r="DB1584" s="104"/>
      <c r="DC1584" s="104"/>
      <c r="DD1584" s="104"/>
      <c r="DE1584" s="104"/>
      <c r="DF1584" s="104"/>
      <c r="DG1584" s="104"/>
      <c r="DH1584" s="104"/>
      <c r="DI1584" s="104"/>
      <c r="DJ1584" s="107"/>
    </row>
    <row r="1585" spans="1:114" x14ac:dyDescent="0.2">
      <c r="A1585" s="164"/>
      <c r="B1585" s="165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Q1585" s="116"/>
      <c r="R1585" s="116"/>
      <c r="S1585" s="116"/>
      <c r="T1585" s="116"/>
      <c r="U1585" s="116"/>
      <c r="V1585" s="116"/>
      <c r="W1585" s="116"/>
      <c r="X1585" s="116"/>
      <c r="Y1585" s="122"/>
      <c r="Z1585" s="104"/>
      <c r="AA1585" s="104"/>
      <c r="AB1585" s="104"/>
      <c r="AC1585" s="104"/>
      <c r="AD1585" s="104"/>
      <c r="AE1585" s="104"/>
      <c r="AF1585" s="104"/>
      <c r="AG1585" s="104"/>
      <c r="AH1585" s="104"/>
      <c r="AI1585" s="104"/>
      <c r="AJ1585" s="104"/>
      <c r="AK1585" s="104"/>
      <c r="AL1585" s="104"/>
      <c r="AM1585" s="104"/>
      <c r="AN1585" s="104"/>
      <c r="AO1585" s="104"/>
      <c r="AP1585" s="104"/>
      <c r="AQ1585" s="104"/>
      <c r="AR1585" s="104"/>
      <c r="AS1585" s="104"/>
      <c r="AT1585" s="104"/>
      <c r="AU1585" s="104"/>
      <c r="AV1585" s="104"/>
      <c r="AW1585" s="104"/>
      <c r="AX1585" s="104"/>
      <c r="AY1585" s="104"/>
      <c r="AZ1585" s="104"/>
      <c r="BA1585" s="104"/>
      <c r="BB1585" s="104"/>
      <c r="BC1585" s="104"/>
      <c r="BD1585" s="104"/>
      <c r="BE1585" s="104"/>
      <c r="BF1585" s="104"/>
      <c r="BG1585" s="104"/>
      <c r="BH1585" s="104"/>
      <c r="BI1585" s="104"/>
      <c r="BJ1585" s="104"/>
      <c r="BK1585" s="104"/>
      <c r="BL1585" s="104"/>
      <c r="BM1585" s="104"/>
      <c r="BN1585" s="104"/>
      <c r="BO1585" s="104"/>
      <c r="BP1585" s="104"/>
      <c r="BQ1585" s="104"/>
      <c r="BR1585" s="104"/>
      <c r="BS1585" s="104"/>
      <c r="BT1585" s="104"/>
      <c r="BU1585" s="104"/>
      <c r="BV1585" s="104"/>
      <c r="BW1585" s="104"/>
      <c r="BX1585" s="104"/>
      <c r="BY1585" s="104"/>
      <c r="BZ1585" s="104"/>
      <c r="CA1585" s="104"/>
      <c r="CB1585" s="104"/>
      <c r="CC1585" s="104"/>
      <c r="CD1585" s="104"/>
      <c r="CE1585" s="104"/>
      <c r="CF1585" s="104"/>
      <c r="CG1585" s="104"/>
      <c r="CH1585" s="104"/>
      <c r="CI1585" s="104"/>
      <c r="CJ1585" s="104"/>
      <c r="CK1585" s="104"/>
      <c r="CL1585" s="104"/>
      <c r="CM1585" s="104"/>
      <c r="CN1585" s="104"/>
      <c r="CO1585" s="104"/>
      <c r="CP1585" s="104"/>
      <c r="CQ1585" s="104"/>
      <c r="CR1585" s="104"/>
      <c r="CS1585" s="104"/>
      <c r="CT1585" s="104"/>
      <c r="CU1585" s="104"/>
      <c r="CV1585" s="104"/>
      <c r="CW1585" s="104"/>
      <c r="CX1585" s="104"/>
      <c r="CY1585" s="104"/>
      <c r="CZ1585" s="104"/>
      <c r="DA1585" s="104"/>
      <c r="DB1585" s="104"/>
      <c r="DC1585" s="104"/>
      <c r="DD1585" s="104"/>
      <c r="DE1585" s="104"/>
      <c r="DF1585" s="104"/>
      <c r="DG1585" s="104"/>
      <c r="DH1585" s="104"/>
      <c r="DI1585" s="104"/>
      <c r="DJ1585" s="107"/>
    </row>
    <row r="1586" spans="1:114" x14ac:dyDescent="0.2">
      <c r="A1586" s="164"/>
      <c r="B1586" s="165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Q1586" s="116"/>
      <c r="R1586" s="116"/>
      <c r="S1586" s="116"/>
      <c r="T1586" s="116"/>
      <c r="U1586" s="116"/>
      <c r="V1586" s="116"/>
      <c r="W1586" s="116"/>
      <c r="X1586" s="116"/>
      <c r="Y1586" s="122"/>
      <c r="Z1586" s="104"/>
      <c r="AA1586" s="104"/>
      <c r="AB1586" s="104"/>
      <c r="AC1586" s="104"/>
      <c r="AD1586" s="104"/>
      <c r="AE1586" s="104"/>
      <c r="AF1586" s="104"/>
      <c r="AG1586" s="104"/>
      <c r="AH1586" s="104"/>
      <c r="AI1586" s="104"/>
      <c r="AJ1586" s="104"/>
      <c r="AK1586" s="104"/>
      <c r="AL1586" s="104"/>
      <c r="AM1586" s="104"/>
      <c r="AN1586" s="104"/>
      <c r="AO1586" s="104"/>
      <c r="AP1586" s="104"/>
      <c r="AQ1586" s="104"/>
      <c r="AR1586" s="104"/>
      <c r="AS1586" s="104"/>
      <c r="AT1586" s="104"/>
      <c r="AU1586" s="104"/>
      <c r="AV1586" s="104"/>
      <c r="AW1586" s="104"/>
      <c r="AX1586" s="104"/>
      <c r="AY1586" s="104"/>
      <c r="AZ1586" s="104"/>
      <c r="BA1586" s="104"/>
      <c r="BB1586" s="104"/>
      <c r="BC1586" s="104"/>
      <c r="BD1586" s="104"/>
      <c r="BE1586" s="104"/>
      <c r="BF1586" s="104"/>
      <c r="BG1586" s="104"/>
      <c r="BH1586" s="104"/>
      <c r="BI1586" s="104"/>
      <c r="BJ1586" s="104"/>
      <c r="BK1586" s="104"/>
      <c r="BL1586" s="104"/>
      <c r="BM1586" s="104"/>
      <c r="BN1586" s="104"/>
      <c r="BO1586" s="104"/>
      <c r="BP1586" s="104"/>
      <c r="BQ1586" s="104"/>
      <c r="BR1586" s="104"/>
      <c r="BS1586" s="104"/>
      <c r="BT1586" s="104"/>
      <c r="BU1586" s="104"/>
      <c r="BV1586" s="104"/>
      <c r="BW1586" s="104"/>
      <c r="BX1586" s="104"/>
      <c r="BY1586" s="104"/>
      <c r="BZ1586" s="104"/>
      <c r="CA1586" s="104"/>
      <c r="CB1586" s="104"/>
      <c r="CC1586" s="104"/>
      <c r="CD1586" s="104"/>
      <c r="CE1586" s="104"/>
      <c r="CF1586" s="104"/>
      <c r="CG1586" s="104"/>
      <c r="CH1586" s="104"/>
      <c r="CI1586" s="104"/>
      <c r="CJ1586" s="104"/>
      <c r="CK1586" s="104"/>
      <c r="CL1586" s="104"/>
      <c r="CM1586" s="104"/>
      <c r="CN1586" s="104"/>
      <c r="CO1586" s="104"/>
      <c r="CP1586" s="104"/>
      <c r="CQ1586" s="104"/>
      <c r="CR1586" s="104"/>
      <c r="CS1586" s="104"/>
      <c r="CT1586" s="104"/>
      <c r="CU1586" s="104"/>
      <c r="CV1586" s="104"/>
      <c r="CW1586" s="104"/>
      <c r="CX1586" s="104"/>
      <c r="CY1586" s="104"/>
      <c r="CZ1586" s="104"/>
      <c r="DA1586" s="104"/>
      <c r="DB1586" s="104"/>
      <c r="DC1586" s="104"/>
      <c r="DD1586" s="104"/>
      <c r="DE1586" s="104"/>
      <c r="DF1586" s="104"/>
      <c r="DG1586" s="104"/>
      <c r="DH1586" s="104"/>
      <c r="DI1586" s="104"/>
      <c r="DJ1586" s="107"/>
    </row>
    <row r="1587" spans="1:114" x14ac:dyDescent="0.2">
      <c r="A1587" s="164"/>
      <c r="B1587" s="165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Q1587" s="116"/>
      <c r="R1587" s="116"/>
      <c r="S1587" s="116"/>
      <c r="T1587" s="116"/>
      <c r="U1587" s="116"/>
      <c r="V1587" s="116"/>
      <c r="W1587" s="116"/>
      <c r="X1587" s="116"/>
      <c r="Y1587" s="122"/>
      <c r="Z1587" s="104"/>
      <c r="AA1587" s="104"/>
      <c r="AB1587" s="104"/>
      <c r="AC1587" s="104"/>
      <c r="AD1587" s="104"/>
      <c r="AE1587" s="104"/>
      <c r="AF1587" s="104"/>
      <c r="AG1587" s="104"/>
      <c r="AH1587" s="104"/>
      <c r="AI1587" s="104"/>
      <c r="AJ1587" s="104"/>
      <c r="AK1587" s="104"/>
      <c r="AL1587" s="104"/>
      <c r="AM1587" s="104"/>
      <c r="AN1587" s="104"/>
      <c r="AO1587" s="104"/>
      <c r="AP1587" s="104"/>
      <c r="AQ1587" s="104"/>
      <c r="AR1587" s="104"/>
      <c r="AS1587" s="104"/>
      <c r="AT1587" s="104"/>
      <c r="AU1587" s="104"/>
      <c r="AV1587" s="104"/>
      <c r="AW1587" s="104"/>
      <c r="AX1587" s="104"/>
      <c r="AY1587" s="104"/>
      <c r="AZ1587" s="104"/>
      <c r="BA1587" s="104"/>
      <c r="BB1587" s="104"/>
      <c r="BC1587" s="104"/>
      <c r="BD1587" s="104"/>
      <c r="BE1587" s="104"/>
      <c r="BF1587" s="104"/>
      <c r="BG1587" s="104"/>
      <c r="BH1587" s="104"/>
      <c r="BI1587" s="104"/>
      <c r="BJ1587" s="104"/>
      <c r="BK1587" s="104"/>
      <c r="BL1587" s="104"/>
      <c r="BM1587" s="104"/>
      <c r="BN1587" s="104"/>
      <c r="BO1587" s="104"/>
      <c r="BP1587" s="104"/>
      <c r="BQ1587" s="104"/>
      <c r="BR1587" s="104"/>
      <c r="BS1587" s="104"/>
      <c r="BT1587" s="104"/>
      <c r="BU1587" s="104"/>
      <c r="BV1587" s="104"/>
      <c r="BW1587" s="104"/>
      <c r="BX1587" s="104"/>
      <c r="BY1587" s="104"/>
      <c r="BZ1587" s="104"/>
      <c r="CA1587" s="104"/>
      <c r="CB1587" s="104"/>
      <c r="CC1587" s="104"/>
      <c r="CD1587" s="104"/>
      <c r="CE1587" s="104"/>
      <c r="CF1587" s="104"/>
      <c r="CG1587" s="104"/>
      <c r="CH1587" s="104"/>
      <c r="CI1587" s="104"/>
      <c r="CJ1587" s="104"/>
      <c r="CK1587" s="104"/>
      <c r="CL1587" s="104"/>
      <c r="CM1587" s="104"/>
      <c r="CN1587" s="104"/>
      <c r="CO1587" s="104"/>
      <c r="CP1587" s="104"/>
      <c r="CQ1587" s="104"/>
      <c r="CR1587" s="104"/>
      <c r="CS1587" s="104"/>
      <c r="CT1587" s="104"/>
      <c r="CU1587" s="104"/>
      <c r="CV1587" s="104"/>
      <c r="CW1587" s="104"/>
      <c r="CX1587" s="104"/>
      <c r="CY1587" s="104"/>
      <c r="CZ1587" s="104"/>
      <c r="DA1587" s="104"/>
      <c r="DB1587" s="104"/>
      <c r="DC1587" s="104"/>
      <c r="DD1587" s="104"/>
      <c r="DE1587" s="104"/>
      <c r="DF1587" s="104"/>
      <c r="DG1587" s="104"/>
      <c r="DH1587" s="104"/>
      <c r="DI1587" s="104"/>
      <c r="DJ1587" s="107"/>
    </row>
    <row r="1588" spans="1:114" x14ac:dyDescent="0.2">
      <c r="A1588" s="164"/>
      <c r="B1588" s="165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Q1588" s="116"/>
      <c r="R1588" s="116"/>
      <c r="S1588" s="116"/>
      <c r="T1588" s="116"/>
      <c r="U1588" s="116"/>
      <c r="V1588" s="116"/>
      <c r="W1588" s="116"/>
      <c r="X1588" s="116"/>
      <c r="Y1588" s="122"/>
      <c r="Z1588" s="104"/>
      <c r="AA1588" s="104"/>
      <c r="AB1588" s="104"/>
      <c r="AC1588" s="104"/>
      <c r="AD1588" s="104"/>
      <c r="AE1588" s="104"/>
      <c r="AF1588" s="104"/>
      <c r="AG1588" s="104"/>
      <c r="AH1588" s="104"/>
      <c r="AI1588" s="104"/>
      <c r="AJ1588" s="104"/>
      <c r="AK1588" s="104"/>
      <c r="AL1588" s="104"/>
      <c r="AM1588" s="104"/>
      <c r="AN1588" s="104"/>
      <c r="AO1588" s="104"/>
      <c r="AP1588" s="104"/>
      <c r="AQ1588" s="104"/>
      <c r="AR1588" s="104"/>
      <c r="AS1588" s="104"/>
      <c r="AT1588" s="104"/>
      <c r="AU1588" s="104"/>
      <c r="AV1588" s="104"/>
      <c r="AW1588" s="104"/>
      <c r="AX1588" s="104"/>
      <c r="AY1588" s="104"/>
      <c r="AZ1588" s="104"/>
      <c r="BA1588" s="104"/>
      <c r="BB1588" s="104"/>
      <c r="BC1588" s="104"/>
      <c r="BD1588" s="104"/>
      <c r="BE1588" s="104"/>
      <c r="BF1588" s="104"/>
      <c r="BG1588" s="104"/>
      <c r="BH1588" s="104"/>
      <c r="BI1588" s="104"/>
      <c r="BJ1588" s="104"/>
      <c r="BK1588" s="104"/>
      <c r="BL1588" s="104"/>
      <c r="BM1588" s="104"/>
      <c r="BN1588" s="104"/>
      <c r="BO1588" s="104"/>
      <c r="BP1588" s="104"/>
      <c r="BQ1588" s="104"/>
      <c r="BR1588" s="104"/>
      <c r="BS1588" s="104"/>
      <c r="BT1588" s="104"/>
      <c r="BU1588" s="104"/>
      <c r="BV1588" s="104"/>
      <c r="BW1588" s="104"/>
      <c r="BX1588" s="104"/>
      <c r="BY1588" s="104"/>
      <c r="BZ1588" s="104"/>
      <c r="CA1588" s="104"/>
      <c r="CB1588" s="104"/>
      <c r="CC1588" s="104"/>
      <c r="CD1588" s="104"/>
      <c r="CE1588" s="104"/>
      <c r="CF1588" s="104"/>
      <c r="CG1588" s="104"/>
      <c r="CH1588" s="104"/>
      <c r="CI1588" s="104"/>
      <c r="CJ1588" s="104"/>
      <c r="CK1588" s="104"/>
      <c r="CL1588" s="104"/>
      <c r="CM1588" s="104"/>
      <c r="CN1588" s="104"/>
      <c r="CO1588" s="104"/>
      <c r="CP1588" s="104"/>
      <c r="CQ1588" s="104"/>
      <c r="CR1588" s="104"/>
      <c r="CS1588" s="104"/>
      <c r="CT1588" s="104"/>
      <c r="CU1588" s="104"/>
      <c r="CV1588" s="104"/>
      <c r="CW1588" s="104"/>
      <c r="CX1588" s="104"/>
      <c r="CY1588" s="104"/>
      <c r="CZ1588" s="104"/>
      <c r="DA1588" s="104"/>
      <c r="DB1588" s="104"/>
      <c r="DC1588" s="104"/>
      <c r="DD1588" s="104"/>
      <c r="DE1588" s="104"/>
      <c r="DF1588" s="104"/>
      <c r="DG1588" s="104"/>
      <c r="DH1588" s="104"/>
      <c r="DI1588" s="104"/>
      <c r="DJ1588" s="107"/>
    </row>
    <row r="1589" spans="1:114" x14ac:dyDescent="0.2">
      <c r="A1589" s="164"/>
      <c r="B1589" s="165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Q1589" s="116"/>
      <c r="R1589" s="116"/>
      <c r="S1589" s="116"/>
      <c r="T1589" s="116"/>
      <c r="U1589" s="116"/>
      <c r="V1589" s="116"/>
      <c r="W1589" s="116"/>
      <c r="X1589" s="116"/>
      <c r="Y1589" s="122"/>
      <c r="Z1589" s="104"/>
      <c r="AA1589" s="104"/>
      <c r="AB1589" s="104"/>
      <c r="AC1589" s="104"/>
      <c r="AD1589" s="104"/>
      <c r="AE1589" s="104"/>
      <c r="AF1589" s="104"/>
      <c r="AG1589" s="104"/>
      <c r="AH1589" s="104"/>
      <c r="AI1589" s="104"/>
      <c r="AJ1589" s="104"/>
      <c r="AK1589" s="104"/>
      <c r="AL1589" s="104"/>
      <c r="AM1589" s="104"/>
      <c r="AN1589" s="104"/>
      <c r="AO1589" s="104"/>
      <c r="AP1589" s="104"/>
      <c r="AQ1589" s="104"/>
      <c r="AR1589" s="104"/>
      <c r="AS1589" s="104"/>
      <c r="AT1589" s="104"/>
      <c r="AU1589" s="104"/>
      <c r="AV1589" s="104"/>
      <c r="AW1589" s="104"/>
      <c r="AX1589" s="104"/>
      <c r="AY1589" s="104"/>
      <c r="AZ1589" s="104"/>
      <c r="BA1589" s="104"/>
      <c r="BB1589" s="104"/>
      <c r="BC1589" s="104"/>
      <c r="BD1589" s="104"/>
      <c r="BE1589" s="104"/>
      <c r="BF1589" s="104"/>
      <c r="BG1589" s="104"/>
      <c r="BH1589" s="104"/>
      <c r="BI1589" s="104"/>
      <c r="BJ1589" s="104"/>
      <c r="BK1589" s="104"/>
      <c r="BL1589" s="104"/>
      <c r="BM1589" s="104"/>
      <c r="BN1589" s="104"/>
      <c r="BO1589" s="104"/>
      <c r="BP1589" s="104"/>
      <c r="BQ1589" s="104"/>
      <c r="BR1589" s="104"/>
      <c r="BS1589" s="104"/>
      <c r="BT1589" s="104"/>
      <c r="BU1589" s="104"/>
      <c r="BV1589" s="104"/>
      <c r="BW1589" s="104"/>
      <c r="BX1589" s="104"/>
      <c r="BY1589" s="104"/>
      <c r="BZ1589" s="104"/>
      <c r="CA1589" s="104"/>
      <c r="CB1589" s="104"/>
      <c r="CC1589" s="104"/>
      <c r="CD1589" s="104"/>
      <c r="CE1589" s="104"/>
      <c r="CF1589" s="104"/>
      <c r="CG1589" s="104"/>
      <c r="CH1589" s="104"/>
      <c r="CI1589" s="104"/>
      <c r="CJ1589" s="104"/>
      <c r="CK1589" s="104"/>
      <c r="CL1589" s="104"/>
      <c r="CM1589" s="104"/>
      <c r="CN1589" s="104"/>
      <c r="CO1589" s="104"/>
      <c r="CP1589" s="104"/>
      <c r="CQ1589" s="104"/>
      <c r="CR1589" s="104"/>
      <c r="CS1589" s="104"/>
      <c r="CT1589" s="104"/>
      <c r="CU1589" s="104"/>
      <c r="CV1589" s="104"/>
      <c r="CW1589" s="104"/>
      <c r="CX1589" s="104"/>
      <c r="CY1589" s="104"/>
      <c r="CZ1589" s="104"/>
      <c r="DA1589" s="104"/>
      <c r="DB1589" s="104"/>
      <c r="DC1589" s="104"/>
      <c r="DD1589" s="104"/>
      <c r="DE1589" s="104"/>
      <c r="DF1589" s="104"/>
      <c r="DG1589" s="104"/>
      <c r="DH1589" s="104"/>
      <c r="DI1589" s="104"/>
      <c r="DJ1589" s="107"/>
    </row>
    <row r="1590" spans="1:114" x14ac:dyDescent="0.2">
      <c r="A1590" s="164"/>
      <c r="B1590" s="165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Q1590" s="116"/>
      <c r="R1590" s="116"/>
      <c r="S1590" s="116"/>
      <c r="T1590" s="116"/>
      <c r="U1590" s="116"/>
      <c r="V1590" s="116"/>
      <c r="W1590" s="116"/>
      <c r="X1590" s="116"/>
      <c r="Y1590" s="122"/>
      <c r="Z1590" s="104"/>
      <c r="AA1590" s="104"/>
      <c r="AB1590" s="104"/>
      <c r="AC1590" s="104"/>
      <c r="AD1590" s="104"/>
      <c r="AE1590" s="104"/>
      <c r="AF1590" s="104"/>
      <c r="AG1590" s="104"/>
      <c r="AH1590" s="104"/>
      <c r="AI1590" s="104"/>
      <c r="AJ1590" s="104"/>
      <c r="AK1590" s="104"/>
      <c r="AL1590" s="104"/>
      <c r="AM1590" s="104"/>
      <c r="AN1590" s="104"/>
      <c r="AO1590" s="104"/>
      <c r="AP1590" s="104"/>
      <c r="AQ1590" s="104"/>
      <c r="AR1590" s="104"/>
      <c r="AS1590" s="104"/>
      <c r="AT1590" s="104"/>
      <c r="AU1590" s="104"/>
      <c r="AV1590" s="104"/>
      <c r="AW1590" s="104"/>
      <c r="AX1590" s="104"/>
      <c r="AY1590" s="104"/>
      <c r="AZ1590" s="104"/>
      <c r="BA1590" s="104"/>
      <c r="BB1590" s="104"/>
      <c r="BC1590" s="104"/>
      <c r="BD1590" s="104"/>
      <c r="BE1590" s="104"/>
      <c r="BF1590" s="104"/>
      <c r="BG1590" s="104"/>
      <c r="BH1590" s="104"/>
      <c r="BI1590" s="104"/>
      <c r="BJ1590" s="104"/>
      <c r="BK1590" s="104"/>
      <c r="BL1590" s="104"/>
      <c r="BM1590" s="104"/>
      <c r="BN1590" s="104"/>
      <c r="BO1590" s="104"/>
      <c r="BP1590" s="104"/>
      <c r="BQ1590" s="104"/>
      <c r="BR1590" s="104"/>
      <c r="BS1590" s="104"/>
      <c r="BT1590" s="104"/>
      <c r="BU1590" s="104"/>
      <c r="BV1590" s="104"/>
      <c r="BW1590" s="104"/>
      <c r="BX1590" s="104"/>
      <c r="BY1590" s="104"/>
      <c r="BZ1590" s="104"/>
      <c r="CA1590" s="104"/>
      <c r="CB1590" s="104"/>
      <c r="CC1590" s="104"/>
      <c r="CD1590" s="104"/>
      <c r="CE1590" s="104"/>
      <c r="CF1590" s="104"/>
      <c r="CG1590" s="104"/>
      <c r="CH1590" s="104"/>
      <c r="CI1590" s="104"/>
      <c r="CJ1590" s="104"/>
      <c r="CK1590" s="104"/>
      <c r="CL1590" s="104"/>
      <c r="CM1590" s="104"/>
      <c r="CN1590" s="104"/>
      <c r="CO1590" s="104"/>
      <c r="CP1590" s="104"/>
      <c r="CQ1590" s="104"/>
      <c r="CR1590" s="104"/>
      <c r="CS1590" s="104"/>
      <c r="CT1590" s="104"/>
      <c r="CU1590" s="104"/>
      <c r="CV1590" s="104"/>
      <c r="CW1590" s="104"/>
      <c r="CX1590" s="104"/>
      <c r="CY1590" s="104"/>
      <c r="CZ1590" s="104"/>
      <c r="DA1590" s="104"/>
      <c r="DB1590" s="104"/>
      <c r="DC1590" s="104"/>
      <c r="DD1590" s="104"/>
      <c r="DE1590" s="104"/>
      <c r="DF1590" s="104"/>
      <c r="DG1590" s="104"/>
      <c r="DH1590" s="104"/>
      <c r="DI1590" s="104"/>
      <c r="DJ1590" s="107"/>
    </row>
    <row r="1591" spans="1:114" x14ac:dyDescent="0.2">
      <c r="A1591" s="164"/>
      <c r="B1591" s="165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Q1591" s="116"/>
      <c r="R1591" s="116"/>
      <c r="S1591" s="116"/>
      <c r="T1591" s="116"/>
      <c r="U1591" s="116"/>
      <c r="V1591" s="116"/>
      <c r="W1591" s="116"/>
      <c r="X1591" s="116"/>
      <c r="Y1591" s="122"/>
      <c r="Z1591" s="104"/>
      <c r="AA1591" s="104"/>
      <c r="AB1591" s="104"/>
      <c r="AC1591" s="104"/>
      <c r="AD1591" s="104"/>
      <c r="AE1591" s="104"/>
      <c r="AF1591" s="104"/>
      <c r="AG1591" s="104"/>
      <c r="AH1591" s="104"/>
      <c r="AI1591" s="104"/>
      <c r="AJ1591" s="104"/>
      <c r="AK1591" s="104"/>
      <c r="AL1591" s="104"/>
      <c r="AM1591" s="104"/>
      <c r="AN1591" s="104"/>
      <c r="AO1591" s="104"/>
      <c r="AP1591" s="104"/>
      <c r="AQ1591" s="104"/>
      <c r="AR1591" s="104"/>
      <c r="AS1591" s="104"/>
      <c r="AT1591" s="104"/>
      <c r="AU1591" s="104"/>
      <c r="AV1591" s="104"/>
      <c r="AW1591" s="104"/>
      <c r="AX1591" s="104"/>
      <c r="AY1591" s="104"/>
      <c r="AZ1591" s="104"/>
      <c r="BA1591" s="104"/>
      <c r="BB1591" s="104"/>
      <c r="BC1591" s="104"/>
      <c r="BD1591" s="104"/>
      <c r="BE1591" s="104"/>
      <c r="BF1591" s="104"/>
      <c r="BG1591" s="104"/>
      <c r="BH1591" s="104"/>
      <c r="BI1591" s="104"/>
      <c r="BJ1591" s="104"/>
      <c r="BK1591" s="104"/>
      <c r="BL1591" s="104"/>
      <c r="BM1591" s="104"/>
      <c r="BN1591" s="104"/>
      <c r="BO1591" s="104"/>
      <c r="BP1591" s="104"/>
      <c r="BQ1591" s="104"/>
      <c r="BR1591" s="104"/>
      <c r="BS1591" s="104"/>
      <c r="BT1591" s="104"/>
      <c r="BU1591" s="104"/>
      <c r="BV1591" s="104"/>
      <c r="BW1591" s="104"/>
      <c r="BX1591" s="104"/>
      <c r="BY1591" s="104"/>
      <c r="BZ1591" s="104"/>
      <c r="CA1591" s="104"/>
      <c r="CB1591" s="104"/>
      <c r="CC1591" s="104"/>
      <c r="CD1591" s="104"/>
      <c r="CE1591" s="104"/>
      <c r="CF1591" s="104"/>
      <c r="CG1591" s="104"/>
      <c r="CH1591" s="104"/>
      <c r="CI1591" s="104"/>
      <c r="CJ1591" s="104"/>
      <c r="CK1591" s="104"/>
      <c r="CL1591" s="104"/>
      <c r="CM1591" s="104"/>
      <c r="CN1591" s="104"/>
      <c r="CO1591" s="104"/>
      <c r="CP1591" s="104"/>
      <c r="CQ1591" s="104"/>
      <c r="CR1591" s="104"/>
      <c r="CS1591" s="104"/>
      <c r="CT1591" s="104"/>
      <c r="CU1591" s="104"/>
      <c r="CV1591" s="104"/>
      <c r="CW1591" s="104"/>
      <c r="CX1591" s="104"/>
      <c r="CY1591" s="104"/>
      <c r="CZ1591" s="104"/>
      <c r="DA1591" s="104"/>
      <c r="DB1591" s="104"/>
      <c r="DC1591" s="104"/>
      <c r="DD1591" s="104"/>
      <c r="DE1591" s="104"/>
      <c r="DF1591" s="104"/>
      <c r="DG1591" s="104"/>
      <c r="DH1591" s="104"/>
      <c r="DI1591" s="104"/>
      <c r="DJ1591" s="107"/>
    </row>
    <row r="1592" spans="1:114" x14ac:dyDescent="0.2">
      <c r="A1592" s="164"/>
      <c r="B1592" s="165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Q1592" s="116"/>
      <c r="R1592" s="116"/>
      <c r="S1592" s="116"/>
      <c r="T1592" s="116"/>
      <c r="U1592" s="116"/>
      <c r="V1592" s="116"/>
      <c r="W1592" s="116"/>
      <c r="X1592" s="116"/>
      <c r="Y1592" s="122"/>
      <c r="Z1592" s="104"/>
      <c r="AA1592" s="104"/>
      <c r="AB1592" s="104"/>
      <c r="AC1592" s="104"/>
      <c r="AD1592" s="104"/>
      <c r="AE1592" s="104"/>
      <c r="AF1592" s="104"/>
      <c r="AG1592" s="104"/>
      <c r="AH1592" s="104"/>
      <c r="AI1592" s="104"/>
      <c r="AJ1592" s="104"/>
      <c r="AK1592" s="104"/>
      <c r="AL1592" s="104"/>
      <c r="AM1592" s="104"/>
      <c r="AN1592" s="104"/>
      <c r="AO1592" s="104"/>
      <c r="AP1592" s="104"/>
      <c r="AQ1592" s="104"/>
      <c r="AR1592" s="104"/>
      <c r="AS1592" s="104"/>
      <c r="AT1592" s="104"/>
      <c r="AU1592" s="104"/>
      <c r="AV1592" s="104"/>
      <c r="AW1592" s="104"/>
      <c r="AX1592" s="104"/>
      <c r="AY1592" s="104"/>
      <c r="AZ1592" s="104"/>
      <c r="BA1592" s="104"/>
      <c r="BB1592" s="104"/>
      <c r="BC1592" s="104"/>
      <c r="BD1592" s="104"/>
      <c r="BE1592" s="104"/>
      <c r="BF1592" s="104"/>
      <c r="BG1592" s="104"/>
      <c r="BH1592" s="104"/>
      <c r="BI1592" s="104"/>
      <c r="BJ1592" s="104"/>
      <c r="BK1592" s="104"/>
      <c r="BL1592" s="104"/>
      <c r="BM1592" s="104"/>
      <c r="BN1592" s="104"/>
      <c r="BO1592" s="104"/>
      <c r="BP1592" s="104"/>
      <c r="BQ1592" s="104"/>
      <c r="BR1592" s="104"/>
      <c r="BS1592" s="104"/>
      <c r="BT1592" s="104"/>
      <c r="BU1592" s="104"/>
      <c r="BV1592" s="104"/>
      <c r="BW1592" s="104"/>
      <c r="BX1592" s="104"/>
      <c r="BY1592" s="104"/>
      <c r="BZ1592" s="104"/>
      <c r="CA1592" s="104"/>
      <c r="CB1592" s="104"/>
      <c r="CC1592" s="104"/>
      <c r="CD1592" s="104"/>
      <c r="CE1592" s="104"/>
      <c r="CF1592" s="104"/>
      <c r="CG1592" s="104"/>
      <c r="CH1592" s="104"/>
      <c r="CI1592" s="104"/>
      <c r="CJ1592" s="104"/>
      <c r="CK1592" s="104"/>
      <c r="CL1592" s="104"/>
      <c r="CM1592" s="104"/>
      <c r="CN1592" s="104"/>
      <c r="CO1592" s="104"/>
      <c r="CP1592" s="104"/>
      <c r="CQ1592" s="104"/>
      <c r="CR1592" s="104"/>
      <c r="CS1592" s="104"/>
      <c r="CT1592" s="104"/>
      <c r="CU1592" s="104"/>
      <c r="CV1592" s="104"/>
      <c r="CW1592" s="104"/>
      <c r="CX1592" s="104"/>
      <c r="CY1592" s="104"/>
      <c r="CZ1592" s="104"/>
      <c r="DA1592" s="104"/>
      <c r="DB1592" s="104"/>
      <c r="DC1592" s="104"/>
      <c r="DD1592" s="104"/>
      <c r="DE1592" s="104"/>
      <c r="DF1592" s="104"/>
      <c r="DG1592" s="104"/>
      <c r="DH1592" s="104"/>
      <c r="DI1592" s="104"/>
      <c r="DJ1592" s="107"/>
    </row>
    <row r="1593" spans="1:114" x14ac:dyDescent="0.2">
      <c r="A1593" s="164"/>
      <c r="B1593" s="165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Q1593" s="116"/>
      <c r="R1593" s="116"/>
      <c r="S1593" s="116"/>
      <c r="T1593" s="116"/>
      <c r="U1593" s="116"/>
      <c r="V1593" s="116"/>
      <c r="W1593" s="116"/>
      <c r="X1593" s="116"/>
      <c r="Y1593" s="122"/>
      <c r="Z1593" s="104"/>
      <c r="AA1593" s="104"/>
      <c r="AB1593" s="104"/>
      <c r="AC1593" s="104"/>
      <c r="AD1593" s="104"/>
      <c r="AE1593" s="104"/>
      <c r="AF1593" s="104"/>
      <c r="AG1593" s="104"/>
      <c r="AH1593" s="104"/>
      <c r="AI1593" s="104"/>
      <c r="AJ1593" s="104"/>
      <c r="AK1593" s="104"/>
      <c r="AL1593" s="104"/>
      <c r="AM1593" s="104"/>
      <c r="AN1593" s="104"/>
      <c r="AO1593" s="104"/>
      <c r="AP1593" s="104"/>
      <c r="AQ1593" s="104"/>
      <c r="AR1593" s="104"/>
      <c r="AS1593" s="104"/>
      <c r="AT1593" s="104"/>
      <c r="AU1593" s="104"/>
      <c r="AV1593" s="104"/>
      <c r="AW1593" s="104"/>
      <c r="AX1593" s="104"/>
      <c r="AY1593" s="104"/>
      <c r="AZ1593" s="104"/>
      <c r="BA1593" s="104"/>
      <c r="BB1593" s="104"/>
      <c r="BC1593" s="104"/>
      <c r="BD1593" s="104"/>
      <c r="BE1593" s="104"/>
      <c r="BF1593" s="104"/>
      <c r="BG1593" s="104"/>
      <c r="BH1593" s="104"/>
      <c r="BI1593" s="104"/>
      <c r="BJ1593" s="104"/>
      <c r="BK1593" s="104"/>
      <c r="BL1593" s="104"/>
      <c r="BM1593" s="104"/>
      <c r="BN1593" s="104"/>
      <c r="BO1593" s="104"/>
      <c r="BP1593" s="104"/>
      <c r="BQ1593" s="104"/>
      <c r="BR1593" s="104"/>
      <c r="BS1593" s="104"/>
      <c r="BT1593" s="104"/>
      <c r="BU1593" s="104"/>
      <c r="BV1593" s="104"/>
      <c r="BW1593" s="104"/>
      <c r="BX1593" s="104"/>
      <c r="BY1593" s="104"/>
      <c r="BZ1593" s="104"/>
      <c r="CA1593" s="104"/>
      <c r="CB1593" s="104"/>
      <c r="CC1593" s="104"/>
      <c r="CD1593" s="104"/>
      <c r="CE1593" s="104"/>
      <c r="CF1593" s="104"/>
      <c r="CG1593" s="104"/>
      <c r="CH1593" s="104"/>
      <c r="CI1593" s="104"/>
      <c r="CJ1593" s="104"/>
      <c r="CK1593" s="104"/>
      <c r="CL1593" s="104"/>
      <c r="CM1593" s="104"/>
      <c r="CN1593" s="104"/>
      <c r="CO1593" s="104"/>
      <c r="CP1593" s="104"/>
      <c r="CQ1593" s="104"/>
      <c r="CR1593" s="104"/>
      <c r="CS1593" s="104"/>
      <c r="CT1593" s="104"/>
      <c r="CU1593" s="104"/>
      <c r="CV1593" s="104"/>
      <c r="CW1593" s="104"/>
      <c r="CX1593" s="104"/>
      <c r="CY1593" s="104"/>
      <c r="CZ1593" s="104"/>
      <c r="DA1593" s="104"/>
      <c r="DB1593" s="104"/>
      <c r="DC1593" s="104"/>
      <c r="DD1593" s="104"/>
      <c r="DE1593" s="104"/>
      <c r="DF1593" s="104"/>
      <c r="DG1593" s="104"/>
      <c r="DH1593" s="104"/>
      <c r="DI1593" s="104"/>
      <c r="DJ1593" s="107"/>
    </row>
    <row r="1594" spans="1:114" x14ac:dyDescent="0.2">
      <c r="A1594" s="164"/>
      <c r="B1594" s="165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Q1594" s="116"/>
      <c r="R1594" s="116"/>
      <c r="S1594" s="116"/>
      <c r="T1594" s="116"/>
      <c r="U1594" s="116"/>
      <c r="V1594" s="116"/>
      <c r="W1594" s="116"/>
      <c r="X1594" s="116"/>
      <c r="Y1594" s="122"/>
      <c r="Z1594" s="104"/>
      <c r="AA1594" s="104"/>
      <c r="AB1594" s="104"/>
      <c r="AC1594" s="104"/>
      <c r="AD1594" s="104"/>
      <c r="AE1594" s="104"/>
      <c r="AF1594" s="104"/>
      <c r="AG1594" s="104"/>
      <c r="AH1594" s="104"/>
      <c r="AI1594" s="104"/>
      <c r="AJ1594" s="104"/>
      <c r="AK1594" s="104"/>
      <c r="AL1594" s="104"/>
      <c r="AM1594" s="104"/>
      <c r="AN1594" s="104"/>
      <c r="AO1594" s="104"/>
      <c r="AP1594" s="104"/>
      <c r="AQ1594" s="104"/>
      <c r="AR1594" s="104"/>
      <c r="AS1594" s="104"/>
      <c r="AT1594" s="104"/>
      <c r="AU1594" s="104"/>
      <c r="AV1594" s="104"/>
      <c r="AW1594" s="104"/>
      <c r="AX1594" s="104"/>
      <c r="AY1594" s="104"/>
      <c r="AZ1594" s="104"/>
      <c r="BA1594" s="104"/>
      <c r="BB1594" s="104"/>
      <c r="BC1594" s="104"/>
      <c r="BD1594" s="104"/>
      <c r="BE1594" s="104"/>
      <c r="BF1594" s="104"/>
      <c r="BG1594" s="104"/>
      <c r="BH1594" s="104"/>
      <c r="BI1594" s="104"/>
      <c r="BJ1594" s="104"/>
      <c r="BK1594" s="104"/>
      <c r="BL1594" s="104"/>
      <c r="BM1594" s="104"/>
      <c r="BN1594" s="104"/>
      <c r="BO1594" s="104"/>
      <c r="BP1594" s="104"/>
      <c r="BQ1594" s="104"/>
      <c r="BR1594" s="104"/>
      <c r="BS1594" s="104"/>
      <c r="BT1594" s="104"/>
      <c r="BU1594" s="104"/>
      <c r="BV1594" s="104"/>
      <c r="BW1594" s="104"/>
      <c r="BX1594" s="104"/>
      <c r="BY1594" s="104"/>
      <c r="BZ1594" s="104"/>
      <c r="CA1594" s="104"/>
      <c r="CB1594" s="104"/>
      <c r="CC1594" s="104"/>
      <c r="CD1594" s="104"/>
      <c r="CE1594" s="104"/>
      <c r="CF1594" s="104"/>
      <c r="CG1594" s="104"/>
      <c r="CH1594" s="104"/>
      <c r="CI1594" s="104"/>
      <c r="CJ1594" s="104"/>
      <c r="CK1594" s="104"/>
      <c r="CL1594" s="104"/>
      <c r="CM1594" s="104"/>
      <c r="CN1594" s="104"/>
      <c r="CO1594" s="104"/>
      <c r="CP1594" s="104"/>
      <c r="CQ1594" s="104"/>
      <c r="CR1594" s="104"/>
      <c r="CS1594" s="104"/>
      <c r="CT1594" s="104"/>
      <c r="CU1594" s="104"/>
      <c r="CV1594" s="104"/>
      <c r="CW1594" s="104"/>
      <c r="CX1594" s="104"/>
      <c r="CY1594" s="104"/>
      <c r="CZ1594" s="104"/>
      <c r="DA1594" s="104"/>
      <c r="DB1594" s="104"/>
      <c r="DC1594" s="104"/>
      <c r="DD1594" s="104"/>
      <c r="DE1594" s="104"/>
      <c r="DF1594" s="104"/>
      <c r="DG1594" s="104"/>
      <c r="DH1594" s="104"/>
      <c r="DI1594" s="104"/>
      <c r="DJ1594" s="107"/>
    </row>
    <row r="1595" spans="1:114" x14ac:dyDescent="0.2">
      <c r="A1595" s="164"/>
      <c r="B1595" s="165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Q1595" s="116"/>
      <c r="R1595" s="116"/>
      <c r="S1595" s="116"/>
      <c r="T1595" s="116"/>
      <c r="U1595" s="116"/>
      <c r="V1595" s="116"/>
      <c r="W1595" s="116"/>
      <c r="X1595" s="116"/>
      <c r="Y1595" s="122"/>
      <c r="Z1595" s="104"/>
      <c r="AA1595" s="104"/>
      <c r="AB1595" s="104"/>
      <c r="AC1595" s="104"/>
      <c r="AD1595" s="104"/>
      <c r="AE1595" s="104"/>
      <c r="AF1595" s="104"/>
      <c r="AG1595" s="104"/>
      <c r="AH1595" s="104"/>
      <c r="AI1595" s="104"/>
      <c r="AJ1595" s="104"/>
      <c r="AK1595" s="104"/>
      <c r="AL1595" s="104"/>
      <c r="AM1595" s="104"/>
      <c r="AN1595" s="104"/>
      <c r="AO1595" s="104"/>
      <c r="AP1595" s="104"/>
      <c r="AQ1595" s="104"/>
      <c r="AR1595" s="104"/>
      <c r="AS1595" s="104"/>
      <c r="AT1595" s="104"/>
      <c r="AU1595" s="104"/>
      <c r="AV1595" s="104"/>
      <c r="AW1595" s="104"/>
      <c r="AX1595" s="104"/>
      <c r="AY1595" s="104"/>
      <c r="AZ1595" s="104"/>
      <c r="BA1595" s="104"/>
      <c r="BB1595" s="104"/>
      <c r="BC1595" s="104"/>
      <c r="BD1595" s="104"/>
      <c r="BE1595" s="104"/>
      <c r="BF1595" s="104"/>
      <c r="BG1595" s="104"/>
      <c r="BH1595" s="104"/>
      <c r="BI1595" s="104"/>
      <c r="BJ1595" s="104"/>
      <c r="BK1595" s="104"/>
      <c r="BL1595" s="104"/>
      <c r="BM1595" s="104"/>
      <c r="BN1595" s="104"/>
      <c r="BO1595" s="104"/>
      <c r="BP1595" s="104"/>
      <c r="BQ1595" s="104"/>
      <c r="BR1595" s="104"/>
      <c r="BS1595" s="104"/>
      <c r="BT1595" s="104"/>
      <c r="BU1595" s="104"/>
      <c r="BV1595" s="104"/>
      <c r="BW1595" s="104"/>
      <c r="BX1595" s="104"/>
      <c r="BY1595" s="104"/>
      <c r="BZ1595" s="104"/>
      <c r="CA1595" s="104"/>
      <c r="CB1595" s="104"/>
      <c r="CC1595" s="104"/>
      <c r="CD1595" s="104"/>
      <c r="CE1595" s="104"/>
      <c r="CF1595" s="104"/>
      <c r="CG1595" s="104"/>
      <c r="CH1595" s="104"/>
      <c r="CI1595" s="104"/>
      <c r="CJ1595" s="104"/>
      <c r="CK1595" s="104"/>
      <c r="CL1595" s="104"/>
      <c r="CM1595" s="104"/>
      <c r="CN1595" s="104"/>
      <c r="CO1595" s="104"/>
      <c r="CP1595" s="104"/>
      <c r="CQ1595" s="104"/>
      <c r="CR1595" s="104"/>
      <c r="CS1595" s="104"/>
      <c r="CT1595" s="104"/>
      <c r="CU1595" s="104"/>
      <c r="CV1595" s="104"/>
      <c r="CW1595" s="104"/>
      <c r="CX1595" s="104"/>
      <c r="CY1595" s="104"/>
      <c r="CZ1595" s="104"/>
      <c r="DA1595" s="104"/>
      <c r="DB1595" s="104"/>
      <c r="DC1595" s="104"/>
      <c r="DD1595" s="104"/>
      <c r="DE1595" s="104"/>
      <c r="DF1595" s="104"/>
      <c r="DG1595" s="104"/>
      <c r="DH1595" s="104"/>
      <c r="DI1595" s="104"/>
      <c r="DJ1595" s="107"/>
    </row>
    <row r="1596" spans="1:114" x14ac:dyDescent="0.2">
      <c r="A1596" s="164"/>
      <c r="B1596" s="165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Q1596" s="116"/>
      <c r="R1596" s="116"/>
      <c r="S1596" s="116"/>
      <c r="T1596" s="116"/>
      <c r="U1596" s="116"/>
      <c r="V1596" s="116"/>
      <c r="W1596" s="116"/>
      <c r="X1596" s="116"/>
      <c r="Y1596" s="122"/>
      <c r="Z1596" s="104"/>
      <c r="AA1596" s="104"/>
      <c r="AB1596" s="104"/>
      <c r="AC1596" s="104"/>
      <c r="AD1596" s="104"/>
      <c r="AE1596" s="104"/>
      <c r="AF1596" s="104"/>
      <c r="AG1596" s="104"/>
      <c r="AH1596" s="104"/>
      <c r="AI1596" s="104"/>
      <c r="AJ1596" s="104"/>
      <c r="AK1596" s="104"/>
      <c r="AL1596" s="104"/>
      <c r="AM1596" s="104"/>
      <c r="AN1596" s="104"/>
      <c r="AO1596" s="104"/>
      <c r="AP1596" s="104"/>
      <c r="AQ1596" s="104"/>
      <c r="AR1596" s="104"/>
      <c r="AS1596" s="104"/>
      <c r="AT1596" s="104"/>
      <c r="AU1596" s="104"/>
      <c r="AV1596" s="104"/>
      <c r="AW1596" s="104"/>
      <c r="AX1596" s="104"/>
      <c r="AY1596" s="104"/>
      <c r="AZ1596" s="104"/>
      <c r="BA1596" s="104"/>
      <c r="BB1596" s="104"/>
      <c r="BC1596" s="104"/>
      <c r="BD1596" s="104"/>
      <c r="BE1596" s="104"/>
      <c r="BF1596" s="104"/>
      <c r="BG1596" s="104"/>
      <c r="BH1596" s="104"/>
      <c r="BI1596" s="104"/>
      <c r="BJ1596" s="104"/>
      <c r="BK1596" s="104"/>
      <c r="BL1596" s="104"/>
      <c r="BM1596" s="104"/>
      <c r="BN1596" s="104"/>
      <c r="BO1596" s="104"/>
      <c r="BP1596" s="104"/>
      <c r="BQ1596" s="104"/>
      <c r="BR1596" s="104"/>
      <c r="BS1596" s="104"/>
      <c r="BT1596" s="104"/>
      <c r="BU1596" s="104"/>
      <c r="BV1596" s="104"/>
      <c r="BW1596" s="104"/>
      <c r="BX1596" s="104"/>
      <c r="BY1596" s="104"/>
      <c r="BZ1596" s="104"/>
      <c r="CA1596" s="104"/>
      <c r="CB1596" s="104"/>
      <c r="CC1596" s="104"/>
      <c r="CD1596" s="104"/>
      <c r="CE1596" s="104"/>
      <c r="CF1596" s="104"/>
      <c r="CG1596" s="104"/>
      <c r="CH1596" s="104"/>
      <c r="CI1596" s="104"/>
      <c r="CJ1596" s="104"/>
      <c r="CK1596" s="104"/>
      <c r="CL1596" s="104"/>
      <c r="CM1596" s="104"/>
      <c r="CN1596" s="104"/>
      <c r="CO1596" s="104"/>
      <c r="CP1596" s="104"/>
      <c r="CQ1596" s="104"/>
      <c r="CR1596" s="104"/>
      <c r="CS1596" s="104"/>
      <c r="CT1596" s="104"/>
      <c r="CU1596" s="104"/>
      <c r="CV1596" s="104"/>
      <c r="CW1596" s="104"/>
      <c r="CX1596" s="104"/>
      <c r="CY1596" s="104"/>
      <c r="CZ1596" s="104"/>
      <c r="DA1596" s="104"/>
      <c r="DB1596" s="104"/>
      <c r="DC1596" s="104"/>
      <c r="DD1596" s="104"/>
      <c r="DE1596" s="104"/>
      <c r="DF1596" s="104"/>
      <c r="DG1596" s="104"/>
      <c r="DH1596" s="104"/>
      <c r="DI1596" s="104"/>
      <c r="DJ1596" s="107"/>
    </row>
    <row r="1597" spans="1:114" x14ac:dyDescent="0.2">
      <c r="A1597" s="164"/>
      <c r="B1597" s="165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Q1597" s="116"/>
      <c r="R1597" s="116"/>
      <c r="S1597" s="116"/>
      <c r="T1597" s="116"/>
      <c r="U1597" s="116"/>
      <c r="V1597" s="116"/>
      <c r="W1597" s="116"/>
      <c r="X1597" s="116"/>
      <c r="Y1597" s="122"/>
      <c r="Z1597" s="104"/>
      <c r="AA1597" s="104"/>
      <c r="AB1597" s="104"/>
      <c r="AC1597" s="104"/>
      <c r="AD1597" s="104"/>
      <c r="AE1597" s="104"/>
      <c r="AF1597" s="104"/>
      <c r="AG1597" s="104"/>
      <c r="AH1597" s="104"/>
      <c r="AI1597" s="104"/>
      <c r="AJ1597" s="104"/>
      <c r="AK1597" s="104"/>
      <c r="AL1597" s="104"/>
      <c r="AM1597" s="104"/>
      <c r="AN1597" s="104"/>
      <c r="AO1597" s="104"/>
      <c r="AP1597" s="104"/>
      <c r="AQ1597" s="104"/>
      <c r="AR1597" s="104"/>
      <c r="AS1597" s="104"/>
      <c r="AT1597" s="104"/>
      <c r="AU1597" s="104"/>
      <c r="AV1597" s="104"/>
      <c r="AW1597" s="104"/>
      <c r="AX1597" s="104"/>
      <c r="AY1597" s="104"/>
      <c r="AZ1597" s="104"/>
      <c r="BA1597" s="104"/>
      <c r="BB1597" s="104"/>
      <c r="BC1597" s="104"/>
      <c r="BD1597" s="104"/>
      <c r="BE1597" s="104"/>
      <c r="BF1597" s="104"/>
      <c r="BG1597" s="104"/>
      <c r="BH1597" s="104"/>
      <c r="BI1597" s="104"/>
      <c r="BJ1597" s="104"/>
      <c r="BK1597" s="104"/>
      <c r="BL1597" s="104"/>
      <c r="BM1597" s="104"/>
      <c r="BN1597" s="104"/>
      <c r="BO1597" s="104"/>
      <c r="BP1597" s="104"/>
      <c r="BQ1597" s="104"/>
      <c r="BR1597" s="104"/>
      <c r="BS1597" s="104"/>
      <c r="BT1597" s="104"/>
      <c r="BU1597" s="104"/>
      <c r="BV1597" s="104"/>
      <c r="BW1597" s="104"/>
      <c r="BX1597" s="104"/>
      <c r="BY1597" s="104"/>
      <c r="BZ1597" s="104"/>
      <c r="CA1597" s="104"/>
      <c r="CB1597" s="104"/>
      <c r="CC1597" s="104"/>
      <c r="CD1597" s="104"/>
      <c r="CE1597" s="104"/>
      <c r="CF1597" s="104"/>
      <c r="CG1597" s="104"/>
      <c r="CH1597" s="104"/>
      <c r="CI1597" s="104"/>
      <c r="CJ1597" s="104"/>
      <c r="CK1597" s="104"/>
      <c r="CL1597" s="104"/>
      <c r="CM1597" s="104"/>
      <c r="CN1597" s="104"/>
      <c r="CO1597" s="104"/>
      <c r="CP1597" s="104"/>
      <c r="CQ1597" s="104"/>
      <c r="CR1597" s="104"/>
      <c r="CS1597" s="104"/>
      <c r="CT1597" s="104"/>
      <c r="CU1597" s="104"/>
      <c r="CV1597" s="104"/>
      <c r="CW1597" s="104"/>
      <c r="CX1597" s="104"/>
      <c r="CY1597" s="104"/>
      <c r="CZ1597" s="104"/>
      <c r="DA1597" s="104"/>
      <c r="DB1597" s="104"/>
      <c r="DC1597" s="104"/>
      <c r="DD1597" s="104"/>
      <c r="DE1597" s="104"/>
      <c r="DF1597" s="104"/>
      <c r="DG1597" s="104"/>
      <c r="DH1597" s="104"/>
      <c r="DI1597" s="104"/>
      <c r="DJ1597" s="107"/>
    </row>
    <row r="1598" spans="1:114" x14ac:dyDescent="0.2">
      <c r="A1598" s="164"/>
      <c r="B1598" s="165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Q1598" s="116"/>
      <c r="R1598" s="116"/>
      <c r="S1598" s="116"/>
      <c r="T1598" s="116"/>
      <c r="U1598" s="116"/>
      <c r="V1598" s="116"/>
      <c r="W1598" s="116"/>
      <c r="X1598" s="116"/>
      <c r="Y1598" s="122"/>
      <c r="Z1598" s="104"/>
      <c r="AA1598" s="104"/>
      <c r="AB1598" s="104"/>
      <c r="AC1598" s="104"/>
      <c r="AD1598" s="104"/>
      <c r="AE1598" s="104"/>
      <c r="AF1598" s="104"/>
      <c r="AG1598" s="104"/>
      <c r="AH1598" s="104"/>
      <c r="AI1598" s="104"/>
      <c r="AJ1598" s="104"/>
      <c r="AK1598" s="104"/>
      <c r="AL1598" s="104"/>
      <c r="AM1598" s="104"/>
      <c r="AN1598" s="104"/>
      <c r="AO1598" s="104"/>
      <c r="AP1598" s="104"/>
      <c r="AQ1598" s="104"/>
      <c r="AR1598" s="104"/>
      <c r="AS1598" s="104"/>
      <c r="AT1598" s="104"/>
      <c r="AU1598" s="104"/>
      <c r="AV1598" s="104"/>
      <c r="AW1598" s="104"/>
      <c r="AX1598" s="104"/>
      <c r="AY1598" s="104"/>
      <c r="AZ1598" s="104"/>
      <c r="BA1598" s="104"/>
      <c r="BB1598" s="104"/>
      <c r="BC1598" s="104"/>
      <c r="BD1598" s="104"/>
      <c r="BE1598" s="104"/>
      <c r="BF1598" s="104"/>
      <c r="BG1598" s="104"/>
      <c r="BH1598" s="104"/>
      <c r="BI1598" s="104"/>
      <c r="BJ1598" s="104"/>
      <c r="BK1598" s="104"/>
      <c r="BL1598" s="104"/>
      <c r="BM1598" s="104"/>
      <c r="BN1598" s="104"/>
      <c r="BO1598" s="104"/>
      <c r="BP1598" s="104"/>
      <c r="BQ1598" s="104"/>
      <c r="BR1598" s="104"/>
      <c r="BS1598" s="104"/>
      <c r="BT1598" s="104"/>
      <c r="BU1598" s="104"/>
      <c r="BV1598" s="104"/>
      <c r="BW1598" s="104"/>
      <c r="BX1598" s="104"/>
      <c r="BY1598" s="104"/>
      <c r="BZ1598" s="104"/>
      <c r="CA1598" s="104"/>
      <c r="CB1598" s="104"/>
      <c r="CC1598" s="104"/>
      <c r="CD1598" s="104"/>
      <c r="CE1598" s="104"/>
      <c r="CF1598" s="104"/>
      <c r="CG1598" s="104"/>
      <c r="CH1598" s="104"/>
      <c r="CI1598" s="104"/>
      <c r="CJ1598" s="104"/>
      <c r="CK1598" s="104"/>
      <c r="CL1598" s="104"/>
      <c r="CM1598" s="104"/>
      <c r="CN1598" s="104"/>
      <c r="CO1598" s="104"/>
      <c r="CP1598" s="104"/>
      <c r="CQ1598" s="104"/>
      <c r="CR1598" s="104"/>
      <c r="CS1598" s="104"/>
      <c r="CT1598" s="104"/>
      <c r="CU1598" s="104"/>
      <c r="CV1598" s="104"/>
      <c r="CW1598" s="104"/>
      <c r="CX1598" s="104"/>
      <c r="CY1598" s="104"/>
      <c r="CZ1598" s="104"/>
      <c r="DA1598" s="104"/>
      <c r="DB1598" s="104"/>
      <c r="DC1598" s="104"/>
      <c r="DD1598" s="104"/>
      <c r="DE1598" s="104"/>
      <c r="DF1598" s="104"/>
      <c r="DG1598" s="104"/>
      <c r="DH1598" s="104"/>
      <c r="DI1598" s="104"/>
      <c r="DJ1598" s="107"/>
    </row>
    <row r="1599" spans="1:114" x14ac:dyDescent="0.2">
      <c r="A1599" s="164"/>
      <c r="B1599" s="165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Q1599" s="116"/>
      <c r="R1599" s="116"/>
      <c r="S1599" s="116"/>
      <c r="T1599" s="116"/>
      <c r="U1599" s="116"/>
      <c r="V1599" s="116"/>
      <c r="W1599" s="116"/>
      <c r="X1599" s="116"/>
      <c r="Y1599" s="122"/>
      <c r="Z1599" s="104"/>
      <c r="AA1599" s="104"/>
      <c r="AB1599" s="104"/>
      <c r="AC1599" s="104"/>
      <c r="AD1599" s="104"/>
      <c r="AE1599" s="104"/>
      <c r="AF1599" s="104"/>
      <c r="AG1599" s="104"/>
      <c r="AH1599" s="104"/>
      <c r="AI1599" s="104"/>
      <c r="AJ1599" s="104"/>
      <c r="AK1599" s="104"/>
      <c r="AL1599" s="104"/>
      <c r="AM1599" s="104"/>
      <c r="AN1599" s="104"/>
      <c r="AO1599" s="104"/>
      <c r="AP1599" s="104"/>
      <c r="AQ1599" s="104"/>
      <c r="AR1599" s="104"/>
      <c r="AS1599" s="104"/>
      <c r="AT1599" s="104"/>
      <c r="AU1599" s="104"/>
      <c r="AV1599" s="104"/>
      <c r="AW1599" s="104"/>
      <c r="AX1599" s="104"/>
      <c r="AY1599" s="104"/>
      <c r="AZ1599" s="104"/>
      <c r="BA1599" s="104"/>
      <c r="BB1599" s="104"/>
      <c r="BC1599" s="104"/>
      <c r="BD1599" s="104"/>
      <c r="BE1599" s="104"/>
      <c r="BF1599" s="104"/>
      <c r="BG1599" s="104"/>
      <c r="BH1599" s="104"/>
      <c r="BI1599" s="104"/>
      <c r="BJ1599" s="104"/>
      <c r="BK1599" s="104"/>
      <c r="BL1599" s="104"/>
      <c r="BM1599" s="104"/>
      <c r="BN1599" s="104"/>
      <c r="BO1599" s="104"/>
      <c r="BP1599" s="104"/>
      <c r="BQ1599" s="104"/>
      <c r="BR1599" s="104"/>
      <c r="BS1599" s="104"/>
      <c r="BT1599" s="104"/>
      <c r="BU1599" s="104"/>
      <c r="BV1599" s="104"/>
      <c r="BW1599" s="104"/>
      <c r="BX1599" s="104"/>
      <c r="BY1599" s="104"/>
      <c r="BZ1599" s="104"/>
      <c r="CA1599" s="104"/>
      <c r="CB1599" s="104"/>
      <c r="CC1599" s="104"/>
      <c r="CD1599" s="104"/>
      <c r="CE1599" s="104"/>
      <c r="CF1599" s="104"/>
      <c r="CG1599" s="104"/>
      <c r="CH1599" s="104"/>
      <c r="CI1599" s="104"/>
      <c r="CJ1599" s="104"/>
      <c r="CK1599" s="104"/>
      <c r="CL1599" s="104"/>
      <c r="CM1599" s="104"/>
      <c r="CN1599" s="104"/>
      <c r="CO1599" s="104"/>
      <c r="CP1599" s="104"/>
      <c r="CQ1599" s="104"/>
      <c r="CR1599" s="104"/>
      <c r="CS1599" s="104"/>
      <c r="CT1599" s="104"/>
      <c r="CU1599" s="104"/>
      <c r="CV1599" s="104"/>
      <c r="CW1599" s="104"/>
      <c r="CX1599" s="104"/>
      <c r="CY1599" s="104"/>
      <c r="CZ1599" s="104"/>
      <c r="DA1599" s="104"/>
      <c r="DB1599" s="104"/>
      <c r="DC1599" s="104"/>
      <c r="DD1599" s="104"/>
      <c r="DE1599" s="104"/>
      <c r="DF1599" s="104"/>
      <c r="DG1599" s="104"/>
      <c r="DH1599" s="104"/>
      <c r="DI1599" s="104"/>
      <c r="DJ1599" s="107"/>
    </row>
    <row r="1600" spans="1:114" x14ac:dyDescent="0.2">
      <c r="A1600" s="164"/>
      <c r="B1600" s="165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Q1600" s="116"/>
      <c r="R1600" s="116"/>
      <c r="S1600" s="116"/>
      <c r="T1600" s="116"/>
      <c r="U1600" s="116"/>
      <c r="V1600" s="116"/>
      <c r="W1600" s="116"/>
      <c r="X1600" s="116"/>
      <c r="Y1600" s="122"/>
      <c r="Z1600" s="104"/>
      <c r="AA1600" s="104"/>
      <c r="AB1600" s="104"/>
      <c r="AC1600" s="104"/>
      <c r="AD1600" s="104"/>
      <c r="AE1600" s="104"/>
      <c r="AF1600" s="104"/>
      <c r="AG1600" s="104"/>
      <c r="AH1600" s="104"/>
      <c r="AI1600" s="104"/>
      <c r="AJ1600" s="104"/>
      <c r="AK1600" s="104"/>
      <c r="AL1600" s="104"/>
      <c r="AM1600" s="104"/>
      <c r="AN1600" s="104"/>
      <c r="AO1600" s="104"/>
      <c r="AP1600" s="104"/>
      <c r="AQ1600" s="104"/>
      <c r="AR1600" s="104"/>
      <c r="AS1600" s="104"/>
      <c r="AT1600" s="104"/>
      <c r="AU1600" s="104"/>
      <c r="AV1600" s="104"/>
      <c r="AW1600" s="104"/>
      <c r="AX1600" s="104"/>
      <c r="AY1600" s="104"/>
      <c r="AZ1600" s="104"/>
      <c r="BA1600" s="104"/>
      <c r="BB1600" s="104"/>
      <c r="BC1600" s="104"/>
      <c r="BD1600" s="104"/>
      <c r="BE1600" s="104"/>
      <c r="BF1600" s="104"/>
      <c r="BG1600" s="104"/>
      <c r="BH1600" s="104"/>
      <c r="BI1600" s="104"/>
      <c r="BJ1600" s="104"/>
      <c r="BK1600" s="104"/>
      <c r="BL1600" s="104"/>
      <c r="BM1600" s="104"/>
      <c r="BN1600" s="104"/>
      <c r="BO1600" s="104"/>
      <c r="BP1600" s="104"/>
      <c r="BQ1600" s="104"/>
      <c r="BR1600" s="104"/>
      <c r="BS1600" s="104"/>
      <c r="BT1600" s="104"/>
      <c r="BU1600" s="104"/>
      <c r="BV1600" s="104"/>
      <c r="BW1600" s="104"/>
      <c r="BX1600" s="104"/>
      <c r="BY1600" s="104"/>
      <c r="BZ1600" s="104"/>
      <c r="CA1600" s="104"/>
      <c r="CB1600" s="104"/>
      <c r="CC1600" s="104"/>
      <c r="CD1600" s="104"/>
      <c r="CE1600" s="104"/>
      <c r="CF1600" s="104"/>
      <c r="CG1600" s="104"/>
      <c r="CH1600" s="104"/>
      <c r="CI1600" s="104"/>
      <c r="CJ1600" s="104"/>
      <c r="CK1600" s="104"/>
      <c r="CL1600" s="104"/>
      <c r="CM1600" s="104"/>
      <c r="CN1600" s="104"/>
      <c r="CO1600" s="104"/>
      <c r="CP1600" s="104"/>
      <c r="CQ1600" s="104"/>
      <c r="CR1600" s="104"/>
      <c r="CS1600" s="104"/>
      <c r="CT1600" s="104"/>
      <c r="CU1600" s="104"/>
      <c r="CV1600" s="104"/>
      <c r="CW1600" s="104"/>
      <c r="CX1600" s="104"/>
      <c r="CY1600" s="104"/>
      <c r="CZ1600" s="104"/>
      <c r="DA1600" s="104"/>
      <c r="DB1600" s="104"/>
      <c r="DC1600" s="104"/>
      <c r="DD1600" s="104"/>
      <c r="DE1600" s="104"/>
      <c r="DF1600" s="104"/>
      <c r="DG1600" s="104"/>
      <c r="DH1600" s="104"/>
      <c r="DI1600" s="104"/>
      <c r="DJ1600" s="107"/>
    </row>
    <row r="1601" spans="1:114" x14ac:dyDescent="0.2">
      <c r="A1601" s="164"/>
      <c r="B1601" s="165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Q1601" s="116"/>
      <c r="R1601" s="116"/>
      <c r="S1601" s="116"/>
      <c r="T1601" s="116"/>
      <c r="U1601" s="116"/>
      <c r="V1601" s="116"/>
      <c r="W1601" s="116"/>
      <c r="X1601" s="116"/>
      <c r="Y1601" s="122"/>
      <c r="Z1601" s="104"/>
      <c r="AA1601" s="104"/>
      <c r="AB1601" s="104"/>
      <c r="AC1601" s="104"/>
      <c r="AD1601" s="104"/>
      <c r="AE1601" s="104"/>
      <c r="AF1601" s="104"/>
      <c r="AG1601" s="104"/>
      <c r="AH1601" s="104"/>
      <c r="AI1601" s="104"/>
      <c r="AJ1601" s="104"/>
      <c r="AK1601" s="104"/>
      <c r="AL1601" s="104"/>
      <c r="AM1601" s="104"/>
      <c r="AN1601" s="104"/>
      <c r="AO1601" s="104"/>
      <c r="AP1601" s="104"/>
      <c r="AQ1601" s="104"/>
      <c r="AR1601" s="104"/>
      <c r="AS1601" s="104"/>
      <c r="AT1601" s="104"/>
      <c r="AU1601" s="104"/>
      <c r="AV1601" s="104"/>
      <c r="AW1601" s="104"/>
      <c r="AX1601" s="104"/>
      <c r="AY1601" s="104"/>
      <c r="AZ1601" s="104"/>
      <c r="BA1601" s="104"/>
      <c r="BB1601" s="104"/>
      <c r="BC1601" s="104"/>
      <c r="BD1601" s="104"/>
      <c r="BE1601" s="104"/>
      <c r="BF1601" s="104"/>
      <c r="BG1601" s="104"/>
      <c r="BH1601" s="104"/>
      <c r="BI1601" s="104"/>
      <c r="BJ1601" s="104"/>
      <c r="BK1601" s="104"/>
      <c r="BL1601" s="104"/>
      <c r="BM1601" s="104"/>
      <c r="BN1601" s="104"/>
      <c r="BO1601" s="104"/>
      <c r="BP1601" s="104"/>
      <c r="BQ1601" s="104"/>
      <c r="BR1601" s="104"/>
      <c r="BS1601" s="104"/>
      <c r="BT1601" s="104"/>
      <c r="BU1601" s="104"/>
      <c r="BV1601" s="104"/>
      <c r="BW1601" s="104"/>
      <c r="BX1601" s="104"/>
      <c r="BY1601" s="104"/>
      <c r="BZ1601" s="104"/>
      <c r="CA1601" s="104"/>
      <c r="CB1601" s="104"/>
      <c r="CC1601" s="104"/>
      <c r="CD1601" s="104"/>
      <c r="CE1601" s="104"/>
      <c r="CF1601" s="104"/>
      <c r="CG1601" s="104"/>
      <c r="CH1601" s="104"/>
      <c r="CI1601" s="104"/>
      <c r="CJ1601" s="104"/>
      <c r="CK1601" s="104"/>
      <c r="CL1601" s="104"/>
      <c r="CM1601" s="104"/>
      <c r="CN1601" s="104"/>
      <c r="CO1601" s="104"/>
      <c r="CP1601" s="104"/>
      <c r="CQ1601" s="104"/>
      <c r="CR1601" s="104"/>
      <c r="CS1601" s="104"/>
      <c r="CT1601" s="104"/>
      <c r="CU1601" s="104"/>
      <c r="CV1601" s="104"/>
      <c r="CW1601" s="104"/>
      <c r="CX1601" s="104"/>
      <c r="CY1601" s="104"/>
      <c r="CZ1601" s="104"/>
      <c r="DA1601" s="104"/>
      <c r="DB1601" s="104"/>
      <c r="DC1601" s="104"/>
      <c r="DD1601" s="104"/>
      <c r="DE1601" s="104"/>
      <c r="DF1601" s="104"/>
      <c r="DG1601" s="104"/>
      <c r="DH1601" s="104"/>
      <c r="DI1601" s="104"/>
      <c r="DJ1601" s="107"/>
    </row>
    <row r="1602" spans="1:114" x14ac:dyDescent="0.2">
      <c r="A1602" s="164"/>
      <c r="B1602" s="165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Q1602" s="116"/>
      <c r="R1602" s="116"/>
      <c r="S1602" s="116"/>
      <c r="T1602" s="116"/>
      <c r="U1602" s="116"/>
      <c r="V1602" s="116"/>
      <c r="W1602" s="116"/>
      <c r="X1602" s="116"/>
      <c r="Y1602" s="122"/>
      <c r="Z1602" s="104"/>
      <c r="AA1602" s="104"/>
      <c r="AB1602" s="104"/>
      <c r="AC1602" s="104"/>
      <c r="AD1602" s="104"/>
      <c r="AE1602" s="104"/>
      <c r="AF1602" s="104"/>
      <c r="AG1602" s="104"/>
      <c r="AH1602" s="104"/>
      <c r="AI1602" s="104"/>
      <c r="AJ1602" s="104"/>
      <c r="AK1602" s="104"/>
      <c r="AL1602" s="104"/>
      <c r="AM1602" s="104"/>
      <c r="AN1602" s="104"/>
      <c r="AO1602" s="104"/>
      <c r="AP1602" s="104"/>
      <c r="AQ1602" s="104"/>
      <c r="AR1602" s="104"/>
      <c r="AS1602" s="104"/>
      <c r="AT1602" s="104"/>
      <c r="AU1602" s="104"/>
      <c r="AV1602" s="104"/>
      <c r="AW1602" s="104"/>
      <c r="AX1602" s="104"/>
      <c r="AY1602" s="104"/>
      <c r="AZ1602" s="104"/>
      <c r="BA1602" s="104"/>
      <c r="BB1602" s="104"/>
      <c r="BC1602" s="104"/>
      <c r="BD1602" s="104"/>
      <c r="BE1602" s="104"/>
      <c r="BF1602" s="104"/>
      <c r="BG1602" s="104"/>
      <c r="BH1602" s="104"/>
      <c r="BI1602" s="104"/>
      <c r="BJ1602" s="104"/>
      <c r="BK1602" s="104"/>
      <c r="BL1602" s="104"/>
      <c r="BM1602" s="104"/>
      <c r="BN1602" s="104"/>
      <c r="BO1602" s="104"/>
      <c r="BP1602" s="104"/>
      <c r="BQ1602" s="104"/>
      <c r="BR1602" s="104"/>
      <c r="BS1602" s="104"/>
      <c r="BT1602" s="104"/>
      <c r="BU1602" s="104"/>
      <c r="BV1602" s="104"/>
      <c r="BW1602" s="104"/>
      <c r="BX1602" s="104"/>
      <c r="BY1602" s="104"/>
      <c r="BZ1602" s="104"/>
      <c r="CA1602" s="104"/>
      <c r="CB1602" s="104"/>
      <c r="CC1602" s="104"/>
      <c r="CD1602" s="104"/>
      <c r="CE1602" s="104"/>
      <c r="CF1602" s="104"/>
      <c r="CG1602" s="104"/>
      <c r="CH1602" s="104"/>
      <c r="CI1602" s="104"/>
      <c r="CJ1602" s="104"/>
      <c r="CK1602" s="104"/>
      <c r="CL1602" s="104"/>
      <c r="CM1602" s="104"/>
      <c r="CN1602" s="104"/>
      <c r="CO1602" s="104"/>
      <c r="CP1602" s="104"/>
      <c r="CQ1602" s="104"/>
      <c r="CR1602" s="104"/>
      <c r="CS1602" s="104"/>
      <c r="CT1602" s="104"/>
      <c r="CU1602" s="104"/>
      <c r="CV1602" s="104"/>
      <c r="CW1602" s="104"/>
      <c r="CX1602" s="104"/>
      <c r="CY1602" s="104"/>
      <c r="CZ1602" s="104"/>
      <c r="DA1602" s="104"/>
      <c r="DB1602" s="104"/>
      <c r="DC1602" s="104"/>
      <c r="DD1602" s="104"/>
      <c r="DE1602" s="104"/>
      <c r="DF1602" s="104"/>
      <c r="DG1602" s="104"/>
      <c r="DH1602" s="104"/>
      <c r="DI1602" s="104"/>
      <c r="DJ1602" s="107"/>
    </row>
    <row r="1603" spans="1:114" x14ac:dyDescent="0.2">
      <c r="A1603" s="164"/>
      <c r="B1603" s="165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Q1603" s="116"/>
      <c r="R1603" s="116"/>
      <c r="S1603" s="116"/>
      <c r="T1603" s="116"/>
      <c r="U1603" s="116"/>
      <c r="V1603" s="116"/>
      <c r="W1603" s="116"/>
      <c r="X1603" s="116"/>
      <c r="Y1603" s="122"/>
      <c r="Z1603" s="104"/>
      <c r="AA1603" s="104"/>
      <c r="AB1603" s="104"/>
      <c r="AC1603" s="104"/>
      <c r="AD1603" s="104"/>
      <c r="AE1603" s="104"/>
      <c r="AF1603" s="104"/>
      <c r="AG1603" s="104"/>
      <c r="AH1603" s="104"/>
      <c r="AI1603" s="104"/>
      <c r="AJ1603" s="104"/>
      <c r="AK1603" s="104"/>
      <c r="AL1603" s="104"/>
      <c r="AM1603" s="104"/>
      <c r="AN1603" s="104"/>
      <c r="AO1603" s="104"/>
      <c r="AP1603" s="104"/>
      <c r="AQ1603" s="104"/>
      <c r="AR1603" s="104"/>
      <c r="AS1603" s="104"/>
      <c r="AT1603" s="104"/>
      <c r="AU1603" s="104"/>
      <c r="AV1603" s="104"/>
      <c r="AW1603" s="104"/>
      <c r="AX1603" s="104"/>
      <c r="AY1603" s="104"/>
      <c r="AZ1603" s="104"/>
      <c r="BA1603" s="104"/>
      <c r="BB1603" s="104"/>
      <c r="BC1603" s="104"/>
      <c r="BD1603" s="104"/>
      <c r="BE1603" s="104"/>
      <c r="BF1603" s="104"/>
      <c r="BG1603" s="104"/>
      <c r="BH1603" s="104"/>
      <c r="BI1603" s="104"/>
      <c r="BJ1603" s="104"/>
      <c r="BK1603" s="104"/>
      <c r="BL1603" s="104"/>
      <c r="BM1603" s="104"/>
      <c r="BN1603" s="104"/>
      <c r="BO1603" s="104"/>
      <c r="BP1603" s="104"/>
      <c r="BQ1603" s="104"/>
      <c r="BR1603" s="104"/>
      <c r="BS1603" s="104"/>
      <c r="BT1603" s="104"/>
      <c r="BU1603" s="104"/>
      <c r="BV1603" s="104"/>
      <c r="BW1603" s="104"/>
      <c r="BX1603" s="104"/>
      <c r="BY1603" s="104"/>
      <c r="BZ1603" s="104"/>
      <c r="CA1603" s="104"/>
      <c r="CB1603" s="104"/>
      <c r="CC1603" s="104"/>
      <c r="CD1603" s="104"/>
      <c r="CE1603" s="104"/>
      <c r="CF1603" s="104"/>
      <c r="CG1603" s="104"/>
      <c r="CH1603" s="104"/>
      <c r="CI1603" s="104"/>
      <c r="CJ1603" s="104"/>
      <c r="CK1603" s="104"/>
      <c r="CL1603" s="104"/>
      <c r="CM1603" s="104"/>
      <c r="CN1603" s="104"/>
      <c r="CO1603" s="104"/>
      <c r="CP1603" s="104"/>
      <c r="CQ1603" s="104"/>
      <c r="CR1603" s="104"/>
      <c r="CS1603" s="104"/>
      <c r="CT1603" s="104"/>
      <c r="CU1603" s="104"/>
      <c r="CV1603" s="104"/>
      <c r="CW1603" s="104"/>
      <c r="CX1603" s="104"/>
      <c r="CY1603" s="104"/>
      <c r="CZ1603" s="104"/>
      <c r="DA1603" s="104"/>
      <c r="DB1603" s="104"/>
      <c r="DC1603" s="104"/>
      <c r="DD1603" s="104"/>
      <c r="DE1603" s="104"/>
      <c r="DF1603" s="104"/>
      <c r="DG1603" s="104"/>
      <c r="DH1603" s="104"/>
      <c r="DI1603" s="104"/>
      <c r="DJ1603" s="107"/>
    </row>
    <row r="1604" spans="1:114" x14ac:dyDescent="0.2">
      <c r="A1604" s="164"/>
      <c r="B1604" s="165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Q1604" s="116"/>
      <c r="R1604" s="116"/>
      <c r="S1604" s="116"/>
      <c r="T1604" s="116"/>
      <c r="U1604" s="116"/>
      <c r="V1604" s="116"/>
      <c r="W1604" s="116"/>
      <c r="X1604" s="116"/>
      <c r="Y1604" s="122"/>
      <c r="Z1604" s="104"/>
      <c r="AA1604" s="104"/>
      <c r="AB1604" s="104"/>
      <c r="AC1604" s="104"/>
      <c r="AD1604" s="104"/>
      <c r="AE1604" s="104"/>
      <c r="AF1604" s="104"/>
      <c r="AG1604" s="104"/>
      <c r="AH1604" s="104"/>
      <c r="AI1604" s="104"/>
      <c r="AJ1604" s="104"/>
      <c r="AK1604" s="104"/>
      <c r="AL1604" s="104"/>
      <c r="AM1604" s="104"/>
      <c r="AN1604" s="104"/>
      <c r="AO1604" s="104"/>
      <c r="AP1604" s="104"/>
      <c r="AQ1604" s="104"/>
      <c r="AR1604" s="104"/>
      <c r="AS1604" s="104"/>
      <c r="AT1604" s="104"/>
      <c r="AU1604" s="104"/>
      <c r="AV1604" s="104"/>
      <c r="AW1604" s="104"/>
      <c r="AX1604" s="104"/>
      <c r="AY1604" s="104"/>
      <c r="AZ1604" s="104"/>
      <c r="BA1604" s="104"/>
      <c r="BB1604" s="104"/>
      <c r="BC1604" s="104"/>
      <c r="BD1604" s="104"/>
      <c r="BE1604" s="104"/>
      <c r="BF1604" s="104"/>
      <c r="BG1604" s="104"/>
      <c r="BH1604" s="104"/>
      <c r="BI1604" s="104"/>
      <c r="BJ1604" s="104"/>
      <c r="BK1604" s="104"/>
      <c r="BL1604" s="104"/>
      <c r="BM1604" s="104"/>
      <c r="BN1604" s="104"/>
      <c r="BO1604" s="104"/>
      <c r="BP1604" s="104"/>
      <c r="BQ1604" s="104"/>
      <c r="BR1604" s="104"/>
      <c r="BS1604" s="104"/>
      <c r="BT1604" s="104"/>
      <c r="BU1604" s="104"/>
      <c r="BV1604" s="104"/>
      <c r="BW1604" s="104"/>
      <c r="BX1604" s="104"/>
      <c r="BY1604" s="104"/>
      <c r="BZ1604" s="104"/>
      <c r="CA1604" s="104"/>
      <c r="CB1604" s="104"/>
      <c r="CC1604" s="104"/>
      <c r="CD1604" s="104"/>
      <c r="CE1604" s="104"/>
      <c r="CF1604" s="104"/>
      <c r="CG1604" s="104"/>
      <c r="CH1604" s="104"/>
      <c r="CI1604" s="104"/>
      <c r="CJ1604" s="104"/>
      <c r="CK1604" s="104"/>
      <c r="CL1604" s="104"/>
      <c r="CM1604" s="104"/>
      <c r="CN1604" s="104"/>
      <c r="CO1604" s="104"/>
      <c r="CP1604" s="104"/>
      <c r="CQ1604" s="104"/>
      <c r="CR1604" s="104"/>
      <c r="CS1604" s="104"/>
      <c r="CT1604" s="104"/>
      <c r="CU1604" s="104"/>
      <c r="CV1604" s="104"/>
      <c r="CW1604" s="104"/>
      <c r="CX1604" s="104"/>
      <c r="CY1604" s="104"/>
      <c r="CZ1604" s="104"/>
      <c r="DA1604" s="104"/>
      <c r="DB1604" s="104"/>
      <c r="DC1604" s="104"/>
      <c r="DD1604" s="104"/>
      <c r="DE1604" s="104"/>
      <c r="DF1604" s="104"/>
      <c r="DG1604" s="104"/>
      <c r="DH1604" s="104"/>
      <c r="DI1604" s="104"/>
      <c r="DJ1604" s="107"/>
    </row>
    <row r="1605" spans="1:114" x14ac:dyDescent="0.2">
      <c r="A1605" s="164"/>
      <c r="B1605" s="165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Q1605" s="116"/>
      <c r="R1605" s="116"/>
      <c r="S1605" s="116"/>
      <c r="T1605" s="116"/>
      <c r="U1605" s="116"/>
      <c r="V1605" s="116"/>
      <c r="W1605" s="116"/>
      <c r="X1605" s="116"/>
      <c r="Y1605" s="122"/>
      <c r="Z1605" s="104"/>
      <c r="AA1605" s="104"/>
      <c r="AB1605" s="104"/>
      <c r="AC1605" s="104"/>
      <c r="AD1605" s="104"/>
      <c r="AE1605" s="104"/>
      <c r="AF1605" s="104"/>
      <c r="AG1605" s="104"/>
      <c r="AH1605" s="104"/>
      <c r="AI1605" s="104"/>
      <c r="AJ1605" s="104"/>
      <c r="AK1605" s="104"/>
      <c r="AL1605" s="104"/>
      <c r="AM1605" s="104"/>
      <c r="AN1605" s="104"/>
      <c r="AO1605" s="104"/>
      <c r="AP1605" s="104"/>
      <c r="AQ1605" s="104"/>
      <c r="AR1605" s="104"/>
      <c r="AS1605" s="104"/>
      <c r="AT1605" s="104"/>
      <c r="AU1605" s="104"/>
      <c r="AV1605" s="104"/>
      <c r="AW1605" s="104"/>
      <c r="AX1605" s="104"/>
      <c r="AY1605" s="104"/>
      <c r="AZ1605" s="104"/>
      <c r="BA1605" s="104"/>
      <c r="BB1605" s="104"/>
      <c r="BC1605" s="104"/>
      <c r="BD1605" s="104"/>
      <c r="BE1605" s="104"/>
      <c r="BF1605" s="104"/>
      <c r="BG1605" s="104"/>
      <c r="BH1605" s="104"/>
      <c r="BI1605" s="104"/>
      <c r="BJ1605" s="104"/>
      <c r="BK1605" s="104"/>
      <c r="BL1605" s="104"/>
      <c r="BM1605" s="104"/>
      <c r="BN1605" s="104"/>
      <c r="BO1605" s="104"/>
      <c r="BP1605" s="104"/>
      <c r="BQ1605" s="104"/>
      <c r="BR1605" s="104"/>
      <c r="BS1605" s="104"/>
      <c r="BT1605" s="104"/>
      <c r="BU1605" s="104"/>
      <c r="BV1605" s="104"/>
      <c r="BW1605" s="104"/>
      <c r="BX1605" s="104"/>
      <c r="BY1605" s="104"/>
      <c r="BZ1605" s="104"/>
      <c r="CA1605" s="104"/>
      <c r="CB1605" s="104"/>
      <c r="CC1605" s="104"/>
      <c r="CD1605" s="104"/>
      <c r="CE1605" s="104"/>
      <c r="CF1605" s="104"/>
      <c r="CG1605" s="104"/>
      <c r="CH1605" s="104"/>
      <c r="CI1605" s="104"/>
      <c r="CJ1605" s="104"/>
      <c r="CK1605" s="104"/>
      <c r="CL1605" s="104"/>
      <c r="CM1605" s="104"/>
      <c r="CN1605" s="104"/>
      <c r="CO1605" s="104"/>
      <c r="CP1605" s="104"/>
      <c r="CQ1605" s="104"/>
      <c r="CR1605" s="104"/>
      <c r="CS1605" s="104"/>
      <c r="CT1605" s="104"/>
      <c r="CU1605" s="104"/>
      <c r="CV1605" s="104"/>
      <c r="CW1605" s="104"/>
      <c r="CX1605" s="104"/>
      <c r="CY1605" s="104"/>
      <c r="CZ1605" s="104"/>
      <c r="DA1605" s="104"/>
      <c r="DB1605" s="104"/>
      <c r="DC1605" s="104"/>
      <c r="DD1605" s="104"/>
      <c r="DE1605" s="104"/>
      <c r="DF1605" s="104"/>
      <c r="DG1605" s="104"/>
      <c r="DH1605" s="104"/>
      <c r="DI1605" s="104"/>
      <c r="DJ1605" s="107"/>
    </row>
    <row r="1606" spans="1:114" x14ac:dyDescent="0.2">
      <c r="A1606" s="164"/>
      <c r="B1606" s="165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Q1606" s="116"/>
      <c r="R1606" s="116"/>
      <c r="S1606" s="116"/>
      <c r="T1606" s="116"/>
      <c r="U1606" s="116"/>
      <c r="V1606" s="116"/>
      <c r="W1606" s="116"/>
      <c r="X1606" s="116"/>
      <c r="Y1606" s="122"/>
      <c r="Z1606" s="104"/>
      <c r="AA1606" s="104"/>
      <c r="AB1606" s="104"/>
      <c r="AC1606" s="104"/>
      <c r="AD1606" s="104"/>
      <c r="AE1606" s="104"/>
      <c r="AF1606" s="104"/>
      <c r="AG1606" s="104"/>
      <c r="AH1606" s="104"/>
      <c r="AI1606" s="104"/>
      <c r="AJ1606" s="104"/>
      <c r="AK1606" s="104"/>
      <c r="AL1606" s="104"/>
      <c r="AM1606" s="104"/>
      <c r="AN1606" s="104"/>
      <c r="AO1606" s="104"/>
      <c r="AP1606" s="104"/>
      <c r="AQ1606" s="104"/>
      <c r="AR1606" s="104"/>
      <c r="AS1606" s="104"/>
      <c r="AT1606" s="104"/>
      <c r="AU1606" s="104"/>
      <c r="AV1606" s="104"/>
      <c r="AW1606" s="104"/>
      <c r="AX1606" s="104"/>
      <c r="AY1606" s="104"/>
      <c r="AZ1606" s="104"/>
      <c r="BA1606" s="104"/>
      <c r="BB1606" s="104"/>
      <c r="BC1606" s="104"/>
      <c r="BD1606" s="104"/>
      <c r="BE1606" s="104"/>
      <c r="BF1606" s="104"/>
      <c r="BG1606" s="104"/>
      <c r="BH1606" s="104"/>
      <c r="BI1606" s="104"/>
      <c r="BJ1606" s="104"/>
      <c r="BK1606" s="104"/>
      <c r="BL1606" s="104"/>
      <c r="BM1606" s="104"/>
      <c r="BN1606" s="104"/>
      <c r="BO1606" s="104"/>
      <c r="BP1606" s="104"/>
      <c r="BQ1606" s="104"/>
      <c r="BR1606" s="104"/>
      <c r="BS1606" s="104"/>
      <c r="BT1606" s="104"/>
      <c r="BU1606" s="104"/>
      <c r="BV1606" s="104"/>
      <c r="BW1606" s="104"/>
      <c r="BX1606" s="104"/>
      <c r="BY1606" s="104"/>
      <c r="BZ1606" s="104"/>
      <c r="CA1606" s="104"/>
      <c r="CB1606" s="104"/>
      <c r="CC1606" s="104"/>
      <c r="CD1606" s="104"/>
      <c r="CE1606" s="104"/>
      <c r="CF1606" s="104"/>
      <c r="CG1606" s="104"/>
      <c r="CH1606" s="104"/>
      <c r="CI1606" s="104"/>
      <c r="CJ1606" s="104"/>
      <c r="CK1606" s="104"/>
      <c r="CL1606" s="104"/>
      <c r="CM1606" s="104"/>
      <c r="CN1606" s="104"/>
      <c r="CO1606" s="104"/>
      <c r="CP1606" s="104"/>
      <c r="CQ1606" s="104"/>
      <c r="CR1606" s="104"/>
      <c r="CS1606" s="104"/>
      <c r="CT1606" s="104"/>
      <c r="CU1606" s="104"/>
      <c r="CV1606" s="104"/>
      <c r="CW1606" s="104"/>
      <c r="CX1606" s="104"/>
      <c r="CY1606" s="104"/>
      <c r="CZ1606" s="104"/>
      <c r="DA1606" s="104"/>
      <c r="DB1606" s="104"/>
      <c r="DC1606" s="104"/>
      <c r="DD1606" s="104"/>
      <c r="DE1606" s="104"/>
      <c r="DF1606" s="104"/>
      <c r="DG1606" s="104"/>
      <c r="DH1606" s="104"/>
      <c r="DI1606" s="104"/>
      <c r="DJ1606" s="107"/>
    </row>
    <row r="1607" spans="1:114" x14ac:dyDescent="0.2">
      <c r="A1607" s="164"/>
      <c r="B1607" s="165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Q1607" s="116"/>
      <c r="R1607" s="116"/>
      <c r="S1607" s="116"/>
      <c r="T1607" s="116"/>
      <c r="U1607" s="116"/>
      <c r="V1607" s="116"/>
      <c r="W1607" s="116"/>
      <c r="X1607" s="116"/>
      <c r="Y1607" s="122"/>
      <c r="Z1607" s="104"/>
      <c r="AA1607" s="104"/>
      <c r="AB1607" s="104"/>
      <c r="AC1607" s="104"/>
      <c r="AD1607" s="104"/>
      <c r="AE1607" s="104"/>
      <c r="AF1607" s="104"/>
      <c r="AG1607" s="104"/>
      <c r="AH1607" s="104"/>
      <c r="AI1607" s="104"/>
      <c r="AJ1607" s="104"/>
      <c r="AK1607" s="104"/>
      <c r="AL1607" s="104"/>
      <c r="AM1607" s="104"/>
      <c r="AN1607" s="104"/>
      <c r="AO1607" s="104"/>
      <c r="AP1607" s="104"/>
      <c r="AQ1607" s="104"/>
      <c r="AR1607" s="104"/>
      <c r="AS1607" s="104"/>
      <c r="AT1607" s="104"/>
      <c r="AU1607" s="104"/>
      <c r="AV1607" s="104"/>
      <c r="AW1607" s="104"/>
      <c r="AX1607" s="104"/>
      <c r="AY1607" s="104"/>
      <c r="AZ1607" s="104"/>
      <c r="BA1607" s="104"/>
      <c r="BB1607" s="104"/>
      <c r="BC1607" s="104"/>
      <c r="BD1607" s="104"/>
      <c r="BE1607" s="104"/>
      <c r="BF1607" s="104"/>
      <c r="BG1607" s="104"/>
      <c r="BH1607" s="104"/>
      <c r="BI1607" s="104"/>
      <c r="BJ1607" s="104"/>
      <c r="BK1607" s="104"/>
      <c r="BL1607" s="104"/>
      <c r="BM1607" s="104"/>
      <c r="BN1607" s="104"/>
      <c r="BO1607" s="104"/>
      <c r="BP1607" s="104"/>
      <c r="BQ1607" s="104"/>
      <c r="BR1607" s="104"/>
      <c r="BS1607" s="104"/>
      <c r="BT1607" s="104"/>
      <c r="BU1607" s="104"/>
      <c r="BV1607" s="104"/>
      <c r="BW1607" s="104"/>
      <c r="BX1607" s="104"/>
      <c r="BY1607" s="104"/>
      <c r="BZ1607" s="104"/>
      <c r="CA1607" s="104"/>
      <c r="CB1607" s="104"/>
      <c r="CC1607" s="104"/>
      <c r="CD1607" s="104"/>
      <c r="CE1607" s="104"/>
      <c r="CF1607" s="104"/>
      <c r="CG1607" s="104"/>
      <c r="CH1607" s="104"/>
      <c r="CI1607" s="104"/>
      <c r="CJ1607" s="104"/>
      <c r="CK1607" s="104"/>
      <c r="CL1607" s="104"/>
      <c r="CM1607" s="104"/>
      <c r="CN1607" s="104"/>
      <c r="CO1607" s="104"/>
      <c r="CP1607" s="104"/>
      <c r="CQ1607" s="104"/>
      <c r="CR1607" s="104"/>
      <c r="CS1607" s="104"/>
      <c r="CT1607" s="104"/>
      <c r="CU1607" s="104"/>
      <c r="CV1607" s="104"/>
      <c r="CW1607" s="104"/>
      <c r="CX1607" s="104"/>
      <c r="CY1607" s="104"/>
      <c r="CZ1607" s="104"/>
      <c r="DA1607" s="104"/>
      <c r="DB1607" s="104"/>
      <c r="DC1607" s="104"/>
      <c r="DD1607" s="104"/>
      <c r="DE1607" s="104"/>
      <c r="DF1607" s="104"/>
      <c r="DG1607" s="104"/>
      <c r="DH1607" s="104"/>
      <c r="DI1607" s="104"/>
      <c r="DJ1607" s="107"/>
    </row>
    <row r="1608" spans="1:114" x14ac:dyDescent="0.2">
      <c r="A1608" s="164"/>
      <c r="B1608" s="165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Q1608" s="116"/>
      <c r="R1608" s="116"/>
      <c r="S1608" s="116"/>
      <c r="T1608" s="116"/>
      <c r="U1608" s="116"/>
      <c r="V1608" s="116"/>
      <c r="W1608" s="116"/>
      <c r="X1608" s="116"/>
      <c r="Y1608" s="122"/>
      <c r="Z1608" s="104"/>
      <c r="AA1608" s="104"/>
      <c r="AB1608" s="104"/>
      <c r="AC1608" s="104"/>
      <c r="AD1608" s="104"/>
      <c r="AE1608" s="104"/>
      <c r="AF1608" s="104"/>
      <c r="AG1608" s="104"/>
      <c r="AH1608" s="104"/>
      <c r="AI1608" s="104"/>
      <c r="AJ1608" s="104"/>
      <c r="AK1608" s="104"/>
      <c r="AL1608" s="104"/>
      <c r="AM1608" s="104"/>
      <c r="AN1608" s="104"/>
      <c r="AO1608" s="104"/>
      <c r="AP1608" s="104"/>
      <c r="AQ1608" s="104"/>
      <c r="AR1608" s="104"/>
      <c r="AS1608" s="104"/>
      <c r="AT1608" s="104"/>
      <c r="AU1608" s="104"/>
      <c r="AV1608" s="104"/>
      <c r="AW1608" s="104"/>
      <c r="AX1608" s="104"/>
      <c r="AY1608" s="104"/>
      <c r="AZ1608" s="104"/>
      <c r="BA1608" s="104"/>
      <c r="BB1608" s="104"/>
      <c r="BC1608" s="104"/>
      <c r="BD1608" s="104"/>
      <c r="BE1608" s="104"/>
      <c r="BF1608" s="104"/>
      <c r="BG1608" s="104"/>
      <c r="BH1608" s="104"/>
      <c r="BI1608" s="104"/>
      <c r="BJ1608" s="104"/>
      <c r="BK1608" s="104"/>
      <c r="BL1608" s="104"/>
      <c r="BM1608" s="104"/>
      <c r="BN1608" s="104"/>
      <c r="BO1608" s="104"/>
      <c r="BP1608" s="104"/>
      <c r="BQ1608" s="104"/>
      <c r="BR1608" s="104"/>
      <c r="BS1608" s="104"/>
      <c r="BT1608" s="104"/>
      <c r="BU1608" s="104"/>
      <c r="BV1608" s="104"/>
      <c r="BW1608" s="104"/>
      <c r="BX1608" s="104"/>
      <c r="BY1608" s="104"/>
      <c r="BZ1608" s="104"/>
      <c r="CA1608" s="104"/>
      <c r="CB1608" s="104"/>
      <c r="CC1608" s="104"/>
      <c r="CD1608" s="104"/>
      <c r="CE1608" s="104"/>
      <c r="CF1608" s="104"/>
      <c r="CG1608" s="104"/>
      <c r="CH1608" s="104"/>
      <c r="CI1608" s="104"/>
      <c r="CJ1608" s="104"/>
      <c r="CK1608" s="104"/>
      <c r="CL1608" s="104"/>
      <c r="CM1608" s="104"/>
      <c r="CN1608" s="104"/>
      <c r="CO1608" s="104"/>
      <c r="CP1608" s="104"/>
      <c r="CQ1608" s="104"/>
      <c r="CR1608" s="104"/>
      <c r="CS1608" s="104"/>
      <c r="CT1608" s="104"/>
      <c r="CU1608" s="104"/>
      <c r="CV1608" s="104"/>
      <c r="CW1608" s="104"/>
      <c r="CX1608" s="104"/>
      <c r="CY1608" s="104"/>
      <c r="CZ1608" s="104"/>
      <c r="DA1608" s="104"/>
      <c r="DB1608" s="104"/>
      <c r="DC1608" s="104"/>
      <c r="DD1608" s="104"/>
      <c r="DE1608" s="104"/>
      <c r="DF1608" s="104"/>
      <c r="DG1608" s="104"/>
      <c r="DH1608" s="104"/>
      <c r="DI1608" s="104"/>
      <c r="DJ1608" s="107"/>
    </row>
    <row r="1609" spans="1:114" x14ac:dyDescent="0.2">
      <c r="A1609" s="164"/>
      <c r="B1609" s="165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Q1609" s="116"/>
      <c r="R1609" s="116"/>
      <c r="S1609" s="116"/>
      <c r="T1609" s="116"/>
      <c r="U1609" s="116"/>
      <c r="V1609" s="116"/>
      <c r="W1609" s="116"/>
      <c r="X1609" s="116"/>
      <c r="Y1609" s="122"/>
      <c r="Z1609" s="104"/>
      <c r="AA1609" s="104"/>
      <c r="AB1609" s="104"/>
      <c r="AC1609" s="104"/>
      <c r="AD1609" s="104"/>
      <c r="AE1609" s="104"/>
      <c r="AF1609" s="104"/>
      <c r="AG1609" s="104"/>
      <c r="AH1609" s="104"/>
      <c r="AI1609" s="104"/>
      <c r="AJ1609" s="104"/>
      <c r="AK1609" s="104"/>
      <c r="AL1609" s="104"/>
      <c r="AM1609" s="104"/>
      <c r="AN1609" s="104"/>
      <c r="AO1609" s="104"/>
      <c r="AP1609" s="104"/>
      <c r="AQ1609" s="104"/>
      <c r="AR1609" s="104"/>
      <c r="AS1609" s="104"/>
      <c r="AT1609" s="104"/>
      <c r="AU1609" s="104"/>
      <c r="AV1609" s="104"/>
      <c r="AW1609" s="104"/>
      <c r="AX1609" s="104"/>
      <c r="AY1609" s="104"/>
      <c r="AZ1609" s="104"/>
      <c r="BA1609" s="104"/>
      <c r="BB1609" s="104"/>
      <c r="BC1609" s="104"/>
      <c r="BD1609" s="104"/>
      <c r="BE1609" s="104"/>
      <c r="BF1609" s="104"/>
      <c r="BG1609" s="104"/>
      <c r="BH1609" s="104"/>
      <c r="BI1609" s="104"/>
      <c r="BJ1609" s="104"/>
      <c r="BK1609" s="104"/>
      <c r="BL1609" s="104"/>
      <c r="BM1609" s="104"/>
      <c r="BN1609" s="104"/>
      <c r="BO1609" s="104"/>
      <c r="BP1609" s="104"/>
      <c r="BQ1609" s="104"/>
      <c r="BR1609" s="104"/>
      <c r="BS1609" s="104"/>
      <c r="BT1609" s="104"/>
      <c r="BU1609" s="104"/>
      <c r="BV1609" s="104"/>
      <c r="BW1609" s="104"/>
      <c r="BX1609" s="104"/>
      <c r="BY1609" s="104"/>
      <c r="BZ1609" s="104"/>
      <c r="CA1609" s="104"/>
      <c r="CB1609" s="104"/>
      <c r="CC1609" s="104"/>
      <c r="CD1609" s="104"/>
      <c r="CE1609" s="104"/>
      <c r="CF1609" s="104"/>
      <c r="CG1609" s="104"/>
      <c r="CH1609" s="104"/>
      <c r="CI1609" s="104"/>
      <c r="CJ1609" s="104"/>
      <c r="CK1609" s="104"/>
      <c r="CL1609" s="104"/>
      <c r="CM1609" s="104"/>
      <c r="CN1609" s="104"/>
      <c r="CO1609" s="104"/>
      <c r="CP1609" s="104"/>
      <c r="CQ1609" s="104"/>
      <c r="CR1609" s="104"/>
      <c r="CS1609" s="104"/>
      <c r="CT1609" s="104"/>
      <c r="CU1609" s="104"/>
      <c r="CV1609" s="104"/>
      <c r="CW1609" s="104"/>
      <c r="CX1609" s="104"/>
      <c r="CY1609" s="104"/>
      <c r="CZ1609" s="104"/>
      <c r="DA1609" s="104"/>
      <c r="DB1609" s="104"/>
      <c r="DC1609" s="104"/>
      <c r="DD1609" s="104"/>
      <c r="DE1609" s="104"/>
      <c r="DF1609" s="104"/>
      <c r="DG1609" s="104"/>
      <c r="DH1609" s="104"/>
      <c r="DI1609" s="104"/>
      <c r="DJ1609" s="107"/>
    </row>
    <row r="1610" spans="1:114" x14ac:dyDescent="0.2">
      <c r="A1610" s="164"/>
      <c r="B1610" s="165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Q1610" s="116"/>
      <c r="R1610" s="116"/>
      <c r="S1610" s="116"/>
      <c r="T1610" s="116"/>
      <c r="U1610" s="116"/>
      <c r="V1610" s="116"/>
      <c r="W1610" s="116"/>
      <c r="X1610" s="116"/>
      <c r="Y1610" s="122"/>
      <c r="Z1610" s="104"/>
      <c r="AA1610" s="104"/>
      <c r="AB1610" s="104"/>
      <c r="AC1610" s="104"/>
      <c r="AD1610" s="104"/>
      <c r="AE1610" s="104"/>
      <c r="AF1610" s="104"/>
      <c r="AG1610" s="104"/>
      <c r="AH1610" s="104"/>
      <c r="AI1610" s="104"/>
      <c r="AJ1610" s="104"/>
      <c r="AK1610" s="104"/>
      <c r="AL1610" s="104"/>
      <c r="AM1610" s="104"/>
      <c r="AN1610" s="104"/>
      <c r="AO1610" s="104"/>
      <c r="AP1610" s="104"/>
      <c r="AQ1610" s="104"/>
      <c r="AR1610" s="104"/>
      <c r="AS1610" s="104"/>
      <c r="AT1610" s="104"/>
      <c r="AU1610" s="104"/>
      <c r="AV1610" s="104"/>
      <c r="AW1610" s="104"/>
      <c r="AX1610" s="104"/>
      <c r="AY1610" s="104"/>
      <c r="AZ1610" s="104"/>
      <c r="BA1610" s="104"/>
      <c r="BB1610" s="104"/>
      <c r="BC1610" s="104"/>
      <c r="BD1610" s="104"/>
      <c r="BE1610" s="104"/>
      <c r="BF1610" s="104"/>
      <c r="BG1610" s="104"/>
      <c r="BH1610" s="104"/>
      <c r="BI1610" s="104"/>
      <c r="BJ1610" s="104"/>
      <c r="BK1610" s="104"/>
      <c r="BL1610" s="104"/>
      <c r="BM1610" s="104"/>
      <c r="BN1610" s="104"/>
      <c r="BO1610" s="104"/>
      <c r="BP1610" s="104"/>
      <c r="BQ1610" s="104"/>
      <c r="BR1610" s="104"/>
      <c r="BS1610" s="104"/>
      <c r="BT1610" s="104"/>
      <c r="BU1610" s="104"/>
      <c r="BV1610" s="104"/>
      <c r="BW1610" s="104"/>
      <c r="BX1610" s="104"/>
      <c r="BY1610" s="104"/>
      <c r="BZ1610" s="104"/>
      <c r="CA1610" s="104"/>
      <c r="CB1610" s="104"/>
      <c r="CC1610" s="104"/>
      <c r="CD1610" s="104"/>
      <c r="CE1610" s="104"/>
      <c r="CF1610" s="104"/>
      <c r="CG1610" s="104"/>
      <c r="CH1610" s="104"/>
      <c r="CI1610" s="104"/>
      <c r="CJ1610" s="104"/>
      <c r="CK1610" s="104"/>
      <c r="CL1610" s="104"/>
      <c r="CM1610" s="104"/>
      <c r="CN1610" s="104"/>
      <c r="CO1610" s="104"/>
      <c r="CP1610" s="104"/>
      <c r="CQ1610" s="104"/>
      <c r="CR1610" s="104"/>
      <c r="CS1610" s="104"/>
      <c r="CT1610" s="104"/>
      <c r="CU1610" s="104"/>
      <c r="CV1610" s="104"/>
      <c r="CW1610" s="104"/>
      <c r="CX1610" s="104"/>
      <c r="CY1610" s="104"/>
      <c r="CZ1610" s="104"/>
      <c r="DA1610" s="104"/>
      <c r="DB1610" s="104"/>
      <c r="DC1610" s="104"/>
      <c r="DD1610" s="104"/>
      <c r="DE1610" s="104"/>
      <c r="DF1610" s="104"/>
      <c r="DG1610" s="104"/>
      <c r="DH1610" s="104"/>
      <c r="DI1610" s="104"/>
      <c r="DJ1610" s="107"/>
    </row>
    <row r="1611" spans="1:114" x14ac:dyDescent="0.2">
      <c r="A1611" s="164"/>
      <c r="B1611" s="165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Q1611" s="116"/>
      <c r="R1611" s="116"/>
      <c r="S1611" s="116"/>
      <c r="T1611" s="116"/>
      <c r="U1611" s="116"/>
      <c r="V1611" s="116"/>
      <c r="W1611" s="116"/>
      <c r="X1611" s="116"/>
      <c r="Y1611" s="122"/>
      <c r="Z1611" s="104"/>
      <c r="AA1611" s="104"/>
      <c r="AB1611" s="104"/>
      <c r="AC1611" s="104"/>
      <c r="AD1611" s="104"/>
      <c r="AE1611" s="104"/>
      <c r="AF1611" s="104"/>
      <c r="AG1611" s="104"/>
      <c r="AH1611" s="104"/>
      <c r="AI1611" s="104"/>
      <c r="AJ1611" s="104"/>
      <c r="AK1611" s="104"/>
      <c r="AL1611" s="104"/>
      <c r="AM1611" s="104"/>
      <c r="AN1611" s="104"/>
      <c r="AO1611" s="104"/>
      <c r="AP1611" s="104"/>
      <c r="AQ1611" s="104"/>
      <c r="AR1611" s="104"/>
      <c r="AS1611" s="104"/>
      <c r="AT1611" s="104"/>
      <c r="AU1611" s="104"/>
      <c r="AV1611" s="104"/>
      <c r="AW1611" s="104"/>
      <c r="AX1611" s="104"/>
      <c r="AY1611" s="104"/>
      <c r="AZ1611" s="104"/>
      <c r="BA1611" s="104"/>
      <c r="BB1611" s="104"/>
      <c r="BC1611" s="104"/>
      <c r="BD1611" s="104"/>
      <c r="BE1611" s="104"/>
      <c r="BF1611" s="104"/>
      <c r="BG1611" s="104"/>
      <c r="BH1611" s="104"/>
      <c r="BI1611" s="104"/>
      <c r="BJ1611" s="104"/>
      <c r="BK1611" s="104"/>
      <c r="BL1611" s="104"/>
      <c r="BM1611" s="104"/>
      <c r="BN1611" s="104"/>
      <c r="BO1611" s="104"/>
      <c r="BP1611" s="104"/>
      <c r="BQ1611" s="104"/>
      <c r="BR1611" s="104"/>
      <c r="BS1611" s="104"/>
      <c r="BT1611" s="104"/>
      <c r="BU1611" s="104"/>
      <c r="BV1611" s="104"/>
      <c r="BW1611" s="104"/>
      <c r="BX1611" s="104"/>
      <c r="BY1611" s="104"/>
      <c r="BZ1611" s="104"/>
      <c r="CA1611" s="104"/>
      <c r="CB1611" s="104"/>
      <c r="CC1611" s="104"/>
      <c r="CD1611" s="104"/>
      <c r="CE1611" s="104"/>
      <c r="CF1611" s="104"/>
      <c r="CG1611" s="104"/>
      <c r="CH1611" s="104"/>
      <c r="CI1611" s="104"/>
      <c r="CJ1611" s="104"/>
      <c r="CK1611" s="104"/>
      <c r="CL1611" s="104"/>
      <c r="CM1611" s="104"/>
      <c r="CN1611" s="104"/>
      <c r="CO1611" s="104"/>
      <c r="CP1611" s="104"/>
      <c r="CQ1611" s="104"/>
      <c r="CR1611" s="104"/>
      <c r="CS1611" s="104"/>
      <c r="CT1611" s="104"/>
      <c r="CU1611" s="104"/>
      <c r="CV1611" s="104"/>
      <c r="CW1611" s="104"/>
      <c r="CX1611" s="104"/>
      <c r="CY1611" s="104"/>
      <c r="CZ1611" s="104"/>
      <c r="DA1611" s="104"/>
      <c r="DB1611" s="104"/>
      <c r="DC1611" s="104"/>
      <c r="DD1611" s="104"/>
      <c r="DE1611" s="104"/>
      <c r="DF1611" s="104"/>
      <c r="DG1611" s="104"/>
      <c r="DH1611" s="104"/>
      <c r="DI1611" s="104"/>
      <c r="DJ1611" s="107"/>
    </row>
    <row r="1612" spans="1:114" x14ac:dyDescent="0.2">
      <c r="A1612" s="164"/>
      <c r="B1612" s="165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Q1612" s="116"/>
      <c r="R1612" s="116"/>
      <c r="S1612" s="116"/>
      <c r="T1612" s="116"/>
      <c r="U1612" s="116"/>
      <c r="V1612" s="116"/>
      <c r="W1612" s="116"/>
      <c r="X1612" s="116"/>
      <c r="Y1612" s="122"/>
      <c r="Z1612" s="104"/>
      <c r="AA1612" s="104"/>
      <c r="AB1612" s="104"/>
      <c r="AC1612" s="104"/>
      <c r="AD1612" s="104"/>
      <c r="AE1612" s="104"/>
      <c r="AF1612" s="104"/>
      <c r="AG1612" s="104"/>
      <c r="AH1612" s="104"/>
      <c r="AI1612" s="104"/>
      <c r="AJ1612" s="104"/>
      <c r="AK1612" s="104"/>
      <c r="AL1612" s="104"/>
      <c r="AM1612" s="104"/>
      <c r="AN1612" s="104"/>
      <c r="AO1612" s="104"/>
      <c r="AP1612" s="104"/>
      <c r="AQ1612" s="104"/>
      <c r="AR1612" s="104"/>
      <c r="AS1612" s="104"/>
      <c r="AT1612" s="104"/>
      <c r="AU1612" s="104"/>
      <c r="AV1612" s="104"/>
      <c r="AW1612" s="104"/>
      <c r="AX1612" s="104"/>
      <c r="AY1612" s="104"/>
      <c r="AZ1612" s="104"/>
      <c r="BA1612" s="104"/>
      <c r="BB1612" s="104"/>
      <c r="BC1612" s="104"/>
      <c r="BD1612" s="104"/>
      <c r="BE1612" s="104"/>
      <c r="BF1612" s="104"/>
      <c r="BG1612" s="104"/>
      <c r="BH1612" s="104"/>
      <c r="BI1612" s="104"/>
      <c r="BJ1612" s="104"/>
      <c r="BK1612" s="104"/>
      <c r="BL1612" s="104"/>
      <c r="BM1612" s="104"/>
      <c r="BN1612" s="104"/>
      <c r="BO1612" s="104"/>
      <c r="BP1612" s="104"/>
      <c r="BQ1612" s="104"/>
      <c r="BR1612" s="104"/>
      <c r="BS1612" s="104"/>
      <c r="BT1612" s="104"/>
      <c r="BU1612" s="104"/>
      <c r="BV1612" s="104"/>
      <c r="BW1612" s="104"/>
      <c r="BX1612" s="104"/>
      <c r="BY1612" s="104"/>
      <c r="BZ1612" s="104"/>
      <c r="CA1612" s="104"/>
      <c r="CB1612" s="104"/>
      <c r="CC1612" s="104"/>
      <c r="CD1612" s="104"/>
      <c r="CE1612" s="104"/>
      <c r="CF1612" s="104"/>
      <c r="CG1612" s="104"/>
      <c r="CH1612" s="104"/>
      <c r="CI1612" s="104"/>
      <c r="CJ1612" s="104"/>
      <c r="CK1612" s="104"/>
      <c r="CL1612" s="104"/>
      <c r="CM1612" s="104"/>
      <c r="CN1612" s="104"/>
      <c r="CO1612" s="104"/>
      <c r="CP1612" s="104"/>
      <c r="CQ1612" s="104"/>
      <c r="CR1612" s="104"/>
      <c r="CS1612" s="104"/>
      <c r="CT1612" s="104"/>
      <c r="CU1612" s="104"/>
      <c r="CV1612" s="104"/>
      <c r="CW1612" s="104"/>
      <c r="CX1612" s="104"/>
      <c r="CY1612" s="104"/>
      <c r="CZ1612" s="104"/>
      <c r="DA1612" s="104"/>
      <c r="DB1612" s="104"/>
      <c r="DC1612" s="104"/>
      <c r="DD1612" s="104"/>
      <c r="DE1612" s="104"/>
      <c r="DF1612" s="104"/>
      <c r="DG1612" s="104"/>
      <c r="DH1612" s="104"/>
      <c r="DI1612" s="104"/>
      <c r="DJ1612" s="107"/>
    </row>
    <row r="1613" spans="1:114" x14ac:dyDescent="0.2">
      <c r="A1613" s="164"/>
      <c r="B1613" s="165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Q1613" s="116"/>
      <c r="R1613" s="116"/>
      <c r="S1613" s="116"/>
      <c r="T1613" s="116"/>
      <c r="U1613" s="116"/>
      <c r="V1613" s="116"/>
      <c r="W1613" s="116"/>
      <c r="X1613" s="116"/>
      <c r="Y1613" s="122"/>
      <c r="Z1613" s="104"/>
      <c r="AA1613" s="104"/>
      <c r="AB1613" s="104"/>
      <c r="AC1613" s="104"/>
      <c r="AD1613" s="104"/>
      <c r="AE1613" s="104"/>
      <c r="AF1613" s="104"/>
      <c r="AG1613" s="104"/>
      <c r="AH1613" s="104"/>
      <c r="AI1613" s="104"/>
      <c r="AJ1613" s="104"/>
      <c r="AK1613" s="104"/>
      <c r="AL1613" s="104"/>
      <c r="AM1613" s="104"/>
      <c r="AN1613" s="104"/>
      <c r="AO1613" s="104"/>
      <c r="AP1613" s="104"/>
      <c r="AQ1613" s="104"/>
      <c r="AR1613" s="104"/>
      <c r="AS1613" s="104"/>
      <c r="AT1613" s="104"/>
      <c r="AU1613" s="104"/>
      <c r="AV1613" s="104"/>
      <c r="AW1613" s="104"/>
      <c r="AX1613" s="104"/>
      <c r="AY1613" s="104"/>
      <c r="AZ1613" s="104"/>
      <c r="BA1613" s="104"/>
      <c r="BB1613" s="104"/>
      <c r="BC1613" s="104"/>
      <c r="BD1613" s="104"/>
      <c r="BE1613" s="104"/>
      <c r="BF1613" s="104"/>
      <c r="BG1613" s="104"/>
      <c r="BH1613" s="104"/>
      <c r="BI1613" s="104"/>
      <c r="BJ1613" s="104"/>
      <c r="BK1613" s="104"/>
      <c r="BL1613" s="104"/>
      <c r="BM1613" s="104"/>
      <c r="BN1613" s="104"/>
      <c r="BO1613" s="104"/>
      <c r="BP1613" s="104"/>
      <c r="BQ1613" s="104"/>
      <c r="BR1613" s="104"/>
      <c r="BS1613" s="104"/>
      <c r="BT1613" s="104"/>
      <c r="BU1613" s="104"/>
      <c r="BV1613" s="104"/>
      <c r="BW1613" s="104"/>
      <c r="BX1613" s="104"/>
      <c r="BY1613" s="104"/>
      <c r="BZ1613" s="104"/>
      <c r="CA1613" s="104"/>
      <c r="CB1613" s="104"/>
      <c r="CC1613" s="104"/>
      <c r="CD1613" s="104"/>
      <c r="CE1613" s="104"/>
      <c r="CF1613" s="104"/>
      <c r="CG1613" s="104"/>
      <c r="CH1613" s="104"/>
      <c r="CI1613" s="104"/>
      <c r="CJ1613" s="104"/>
      <c r="CK1613" s="104"/>
      <c r="CL1613" s="104"/>
      <c r="CM1613" s="104"/>
      <c r="CN1613" s="104"/>
      <c r="CO1613" s="104"/>
      <c r="CP1613" s="104"/>
      <c r="CQ1613" s="104"/>
      <c r="CR1613" s="104"/>
      <c r="CS1613" s="104"/>
      <c r="CT1613" s="104"/>
      <c r="CU1613" s="104"/>
      <c r="CV1613" s="104"/>
      <c r="CW1613" s="104"/>
      <c r="CX1613" s="104"/>
      <c r="CY1613" s="104"/>
      <c r="CZ1613" s="104"/>
      <c r="DA1613" s="104"/>
      <c r="DB1613" s="104"/>
      <c r="DC1613" s="104"/>
      <c r="DD1613" s="104"/>
      <c r="DE1613" s="104"/>
      <c r="DF1613" s="104"/>
      <c r="DG1613" s="104"/>
      <c r="DH1613" s="104"/>
      <c r="DI1613" s="104"/>
      <c r="DJ1613" s="107"/>
    </row>
    <row r="1614" spans="1:114" x14ac:dyDescent="0.2">
      <c r="A1614" s="164"/>
      <c r="B1614" s="165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Q1614" s="116"/>
      <c r="R1614" s="116"/>
      <c r="S1614" s="116"/>
      <c r="T1614" s="116"/>
      <c r="U1614" s="116"/>
      <c r="V1614" s="116"/>
      <c r="W1614" s="116"/>
      <c r="X1614" s="116"/>
      <c r="Y1614" s="122"/>
      <c r="Z1614" s="104"/>
      <c r="AA1614" s="104"/>
      <c r="AB1614" s="104"/>
      <c r="AC1614" s="104"/>
      <c r="AD1614" s="104"/>
      <c r="AE1614" s="104"/>
      <c r="AF1614" s="104"/>
      <c r="AG1614" s="104"/>
      <c r="AH1614" s="104"/>
      <c r="AI1614" s="104"/>
      <c r="AJ1614" s="104"/>
      <c r="AK1614" s="104"/>
      <c r="AL1614" s="104"/>
      <c r="AM1614" s="104"/>
      <c r="AN1614" s="104"/>
      <c r="AO1614" s="104"/>
      <c r="AP1614" s="104"/>
      <c r="AQ1614" s="104"/>
      <c r="AR1614" s="104"/>
      <c r="AS1614" s="104"/>
      <c r="AT1614" s="104"/>
      <c r="AU1614" s="104"/>
      <c r="AV1614" s="104"/>
      <c r="AW1614" s="104"/>
      <c r="AX1614" s="104"/>
      <c r="AY1614" s="104"/>
      <c r="AZ1614" s="104"/>
      <c r="BA1614" s="104"/>
      <c r="BB1614" s="104"/>
      <c r="BC1614" s="104"/>
      <c r="BD1614" s="104"/>
      <c r="BE1614" s="104"/>
      <c r="BF1614" s="104"/>
      <c r="BG1614" s="104"/>
      <c r="BH1614" s="104"/>
      <c r="BI1614" s="104"/>
      <c r="BJ1614" s="104"/>
      <c r="BK1614" s="104"/>
      <c r="BL1614" s="104"/>
      <c r="BM1614" s="104"/>
      <c r="BN1614" s="104"/>
      <c r="BO1614" s="104"/>
      <c r="BP1614" s="104"/>
      <c r="BQ1614" s="104"/>
      <c r="BR1614" s="104"/>
      <c r="BS1614" s="104"/>
      <c r="BT1614" s="104"/>
      <c r="BU1614" s="104"/>
      <c r="BV1614" s="104"/>
      <c r="BW1614" s="104"/>
      <c r="BX1614" s="104"/>
      <c r="BY1614" s="104"/>
      <c r="BZ1614" s="104"/>
      <c r="CA1614" s="104"/>
      <c r="CB1614" s="104"/>
      <c r="CC1614" s="104"/>
      <c r="CD1614" s="104"/>
      <c r="CE1614" s="104"/>
      <c r="CF1614" s="104"/>
      <c r="CG1614" s="104"/>
      <c r="CH1614" s="104"/>
      <c r="CI1614" s="104"/>
      <c r="CJ1614" s="104"/>
      <c r="CK1614" s="104"/>
      <c r="CL1614" s="104"/>
      <c r="CM1614" s="104"/>
      <c r="CN1614" s="104"/>
      <c r="CO1614" s="104"/>
      <c r="CP1614" s="104"/>
      <c r="CQ1614" s="104"/>
      <c r="CR1614" s="104"/>
      <c r="CS1614" s="104"/>
      <c r="CT1614" s="104"/>
      <c r="CU1614" s="104"/>
      <c r="CV1614" s="104"/>
      <c r="CW1614" s="104"/>
      <c r="CX1614" s="104"/>
      <c r="CY1614" s="104"/>
      <c r="CZ1614" s="104"/>
      <c r="DA1614" s="104"/>
      <c r="DB1614" s="104"/>
      <c r="DC1614" s="104"/>
      <c r="DD1614" s="104"/>
      <c r="DE1614" s="104"/>
      <c r="DF1614" s="104"/>
      <c r="DG1614" s="104"/>
      <c r="DH1614" s="104"/>
      <c r="DI1614" s="104"/>
      <c r="DJ1614" s="107"/>
    </row>
    <row r="1615" spans="1:114" x14ac:dyDescent="0.2">
      <c r="A1615" s="164"/>
      <c r="B1615" s="165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Q1615" s="116"/>
      <c r="R1615" s="116"/>
      <c r="S1615" s="116"/>
      <c r="T1615" s="116"/>
      <c r="U1615" s="116"/>
      <c r="V1615" s="116"/>
      <c r="W1615" s="116"/>
      <c r="X1615" s="116"/>
      <c r="Y1615" s="122"/>
      <c r="Z1615" s="104"/>
      <c r="AA1615" s="104"/>
      <c r="AB1615" s="104"/>
      <c r="AC1615" s="104"/>
      <c r="AD1615" s="104"/>
      <c r="AE1615" s="104"/>
      <c r="AF1615" s="104"/>
      <c r="AG1615" s="104"/>
      <c r="AH1615" s="104"/>
      <c r="AI1615" s="104"/>
      <c r="AJ1615" s="104"/>
      <c r="AK1615" s="104"/>
      <c r="AL1615" s="104"/>
      <c r="AM1615" s="104"/>
      <c r="AN1615" s="104"/>
      <c r="AO1615" s="104"/>
      <c r="AP1615" s="104"/>
      <c r="AQ1615" s="104"/>
      <c r="AR1615" s="104"/>
      <c r="AS1615" s="104"/>
      <c r="AT1615" s="104"/>
      <c r="AU1615" s="104"/>
      <c r="AV1615" s="104"/>
      <c r="AW1615" s="104"/>
      <c r="AX1615" s="104"/>
      <c r="AY1615" s="104"/>
      <c r="AZ1615" s="104"/>
      <c r="BA1615" s="104"/>
      <c r="BB1615" s="104"/>
      <c r="BC1615" s="104"/>
      <c r="BD1615" s="104"/>
      <c r="BE1615" s="104"/>
      <c r="BF1615" s="104"/>
      <c r="BG1615" s="104"/>
      <c r="BH1615" s="104"/>
      <c r="BI1615" s="104"/>
      <c r="BJ1615" s="104"/>
      <c r="BK1615" s="104"/>
      <c r="BL1615" s="104"/>
      <c r="BM1615" s="104"/>
      <c r="BN1615" s="104"/>
      <c r="BO1615" s="104"/>
      <c r="BP1615" s="104"/>
      <c r="BQ1615" s="104"/>
      <c r="BR1615" s="104"/>
      <c r="BS1615" s="104"/>
      <c r="BT1615" s="104"/>
      <c r="BU1615" s="104"/>
      <c r="BV1615" s="104"/>
      <c r="BW1615" s="104"/>
      <c r="BX1615" s="104"/>
      <c r="BY1615" s="104"/>
      <c r="BZ1615" s="104"/>
      <c r="CA1615" s="104"/>
      <c r="CB1615" s="104"/>
      <c r="CC1615" s="104"/>
      <c r="CD1615" s="104"/>
      <c r="CE1615" s="104"/>
      <c r="CF1615" s="104"/>
      <c r="CG1615" s="104"/>
      <c r="CH1615" s="104"/>
      <c r="CI1615" s="104"/>
      <c r="CJ1615" s="104"/>
      <c r="CK1615" s="104"/>
      <c r="CL1615" s="104"/>
      <c r="CM1615" s="104"/>
      <c r="CN1615" s="104"/>
      <c r="CO1615" s="104"/>
      <c r="CP1615" s="104"/>
      <c r="CQ1615" s="104"/>
      <c r="CR1615" s="104"/>
      <c r="CS1615" s="104"/>
      <c r="CT1615" s="104"/>
      <c r="CU1615" s="104"/>
      <c r="CV1615" s="104"/>
      <c r="CW1615" s="104"/>
      <c r="CX1615" s="104"/>
      <c r="CY1615" s="104"/>
      <c r="CZ1615" s="104"/>
      <c r="DA1615" s="104"/>
      <c r="DB1615" s="104"/>
      <c r="DC1615" s="104"/>
      <c r="DD1615" s="104"/>
      <c r="DE1615" s="104"/>
      <c r="DF1615" s="104"/>
      <c r="DG1615" s="104"/>
      <c r="DH1615" s="104"/>
      <c r="DI1615" s="104"/>
      <c r="DJ1615" s="107"/>
    </row>
    <row r="1616" spans="1:114" x14ac:dyDescent="0.2">
      <c r="A1616" s="164"/>
      <c r="B1616" s="165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Q1616" s="116"/>
      <c r="R1616" s="116"/>
      <c r="S1616" s="116"/>
      <c r="T1616" s="116"/>
      <c r="U1616" s="116"/>
      <c r="V1616" s="116"/>
      <c r="W1616" s="116"/>
      <c r="X1616" s="116"/>
      <c r="Y1616" s="122"/>
      <c r="Z1616" s="104"/>
      <c r="AA1616" s="104"/>
      <c r="AB1616" s="104"/>
      <c r="AC1616" s="104"/>
      <c r="AD1616" s="104"/>
      <c r="AE1616" s="104"/>
      <c r="AF1616" s="104"/>
      <c r="AG1616" s="104"/>
      <c r="AH1616" s="104"/>
      <c r="AI1616" s="104"/>
      <c r="AJ1616" s="104"/>
      <c r="AK1616" s="104"/>
      <c r="AL1616" s="104"/>
      <c r="AM1616" s="104"/>
      <c r="AN1616" s="104"/>
      <c r="AO1616" s="104"/>
      <c r="AP1616" s="104"/>
      <c r="AQ1616" s="104"/>
      <c r="AR1616" s="104"/>
      <c r="AS1616" s="104"/>
      <c r="AT1616" s="104"/>
      <c r="AU1616" s="104"/>
      <c r="AV1616" s="104"/>
      <c r="AW1616" s="104"/>
      <c r="AX1616" s="104"/>
      <c r="AY1616" s="104"/>
      <c r="AZ1616" s="104"/>
      <c r="BA1616" s="104"/>
      <c r="BB1616" s="104"/>
      <c r="BC1616" s="104"/>
      <c r="BD1616" s="104"/>
      <c r="BE1616" s="104"/>
      <c r="BF1616" s="104"/>
      <c r="BG1616" s="104"/>
      <c r="BH1616" s="104"/>
      <c r="BI1616" s="104"/>
      <c r="BJ1616" s="104"/>
      <c r="BK1616" s="104"/>
      <c r="BL1616" s="104"/>
      <c r="BM1616" s="104"/>
      <c r="BN1616" s="104"/>
      <c r="BO1616" s="104"/>
      <c r="BP1616" s="104"/>
      <c r="BQ1616" s="104"/>
      <c r="BR1616" s="104"/>
      <c r="BS1616" s="104"/>
      <c r="BT1616" s="104"/>
      <c r="BU1616" s="104"/>
      <c r="BV1616" s="104"/>
      <c r="BW1616" s="104"/>
      <c r="BX1616" s="104"/>
      <c r="BY1616" s="104"/>
      <c r="BZ1616" s="104"/>
      <c r="CA1616" s="104"/>
      <c r="CB1616" s="104"/>
      <c r="CC1616" s="104"/>
      <c r="CD1616" s="104"/>
      <c r="CE1616" s="104"/>
      <c r="CF1616" s="104"/>
      <c r="CG1616" s="104"/>
      <c r="CH1616" s="104"/>
      <c r="CI1616" s="104"/>
      <c r="CJ1616" s="104"/>
      <c r="CK1616" s="104"/>
      <c r="CL1616" s="104"/>
      <c r="CM1616" s="104"/>
      <c r="CN1616" s="104"/>
      <c r="CO1616" s="104"/>
      <c r="CP1616" s="104"/>
      <c r="CQ1616" s="104"/>
      <c r="CR1616" s="104"/>
      <c r="CS1616" s="104"/>
      <c r="CT1616" s="104"/>
      <c r="CU1616" s="104"/>
      <c r="CV1616" s="104"/>
      <c r="CW1616" s="104"/>
      <c r="CX1616" s="104"/>
      <c r="CY1616" s="104"/>
      <c r="CZ1616" s="104"/>
      <c r="DA1616" s="104"/>
      <c r="DB1616" s="104"/>
      <c r="DC1616" s="104"/>
      <c r="DD1616" s="104"/>
      <c r="DE1616" s="104"/>
      <c r="DF1616" s="104"/>
      <c r="DG1616" s="104"/>
      <c r="DH1616" s="104"/>
      <c r="DI1616" s="104"/>
      <c r="DJ1616" s="107"/>
    </row>
    <row r="1617" spans="1:114" x14ac:dyDescent="0.2">
      <c r="A1617" s="164"/>
      <c r="B1617" s="165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Q1617" s="116"/>
      <c r="R1617" s="116"/>
      <c r="S1617" s="116"/>
      <c r="T1617" s="116"/>
      <c r="U1617" s="116"/>
      <c r="V1617" s="116"/>
      <c r="W1617" s="116"/>
      <c r="X1617" s="116"/>
      <c r="Y1617" s="122"/>
      <c r="Z1617" s="104"/>
      <c r="AA1617" s="104"/>
      <c r="AB1617" s="104"/>
      <c r="AC1617" s="104"/>
      <c r="AD1617" s="104"/>
      <c r="AE1617" s="104"/>
      <c r="AF1617" s="104"/>
      <c r="AG1617" s="104"/>
      <c r="AH1617" s="104"/>
      <c r="AI1617" s="104"/>
      <c r="AJ1617" s="104"/>
      <c r="AK1617" s="104"/>
      <c r="AL1617" s="104"/>
      <c r="AM1617" s="104"/>
      <c r="AN1617" s="104"/>
      <c r="AO1617" s="104"/>
      <c r="AP1617" s="104"/>
      <c r="AQ1617" s="104"/>
      <c r="AR1617" s="104"/>
      <c r="AS1617" s="104"/>
      <c r="AT1617" s="104"/>
      <c r="AU1617" s="104"/>
      <c r="AV1617" s="104"/>
      <c r="AW1617" s="104"/>
      <c r="AX1617" s="104"/>
      <c r="AY1617" s="104"/>
      <c r="AZ1617" s="104"/>
      <c r="BA1617" s="104"/>
      <c r="BB1617" s="104"/>
      <c r="BC1617" s="104"/>
      <c r="BD1617" s="104"/>
      <c r="BE1617" s="104"/>
      <c r="BF1617" s="104"/>
      <c r="BG1617" s="104"/>
      <c r="BH1617" s="104"/>
      <c r="BI1617" s="104"/>
      <c r="BJ1617" s="104"/>
      <c r="BK1617" s="104"/>
      <c r="BL1617" s="104"/>
      <c r="BM1617" s="104"/>
      <c r="BN1617" s="104"/>
      <c r="BO1617" s="104"/>
      <c r="BP1617" s="104"/>
      <c r="BQ1617" s="104"/>
      <c r="BR1617" s="104"/>
      <c r="BS1617" s="104"/>
      <c r="BT1617" s="104"/>
      <c r="BU1617" s="104"/>
      <c r="BV1617" s="104"/>
      <c r="BW1617" s="104"/>
      <c r="BX1617" s="104"/>
      <c r="BY1617" s="104"/>
      <c r="BZ1617" s="104"/>
      <c r="CA1617" s="104"/>
      <c r="CB1617" s="104"/>
      <c r="CC1617" s="104"/>
      <c r="CD1617" s="104"/>
      <c r="CE1617" s="104"/>
      <c r="CF1617" s="104"/>
      <c r="CG1617" s="104"/>
      <c r="CH1617" s="104"/>
      <c r="CI1617" s="104"/>
      <c r="CJ1617" s="104"/>
      <c r="CK1617" s="104"/>
      <c r="CL1617" s="104"/>
      <c r="CM1617" s="104"/>
      <c r="CN1617" s="104"/>
      <c r="CO1617" s="104"/>
      <c r="CP1617" s="104"/>
      <c r="CQ1617" s="104"/>
      <c r="CR1617" s="104"/>
      <c r="CS1617" s="104"/>
      <c r="CT1617" s="104"/>
      <c r="CU1617" s="104"/>
      <c r="CV1617" s="104"/>
      <c r="CW1617" s="104"/>
      <c r="CX1617" s="104"/>
      <c r="CY1617" s="104"/>
      <c r="CZ1617" s="104"/>
      <c r="DA1617" s="104"/>
      <c r="DB1617" s="104"/>
      <c r="DC1617" s="104"/>
      <c r="DD1617" s="104"/>
      <c r="DE1617" s="104"/>
      <c r="DF1617" s="104"/>
      <c r="DG1617" s="104"/>
      <c r="DH1617" s="104"/>
      <c r="DI1617" s="104"/>
      <c r="DJ1617" s="107"/>
    </row>
    <row r="1618" spans="1:114" x14ac:dyDescent="0.2">
      <c r="A1618" s="164"/>
      <c r="B1618" s="165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Q1618" s="116"/>
      <c r="R1618" s="116"/>
      <c r="S1618" s="116"/>
      <c r="T1618" s="116"/>
      <c r="U1618" s="116"/>
      <c r="V1618" s="116"/>
      <c r="W1618" s="116"/>
      <c r="X1618" s="116"/>
      <c r="Y1618" s="122"/>
      <c r="Z1618" s="104"/>
      <c r="AA1618" s="104"/>
      <c r="AB1618" s="104"/>
      <c r="AC1618" s="104"/>
      <c r="AD1618" s="104"/>
      <c r="AE1618" s="104"/>
      <c r="AF1618" s="104"/>
      <c r="AG1618" s="104"/>
      <c r="AH1618" s="104"/>
      <c r="AI1618" s="104"/>
      <c r="AJ1618" s="104"/>
      <c r="AK1618" s="104"/>
      <c r="AL1618" s="104"/>
      <c r="AM1618" s="104"/>
      <c r="AN1618" s="104"/>
      <c r="AO1618" s="104"/>
      <c r="AP1618" s="104"/>
      <c r="AQ1618" s="104"/>
      <c r="AR1618" s="104"/>
      <c r="AS1618" s="104"/>
      <c r="AT1618" s="104"/>
      <c r="AU1618" s="104"/>
      <c r="AV1618" s="104"/>
      <c r="AW1618" s="104"/>
      <c r="AX1618" s="104"/>
      <c r="AY1618" s="104"/>
      <c r="AZ1618" s="104"/>
      <c r="BA1618" s="104"/>
      <c r="BB1618" s="104"/>
      <c r="BC1618" s="104"/>
      <c r="BD1618" s="104"/>
      <c r="BE1618" s="104"/>
      <c r="BF1618" s="104"/>
      <c r="BG1618" s="104"/>
      <c r="BH1618" s="104"/>
      <c r="BI1618" s="104"/>
      <c r="BJ1618" s="104"/>
      <c r="BK1618" s="104"/>
      <c r="BL1618" s="104"/>
      <c r="BM1618" s="104"/>
      <c r="BN1618" s="104"/>
      <c r="BO1618" s="104"/>
      <c r="BP1618" s="104"/>
      <c r="BQ1618" s="104"/>
      <c r="BR1618" s="104"/>
      <c r="BS1618" s="104"/>
      <c r="BT1618" s="104"/>
      <c r="BU1618" s="104"/>
      <c r="BV1618" s="104"/>
      <c r="BW1618" s="104"/>
      <c r="BX1618" s="104"/>
      <c r="BY1618" s="104"/>
      <c r="BZ1618" s="104"/>
      <c r="CA1618" s="104"/>
      <c r="CB1618" s="104"/>
      <c r="CC1618" s="104"/>
      <c r="CD1618" s="104"/>
      <c r="CE1618" s="104"/>
      <c r="CF1618" s="104"/>
      <c r="CG1618" s="104"/>
      <c r="CH1618" s="104"/>
      <c r="CI1618" s="104"/>
      <c r="CJ1618" s="104"/>
      <c r="CK1618" s="104"/>
      <c r="CL1618" s="104"/>
      <c r="CM1618" s="104"/>
      <c r="CN1618" s="104"/>
      <c r="CO1618" s="104"/>
      <c r="CP1618" s="104"/>
      <c r="CQ1618" s="104"/>
      <c r="CR1618" s="104"/>
      <c r="CS1618" s="104"/>
      <c r="CT1618" s="104"/>
      <c r="CU1618" s="104"/>
      <c r="CV1618" s="104"/>
      <c r="CW1618" s="104"/>
      <c r="CX1618" s="104"/>
      <c r="CY1618" s="104"/>
      <c r="CZ1618" s="104"/>
      <c r="DA1618" s="104"/>
      <c r="DB1618" s="104"/>
      <c r="DC1618" s="104"/>
      <c r="DD1618" s="104"/>
      <c r="DE1618" s="104"/>
      <c r="DF1618" s="104"/>
      <c r="DG1618" s="104"/>
      <c r="DH1618" s="104"/>
      <c r="DI1618" s="104"/>
      <c r="DJ1618" s="107"/>
    </row>
    <row r="1619" spans="1:114" x14ac:dyDescent="0.2">
      <c r="A1619" s="164"/>
      <c r="B1619" s="165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Q1619" s="116"/>
      <c r="R1619" s="116"/>
      <c r="S1619" s="116"/>
      <c r="T1619" s="116"/>
      <c r="U1619" s="116"/>
      <c r="V1619" s="116"/>
      <c r="W1619" s="116"/>
      <c r="X1619" s="116"/>
      <c r="Y1619" s="122"/>
      <c r="Z1619" s="104"/>
      <c r="AA1619" s="104"/>
      <c r="AB1619" s="104"/>
      <c r="AC1619" s="104"/>
      <c r="AD1619" s="104"/>
      <c r="AE1619" s="104"/>
      <c r="AF1619" s="104"/>
      <c r="AG1619" s="104"/>
      <c r="AH1619" s="104"/>
      <c r="AI1619" s="104"/>
      <c r="AJ1619" s="104"/>
      <c r="AK1619" s="104"/>
      <c r="AL1619" s="104"/>
      <c r="AM1619" s="104"/>
      <c r="AN1619" s="104"/>
      <c r="AO1619" s="104"/>
      <c r="AP1619" s="104"/>
      <c r="AQ1619" s="104"/>
      <c r="AR1619" s="104"/>
      <c r="AS1619" s="104"/>
      <c r="AT1619" s="104"/>
      <c r="AU1619" s="104"/>
      <c r="AV1619" s="104"/>
      <c r="AW1619" s="104"/>
      <c r="AX1619" s="104"/>
      <c r="AY1619" s="104"/>
      <c r="AZ1619" s="104"/>
      <c r="BA1619" s="104"/>
      <c r="BB1619" s="104"/>
      <c r="BC1619" s="104"/>
      <c r="BD1619" s="104"/>
      <c r="BE1619" s="104"/>
      <c r="BF1619" s="104"/>
      <c r="BG1619" s="104"/>
      <c r="BH1619" s="104"/>
      <c r="BI1619" s="104"/>
      <c r="BJ1619" s="104"/>
      <c r="BK1619" s="104"/>
      <c r="BL1619" s="104"/>
      <c r="BM1619" s="104"/>
      <c r="BN1619" s="104"/>
      <c r="BO1619" s="104"/>
      <c r="BP1619" s="104"/>
      <c r="BQ1619" s="104"/>
      <c r="BR1619" s="104"/>
      <c r="BS1619" s="104"/>
      <c r="BT1619" s="104"/>
      <c r="BU1619" s="104"/>
      <c r="BV1619" s="104"/>
      <c r="BW1619" s="104"/>
      <c r="BX1619" s="104"/>
      <c r="BY1619" s="104"/>
      <c r="BZ1619" s="104"/>
      <c r="CA1619" s="104"/>
      <c r="CB1619" s="104"/>
      <c r="CC1619" s="104"/>
      <c r="CD1619" s="104"/>
      <c r="CE1619" s="104"/>
      <c r="CF1619" s="104"/>
      <c r="CG1619" s="104"/>
      <c r="CH1619" s="104"/>
      <c r="CI1619" s="104"/>
      <c r="CJ1619" s="104"/>
      <c r="CK1619" s="104"/>
      <c r="CL1619" s="104"/>
      <c r="CM1619" s="104"/>
      <c r="CN1619" s="104"/>
      <c r="CO1619" s="104"/>
      <c r="CP1619" s="104"/>
      <c r="CQ1619" s="104"/>
      <c r="CR1619" s="104"/>
      <c r="CS1619" s="104"/>
      <c r="CT1619" s="104"/>
      <c r="CU1619" s="104"/>
      <c r="CV1619" s="104"/>
      <c r="CW1619" s="104"/>
      <c r="CX1619" s="104"/>
      <c r="CY1619" s="104"/>
      <c r="CZ1619" s="104"/>
      <c r="DA1619" s="104"/>
      <c r="DB1619" s="104"/>
      <c r="DC1619" s="104"/>
      <c r="DD1619" s="104"/>
      <c r="DE1619" s="104"/>
      <c r="DF1619" s="104"/>
      <c r="DG1619" s="104"/>
      <c r="DH1619" s="104"/>
      <c r="DI1619" s="104"/>
      <c r="DJ1619" s="107"/>
    </row>
    <row r="1620" spans="1:114" x14ac:dyDescent="0.2">
      <c r="A1620" s="164"/>
      <c r="B1620" s="165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Q1620" s="116"/>
      <c r="R1620" s="116"/>
      <c r="S1620" s="116"/>
      <c r="T1620" s="116"/>
      <c r="U1620" s="116"/>
      <c r="V1620" s="116"/>
      <c r="W1620" s="116"/>
      <c r="X1620" s="116"/>
      <c r="Y1620" s="122"/>
      <c r="Z1620" s="104"/>
      <c r="AA1620" s="104"/>
      <c r="AB1620" s="104"/>
      <c r="AC1620" s="104"/>
      <c r="AD1620" s="104"/>
      <c r="AE1620" s="104"/>
      <c r="AF1620" s="104"/>
      <c r="AG1620" s="104"/>
      <c r="AH1620" s="104"/>
      <c r="AI1620" s="104"/>
      <c r="AJ1620" s="104"/>
      <c r="AK1620" s="104"/>
      <c r="AL1620" s="104"/>
      <c r="AM1620" s="104"/>
      <c r="AN1620" s="104"/>
      <c r="AO1620" s="104"/>
      <c r="AP1620" s="104"/>
      <c r="AQ1620" s="104"/>
      <c r="AR1620" s="104"/>
      <c r="AS1620" s="104"/>
      <c r="AT1620" s="104"/>
      <c r="AU1620" s="104"/>
      <c r="AV1620" s="104"/>
      <c r="AW1620" s="104"/>
      <c r="AX1620" s="104"/>
      <c r="AY1620" s="104"/>
      <c r="AZ1620" s="104"/>
      <c r="BA1620" s="104"/>
      <c r="BB1620" s="104"/>
      <c r="BC1620" s="104"/>
      <c r="BD1620" s="104"/>
      <c r="BE1620" s="104"/>
      <c r="BF1620" s="104"/>
      <c r="BG1620" s="104"/>
      <c r="BH1620" s="104"/>
      <c r="BI1620" s="104"/>
      <c r="BJ1620" s="104"/>
      <c r="BK1620" s="104"/>
      <c r="BL1620" s="104"/>
      <c r="BM1620" s="104"/>
      <c r="BN1620" s="104"/>
      <c r="BO1620" s="104"/>
      <c r="BP1620" s="104"/>
      <c r="BQ1620" s="104"/>
      <c r="BR1620" s="104"/>
      <c r="BS1620" s="104"/>
      <c r="BT1620" s="104"/>
      <c r="BU1620" s="104"/>
      <c r="BV1620" s="104"/>
      <c r="BW1620" s="104"/>
      <c r="BX1620" s="104"/>
      <c r="BY1620" s="104"/>
      <c r="BZ1620" s="104"/>
      <c r="CA1620" s="104"/>
      <c r="CB1620" s="104"/>
      <c r="CC1620" s="104"/>
      <c r="CD1620" s="104"/>
      <c r="CE1620" s="104"/>
      <c r="CF1620" s="104"/>
      <c r="CG1620" s="104"/>
      <c r="CH1620" s="104"/>
      <c r="CI1620" s="104"/>
      <c r="CJ1620" s="104"/>
      <c r="CK1620" s="104"/>
      <c r="CL1620" s="104"/>
      <c r="CM1620" s="104"/>
      <c r="CN1620" s="104"/>
      <c r="CO1620" s="104"/>
      <c r="CP1620" s="104"/>
      <c r="CQ1620" s="104"/>
      <c r="CR1620" s="104"/>
      <c r="CS1620" s="104"/>
      <c r="CT1620" s="104"/>
      <c r="CU1620" s="104"/>
      <c r="CV1620" s="104"/>
      <c r="CW1620" s="104"/>
      <c r="CX1620" s="104"/>
      <c r="CY1620" s="104"/>
      <c r="CZ1620" s="104"/>
      <c r="DA1620" s="104"/>
      <c r="DB1620" s="104"/>
      <c r="DC1620" s="104"/>
      <c r="DD1620" s="104"/>
      <c r="DE1620" s="104"/>
      <c r="DF1620" s="104"/>
      <c r="DG1620" s="104"/>
      <c r="DH1620" s="104"/>
      <c r="DI1620" s="104"/>
      <c r="DJ1620" s="107"/>
    </row>
    <row r="1621" spans="1:114" x14ac:dyDescent="0.2">
      <c r="A1621" s="164"/>
      <c r="B1621" s="165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Q1621" s="116"/>
      <c r="R1621" s="116"/>
      <c r="S1621" s="116"/>
      <c r="T1621" s="116"/>
      <c r="U1621" s="116"/>
      <c r="V1621" s="116"/>
      <c r="W1621" s="116"/>
      <c r="X1621" s="116"/>
      <c r="Y1621" s="122"/>
      <c r="Z1621" s="104"/>
      <c r="AA1621" s="104"/>
      <c r="AB1621" s="104"/>
      <c r="AC1621" s="104"/>
      <c r="AD1621" s="104"/>
      <c r="AE1621" s="104"/>
      <c r="AF1621" s="104"/>
      <c r="AG1621" s="104"/>
      <c r="AH1621" s="104"/>
      <c r="AI1621" s="104"/>
      <c r="AJ1621" s="104"/>
      <c r="AK1621" s="104"/>
      <c r="AL1621" s="104"/>
      <c r="AM1621" s="104"/>
      <c r="AN1621" s="104"/>
      <c r="AO1621" s="104"/>
      <c r="AP1621" s="104"/>
      <c r="AQ1621" s="104"/>
      <c r="AR1621" s="104"/>
      <c r="AS1621" s="104"/>
      <c r="AT1621" s="104"/>
      <c r="AU1621" s="104"/>
      <c r="AV1621" s="104"/>
      <c r="AW1621" s="104"/>
      <c r="AX1621" s="104"/>
      <c r="AY1621" s="104"/>
      <c r="AZ1621" s="104"/>
      <c r="BA1621" s="104"/>
      <c r="BB1621" s="104"/>
      <c r="BC1621" s="104"/>
      <c r="BD1621" s="104"/>
      <c r="BE1621" s="104"/>
      <c r="BF1621" s="104"/>
      <c r="BG1621" s="104"/>
      <c r="BH1621" s="104"/>
      <c r="BI1621" s="104"/>
      <c r="BJ1621" s="104"/>
      <c r="BK1621" s="104"/>
      <c r="BL1621" s="104"/>
      <c r="BM1621" s="104"/>
      <c r="BN1621" s="104"/>
      <c r="BO1621" s="104"/>
      <c r="BP1621" s="104"/>
      <c r="BQ1621" s="104"/>
      <c r="BR1621" s="104"/>
      <c r="BS1621" s="104"/>
      <c r="BT1621" s="104"/>
      <c r="BU1621" s="104"/>
      <c r="BV1621" s="104"/>
      <c r="BW1621" s="104"/>
      <c r="BX1621" s="104"/>
      <c r="BY1621" s="104"/>
      <c r="BZ1621" s="104"/>
      <c r="CA1621" s="104"/>
      <c r="CB1621" s="104"/>
      <c r="CC1621" s="104"/>
      <c r="CD1621" s="104"/>
      <c r="CE1621" s="104"/>
      <c r="CF1621" s="104"/>
      <c r="CG1621" s="104"/>
      <c r="CH1621" s="104"/>
      <c r="CI1621" s="104"/>
      <c r="CJ1621" s="104"/>
      <c r="CK1621" s="104"/>
      <c r="CL1621" s="104"/>
      <c r="CM1621" s="104"/>
      <c r="CN1621" s="104"/>
      <c r="CO1621" s="104"/>
      <c r="CP1621" s="104"/>
      <c r="CQ1621" s="104"/>
      <c r="CR1621" s="104"/>
      <c r="CS1621" s="104"/>
      <c r="CT1621" s="104"/>
      <c r="CU1621" s="104"/>
      <c r="CV1621" s="104"/>
      <c r="CW1621" s="104"/>
      <c r="CX1621" s="104"/>
      <c r="CY1621" s="104"/>
      <c r="CZ1621" s="104"/>
      <c r="DA1621" s="104"/>
      <c r="DB1621" s="104"/>
      <c r="DC1621" s="104"/>
      <c r="DD1621" s="104"/>
      <c r="DE1621" s="104"/>
      <c r="DF1621" s="104"/>
      <c r="DG1621" s="104"/>
      <c r="DH1621" s="104"/>
      <c r="DI1621" s="104"/>
      <c r="DJ1621" s="107"/>
    </row>
    <row r="1622" spans="1:114" x14ac:dyDescent="0.2">
      <c r="A1622" s="164"/>
      <c r="B1622" s="165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Q1622" s="116"/>
      <c r="R1622" s="116"/>
      <c r="S1622" s="116"/>
      <c r="T1622" s="116"/>
      <c r="U1622" s="116"/>
      <c r="V1622" s="116"/>
      <c r="W1622" s="116"/>
      <c r="X1622" s="116"/>
      <c r="Y1622" s="122"/>
      <c r="Z1622" s="104"/>
      <c r="AA1622" s="104"/>
      <c r="AB1622" s="104"/>
      <c r="AC1622" s="104"/>
      <c r="AD1622" s="104"/>
      <c r="AE1622" s="104"/>
      <c r="AF1622" s="104"/>
      <c r="AG1622" s="104"/>
      <c r="AH1622" s="104"/>
      <c r="AI1622" s="104"/>
      <c r="AJ1622" s="104"/>
      <c r="AK1622" s="104"/>
      <c r="AL1622" s="104"/>
      <c r="AM1622" s="104"/>
      <c r="AN1622" s="104"/>
      <c r="AO1622" s="104"/>
      <c r="AP1622" s="104"/>
      <c r="AQ1622" s="104"/>
      <c r="AR1622" s="104"/>
      <c r="AS1622" s="104"/>
      <c r="AT1622" s="104"/>
      <c r="AU1622" s="104"/>
      <c r="AV1622" s="104"/>
      <c r="AW1622" s="104"/>
      <c r="AX1622" s="104"/>
      <c r="AY1622" s="104"/>
      <c r="AZ1622" s="104"/>
      <c r="BA1622" s="104"/>
      <c r="BB1622" s="104"/>
      <c r="BC1622" s="104"/>
      <c r="BD1622" s="104"/>
      <c r="BE1622" s="104"/>
      <c r="BF1622" s="104"/>
      <c r="BG1622" s="104"/>
      <c r="BH1622" s="104"/>
      <c r="BI1622" s="104"/>
      <c r="BJ1622" s="104"/>
      <c r="BK1622" s="104"/>
      <c r="BL1622" s="104"/>
      <c r="BM1622" s="104"/>
      <c r="BN1622" s="104"/>
      <c r="BO1622" s="104"/>
      <c r="BP1622" s="104"/>
      <c r="BQ1622" s="104"/>
      <c r="BR1622" s="104"/>
      <c r="BS1622" s="104"/>
      <c r="BT1622" s="104"/>
      <c r="BU1622" s="104"/>
      <c r="BV1622" s="104"/>
      <c r="BW1622" s="104"/>
      <c r="BX1622" s="104"/>
      <c r="BY1622" s="104"/>
      <c r="BZ1622" s="104"/>
      <c r="CA1622" s="104"/>
      <c r="CB1622" s="104"/>
      <c r="CC1622" s="104"/>
      <c r="CD1622" s="104"/>
      <c r="CE1622" s="104"/>
      <c r="CF1622" s="104"/>
      <c r="CG1622" s="104"/>
      <c r="CH1622" s="104"/>
      <c r="CI1622" s="104"/>
      <c r="CJ1622" s="104"/>
      <c r="CK1622" s="104"/>
      <c r="CL1622" s="104"/>
      <c r="CM1622" s="104"/>
      <c r="CN1622" s="104"/>
      <c r="CO1622" s="104"/>
      <c r="CP1622" s="104"/>
      <c r="CQ1622" s="104"/>
      <c r="CR1622" s="104"/>
      <c r="CS1622" s="104"/>
      <c r="CT1622" s="104"/>
      <c r="CU1622" s="104"/>
      <c r="CV1622" s="104"/>
      <c r="CW1622" s="104"/>
      <c r="CX1622" s="104"/>
      <c r="CY1622" s="104"/>
      <c r="CZ1622" s="104"/>
      <c r="DA1622" s="104"/>
      <c r="DB1622" s="104"/>
      <c r="DC1622" s="104"/>
      <c r="DD1622" s="104"/>
      <c r="DE1622" s="104"/>
      <c r="DF1622" s="104"/>
      <c r="DG1622" s="104"/>
      <c r="DH1622" s="104"/>
      <c r="DI1622" s="104"/>
      <c r="DJ1622" s="107"/>
    </row>
    <row r="1623" spans="1:114" x14ac:dyDescent="0.2">
      <c r="A1623" s="164"/>
      <c r="B1623" s="165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Q1623" s="116"/>
      <c r="R1623" s="116"/>
      <c r="S1623" s="116"/>
      <c r="T1623" s="116"/>
      <c r="U1623" s="116"/>
      <c r="V1623" s="116"/>
      <c r="W1623" s="116"/>
      <c r="X1623" s="116"/>
      <c r="Y1623" s="122"/>
      <c r="Z1623" s="104"/>
      <c r="AA1623" s="104"/>
      <c r="AB1623" s="104"/>
      <c r="AC1623" s="104"/>
      <c r="AD1623" s="104"/>
      <c r="AE1623" s="104"/>
      <c r="AF1623" s="104"/>
      <c r="AG1623" s="104"/>
      <c r="AH1623" s="104"/>
      <c r="AI1623" s="104"/>
      <c r="AJ1623" s="104"/>
      <c r="AK1623" s="104"/>
      <c r="AL1623" s="104"/>
      <c r="AM1623" s="104"/>
      <c r="AN1623" s="104"/>
      <c r="AO1623" s="104"/>
      <c r="AP1623" s="104"/>
      <c r="AQ1623" s="104"/>
      <c r="AR1623" s="104"/>
      <c r="AS1623" s="104"/>
      <c r="AT1623" s="104"/>
      <c r="AU1623" s="104"/>
      <c r="AV1623" s="104"/>
      <c r="AW1623" s="104"/>
      <c r="AX1623" s="104"/>
      <c r="AY1623" s="104"/>
      <c r="AZ1623" s="104"/>
      <c r="BA1623" s="104"/>
      <c r="BB1623" s="104"/>
      <c r="BC1623" s="104"/>
      <c r="BD1623" s="104"/>
      <c r="BE1623" s="104"/>
      <c r="BF1623" s="104"/>
      <c r="BG1623" s="104"/>
      <c r="BH1623" s="104"/>
      <c r="BI1623" s="104"/>
      <c r="BJ1623" s="104"/>
      <c r="BK1623" s="104"/>
      <c r="BL1623" s="104"/>
      <c r="BM1623" s="104"/>
      <c r="BN1623" s="104"/>
      <c r="BO1623" s="104"/>
      <c r="BP1623" s="104"/>
      <c r="BQ1623" s="104"/>
      <c r="BR1623" s="104"/>
      <c r="BS1623" s="104"/>
      <c r="BT1623" s="104"/>
      <c r="BU1623" s="104"/>
      <c r="BV1623" s="104"/>
      <c r="BW1623" s="104"/>
      <c r="BX1623" s="104"/>
      <c r="BY1623" s="104"/>
      <c r="BZ1623" s="104"/>
      <c r="CA1623" s="104"/>
      <c r="CB1623" s="104"/>
      <c r="CC1623" s="104"/>
      <c r="CD1623" s="104"/>
      <c r="CE1623" s="104"/>
      <c r="CF1623" s="104"/>
      <c r="CG1623" s="104"/>
      <c r="CH1623" s="104"/>
      <c r="CI1623" s="104"/>
      <c r="CJ1623" s="104"/>
      <c r="CK1623" s="104"/>
      <c r="CL1623" s="104"/>
      <c r="CM1623" s="104"/>
      <c r="CN1623" s="104"/>
      <c r="CO1623" s="104"/>
      <c r="CP1623" s="104"/>
      <c r="CQ1623" s="104"/>
      <c r="CR1623" s="104"/>
      <c r="CS1623" s="104"/>
      <c r="CT1623" s="104"/>
      <c r="CU1623" s="104"/>
      <c r="CV1623" s="104"/>
      <c r="CW1623" s="104"/>
      <c r="CX1623" s="104"/>
      <c r="CY1623" s="104"/>
      <c r="CZ1623" s="104"/>
      <c r="DA1623" s="104"/>
      <c r="DB1623" s="104"/>
      <c r="DC1623" s="104"/>
      <c r="DD1623" s="104"/>
      <c r="DE1623" s="104"/>
      <c r="DF1623" s="104"/>
      <c r="DG1623" s="104"/>
      <c r="DH1623" s="104"/>
      <c r="DI1623" s="104"/>
      <c r="DJ1623" s="107"/>
    </row>
    <row r="1624" spans="1:114" x14ac:dyDescent="0.2">
      <c r="A1624" s="164"/>
      <c r="B1624" s="165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Q1624" s="116"/>
      <c r="R1624" s="116"/>
      <c r="S1624" s="116"/>
      <c r="T1624" s="116"/>
      <c r="U1624" s="116"/>
      <c r="V1624" s="116"/>
      <c r="W1624" s="116"/>
      <c r="X1624" s="116"/>
      <c r="Y1624" s="122"/>
      <c r="Z1624" s="104"/>
      <c r="AA1624" s="104"/>
      <c r="AB1624" s="104"/>
      <c r="AC1624" s="104"/>
      <c r="AD1624" s="104"/>
      <c r="AE1624" s="104"/>
      <c r="AF1624" s="104"/>
      <c r="AG1624" s="104"/>
      <c r="AH1624" s="104"/>
      <c r="AI1624" s="104"/>
      <c r="AJ1624" s="104"/>
      <c r="AK1624" s="104"/>
      <c r="AL1624" s="104"/>
      <c r="AM1624" s="104"/>
      <c r="AN1624" s="104"/>
      <c r="AO1624" s="104"/>
      <c r="AP1624" s="104"/>
      <c r="AQ1624" s="104"/>
      <c r="AR1624" s="104"/>
      <c r="AS1624" s="104"/>
      <c r="AT1624" s="104"/>
      <c r="AU1624" s="104"/>
      <c r="AV1624" s="104"/>
      <c r="AW1624" s="104"/>
      <c r="AX1624" s="104"/>
      <c r="AY1624" s="104"/>
      <c r="AZ1624" s="104"/>
      <c r="BA1624" s="104"/>
      <c r="BB1624" s="104"/>
      <c r="BC1624" s="104"/>
      <c r="BD1624" s="104"/>
      <c r="BE1624" s="104"/>
      <c r="BF1624" s="104"/>
      <c r="BG1624" s="104"/>
      <c r="BH1624" s="104"/>
      <c r="BI1624" s="104"/>
      <c r="BJ1624" s="104"/>
      <c r="BK1624" s="104"/>
      <c r="BL1624" s="104"/>
      <c r="BM1624" s="104"/>
      <c r="BN1624" s="104"/>
      <c r="BO1624" s="104"/>
      <c r="BP1624" s="104"/>
      <c r="BQ1624" s="104"/>
      <c r="BR1624" s="104"/>
      <c r="BS1624" s="104"/>
      <c r="BT1624" s="104"/>
      <c r="BU1624" s="104"/>
      <c r="BV1624" s="104"/>
      <c r="BW1624" s="104"/>
      <c r="BX1624" s="104"/>
      <c r="BY1624" s="104"/>
      <c r="BZ1624" s="104"/>
      <c r="CA1624" s="104"/>
      <c r="CB1624" s="104"/>
      <c r="CC1624" s="104"/>
      <c r="CD1624" s="104"/>
      <c r="CE1624" s="104"/>
      <c r="CF1624" s="104"/>
      <c r="CG1624" s="104"/>
      <c r="CH1624" s="104"/>
      <c r="CI1624" s="104"/>
      <c r="CJ1624" s="104"/>
      <c r="CK1624" s="104"/>
      <c r="CL1624" s="104"/>
      <c r="CM1624" s="104"/>
      <c r="CN1624" s="104"/>
      <c r="CO1624" s="104"/>
      <c r="CP1624" s="104"/>
      <c r="CQ1624" s="104"/>
      <c r="CR1624" s="104"/>
      <c r="CS1624" s="104"/>
      <c r="CT1624" s="104"/>
      <c r="CU1624" s="104"/>
      <c r="CV1624" s="104"/>
      <c r="CW1624" s="104"/>
      <c r="CX1624" s="104"/>
      <c r="CY1624" s="104"/>
      <c r="CZ1624" s="104"/>
      <c r="DA1624" s="104"/>
      <c r="DB1624" s="104"/>
      <c r="DC1624" s="104"/>
      <c r="DD1624" s="104"/>
      <c r="DE1624" s="104"/>
      <c r="DF1624" s="104"/>
      <c r="DG1624" s="104"/>
      <c r="DH1624" s="104"/>
      <c r="DI1624" s="104"/>
      <c r="DJ1624" s="107"/>
    </row>
    <row r="1625" spans="1:114" x14ac:dyDescent="0.2">
      <c r="A1625" s="164"/>
      <c r="B1625" s="165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Q1625" s="116"/>
      <c r="R1625" s="116"/>
      <c r="S1625" s="116"/>
      <c r="T1625" s="116"/>
      <c r="U1625" s="116"/>
      <c r="V1625" s="116"/>
      <c r="W1625" s="116"/>
      <c r="X1625" s="116"/>
      <c r="Y1625" s="122"/>
      <c r="Z1625" s="104"/>
      <c r="AA1625" s="104"/>
      <c r="AB1625" s="104"/>
      <c r="AC1625" s="104"/>
      <c r="AD1625" s="104"/>
      <c r="AE1625" s="104"/>
      <c r="AF1625" s="104"/>
      <c r="AG1625" s="104"/>
      <c r="AH1625" s="104"/>
      <c r="AI1625" s="104"/>
      <c r="AJ1625" s="104"/>
      <c r="AK1625" s="104"/>
      <c r="AL1625" s="104"/>
      <c r="AM1625" s="104"/>
      <c r="AN1625" s="104"/>
      <c r="AO1625" s="104"/>
      <c r="AP1625" s="104"/>
      <c r="AQ1625" s="104"/>
      <c r="AR1625" s="104"/>
      <c r="AS1625" s="104"/>
      <c r="AT1625" s="104"/>
      <c r="AU1625" s="104"/>
      <c r="AV1625" s="104"/>
      <c r="AW1625" s="104"/>
      <c r="AX1625" s="104"/>
      <c r="AY1625" s="104"/>
      <c r="AZ1625" s="104"/>
      <c r="BA1625" s="104"/>
      <c r="BB1625" s="104"/>
      <c r="BC1625" s="104"/>
      <c r="BD1625" s="104"/>
      <c r="BE1625" s="104"/>
      <c r="BF1625" s="104"/>
      <c r="BG1625" s="104"/>
      <c r="BH1625" s="104"/>
      <c r="BI1625" s="104"/>
      <c r="BJ1625" s="104"/>
      <c r="BK1625" s="104"/>
      <c r="BL1625" s="104"/>
      <c r="BM1625" s="104"/>
      <c r="BN1625" s="104"/>
      <c r="BO1625" s="104"/>
      <c r="BP1625" s="104"/>
      <c r="BQ1625" s="104"/>
      <c r="BR1625" s="104"/>
      <c r="BS1625" s="104"/>
      <c r="BT1625" s="104"/>
      <c r="BU1625" s="104"/>
      <c r="BV1625" s="104"/>
      <c r="BW1625" s="104"/>
      <c r="BX1625" s="104"/>
      <c r="BY1625" s="104"/>
      <c r="BZ1625" s="104"/>
      <c r="CA1625" s="104"/>
      <c r="CB1625" s="104"/>
      <c r="CC1625" s="104"/>
      <c r="CD1625" s="104"/>
      <c r="CE1625" s="104"/>
      <c r="CF1625" s="104"/>
      <c r="CG1625" s="104"/>
      <c r="CH1625" s="104"/>
      <c r="CI1625" s="104"/>
      <c r="CJ1625" s="104"/>
      <c r="CK1625" s="104"/>
      <c r="CL1625" s="104"/>
      <c r="CM1625" s="104"/>
      <c r="CN1625" s="104"/>
      <c r="CO1625" s="104"/>
      <c r="CP1625" s="104"/>
      <c r="CQ1625" s="104"/>
      <c r="CR1625" s="104"/>
      <c r="CS1625" s="104"/>
      <c r="CT1625" s="104"/>
      <c r="CU1625" s="104"/>
      <c r="CV1625" s="104"/>
      <c r="CW1625" s="104"/>
      <c r="CX1625" s="104"/>
      <c r="CY1625" s="104"/>
      <c r="CZ1625" s="104"/>
      <c r="DA1625" s="104"/>
      <c r="DB1625" s="104"/>
      <c r="DC1625" s="104"/>
      <c r="DD1625" s="104"/>
      <c r="DE1625" s="104"/>
      <c r="DF1625" s="104"/>
      <c r="DG1625" s="104"/>
      <c r="DH1625" s="104"/>
      <c r="DI1625" s="104"/>
      <c r="DJ1625" s="107"/>
    </row>
    <row r="1626" spans="1:114" x14ac:dyDescent="0.2">
      <c r="A1626" s="164"/>
      <c r="B1626" s="165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Q1626" s="116"/>
      <c r="R1626" s="116"/>
      <c r="S1626" s="116"/>
      <c r="T1626" s="116"/>
      <c r="U1626" s="116"/>
      <c r="V1626" s="116"/>
      <c r="W1626" s="116"/>
      <c r="X1626" s="116"/>
      <c r="Y1626" s="122"/>
      <c r="Z1626" s="104"/>
      <c r="AA1626" s="104"/>
      <c r="AB1626" s="104"/>
      <c r="AC1626" s="104"/>
      <c r="AD1626" s="104"/>
      <c r="AE1626" s="104"/>
      <c r="AF1626" s="104"/>
      <c r="AG1626" s="104"/>
      <c r="AH1626" s="104"/>
      <c r="AI1626" s="104"/>
      <c r="AJ1626" s="104"/>
      <c r="AK1626" s="104"/>
      <c r="AL1626" s="104"/>
      <c r="AM1626" s="104"/>
      <c r="AN1626" s="104"/>
      <c r="AO1626" s="104"/>
      <c r="AP1626" s="104"/>
      <c r="AQ1626" s="104"/>
      <c r="AR1626" s="104"/>
      <c r="AS1626" s="104"/>
      <c r="AT1626" s="104"/>
      <c r="AU1626" s="104"/>
      <c r="AV1626" s="104"/>
      <c r="AW1626" s="104"/>
      <c r="AX1626" s="104"/>
      <c r="AY1626" s="104"/>
      <c r="AZ1626" s="104"/>
      <c r="BA1626" s="104"/>
      <c r="BB1626" s="104"/>
      <c r="BC1626" s="104"/>
      <c r="BD1626" s="104"/>
      <c r="BE1626" s="104"/>
      <c r="BF1626" s="104"/>
      <c r="BG1626" s="104"/>
      <c r="BH1626" s="104"/>
      <c r="BI1626" s="104"/>
      <c r="BJ1626" s="104"/>
      <c r="BK1626" s="104"/>
      <c r="BL1626" s="104"/>
      <c r="BM1626" s="104"/>
      <c r="BN1626" s="104"/>
      <c r="BO1626" s="104"/>
      <c r="BP1626" s="104"/>
      <c r="BQ1626" s="104"/>
      <c r="BR1626" s="104"/>
      <c r="BS1626" s="104"/>
      <c r="BT1626" s="104"/>
      <c r="BU1626" s="104"/>
      <c r="BV1626" s="104"/>
      <c r="BW1626" s="104"/>
      <c r="BX1626" s="104"/>
      <c r="BY1626" s="104"/>
      <c r="BZ1626" s="104"/>
      <c r="CA1626" s="104"/>
      <c r="CB1626" s="104"/>
      <c r="CC1626" s="104"/>
      <c r="CD1626" s="104"/>
      <c r="CE1626" s="104"/>
      <c r="CF1626" s="104"/>
      <c r="CG1626" s="104"/>
      <c r="CH1626" s="104"/>
      <c r="CI1626" s="104"/>
      <c r="CJ1626" s="104"/>
      <c r="CK1626" s="104"/>
      <c r="CL1626" s="104"/>
      <c r="CM1626" s="104"/>
      <c r="CN1626" s="104"/>
      <c r="CO1626" s="104"/>
      <c r="CP1626" s="104"/>
      <c r="CQ1626" s="104"/>
      <c r="CR1626" s="104"/>
      <c r="CS1626" s="104"/>
      <c r="CT1626" s="104"/>
      <c r="CU1626" s="104"/>
      <c r="CV1626" s="104"/>
      <c r="CW1626" s="104"/>
      <c r="CX1626" s="104"/>
      <c r="CY1626" s="104"/>
      <c r="CZ1626" s="104"/>
      <c r="DA1626" s="104"/>
      <c r="DB1626" s="104"/>
      <c r="DC1626" s="104"/>
      <c r="DD1626" s="104"/>
      <c r="DE1626" s="104"/>
      <c r="DF1626" s="104"/>
      <c r="DG1626" s="104"/>
      <c r="DH1626" s="104"/>
      <c r="DI1626" s="104"/>
      <c r="DJ1626" s="107"/>
    </row>
    <row r="1627" spans="1:114" x14ac:dyDescent="0.2">
      <c r="A1627" s="164"/>
      <c r="B1627" s="165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Q1627" s="116"/>
      <c r="R1627" s="116"/>
      <c r="S1627" s="116"/>
      <c r="T1627" s="116"/>
      <c r="U1627" s="116"/>
      <c r="V1627" s="116"/>
      <c r="W1627" s="116"/>
      <c r="X1627" s="116"/>
      <c r="Y1627" s="122"/>
      <c r="Z1627" s="104"/>
      <c r="AA1627" s="104"/>
      <c r="AB1627" s="104"/>
      <c r="AC1627" s="104"/>
      <c r="AD1627" s="104"/>
      <c r="AE1627" s="104"/>
      <c r="AF1627" s="104"/>
      <c r="AG1627" s="104"/>
      <c r="AH1627" s="104"/>
      <c r="AI1627" s="104"/>
      <c r="AJ1627" s="104"/>
      <c r="AK1627" s="104"/>
      <c r="AL1627" s="104"/>
      <c r="AM1627" s="104"/>
      <c r="AN1627" s="104"/>
      <c r="AO1627" s="104"/>
      <c r="AP1627" s="104"/>
      <c r="AQ1627" s="104"/>
      <c r="AR1627" s="104"/>
      <c r="AS1627" s="104"/>
      <c r="AT1627" s="104"/>
      <c r="AU1627" s="104"/>
      <c r="AV1627" s="104"/>
      <c r="AW1627" s="104"/>
      <c r="AX1627" s="104"/>
      <c r="AY1627" s="104"/>
      <c r="AZ1627" s="104"/>
      <c r="BA1627" s="104"/>
      <c r="BB1627" s="104"/>
      <c r="BC1627" s="104"/>
      <c r="BD1627" s="104"/>
      <c r="BE1627" s="104"/>
      <c r="BF1627" s="104"/>
      <c r="BG1627" s="104"/>
      <c r="BH1627" s="104"/>
      <c r="BI1627" s="104"/>
      <c r="BJ1627" s="104"/>
      <c r="BK1627" s="104"/>
      <c r="BL1627" s="104"/>
      <c r="BM1627" s="104"/>
      <c r="BN1627" s="104"/>
      <c r="BO1627" s="104"/>
      <c r="BP1627" s="104"/>
      <c r="BQ1627" s="104"/>
      <c r="BR1627" s="104"/>
      <c r="BS1627" s="104"/>
      <c r="BT1627" s="104"/>
      <c r="BU1627" s="104"/>
      <c r="BV1627" s="104"/>
      <c r="BW1627" s="104"/>
      <c r="BX1627" s="104"/>
      <c r="BY1627" s="104"/>
      <c r="BZ1627" s="104"/>
      <c r="CA1627" s="104"/>
      <c r="CB1627" s="104"/>
      <c r="CC1627" s="104"/>
      <c r="CD1627" s="104"/>
      <c r="CE1627" s="104"/>
      <c r="CF1627" s="104"/>
      <c r="CG1627" s="104"/>
      <c r="CH1627" s="104"/>
      <c r="CI1627" s="104"/>
      <c r="CJ1627" s="104"/>
      <c r="CK1627" s="104"/>
      <c r="CL1627" s="104"/>
      <c r="CM1627" s="104"/>
      <c r="CN1627" s="104"/>
      <c r="CO1627" s="104"/>
      <c r="CP1627" s="104"/>
      <c r="CQ1627" s="104"/>
      <c r="CR1627" s="104"/>
      <c r="CS1627" s="104"/>
      <c r="CT1627" s="104"/>
      <c r="CU1627" s="104"/>
      <c r="CV1627" s="104"/>
      <c r="CW1627" s="104"/>
      <c r="CX1627" s="104"/>
      <c r="CY1627" s="104"/>
      <c r="CZ1627" s="104"/>
      <c r="DA1627" s="104"/>
      <c r="DB1627" s="104"/>
      <c r="DC1627" s="104"/>
      <c r="DD1627" s="104"/>
      <c r="DE1627" s="104"/>
      <c r="DF1627" s="104"/>
      <c r="DG1627" s="104"/>
      <c r="DH1627" s="104"/>
      <c r="DI1627" s="104"/>
      <c r="DJ1627" s="107"/>
    </row>
    <row r="1628" spans="1:114" x14ac:dyDescent="0.2">
      <c r="A1628" s="164"/>
      <c r="B1628" s="165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Q1628" s="116"/>
      <c r="R1628" s="116"/>
      <c r="S1628" s="116"/>
      <c r="T1628" s="116"/>
      <c r="U1628" s="116"/>
      <c r="V1628" s="116"/>
      <c r="W1628" s="116"/>
      <c r="X1628" s="116"/>
      <c r="Y1628" s="122"/>
      <c r="Z1628" s="104"/>
      <c r="AA1628" s="104"/>
      <c r="AB1628" s="104"/>
      <c r="AC1628" s="104"/>
      <c r="AD1628" s="104"/>
      <c r="AE1628" s="104"/>
      <c r="AF1628" s="104"/>
      <c r="AG1628" s="104"/>
      <c r="AH1628" s="104"/>
      <c r="AI1628" s="104"/>
      <c r="AJ1628" s="104"/>
      <c r="AK1628" s="104"/>
      <c r="AL1628" s="104"/>
      <c r="AM1628" s="104"/>
      <c r="AN1628" s="104"/>
      <c r="AO1628" s="104"/>
      <c r="AP1628" s="104"/>
      <c r="AQ1628" s="104"/>
      <c r="AR1628" s="104"/>
      <c r="AS1628" s="104"/>
      <c r="AT1628" s="104"/>
      <c r="AU1628" s="104"/>
      <c r="AV1628" s="104"/>
      <c r="AW1628" s="104"/>
      <c r="AX1628" s="104"/>
      <c r="AY1628" s="104"/>
      <c r="AZ1628" s="104"/>
      <c r="BA1628" s="104"/>
      <c r="BB1628" s="104"/>
      <c r="BC1628" s="104"/>
      <c r="BD1628" s="104"/>
      <c r="BE1628" s="104"/>
      <c r="BF1628" s="104"/>
      <c r="BG1628" s="104"/>
      <c r="BH1628" s="104"/>
      <c r="BI1628" s="104"/>
      <c r="BJ1628" s="104"/>
      <c r="BK1628" s="104"/>
      <c r="BL1628" s="104"/>
      <c r="BM1628" s="104"/>
      <c r="BN1628" s="104"/>
      <c r="BO1628" s="104"/>
      <c r="BP1628" s="104"/>
      <c r="BQ1628" s="104"/>
      <c r="BR1628" s="104"/>
      <c r="BS1628" s="104"/>
      <c r="BT1628" s="104"/>
      <c r="BU1628" s="104"/>
      <c r="BV1628" s="104"/>
      <c r="BW1628" s="104"/>
      <c r="BX1628" s="104"/>
      <c r="BY1628" s="104"/>
      <c r="BZ1628" s="104"/>
      <c r="CA1628" s="104"/>
      <c r="CB1628" s="104"/>
      <c r="CC1628" s="104"/>
      <c r="CD1628" s="104"/>
      <c r="CE1628" s="104"/>
      <c r="CF1628" s="104"/>
      <c r="CG1628" s="104"/>
      <c r="CH1628" s="104"/>
      <c r="CI1628" s="104"/>
      <c r="CJ1628" s="104"/>
      <c r="CK1628" s="104"/>
      <c r="CL1628" s="104"/>
      <c r="CM1628" s="104"/>
      <c r="CN1628" s="104"/>
      <c r="CO1628" s="104"/>
      <c r="CP1628" s="104"/>
      <c r="CQ1628" s="104"/>
      <c r="CR1628" s="104"/>
      <c r="CS1628" s="104"/>
      <c r="CT1628" s="104"/>
      <c r="CU1628" s="104"/>
      <c r="CV1628" s="104"/>
      <c r="CW1628" s="104"/>
      <c r="CX1628" s="104"/>
      <c r="CY1628" s="104"/>
      <c r="CZ1628" s="104"/>
      <c r="DA1628" s="104"/>
      <c r="DB1628" s="104"/>
      <c r="DC1628" s="104"/>
      <c r="DD1628" s="104"/>
      <c r="DE1628" s="104"/>
      <c r="DF1628" s="104"/>
      <c r="DG1628" s="104"/>
      <c r="DH1628" s="104"/>
      <c r="DI1628" s="104"/>
      <c r="DJ1628" s="107"/>
    </row>
    <row r="1629" spans="1:114" x14ac:dyDescent="0.2">
      <c r="A1629" s="164"/>
      <c r="B1629" s="165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Q1629" s="116"/>
      <c r="R1629" s="116"/>
      <c r="S1629" s="116"/>
      <c r="T1629" s="116"/>
      <c r="U1629" s="116"/>
      <c r="V1629" s="116"/>
      <c r="W1629" s="116"/>
      <c r="X1629" s="116"/>
      <c r="Y1629" s="122"/>
      <c r="Z1629" s="104"/>
      <c r="AA1629" s="104"/>
      <c r="AB1629" s="104"/>
      <c r="AC1629" s="104"/>
      <c r="AD1629" s="104"/>
      <c r="AE1629" s="104"/>
      <c r="AF1629" s="104"/>
      <c r="AG1629" s="104"/>
      <c r="AH1629" s="104"/>
      <c r="AI1629" s="104"/>
      <c r="AJ1629" s="104"/>
      <c r="AK1629" s="104"/>
      <c r="AL1629" s="104"/>
      <c r="AM1629" s="104"/>
      <c r="AN1629" s="104"/>
      <c r="AO1629" s="104"/>
      <c r="AP1629" s="104"/>
      <c r="AQ1629" s="104"/>
      <c r="AR1629" s="104"/>
      <c r="AS1629" s="104"/>
      <c r="AT1629" s="104"/>
      <c r="AU1629" s="104"/>
      <c r="AV1629" s="104"/>
      <c r="AW1629" s="104"/>
      <c r="AX1629" s="104"/>
      <c r="AY1629" s="104"/>
      <c r="AZ1629" s="104"/>
      <c r="BA1629" s="104"/>
      <c r="BB1629" s="104"/>
      <c r="BC1629" s="104"/>
      <c r="BD1629" s="104"/>
      <c r="BE1629" s="104"/>
      <c r="BF1629" s="104"/>
      <c r="BG1629" s="104"/>
      <c r="BH1629" s="104"/>
      <c r="BI1629" s="104"/>
      <c r="BJ1629" s="104"/>
      <c r="BK1629" s="104"/>
      <c r="BL1629" s="104"/>
      <c r="BM1629" s="104"/>
      <c r="BN1629" s="104"/>
      <c r="BO1629" s="104"/>
      <c r="BP1629" s="104"/>
      <c r="BQ1629" s="104"/>
      <c r="BR1629" s="104"/>
      <c r="BS1629" s="104"/>
      <c r="BT1629" s="104"/>
      <c r="BU1629" s="104"/>
      <c r="BV1629" s="104"/>
      <c r="BW1629" s="104"/>
      <c r="BX1629" s="104"/>
      <c r="BY1629" s="104"/>
      <c r="BZ1629" s="104"/>
      <c r="CA1629" s="104"/>
      <c r="CB1629" s="104"/>
      <c r="CC1629" s="104"/>
      <c r="CD1629" s="104"/>
      <c r="CE1629" s="104"/>
      <c r="CF1629" s="104"/>
      <c r="CG1629" s="104"/>
      <c r="CH1629" s="104"/>
      <c r="CI1629" s="104"/>
      <c r="CJ1629" s="104"/>
      <c r="CK1629" s="104"/>
      <c r="CL1629" s="104"/>
      <c r="CM1629" s="104"/>
      <c r="CN1629" s="104"/>
      <c r="CO1629" s="104"/>
      <c r="CP1629" s="104"/>
      <c r="CQ1629" s="104"/>
      <c r="CR1629" s="104"/>
      <c r="CS1629" s="104"/>
      <c r="CT1629" s="104"/>
      <c r="CU1629" s="104"/>
      <c r="CV1629" s="104"/>
      <c r="CW1629" s="104"/>
      <c r="CX1629" s="104"/>
      <c r="CY1629" s="104"/>
      <c r="CZ1629" s="104"/>
      <c r="DA1629" s="104"/>
      <c r="DB1629" s="104"/>
      <c r="DC1629" s="104"/>
      <c r="DD1629" s="104"/>
      <c r="DE1629" s="104"/>
      <c r="DF1629" s="104"/>
      <c r="DG1629" s="104"/>
      <c r="DH1629" s="104"/>
      <c r="DI1629" s="104"/>
      <c r="DJ1629" s="107"/>
    </row>
    <row r="1630" spans="1:114" x14ac:dyDescent="0.2">
      <c r="A1630" s="164"/>
      <c r="B1630" s="165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Q1630" s="116"/>
      <c r="R1630" s="116"/>
      <c r="S1630" s="116"/>
      <c r="T1630" s="116"/>
      <c r="U1630" s="116"/>
      <c r="V1630" s="116"/>
      <c r="W1630" s="116"/>
      <c r="X1630" s="116"/>
      <c r="Y1630" s="122"/>
      <c r="Z1630" s="104"/>
      <c r="AA1630" s="104"/>
      <c r="AB1630" s="104"/>
      <c r="AC1630" s="104"/>
      <c r="AD1630" s="104"/>
      <c r="AE1630" s="104"/>
      <c r="AF1630" s="104"/>
      <c r="AG1630" s="104"/>
      <c r="AH1630" s="104"/>
      <c r="AI1630" s="104"/>
      <c r="AJ1630" s="104"/>
      <c r="AK1630" s="104"/>
      <c r="AL1630" s="104"/>
      <c r="AM1630" s="104"/>
      <c r="AN1630" s="104"/>
      <c r="AO1630" s="104"/>
      <c r="AP1630" s="104"/>
      <c r="AQ1630" s="104"/>
      <c r="AR1630" s="104"/>
      <c r="AS1630" s="104"/>
      <c r="AT1630" s="104"/>
      <c r="AU1630" s="104"/>
      <c r="AV1630" s="104"/>
      <c r="AW1630" s="104"/>
      <c r="AX1630" s="104"/>
      <c r="AY1630" s="104"/>
      <c r="AZ1630" s="104"/>
      <c r="BA1630" s="104"/>
      <c r="BB1630" s="104"/>
      <c r="BC1630" s="104"/>
      <c r="BD1630" s="104"/>
      <c r="BE1630" s="104"/>
      <c r="BF1630" s="104"/>
      <c r="BG1630" s="104"/>
      <c r="BH1630" s="104"/>
      <c r="BI1630" s="104"/>
      <c r="BJ1630" s="104"/>
      <c r="BK1630" s="104"/>
      <c r="BL1630" s="104"/>
      <c r="BM1630" s="104"/>
      <c r="BN1630" s="104"/>
      <c r="BO1630" s="104"/>
      <c r="BP1630" s="104"/>
      <c r="BQ1630" s="104"/>
      <c r="BR1630" s="104"/>
      <c r="BS1630" s="104"/>
      <c r="BT1630" s="104"/>
      <c r="BU1630" s="104"/>
      <c r="BV1630" s="104"/>
      <c r="BW1630" s="104"/>
      <c r="BX1630" s="104"/>
      <c r="BY1630" s="104"/>
      <c r="BZ1630" s="104"/>
      <c r="CA1630" s="104"/>
      <c r="CB1630" s="104"/>
      <c r="CC1630" s="104"/>
      <c r="CD1630" s="104"/>
      <c r="CE1630" s="104"/>
      <c r="CF1630" s="104"/>
      <c r="CG1630" s="104"/>
      <c r="CH1630" s="104"/>
      <c r="CI1630" s="104"/>
      <c r="CJ1630" s="104"/>
      <c r="CK1630" s="104"/>
      <c r="CL1630" s="104"/>
      <c r="CM1630" s="104"/>
      <c r="CN1630" s="104"/>
      <c r="CO1630" s="104"/>
      <c r="CP1630" s="104"/>
      <c r="CQ1630" s="104"/>
      <c r="CR1630" s="104"/>
      <c r="CS1630" s="104"/>
      <c r="CT1630" s="104"/>
      <c r="CU1630" s="104"/>
      <c r="CV1630" s="104"/>
      <c r="CW1630" s="104"/>
      <c r="CX1630" s="104"/>
      <c r="CY1630" s="104"/>
      <c r="CZ1630" s="104"/>
      <c r="DA1630" s="104"/>
      <c r="DB1630" s="104"/>
      <c r="DC1630" s="104"/>
      <c r="DD1630" s="104"/>
      <c r="DE1630" s="104"/>
      <c r="DF1630" s="104"/>
      <c r="DG1630" s="104"/>
      <c r="DH1630" s="104"/>
      <c r="DI1630" s="104"/>
      <c r="DJ1630" s="107"/>
    </row>
    <row r="1631" spans="1:114" x14ac:dyDescent="0.2">
      <c r="A1631" s="164"/>
      <c r="B1631" s="165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Q1631" s="116"/>
      <c r="R1631" s="116"/>
      <c r="S1631" s="116"/>
      <c r="T1631" s="116"/>
      <c r="U1631" s="116"/>
      <c r="V1631" s="116"/>
      <c r="W1631" s="116"/>
      <c r="X1631" s="116"/>
      <c r="Y1631" s="122"/>
      <c r="Z1631" s="104"/>
      <c r="AA1631" s="104"/>
      <c r="AB1631" s="104"/>
      <c r="AC1631" s="104"/>
      <c r="AD1631" s="104"/>
      <c r="AE1631" s="104"/>
      <c r="AF1631" s="104"/>
      <c r="AG1631" s="104"/>
      <c r="AH1631" s="104"/>
      <c r="AI1631" s="104"/>
      <c r="AJ1631" s="104"/>
      <c r="AK1631" s="104"/>
      <c r="AL1631" s="104"/>
      <c r="AM1631" s="104"/>
      <c r="AN1631" s="104"/>
      <c r="AO1631" s="104"/>
      <c r="AP1631" s="104"/>
      <c r="AQ1631" s="104"/>
      <c r="AR1631" s="104"/>
      <c r="AS1631" s="104"/>
      <c r="AT1631" s="104"/>
      <c r="AU1631" s="104"/>
      <c r="AV1631" s="104"/>
      <c r="AW1631" s="104"/>
      <c r="AX1631" s="104"/>
      <c r="AY1631" s="104"/>
      <c r="AZ1631" s="104"/>
      <c r="BA1631" s="104"/>
      <c r="BB1631" s="104"/>
      <c r="BC1631" s="104"/>
      <c r="BD1631" s="104"/>
      <c r="BE1631" s="104"/>
      <c r="BF1631" s="104"/>
      <c r="BG1631" s="104"/>
      <c r="BH1631" s="104"/>
      <c r="BI1631" s="104"/>
      <c r="BJ1631" s="104"/>
      <c r="BK1631" s="104"/>
      <c r="BL1631" s="104"/>
      <c r="BM1631" s="104"/>
      <c r="BN1631" s="104"/>
      <c r="BO1631" s="104"/>
      <c r="BP1631" s="104"/>
      <c r="BQ1631" s="104"/>
      <c r="BR1631" s="104"/>
      <c r="BS1631" s="104"/>
      <c r="BT1631" s="104"/>
      <c r="BU1631" s="104"/>
      <c r="BV1631" s="104"/>
      <c r="BW1631" s="104"/>
      <c r="BX1631" s="104"/>
      <c r="BY1631" s="104"/>
      <c r="BZ1631" s="104"/>
      <c r="CA1631" s="104"/>
      <c r="CB1631" s="104"/>
      <c r="CC1631" s="104"/>
      <c r="CD1631" s="104"/>
      <c r="CE1631" s="104"/>
      <c r="CF1631" s="104"/>
      <c r="CG1631" s="104"/>
      <c r="CH1631" s="104"/>
      <c r="CI1631" s="104"/>
      <c r="CJ1631" s="104"/>
      <c r="CK1631" s="104"/>
      <c r="CL1631" s="104"/>
      <c r="CM1631" s="104"/>
      <c r="CN1631" s="104"/>
      <c r="CO1631" s="104"/>
      <c r="CP1631" s="104"/>
      <c r="CQ1631" s="104"/>
      <c r="CR1631" s="104"/>
      <c r="CS1631" s="104"/>
      <c r="CT1631" s="104"/>
      <c r="CU1631" s="104"/>
      <c r="CV1631" s="104"/>
      <c r="CW1631" s="104"/>
      <c r="CX1631" s="104"/>
      <c r="CY1631" s="104"/>
      <c r="CZ1631" s="104"/>
      <c r="DA1631" s="104"/>
      <c r="DB1631" s="104"/>
      <c r="DC1631" s="104"/>
      <c r="DD1631" s="104"/>
      <c r="DE1631" s="104"/>
      <c r="DF1631" s="104"/>
      <c r="DG1631" s="104"/>
      <c r="DH1631" s="104"/>
      <c r="DI1631" s="104"/>
      <c r="DJ1631" s="107"/>
    </row>
    <row r="1632" spans="1:114" x14ac:dyDescent="0.2">
      <c r="A1632" s="164"/>
      <c r="B1632" s="165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Q1632" s="116"/>
      <c r="R1632" s="116"/>
      <c r="S1632" s="116"/>
      <c r="T1632" s="116"/>
      <c r="U1632" s="116"/>
      <c r="V1632" s="116"/>
      <c r="W1632" s="116"/>
      <c r="X1632" s="116"/>
      <c r="Y1632" s="122"/>
      <c r="Z1632" s="104"/>
      <c r="AA1632" s="104"/>
      <c r="AB1632" s="104"/>
      <c r="AC1632" s="104"/>
      <c r="AD1632" s="104"/>
      <c r="AE1632" s="104"/>
      <c r="AF1632" s="104"/>
      <c r="AG1632" s="104"/>
      <c r="AH1632" s="104"/>
      <c r="AI1632" s="104"/>
      <c r="AJ1632" s="104"/>
      <c r="AK1632" s="104"/>
      <c r="AL1632" s="104"/>
      <c r="AM1632" s="104"/>
      <c r="AN1632" s="104"/>
      <c r="AO1632" s="104"/>
      <c r="AP1632" s="104"/>
      <c r="AQ1632" s="104"/>
      <c r="AR1632" s="104"/>
      <c r="AS1632" s="104"/>
      <c r="AT1632" s="104"/>
      <c r="AU1632" s="104"/>
      <c r="AV1632" s="104"/>
      <c r="AW1632" s="104"/>
      <c r="AX1632" s="104"/>
      <c r="AY1632" s="104"/>
      <c r="AZ1632" s="104"/>
      <c r="BA1632" s="104"/>
      <c r="BB1632" s="104"/>
      <c r="BC1632" s="104"/>
      <c r="BD1632" s="104"/>
      <c r="BE1632" s="104"/>
      <c r="BF1632" s="104"/>
      <c r="BG1632" s="104"/>
      <c r="BH1632" s="104"/>
      <c r="BI1632" s="104"/>
      <c r="BJ1632" s="104"/>
      <c r="BK1632" s="104"/>
      <c r="BL1632" s="104"/>
      <c r="BM1632" s="104"/>
      <c r="BN1632" s="104"/>
      <c r="BO1632" s="104"/>
      <c r="BP1632" s="104"/>
      <c r="BQ1632" s="104"/>
      <c r="BR1632" s="104"/>
      <c r="BS1632" s="104"/>
      <c r="BT1632" s="104"/>
      <c r="BU1632" s="104"/>
      <c r="BV1632" s="104"/>
      <c r="BW1632" s="104"/>
      <c r="BX1632" s="104"/>
      <c r="BY1632" s="104"/>
      <c r="BZ1632" s="104"/>
      <c r="CA1632" s="104"/>
      <c r="CB1632" s="104"/>
      <c r="CC1632" s="104"/>
      <c r="CD1632" s="104"/>
      <c r="CE1632" s="104"/>
      <c r="CF1632" s="104"/>
      <c r="CG1632" s="104"/>
      <c r="CH1632" s="104"/>
      <c r="CI1632" s="104"/>
      <c r="CJ1632" s="104"/>
      <c r="CK1632" s="104"/>
      <c r="CL1632" s="104"/>
      <c r="CM1632" s="104"/>
      <c r="CN1632" s="104"/>
      <c r="CO1632" s="104"/>
      <c r="CP1632" s="104"/>
      <c r="CQ1632" s="104"/>
      <c r="CR1632" s="104"/>
      <c r="CS1632" s="104"/>
      <c r="CT1632" s="104"/>
      <c r="CU1632" s="104"/>
      <c r="CV1632" s="104"/>
      <c r="CW1632" s="104"/>
      <c r="CX1632" s="104"/>
      <c r="CY1632" s="104"/>
      <c r="CZ1632" s="104"/>
      <c r="DA1632" s="104"/>
      <c r="DB1632" s="104"/>
      <c r="DC1632" s="104"/>
      <c r="DD1632" s="104"/>
      <c r="DE1632" s="104"/>
      <c r="DF1632" s="104"/>
      <c r="DG1632" s="104"/>
      <c r="DH1632" s="104"/>
      <c r="DI1632" s="104"/>
      <c r="DJ1632" s="107"/>
    </row>
    <row r="1633" spans="1:114" x14ac:dyDescent="0.2">
      <c r="A1633" s="164"/>
      <c r="B1633" s="165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Q1633" s="116"/>
      <c r="R1633" s="116"/>
      <c r="S1633" s="116"/>
      <c r="T1633" s="116"/>
      <c r="U1633" s="116"/>
      <c r="V1633" s="116"/>
      <c r="W1633" s="116"/>
      <c r="X1633" s="116"/>
      <c r="Y1633" s="122"/>
      <c r="Z1633" s="104"/>
      <c r="AA1633" s="104"/>
      <c r="AB1633" s="104"/>
      <c r="AC1633" s="104"/>
      <c r="AD1633" s="104"/>
      <c r="AE1633" s="104"/>
      <c r="AF1633" s="104"/>
      <c r="AG1633" s="104"/>
      <c r="AH1633" s="104"/>
      <c r="AI1633" s="104"/>
      <c r="AJ1633" s="104"/>
      <c r="AK1633" s="104"/>
      <c r="AL1633" s="104"/>
      <c r="AM1633" s="104"/>
      <c r="AN1633" s="104"/>
      <c r="AO1633" s="104"/>
      <c r="AP1633" s="104"/>
      <c r="AQ1633" s="104"/>
      <c r="AR1633" s="104"/>
      <c r="AS1633" s="104"/>
      <c r="AT1633" s="104"/>
      <c r="AU1633" s="104"/>
      <c r="AV1633" s="104"/>
      <c r="AW1633" s="104"/>
      <c r="AX1633" s="104"/>
      <c r="AY1633" s="104"/>
      <c r="AZ1633" s="104"/>
      <c r="BA1633" s="104"/>
      <c r="BB1633" s="104"/>
      <c r="BC1633" s="104"/>
      <c r="BD1633" s="104"/>
      <c r="BE1633" s="104"/>
      <c r="BF1633" s="104"/>
      <c r="BG1633" s="104"/>
      <c r="BH1633" s="104"/>
      <c r="BI1633" s="104"/>
      <c r="BJ1633" s="104"/>
      <c r="BK1633" s="104"/>
      <c r="BL1633" s="104"/>
      <c r="BM1633" s="104"/>
      <c r="BN1633" s="104"/>
      <c r="BO1633" s="104"/>
      <c r="BP1633" s="104"/>
      <c r="BQ1633" s="104"/>
      <c r="BR1633" s="104"/>
      <c r="BS1633" s="104"/>
      <c r="BT1633" s="104"/>
      <c r="BU1633" s="104"/>
      <c r="BV1633" s="104"/>
      <c r="BW1633" s="104"/>
      <c r="BX1633" s="104"/>
      <c r="BY1633" s="104"/>
      <c r="BZ1633" s="104"/>
      <c r="CA1633" s="104"/>
      <c r="CB1633" s="104"/>
      <c r="CC1633" s="104"/>
      <c r="CD1633" s="104"/>
      <c r="CE1633" s="104"/>
      <c r="CF1633" s="104"/>
      <c r="CG1633" s="104"/>
      <c r="CH1633" s="104"/>
      <c r="CI1633" s="104"/>
      <c r="CJ1633" s="104"/>
      <c r="CK1633" s="104"/>
      <c r="CL1633" s="104"/>
      <c r="CM1633" s="104"/>
      <c r="CN1633" s="104"/>
      <c r="CO1633" s="104"/>
      <c r="CP1633" s="104"/>
      <c r="CQ1633" s="104"/>
      <c r="CR1633" s="104"/>
      <c r="CS1633" s="104"/>
      <c r="CT1633" s="104"/>
      <c r="CU1633" s="104"/>
      <c r="CV1633" s="104"/>
      <c r="CW1633" s="104"/>
      <c r="CX1633" s="104"/>
      <c r="CY1633" s="104"/>
      <c r="CZ1633" s="104"/>
      <c r="DA1633" s="104"/>
      <c r="DB1633" s="104"/>
      <c r="DC1633" s="104"/>
      <c r="DD1633" s="104"/>
      <c r="DE1633" s="104"/>
      <c r="DF1633" s="104"/>
      <c r="DG1633" s="104"/>
      <c r="DH1633" s="104"/>
      <c r="DI1633" s="104"/>
      <c r="DJ1633" s="107"/>
    </row>
    <row r="1634" spans="1:114" x14ac:dyDescent="0.2">
      <c r="A1634" s="164"/>
      <c r="B1634" s="165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Q1634" s="116"/>
      <c r="R1634" s="116"/>
      <c r="S1634" s="116"/>
      <c r="T1634" s="116"/>
      <c r="U1634" s="116"/>
      <c r="V1634" s="116"/>
      <c r="W1634" s="116"/>
      <c r="X1634" s="116"/>
      <c r="Y1634" s="122"/>
      <c r="Z1634" s="104"/>
      <c r="AA1634" s="104"/>
      <c r="AB1634" s="104"/>
      <c r="AC1634" s="104"/>
      <c r="AD1634" s="104"/>
      <c r="AE1634" s="104"/>
      <c r="AF1634" s="104"/>
      <c r="AG1634" s="104"/>
      <c r="AH1634" s="104"/>
      <c r="AI1634" s="104"/>
      <c r="AJ1634" s="104"/>
      <c r="AK1634" s="104"/>
      <c r="AL1634" s="104"/>
      <c r="AM1634" s="104"/>
      <c r="AN1634" s="104"/>
      <c r="AO1634" s="104"/>
      <c r="AP1634" s="104"/>
      <c r="AQ1634" s="104"/>
      <c r="AR1634" s="104"/>
      <c r="AS1634" s="104"/>
      <c r="AT1634" s="104"/>
      <c r="AU1634" s="104"/>
      <c r="AV1634" s="104"/>
      <c r="AW1634" s="104"/>
      <c r="AX1634" s="104"/>
      <c r="AY1634" s="104"/>
      <c r="AZ1634" s="104"/>
      <c r="BA1634" s="104"/>
      <c r="BB1634" s="104"/>
      <c r="BC1634" s="104"/>
      <c r="BD1634" s="104"/>
      <c r="BE1634" s="104"/>
      <c r="BF1634" s="104"/>
      <c r="BG1634" s="104"/>
      <c r="BH1634" s="104"/>
      <c r="BI1634" s="104"/>
      <c r="BJ1634" s="104"/>
      <c r="BK1634" s="104"/>
      <c r="BL1634" s="104"/>
      <c r="BM1634" s="104"/>
      <c r="BN1634" s="104"/>
      <c r="BO1634" s="104"/>
      <c r="BP1634" s="104"/>
      <c r="BQ1634" s="104"/>
      <c r="BR1634" s="104"/>
      <c r="BS1634" s="104"/>
      <c r="BT1634" s="104"/>
      <c r="BU1634" s="104"/>
      <c r="BV1634" s="104"/>
      <c r="BW1634" s="104"/>
      <c r="BX1634" s="104"/>
      <c r="BY1634" s="104"/>
      <c r="BZ1634" s="104"/>
      <c r="CA1634" s="104"/>
      <c r="CB1634" s="104"/>
      <c r="CC1634" s="104"/>
      <c r="CD1634" s="104"/>
      <c r="CE1634" s="104"/>
      <c r="CF1634" s="104"/>
      <c r="CG1634" s="104"/>
      <c r="CH1634" s="104"/>
      <c r="CI1634" s="104"/>
      <c r="CJ1634" s="104"/>
      <c r="CK1634" s="104"/>
      <c r="CL1634" s="104"/>
      <c r="CM1634" s="104"/>
      <c r="CN1634" s="104"/>
      <c r="CO1634" s="104"/>
      <c r="CP1634" s="104"/>
      <c r="CQ1634" s="104"/>
      <c r="CR1634" s="104"/>
      <c r="CS1634" s="104"/>
      <c r="CT1634" s="104"/>
      <c r="CU1634" s="104"/>
      <c r="CV1634" s="104"/>
      <c r="CW1634" s="104"/>
      <c r="CX1634" s="104"/>
      <c r="CY1634" s="104"/>
      <c r="CZ1634" s="104"/>
      <c r="DA1634" s="104"/>
      <c r="DB1634" s="104"/>
      <c r="DC1634" s="104"/>
      <c r="DD1634" s="104"/>
      <c r="DE1634" s="104"/>
      <c r="DF1634" s="104"/>
      <c r="DG1634" s="104"/>
      <c r="DH1634" s="104"/>
      <c r="DI1634" s="104"/>
      <c r="DJ1634" s="107"/>
    </row>
    <row r="1635" spans="1:114" x14ac:dyDescent="0.2">
      <c r="A1635" s="164"/>
      <c r="B1635" s="165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Q1635" s="116"/>
      <c r="R1635" s="116"/>
      <c r="S1635" s="116"/>
      <c r="T1635" s="116"/>
      <c r="U1635" s="116"/>
      <c r="V1635" s="116"/>
      <c r="W1635" s="116"/>
      <c r="X1635" s="116"/>
      <c r="Y1635" s="122"/>
      <c r="Z1635" s="104"/>
      <c r="AA1635" s="104"/>
      <c r="AB1635" s="104"/>
      <c r="AC1635" s="104"/>
      <c r="AD1635" s="104"/>
      <c r="AE1635" s="104"/>
      <c r="AF1635" s="104"/>
      <c r="AG1635" s="104"/>
      <c r="AH1635" s="104"/>
      <c r="AI1635" s="104"/>
      <c r="AJ1635" s="104"/>
      <c r="AK1635" s="104"/>
      <c r="AL1635" s="104"/>
      <c r="AM1635" s="104"/>
      <c r="AN1635" s="104"/>
      <c r="AO1635" s="104"/>
      <c r="AP1635" s="104"/>
      <c r="AQ1635" s="104"/>
      <c r="AR1635" s="104"/>
      <c r="AS1635" s="104"/>
      <c r="AT1635" s="104"/>
      <c r="AU1635" s="104"/>
      <c r="AV1635" s="104"/>
      <c r="AW1635" s="104"/>
      <c r="AX1635" s="104"/>
      <c r="AY1635" s="104"/>
      <c r="AZ1635" s="104"/>
      <c r="BA1635" s="104"/>
      <c r="BB1635" s="104"/>
      <c r="BC1635" s="104"/>
      <c r="BD1635" s="104"/>
      <c r="BE1635" s="104"/>
      <c r="BF1635" s="104"/>
      <c r="BG1635" s="104"/>
      <c r="BH1635" s="104"/>
      <c r="BI1635" s="104"/>
      <c r="BJ1635" s="104"/>
      <c r="BK1635" s="104"/>
      <c r="BL1635" s="104"/>
      <c r="BM1635" s="104"/>
      <c r="BN1635" s="104"/>
      <c r="BO1635" s="104"/>
      <c r="BP1635" s="104"/>
      <c r="BQ1635" s="104"/>
      <c r="BR1635" s="104"/>
      <c r="BS1635" s="104"/>
      <c r="BT1635" s="104"/>
      <c r="BU1635" s="104"/>
      <c r="BV1635" s="104"/>
      <c r="BW1635" s="104"/>
      <c r="BX1635" s="104"/>
      <c r="BY1635" s="104"/>
      <c r="BZ1635" s="104"/>
      <c r="CA1635" s="104"/>
      <c r="CB1635" s="104"/>
      <c r="CC1635" s="104"/>
      <c r="CD1635" s="104"/>
      <c r="CE1635" s="104"/>
      <c r="CF1635" s="104"/>
      <c r="CG1635" s="104"/>
      <c r="CH1635" s="104"/>
      <c r="CI1635" s="104"/>
      <c r="CJ1635" s="104"/>
      <c r="CK1635" s="104"/>
      <c r="CL1635" s="104"/>
      <c r="CM1635" s="104"/>
      <c r="CN1635" s="104"/>
      <c r="CO1635" s="104"/>
      <c r="CP1635" s="104"/>
      <c r="CQ1635" s="104"/>
      <c r="CR1635" s="104"/>
      <c r="CS1635" s="104"/>
      <c r="CT1635" s="104"/>
      <c r="CU1635" s="104"/>
      <c r="CV1635" s="104"/>
      <c r="CW1635" s="104"/>
      <c r="CX1635" s="104"/>
      <c r="CY1635" s="104"/>
      <c r="CZ1635" s="104"/>
      <c r="DA1635" s="104"/>
      <c r="DB1635" s="104"/>
      <c r="DC1635" s="104"/>
      <c r="DD1635" s="104"/>
      <c r="DE1635" s="104"/>
      <c r="DF1635" s="104"/>
      <c r="DG1635" s="104"/>
      <c r="DH1635" s="104"/>
      <c r="DI1635" s="104"/>
      <c r="DJ1635" s="107"/>
    </row>
    <row r="1636" spans="1:114" x14ac:dyDescent="0.2">
      <c r="A1636" s="164"/>
      <c r="B1636" s="165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Q1636" s="116"/>
      <c r="R1636" s="116"/>
      <c r="S1636" s="116"/>
      <c r="T1636" s="116"/>
      <c r="U1636" s="116"/>
      <c r="V1636" s="116"/>
      <c r="W1636" s="116"/>
      <c r="X1636" s="116"/>
      <c r="Y1636" s="122"/>
      <c r="Z1636" s="104"/>
      <c r="AA1636" s="104"/>
      <c r="AB1636" s="104"/>
      <c r="AC1636" s="104"/>
      <c r="AD1636" s="104"/>
      <c r="AE1636" s="104"/>
      <c r="AF1636" s="104"/>
      <c r="AG1636" s="104"/>
      <c r="AH1636" s="104"/>
      <c r="AI1636" s="104"/>
      <c r="AJ1636" s="104"/>
      <c r="AK1636" s="104"/>
      <c r="AL1636" s="104"/>
      <c r="AM1636" s="104"/>
      <c r="AN1636" s="104"/>
      <c r="AO1636" s="104"/>
      <c r="AP1636" s="104"/>
      <c r="AQ1636" s="104"/>
      <c r="AR1636" s="104"/>
      <c r="AS1636" s="104"/>
      <c r="AT1636" s="104"/>
      <c r="AU1636" s="104"/>
      <c r="AV1636" s="104"/>
      <c r="AW1636" s="104"/>
      <c r="AX1636" s="104"/>
      <c r="AY1636" s="104"/>
      <c r="AZ1636" s="104"/>
      <c r="BA1636" s="104"/>
      <c r="BB1636" s="104"/>
      <c r="BC1636" s="104"/>
      <c r="BD1636" s="104"/>
      <c r="BE1636" s="104"/>
      <c r="BF1636" s="104"/>
      <c r="BG1636" s="104"/>
      <c r="BH1636" s="104"/>
      <c r="BI1636" s="104"/>
      <c r="BJ1636" s="104"/>
      <c r="BK1636" s="104"/>
      <c r="BL1636" s="104"/>
      <c r="BM1636" s="104"/>
      <c r="BN1636" s="104"/>
      <c r="BO1636" s="104"/>
      <c r="BP1636" s="104"/>
      <c r="BQ1636" s="104"/>
      <c r="BR1636" s="104"/>
      <c r="BS1636" s="104"/>
      <c r="BT1636" s="104"/>
      <c r="BU1636" s="104"/>
      <c r="BV1636" s="104"/>
      <c r="BW1636" s="104"/>
      <c r="BX1636" s="104"/>
      <c r="BY1636" s="104"/>
      <c r="BZ1636" s="104"/>
      <c r="CA1636" s="104"/>
      <c r="CB1636" s="104"/>
      <c r="CC1636" s="104"/>
      <c r="CD1636" s="104"/>
      <c r="CE1636" s="104"/>
      <c r="CF1636" s="104"/>
      <c r="CG1636" s="104"/>
      <c r="CH1636" s="104"/>
      <c r="CI1636" s="104"/>
      <c r="CJ1636" s="104"/>
      <c r="CK1636" s="104"/>
      <c r="CL1636" s="104"/>
      <c r="CM1636" s="104"/>
      <c r="CN1636" s="104"/>
      <c r="CO1636" s="104"/>
      <c r="CP1636" s="104"/>
      <c r="CQ1636" s="104"/>
      <c r="CR1636" s="104"/>
      <c r="CS1636" s="104"/>
      <c r="CT1636" s="104"/>
      <c r="CU1636" s="104"/>
      <c r="CV1636" s="104"/>
      <c r="CW1636" s="104"/>
      <c r="CX1636" s="104"/>
      <c r="CY1636" s="104"/>
      <c r="CZ1636" s="104"/>
      <c r="DA1636" s="104"/>
      <c r="DB1636" s="104"/>
      <c r="DC1636" s="104"/>
      <c r="DD1636" s="104"/>
      <c r="DE1636" s="104"/>
      <c r="DF1636" s="104"/>
      <c r="DG1636" s="104"/>
      <c r="DH1636" s="104"/>
      <c r="DI1636" s="104"/>
      <c r="DJ1636" s="107"/>
    </row>
    <row r="1637" spans="1:114" x14ac:dyDescent="0.2">
      <c r="A1637" s="164"/>
      <c r="B1637" s="165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Q1637" s="116"/>
      <c r="R1637" s="116"/>
      <c r="S1637" s="116"/>
      <c r="T1637" s="116"/>
      <c r="U1637" s="116"/>
      <c r="V1637" s="116"/>
      <c r="W1637" s="116"/>
      <c r="X1637" s="116"/>
      <c r="Y1637" s="122"/>
      <c r="Z1637" s="104"/>
      <c r="AA1637" s="104"/>
      <c r="AB1637" s="104"/>
      <c r="AC1637" s="104"/>
      <c r="AD1637" s="104"/>
      <c r="AE1637" s="104"/>
      <c r="AF1637" s="104"/>
      <c r="AG1637" s="104"/>
      <c r="AH1637" s="104"/>
      <c r="AI1637" s="104"/>
      <c r="AJ1637" s="104"/>
      <c r="AK1637" s="104"/>
      <c r="AL1637" s="104"/>
      <c r="AM1637" s="104"/>
      <c r="AN1637" s="104"/>
      <c r="AO1637" s="104"/>
      <c r="AP1637" s="104"/>
      <c r="AQ1637" s="104"/>
      <c r="AR1637" s="104"/>
      <c r="AS1637" s="104"/>
      <c r="AT1637" s="104"/>
      <c r="AU1637" s="104"/>
      <c r="AV1637" s="104"/>
      <c r="AW1637" s="104"/>
      <c r="AX1637" s="104"/>
      <c r="AY1637" s="104"/>
      <c r="AZ1637" s="104"/>
      <c r="BA1637" s="104"/>
      <c r="BB1637" s="104"/>
      <c r="BC1637" s="104"/>
      <c r="BD1637" s="104"/>
      <c r="BE1637" s="104"/>
      <c r="BF1637" s="104"/>
      <c r="BG1637" s="104"/>
      <c r="BH1637" s="104"/>
      <c r="BI1637" s="104"/>
      <c r="BJ1637" s="104"/>
      <c r="BK1637" s="104"/>
      <c r="BL1637" s="104"/>
      <c r="BM1637" s="104"/>
      <c r="BN1637" s="104"/>
      <c r="BO1637" s="104"/>
      <c r="BP1637" s="104"/>
      <c r="BQ1637" s="104"/>
      <c r="BR1637" s="104"/>
      <c r="BS1637" s="104"/>
      <c r="BT1637" s="104"/>
      <c r="BU1637" s="104"/>
      <c r="BV1637" s="104"/>
      <c r="BW1637" s="104"/>
      <c r="BX1637" s="104"/>
      <c r="BY1637" s="104"/>
      <c r="BZ1637" s="104"/>
      <c r="CA1637" s="104"/>
      <c r="CB1637" s="104"/>
      <c r="CC1637" s="104"/>
      <c r="CD1637" s="104"/>
      <c r="CE1637" s="104"/>
      <c r="CF1637" s="104"/>
      <c r="CG1637" s="104"/>
      <c r="CH1637" s="104"/>
      <c r="CI1637" s="104"/>
      <c r="CJ1637" s="104"/>
      <c r="CK1637" s="104"/>
      <c r="CL1637" s="104"/>
      <c r="CM1637" s="104"/>
      <c r="CN1637" s="104"/>
      <c r="CO1637" s="104"/>
      <c r="CP1637" s="104"/>
      <c r="CQ1637" s="104"/>
      <c r="CR1637" s="104"/>
      <c r="CS1637" s="104"/>
      <c r="CT1637" s="104"/>
      <c r="CU1637" s="104"/>
      <c r="CV1637" s="104"/>
      <c r="CW1637" s="104"/>
      <c r="CX1637" s="104"/>
      <c r="CY1637" s="104"/>
      <c r="CZ1637" s="104"/>
      <c r="DA1637" s="104"/>
      <c r="DB1637" s="104"/>
      <c r="DC1637" s="104"/>
      <c r="DD1637" s="104"/>
      <c r="DE1637" s="104"/>
      <c r="DF1637" s="104"/>
      <c r="DG1637" s="104"/>
      <c r="DH1637" s="104"/>
      <c r="DI1637" s="104"/>
      <c r="DJ1637" s="107"/>
    </row>
    <row r="1638" spans="1:114" x14ac:dyDescent="0.2">
      <c r="A1638" s="164"/>
      <c r="B1638" s="165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Q1638" s="116"/>
      <c r="R1638" s="116"/>
      <c r="S1638" s="116"/>
      <c r="T1638" s="116"/>
      <c r="U1638" s="116"/>
      <c r="V1638" s="116"/>
      <c r="W1638" s="116"/>
      <c r="X1638" s="116"/>
      <c r="Y1638" s="122"/>
      <c r="Z1638" s="104"/>
      <c r="AA1638" s="104"/>
      <c r="AB1638" s="104"/>
      <c r="AC1638" s="104"/>
      <c r="AD1638" s="104"/>
      <c r="AE1638" s="104"/>
      <c r="AF1638" s="104"/>
      <c r="AG1638" s="104"/>
      <c r="AH1638" s="104"/>
      <c r="AI1638" s="104"/>
      <c r="AJ1638" s="104"/>
      <c r="AK1638" s="104"/>
      <c r="AL1638" s="104"/>
      <c r="AM1638" s="104"/>
      <c r="AN1638" s="104"/>
      <c r="AO1638" s="104"/>
      <c r="AP1638" s="104"/>
      <c r="AQ1638" s="104"/>
      <c r="AR1638" s="104"/>
      <c r="AS1638" s="104"/>
      <c r="AT1638" s="104"/>
      <c r="AU1638" s="104"/>
      <c r="AV1638" s="104"/>
      <c r="AW1638" s="104"/>
      <c r="AX1638" s="104"/>
      <c r="AY1638" s="104"/>
      <c r="AZ1638" s="104"/>
      <c r="BA1638" s="104"/>
      <c r="BB1638" s="104"/>
      <c r="BC1638" s="104"/>
      <c r="BD1638" s="104"/>
      <c r="BE1638" s="104"/>
      <c r="BF1638" s="104"/>
      <c r="BG1638" s="104"/>
      <c r="BH1638" s="104"/>
      <c r="BI1638" s="104"/>
      <c r="BJ1638" s="104"/>
      <c r="BK1638" s="104"/>
      <c r="BL1638" s="104"/>
      <c r="BM1638" s="104"/>
      <c r="BN1638" s="104"/>
      <c r="BO1638" s="104"/>
      <c r="BP1638" s="104"/>
      <c r="BQ1638" s="104"/>
      <c r="BR1638" s="104"/>
      <c r="BS1638" s="104"/>
      <c r="BT1638" s="104"/>
      <c r="BU1638" s="104"/>
      <c r="BV1638" s="104"/>
      <c r="BW1638" s="104"/>
      <c r="BX1638" s="104"/>
      <c r="BY1638" s="104"/>
      <c r="BZ1638" s="104"/>
      <c r="CA1638" s="104"/>
      <c r="CB1638" s="104"/>
      <c r="CC1638" s="104"/>
      <c r="CD1638" s="104"/>
      <c r="CE1638" s="104"/>
      <c r="CF1638" s="104"/>
      <c r="CG1638" s="104"/>
      <c r="CH1638" s="104"/>
      <c r="CI1638" s="104"/>
      <c r="CJ1638" s="104"/>
      <c r="CK1638" s="104"/>
      <c r="CL1638" s="104"/>
      <c r="CM1638" s="104"/>
      <c r="CN1638" s="104"/>
      <c r="CO1638" s="104"/>
      <c r="CP1638" s="104"/>
      <c r="CQ1638" s="104"/>
      <c r="CR1638" s="104"/>
      <c r="CS1638" s="104"/>
      <c r="CT1638" s="104"/>
      <c r="CU1638" s="104"/>
      <c r="CV1638" s="104"/>
      <c r="CW1638" s="104"/>
      <c r="CX1638" s="104"/>
      <c r="CY1638" s="104"/>
      <c r="CZ1638" s="104"/>
      <c r="DA1638" s="104"/>
      <c r="DB1638" s="104"/>
      <c r="DC1638" s="104"/>
      <c r="DD1638" s="104"/>
      <c r="DE1638" s="104"/>
      <c r="DF1638" s="104"/>
      <c r="DG1638" s="104"/>
      <c r="DH1638" s="104"/>
      <c r="DI1638" s="104"/>
      <c r="DJ1638" s="107"/>
    </row>
    <row r="1639" spans="1:114" x14ac:dyDescent="0.2">
      <c r="A1639" s="164"/>
      <c r="B1639" s="165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Q1639" s="116"/>
      <c r="R1639" s="116"/>
      <c r="S1639" s="116"/>
      <c r="T1639" s="116"/>
      <c r="U1639" s="116"/>
      <c r="V1639" s="116"/>
      <c r="W1639" s="116"/>
      <c r="X1639" s="116"/>
      <c r="Y1639" s="122"/>
      <c r="Z1639" s="104"/>
      <c r="AA1639" s="104"/>
      <c r="AB1639" s="104"/>
      <c r="AC1639" s="104"/>
      <c r="AD1639" s="104"/>
      <c r="AE1639" s="104"/>
      <c r="AF1639" s="104"/>
      <c r="AG1639" s="104"/>
      <c r="AH1639" s="104"/>
      <c r="AI1639" s="104"/>
      <c r="AJ1639" s="104"/>
      <c r="AK1639" s="104"/>
      <c r="AL1639" s="104"/>
      <c r="AM1639" s="104"/>
      <c r="AN1639" s="104"/>
      <c r="AO1639" s="104"/>
      <c r="AP1639" s="104"/>
      <c r="AQ1639" s="104"/>
      <c r="AR1639" s="104"/>
      <c r="AS1639" s="104"/>
      <c r="AT1639" s="104"/>
      <c r="AU1639" s="104"/>
      <c r="AV1639" s="104"/>
      <c r="AW1639" s="104"/>
      <c r="AX1639" s="104"/>
      <c r="AY1639" s="104"/>
      <c r="AZ1639" s="104"/>
      <c r="BA1639" s="104"/>
      <c r="BB1639" s="104"/>
      <c r="BC1639" s="104"/>
      <c r="BD1639" s="104"/>
      <c r="BE1639" s="104"/>
      <c r="BF1639" s="104"/>
      <c r="BG1639" s="104"/>
      <c r="BH1639" s="104"/>
      <c r="BI1639" s="104"/>
      <c r="BJ1639" s="104"/>
      <c r="BK1639" s="104"/>
      <c r="BL1639" s="104"/>
      <c r="BM1639" s="104"/>
      <c r="BN1639" s="104"/>
      <c r="BO1639" s="104"/>
      <c r="BP1639" s="104"/>
      <c r="BQ1639" s="104"/>
      <c r="BR1639" s="104"/>
      <c r="BS1639" s="104"/>
      <c r="BT1639" s="104"/>
      <c r="BU1639" s="104"/>
      <c r="BV1639" s="104"/>
      <c r="BW1639" s="104"/>
      <c r="BX1639" s="104"/>
      <c r="BY1639" s="104"/>
      <c r="BZ1639" s="104"/>
      <c r="CA1639" s="104"/>
      <c r="CB1639" s="104"/>
      <c r="CC1639" s="104"/>
      <c r="CD1639" s="104"/>
      <c r="CE1639" s="104"/>
      <c r="CF1639" s="104"/>
      <c r="CG1639" s="104"/>
      <c r="CH1639" s="104"/>
      <c r="CI1639" s="104"/>
      <c r="CJ1639" s="104"/>
      <c r="CK1639" s="104"/>
      <c r="CL1639" s="104"/>
      <c r="CM1639" s="104"/>
      <c r="CN1639" s="104"/>
      <c r="CO1639" s="104"/>
      <c r="CP1639" s="104"/>
      <c r="CQ1639" s="104"/>
      <c r="CR1639" s="104"/>
      <c r="CS1639" s="104"/>
      <c r="CT1639" s="104"/>
      <c r="CU1639" s="104"/>
      <c r="CV1639" s="104"/>
      <c r="CW1639" s="104"/>
      <c r="CX1639" s="104"/>
      <c r="CY1639" s="104"/>
      <c r="CZ1639" s="104"/>
      <c r="DA1639" s="104"/>
      <c r="DB1639" s="104"/>
      <c r="DC1639" s="104"/>
      <c r="DD1639" s="104"/>
      <c r="DE1639" s="104"/>
      <c r="DF1639" s="104"/>
      <c r="DG1639" s="104"/>
      <c r="DH1639" s="104"/>
      <c r="DI1639" s="104"/>
      <c r="DJ1639" s="107"/>
    </row>
    <row r="1640" spans="1:114" x14ac:dyDescent="0.2">
      <c r="A1640" s="164"/>
      <c r="B1640" s="165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Q1640" s="116"/>
      <c r="R1640" s="116"/>
      <c r="S1640" s="116"/>
      <c r="T1640" s="116"/>
      <c r="U1640" s="116"/>
      <c r="V1640" s="116"/>
      <c r="W1640" s="116"/>
      <c r="X1640" s="116"/>
      <c r="Y1640" s="122"/>
      <c r="Z1640" s="104"/>
      <c r="AA1640" s="104"/>
      <c r="AB1640" s="104"/>
      <c r="AC1640" s="104"/>
      <c r="AD1640" s="104"/>
      <c r="AE1640" s="104"/>
      <c r="AF1640" s="104"/>
      <c r="AG1640" s="104"/>
      <c r="AH1640" s="104"/>
      <c r="AI1640" s="104"/>
      <c r="AJ1640" s="104"/>
      <c r="AK1640" s="104"/>
      <c r="AL1640" s="104"/>
      <c r="AM1640" s="104"/>
      <c r="AN1640" s="104"/>
      <c r="AO1640" s="104"/>
      <c r="AP1640" s="104"/>
      <c r="AQ1640" s="104"/>
      <c r="AR1640" s="104"/>
      <c r="AS1640" s="104"/>
      <c r="AT1640" s="104"/>
      <c r="AU1640" s="104"/>
      <c r="AV1640" s="104"/>
      <c r="AW1640" s="104"/>
      <c r="AX1640" s="104"/>
      <c r="AY1640" s="104"/>
      <c r="AZ1640" s="104"/>
      <c r="BA1640" s="104"/>
      <c r="BB1640" s="104"/>
      <c r="BC1640" s="104"/>
      <c r="BD1640" s="104"/>
      <c r="BE1640" s="104"/>
      <c r="BF1640" s="104"/>
      <c r="BG1640" s="104"/>
      <c r="BH1640" s="104"/>
      <c r="BI1640" s="104"/>
      <c r="BJ1640" s="104"/>
      <c r="BK1640" s="104"/>
      <c r="BL1640" s="104"/>
      <c r="BM1640" s="104"/>
      <c r="BN1640" s="104"/>
      <c r="BO1640" s="104"/>
      <c r="BP1640" s="104"/>
      <c r="BQ1640" s="104"/>
      <c r="BR1640" s="104"/>
      <c r="BS1640" s="104"/>
      <c r="BT1640" s="104"/>
      <c r="BU1640" s="104"/>
      <c r="BV1640" s="104"/>
      <c r="BW1640" s="104"/>
      <c r="BX1640" s="104"/>
      <c r="BY1640" s="104"/>
      <c r="BZ1640" s="104"/>
      <c r="CA1640" s="104"/>
      <c r="CB1640" s="104"/>
      <c r="CC1640" s="104"/>
      <c r="CD1640" s="104"/>
      <c r="CE1640" s="104"/>
      <c r="CF1640" s="104"/>
      <c r="CG1640" s="104"/>
      <c r="CH1640" s="104"/>
      <c r="CI1640" s="104"/>
      <c r="CJ1640" s="104"/>
      <c r="CK1640" s="104"/>
      <c r="CL1640" s="104"/>
      <c r="CM1640" s="104"/>
      <c r="CN1640" s="104"/>
      <c r="CO1640" s="104"/>
      <c r="CP1640" s="104"/>
      <c r="CQ1640" s="104"/>
      <c r="CR1640" s="104"/>
      <c r="CS1640" s="104"/>
      <c r="CT1640" s="104"/>
      <c r="CU1640" s="104"/>
      <c r="CV1640" s="104"/>
      <c r="CW1640" s="104"/>
      <c r="CX1640" s="104"/>
      <c r="CY1640" s="104"/>
      <c r="CZ1640" s="104"/>
      <c r="DA1640" s="104"/>
      <c r="DB1640" s="104"/>
      <c r="DC1640" s="104"/>
      <c r="DD1640" s="104"/>
      <c r="DE1640" s="104"/>
      <c r="DF1640" s="104"/>
      <c r="DG1640" s="104"/>
      <c r="DH1640" s="104"/>
      <c r="DI1640" s="104"/>
      <c r="DJ1640" s="107"/>
    </row>
    <row r="1641" spans="1:114" x14ac:dyDescent="0.2">
      <c r="A1641" s="164"/>
      <c r="B1641" s="165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Q1641" s="116"/>
      <c r="R1641" s="116"/>
      <c r="S1641" s="116"/>
      <c r="T1641" s="116"/>
      <c r="U1641" s="116"/>
      <c r="V1641" s="116"/>
      <c r="W1641" s="116"/>
      <c r="X1641" s="116"/>
      <c r="Y1641" s="122"/>
      <c r="Z1641" s="104"/>
      <c r="AA1641" s="104"/>
      <c r="AB1641" s="104"/>
      <c r="AC1641" s="104"/>
      <c r="AD1641" s="104"/>
      <c r="AE1641" s="104"/>
      <c r="AF1641" s="104"/>
      <c r="AG1641" s="104"/>
      <c r="AH1641" s="104"/>
      <c r="AI1641" s="104"/>
      <c r="AJ1641" s="104"/>
      <c r="AK1641" s="104"/>
      <c r="AL1641" s="104"/>
      <c r="AM1641" s="104"/>
      <c r="AN1641" s="104"/>
      <c r="AO1641" s="104"/>
      <c r="AP1641" s="104"/>
      <c r="AQ1641" s="104"/>
      <c r="AR1641" s="104"/>
      <c r="AS1641" s="104"/>
      <c r="AT1641" s="104"/>
      <c r="AU1641" s="104"/>
      <c r="AV1641" s="104"/>
      <c r="AW1641" s="104"/>
      <c r="AX1641" s="104"/>
      <c r="AY1641" s="104"/>
      <c r="AZ1641" s="104"/>
      <c r="BA1641" s="104"/>
      <c r="BB1641" s="104"/>
      <c r="BC1641" s="104"/>
      <c r="BD1641" s="104"/>
      <c r="BE1641" s="104"/>
      <c r="BF1641" s="104"/>
      <c r="BG1641" s="104"/>
      <c r="BH1641" s="104"/>
      <c r="BI1641" s="104"/>
      <c r="BJ1641" s="104"/>
      <c r="BK1641" s="104"/>
      <c r="BL1641" s="104"/>
      <c r="BM1641" s="104"/>
      <c r="BN1641" s="104"/>
      <c r="BO1641" s="104"/>
      <c r="BP1641" s="104"/>
      <c r="BQ1641" s="104"/>
      <c r="BR1641" s="104"/>
      <c r="BS1641" s="104"/>
      <c r="BT1641" s="104"/>
      <c r="BU1641" s="104"/>
      <c r="BV1641" s="104"/>
      <c r="BW1641" s="104"/>
      <c r="BX1641" s="104"/>
      <c r="BY1641" s="104"/>
      <c r="BZ1641" s="104"/>
      <c r="CA1641" s="104"/>
      <c r="CB1641" s="104"/>
      <c r="CC1641" s="104"/>
      <c r="CD1641" s="104"/>
      <c r="CE1641" s="104"/>
      <c r="CF1641" s="104"/>
      <c r="CG1641" s="104"/>
      <c r="CH1641" s="104"/>
      <c r="CI1641" s="104"/>
      <c r="CJ1641" s="104"/>
      <c r="CK1641" s="104"/>
      <c r="CL1641" s="104"/>
      <c r="CM1641" s="104"/>
      <c r="CN1641" s="104"/>
      <c r="CO1641" s="104"/>
      <c r="CP1641" s="104"/>
      <c r="CQ1641" s="104"/>
      <c r="CR1641" s="104"/>
      <c r="CS1641" s="104"/>
      <c r="CT1641" s="104"/>
      <c r="CU1641" s="104"/>
      <c r="CV1641" s="104"/>
      <c r="CW1641" s="104"/>
      <c r="CX1641" s="104"/>
      <c r="CY1641" s="104"/>
      <c r="CZ1641" s="104"/>
      <c r="DA1641" s="104"/>
      <c r="DB1641" s="104"/>
      <c r="DC1641" s="104"/>
      <c r="DD1641" s="104"/>
      <c r="DE1641" s="104"/>
      <c r="DF1641" s="104"/>
      <c r="DG1641" s="104"/>
      <c r="DH1641" s="104"/>
      <c r="DI1641" s="104"/>
      <c r="DJ1641" s="107"/>
    </row>
    <row r="1642" spans="1:114" x14ac:dyDescent="0.2">
      <c r="A1642" s="164"/>
      <c r="B1642" s="165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Q1642" s="116"/>
      <c r="R1642" s="116"/>
      <c r="S1642" s="116"/>
      <c r="T1642" s="116"/>
      <c r="U1642" s="116"/>
      <c r="V1642" s="116"/>
      <c r="W1642" s="116"/>
      <c r="X1642" s="116"/>
      <c r="Y1642" s="122"/>
      <c r="Z1642" s="104"/>
      <c r="AA1642" s="104"/>
      <c r="AB1642" s="104"/>
      <c r="AC1642" s="104"/>
      <c r="AD1642" s="104"/>
      <c r="AE1642" s="104"/>
      <c r="AF1642" s="104"/>
      <c r="AG1642" s="104"/>
      <c r="AH1642" s="104"/>
      <c r="AI1642" s="104"/>
      <c r="AJ1642" s="104"/>
      <c r="AK1642" s="104"/>
      <c r="AL1642" s="104"/>
      <c r="AM1642" s="104"/>
      <c r="AN1642" s="104"/>
      <c r="AO1642" s="104"/>
      <c r="AP1642" s="104"/>
      <c r="AQ1642" s="104"/>
      <c r="AR1642" s="104"/>
      <c r="AS1642" s="104"/>
      <c r="AT1642" s="104"/>
      <c r="AU1642" s="104"/>
      <c r="AV1642" s="104"/>
      <c r="AW1642" s="104"/>
      <c r="AX1642" s="104"/>
      <c r="AY1642" s="104"/>
      <c r="AZ1642" s="104"/>
      <c r="BA1642" s="104"/>
      <c r="BB1642" s="104"/>
      <c r="BC1642" s="104"/>
      <c r="BD1642" s="104"/>
      <c r="BE1642" s="104"/>
      <c r="BF1642" s="104"/>
      <c r="BG1642" s="104"/>
      <c r="BH1642" s="104"/>
      <c r="BI1642" s="104"/>
      <c r="BJ1642" s="104"/>
      <c r="BK1642" s="104"/>
      <c r="BL1642" s="104"/>
      <c r="BM1642" s="104"/>
      <c r="BN1642" s="104"/>
      <c r="BO1642" s="104"/>
      <c r="BP1642" s="104"/>
      <c r="BQ1642" s="104"/>
      <c r="BR1642" s="104"/>
      <c r="BS1642" s="104"/>
      <c r="BT1642" s="104"/>
      <c r="BU1642" s="104"/>
      <c r="BV1642" s="104"/>
      <c r="BW1642" s="104"/>
      <c r="BX1642" s="104"/>
      <c r="BY1642" s="104"/>
      <c r="BZ1642" s="104"/>
      <c r="CA1642" s="104"/>
      <c r="CB1642" s="104"/>
      <c r="CC1642" s="104"/>
      <c r="CD1642" s="104"/>
      <c r="CE1642" s="104"/>
      <c r="CF1642" s="104"/>
      <c r="CG1642" s="104"/>
      <c r="CH1642" s="104"/>
      <c r="CI1642" s="104"/>
      <c r="CJ1642" s="104"/>
      <c r="CK1642" s="104"/>
      <c r="CL1642" s="104"/>
      <c r="CM1642" s="104"/>
      <c r="CN1642" s="104"/>
      <c r="CO1642" s="104"/>
      <c r="CP1642" s="104"/>
      <c r="CQ1642" s="104"/>
      <c r="CR1642" s="104"/>
      <c r="CS1642" s="104"/>
      <c r="CT1642" s="104"/>
      <c r="CU1642" s="104"/>
      <c r="CV1642" s="104"/>
      <c r="CW1642" s="104"/>
      <c r="CX1642" s="104"/>
      <c r="CY1642" s="104"/>
      <c r="CZ1642" s="104"/>
      <c r="DA1642" s="104"/>
      <c r="DB1642" s="104"/>
      <c r="DC1642" s="104"/>
      <c r="DD1642" s="104"/>
      <c r="DE1642" s="104"/>
      <c r="DF1642" s="104"/>
      <c r="DG1642" s="104"/>
      <c r="DH1642" s="104"/>
      <c r="DI1642" s="104"/>
      <c r="DJ1642" s="107"/>
    </row>
    <row r="1643" spans="1:114" x14ac:dyDescent="0.2">
      <c r="A1643" s="164"/>
      <c r="B1643" s="165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Q1643" s="116"/>
      <c r="R1643" s="116"/>
      <c r="S1643" s="116"/>
      <c r="T1643" s="116"/>
      <c r="U1643" s="116"/>
      <c r="V1643" s="116"/>
      <c r="W1643" s="116"/>
      <c r="X1643" s="116"/>
      <c r="Y1643" s="122"/>
      <c r="Z1643" s="104"/>
      <c r="AA1643" s="104"/>
      <c r="AB1643" s="104"/>
      <c r="AC1643" s="104"/>
      <c r="AD1643" s="104"/>
      <c r="AE1643" s="104"/>
      <c r="AF1643" s="104"/>
      <c r="AG1643" s="104"/>
      <c r="AH1643" s="104"/>
      <c r="AI1643" s="104"/>
      <c r="AJ1643" s="104"/>
      <c r="AK1643" s="104"/>
      <c r="AL1643" s="104"/>
      <c r="AM1643" s="104"/>
      <c r="AN1643" s="104"/>
      <c r="AO1643" s="104"/>
      <c r="AP1643" s="104"/>
      <c r="AQ1643" s="104"/>
      <c r="AR1643" s="104"/>
      <c r="AS1643" s="104"/>
      <c r="AT1643" s="104"/>
      <c r="AU1643" s="104"/>
      <c r="AV1643" s="104"/>
      <c r="AW1643" s="104"/>
      <c r="AX1643" s="104"/>
      <c r="AY1643" s="104"/>
      <c r="AZ1643" s="104"/>
      <c r="BA1643" s="104"/>
      <c r="BB1643" s="104"/>
      <c r="BC1643" s="104"/>
      <c r="BD1643" s="104"/>
      <c r="BE1643" s="104"/>
      <c r="BF1643" s="104"/>
      <c r="BG1643" s="104"/>
      <c r="BH1643" s="104"/>
      <c r="BI1643" s="104"/>
      <c r="BJ1643" s="104"/>
      <c r="BK1643" s="104"/>
      <c r="BL1643" s="104"/>
      <c r="BM1643" s="104"/>
      <c r="BN1643" s="104"/>
      <c r="BO1643" s="104"/>
      <c r="BP1643" s="104"/>
      <c r="BQ1643" s="104"/>
      <c r="BR1643" s="104"/>
      <c r="BS1643" s="104"/>
      <c r="BT1643" s="104"/>
      <c r="BU1643" s="104"/>
      <c r="BV1643" s="104"/>
      <c r="BW1643" s="104"/>
      <c r="BX1643" s="104"/>
      <c r="BY1643" s="104"/>
      <c r="BZ1643" s="104"/>
      <c r="CA1643" s="104"/>
      <c r="CB1643" s="104"/>
      <c r="CC1643" s="104"/>
      <c r="CD1643" s="104"/>
      <c r="CE1643" s="104"/>
      <c r="CF1643" s="104"/>
      <c r="CG1643" s="104"/>
      <c r="CH1643" s="104"/>
      <c r="CI1643" s="104"/>
      <c r="CJ1643" s="104"/>
      <c r="CK1643" s="104"/>
      <c r="CL1643" s="104"/>
      <c r="CM1643" s="104"/>
      <c r="CN1643" s="104"/>
      <c r="CO1643" s="104"/>
      <c r="CP1643" s="104"/>
      <c r="CQ1643" s="104"/>
      <c r="CR1643" s="104"/>
      <c r="CS1643" s="104"/>
      <c r="CT1643" s="104"/>
      <c r="CU1643" s="104"/>
      <c r="CV1643" s="104"/>
      <c r="CW1643" s="104"/>
      <c r="CX1643" s="104"/>
      <c r="CY1643" s="104"/>
      <c r="CZ1643" s="104"/>
      <c r="DA1643" s="104"/>
      <c r="DB1643" s="104"/>
      <c r="DC1643" s="104"/>
      <c r="DD1643" s="104"/>
      <c r="DE1643" s="104"/>
      <c r="DF1643" s="104"/>
      <c r="DG1643" s="104"/>
      <c r="DH1643" s="104"/>
      <c r="DI1643" s="104"/>
      <c r="DJ1643" s="107"/>
    </row>
    <row r="1644" spans="1:114" x14ac:dyDescent="0.2">
      <c r="A1644" s="164"/>
      <c r="B1644" s="165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Q1644" s="116"/>
      <c r="R1644" s="116"/>
      <c r="S1644" s="116"/>
      <c r="T1644" s="116"/>
      <c r="U1644" s="116"/>
      <c r="V1644" s="116"/>
      <c r="W1644" s="116"/>
      <c r="X1644" s="116"/>
      <c r="Y1644" s="122"/>
      <c r="Z1644" s="104"/>
      <c r="AA1644" s="104"/>
      <c r="AB1644" s="104"/>
      <c r="AC1644" s="104"/>
      <c r="AD1644" s="104"/>
      <c r="AE1644" s="104"/>
      <c r="AF1644" s="104"/>
      <c r="AG1644" s="104"/>
      <c r="AH1644" s="104"/>
      <c r="AI1644" s="104"/>
      <c r="AJ1644" s="104"/>
      <c r="AK1644" s="104"/>
      <c r="AL1644" s="104"/>
      <c r="AM1644" s="104"/>
      <c r="AN1644" s="104"/>
      <c r="AO1644" s="104"/>
      <c r="AP1644" s="104"/>
      <c r="AQ1644" s="104"/>
      <c r="AR1644" s="104"/>
      <c r="AS1644" s="104"/>
      <c r="AT1644" s="104"/>
      <c r="AU1644" s="104"/>
      <c r="AV1644" s="104"/>
      <c r="AW1644" s="104"/>
      <c r="AX1644" s="104"/>
      <c r="AY1644" s="104"/>
      <c r="AZ1644" s="104"/>
      <c r="BA1644" s="104"/>
      <c r="BB1644" s="104"/>
      <c r="BC1644" s="104"/>
      <c r="BD1644" s="104"/>
      <c r="BE1644" s="104"/>
      <c r="BF1644" s="104"/>
      <c r="BG1644" s="104"/>
      <c r="BH1644" s="104"/>
      <c r="BI1644" s="104"/>
      <c r="BJ1644" s="104"/>
      <c r="BK1644" s="104"/>
      <c r="BL1644" s="104"/>
      <c r="BM1644" s="104"/>
      <c r="BN1644" s="104"/>
      <c r="BO1644" s="104"/>
      <c r="BP1644" s="104"/>
      <c r="BQ1644" s="104"/>
      <c r="BR1644" s="104"/>
      <c r="BS1644" s="104"/>
      <c r="BT1644" s="104"/>
      <c r="BU1644" s="104"/>
      <c r="BV1644" s="104"/>
      <c r="BW1644" s="104"/>
      <c r="BX1644" s="104"/>
      <c r="BY1644" s="104"/>
      <c r="BZ1644" s="104"/>
      <c r="CA1644" s="104"/>
      <c r="CB1644" s="104"/>
      <c r="CC1644" s="104"/>
      <c r="CD1644" s="104"/>
      <c r="CE1644" s="104"/>
      <c r="CF1644" s="104"/>
      <c r="CG1644" s="104"/>
      <c r="CH1644" s="104"/>
      <c r="CI1644" s="104"/>
      <c r="CJ1644" s="104"/>
      <c r="CK1644" s="104"/>
      <c r="CL1644" s="104"/>
      <c r="CM1644" s="104"/>
      <c r="CN1644" s="104"/>
      <c r="CO1644" s="104"/>
      <c r="CP1644" s="104"/>
      <c r="CQ1644" s="104"/>
      <c r="CR1644" s="104"/>
      <c r="CS1644" s="104"/>
      <c r="CT1644" s="104"/>
      <c r="CU1644" s="104"/>
      <c r="CV1644" s="104"/>
      <c r="CW1644" s="104"/>
      <c r="CX1644" s="104"/>
      <c r="CY1644" s="104"/>
      <c r="CZ1644" s="104"/>
      <c r="DA1644" s="104"/>
      <c r="DB1644" s="104"/>
      <c r="DC1644" s="104"/>
      <c r="DD1644" s="104"/>
      <c r="DE1644" s="104"/>
      <c r="DF1644" s="104"/>
      <c r="DG1644" s="104"/>
      <c r="DH1644" s="104"/>
      <c r="DI1644" s="104"/>
      <c r="DJ1644" s="107"/>
    </row>
    <row r="1645" spans="1:114" x14ac:dyDescent="0.2">
      <c r="A1645" s="164"/>
      <c r="B1645" s="165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Q1645" s="116"/>
      <c r="R1645" s="116"/>
      <c r="S1645" s="116"/>
      <c r="T1645" s="116"/>
      <c r="U1645" s="116"/>
      <c r="V1645" s="116"/>
      <c r="W1645" s="116"/>
      <c r="X1645" s="116"/>
      <c r="Y1645" s="122"/>
      <c r="Z1645" s="104"/>
      <c r="AA1645" s="104"/>
      <c r="AB1645" s="104"/>
      <c r="AC1645" s="104"/>
      <c r="AD1645" s="104"/>
      <c r="AE1645" s="104"/>
      <c r="AF1645" s="104"/>
      <c r="AG1645" s="104"/>
      <c r="AH1645" s="104"/>
      <c r="AI1645" s="104"/>
      <c r="AJ1645" s="104"/>
      <c r="AK1645" s="104"/>
      <c r="AL1645" s="104"/>
      <c r="AM1645" s="104"/>
      <c r="AN1645" s="104"/>
      <c r="AO1645" s="104"/>
      <c r="AP1645" s="104"/>
      <c r="AQ1645" s="104"/>
      <c r="AR1645" s="104"/>
      <c r="AS1645" s="104"/>
      <c r="AT1645" s="104"/>
      <c r="AU1645" s="104"/>
      <c r="AV1645" s="104"/>
      <c r="AW1645" s="104"/>
      <c r="AX1645" s="104"/>
      <c r="AY1645" s="104"/>
      <c r="AZ1645" s="104"/>
      <c r="BA1645" s="104"/>
      <c r="BB1645" s="104"/>
      <c r="BC1645" s="104"/>
      <c r="BD1645" s="104"/>
      <c r="BE1645" s="104"/>
      <c r="BF1645" s="104"/>
      <c r="BG1645" s="104"/>
      <c r="BH1645" s="104"/>
      <c r="BI1645" s="104"/>
      <c r="BJ1645" s="104"/>
      <c r="BK1645" s="104"/>
      <c r="BL1645" s="104"/>
      <c r="BM1645" s="104"/>
      <c r="BN1645" s="104"/>
      <c r="BO1645" s="104"/>
      <c r="BP1645" s="104"/>
      <c r="BQ1645" s="104"/>
      <c r="BR1645" s="104"/>
      <c r="BS1645" s="104"/>
      <c r="BT1645" s="104"/>
      <c r="BU1645" s="104"/>
      <c r="BV1645" s="104"/>
      <c r="BW1645" s="104"/>
      <c r="BX1645" s="104"/>
      <c r="BY1645" s="104"/>
      <c r="BZ1645" s="104"/>
      <c r="CA1645" s="104"/>
      <c r="CB1645" s="104"/>
      <c r="CC1645" s="104"/>
      <c r="CD1645" s="104"/>
      <c r="CE1645" s="104"/>
      <c r="CF1645" s="104"/>
      <c r="CG1645" s="104"/>
      <c r="CH1645" s="104"/>
      <c r="CI1645" s="104"/>
      <c r="CJ1645" s="104"/>
      <c r="CK1645" s="104"/>
      <c r="CL1645" s="104"/>
      <c r="CM1645" s="104"/>
      <c r="CN1645" s="104"/>
      <c r="CO1645" s="104"/>
      <c r="CP1645" s="104"/>
      <c r="CQ1645" s="104"/>
      <c r="CR1645" s="104"/>
      <c r="CS1645" s="104"/>
      <c r="CT1645" s="104"/>
      <c r="CU1645" s="104"/>
      <c r="CV1645" s="104"/>
      <c r="CW1645" s="104"/>
      <c r="CX1645" s="104"/>
      <c r="CY1645" s="104"/>
      <c r="CZ1645" s="104"/>
      <c r="DA1645" s="104"/>
      <c r="DB1645" s="104"/>
      <c r="DC1645" s="104"/>
      <c r="DD1645" s="104"/>
      <c r="DE1645" s="104"/>
      <c r="DF1645" s="104"/>
      <c r="DG1645" s="104"/>
      <c r="DH1645" s="104"/>
      <c r="DI1645" s="104"/>
      <c r="DJ1645" s="107"/>
    </row>
    <row r="1646" spans="1:114" x14ac:dyDescent="0.2">
      <c r="A1646" s="164"/>
      <c r="B1646" s="165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Q1646" s="116"/>
      <c r="R1646" s="116"/>
      <c r="S1646" s="116"/>
      <c r="T1646" s="116"/>
      <c r="U1646" s="116"/>
      <c r="V1646" s="116"/>
      <c r="W1646" s="116"/>
      <c r="X1646" s="116"/>
      <c r="Y1646" s="122"/>
      <c r="Z1646" s="104"/>
      <c r="AA1646" s="104"/>
      <c r="AB1646" s="104"/>
      <c r="AC1646" s="104"/>
      <c r="AD1646" s="104"/>
      <c r="AE1646" s="104"/>
      <c r="AF1646" s="104"/>
      <c r="AG1646" s="104"/>
      <c r="AH1646" s="104"/>
      <c r="AI1646" s="104"/>
      <c r="AJ1646" s="104"/>
      <c r="AK1646" s="104"/>
      <c r="AL1646" s="104"/>
      <c r="AM1646" s="104"/>
      <c r="AN1646" s="104"/>
      <c r="AO1646" s="104"/>
      <c r="AP1646" s="104"/>
      <c r="AQ1646" s="104"/>
      <c r="AR1646" s="104"/>
      <c r="AS1646" s="104"/>
      <c r="AT1646" s="104"/>
      <c r="AU1646" s="104"/>
      <c r="AV1646" s="104"/>
      <c r="AW1646" s="104"/>
      <c r="AX1646" s="104"/>
      <c r="AY1646" s="104"/>
      <c r="AZ1646" s="104"/>
      <c r="BA1646" s="104"/>
      <c r="BB1646" s="104"/>
      <c r="BC1646" s="104"/>
      <c r="BD1646" s="104"/>
      <c r="BE1646" s="104"/>
      <c r="BF1646" s="104"/>
      <c r="BG1646" s="104"/>
      <c r="BH1646" s="104"/>
      <c r="BI1646" s="104"/>
      <c r="BJ1646" s="104"/>
      <c r="BK1646" s="104"/>
      <c r="BL1646" s="104"/>
      <c r="BM1646" s="104"/>
      <c r="BN1646" s="104"/>
      <c r="BO1646" s="104"/>
      <c r="BP1646" s="104"/>
      <c r="BQ1646" s="104"/>
      <c r="BR1646" s="104"/>
      <c r="BS1646" s="104"/>
      <c r="BT1646" s="104"/>
      <c r="BU1646" s="104"/>
      <c r="BV1646" s="104"/>
      <c r="BW1646" s="104"/>
      <c r="BX1646" s="104"/>
      <c r="BY1646" s="104"/>
      <c r="BZ1646" s="104"/>
      <c r="CA1646" s="104"/>
      <c r="CB1646" s="104"/>
      <c r="CC1646" s="104"/>
      <c r="CD1646" s="104"/>
      <c r="CE1646" s="104"/>
      <c r="CF1646" s="104"/>
      <c r="CG1646" s="104"/>
      <c r="CH1646" s="104"/>
      <c r="CI1646" s="104"/>
      <c r="CJ1646" s="104"/>
      <c r="CK1646" s="104"/>
      <c r="CL1646" s="104"/>
      <c r="CM1646" s="104"/>
      <c r="CN1646" s="104"/>
      <c r="CO1646" s="104"/>
      <c r="CP1646" s="104"/>
      <c r="CQ1646" s="104"/>
      <c r="CR1646" s="104"/>
      <c r="CS1646" s="104"/>
      <c r="CT1646" s="104"/>
      <c r="CU1646" s="104"/>
      <c r="CV1646" s="104"/>
      <c r="CW1646" s="104"/>
      <c r="CX1646" s="104"/>
      <c r="CY1646" s="104"/>
      <c r="CZ1646" s="104"/>
      <c r="DA1646" s="104"/>
      <c r="DB1646" s="104"/>
      <c r="DC1646" s="104"/>
      <c r="DD1646" s="104"/>
      <c r="DE1646" s="104"/>
      <c r="DF1646" s="104"/>
      <c r="DG1646" s="104"/>
      <c r="DH1646" s="104"/>
      <c r="DI1646" s="104"/>
      <c r="DJ1646" s="107"/>
    </row>
    <row r="1647" spans="1:114" x14ac:dyDescent="0.2">
      <c r="A1647" s="164"/>
      <c r="B1647" s="165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Q1647" s="116"/>
      <c r="R1647" s="116"/>
      <c r="S1647" s="116"/>
      <c r="T1647" s="116"/>
      <c r="U1647" s="116"/>
      <c r="V1647" s="116"/>
      <c r="W1647" s="116"/>
      <c r="X1647" s="116"/>
      <c r="Y1647" s="122"/>
      <c r="Z1647" s="104"/>
      <c r="AA1647" s="104"/>
      <c r="AB1647" s="104"/>
      <c r="AC1647" s="104"/>
      <c r="AD1647" s="104"/>
      <c r="AE1647" s="104"/>
      <c r="AF1647" s="104"/>
      <c r="AG1647" s="104"/>
      <c r="AH1647" s="104"/>
      <c r="AI1647" s="104"/>
      <c r="AJ1647" s="104"/>
      <c r="AK1647" s="104"/>
      <c r="AL1647" s="104"/>
      <c r="AM1647" s="104"/>
      <c r="AN1647" s="104"/>
      <c r="AO1647" s="104"/>
      <c r="AP1647" s="104"/>
      <c r="AQ1647" s="104"/>
      <c r="AR1647" s="104"/>
      <c r="AS1647" s="104"/>
      <c r="AT1647" s="104"/>
      <c r="AU1647" s="104"/>
      <c r="AV1647" s="104"/>
      <c r="AW1647" s="104"/>
      <c r="AX1647" s="104"/>
      <c r="AY1647" s="104"/>
      <c r="AZ1647" s="104"/>
      <c r="BA1647" s="104"/>
      <c r="BB1647" s="104"/>
      <c r="BC1647" s="104"/>
      <c r="BD1647" s="104"/>
      <c r="BE1647" s="104"/>
      <c r="BF1647" s="104"/>
      <c r="BG1647" s="104"/>
      <c r="BH1647" s="104"/>
      <c r="BI1647" s="104"/>
      <c r="BJ1647" s="104"/>
      <c r="BK1647" s="104"/>
      <c r="BL1647" s="104"/>
      <c r="BM1647" s="104"/>
      <c r="BN1647" s="104"/>
      <c r="BO1647" s="104"/>
      <c r="BP1647" s="104"/>
      <c r="BQ1647" s="104"/>
      <c r="BR1647" s="104"/>
      <c r="BS1647" s="104"/>
      <c r="BT1647" s="104"/>
      <c r="BU1647" s="104"/>
      <c r="BV1647" s="104"/>
      <c r="BW1647" s="104"/>
      <c r="BX1647" s="104"/>
      <c r="BY1647" s="104"/>
      <c r="BZ1647" s="104"/>
      <c r="CA1647" s="104"/>
      <c r="CB1647" s="104"/>
      <c r="CC1647" s="104"/>
      <c r="CD1647" s="104"/>
      <c r="CE1647" s="104"/>
      <c r="CF1647" s="104"/>
      <c r="CG1647" s="104"/>
      <c r="CH1647" s="104"/>
      <c r="CI1647" s="104"/>
      <c r="CJ1647" s="104"/>
      <c r="CK1647" s="104"/>
      <c r="CL1647" s="104"/>
      <c r="CM1647" s="104"/>
      <c r="CN1647" s="104"/>
      <c r="CO1647" s="104"/>
      <c r="CP1647" s="104"/>
      <c r="CQ1647" s="104"/>
      <c r="CR1647" s="104"/>
      <c r="CS1647" s="104"/>
      <c r="CT1647" s="104"/>
      <c r="CU1647" s="104"/>
      <c r="CV1647" s="104"/>
      <c r="CW1647" s="104"/>
      <c r="CX1647" s="104"/>
      <c r="CY1647" s="104"/>
      <c r="CZ1647" s="104"/>
      <c r="DA1647" s="104"/>
      <c r="DB1647" s="104"/>
      <c r="DC1647" s="104"/>
      <c r="DD1647" s="104"/>
      <c r="DE1647" s="104"/>
      <c r="DF1647" s="104"/>
      <c r="DG1647" s="104"/>
      <c r="DH1647" s="104"/>
      <c r="DI1647" s="104"/>
      <c r="DJ1647" s="107"/>
    </row>
    <row r="1648" spans="1:114" x14ac:dyDescent="0.2">
      <c r="A1648" s="164"/>
      <c r="B1648" s="165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Q1648" s="116"/>
      <c r="R1648" s="116"/>
      <c r="S1648" s="116"/>
      <c r="T1648" s="116"/>
      <c r="U1648" s="116"/>
      <c r="V1648" s="116"/>
      <c r="W1648" s="116"/>
      <c r="X1648" s="116"/>
      <c r="Y1648" s="122"/>
      <c r="Z1648" s="104"/>
      <c r="AA1648" s="104"/>
      <c r="AB1648" s="104"/>
      <c r="AC1648" s="104"/>
      <c r="AD1648" s="104"/>
      <c r="AE1648" s="104"/>
      <c r="AF1648" s="104"/>
      <c r="AG1648" s="104"/>
      <c r="AH1648" s="104"/>
      <c r="AI1648" s="104"/>
      <c r="AJ1648" s="104"/>
      <c r="AK1648" s="104"/>
      <c r="AL1648" s="104"/>
      <c r="AM1648" s="104"/>
      <c r="AN1648" s="104"/>
      <c r="AO1648" s="104"/>
      <c r="AP1648" s="104"/>
      <c r="AQ1648" s="104"/>
      <c r="AR1648" s="104"/>
      <c r="AS1648" s="104"/>
      <c r="AT1648" s="104"/>
      <c r="AU1648" s="104"/>
      <c r="AV1648" s="104"/>
      <c r="AW1648" s="104"/>
      <c r="AX1648" s="104"/>
      <c r="AY1648" s="104"/>
      <c r="AZ1648" s="104"/>
      <c r="BA1648" s="104"/>
      <c r="BB1648" s="104"/>
      <c r="BC1648" s="104"/>
      <c r="BD1648" s="104"/>
      <c r="BE1648" s="104"/>
      <c r="BF1648" s="104"/>
      <c r="BG1648" s="104"/>
      <c r="BH1648" s="104"/>
      <c r="BI1648" s="104"/>
      <c r="BJ1648" s="104"/>
      <c r="BK1648" s="104"/>
      <c r="BL1648" s="104"/>
      <c r="BM1648" s="104"/>
      <c r="BN1648" s="104"/>
      <c r="BO1648" s="104"/>
      <c r="BP1648" s="104"/>
      <c r="BQ1648" s="104"/>
      <c r="BR1648" s="104"/>
      <c r="BS1648" s="104"/>
      <c r="BT1648" s="104"/>
      <c r="BU1648" s="104"/>
      <c r="BV1648" s="104"/>
      <c r="BW1648" s="104"/>
      <c r="BX1648" s="104"/>
      <c r="BY1648" s="104"/>
      <c r="BZ1648" s="104"/>
      <c r="CA1648" s="104"/>
      <c r="CB1648" s="104"/>
      <c r="CC1648" s="104"/>
      <c r="CD1648" s="104"/>
      <c r="CE1648" s="104"/>
      <c r="CF1648" s="104"/>
      <c r="CG1648" s="104"/>
      <c r="CH1648" s="104"/>
      <c r="CI1648" s="104"/>
      <c r="CJ1648" s="104"/>
      <c r="CK1648" s="104"/>
      <c r="CL1648" s="104"/>
      <c r="CM1648" s="104"/>
      <c r="CN1648" s="104"/>
      <c r="CO1648" s="104"/>
      <c r="CP1648" s="104"/>
      <c r="CQ1648" s="104"/>
      <c r="CR1648" s="104"/>
      <c r="CS1648" s="104"/>
      <c r="CT1648" s="104"/>
      <c r="CU1648" s="104"/>
      <c r="CV1648" s="104"/>
      <c r="CW1648" s="104"/>
      <c r="CX1648" s="104"/>
      <c r="CY1648" s="104"/>
      <c r="CZ1648" s="104"/>
      <c r="DA1648" s="104"/>
      <c r="DB1648" s="104"/>
      <c r="DC1648" s="104"/>
      <c r="DD1648" s="104"/>
      <c r="DE1648" s="104"/>
      <c r="DF1648" s="104"/>
      <c r="DG1648" s="104"/>
      <c r="DH1648" s="104"/>
      <c r="DI1648" s="104"/>
      <c r="DJ1648" s="107"/>
    </row>
    <row r="1649" spans="1:114" x14ac:dyDescent="0.2">
      <c r="A1649" s="164"/>
      <c r="B1649" s="165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Q1649" s="116"/>
      <c r="R1649" s="116"/>
      <c r="S1649" s="116"/>
      <c r="T1649" s="116"/>
      <c r="U1649" s="116"/>
      <c r="V1649" s="116"/>
      <c r="W1649" s="116"/>
      <c r="X1649" s="116"/>
      <c r="Y1649" s="122"/>
      <c r="Z1649" s="104"/>
      <c r="AA1649" s="104"/>
      <c r="AB1649" s="104"/>
      <c r="AC1649" s="104"/>
      <c r="AD1649" s="104"/>
      <c r="AE1649" s="104"/>
      <c r="AF1649" s="104"/>
      <c r="AG1649" s="104"/>
      <c r="AH1649" s="104"/>
      <c r="AI1649" s="104"/>
      <c r="AJ1649" s="104"/>
      <c r="AK1649" s="104"/>
      <c r="AL1649" s="104"/>
      <c r="AM1649" s="104"/>
      <c r="AN1649" s="104"/>
      <c r="AO1649" s="104"/>
      <c r="AP1649" s="104"/>
      <c r="AQ1649" s="104"/>
      <c r="AR1649" s="104"/>
      <c r="AS1649" s="104"/>
      <c r="AT1649" s="104"/>
      <c r="AU1649" s="104"/>
      <c r="AV1649" s="104"/>
      <c r="AW1649" s="104"/>
      <c r="AX1649" s="104"/>
      <c r="AY1649" s="104"/>
      <c r="AZ1649" s="104"/>
      <c r="BA1649" s="104"/>
      <c r="BB1649" s="104"/>
      <c r="BC1649" s="104"/>
      <c r="BD1649" s="104"/>
      <c r="BE1649" s="104"/>
      <c r="BF1649" s="104"/>
      <c r="BG1649" s="104"/>
      <c r="BH1649" s="104"/>
      <c r="BI1649" s="104"/>
      <c r="BJ1649" s="104"/>
      <c r="BK1649" s="104"/>
      <c r="BL1649" s="104"/>
      <c r="BM1649" s="104"/>
      <c r="BN1649" s="104"/>
      <c r="BO1649" s="104"/>
      <c r="BP1649" s="104"/>
      <c r="BQ1649" s="104"/>
      <c r="BR1649" s="104"/>
      <c r="BS1649" s="104"/>
      <c r="BT1649" s="104"/>
      <c r="BU1649" s="104"/>
      <c r="BV1649" s="104"/>
      <c r="BW1649" s="104"/>
      <c r="BX1649" s="104"/>
      <c r="BY1649" s="104"/>
      <c r="BZ1649" s="104"/>
      <c r="CA1649" s="104"/>
      <c r="CB1649" s="104"/>
      <c r="CC1649" s="104"/>
      <c r="CD1649" s="104"/>
      <c r="CE1649" s="104"/>
      <c r="CF1649" s="104"/>
      <c r="CG1649" s="104"/>
      <c r="CH1649" s="104"/>
      <c r="CI1649" s="104"/>
      <c r="CJ1649" s="104"/>
      <c r="CK1649" s="104"/>
      <c r="CL1649" s="104"/>
      <c r="CM1649" s="104"/>
      <c r="CN1649" s="104"/>
      <c r="CO1649" s="104"/>
      <c r="CP1649" s="104"/>
      <c r="CQ1649" s="104"/>
      <c r="CR1649" s="104"/>
      <c r="CS1649" s="104"/>
      <c r="CT1649" s="104"/>
      <c r="CU1649" s="104"/>
      <c r="CV1649" s="104"/>
      <c r="CW1649" s="104"/>
      <c r="CX1649" s="104"/>
      <c r="CY1649" s="104"/>
      <c r="CZ1649" s="104"/>
      <c r="DA1649" s="104"/>
      <c r="DB1649" s="104"/>
      <c r="DC1649" s="104"/>
      <c r="DD1649" s="104"/>
      <c r="DE1649" s="104"/>
      <c r="DF1649" s="104"/>
      <c r="DG1649" s="104"/>
      <c r="DH1649" s="104"/>
      <c r="DI1649" s="104"/>
      <c r="DJ1649" s="107"/>
    </row>
    <row r="1650" spans="1:114" x14ac:dyDescent="0.2">
      <c r="A1650" s="164"/>
      <c r="B1650" s="165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Q1650" s="116"/>
      <c r="R1650" s="116"/>
      <c r="S1650" s="116"/>
      <c r="T1650" s="116"/>
      <c r="U1650" s="116"/>
      <c r="V1650" s="116"/>
      <c r="W1650" s="116"/>
      <c r="X1650" s="116"/>
      <c r="Y1650" s="122"/>
      <c r="Z1650" s="104"/>
      <c r="AA1650" s="104"/>
      <c r="AB1650" s="104"/>
      <c r="AC1650" s="104"/>
      <c r="AD1650" s="104"/>
      <c r="AE1650" s="104"/>
      <c r="AF1650" s="104"/>
      <c r="AG1650" s="104"/>
      <c r="AH1650" s="104"/>
      <c r="AI1650" s="104"/>
      <c r="AJ1650" s="104"/>
      <c r="AK1650" s="104"/>
      <c r="AL1650" s="104"/>
      <c r="AM1650" s="104"/>
      <c r="AN1650" s="104"/>
      <c r="AO1650" s="104"/>
      <c r="AP1650" s="104"/>
      <c r="AQ1650" s="104"/>
      <c r="AR1650" s="104"/>
      <c r="AS1650" s="104"/>
      <c r="AT1650" s="104"/>
      <c r="AU1650" s="104"/>
      <c r="AV1650" s="104"/>
      <c r="AW1650" s="104"/>
      <c r="AX1650" s="104"/>
      <c r="AY1650" s="104"/>
      <c r="AZ1650" s="104"/>
      <c r="BA1650" s="104"/>
      <c r="BB1650" s="104"/>
      <c r="BC1650" s="104"/>
      <c r="BD1650" s="104"/>
      <c r="BE1650" s="104"/>
      <c r="BF1650" s="104"/>
      <c r="BG1650" s="104"/>
      <c r="BH1650" s="104"/>
      <c r="BI1650" s="104"/>
      <c r="BJ1650" s="104"/>
      <c r="BK1650" s="104"/>
      <c r="BL1650" s="104"/>
      <c r="BM1650" s="104"/>
      <c r="BN1650" s="104"/>
      <c r="BO1650" s="104"/>
      <c r="BP1650" s="104"/>
      <c r="BQ1650" s="104"/>
      <c r="BR1650" s="104"/>
      <c r="BS1650" s="104"/>
      <c r="BT1650" s="104"/>
      <c r="BU1650" s="104"/>
      <c r="BV1650" s="104"/>
      <c r="BW1650" s="104"/>
      <c r="BX1650" s="104"/>
      <c r="BY1650" s="104"/>
      <c r="BZ1650" s="104"/>
      <c r="CA1650" s="104"/>
      <c r="CB1650" s="104"/>
      <c r="CC1650" s="104"/>
      <c r="CD1650" s="104"/>
      <c r="CE1650" s="104"/>
      <c r="CF1650" s="104"/>
      <c r="CG1650" s="104"/>
      <c r="CH1650" s="104"/>
      <c r="CI1650" s="104"/>
      <c r="CJ1650" s="104"/>
      <c r="CK1650" s="104"/>
      <c r="CL1650" s="104"/>
      <c r="CM1650" s="104"/>
      <c r="CN1650" s="104"/>
      <c r="CO1650" s="104"/>
      <c r="CP1650" s="104"/>
      <c r="CQ1650" s="104"/>
      <c r="CR1650" s="104"/>
      <c r="CS1650" s="104"/>
      <c r="CT1650" s="104"/>
      <c r="CU1650" s="104"/>
      <c r="CV1650" s="104"/>
      <c r="CW1650" s="104"/>
      <c r="CX1650" s="104"/>
      <c r="CY1650" s="104"/>
      <c r="CZ1650" s="104"/>
      <c r="DA1650" s="104"/>
      <c r="DB1650" s="104"/>
      <c r="DC1650" s="104"/>
      <c r="DD1650" s="104"/>
      <c r="DE1650" s="104"/>
      <c r="DF1650" s="104"/>
      <c r="DG1650" s="104"/>
      <c r="DH1650" s="104"/>
      <c r="DI1650" s="104"/>
      <c r="DJ1650" s="107"/>
    </row>
    <row r="1651" spans="1:114" x14ac:dyDescent="0.2">
      <c r="A1651" s="164"/>
      <c r="B1651" s="165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Q1651" s="116"/>
      <c r="R1651" s="116"/>
      <c r="S1651" s="116"/>
      <c r="T1651" s="116"/>
      <c r="U1651" s="116"/>
      <c r="V1651" s="116"/>
      <c r="W1651" s="116"/>
      <c r="X1651" s="116"/>
      <c r="Y1651" s="122"/>
      <c r="Z1651" s="104"/>
      <c r="AA1651" s="104"/>
      <c r="AB1651" s="104"/>
      <c r="AC1651" s="104"/>
      <c r="AD1651" s="104"/>
      <c r="AE1651" s="104"/>
      <c r="AF1651" s="104"/>
      <c r="AG1651" s="104"/>
      <c r="AH1651" s="104"/>
      <c r="AI1651" s="104"/>
      <c r="AJ1651" s="104"/>
      <c r="AK1651" s="104"/>
      <c r="AL1651" s="104"/>
      <c r="AM1651" s="104"/>
      <c r="AN1651" s="104"/>
      <c r="AO1651" s="104"/>
      <c r="AP1651" s="104"/>
      <c r="AQ1651" s="104"/>
      <c r="AR1651" s="104"/>
      <c r="AS1651" s="104"/>
      <c r="AT1651" s="104"/>
      <c r="AU1651" s="104"/>
      <c r="AV1651" s="104"/>
      <c r="AW1651" s="104"/>
      <c r="AX1651" s="104"/>
      <c r="AY1651" s="104"/>
      <c r="AZ1651" s="104"/>
      <c r="BA1651" s="104"/>
      <c r="BB1651" s="104"/>
      <c r="BC1651" s="104"/>
      <c r="BD1651" s="104"/>
      <c r="BE1651" s="104"/>
      <c r="BF1651" s="104"/>
      <c r="BG1651" s="104"/>
      <c r="BH1651" s="104"/>
      <c r="BI1651" s="104"/>
      <c r="BJ1651" s="104"/>
      <c r="BK1651" s="104"/>
      <c r="BL1651" s="104"/>
      <c r="BM1651" s="104"/>
      <c r="BN1651" s="104"/>
      <c r="BO1651" s="104"/>
      <c r="BP1651" s="104"/>
      <c r="BQ1651" s="104"/>
      <c r="BR1651" s="104"/>
      <c r="BS1651" s="104"/>
      <c r="BT1651" s="104"/>
      <c r="BU1651" s="104"/>
      <c r="BV1651" s="104"/>
      <c r="BW1651" s="104"/>
      <c r="BX1651" s="104"/>
      <c r="BY1651" s="104"/>
      <c r="BZ1651" s="104"/>
      <c r="CA1651" s="104"/>
      <c r="CB1651" s="104"/>
      <c r="CC1651" s="104"/>
      <c r="CD1651" s="104"/>
      <c r="CE1651" s="104"/>
      <c r="CF1651" s="104"/>
      <c r="CG1651" s="104"/>
      <c r="CH1651" s="104"/>
      <c r="CI1651" s="104"/>
      <c r="CJ1651" s="104"/>
      <c r="CK1651" s="104"/>
      <c r="CL1651" s="104"/>
      <c r="CM1651" s="104"/>
      <c r="CN1651" s="104"/>
      <c r="CO1651" s="104"/>
      <c r="CP1651" s="104"/>
      <c r="CQ1651" s="104"/>
      <c r="CR1651" s="104"/>
      <c r="CS1651" s="104"/>
      <c r="CT1651" s="104"/>
      <c r="CU1651" s="104"/>
      <c r="CV1651" s="104"/>
      <c r="CW1651" s="104"/>
      <c r="CX1651" s="104"/>
      <c r="CY1651" s="104"/>
      <c r="CZ1651" s="104"/>
      <c r="DA1651" s="104"/>
      <c r="DB1651" s="104"/>
      <c r="DC1651" s="104"/>
      <c r="DD1651" s="104"/>
      <c r="DE1651" s="104"/>
      <c r="DF1651" s="104"/>
      <c r="DG1651" s="104"/>
      <c r="DH1651" s="104"/>
      <c r="DI1651" s="104"/>
      <c r="DJ1651" s="107"/>
    </row>
    <row r="1652" spans="1:114" x14ac:dyDescent="0.2">
      <c r="A1652" s="164"/>
      <c r="B1652" s="165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Q1652" s="116"/>
      <c r="R1652" s="116"/>
      <c r="S1652" s="116"/>
      <c r="T1652" s="116"/>
      <c r="U1652" s="116"/>
      <c r="V1652" s="116"/>
      <c r="W1652" s="116"/>
      <c r="X1652" s="116"/>
      <c r="Y1652" s="122"/>
      <c r="Z1652" s="104"/>
      <c r="AA1652" s="104"/>
      <c r="AB1652" s="104"/>
      <c r="AC1652" s="104"/>
      <c r="AD1652" s="104"/>
      <c r="AE1652" s="104"/>
      <c r="AF1652" s="104"/>
      <c r="AG1652" s="104"/>
      <c r="AH1652" s="104"/>
      <c r="AI1652" s="104"/>
      <c r="AJ1652" s="104"/>
      <c r="AK1652" s="104"/>
      <c r="AL1652" s="104"/>
      <c r="AM1652" s="104"/>
      <c r="AN1652" s="104"/>
      <c r="AO1652" s="104"/>
      <c r="AP1652" s="104"/>
      <c r="AQ1652" s="104"/>
      <c r="AR1652" s="104"/>
      <c r="AS1652" s="104"/>
      <c r="AT1652" s="104"/>
      <c r="AU1652" s="104"/>
      <c r="AV1652" s="104"/>
      <c r="AW1652" s="104"/>
      <c r="AX1652" s="104"/>
      <c r="AY1652" s="104"/>
      <c r="AZ1652" s="104"/>
      <c r="BA1652" s="104"/>
      <c r="BB1652" s="104"/>
      <c r="BC1652" s="104"/>
      <c r="BD1652" s="104"/>
      <c r="BE1652" s="104"/>
      <c r="BF1652" s="104"/>
      <c r="BG1652" s="104"/>
      <c r="BH1652" s="104"/>
      <c r="BI1652" s="104"/>
      <c r="BJ1652" s="104"/>
      <c r="BK1652" s="104"/>
      <c r="BL1652" s="104"/>
      <c r="BM1652" s="104"/>
      <c r="BN1652" s="104"/>
      <c r="BO1652" s="104"/>
      <c r="BP1652" s="104"/>
      <c r="BQ1652" s="104"/>
      <c r="BR1652" s="104"/>
      <c r="BS1652" s="104"/>
      <c r="BT1652" s="104"/>
      <c r="BU1652" s="104"/>
      <c r="BV1652" s="104"/>
      <c r="BW1652" s="104"/>
      <c r="BX1652" s="104"/>
      <c r="BY1652" s="104"/>
      <c r="BZ1652" s="104"/>
      <c r="CA1652" s="104"/>
      <c r="CB1652" s="104"/>
      <c r="CC1652" s="104"/>
      <c r="CD1652" s="104"/>
      <c r="CE1652" s="104"/>
      <c r="CF1652" s="104"/>
      <c r="CG1652" s="104"/>
      <c r="CH1652" s="104"/>
      <c r="CI1652" s="104"/>
      <c r="CJ1652" s="104"/>
      <c r="CK1652" s="104"/>
      <c r="CL1652" s="104"/>
      <c r="CM1652" s="104"/>
      <c r="CN1652" s="104"/>
      <c r="CO1652" s="104"/>
      <c r="CP1652" s="104"/>
      <c r="CQ1652" s="104"/>
      <c r="CR1652" s="104"/>
      <c r="CS1652" s="104"/>
      <c r="CT1652" s="104"/>
      <c r="CU1652" s="104"/>
      <c r="CV1652" s="104"/>
      <c r="CW1652" s="104"/>
      <c r="CX1652" s="104"/>
      <c r="CY1652" s="104"/>
      <c r="CZ1652" s="104"/>
      <c r="DA1652" s="104"/>
      <c r="DB1652" s="104"/>
      <c r="DC1652" s="104"/>
      <c r="DD1652" s="104"/>
      <c r="DE1652" s="104"/>
      <c r="DF1652" s="104"/>
      <c r="DG1652" s="104"/>
      <c r="DH1652" s="104"/>
      <c r="DI1652" s="104"/>
      <c r="DJ1652" s="107"/>
    </row>
    <row r="1653" spans="1:114" x14ac:dyDescent="0.2">
      <c r="A1653" s="164"/>
      <c r="B1653" s="165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Q1653" s="116"/>
      <c r="R1653" s="116"/>
      <c r="S1653" s="116"/>
      <c r="T1653" s="116"/>
      <c r="U1653" s="116"/>
      <c r="V1653" s="116"/>
      <c r="W1653" s="116"/>
      <c r="X1653" s="116"/>
      <c r="Y1653" s="122"/>
      <c r="Z1653" s="104"/>
      <c r="AA1653" s="104"/>
      <c r="AB1653" s="104"/>
      <c r="AC1653" s="104"/>
      <c r="AD1653" s="104"/>
      <c r="AE1653" s="104"/>
      <c r="AF1653" s="104"/>
      <c r="AG1653" s="104"/>
      <c r="AH1653" s="104"/>
      <c r="AI1653" s="104"/>
      <c r="AJ1653" s="104"/>
      <c r="AK1653" s="104"/>
      <c r="AL1653" s="104"/>
      <c r="AM1653" s="104"/>
      <c r="AN1653" s="104"/>
      <c r="AO1653" s="104"/>
      <c r="AP1653" s="104"/>
      <c r="AQ1653" s="104"/>
      <c r="AR1653" s="104"/>
      <c r="AS1653" s="104"/>
      <c r="AT1653" s="104"/>
      <c r="AU1653" s="104"/>
      <c r="AV1653" s="104"/>
      <c r="AW1653" s="104"/>
      <c r="AX1653" s="104"/>
      <c r="AY1653" s="104"/>
      <c r="AZ1653" s="104"/>
      <c r="BA1653" s="104"/>
      <c r="BB1653" s="104"/>
      <c r="BC1653" s="104"/>
      <c r="BD1653" s="104"/>
      <c r="BE1653" s="104"/>
      <c r="BF1653" s="104"/>
      <c r="BG1653" s="104"/>
      <c r="BH1653" s="104"/>
      <c r="BI1653" s="104"/>
      <c r="BJ1653" s="104"/>
      <c r="BK1653" s="104"/>
      <c r="BL1653" s="104"/>
      <c r="BM1653" s="104"/>
      <c r="BN1653" s="104"/>
      <c r="BO1653" s="104"/>
      <c r="BP1653" s="104"/>
      <c r="BQ1653" s="104"/>
      <c r="BR1653" s="104"/>
      <c r="BS1653" s="104"/>
      <c r="BT1653" s="104"/>
      <c r="BU1653" s="104"/>
      <c r="BV1653" s="104"/>
      <c r="BW1653" s="104"/>
      <c r="BX1653" s="104"/>
      <c r="BY1653" s="104"/>
      <c r="BZ1653" s="104"/>
      <c r="CA1653" s="104"/>
      <c r="CB1653" s="104"/>
      <c r="CC1653" s="104"/>
      <c r="CD1653" s="104"/>
      <c r="CE1653" s="104"/>
      <c r="CF1653" s="104"/>
      <c r="CG1653" s="104"/>
      <c r="CH1653" s="104"/>
      <c r="CI1653" s="104"/>
      <c r="CJ1653" s="104"/>
      <c r="CK1653" s="104"/>
      <c r="CL1653" s="104"/>
      <c r="CM1653" s="104"/>
      <c r="CN1653" s="104"/>
      <c r="CO1653" s="104"/>
      <c r="CP1653" s="104"/>
      <c r="CQ1653" s="104"/>
      <c r="CR1653" s="104"/>
      <c r="CS1653" s="104"/>
      <c r="CT1653" s="104"/>
      <c r="CU1653" s="104"/>
      <c r="CV1653" s="104"/>
      <c r="CW1653" s="104"/>
      <c r="CX1653" s="104"/>
      <c r="CY1653" s="104"/>
      <c r="CZ1653" s="104"/>
      <c r="DA1653" s="104"/>
      <c r="DB1653" s="104"/>
      <c r="DC1653" s="104"/>
      <c r="DD1653" s="104"/>
      <c r="DE1653" s="104"/>
      <c r="DF1653" s="104"/>
      <c r="DG1653" s="104"/>
      <c r="DH1653" s="104"/>
      <c r="DI1653" s="104"/>
      <c r="DJ1653" s="107"/>
    </row>
    <row r="1654" spans="1:114" x14ac:dyDescent="0.2">
      <c r="A1654" s="164"/>
      <c r="B1654" s="165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Q1654" s="116"/>
      <c r="R1654" s="116"/>
      <c r="S1654" s="116"/>
      <c r="T1654" s="116"/>
      <c r="U1654" s="116"/>
      <c r="V1654" s="116"/>
      <c r="W1654" s="116"/>
      <c r="X1654" s="116"/>
      <c r="Y1654" s="122"/>
      <c r="Z1654" s="104"/>
      <c r="AA1654" s="104"/>
      <c r="AB1654" s="104"/>
      <c r="AC1654" s="104"/>
      <c r="AD1654" s="104"/>
      <c r="AE1654" s="104"/>
      <c r="AF1654" s="104"/>
      <c r="AG1654" s="104"/>
      <c r="AH1654" s="104"/>
      <c r="AI1654" s="104"/>
      <c r="AJ1654" s="104"/>
      <c r="AK1654" s="104"/>
      <c r="AL1654" s="104"/>
      <c r="AM1654" s="104"/>
      <c r="AN1654" s="104"/>
      <c r="AO1654" s="104"/>
      <c r="AP1654" s="104"/>
      <c r="AQ1654" s="104"/>
      <c r="AR1654" s="104"/>
      <c r="AS1654" s="104"/>
      <c r="AT1654" s="104"/>
      <c r="AU1654" s="104"/>
      <c r="AV1654" s="104"/>
      <c r="AW1654" s="104"/>
      <c r="AX1654" s="104"/>
      <c r="AY1654" s="104"/>
      <c r="AZ1654" s="104"/>
      <c r="BA1654" s="104"/>
      <c r="BB1654" s="104"/>
      <c r="BC1654" s="104"/>
      <c r="BD1654" s="104"/>
      <c r="BE1654" s="104"/>
      <c r="BF1654" s="104"/>
      <c r="BG1654" s="104"/>
      <c r="BH1654" s="104"/>
      <c r="BI1654" s="104"/>
      <c r="BJ1654" s="104"/>
      <c r="BK1654" s="104"/>
      <c r="BL1654" s="104"/>
      <c r="BM1654" s="104"/>
      <c r="BN1654" s="104"/>
      <c r="BO1654" s="104"/>
      <c r="BP1654" s="104"/>
      <c r="BQ1654" s="104"/>
      <c r="BR1654" s="104"/>
      <c r="BS1654" s="104"/>
      <c r="BT1654" s="104"/>
      <c r="BU1654" s="104"/>
      <c r="BV1654" s="104"/>
      <c r="BW1654" s="104"/>
      <c r="BX1654" s="104"/>
      <c r="BY1654" s="104"/>
      <c r="BZ1654" s="104"/>
      <c r="CA1654" s="104"/>
      <c r="CB1654" s="104"/>
      <c r="CC1654" s="104"/>
      <c r="CD1654" s="104"/>
      <c r="CE1654" s="104"/>
      <c r="CF1654" s="104"/>
      <c r="CG1654" s="104"/>
      <c r="CH1654" s="104"/>
      <c r="CI1654" s="104"/>
      <c r="CJ1654" s="104"/>
      <c r="CK1654" s="104"/>
      <c r="CL1654" s="104"/>
      <c r="CM1654" s="104"/>
      <c r="CN1654" s="104"/>
      <c r="CO1654" s="104"/>
      <c r="CP1654" s="104"/>
      <c r="CQ1654" s="104"/>
      <c r="CR1654" s="104"/>
      <c r="CS1654" s="104"/>
      <c r="CT1654" s="104"/>
      <c r="CU1654" s="104"/>
      <c r="CV1654" s="104"/>
      <c r="CW1654" s="104"/>
      <c r="CX1654" s="104"/>
      <c r="CY1654" s="104"/>
      <c r="CZ1654" s="104"/>
      <c r="DA1654" s="104"/>
      <c r="DB1654" s="104"/>
      <c r="DC1654" s="104"/>
      <c r="DD1654" s="104"/>
      <c r="DE1654" s="104"/>
      <c r="DF1654" s="104"/>
      <c r="DG1654" s="104"/>
      <c r="DH1654" s="104"/>
      <c r="DI1654" s="104"/>
      <c r="DJ1654" s="107"/>
    </row>
    <row r="1655" spans="1:114" x14ac:dyDescent="0.2">
      <c r="A1655" s="164"/>
      <c r="B1655" s="165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Q1655" s="116"/>
      <c r="R1655" s="116"/>
      <c r="S1655" s="116"/>
      <c r="T1655" s="116"/>
      <c r="U1655" s="116"/>
      <c r="V1655" s="116"/>
      <c r="W1655" s="116"/>
      <c r="X1655" s="116"/>
      <c r="Y1655" s="122"/>
      <c r="Z1655" s="104"/>
      <c r="AA1655" s="104"/>
      <c r="AB1655" s="104"/>
      <c r="AC1655" s="104"/>
      <c r="AD1655" s="104"/>
      <c r="AE1655" s="104"/>
      <c r="AF1655" s="104"/>
      <c r="AG1655" s="104"/>
      <c r="AH1655" s="104"/>
      <c r="AI1655" s="104"/>
      <c r="AJ1655" s="104"/>
      <c r="AK1655" s="104"/>
      <c r="AL1655" s="104"/>
      <c r="AM1655" s="104"/>
      <c r="AN1655" s="104"/>
      <c r="AO1655" s="104"/>
      <c r="AP1655" s="104"/>
      <c r="AQ1655" s="104"/>
      <c r="AR1655" s="104"/>
      <c r="AS1655" s="104"/>
      <c r="AT1655" s="104"/>
      <c r="AU1655" s="104"/>
      <c r="AV1655" s="104"/>
      <c r="AW1655" s="104"/>
      <c r="AX1655" s="104"/>
      <c r="AY1655" s="104"/>
      <c r="AZ1655" s="104"/>
      <c r="BA1655" s="104"/>
      <c r="BB1655" s="104"/>
      <c r="BC1655" s="104"/>
      <c r="BD1655" s="104"/>
      <c r="BE1655" s="104"/>
      <c r="BF1655" s="104"/>
      <c r="BG1655" s="104"/>
      <c r="BH1655" s="104"/>
      <c r="BI1655" s="104"/>
      <c r="BJ1655" s="104"/>
      <c r="BK1655" s="104"/>
      <c r="BL1655" s="104"/>
      <c r="BM1655" s="104"/>
      <c r="BN1655" s="104"/>
      <c r="BO1655" s="104"/>
      <c r="BP1655" s="104"/>
      <c r="BQ1655" s="104"/>
      <c r="BR1655" s="104"/>
      <c r="BS1655" s="104"/>
      <c r="BT1655" s="104"/>
      <c r="BU1655" s="104"/>
      <c r="BV1655" s="104"/>
      <c r="BW1655" s="104"/>
      <c r="BX1655" s="104"/>
      <c r="BY1655" s="104"/>
      <c r="BZ1655" s="104"/>
      <c r="CA1655" s="104"/>
      <c r="CB1655" s="104"/>
      <c r="CC1655" s="104"/>
      <c r="CD1655" s="104"/>
      <c r="CE1655" s="104"/>
      <c r="CF1655" s="104"/>
      <c r="CG1655" s="104"/>
      <c r="CH1655" s="104"/>
      <c r="CI1655" s="104"/>
      <c r="CJ1655" s="104"/>
      <c r="CK1655" s="104"/>
      <c r="CL1655" s="104"/>
      <c r="CM1655" s="104"/>
      <c r="CN1655" s="104"/>
      <c r="CO1655" s="104"/>
      <c r="CP1655" s="104"/>
      <c r="CQ1655" s="104"/>
      <c r="CR1655" s="104"/>
      <c r="CS1655" s="104"/>
      <c r="CT1655" s="104"/>
      <c r="CU1655" s="104"/>
      <c r="CV1655" s="104"/>
      <c r="CW1655" s="104"/>
      <c r="CX1655" s="104"/>
      <c r="CY1655" s="104"/>
      <c r="CZ1655" s="104"/>
      <c r="DA1655" s="104"/>
      <c r="DB1655" s="104"/>
      <c r="DC1655" s="104"/>
      <c r="DD1655" s="104"/>
      <c r="DE1655" s="104"/>
      <c r="DF1655" s="104"/>
      <c r="DG1655" s="104"/>
      <c r="DH1655" s="104"/>
      <c r="DI1655" s="104"/>
      <c r="DJ1655" s="107"/>
    </row>
    <row r="1656" spans="1:114" x14ac:dyDescent="0.2">
      <c r="A1656" s="164"/>
      <c r="B1656" s="165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Q1656" s="116"/>
      <c r="R1656" s="116"/>
      <c r="S1656" s="116"/>
      <c r="T1656" s="116"/>
      <c r="U1656" s="116"/>
      <c r="V1656" s="116"/>
      <c r="W1656" s="116"/>
      <c r="X1656" s="116"/>
      <c r="Y1656" s="122"/>
      <c r="Z1656" s="104"/>
      <c r="AA1656" s="104"/>
      <c r="AB1656" s="104"/>
      <c r="AC1656" s="104"/>
      <c r="AD1656" s="104"/>
      <c r="AE1656" s="104"/>
      <c r="AF1656" s="104"/>
      <c r="AG1656" s="104"/>
      <c r="AH1656" s="104"/>
      <c r="AI1656" s="104"/>
      <c r="AJ1656" s="104"/>
      <c r="AK1656" s="104"/>
      <c r="AL1656" s="104"/>
      <c r="AM1656" s="104"/>
      <c r="AN1656" s="104"/>
      <c r="AO1656" s="104"/>
      <c r="AP1656" s="104"/>
      <c r="AQ1656" s="104"/>
      <c r="AR1656" s="104"/>
      <c r="AS1656" s="104"/>
      <c r="AT1656" s="104"/>
      <c r="AU1656" s="104"/>
      <c r="AV1656" s="104"/>
      <c r="AW1656" s="104"/>
      <c r="AX1656" s="104"/>
      <c r="AY1656" s="104"/>
      <c r="AZ1656" s="104"/>
      <c r="BA1656" s="104"/>
      <c r="BB1656" s="104"/>
      <c r="BC1656" s="104"/>
      <c r="BD1656" s="104"/>
      <c r="BE1656" s="104"/>
      <c r="BF1656" s="104"/>
      <c r="BG1656" s="104"/>
      <c r="BH1656" s="104"/>
      <c r="BI1656" s="104"/>
      <c r="BJ1656" s="104"/>
      <c r="BK1656" s="104"/>
      <c r="BL1656" s="104"/>
      <c r="BM1656" s="104"/>
      <c r="BN1656" s="104"/>
      <c r="BO1656" s="104"/>
      <c r="BP1656" s="104"/>
      <c r="BQ1656" s="104"/>
      <c r="BR1656" s="104"/>
      <c r="BS1656" s="104"/>
      <c r="BT1656" s="104"/>
      <c r="BU1656" s="104"/>
      <c r="BV1656" s="104"/>
      <c r="BW1656" s="104"/>
      <c r="BX1656" s="104"/>
      <c r="BY1656" s="104"/>
      <c r="BZ1656" s="104"/>
      <c r="CA1656" s="104"/>
      <c r="CB1656" s="104"/>
      <c r="CC1656" s="104"/>
      <c r="CD1656" s="104"/>
      <c r="CE1656" s="104"/>
      <c r="CF1656" s="104"/>
      <c r="CG1656" s="104"/>
      <c r="CH1656" s="104"/>
      <c r="CI1656" s="104"/>
      <c r="CJ1656" s="104"/>
      <c r="CK1656" s="104"/>
      <c r="CL1656" s="104"/>
      <c r="CM1656" s="104"/>
      <c r="CN1656" s="104"/>
      <c r="CO1656" s="104"/>
      <c r="CP1656" s="104"/>
      <c r="CQ1656" s="104"/>
      <c r="CR1656" s="104"/>
      <c r="CS1656" s="104"/>
      <c r="CT1656" s="104"/>
      <c r="CU1656" s="104"/>
      <c r="CV1656" s="104"/>
      <c r="CW1656" s="104"/>
      <c r="CX1656" s="104"/>
      <c r="CY1656" s="104"/>
      <c r="CZ1656" s="104"/>
      <c r="DA1656" s="104"/>
      <c r="DB1656" s="104"/>
      <c r="DC1656" s="104"/>
      <c r="DD1656" s="104"/>
      <c r="DE1656" s="104"/>
      <c r="DF1656" s="104"/>
      <c r="DG1656" s="104"/>
      <c r="DH1656" s="104"/>
      <c r="DI1656" s="104"/>
      <c r="DJ1656" s="107"/>
    </row>
    <row r="1657" spans="1:114" x14ac:dyDescent="0.2">
      <c r="A1657" s="164"/>
      <c r="B1657" s="165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Q1657" s="116"/>
      <c r="R1657" s="116"/>
      <c r="S1657" s="116"/>
      <c r="T1657" s="116"/>
      <c r="U1657" s="116"/>
      <c r="V1657" s="116"/>
      <c r="W1657" s="116"/>
      <c r="X1657" s="116"/>
      <c r="Y1657" s="122"/>
      <c r="Z1657" s="104"/>
      <c r="AA1657" s="104"/>
      <c r="AB1657" s="104"/>
      <c r="AC1657" s="104"/>
      <c r="AD1657" s="104"/>
      <c r="AE1657" s="104"/>
      <c r="AF1657" s="104"/>
      <c r="AG1657" s="104"/>
      <c r="AH1657" s="104"/>
      <c r="AI1657" s="104"/>
      <c r="AJ1657" s="104"/>
      <c r="AK1657" s="104"/>
      <c r="AL1657" s="104"/>
      <c r="AM1657" s="104"/>
      <c r="AN1657" s="104"/>
      <c r="AO1657" s="104"/>
      <c r="AP1657" s="104"/>
      <c r="AQ1657" s="104"/>
      <c r="AR1657" s="104"/>
      <c r="AS1657" s="104"/>
      <c r="AT1657" s="104"/>
      <c r="AU1657" s="104"/>
      <c r="AV1657" s="104"/>
      <c r="AW1657" s="104"/>
      <c r="AX1657" s="104"/>
      <c r="AY1657" s="104"/>
      <c r="AZ1657" s="104"/>
      <c r="BA1657" s="104"/>
      <c r="BB1657" s="104"/>
      <c r="BC1657" s="104"/>
      <c r="BD1657" s="104"/>
      <c r="BE1657" s="104"/>
      <c r="BF1657" s="104"/>
      <c r="BG1657" s="104"/>
      <c r="BH1657" s="104"/>
      <c r="BI1657" s="104"/>
      <c r="BJ1657" s="104"/>
      <c r="BK1657" s="104"/>
      <c r="BL1657" s="104"/>
      <c r="BM1657" s="104"/>
      <c r="BN1657" s="104"/>
      <c r="BO1657" s="104"/>
      <c r="BP1657" s="104"/>
      <c r="BQ1657" s="104"/>
      <c r="BR1657" s="104"/>
      <c r="BS1657" s="104"/>
      <c r="BT1657" s="104"/>
      <c r="BU1657" s="104"/>
      <c r="BV1657" s="104"/>
      <c r="BW1657" s="104"/>
      <c r="BX1657" s="104"/>
      <c r="BY1657" s="104"/>
      <c r="BZ1657" s="104"/>
      <c r="CA1657" s="104"/>
      <c r="CB1657" s="104"/>
      <c r="CC1657" s="104"/>
      <c r="CD1657" s="104"/>
      <c r="CE1657" s="104"/>
      <c r="CF1657" s="104"/>
      <c r="CG1657" s="104"/>
      <c r="CH1657" s="104"/>
      <c r="CI1657" s="104"/>
      <c r="CJ1657" s="104"/>
      <c r="CK1657" s="104"/>
      <c r="CL1657" s="104"/>
      <c r="CM1657" s="104"/>
      <c r="CN1657" s="104"/>
      <c r="CO1657" s="104"/>
      <c r="CP1657" s="104"/>
      <c r="CQ1657" s="104"/>
      <c r="CR1657" s="104"/>
      <c r="CS1657" s="104"/>
      <c r="CT1657" s="104"/>
      <c r="CU1657" s="104"/>
      <c r="CV1657" s="104"/>
      <c r="CW1657" s="104"/>
      <c r="CX1657" s="104"/>
      <c r="CY1657" s="104"/>
      <c r="CZ1657" s="104"/>
      <c r="DA1657" s="104"/>
      <c r="DB1657" s="104"/>
      <c r="DC1657" s="104"/>
      <c r="DD1657" s="104"/>
      <c r="DE1657" s="104"/>
      <c r="DF1657" s="104"/>
      <c r="DG1657" s="104"/>
      <c r="DH1657" s="104"/>
      <c r="DI1657" s="104"/>
      <c r="DJ1657" s="107"/>
    </row>
    <row r="1658" spans="1:114" x14ac:dyDescent="0.2">
      <c r="A1658" s="164"/>
      <c r="B1658" s="165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Q1658" s="116"/>
      <c r="R1658" s="116"/>
      <c r="S1658" s="116"/>
      <c r="T1658" s="116"/>
      <c r="U1658" s="116"/>
      <c r="V1658" s="116"/>
      <c r="W1658" s="116"/>
      <c r="X1658" s="116"/>
      <c r="Y1658" s="122"/>
      <c r="Z1658" s="104"/>
      <c r="AA1658" s="104"/>
      <c r="AB1658" s="104"/>
      <c r="AC1658" s="104"/>
      <c r="AD1658" s="104"/>
      <c r="AE1658" s="104"/>
      <c r="AF1658" s="104"/>
      <c r="AG1658" s="104"/>
      <c r="AH1658" s="104"/>
      <c r="AI1658" s="104"/>
      <c r="AJ1658" s="104"/>
      <c r="AK1658" s="104"/>
      <c r="AL1658" s="104"/>
      <c r="AM1658" s="104"/>
      <c r="AN1658" s="104"/>
      <c r="AO1658" s="104"/>
      <c r="AP1658" s="104"/>
      <c r="AQ1658" s="104"/>
      <c r="AR1658" s="104"/>
      <c r="AS1658" s="104"/>
      <c r="AT1658" s="104"/>
      <c r="AU1658" s="104"/>
      <c r="AV1658" s="104"/>
      <c r="AW1658" s="104"/>
      <c r="AX1658" s="104"/>
      <c r="AY1658" s="104"/>
      <c r="AZ1658" s="104"/>
      <c r="BA1658" s="104"/>
      <c r="BB1658" s="104"/>
      <c r="BC1658" s="104"/>
      <c r="BD1658" s="104"/>
      <c r="BE1658" s="104"/>
      <c r="BF1658" s="104"/>
      <c r="BG1658" s="104"/>
      <c r="BH1658" s="104"/>
      <c r="BI1658" s="104"/>
      <c r="BJ1658" s="104"/>
      <c r="BK1658" s="104"/>
      <c r="BL1658" s="104"/>
      <c r="BM1658" s="104"/>
      <c r="BN1658" s="104"/>
      <c r="BO1658" s="104"/>
      <c r="BP1658" s="104"/>
      <c r="BQ1658" s="104"/>
      <c r="BR1658" s="104"/>
      <c r="BS1658" s="104"/>
      <c r="BT1658" s="104"/>
      <c r="BU1658" s="104"/>
      <c r="BV1658" s="104"/>
      <c r="BW1658" s="104"/>
      <c r="BX1658" s="104"/>
      <c r="BY1658" s="104"/>
      <c r="BZ1658" s="104"/>
      <c r="CA1658" s="104"/>
      <c r="CB1658" s="104"/>
      <c r="CC1658" s="104"/>
      <c r="CD1658" s="104"/>
      <c r="CE1658" s="104"/>
      <c r="CF1658" s="104"/>
      <c r="CG1658" s="104"/>
      <c r="CH1658" s="104"/>
      <c r="CI1658" s="104"/>
      <c r="CJ1658" s="104"/>
      <c r="CK1658" s="104"/>
      <c r="CL1658" s="104"/>
      <c r="CM1658" s="104"/>
      <c r="CN1658" s="104"/>
      <c r="CO1658" s="104"/>
      <c r="CP1658" s="104"/>
      <c r="CQ1658" s="104"/>
      <c r="CR1658" s="104"/>
      <c r="CS1658" s="104"/>
      <c r="CT1658" s="104"/>
      <c r="CU1658" s="104"/>
      <c r="CV1658" s="104"/>
      <c r="CW1658" s="104"/>
      <c r="CX1658" s="104"/>
      <c r="CY1658" s="104"/>
      <c r="CZ1658" s="104"/>
      <c r="DA1658" s="104"/>
      <c r="DB1658" s="104"/>
      <c r="DC1658" s="104"/>
      <c r="DD1658" s="104"/>
      <c r="DE1658" s="104"/>
      <c r="DF1658" s="104"/>
      <c r="DG1658" s="104"/>
      <c r="DH1658" s="104"/>
      <c r="DI1658" s="104"/>
      <c r="DJ1658" s="107"/>
    </row>
    <row r="1659" spans="1:114" x14ac:dyDescent="0.2">
      <c r="A1659" s="164"/>
      <c r="B1659" s="165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Q1659" s="116"/>
      <c r="R1659" s="116"/>
      <c r="S1659" s="116"/>
      <c r="T1659" s="116"/>
      <c r="U1659" s="116"/>
      <c r="V1659" s="116"/>
      <c r="W1659" s="116"/>
      <c r="X1659" s="116"/>
      <c r="Y1659" s="122"/>
      <c r="Z1659" s="104"/>
      <c r="AA1659" s="104"/>
      <c r="AB1659" s="104"/>
      <c r="AC1659" s="104"/>
      <c r="AD1659" s="104"/>
      <c r="AE1659" s="104"/>
      <c r="AF1659" s="104"/>
      <c r="AG1659" s="104"/>
      <c r="AH1659" s="104"/>
      <c r="AI1659" s="104"/>
      <c r="AJ1659" s="104"/>
      <c r="AK1659" s="104"/>
      <c r="AL1659" s="104"/>
      <c r="AM1659" s="104"/>
      <c r="AN1659" s="104"/>
      <c r="AO1659" s="104"/>
      <c r="AP1659" s="104"/>
      <c r="AQ1659" s="104"/>
      <c r="AR1659" s="104"/>
      <c r="AS1659" s="104"/>
      <c r="AT1659" s="104"/>
      <c r="AU1659" s="104"/>
      <c r="AV1659" s="104"/>
      <c r="AW1659" s="104"/>
      <c r="AX1659" s="104"/>
      <c r="AY1659" s="104"/>
      <c r="AZ1659" s="104"/>
      <c r="BA1659" s="104"/>
      <c r="BB1659" s="104"/>
      <c r="BC1659" s="104"/>
      <c r="BD1659" s="104"/>
      <c r="BE1659" s="104"/>
      <c r="BF1659" s="104"/>
      <c r="BG1659" s="104"/>
      <c r="BH1659" s="104"/>
      <c r="BI1659" s="104"/>
      <c r="BJ1659" s="104"/>
      <c r="BK1659" s="104"/>
      <c r="BL1659" s="104"/>
      <c r="BM1659" s="104"/>
      <c r="BN1659" s="104"/>
      <c r="BO1659" s="104"/>
      <c r="BP1659" s="104"/>
      <c r="BQ1659" s="104"/>
      <c r="BR1659" s="104"/>
      <c r="BS1659" s="104"/>
      <c r="BT1659" s="104"/>
      <c r="BU1659" s="104"/>
      <c r="BV1659" s="104"/>
      <c r="BW1659" s="104"/>
      <c r="BX1659" s="104"/>
      <c r="BY1659" s="104"/>
      <c r="BZ1659" s="104"/>
      <c r="CA1659" s="104"/>
      <c r="CB1659" s="104"/>
      <c r="CC1659" s="104"/>
      <c r="CD1659" s="104"/>
      <c r="CE1659" s="104"/>
      <c r="CF1659" s="104"/>
      <c r="CG1659" s="104"/>
      <c r="CH1659" s="104"/>
      <c r="CI1659" s="104"/>
      <c r="CJ1659" s="104"/>
      <c r="CK1659" s="104"/>
      <c r="CL1659" s="104"/>
      <c r="CM1659" s="104"/>
      <c r="CN1659" s="104"/>
      <c r="CO1659" s="104"/>
      <c r="CP1659" s="104"/>
      <c r="CQ1659" s="104"/>
      <c r="CR1659" s="104"/>
      <c r="CS1659" s="104"/>
      <c r="CT1659" s="104"/>
      <c r="CU1659" s="104"/>
      <c r="CV1659" s="104"/>
      <c r="CW1659" s="104"/>
      <c r="CX1659" s="104"/>
      <c r="CY1659" s="104"/>
      <c r="CZ1659" s="104"/>
      <c r="DA1659" s="104"/>
      <c r="DB1659" s="104"/>
      <c r="DC1659" s="104"/>
      <c r="DD1659" s="104"/>
      <c r="DE1659" s="104"/>
      <c r="DF1659" s="104"/>
      <c r="DG1659" s="104"/>
      <c r="DH1659" s="104"/>
      <c r="DI1659" s="104"/>
      <c r="DJ1659" s="107"/>
    </row>
    <row r="1660" spans="1:114" x14ac:dyDescent="0.2">
      <c r="A1660" s="164"/>
      <c r="B1660" s="165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Q1660" s="116"/>
      <c r="R1660" s="116"/>
      <c r="S1660" s="116"/>
      <c r="T1660" s="116"/>
      <c r="U1660" s="116"/>
      <c r="V1660" s="116"/>
      <c r="W1660" s="116"/>
      <c r="X1660" s="116"/>
      <c r="Y1660" s="122"/>
      <c r="Z1660" s="104"/>
      <c r="AA1660" s="104"/>
      <c r="AB1660" s="104"/>
      <c r="AC1660" s="104"/>
      <c r="AD1660" s="104"/>
      <c r="AE1660" s="104"/>
      <c r="AF1660" s="104"/>
      <c r="AG1660" s="104"/>
      <c r="AH1660" s="104"/>
      <c r="AI1660" s="104"/>
      <c r="AJ1660" s="104"/>
      <c r="AK1660" s="104"/>
      <c r="AL1660" s="104"/>
      <c r="AM1660" s="104"/>
      <c r="AN1660" s="104"/>
      <c r="AO1660" s="104"/>
      <c r="AP1660" s="104"/>
      <c r="AQ1660" s="104"/>
      <c r="AR1660" s="104"/>
      <c r="AS1660" s="104"/>
      <c r="AT1660" s="104"/>
      <c r="AU1660" s="104"/>
      <c r="AV1660" s="104"/>
      <c r="AW1660" s="104"/>
      <c r="AX1660" s="104"/>
      <c r="AY1660" s="104"/>
      <c r="AZ1660" s="104"/>
      <c r="BA1660" s="104"/>
      <c r="BB1660" s="104"/>
      <c r="BC1660" s="104"/>
      <c r="BD1660" s="104"/>
      <c r="BE1660" s="104"/>
      <c r="BF1660" s="104"/>
      <c r="BG1660" s="104"/>
      <c r="BH1660" s="104"/>
      <c r="BI1660" s="104"/>
      <c r="BJ1660" s="104"/>
      <c r="BK1660" s="104"/>
      <c r="BL1660" s="104"/>
      <c r="BM1660" s="104"/>
      <c r="BN1660" s="104"/>
      <c r="BO1660" s="104"/>
      <c r="BP1660" s="104"/>
      <c r="BQ1660" s="104"/>
      <c r="BR1660" s="104"/>
      <c r="BS1660" s="104"/>
      <c r="BT1660" s="104"/>
      <c r="BU1660" s="104"/>
      <c r="BV1660" s="104"/>
      <c r="BW1660" s="104"/>
      <c r="BX1660" s="104"/>
      <c r="BY1660" s="104"/>
      <c r="BZ1660" s="104"/>
      <c r="CA1660" s="104"/>
      <c r="CB1660" s="104"/>
      <c r="CC1660" s="104"/>
      <c r="CD1660" s="104"/>
      <c r="CE1660" s="104"/>
      <c r="CF1660" s="104"/>
      <c r="CG1660" s="104"/>
      <c r="CH1660" s="104"/>
      <c r="CI1660" s="104"/>
      <c r="CJ1660" s="104"/>
      <c r="CK1660" s="104"/>
      <c r="CL1660" s="104"/>
      <c r="CM1660" s="104"/>
      <c r="CN1660" s="104"/>
      <c r="CO1660" s="104"/>
      <c r="CP1660" s="104"/>
      <c r="CQ1660" s="104"/>
      <c r="CR1660" s="104"/>
      <c r="CS1660" s="104"/>
      <c r="CT1660" s="104"/>
      <c r="CU1660" s="104"/>
      <c r="CV1660" s="104"/>
      <c r="CW1660" s="104"/>
      <c r="CX1660" s="104"/>
      <c r="CY1660" s="104"/>
      <c r="CZ1660" s="104"/>
      <c r="DA1660" s="104"/>
      <c r="DB1660" s="104"/>
      <c r="DC1660" s="104"/>
      <c r="DD1660" s="104"/>
      <c r="DE1660" s="104"/>
      <c r="DF1660" s="104"/>
      <c r="DG1660" s="104"/>
      <c r="DH1660" s="104"/>
      <c r="DI1660" s="104"/>
      <c r="DJ1660" s="107"/>
    </row>
    <row r="1661" spans="1:114" x14ac:dyDescent="0.2">
      <c r="A1661" s="164"/>
      <c r="B1661" s="165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Q1661" s="116"/>
      <c r="R1661" s="116"/>
      <c r="S1661" s="116"/>
      <c r="T1661" s="116"/>
      <c r="U1661" s="116"/>
      <c r="V1661" s="116"/>
      <c r="W1661" s="116"/>
      <c r="X1661" s="116"/>
      <c r="Y1661" s="122"/>
      <c r="Z1661" s="104"/>
      <c r="AA1661" s="104"/>
      <c r="AB1661" s="104"/>
      <c r="AC1661" s="104"/>
      <c r="AD1661" s="104"/>
      <c r="AE1661" s="104"/>
      <c r="AF1661" s="104"/>
      <c r="AG1661" s="104"/>
      <c r="AH1661" s="104"/>
      <c r="AI1661" s="104"/>
      <c r="AJ1661" s="104"/>
      <c r="AK1661" s="104"/>
      <c r="AL1661" s="104"/>
      <c r="AM1661" s="104"/>
      <c r="AN1661" s="104"/>
      <c r="AO1661" s="104"/>
      <c r="AP1661" s="104"/>
      <c r="AQ1661" s="104"/>
      <c r="AR1661" s="104"/>
      <c r="AS1661" s="104"/>
      <c r="AT1661" s="104"/>
      <c r="AU1661" s="104"/>
      <c r="AV1661" s="104"/>
      <c r="AW1661" s="104"/>
      <c r="AX1661" s="104"/>
      <c r="AY1661" s="104"/>
      <c r="AZ1661" s="104"/>
      <c r="BA1661" s="104"/>
      <c r="BB1661" s="104"/>
      <c r="BC1661" s="104"/>
      <c r="BD1661" s="104"/>
      <c r="BE1661" s="104"/>
      <c r="BF1661" s="104"/>
      <c r="BG1661" s="104"/>
      <c r="BH1661" s="104"/>
      <c r="BI1661" s="104"/>
      <c r="BJ1661" s="104"/>
      <c r="BK1661" s="104"/>
      <c r="BL1661" s="104"/>
      <c r="BM1661" s="104"/>
      <c r="BN1661" s="104"/>
      <c r="BO1661" s="104"/>
      <c r="BP1661" s="104"/>
      <c r="BQ1661" s="104"/>
      <c r="BR1661" s="104"/>
      <c r="BS1661" s="104"/>
      <c r="BT1661" s="104"/>
      <c r="BU1661" s="104"/>
      <c r="BV1661" s="104"/>
      <c r="BW1661" s="104"/>
      <c r="BX1661" s="104"/>
      <c r="BY1661" s="104"/>
      <c r="BZ1661" s="104"/>
      <c r="CA1661" s="104"/>
      <c r="CB1661" s="104"/>
      <c r="CC1661" s="104"/>
      <c r="CD1661" s="104"/>
      <c r="CE1661" s="104"/>
      <c r="CF1661" s="104"/>
      <c r="CG1661" s="104"/>
      <c r="CH1661" s="104"/>
      <c r="CI1661" s="104"/>
      <c r="CJ1661" s="104"/>
      <c r="CK1661" s="104"/>
      <c r="CL1661" s="104"/>
      <c r="CM1661" s="104"/>
      <c r="CN1661" s="104"/>
      <c r="CO1661" s="104"/>
      <c r="CP1661" s="104"/>
      <c r="CQ1661" s="104"/>
      <c r="CR1661" s="104"/>
      <c r="CS1661" s="104"/>
      <c r="CT1661" s="104"/>
      <c r="CU1661" s="104"/>
      <c r="CV1661" s="104"/>
      <c r="CW1661" s="104"/>
      <c r="CX1661" s="104"/>
      <c r="CY1661" s="104"/>
      <c r="CZ1661" s="104"/>
      <c r="DA1661" s="104"/>
      <c r="DB1661" s="104"/>
      <c r="DC1661" s="104"/>
      <c r="DD1661" s="104"/>
      <c r="DE1661" s="104"/>
      <c r="DF1661" s="104"/>
      <c r="DG1661" s="104"/>
      <c r="DH1661" s="104"/>
      <c r="DI1661" s="104"/>
      <c r="DJ1661" s="107"/>
    </row>
    <row r="1662" spans="1:114" x14ac:dyDescent="0.2">
      <c r="A1662" s="164"/>
      <c r="B1662" s="165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Q1662" s="116"/>
      <c r="R1662" s="116"/>
      <c r="S1662" s="116"/>
      <c r="T1662" s="116"/>
      <c r="U1662" s="116"/>
      <c r="V1662" s="116"/>
      <c r="W1662" s="116"/>
      <c r="X1662" s="116"/>
      <c r="Y1662" s="122"/>
      <c r="Z1662" s="104"/>
      <c r="AA1662" s="104"/>
      <c r="AB1662" s="104"/>
      <c r="AC1662" s="104"/>
      <c r="AD1662" s="104"/>
      <c r="AE1662" s="104"/>
      <c r="AF1662" s="104"/>
      <c r="AG1662" s="104"/>
      <c r="AH1662" s="104"/>
      <c r="AI1662" s="104"/>
      <c r="AJ1662" s="104"/>
      <c r="AK1662" s="104"/>
      <c r="AL1662" s="104"/>
      <c r="AM1662" s="104"/>
      <c r="AN1662" s="104"/>
      <c r="AO1662" s="104"/>
      <c r="AP1662" s="104"/>
      <c r="AQ1662" s="104"/>
      <c r="AR1662" s="104"/>
      <c r="AS1662" s="104"/>
      <c r="AT1662" s="104"/>
      <c r="AU1662" s="104"/>
      <c r="AV1662" s="104"/>
      <c r="AW1662" s="104"/>
      <c r="AX1662" s="104"/>
      <c r="AY1662" s="104"/>
      <c r="AZ1662" s="104"/>
      <c r="BA1662" s="104"/>
      <c r="BB1662" s="104"/>
      <c r="BC1662" s="104"/>
      <c r="BD1662" s="104"/>
      <c r="BE1662" s="104"/>
      <c r="BF1662" s="104"/>
      <c r="BG1662" s="104"/>
      <c r="BH1662" s="104"/>
      <c r="BI1662" s="104"/>
      <c r="BJ1662" s="104"/>
      <c r="BK1662" s="104"/>
      <c r="BL1662" s="104"/>
      <c r="BM1662" s="104"/>
      <c r="BN1662" s="104"/>
      <c r="BO1662" s="104"/>
      <c r="BP1662" s="104"/>
      <c r="BQ1662" s="104"/>
      <c r="BR1662" s="104"/>
      <c r="BS1662" s="104"/>
      <c r="BT1662" s="104"/>
      <c r="BU1662" s="104"/>
      <c r="BV1662" s="104"/>
      <c r="BW1662" s="104"/>
      <c r="BX1662" s="104"/>
      <c r="BY1662" s="104"/>
      <c r="BZ1662" s="104"/>
      <c r="CA1662" s="104"/>
      <c r="CB1662" s="104"/>
      <c r="CC1662" s="104"/>
      <c r="CD1662" s="104"/>
      <c r="CE1662" s="104"/>
      <c r="CF1662" s="104"/>
      <c r="CG1662" s="104"/>
      <c r="CH1662" s="104"/>
      <c r="CI1662" s="104"/>
      <c r="CJ1662" s="104"/>
      <c r="CK1662" s="104"/>
      <c r="CL1662" s="104"/>
      <c r="CM1662" s="104"/>
      <c r="CN1662" s="104"/>
      <c r="CO1662" s="104"/>
      <c r="CP1662" s="104"/>
      <c r="CQ1662" s="104"/>
      <c r="CR1662" s="104"/>
      <c r="CS1662" s="104"/>
      <c r="CT1662" s="104"/>
      <c r="CU1662" s="104"/>
      <c r="CV1662" s="104"/>
      <c r="CW1662" s="104"/>
      <c r="CX1662" s="104"/>
      <c r="CY1662" s="104"/>
      <c r="CZ1662" s="104"/>
      <c r="DA1662" s="104"/>
      <c r="DB1662" s="104"/>
      <c r="DC1662" s="104"/>
      <c r="DD1662" s="104"/>
      <c r="DE1662" s="104"/>
      <c r="DF1662" s="104"/>
      <c r="DG1662" s="104"/>
      <c r="DH1662" s="104"/>
      <c r="DI1662" s="104"/>
      <c r="DJ1662" s="107"/>
    </row>
    <row r="1663" spans="1:114" x14ac:dyDescent="0.2">
      <c r="A1663" s="164"/>
      <c r="B1663" s="165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Q1663" s="116"/>
      <c r="R1663" s="116"/>
      <c r="S1663" s="116"/>
      <c r="T1663" s="116"/>
      <c r="U1663" s="116"/>
      <c r="V1663" s="116"/>
      <c r="W1663" s="116"/>
      <c r="X1663" s="116"/>
      <c r="Y1663" s="122"/>
      <c r="Z1663" s="104"/>
      <c r="AA1663" s="104"/>
      <c r="AB1663" s="104"/>
      <c r="AC1663" s="104"/>
      <c r="AD1663" s="104"/>
      <c r="AE1663" s="104"/>
      <c r="AF1663" s="104"/>
      <c r="AG1663" s="104"/>
      <c r="AH1663" s="104"/>
      <c r="AI1663" s="104"/>
      <c r="AJ1663" s="104"/>
      <c r="AK1663" s="104"/>
      <c r="AL1663" s="104"/>
      <c r="AM1663" s="104"/>
      <c r="AN1663" s="104"/>
      <c r="AO1663" s="104"/>
      <c r="AP1663" s="104"/>
      <c r="AQ1663" s="104"/>
      <c r="AR1663" s="104"/>
      <c r="AS1663" s="104"/>
      <c r="AT1663" s="104"/>
      <c r="AU1663" s="104"/>
      <c r="AV1663" s="104"/>
      <c r="AW1663" s="104"/>
      <c r="AX1663" s="104"/>
      <c r="AY1663" s="104"/>
      <c r="AZ1663" s="104"/>
      <c r="BA1663" s="104"/>
      <c r="BB1663" s="104"/>
      <c r="BC1663" s="104"/>
      <c r="BD1663" s="104"/>
      <c r="BE1663" s="104"/>
      <c r="BF1663" s="104"/>
      <c r="BG1663" s="104"/>
      <c r="BH1663" s="104"/>
      <c r="BI1663" s="104"/>
      <c r="BJ1663" s="104"/>
      <c r="BK1663" s="104"/>
      <c r="BL1663" s="104"/>
      <c r="BM1663" s="104"/>
      <c r="BN1663" s="104"/>
      <c r="BO1663" s="104"/>
      <c r="BP1663" s="104"/>
      <c r="BQ1663" s="104"/>
      <c r="BR1663" s="104"/>
      <c r="BS1663" s="104"/>
      <c r="BT1663" s="104"/>
      <c r="BU1663" s="104"/>
      <c r="BV1663" s="104"/>
      <c r="BW1663" s="104"/>
      <c r="BX1663" s="104"/>
      <c r="BY1663" s="104"/>
      <c r="BZ1663" s="104"/>
      <c r="CA1663" s="104"/>
      <c r="CB1663" s="104"/>
      <c r="CC1663" s="104"/>
      <c r="CD1663" s="104"/>
      <c r="CE1663" s="104"/>
      <c r="CF1663" s="104"/>
      <c r="CG1663" s="104"/>
      <c r="CH1663" s="104"/>
      <c r="CI1663" s="104"/>
      <c r="CJ1663" s="104"/>
      <c r="CK1663" s="104"/>
      <c r="CL1663" s="104"/>
      <c r="CM1663" s="104"/>
      <c r="CN1663" s="104"/>
      <c r="CO1663" s="104"/>
      <c r="CP1663" s="104"/>
      <c r="CQ1663" s="104"/>
      <c r="CR1663" s="104"/>
      <c r="CS1663" s="104"/>
      <c r="CT1663" s="104"/>
      <c r="CU1663" s="104"/>
      <c r="CV1663" s="104"/>
      <c r="CW1663" s="104"/>
      <c r="CX1663" s="104"/>
      <c r="CY1663" s="104"/>
      <c r="CZ1663" s="104"/>
      <c r="DA1663" s="104"/>
      <c r="DB1663" s="104"/>
      <c r="DC1663" s="104"/>
      <c r="DD1663" s="104"/>
      <c r="DE1663" s="104"/>
      <c r="DF1663" s="104"/>
      <c r="DG1663" s="104"/>
      <c r="DH1663" s="104"/>
      <c r="DI1663" s="104"/>
      <c r="DJ1663" s="107"/>
    </row>
    <row r="1664" spans="1:114" x14ac:dyDescent="0.2">
      <c r="A1664" s="164"/>
      <c r="B1664" s="165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Q1664" s="116"/>
      <c r="R1664" s="116"/>
      <c r="S1664" s="116"/>
      <c r="T1664" s="116"/>
      <c r="U1664" s="116"/>
      <c r="V1664" s="116"/>
      <c r="W1664" s="116"/>
      <c r="X1664" s="116"/>
      <c r="Y1664" s="122"/>
      <c r="Z1664" s="104"/>
      <c r="AA1664" s="104"/>
      <c r="AB1664" s="104"/>
      <c r="AC1664" s="104"/>
      <c r="AD1664" s="104"/>
      <c r="AE1664" s="104"/>
      <c r="AF1664" s="104"/>
      <c r="AG1664" s="104"/>
      <c r="AH1664" s="104"/>
      <c r="AI1664" s="104"/>
      <c r="AJ1664" s="104"/>
      <c r="AK1664" s="104"/>
      <c r="AL1664" s="104"/>
      <c r="AM1664" s="104"/>
      <c r="AN1664" s="104"/>
      <c r="AO1664" s="104"/>
      <c r="AP1664" s="104"/>
      <c r="AQ1664" s="104"/>
      <c r="AR1664" s="104"/>
      <c r="AS1664" s="104"/>
      <c r="AT1664" s="104"/>
      <c r="AU1664" s="104"/>
      <c r="AV1664" s="104"/>
      <c r="AW1664" s="104"/>
      <c r="AX1664" s="104"/>
      <c r="AY1664" s="104"/>
      <c r="AZ1664" s="104"/>
      <c r="BA1664" s="104"/>
      <c r="BB1664" s="104"/>
      <c r="BC1664" s="104"/>
      <c r="BD1664" s="104"/>
      <c r="BE1664" s="104"/>
      <c r="BF1664" s="104"/>
      <c r="BG1664" s="104"/>
      <c r="BH1664" s="104"/>
      <c r="BI1664" s="104"/>
      <c r="BJ1664" s="104"/>
      <c r="BK1664" s="104"/>
      <c r="BL1664" s="104"/>
      <c r="BM1664" s="104"/>
      <c r="BN1664" s="104"/>
      <c r="BO1664" s="104"/>
      <c r="BP1664" s="104"/>
      <c r="BQ1664" s="104"/>
      <c r="BR1664" s="104"/>
      <c r="BS1664" s="104"/>
      <c r="BT1664" s="104"/>
      <c r="BU1664" s="104"/>
      <c r="BV1664" s="104"/>
      <c r="BW1664" s="104"/>
      <c r="BX1664" s="104"/>
      <c r="BY1664" s="104"/>
      <c r="BZ1664" s="104"/>
      <c r="CA1664" s="104"/>
      <c r="CB1664" s="104"/>
      <c r="CC1664" s="104"/>
      <c r="CD1664" s="104"/>
      <c r="CE1664" s="104"/>
      <c r="CF1664" s="104"/>
      <c r="CG1664" s="104"/>
      <c r="CH1664" s="104"/>
      <c r="CI1664" s="104"/>
      <c r="CJ1664" s="104"/>
      <c r="CK1664" s="104"/>
      <c r="CL1664" s="104"/>
      <c r="CM1664" s="104"/>
      <c r="CN1664" s="104"/>
      <c r="CO1664" s="104"/>
      <c r="CP1664" s="104"/>
      <c r="CQ1664" s="104"/>
      <c r="CR1664" s="104"/>
      <c r="CS1664" s="104"/>
      <c r="CT1664" s="104"/>
      <c r="CU1664" s="104"/>
      <c r="CV1664" s="104"/>
      <c r="CW1664" s="104"/>
      <c r="CX1664" s="104"/>
      <c r="CY1664" s="104"/>
      <c r="CZ1664" s="104"/>
      <c r="DA1664" s="104"/>
      <c r="DB1664" s="104"/>
      <c r="DC1664" s="104"/>
      <c r="DD1664" s="104"/>
      <c r="DE1664" s="104"/>
      <c r="DF1664" s="104"/>
      <c r="DG1664" s="104"/>
      <c r="DH1664" s="104"/>
      <c r="DI1664" s="104"/>
      <c r="DJ1664" s="107"/>
    </row>
    <row r="1665" spans="1:114" x14ac:dyDescent="0.2">
      <c r="A1665" s="164"/>
      <c r="B1665" s="165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Q1665" s="116"/>
      <c r="R1665" s="116"/>
      <c r="S1665" s="116"/>
      <c r="T1665" s="116"/>
      <c r="U1665" s="116"/>
      <c r="V1665" s="116"/>
      <c r="W1665" s="116"/>
      <c r="X1665" s="116"/>
      <c r="Y1665" s="122"/>
      <c r="Z1665" s="104"/>
      <c r="AA1665" s="104"/>
      <c r="AB1665" s="104"/>
      <c r="AC1665" s="104"/>
      <c r="AD1665" s="104"/>
      <c r="AE1665" s="104"/>
      <c r="AF1665" s="104"/>
      <c r="AG1665" s="104"/>
      <c r="AH1665" s="104"/>
      <c r="AI1665" s="104"/>
      <c r="AJ1665" s="104"/>
      <c r="AK1665" s="104"/>
      <c r="AL1665" s="104"/>
      <c r="AM1665" s="104"/>
      <c r="AN1665" s="104"/>
      <c r="AO1665" s="104"/>
      <c r="AP1665" s="104"/>
      <c r="AQ1665" s="104"/>
      <c r="AR1665" s="104"/>
      <c r="AS1665" s="104"/>
      <c r="AT1665" s="104"/>
      <c r="AU1665" s="104"/>
      <c r="AV1665" s="104"/>
      <c r="AW1665" s="104"/>
      <c r="AX1665" s="104"/>
      <c r="AY1665" s="104"/>
      <c r="AZ1665" s="104"/>
      <c r="BA1665" s="104"/>
      <c r="BB1665" s="104"/>
      <c r="BC1665" s="104"/>
      <c r="BD1665" s="104"/>
      <c r="BE1665" s="104"/>
      <c r="BF1665" s="104"/>
      <c r="BG1665" s="104"/>
      <c r="BH1665" s="104"/>
      <c r="BI1665" s="104"/>
      <c r="BJ1665" s="104"/>
      <c r="BK1665" s="104"/>
      <c r="BL1665" s="104"/>
      <c r="BM1665" s="104"/>
      <c r="BN1665" s="104"/>
      <c r="BO1665" s="104"/>
      <c r="BP1665" s="104"/>
      <c r="BQ1665" s="104"/>
      <c r="BR1665" s="104"/>
      <c r="BS1665" s="104"/>
      <c r="BT1665" s="104"/>
      <c r="BU1665" s="104"/>
      <c r="BV1665" s="104"/>
      <c r="BW1665" s="104"/>
      <c r="BX1665" s="104"/>
      <c r="BY1665" s="104"/>
      <c r="BZ1665" s="104"/>
      <c r="CA1665" s="104"/>
      <c r="CB1665" s="104"/>
      <c r="CC1665" s="104"/>
      <c r="CD1665" s="104"/>
      <c r="CE1665" s="104"/>
      <c r="CF1665" s="104"/>
      <c r="CG1665" s="104"/>
      <c r="CH1665" s="104"/>
      <c r="CI1665" s="104"/>
      <c r="CJ1665" s="104"/>
      <c r="CK1665" s="104"/>
      <c r="CL1665" s="104"/>
      <c r="CM1665" s="104"/>
      <c r="CN1665" s="104"/>
      <c r="CO1665" s="104"/>
      <c r="CP1665" s="104"/>
      <c r="CQ1665" s="104"/>
      <c r="CR1665" s="104"/>
      <c r="CS1665" s="104"/>
      <c r="CT1665" s="104"/>
      <c r="CU1665" s="104"/>
      <c r="CV1665" s="104"/>
      <c r="CW1665" s="104"/>
      <c r="CX1665" s="104"/>
      <c r="CY1665" s="104"/>
      <c r="CZ1665" s="104"/>
      <c r="DA1665" s="104"/>
      <c r="DB1665" s="104"/>
      <c r="DC1665" s="104"/>
      <c r="DD1665" s="104"/>
      <c r="DE1665" s="104"/>
      <c r="DF1665" s="104"/>
      <c r="DG1665" s="104"/>
      <c r="DH1665" s="104"/>
      <c r="DI1665" s="104"/>
      <c r="DJ1665" s="107"/>
    </row>
    <row r="1666" spans="1:114" x14ac:dyDescent="0.2">
      <c r="A1666" s="164"/>
      <c r="B1666" s="165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Q1666" s="116"/>
      <c r="R1666" s="116"/>
      <c r="S1666" s="116"/>
      <c r="T1666" s="116"/>
      <c r="U1666" s="116"/>
      <c r="V1666" s="116"/>
      <c r="W1666" s="116"/>
      <c r="X1666" s="116"/>
      <c r="Y1666" s="122"/>
      <c r="Z1666" s="104"/>
      <c r="AA1666" s="104"/>
      <c r="AB1666" s="104"/>
      <c r="AC1666" s="104"/>
      <c r="AD1666" s="104"/>
      <c r="AE1666" s="104"/>
      <c r="AF1666" s="104"/>
      <c r="AG1666" s="104"/>
      <c r="AH1666" s="104"/>
      <c r="AI1666" s="104"/>
      <c r="AJ1666" s="104"/>
      <c r="AK1666" s="104"/>
      <c r="AL1666" s="104"/>
      <c r="AM1666" s="104"/>
      <c r="AN1666" s="104"/>
      <c r="AO1666" s="104"/>
      <c r="AP1666" s="104"/>
      <c r="AQ1666" s="104"/>
      <c r="AR1666" s="104"/>
      <c r="AS1666" s="104"/>
      <c r="AT1666" s="104"/>
      <c r="AU1666" s="104"/>
      <c r="AV1666" s="104"/>
      <c r="AW1666" s="104"/>
      <c r="AX1666" s="104"/>
      <c r="AY1666" s="104"/>
      <c r="AZ1666" s="104"/>
      <c r="BA1666" s="104"/>
      <c r="BB1666" s="104"/>
      <c r="BC1666" s="104"/>
      <c r="BD1666" s="104"/>
      <c r="BE1666" s="104"/>
      <c r="BF1666" s="104"/>
      <c r="BG1666" s="104"/>
      <c r="BH1666" s="104"/>
      <c r="BI1666" s="104"/>
      <c r="BJ1666" s="104"/>
      <c r="BK1666" s="104"/>
      <c r="BL1666" s="104"/>
      <c r="BM1666" s="104"/>
      <c r="BN1666" s="104"/>
      <c r="BO1666" s="104"/>
      <c r="BP1666" s="104"/>
      <c r="BQ1666" s="104"/>
      <c r="BR1666" s="104"/>
      <c r="BS1666" s="104"/>
      <c r="BT1666" s="104"/>
      <c r="BU1666" s="104"/>
      <c r="BV1666" s="104"/>
      <c r="BW1666" s="104"/>
      <c r="BX1666" s="104"/>
      <c r="BY1666" s="104"/>
      <c r="BZ1666" s="104"/>
      <c r="CA1666" s="104"/>
      <c r="CB1666" s="104"/>
      <c r="CC1666" s="104"/>
      <c r="CD1666" s="104"/>
      <c r="CE1666" s="104"/>
      <c r="CF1666" s="104"/>
      <c r="CG1666" s="104"/>
      <c r="CH1666" s="104"/>
      <c r="CI1666" s="104"/>
      <c r="CJ1666" s="104"/>
      <c r="CK1666" s="104"/>
      <c r="CL1666" s="104"/>
      <c r="CM1666" s="104"/>
      <c r="CN1666" s="104"/>
      <c r="CO1666" s="104"/>
      <c r="CP1666" s="104"/>
      <c r="CQ1666" s="104"/>
      <c r="CR1666" s="104"/>
      <c r="CS1666" s="104"/>
      <c r="CT1666" s="104"/>
      <c r="CU1666" s="104"/>
      <c r="CV1666" s="104"/>
      <c r="CW1666" s="104"/>
      <c r="CX1666" s="104"/>
      <c r="CY1666" s="104"/>
      <c r="CZ1666" s="104"/>
      <c r="DA1666" s="104"/>
      <c r="DB1666" s="104"/>
      <c r="DC1666" s="104"/>
      <c r="DD1666" s="104"/>
      <c r="DE1666" s="104"/>
      <c r="DF1666" s="104"/>
      <c r="DG1666" s="104"/>
      <c r="DH1666" s="104"/>
      <c r="DI1666" s="104"/>
      <c r="DJ1666" s="107"/>
    </row>
    <row r="1667" spans="1:114" x14ac:dyDescent="0.2">
      <c r="A1667" s="164"/>
      <c r="B1667" s="165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Q1667" s="116"/>
      <c r="R1667" s="116"/>
      <c r="S1667" s="116"/>
      <c r="T1667" s="116"/>
      <c r="U1667" s="116"/>
      <c r="V1667" s="116"/>
      <c r="W1667" s="116"/>
      <c r="X1667" s="116"/>
      <c r="Y1667" s="122"/>
      <c r="Z1667" s="104"/>
      <c r="AA1667" s="104"/>
      <c r="AB1667" s="104"/>
      <c r="AC1667" s="104"/>
      <c r="AD1667" s="104"/>
      <c r="AE1667" s="104"/>
      <c r="AF1667" s="104"/>
      <c r="AG1667" s="104"/>
      <c r="AH1667" s="104"/>
      <c r="AI1667" s="104"/>
      <c r="AJ1667" s="104"/>
      <c r="AK1667" s="104"/>
      <c r="AL1667" s="104"/>
      <c r="AM1667" s="104"/>
      <c r="AN1667" s="104"/>
      <c r="AO1667" s="104"/>
      <c r="AP1667" s="104"/>
      <c r="AQ1667" s="104"/>
      <c r="AR1667" s="104"/>
      <c r="AS1667" s="104"/>
      <c r="AT1667" s="104"/>
      <c r="AU1667" s="104"/>
      <c r="AV1667" s="104"/>
      <c r="AW1667" s="104"/>
      <c r="AX1667" s="104"/>
      <c r="AY1667" s="104"/>
      <c r="AZ1667" s="104"/>
      <c r="BA1667" s="104"/>
      <c r="BB1667" s="104"/>
      <c r="BC1667" s="104"/>
      <c r="BD1667" s="104"/>
      <c r="BE1667" s="104"/>
      <c r="BF1667" s="104"/>
      <c r="BG1667" s="104"/>
      <c r="BH1667" s="104"/>
      <c r="BI1667" s="104"/>
      <c r="BJ1667" s="104"/>
      <c r="BK1667" s="104"/>
      <c r="BL1667" s="104"/>
      <c r="BM1667" s="104"/>
      <c r="BN1667" s="104"/>
      <c r="BO1667" s="104"/>
      <c r="BP1667" s="104"/>
      <c r="BQ1667" s="104"/>
      <c r="BR1667" s="104"/>
      <c r="BS1667" s="104"/>
      <c r="BT1667" s="104"/>
      <c r="BU1667" s="104"/>
      <c r="BV1667" s="104"/>
      <c r="BW1667" s="104"/>
      <c r="BX1667" s="104"/>
      <c r="BY1667" s="104"/>
      <c r="BZ1667" s="104"/>
      <c r="CA1667" s="104"/>
      <c r="CB1667" s="104"/>
      <c r="CC1667" s="104"/>
      <c r="CD1667" s="104"/>
      <c r="CE1667" s="104"/>
      <c r="CF1667" s="104"/>
      <c r="CG1667" s="104"/>
      <c r="CH1667" s="104"/>
      <c r="CI1667" s="104"/>
      <c r="CJ1667" s="104"/>
      <c r="CK1667" s="104"/>
      <c r="CL1667" s="104"/>
      <c r="CM1667" s="104"/>
      <c r="CN1667" s="104"/>
      <c r="CO1667" s="104"/>
      <c r="CP1667" s="104"/>
      <c r="CQ1667" s="104"/>
      <c r="CR1667" s="104"/>
      <c r="CS1667" s="104"/>
      <c r="CT1667" s="104"/>
      <c r="CU1667" s="104"/>
      <c r="CV1667" s="104"/>
      <c r="CW1667" s="104"/>
      <c r="CX1667" s="104"/>
      <c r="CY1667" s="104"/>
      <c r="CZ1667" s="104"/>
      <c r="DA1667" s="104"/>
      <c r="DB1667" s="104"/>
      <c r="DC1667" s="104"/>
      <c r="DD1667" s="104"/>
      <c r="DE1667" s="104"/>
      <c r="DF1667" s="104"/>
      <c r="DG1667" s="104"/>
      <c r="DH1667" s="104"/>
      <c r="DI1667" s="104"/>
      <c r="DJ1667" s="107"/>
    </row>
    <row r="1668" spans="1:114" x14ac:dyDescent="0.2">
      <c r="A1668" s="164"/>
      <c r="B1668" s="165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Q1668" s="116"/>
      <c r="R1668" s="116"/>
      <c r="S1668" s="116"/>
      <c r="T1668" s="116"/>
      <c r="U1668" s="116"/>
      <c r="V1668" s="116"/>
      <c r="W1668" s="116"/>
      <c r="X1668" s="116"/>
      <c r="Y1668" s="122"/>
      <c r="Z1668" s="104"/>
      <c r="AA1668" s="104"/>
      <c r="AB1668" s="104"/>
      <c r="AC1668" s="104"/>
      <c r="AD1668" s="104"/>
      <c r="AE1668" s="104"/>
      <c r="AF1668" s="104"/>
      <c r="AG1668" s="104"/>
      <c r="AH1668" s="104"/>
      <c r="AI1668" s="104"/>
      <c r="AJ1668" s="104"/>
      <c r="AK1668" s="104"/>
      <c r="AL1668" s="104"/>
      <c r="AM1668" s="104"/>
      <c r="AN1668" s="104"/>
      <c r="AO1668" s="104"/>
      <c r="AP1668" s="104"/>
      <c r="AQ1668" s="104"/>
      <c r="AR1668" s="104"/>
      <c r="AS1668" s="104"/>
      <c r="AT1668" s="104"/>
      <c r="AU1668" s="104"/>
      <c r="AV1668" s="104"/>
      <c r="AW1668" s="104"/>
      <c r="AX1668" s="104"/>
      <c r="AY1668" s="104"/>
      <c r="AZ1668" s="104"/>
      <c r="BA1668" s="104"/>
      <c r="BB1668" s="104"/>
      <c r="BC1668" s="104"/>
      <c r="BD1668" s="104"/>
      <c r="BE1668" s="104"/>
      <c r="BF1668" s="104"/>
      <c r="BG1668" s="104"/>
      <c r="BH1668" s="104"/>
      <c r="BI1668" s="104"/>
      <c r="BJ1668" s="104"/>
      <c r="BK1668" s="104"/>
      <c r="BL1668" s="104"/>
      <c r="BM1668" s="104"/>
      <c r="BN1668" s="104"/>
      <c r="BO1668" s="104"/>
      <c r="BP1668" s="104"/>
      <c r="BQ1668" s="104"/>
      <c r="BR1668" s="104"/>
      <c r="BS1668" s="104"/>
      <c r="BT1668" s="104"/>
      <c r="BU1668" s="104"/>
      <c r="BV1668" s="104"/>
      <c r="BW1668" s="104"/>
      <c r="BX1668" s="104"/>
      <c r="BY1668" s="104"/>
      <c r="BZ1668" s="104"/>
      <c r="CA1668" s="104"/>
      <c r="CB1668" s="104"/>
      <c r="CC1668" s="104"/>
      <c r="CD1668" s="104"/>
      <c r="CE1668" s="104"/>
      <c r="CF1668" s="104"/>
      <c r="CG1668" s="104"/>
      <c r="CH1668" s="104"/>
      <c r="CI1668" s="104"/>
      <c r="CJ1668" s="104"/>
      <c r="CK1668" s="104"/>
      <c r="CL1668" s="104"/>
      <c r="CM1668" s="104"/>
      <c r="CN1668" s="104"/>
      <c r="CO1668" s="104"/>
      <c r="CP1668" s="104"/>
      <c r="CQ1668" s="104"/>
      <c r="CR1668" s="104"/>
      <c r="CS1668" s="104"/>
      <c r="CT1668" s="104"/>
      <c r="CU1668" s="104"/>
      <c r="CV1668" s="104"/>
      <c r="CW1668" s="104"/>
      <c r="CX1668" s="104"/>
      <c r="CY1668" s="104"/>
      <c r="CZ1668" s="104"/>
      <c r="DA1668" s="104"/>
      <c r="DB1668" s="104"/>
      <c r="DC1668" s="104"/>
      <c r="DD1668" s="104"/>
      <c r="DE1668" s="104"/>
      <c r="DF1668" s="104"/>
      <c r="DG1668" s="104"/>
      <c r="DH1668" s="104"/>
      <c r="DI1668" s="104"/>
      <c r="DJ1668" s="107"/>
    </row>
    <row r="1669" spans="1:114" x14ac:dyDescent="0.2">
      <c r="A1669" s="164"/>
      <c r="B1669" s="165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Q1669" s="116"/>
      <c r="R1669" s="116"/>
      <c r="S1669" s="116"/>
      <c r="T1669" s="116"/>
      <c r="U1669" s="116"/>
      <c r="V1669" s="116"/>
      <c r="W1669" s="116"/>
      <c r="X1669" s="116"/>
      <c r="Y1669" s="122"/>
      <c r="Z1669" s="104"/>
      <c r="AA1669" s="104"/>
      <c r="AB1669" s="104"/>
      <c r="AC1669" s="104"/>
      <c r="AD1669" s="104"/>
      <c r="AE1669" s="104"/>
      <c r="AF1669" s="104"/>
      <c r="AG1669" s="104"/>
      <c r="AH1669" s="104"/>
      <c r="AI1669" s="104"/>
      <c r="AJ1669" s="104"/>
      <c r="AK1669" s="104"/>
      <c r="AL1669" s="104"/>
      <c r="AM1669" s="104"/>
      <c r="AN1669" s="104"/>
      <c r="AO1669" s="104"/>
      <c r="AP1669" s="104"/>
      <c r="AQ1669" s="104"/>
      <c r="AR1669" s="104"/>
      <c r="AS1669" s="104"/>
      <c r="AT1669" s="104"/>
      <c r="AU1669" s="104"/>
      <c r="AV1669" s="104"/>
      <c r="AW1669" s="104"/>
      <c r="AX1669" s="104"/>
      <c r="AY1669" s="104"/>
      <c r="AZ1669" s="104"/>
      <c r="BA1669" s="104"/>
      <c r="BB1669" s="104"/>
      <c r="BC1669" s="104"/>
      <c r="BD1669" s="104"/>
      <c r="BE1669" s="104"/>
      <c r="BF1669" s="104"/>
      <c r="BG1669" s="104"/>
      <c r="BH1669" s="104"/>
      <c r="BI1669" s="104"/>
      <c r="BJ1669" s="104"/>
      <c r="BK1669" s="104"/>
      <c r="BL1669" s="104"/>
      <c r="BM1669" s="104"/>
      <c r="BN1669" s="104"/>
      <c r="BO1669" s="104"/>
      <c r="BP1669" s="104"/>
      <c r="BQ1669" s="104"/>
      <c r="BR1669" s="104"/>
      <c r="BS1669" s="104"/>
      <c r="BT1669" s="104"/>
      <c r="BU1669" s="104"/>
      <c r="BV1669" s="104"/>
      <c r="BW1669" s="104"/>
      <c r="BX1669" s="104"/>
      <c r="BY1669" s="104"/>
      <c r="BZ1669" s="104"/>
      <c r="CA1669" s="104"/>
      <c r="CB1669" s="104"/>
      <c r="CC1669" s="104"/>
      <c r="CD1669" s="104"/>
      <c r="CE1669" s="104"/>
      <c r="CF1669" s="104"/>
      <c r="CG1669" s="104"/>
      <c r="CH1669" s="104"/>
      <c r="CI1669" s="104"/>
      <c r="CJ1669" s="104"/>
      <c r="CK1669" s="104"/>
      <c r="CL1669" s="104"/>
      <c r="CM1669" s="104"/>
      <c r="CN1669" s="104"/>
      <c r="CO1669" s="104"/>
      <c r="CP1669" s="104"/>
      <c r="CQ1669" s="104"/>
      <c r="CR1669" s="104"/>
      <c r="CS1669" s="104"/>
      <c r="CT1669" s="104"/>
      <c r="CU1669" s="104"/>
      <c r="CV1669" s="104"/>
      <c r="CW1669" s="104"/>
      <c r="CX1669" s="104"/>
      <c r="CY1669" s="104"/>
      <c r="CZ1669" s="104"/>
      <c r="DA1669" s="104"/>
      <c r="DB1669" s="104"/>
      <c r="DC1669" s="104"/>
      <c r="DD1669" s="104"/>
      <c r="DE1669" s="104"/>
      <c r="DF1669" s="104"/>
      <c r="DG1669" s="104"/>
      <c r="DH1669" s="104"/>
      <c r="DI1669" s="104"/>
      <c r="DJ1669" s="107"/>
    </row>
    <row r="1670" spans="1:114" x14ac:dyDescent="0.2">
      <c r="A1670" s="164"/>
      <c r="B1670" s="165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Q1670" s="116"/>
      <c r="R1670" s="116"/>
      <c r="S1670" s="116"/>
      <c r="T1670" s="116"/>
      <c r="U1670" s="116"/>
      <c r="V1670" s="116"/>
      <c r="W1670" s="116"/>
      <c r="X1670" s="116"/>
      <c r="Y1670" s="122"/>
      <c r="Z1670" s="104"/>
      <c r="AA1670" s="104"/>
      <c r="AB1670" s="104"/>
      <c r="AC1670" s="104"/>
      <c r="AD1670" s="104"/>
      <c r="AE1670" s="104"/>
      <c r="AF1670" s="104"/>
      <c r="AG1670" s="104"/>
      <c r="AH1670" s="104"/>
      <c r="AI1670" s="104"/>
      <c r="AJ1670" s="104"/>
      <c r="AK1670" s="104"/>
      <c r="AL1670" s="104"/>
      <c r="AM1670" s="104"/>
      <c r="AN1670" s="104"/>
      <c r="AO1670" s="104"/>
      <c r="AP1670" s="104"/>
      <c r="AQ1670" s="104"/>
      <c r="AR1670" s="104"/>
      <c r="AS1670" s="104"/>
      <c r="AT1670" s="104"/>
      <c r="AU1670" s="104"/>
      <c r="AV1670" s="104"/>
      <c r="AW1670" s="104"/>
      <c r="AX1670" s="104"/>
      <c r="AY1670" s="104"/>
      <c r="AZ1670" s="104"/>
      <c r="BA1670" s="104"/>
      <c r="BB1670" s="104"/>
      <c r="BC1670" s="104"/>
      <c r="BD1670" s="104"/>
      <c r="BE1670" s="104"/>
      <c r="BF1670" s="104"/>
      <c r="BG1670" s="104"/>
      <c r="BH1670" s="104"/>
      <c r="BI1670" s="104"/>
      <c r="BJ1670" s="104"/>
      <c r="BK1670" s="104"/>
      <c r="BL1670" s="104"/>
      <c r="BM1670" s="104"/>
      <c r="BN1670" s="104"/>
      <c r="BO1670" s="104"/>
      <c r="BP1670" s="104"/>
      <c r="BQ1670" s="104"/>
      <c r="BR1670" s="104"/>
      <c r="BS1670" s="104"/>
      <c r="BT1670" s="104"/>
      <c r="BU1670" s="104"/>
      <c r="BV1670" s="104"/>
      <c r="BW1670" s="104"/>
      <c r="BX1670" s="104"/>
      <c r="BY1670" s="104"/>
      <c r="BZ1670" s="104"/>
      <c r="CA1670" s="104"/>
      <c r="CB1670" s="104"/>
      <c r="CC1670" s="104"/>
      <c r="CD1670" s="104"/>
      <c r="CE1670" s="104"/>
      <c r="CF1670" s="104"/>
      <c r="CG1670" s="104"/>
      <c r="CH1670" s="104"/>
      <c r="CI1670" s="104"/>
      <c r="CJ1670" s="104"/>
      <c r="CK1670" s="104"/>
      <c r="CL1670" s="104"/>
      <c r="CM1670" s="104"/>
      <c r="CN1670" s="104"/>
      <c r="CO1670" s="104"/>
      <c r="CP1670" s="104"/>
      <c r="CQ1670" s="104"/>
      <c r="CR1670" s="104"/>
      <c r="CS1670" s="104"/>
      <c r="CT1670" s="104"/>
      <c r="CU1670" s="104"/>
      <c r="CV1670" s="104"/>
      <c r="CW1670" s="104"/>
      <c r="CX1670" s="104"/>
      <c r="CY1670" s="104"/>
      <c r="CZ1670" s="104"/>
      <c r="DA1670" s="104"/>
      <c r="DB1670" s="104"/>
      <c r="DC1670" s="104"/>
      <c r="DD1670" s="104"/>
      <c r="DE1670" s="104"/>
      <c r="DF1670" s="104"/>
      <c r="DG1670" s="104"/>
      <c r="DH1670" s="104"/>
      <c r="DI1670" s="104"/>
      <c r="DJ1670" s="107"/>
    </row>
    <row r="1671" spans="1:114" x14ac:dyDescent="0.2">
      <c r="A1671" s="164"/>
      <c r="B1671" s="165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Q1671" s="116"/>
      <c r="R1671" s="116"/>
      <c r="S1671" s="116"/>
      <c r="T1671" s="116"/>
      <c r="U1671" s="116"/>
      <c r="V1671" s="116"/>
      <c r="W1671" s="116"/>
      <c r="X1671" s="116"/>
      <c r="Y1671" s="122"/>
      <c r="Z1671" s="104"/>
      <c r="AA1671" s="104"/>
      <c r="AB1671" s="104"/>
      <c r="AC1671" s="104"/>
      <c r="AD1671" s="104"/>
      <c r="AE1671" s="104"/>
      <c r="AF1671" s="104"/>
      <c r="AG1671" s="104"/>
      <c r="AH1671" s="104"/>
      <c r="AI1671" s="104"/>
      <c r="AJ1671" s="104"/>
      <c r="AK1671" s="104"/>
      <c r="AL1671" s="104"/>
      <c r="AM1671" s="104"/>
      <c r="AN1671" s="104"/>
      <c r="AO1671" s="104"/>
      <c r="AP1671" s="104"/>
      <c r="AQ1671" s="104"/>
      <c r="AR1671" s="104"/>
      <c r="AS1671" s="104"/>
      <c r="AT1671" s="104"/>
      <c r="AU1671" s="104"/>
      <c r="AV1671" s="104"/>
      <c r="AW1671" s="104"/>
      <c r="AX1671" s="104"/>
      <c r="AY1671" s="104"/>
      <c r="AZ1671" s="104"/>
      <c r="BA1671" s="104"/>
      <c r="BB1671" s="104"/>
      <c r="BC1671" s="104"/>
      <c r="BD1671" s="104"/>
      <c r="BE1671" s="104"/>
      <c r="BF1671" s="104"/>
      <c r="BG1671" s="104"/>
      <c r="BH1671" s="104"/>
      <c r="BI1671" s="104"/>
      <c r="BJ1671" s="104"/>
      <c r="BK1671" s="104"/>
      <c r="BL1671" s="104"/>
      <c r="BM1671" s="104"/>
      <c r="BN1671" s="104"/>
      <c r="BO1671" s="104"/>
      <c r="BP1671" s="104"/>
      <c r="BQ1671" s="104"/>
      <c r="BR1671" s="104"/>
      <c r="BS1671" s="104"/>
      <c r="BT1671" s="104"/>
      <c r="BU1671" s="104"/>
      <c r="BV1671" s="104"/>
      <c r="BW1671" s="104"/>
      <c r="BX1671" s="104"/>
      <c r="BY1671" s="104"/>
      <c r="BZ1671" s="104"/>
      <c r="CA1671" s="104"/>
      <c r="CB1671" s="104"/>
      <c r="CC1671" s="104"/>
      <c r="CD1671" s="104"/>
      <c r="CE1671" s="104"/>
      <c r="CF1671" s="104"/>
      <c r="CG1671" s="104"/>
      <c r="CH1671" s="104"/>
      <c r="CI1671" s="104"/>
      <c r="CJ1671" s="104"/>
      <c r="CK1671" s="104"/>
      <c r="CL1671" s="104"/>
      <c r="CM1671" s="104"/>
      <c r="CN1671" s="104"/>
      <c r="CO1671" s="104"/>
      <c r="CP1671" s="104"/>
      <c r="CQ1671" s="104"/>
      <c r="CR1671" s="104"/>
      <c r="CS1671" s="104"/>
      <c r="CT1671" s="104"/>
      <c r="CU1671" s="104"/>
      <c r="CV1671" s="104"/>
      <c r="CW1671" s="104"/>
      <c r="CX1671" s="104"/>
      <c r="CY1671" s="104"/>
      <c r="CZ1671" s="104"/>
      <c r="DA1671" s="104"/>
      <c r="DB1671" s="104"/>
      <c r="DC1671" s="104"/>
      <c r="DD1671" s="104"/>
      <c r="DE1671" s="104"/>
      <c r="DF1671" s="104"/>
      <c r="DG1671" s="104"/>
      <c r="DH1671" s="104"/>
      <c r="DI1671" s="104"/>
      <c r="DJ1671" s="107"/>
    </row>
    <row r="1672" spans="1:114" x14ac:dyDescent="0.2">
      <c r="A1672" s="164"/>
      <c r="B1672" s="165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Q1672" s="116"/>
      <c r="R1672" s="116"/>
      <c r="S1672" s="116"/>
      <c r="T1672" s="116"/>
      <c r="U1672" s="116"/>
      <c r="V1672" s="116"/>
      <c r="W1672" s="116"/>
      <c r="X1672" s="116"/>
      <c r="Y1672" s="122"/>
      <c r="Z1672" s="104"/>
      <c r="AA1672" s="104"/>
      <c r="AB1672" s="104"/>
      <c r="AC1672" s="104"/>
      <c r="AD1672" s="104"/>
      <c r="AE1672" s="104"/>
      <c r="AF1672" s="104"/>
      <c r="AG1672" s="104"/>
      <c r="AH1672" s="104"/>
      <c r="AI1672" s="104"/>
      <c r="AJ1672" s="104"/>
      <c r="AK1672" s="104"/>
      <c r="AL1672" s="104"/>
      <c r="AM1672" s="104"/>
      <c r="AN1672" s="104"/>
      <c r="AO1672" s="104"/>
      <c r="AP1672" s="104"/>
      <c r="AQ1672" s="104"/>
      <c r="AR1672" s="104"/>
      <c r="AS1672" s="104"/>
      <c r="AT1672" s="104"/>
      <c r="AU1672" s="104"/>
      <c r="AV1672" s="104"/>
      <c r="AW1672" s="104"/>
      <c r="AX1672" s="104"/>
      <c r="AY1672" s="104"/>
      <c r="AZ1672" s="104"/>
      <c r="BA1672" s="104"/>
      <c r="BB1672" s="104"/>
      <c r="BC1672" s="104"/>
      <c r="BD1672" s="104"/>
      <c r="BE1672" s="104"/>
      <c r="BF1672" s="104"/>
      <c r="BG1672" s="104"/>
      <c r="BH1672" s="104"/>
      <c r="BI1672" s="104"/>
      <c r="BJ1672" s="104"/>
      <c r="BK1672" s="104"/>
      <c r="BL1672" s="104"/>
      <c r="BM1672" s="104"/>
      <c r="BN1672" s="104"/>
      <c r="BO1672" s="104"/>
      <c r="BP1672" s="104"/>
      <c r="BQ1672" s="104"/>
      <c r="BR1672" s="104"/>
      <c r="BS1672" s="104"/>
      <c r="BT1672" s="104"/>
      <c r="BU1672" s="104"/>
      <c r="BV1672" s="104"/>
      <c r="BW1672" s="104"/>
      <c r="BX1672" s="104"/>
      <c r="BY1672" s="104"/>
      <c r="BZ1672" s="104"/>
      <c r="CA1672" s="104"/>
      <c r="CB1672" s="104"/>
      <c r="CC1672" s="104"/>
      <c r="CD1672" s="104"/>
      <c r="CE1672" s="104"/>
      <c r="CF1672" s="104"/>
      <c r="CG1672" s="104"/>
      <c r="CH1672" s="104"/>
      <c r="CI1672" s="104"/>
      <c r="CJ1672" s="104"/>
      <c r="CK1672" s="104"/>
      <c r="CL1672" s="104"/>
      <c r="CM1672" s="104"/>
      <c r="CN1672" s="104"/>
      <c r="CO1672" s="104"/>
      <c r="CP1672" s="104"/>
      <c r="CQ1672" s="104"/>
      <c r="CR1672" s="104"/>
      <c r="CS1672" s="104"/>
      <c r="CT1672" s="104"/>
      <c r="CU1672" s="104"/>
      <c r="CV1672" s="104"/>
      <c r="CW1672" s="104"/>
      <c r="CX1672" s="104"/>
      <c r="CY1672" s="104"/>
      <c r="CZ1672" s="104"/>
      <c r="DA1672" s="104"/>
      <c r="DB1672" s="104"/>
      <c r="DC1672" s="104"/>
      <c r="DD1672" s="104"/>
      <c r="DE1672" s="104"/>
      <c r="DF1672" s="104"/>
      <c r="DG1672" s="104"/>
      <c r="DH1672" s="104"/>
      <c r="DI1672" s="104"/>
      <c r="DJ1672" s="107"/>
    </row>
    <row r="1673" spans="1:114" x14ac:dyDescent="0.2">
      <c r="A1673" s="164"/>
      <c r="B1673" s="165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Q1673" s="116"/>
      <c r="R1673" s="116"/>
      <c r="S1673" s="116"/>
      <c r="T1673" s="116"/>
      <c r="U1673" s="116"/>
      <c r="V1673" s="116"/>
      <c r="W1673" s="116"/>
      <c r="X1673" s="116"/>
      <c r="Y1673" s="122"/>
      <c r="Z1673" s="104"/>
      <c r="AA1673" s="104"/>
      <c r="AB1673" s="104"/>
      <c r="AC1673" s="104"/>
      <c r="AD1673" s="104"/>
      <c r="AE1673" s="104"/>
      <c r="AF1673" s="104"/>
      <c r="AG1673" s="104"/>
      <c r="AH1673" s="104"/>
      <c r="AI1673" s="104"/>
      <c r="AJ1673" s="104"/>
      <c r="AK1673" s="104"/>
      <c r="AL1673" s="104"/>
      <c r="AM1673" s="104"/>
      <c r="AN1673" s="104"/>
      <c r="AO1673" s="104"/>
      <c r="AP1673" s="104"/>
      <c r="AQ1673" s="104"/>
      <c r="AR1673" s="104"/>
      <c r="AS1673" s="104"/>
      <c r="AT1673" s="104"/>
      <c r="AU1673" s="104"/>
      <c r="AV1673" s="104"/>
      <c r="AW1673" s="104"/>
      <c r="AX1673" s="104"/>
      <c r="AY1673" s="104"/>
      <c r="AZ1673" s="104"/>
      <c r="BA1673" s="104"/>
      <c r="BB1673" s="104"/>
      <c r="BC1673" s="104"/>
      <c r="BD1673" s="104"/>
      <c r="BE1673" s="104"/>
      <c r="BF1673" s="104"/>
      <c r="BG1673" s="104"/>
      <c r="BH1673" s="104"/>
      <c r="BI1673" s="104"/>
      <c r="BJ1673" s="104"/>
      <c r="BK1673" s="104"/>
      <c r="BL1673" s="104"/>
      <c r="BM1673" s="104"/>
      <c r="BN1673" s="104"/>
      <c r="BO1673" s="104"/>
      <c r="BP1673" s="104"/>
      <c r="BQ1673" s="104"/>
      <c r="BR1673" s="104"/>
      <c r="BS1673" s="104"/>
      <c r="BT1673" s="104"/>
      <c r="BU1673" s="104"/>
      <c r="BV1673" s="104"/>
      <c r="BW1673" s="104"/>
      <c r="BX1673" s="104"/>
      <c r="BY1673" s="104"/>
      <c r="BZ1673" s="104"/>
      <c r="CA1673" s="104"/>
      <c r="CB1673" s="104"/>
      <c r="CC1673" s="104"/>
      <c r="CD1673" s="104"/>
      <c r="CE1673" s="104"/>
      <c r="CF1673" s="104"/>
      <c r="CG1673" s="104"/>
      <c r="CH1673" s="104"/>
      <c r="CI1673" s="104"/>
      <c r="CJ1673" s="104"/>
      <c r="CK1673" s="104"/>
      <c r="CL1673" s="104"/>
      <c r="CM1673" s="104"/>
      <c r="CN1673" s="104"/>
      <c r="CO1673" s="104"/>
      <c r="CP1673" s="104"/>
      <c r="CQ1673" s="104"/>
      <c r="CR1673" s="104"/>
      <c r="CS1673" s="104"/>
      <c r="CT1673" s="104"/>
      <c r="CU1673" s="104"/>
      <c r="CV1673" s="104"/>
      <c r="CW1673" s="104"/>
      <c r="CX1673" s="104"/>
      <c r="CY1673" s="104"/>
      <c r="CZ1673" s="104"/>
      <c r="DA1673" s="104"/>
      <c r="DB1673" s="104"/>
      <c r="DC1673" s="104"/>
      <c r="DD1673" s="104"/>
      <c r="DE1673" s="104"/>
      <c r="DF1673" s="104"/>
      <c r="DG1673" s="104"/>
      <c r="DH1673" s="104"/>
      <c r="DI1673" s="104"/>
      <c r="DJ1673" s="107"/>
    </row>
    <row r="1674" spans="1:114" x14ac:dyDescent="0.2">
      <c r="A1674" s="164"/>
      <c r="B1674" s="165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Q1674" s="116"/>
      <c r="R1674" s="116"/>
      <c r="S1674" s="116"/>
      <c r="T1674" s="116"/>
      <c r="U1674" s="116"/>
      <c r="V1674" s="116"/>
      <c r="W1674" s="116"/>
      <c r="X1674" s="116"/>
      <c r="Y1674" s="122"/>
      <c r="Z1674" s="104"/>
      <c r="AA1674" s="104"/>
      <c r="AB1674" s="104"/>
      <c r="AC1674" s="104"/>
      <c r="AD1674" s="104"/>
      <c r="AE1674" s="104"/>
      <c r="AF1674" s="104"/>
      <c r="AG1674" s="104"/>
      <c r="AH1674" s="104"/>
      <c r="AI1674" s="104"/>
      <c r="AJ1674" s="104"/>
      <c r="AK1674" s="104"/>
      <c r="AL1674" s="104"/>
      <c r="AM1674" s="104"/>
      <c r="AN1674" s="104"/>
      <c r="AO1674" s="104"/>
      <c r="AP1674" s="104"/>
      <c r="AQ1674" s="104"/>
      <c r="AR1674" s="104"/>
      <c r="AS1674" s="104"/>
      <c r="AT1674" s="104"/>
      <c r="AU1674" s="104"/>
      <c r="AV1674" s="104"/>
      <c r="AW1674" s="104"/>
      <c r="AX1674" s="104"/>
      <c r="AY1674" s="104"/>
      <c r="AZ1674" s="104"/>
      <c r="BA1674" s="104"/>
      <c r="BB1674" s="104"/>
      <c r="BC1674" s="104"/>
      <c r="BD1674" s="104"/>
      <c r="BE1674" s="104"/>
      <c r="BF1674" s="104"/>
      <c r="BG1674" s="104"/>
      <c r="BH1674" s="104"/>
      <c r="BI1674" s="104"/>
      <c r="BJ1674" s="104"/>
      <c r="BK1674" s="104"/>
      <c r="BL1674" s="104"/>
      <c r="BM1674" s="104"/>
      <c r="BN1674" s="104"/>
      <c r="BO1674" s="104"/>
      <c r="BP1674" s="104"/>
      <c r="BQ1674" s="104"/>
      <c r="BR1674" s="104"/>
      <c r="BS1674" s="104"/>
      <c r="BT1674" s="104"/>
      <c r="BU1674" s="104"/>
      <c r="BV1674" s="104"/>
      <c r="BW1674" s="104"/>
      <c r="BX1674" s="104"/>
      <c r="BY1674" s="104"/>
      <c r="BZ1674" s="104"/>
      <c r="CA1674" s="104"/>
      <c r="CB1674" s="104"/>
      <c r="CC1674" s="104"/>
      <c r="CD1674" s="104"/>
      <c r="CE1674" s="104"/>
      <c r="CF1674" s="104"/>
      <c r="CG1674" s="104"/>
      <c r="CH1674" s="104"/>
      <c r="CI1674" s="104"/>
      <c r="CJ1674" s="104"/>
      <c r="CK1674" s="104"/>
      <c r="CL1674" s="104"/>
      <c r="CM1674" s="104"/>
      <c r="CN1674" s="104"/>
      <c r="CO1674" s="104"/>
      <c r="CP1674" s="104"/>
      <c r="CQ1674" s="104"/>
      <c r="CR1674" s="104"/>
      <c r="CS1674" s="104"/>
      <c r="CT1674" s="104"/>
      <c r="CU1674" s="104"/>
      <c r="CV1674" s="104"/>
      <c r="CW1674" s="104"/>
      <c r="CX1674" s="104"/>
      <c r="CY1674" s="104"/>
      <c r="CZ1674" s="104"/>
      <c r="DA1674" s="104"/>
      <c r="DB1674" s="104"/>
      <c r="DC1674" s="104"/>
      <c r="DD1674" s="104"/>
      <c r="DE1674" s="104"/>
      <c r="DF1674" s="104"/>
      <c r="DG1674" s="104"/>
      <c r="DH1674" s="104"/>
      <c r="DI1674" s="104"/>
      <c r="DJ1674" s="107"/>
    </row>
    <row r="1675" spans="1:114" x14ac:dyDescent="0.2">
      <c r="A1675" s="164"/>
      <c r="B1675" s="165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Q1675" s="116"/>
      <c r="R1675" s="116"/>
      <c r="S1675" s="116"/>
      <c r="T1675" s="116"/>
      <c r="U1675" s="116"/>
      <c r="V1675" s="116"/>
      <c r="W1675" s="116"/>
      <c r="X1675" s="116"/>
      <c r="Y1675" s="122"/>
      <c r="Z1675" s="104"/>
      <c r="AA1675" s="104"/>
      <c r="AB1675" s="104"/>
      <c r="AC1675" s="104"/>
      <c r="AD1675" s="104"/>
      <c r="AE1675" s="104"/>
      <c r="AF1675" s="104"/>
      <c r="AG1675" s="104"/>
      <c r="AH1675" s="104"/>
      <c r="AI1675" s="104"/>
      <c r="AJ1675" s="104"/>
      <c r="AK1675" s="104"/>
      <c r="AL1675" s="104"/>
      <c r="AM1675" s="104"/>
      <c r="AN1675" s="104"/>
      <c r="AO1675" s="104"/>
      <c r="AP1675" s="104"/>
      <c r="AQ1675" s="104"/>
      <c r="AR1675" s="104"/>
      <c r="AS1675" s="104"/>
      <c r="AT1675" s="104"/>
      <c r="AU1675" s="104"/>
      <c r="AV1675" s="104"/>
      <c r="AW1675" s="104"/>
      <c r="AX1675" s="104"/>
      <c r="AY1675" s="104"/>
      <c r="AZ1675" s="104"/>
      <c r="BA1675" s="104"/>
      <c r="BB1675" s="104"/>
      <c r="BC1675" s="104"/>
      <c r="BD1675" s="104"/>
      <c r="BE1675" s="104"/>
      <c r="BF1675" s="104"/>
      <c r="BG1675" s="104"/>
      <c r="BH1675" s="104"/>
      <c r="BI1675" s="104"/>
      <c r="BJ1675" s="104"/>
      <c r="BK1675" s="104"/>
      <c r="BL1675" s="104"/>
      <c r="BM1675" s="104"/>
      <c r="BN1675" s="104"/>
      <c r="BO1675" s="104"/>
      <c r="BP1675" s="104"/>
      <c r="BQ1675" s="104"/>
      <c r="BR1675" s="104"/>
      <c r="BS1675" s="104"/>
      <c r="BT1675" s="104"/>
      <c r="BU1675" s="104"/>
      <c r="BV1675" s="104"/>
      <c r="BW1675" s="104"/>
      <c r="BX1675" s="104"/>
      <c r="BY1675" s="104"/>
      <c r="BZ1675" s="104"/>
      <c r="CA1675" s="104"/>
      <c r="CB1675" s="104"/>
      <c r="CC1675" s="104"/>
      <c r="CD1675" s="104"/>
      <c r="CE1675" s="104"/>
      <c r="CF1675" s="104"/>
      <c r="CG1675" s="104"/>
      <c r="CH1675" s="104"/>
      <c r="CI1675" s="104"/>
      <c r="CJ1675" s="104"/>
      <c r="CK1675" s="104"/>
      <c r="CL1675" s="104"/>
      <c r="CM1675" s="104"/>
      <c r="CN1675" s="104"/>
      <c r="CO1675" s="104"/>
      <c r="CP1675" s="104"/>
      <c r="CQ1675" s="104"/>
      <c r="CR1675" s="104"/>
      <c r="CS1675" s="104"/>
      <c r="CT1675" s="104"/>
      <c r="CU1675" s="104"/>
      <c r="CV1675" s="104"/>
      <c r="CW1675" s="104"/>
      <c r="CX1675" s="104"/>
      <c r="CY1675" s="104"/>
      <c r="CZ1675" s="104"/>
      <c r="DA1675" s="104"/>
      <c r="DB1675" s="104"/>
      <c r="DC1675" s="104"/>
      <c r="DD1675" s="104"/>
      <c r="DE1675" s="104"/>
      <c r="DF1675" s="104"/>
      <c r="DG1675" s="104"/>
      <c r="DH1675" s="104"/>
      <c r="DI1675" s="104"/>
      <c r="DJ1675" s="107"/>
    </row>
    <row r="1676" spans="1:114" x14ac:dyDescent="0.2">
      <c r="A1676" s="164"/>
      <c r="B1676" s="165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Q1676" s="116"/>
      <c r="R1676" s="116"/>
      <c r="S1676" s="116"/>
      <c r="T1676" s="116"/>
      <c r="U1676" s="116"/>
      <c r="V1676" s="116"/>
      <c r="W1676" s="116"/>
      <c r="X1676" s="116"/>
      <c r="Y1676" s="122"/>
      <c r="Z1676" s="104"/>
      <c r="AA1676" s="104"/>
      <c r="AB1676" s="104"/>
      <c r="AC1676" s="104"/>
      <c r="AD1676" s="104"/>
      <c r="AE1676" s="104"/>
      <c r="AF1676" s="104"/>
      <c r="AG1676" s="104"/>
      <c r="AH1676" s="104"/>
      <c r="AI1676" s="104"/>
      <c r="AJ1676" s="104"/>
      <c r="AK1676" s="104"/>
      <c r="AL1676" s="104"/>
      <c r="AM1676" s="104"/>
      <c r="AN1676" s="104"/>
      <c r="AO1676" s="104"/>
      <c r="AP1676" s="104"/>
      <c r="AQ1676" s="104"/>
      <c r="AR1676" s="104"/>
      <c r="AS1676" s="104"/>
      <c r="AT1676" s="104"/>
      <c r="AU1676" s="104"/>
      <c r="AV1676" s="104"/>
      <c r="AW1676" s="104"/>
      <c r="AX1676" s="104"/>
      <c r="AY1676" s="104"/>
      <c r="AZ1676" s="104"/>
      <c r="BA1676" s="104"/>
      <c r="BB1676" s="104"/>
      <c r="BC1676" s="104"/>
      <c r="BD1676" s="104"/>
      <c r="BE1676" s="104"/>
      <c r="BF1676" s="104"/>
      <c r="BG1676" s="104"/>
      <c r="BH1676" s="104"/>
      <c r="BI1676" s="104"/>
      <c r="BJ1676" s="104"/>
      <c r="BK1676" s="104"/>
      <c r="BL1676" s="104"/>
      <c r="BM1676" s="104"/>
      <c r="BN1676" s="104"/>
      <c r="BO1676" s="104"/>
      <c r="BP1676" s="104"/>
      <c r="BQ1676" s="104"/>
      <c r="BR1676" s="104"/>
      <c r="BS1676" s="104"/>
      <c r="BT1676" s="104"/>
      <c r="BU1676" s="104"/>
      <c r="BV1676" s="104"/>
      <c r="BW1676" s="104"/>
      <c r="BX1676" s="104"/>
      <c r="BY1676" s="104"/>
      <c r="BZ1676" s="104"/>
      <c r="CA1676" s="104"/>
      <c r="CB1676" s="104"/>
      <c r="CC1676" s="104"/>
      <c r="CD1676" s="104"/>
      <c r="CE1676" s="104"/>
      <c r="CF1676" s="104"/>
      <c r="CG1676" s="104"/>
      <c r="CH1676" s="104"/>
      <c r="CI1676" s="104"/>
      <c r="CJ1676" s="104"/>
      <c r="CK1676" s="104"/>
      <c r="CL1676" s="104"/>
      <c r="CM1676" s="104"/>
      <c r="CN1676" s="104"/>
      <c r="CO1676" s="104"/>
      <c r="CP1676" s="104"/>
      <c r="CQ1676" s="104"/>
      <c r="CR1676" s="104"/>
      <c r="CS1676" s="104"/>
      <c r="CT1676" s="104"/>
      <c r="CU1676" s="104"/>
      <c r="CV1676" s="104"/>
      <c r="CW1676" s="104"/>
      <c r="CX1676" s="104"/>
      <c r="CY1676" s="104"/>
      <c r="CZ1676" s="104"/>
      <c r="DA1676" s="104"/>
      <c r="DB1676" s="104"/>
      <c r="DC1676" s="104"/>
      <c r="DD1676" s="104"/>
      <c r="DE1676" s="104"/>
      <c r="DF1676" s="104"/>
      <c r="DG1676" s="104"/>
      <c r="DH1676" s="104"/>
      <c r="DI1676" s="104"/>
      <c r="DJ1676" s="107"/>
    </row>
    <row r="1677" spans="1:114" x14ac:dyDescent="0.2">
      <c r="A1677" s="164"/>
      <c r="B1677" s="165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Q1677" s="116"/>
      <c r="R1677" s="116"/>
      <c r="S1677" s="116"/>
      <c r="T1677" s="116"/>
      <c r="U1677" s="116"/>
      <c r="V1677" s="116"/>
      <c r="W1677" s="116"/>
      <c r="X1677" s="116"/>
      <c r="Y1677" s="122"/>
      <c r="Z1677" s="104"/>
      <c r="AA1677" s="104"/>
      <c r="AB1677" s="104"/>
      <c r="AC1677" s="104"/>
      <c r="AD1677" s="104"/>
      <c r="AE1677" s="104"/>
      <c r="AF1677" s="104"/>
      <c r="AG1677" s="104"/>
      <c r="AH1677" s="104"/>
      <c r="AI1677" s="104"/>
      <c r="AJ1677" s="104"/>
      <c r="AK1677" s="104"/>
      <c r="AL1677" s="104"/>
      <c r="AM1677" s="104"/>
      <c r="AN1677" s="104"/>
      <c r="AO1677" s="104"/>
      <c r="AP1677" s="104"/>
      <c r="AQ1677" s="104"/>
      <c r="AR1677" s="104"/>
      <c r="AS1677" s="104"/>
      <c r="AT1677" s="104"/>
      <c r="AU1677" s="104"/>
      <c r="AV1677" s="104"/>
      <c r="AW1677" s="104"/>
      <c r="AX1677" s="104"/>
      <c r="AY1677" s="104"/>
      <c r="AZ1677" s="104"/>
      <c r="BA1677" s="104"/>
      <c r="BB1677" s="104"/>
      <c r="BC1677" s="104"/>
      <c r="BD1677" s="104"/>
      <c r="BE1677" s="104"/>
      <c r="BF1677" s="104"/>
      <c r="BG1677" s="104"/>
      <c r="BH1677" s="104"/>
      <c r="BI1677" s="104"/>
      <c r="BJ1677" s="104"/>
      <c r="BK1677" s="104"/>
      <c r="BL1677" s="104"/>
      <c r="BM1677" s="104"/>
      <c r="BN1677" s="104"/>
      <c r="BO1677" s="104"/>
      <c r="BP1677" s="104"/>
      <c r="BQ1677" s="104"/>
      <c r="BR1677" s="104"/>
      <c r="BS1677" s="104"/>
      <c r="BT1677" s="104"/>
      <c r="BU1677" s="104"/>
      <c r="BV1677" s="104"/>
      <c r="BW1677" s="104"/>
      <c r="BX1677" s="104"/>
      <c r="BY1677" s="104"/>
      <c r="BZ1677" s="104"/>
      <c r="CA1677" s="104"/>
      <c r="CB1677" s="104"/>
      <c r="CC1677" s="104"/>
      <c r="CD1677" s="104"/>
      <c r="CE1677" s="104"/>
      <c r="CF1677" s="104"/>
      <c r="CG1677" s="104"/>
      <c r="CH1677" s="104"/>
      <c r="CI1677" s="104"/>
      <c r="CJ1677" s="104"/>
      <c r="CK1677" s="104"/>
      <c r="CL1677" s="104"/>
      <c r="CM1677" s="104"/>
      <c r="CN1677" s="104"/>
      <c r="CO1677" s="104"/>
      <c r="CP1677" s="104"/>
      <c r="CQ1677" s="104"/>
      <c r="CR1677" s="104"/>
      <c r="CS1677" s="104"/>
      <c r="CT1677" s="104"/>
      <c r="CU1677" s="104"/>
      <c r="CV1677" s="104"/>
      <c r="CW1677" s="104"/>
      <c r="CX1677" s="104"/>
      <c r="CY1677" s="104"/>
      <c r="CZ1677" s="104"/>
      <c r="DA1677" s="104"/>
      <c r="DB1677" s="104"/>
      <c r="DC1677" s="104"/>
      <c r="DD1677" s="104"/>
      <c r="DE1677" s="104"/>
      <c r="DF1677" s="104"/>
      <c r="DG1677" s="104"/>
      <c r="DH1677" s="104"/>
      <c r="DI1677" s="104"/>
      <c r="DJ1677" s="107"/>
    </row>
    <row r="1678" spans="1:114" x14ac:dyDescent="0.2">
      <c r="A1678" s="164"/>
      <c r="B1678" s="165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Q1678" s="116"/>
      <c r="R1678" s="116"/>
      <c r="S1678" s="116"/>
      <c r="T1678" s="116"/>
      <c r="U1678" s="116"/>
      <c r="V1678" s="116"/>
      <c r="W1678" s="116"/>
      <c r="X1678" s="116"/>
      <c r="Y1678" s="122"/>
      <c r="Z1678" s="104"/>
      <c r="AA1678" s="104"/>
      <c r="AB1678" s="104"/>
      <c r="AC1678" s="104"/>
      <c r="AD1678" s="104"/>
      <c r="AE1678" s="104"/>
      <c r="AF1678" s="104"/>
      <c r="AG1678" s="104"/>
      <c r="AH1678" s="104"/>
      <c r="AI1678" s="104"/>
      <c r="AJ1678" s="104"/>
      <c r="AK1678" s="104"/>
      <c r="AL1678" s="104"/>
      <c r="AM1678" s="104"/>
      <c r="AN1678" s="104"/>
      <c r="AO1678" s="104"/>
      <c r="AP1678" s="104"/>
      <c r="AQ1678" s="104"/>
      <c r="AR1678" s="104"/>
      <c r="AS1678" s="104"/>
      <c r="AT1678" s="104"/>
      <c r="AU1678" s="104"/>
      <c r="AV1678" s="104"/>
      <c r="AW1678" s="104"/>
      <c r="AX1678" s="104"/>
      <c r="AY1678" s="104"/>
      <c r="AZ1678" s="104"/>
      <c r="BA1678" s="104"/>
      <c r="BB1678" s="104"/>
      <c r="BC1678" s="104"/>
      <c r="BD1678" s="104"/>
      <c r="BE1678" s="104"/>
      <c r="BF1678" s="104"/>
      <c r="BG1678" s="104"/>
      <c r="BH1678" s="104"/>
      <c r="BI1678" s="104"/>
      <c r="BJ1678" s="104"/>
      <c r="BK1678" s="104"/>
      <c r="BL1678" s="104"/>
      <c r="BM1678" s="104"/>
      <c r="BN1678" s="104"/>
      <c r="BO1678" s="104"/>
      <c r="BP1678" s="104"/>
      <c r="BQ1678" s="104"/>
      <c r="BR1678" s="104"/>
      <c r="BS1678" s="104"/>
      <c r="BT1678" s="104"/>
      <c r="BU1678" s="104"/>
      <c r="BV1678" s="104"/>
      <c r="BW1678" s="104"/>
      <c r="BX1678" s="104"/>
      <c r="BY1678" s="104"/>
      <c r="BZ1678" s="104"/>
      <c r="CA1678" s="104"/>
      <c r="CB1678" s="104"/>
      <c r="CC1678" s="104"/>
      <c r="CD1678" s="104"/>
      <c r="CE1678" s="104"/>
      <c r="CF1678" s="104"/>
      <c r="CG1678" s="104"/>
      <c r="CH1678" s="104"/>
      <c r="CI1678" s="104"/>
      <c r="CJ1678" s="104"/>
      <c r="CK1678" s="104"/>
      <c r="CL1678" s="104"/>
      <c r="CM1678" s="104"/>
      <c r="CN1678" s="104"/>
      <c r="CO1678" s="104"/>
      <c r="CP1678" s="104"/>
      <c r="CQ1678" s="104"/>
      <c r="CR1678" s="104"/>
      <c r="CS1678" s="104"/>
      <c r="CT1678" s="104"/>
      <c r="CU1678" s="104"/>
      <c r="CV1678" s="104"/>
      <c r="CW1678" s="104"/>
      <c r="CX1678" s="104"/>
      <c r="CY1678" s="104"/>
      <c r="CZ1678" s="104"/>
      <c r="DA1678" s="104"/>
      <c r="DB1678" s="104"/>
      <c r="DC1678" s="104"/>
      <c r="DD1678" s="104"/>
      <c r="DE1678" s="104"/>
      <c r="DF1678" s="104"/>
      <c r="DG1678" s="104"/>
      <c r="DH1678" s="104"/>
      <c r="DI1678" s="104"/>
      <c r="DJ1678" s="107"/>
    </row>
    <row r="1679" spans="1:114" x14ac:dyDescent="0.2">
      <c r="A1679" s="164"/>
      <c r="B1679" s="165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Q1679" s="116"/>
      <c r="R1679" s="116"/>
      <c r="S1679" s="116"/>
      <c r="T1679" s="116"/>
      <c r="U1679" s="116"/>
      <c r="V1679" s="116"/>
      <c r="W1679" s="116"/>
      <c r="X1679" s="116"/>
      <c r="Y1679" s="122"/>
      <c r="Z1679" s="104"/>
      <c r="AA1679" s="104"/>
      <c r="AB1679" s="104"/>
      <c r="AC1679" s="104"/>
      <c r="AD1679" s="104"/>
      <c r="AE1679" s="104"/>
      <c r="AF1679" s="104"/>
      <c r="AG1679" s="104"/>
      <c r="AH1679" s="104"/>
      <c r="AI1679" s="104"/>
      <c r="AJ1679" s="104"/>
      <c r="AK1679" s="104"/>
      <c r="AL1679" s="104"/>
      <c r="AM1679" s="104"/>
      <c r="AN1679" s="104"/>
      <c r="AO1679" s="104"/>
      <c r="AP1679" s="104"/>
      <c r="AQ1679" s="104"/>
      <c r="AR1679" s="104"/>
      <c r="AS1679" s="104"/>
      <c r="AT1679" s="104"/>
      <c r="AU1679" s="104"/>
      <c r="AV1679" s="104"/>
      <c r="AW1679" s="104"/>
      <c r="AX1679" s="104"/>
      <c r="AY1679" s="104"/>
      <c r="AZ1679" s="104"/>
      <c r="BA1679" s="104"/>
      <c r="BB1679" s="104"/>
      <c r="BC1679" s="104"/>
      <c r="BD1679" s="104"/>
      <c r="BE1679" s="104"/>
      <c r="BF1679" s="104"/>
      <c r="BG1679" s="104"/>
      <c r="BH1679" s="104"/>
      <c r="BI1679" s="104"/>
      <c r="BJ1679" s="104"/>
      <c r="BK1679" s="104"/>
      <c r="BL1679" s="104"/>
      <c r="BM1679" s="104"/>
      <c r="BN1679" s="104"/>
      <c r="BO1679" s="104"/>
      <c r="BP1679" s="104"/>
      <c r="BQ1679" s="104"/>
      <c r="BR1679" s="104"/>
      <c r="BS1679" s="104"/>
      <c r="BT1679" s="104"/>
      <c r="BU1679" s="104"/>
      <c r="BV1679" s="104"/>
      <c r="BW1679" s="104"/>
      <c r="BX1679" s="104"/>
      <c r="BY1679" s="104"/>
      <c r="BZ1679" s="104"/>
      <c r="CA1679" s="104"/>
      <c r="CB1679" s="104"/>
      <c r="CC1679" s="104"/>
      <c r="CD1679" s="104"/>
      <c r="CE1679" s="104"/>
      <c r="CF1679" s="104"/>
      <c r="CG1679" s="104"/>
      <c r="CH1679" s="104"/>
      <c r="CI1679" s="104"/>
      <c r="CJ1679" s="104"/>
      <c r="CK1679" s="104"/>
      <c r="CL1679" s="104"/>
      <c r="CM1679" s="104"/>
      <c r="CN1679" s="104"/>
      <c r="CO1679" s="104"/>
      <c r="CP1679" s="104"/>
      <c r="CQ1679" s="104"/>
      <c r="CR1679" s="104"/>
      <c r="CS1679" s="104"/>
      <c r="CT1679" s="104"/>
      <c r="CU1679" s="104"/>
      <c r="CV1679" s="104"/>
      <c r="CW1679" s="104"/>
      <c r="CX1679" s="104"/>
      <c r="CY1679" s="104"/>
      <c r="CZ1679" s="104"/>
      <c r="DA1679" s="104"/>
      <c r="DB1679" s="104"/>
      <c r="DC1679" s="104"/>
      <c r="DD1679" s="104"/>
      <c r="DE1679" s="104"/>
      <c r="DF1679" s="104"/>
      <c r="DG1679" s="104"/>
      <c r="DH1679" s="104"/>
      <c r="DI1679" s="104"/>
      <c r="DJ1679" s="107"/>
    </row>
    <row r="1680" spans="1:114" x14ac:dyDescent="0.2">
      <c r="A1680" s="164"/>
      <c r="B1680" s="165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Q1680" s="116"/>
      <c r="R1680" s="116"/>
      <c r="S1680" s="116"/>
      <c r="T1680" s="116"/>
      <c r="U1680" s="116"/>
      <c r="V1680" s="116"/>
      <c r="W1680" s="116"/>
      <c r="X1680" s="116"/>
      <c r="Y1680" s="122"/>
      <c r="Z1680" s="104"/>
      <c r="AA1680" s="104"/>
      <c r="AB1680" s="104"/>
      <c r="AC1680" s="104"/>
      <c r="AD1680" s="104"/>
      <c r="AE1680" s="104"/>
      <c r="AF1680" s="104"/>
      <c r="AG1680" s="104"/>
      <c r="AH1680" s="104"/>
      <c r="AI1680" s="104"/>
      <c r="AJ1680" s="104"/>
      <c r="AK1680" s="104"/>
      <c r="AL1680" s="104"/>
      <c r="AM1680" s="104"/>
      <c r="AN1680" s="104"/>
      <c r="AO1680" s="104"/>
      <c r="AP1680" s="104"/>
      <c r="AQ1680" s="104"/>
      <c r="AR1680" s="104"/>
      <c r="AS1680" s="104"/>
      <c r="AT1680" s="104"/>
      <c r="AU1680" s="104"/>
      <c r="AV1680" s="104"/>
      <c r="AW1680" s="104"/>
      <c r="AX1680" s="104"/>
      <c r="AY1680" s="104"/>
      <c r="AZ1680" s="104"/>
      <c r="BA1680" s="104"/>
      <c r="BB1680" s="104"/>
      <c r="BC1680" s="104"/>
      <c r="BD1680" s="104"/>
      <c r="BE1680" s="104"/>
      <c r="BF1680" s="104"/>
      <c r="BG1680" s="104"/>
      <c r="BH1680" s="104"/>
      <c r="BI1680" s="104"/>
      <c r="BJ1680" s="104"/>
      <c r="BK1680" s="104"/>
      <c r="BL1680" s="104"/>
      <c r="BM1680" s="104"/>
      <c r="BN1680" s="104"/>
      <c r="BO1680" s="104"/>
      <c r="BP1680" s="104"/>
      <c r="BQ1680" s="104"/>
      <c r="BR1680" s="104"/>
      <c r="BS1680" s="104"/>
      <c r="BT1680" s="104"/>
      <c r="BU1680" s="104"/>
      <c r="BV1680" s="104"/>
      <c r="BW1680" s="104"/>
      <c r="BX1680" s="104"/>
      <c r="BY1680" s="104"/>
      <c r="BZ1680" s="104"/>
      <c r="CA1680" s="104"/>
      <c r="CB1680" s="104"/>
      <c r="CC1680" s="104"/>
      <c r="CD1680" s="104"/>
      <c r="CE1680" s="104"/>
      <c r="CF1680" s="104"/>
      <c r="CG1680" s="104"/>
      <c r="CH1680" s="104"/>
      <c r="CI1680" s="104"/>
      <c r="CJ1680" s="104"/>
      <c r="CK1680" s="104"/>
      <c r="CL1680" s="104"/>
      <c r="CM1680" s="104"/>
      <c r="CN1680" s="104"/>
      <c r="CO1680" s="104"/>
      <c r="CP1680" s="104"/>
      <c r="CQ1680" s="104"/>
      <c r="CR1680" s="104"/>
      <c r="CS1680" s="104"/>
      <c r="CT1680" s="104"/>
      <c r="CU1680" s="104"/>
      <c r="CV1680" s="104"/>
      <c r="CW1680" s="104"/>
      <c r="CX1680" s="104"/>
      <c r="CY1680" s="104"/>
      <c r="CZ1680" s="104"/>
      <c r="DA1680" s="104"/>
      <c r="DB1680" s="104"/>
      <c r="DC1680" s="104"/>
      <c r="DD1680" s="104"/>
      <c r="DE1680" s="104"/>
      <c r="DF1680" s="104"/>
      <c r="DG1680" s="104"/>
      <c r="DH1680" s="104"/>
      <c r="DI1680" s="104"/>
      <c r="DJ1680" s="107"/>
    </row>
    <row r="1681" spans="1:114" x14ac:dyDescent="0.2">
      <c r="A1681" s="164"/>
      <c r="B1681" s="165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Q1681" s="116"/>
      <c r="R1681" s="116"/>
      <c r="S1681" s="116"/>
      <c r="T1681" s="116"/>
      <c r="U1681" s="116"/>
      <c r="V1681" s="116"/>
      <c r="W1681" s="116"/>
      <c r="X1681" s="116"/>
      <c r="Y1681" s="122"/>
      <c r="Z1681" s="104"/>
      <c r="AA1681" s="104"/>
      <c r="AB1681" s="104"/>
      <c r="AC1681" s="104"/>
      <c r="AD1681" s="104"/>
      <c r="AE1681" s="104"/>
      <c r="AF1681" s="104"/>
      <c r="AG1681" s="104"/>
      <c r="AH1681" s="104"/>
      <c r="AI1681" s="104"/>
      <c r="AJ1681" s="104"/>
      <c r="AK1681" s="104"/>
      <c r="AL1681" s="104"/>
      <c r="AM1681" s="104"/>
      <c r="AN1681" s="104"/>
      <c r="AO1681" s="104"/>
      <c r="AP1681" s="104"/>
      <c r="AQ1681" s="104"/>
      <c r="AR1681" s="104"/>
      <c r="AS1681" s="104"/>
      <c r="AT1681" s="104"/>
      <c r="AU1681" s="104"/>
      <c r="AV1681" s="104"/>
      <c r="AW1681" s="104"/>
      <c r="AX1681" s="104"/>
      <c r="AY1681" s="104"/>
      <c r="AZ1681" s="104"/>
      <c r="BA1681" s="104"/>
      <c r="BB1681" s="104"/>
      <c r="BC1681" s="104"/>
      <c r="BD1681" s="104"/>
      <c r="BE1681" s="104"/>
      <c r="BF1681" s="104"/>
      <c r="BG1681" s="104"/>
      <c r="BH1681" s="104"/>
      <c r="BI1681" s="104"/>
      <c r="BJ1681" s="104"/>
      <c r="BK1681" s="104"/>
      <c r="BL1681" s="104"/>
      <c r="BM1681" s="104"/>
      <c r="BN1681" s="104"/>
      <c r="BO1681" s="104"/>
      <c r="BP1681" s="104"/>
      <c r="BQ1681" s="104"/>
      <c r="BR1681" s="104"/>
      <c r="BS1681" s="104"/>
      <c r="BT1681" s="104"/>
      <c r="BU1681" s="104"/>
      <c r="BV1681" s="104"/>
      <c r="BW1681" s="104"/>
      <c r="BX1681" s="104"/>
      <c r="BY1681" s="104"/>
      <c r="BZ1681" s="104"/>
      <c r="CA1681" s="104"/>
      <c r="CB1681" s="104"/>
      <c r="CC1681" s="104"/>
      <c r="CD1681" s="104"/>
      <c r="CE1681" s="104"/>
      <c r="CF1681" s="104"/>
      <c r="CG1681" s="104"/>
      <c r="CH1681" s="104"/>
      <c r="CI1681" s="104"/>
      <c r="CJ1681" s="104"/>
      <c r="CK1681" s="104"/>
      <c r="CL1681" s="104"/>
      <c r="CM1681" s="104"/>
      <c r="CN1681" s="104"/>
      <c r="CO1681" s="104"/>
      <c r="CP1681" s="104"/>
      <c r="CQ1681" s="104"/>
      <c r="CR1681" s="104"/>
      <c r="CS1681" s="104"/>
      <c r="CT1681" s="104"/>
      <c r="CU1681" s="104"/>
      <c r="CV1681" s="104"/>
      <c r="CW1681" s="104"/>
      <c r="CX1681" s="104"/>
      <c r="CY1681" s="104"/>
      <c r="CZ1681" s="104"/>
      <c r="DA1681" s="104"/>
      <c r="DB1681" s="104"/>
      <c r="DC1681" s="104"/>
      <c r="DD1681" s="104"/>
      <c r="DE1681" s="104"/>
      <c r="DF1681" s="104"/>
      <c r="DG1681" s="104"/>
      <c r="DH1681" s="104"/>
      <c r="DI1681" s="104"/>
      <c r="DJ1681" s="107"/>
    </row>
    <row r="1682" spans="1:114" x14ac:dyDescent="0.2">
      <c r="A1682" s="164"/>
      <c r="B1682" s="165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Q1682" s="116"/>
      <c r="R1682" s="116"/>
      <c r="S1682" s="116"/>
      <c r="T1682" s="116"/>
      <c r="U1682" s="116"/>
      <c r="V1682" s="116"/>
      <c r="W1682" s="116"/>
      <c r="X1682" s="116"/>
      <c r="Y1682" s="122"/>
      <c r="Z1682" s="104"/>
      <c r="AA1682" s="104"/>
      <c r="AB1682" s="104"/>
      <c r="AC1682" s="104"/>
      <c r="AD1682" s="104"/>
      <c r="AE1682" s="104"/>
      <c r="AF1682" s="104"/>
      <c r="AG1682" s="104"/>
      <c r="AH1682" s="104"/>
      <c r="AI1682" s="104"/>
      <c r="AJ1682" s="104"/>
      <c r="AK1682" s="104"/>
      <c r="AL1682" s="104"/>
      <c r="AM1682" s="104"/>
      <c r="AN1682" s="104"/>
      <c r="AO1682" s="104"/>
      <c r="AP1682" s="104"/>
      <c r="AQ1682" s="104"/>
      <c r="AR1682" s="104"/>
      <c r="AS1682" s="104"/>
      <c r="AT1682" s="104"/>
      <c r="AU1682" s="104"/>
      <c r="AV1682" s="104"/>
      <c r="AW1682" s="104"/>
      <c r="AX1682" s="104"/>
      <c r="AY1682" s="104"/>
      <c r="AZ1682" s="104"/>
      <c r="BA1682" s="104"/>
      <c r="BB1682" s="104"/>
      <c r="BC1682" s="104"/>
      <c r="BD1682" s="104"/>
      <c r="BE1682" s="104"/>
      <c r="BF1682" s="104"/>
      <c r="BG1682" s="104"/>
      <c r="BH1682" s="104"/>
      <c r="BI1682" s="104"/>
      <c r="BJ1682" s="104"/>
      <c r="BK1682" s="104"/>
      <c r="BL1682" s="104"/>
      <c r="BM1682" s="104"/>
      <c r="BN1682" s="104"/>
      <c r="BO1682" s="104"/>
      <c r="BP1682" s="104"/>
      <c r="BQ1682" s="104"/>
      <c r="BR1682" s="104"/>
      <c r="BS1682" s="104"/>
      <c r="BT1682" s="104"/>
      <c r="BU1682" s="104"/>
      <c r="BV1682" s="104"/>
      <c r="BW1682" s="104"/>
      <c r="BX1682" s="104"/>
      <c r="BY1682" s="104"/>
      <c r="BZ1682" s="104"/>
      <c r="CA1682" s="104"/>
      <c r="CB1682" s="104"/>
      <c r="CC1682" s="104"/>
      <c r="CD1682" s="104"/>
      <c r="CE1682" s="104"/>
      <c r="CF1682" s="104"/>
      <c r="CG1682" s="104"/>
      <c r="CH1682" s="104"/>
      <c r="CI1682" s="104"/>
      <c r="CJ1682" s="104"/>
      <c r="CK1682" s="104"/>
      <c r="CL1682" s="104"/>
      <c r="CM1682" s="104"/>
      <c r="CN1682" s="104"/>
      <c r="CO1682" s="104"/>
      <c r="CP1682" s="104"/>
      <c r="CQ1682" s="104"/>
      <c r="CR1682" s="104"/>
      <c r="CS1682" s="104"/>
      <c r="CT1682" s="104"/>
      <c r="CU1682" s="104"/>
      <c r="CV1682" s="104"/>
      <c r="CW1682" s="104"/>
      <c r="CX1682" s="104"/>
      <c r="CY1682" s="104"/>
      <c r="CZ1682" s="104"/>
      <c r="DA1682" s="104"/>
      <c r="DB1682" s="104"/>
      <c r="DC1682" s="104"/>
      <c r="DD1682" s="104"/>
      <c r="DE1682" s="104"/>
      <c r="DF1682" s="104"/>
      <c r="DG1682" s="104"/>
      <c r="DH1682" s="104"/>
      <c r="DI1682" s="104"/>
      <c r="DJ1682" s="107"/>
    </row>
    <row r="1683" spans="1:114" x14ac:dyDescent="0.2">
      <c r="A1683" s="164"/>
      <c r="B1683" s="165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Q1683" s="116"/>
      <c r="R1683" s="116"/>
      <c r="S1683" s="116"/>
      <c r="T1683" s="116"/>
      <c r="U1683" s="116"/>
      <c r="V1683" s="116"/>
      <c r="W1683" s="116"/>
      <c r="X1683" s="116"/>
      <c r="Y1683" s="122"/>
      <c r="Z1683" s="104"/>
      <c r="AA1683" s="104"/>
      <c r="AB1683" s="104"/>
      <c r="AC1683" s="104"/>
      <c r="AD1683" s="104"/>
      <c r="AE1683" s="104"/>
      <c r="AF1683" s="104"/>
      <c r="AG1683" s="104"/>
      <c r="AH1683" s="104"/>
      <c r="AI1683" s="104"/>
      <c r="AJ1683" s="104"/>
      <c r="AK1683" s="104"/>
      <c r="AL1683" s="104"/>
      <c r="AM1683" s="104"/>
      <c r="AN1683" s="104"/>
      <c r="AO1683" s="104"/>
      <c r="AP1683" s="104"/>
      <c r="AQ1683" s="104"/>
      <c r="AR1683" s="104"/>
      <c r="AS1683" s="104"/>
      <c r="AT1683" s="104"/>
      <c r="AU1683" s="104"/>
      <c r="AV1683" s="104"/>
      <c r="AW1683" s="104"/>
      <c r="AX1683" s="104"/>
      <c r="AY1683" s="104"/>
      <c r="AZ1683" s="104"/>
      <c r="BA1683" s="104"/>
      <c r="BB1683" s="104"/>
      <c r="BC1683" s="104"/>
      <c r="BD1683" s="104"/>
      <c r="BE1683" s="104"/>
      <c r="BF1683" s="104"/>
      <c r="BG1683" s="104"/>
      <c r="BH1683" s="104"/>
      <c r="BI1683" s="104"/>
      <c r="BJ1683" s="104"/>
      <c r="BK1683" s="104"/>
      <c r="BL1683" s="104"/>
      <c r="BM1683" s="104"/>
      <c r="BN1683" s="104"/>
      <c r="BO1683" s="104"/>
      <c r="BP1683" s="104"/>
      <c r="BQ1683" s="104"/>
      <c r="BR1683" s="104"/>
      <c r="BS1683" s="104"/>
      <c r="BT1683" s="104"/>
      <c r="BU1683" s="104"/>
      <c r="BV1683" s="104"/>
      <c r="BW1683" s="104"/>
      <c r="BX1683" s="104"/>
      <c r="BY1683" s="104"/>
      <c r="BZ1683" s="104"/>
      <c r="CA1683" s="104"/>
      <c r="CB1683" s="104"/>
      <c r="CC1683" s="104"/>
      <c r="CD1683" s="104"/>
      <c r="CE1683" s="104"/>
      <c r="CF1683" s="104"/>
      <c r="CG1683" s="104"/>
      <c r="CH1683" s="104"/>
      <c r="CI1683" s="104"/>
      <c r="CJ1683" s="104"/>
      <c r="CK1683" s="104"/>
      <c r="CL1683" s="104"/>
      <c r="CM1683" s="104"/>
      <c r="CN1683" s="104"/>
      <c r="CO1683" s="104"/>
      <c r="CP1683" s="104"/>
      <c r="CQ1683" s="104"/>
      <c r="CR1683" s="104"/>
      <c r="CS1683" s="104"/>
      <c r="CT1683" s="104"/>
      <c r="CU1683" s="104"/>
      <c r="CV1683" s="104"/>
      <c r="CW1683" s="104"/>
      <c r="CX1683" s="104"/>
      <c r="CY1683" s="104"/>
      <c r="CZ1683" s="104"/>
      <c r="DA1683" s="104"/>
      <c r="DB1683" s="104"/>
      <c r="DC1683" s="104"/>
      <c r="DD1683" s="104"/>
      <c r="DE1683" s="104"/>
      <c r="DF1683" s="104"/>
      <c r="DG1683" s="104"/>
      <c r="DH1683" s="104"/>
      <c r="DI1683" s="104"/>
      <c r="DJ1683" s="107"/>
    </row>
    <row r="1684" spans="1:114" x14ac:dyDescent="0.2">
      <c r="A1684" s="164"/>
      <c r="B1684" s="165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Q1684" s="116"/>
      <c r="R1684" s="116"/>
      <c r="S1684" s="116"/>
      <c r="T1684" s="116"/>
      <c r="U1684" s="116"/>
      <c r="V1684" s="116"/>
      <c r="W1684" s="116"/>
      <c r="X1684" s="116"/>
      <c r="Y1684" s="122"/>
      <c r="Z1684" s="104"/>
      <c r="AA1684" s="104"/>
      <c r="AB1684" s="104"/>
      <c r="AC1684" s="104"/>
      <c r="AD1684" s="104"/>
      <c r="AE1684" s="104"/>
      <c r="AF1684" s="104"/>
      <c r="AG1684" s="104"/>
      <c r="AH1684" s="104"/>
      <c r="AI1684" s="104"/>
      <c r="AJ1684" s="104"/>
      <c r="AK1684" s="104"/>
      <c r="AL1684" s="104"/>
      <c r="AM1684" s="104"/>
      <c r="AN1684" s="104"/>
      <c r="AO1684" s="104"/>
      <c r="AP1684" s="104"/>
      <c r="AQ1684" s="104"/>
      <c r="AR1684" s="104"/>
      <c r="AS1684" s="104"/>
      <c r="AT1684" s="104"/>
      <c r="AU1684" s="104"/>
      <c r="AV1684" s="104"/>
      <c r="AW1684" s="104"/>
      <c r="AX1684" s="104"/>
      <c r="AY1684" s="104"/>
      <c r="AZ1684" s="104"/>
      <c r="BA1684" s="104"/>
      <c r="BB1684" s="104"/>
      <c r="BC1684" s="104"/>
      <c r="BD1684" s="104"/>
      <c r="BE1684" s="104"/>
      <c r="BF1684" s="104"/>
      <c r="BG1684" s="104"/>
      <c r="BH1684" s="104"/>
      <c r="BI1684" s="104"/>
      <c r="BJ1684" s="104"/>
      <c r="BK1684" s="104"/>
      <c r="BL1684" s="104"/>
      <c r="BM1684" s="104"/>
      <c r="BN1684" s="104"/>
      <c r="BO1684" s="104"/>
      <c r="BP1684" s="104"/>
      <c r="BQ1684" s="104"/>
      <c r="BR1684" s="104"/>
      <c r="BS1684" s="104"/>
      <c r="BT1684" s="104"/>
      <c r="BU1684" s="104"/>
      <c r="BV1684" s="104"/>
      <c r="BW1684" s="104"/>
      <c r="BX1684" s="104"/>
      <c r="BY1684" s="104"/>
      <c r="BZ1684" s="104"/>
      <c r="CA1684" s="104"/>
      <c r="CB1684" s="104"/>
      <c r="CC1684" s="104"/>
      <c r="CD1684" s="104"/>
      <c r="CE1684" s="104"/>
      <c r="CF1684" s="104"/>
      <c r="CG1684" s="104"/>
      <c r="CH1684" s="104"/>
      <c r="CI1684" s="104"/>
      <c r="CJ1684" s="104"/>
      <c r="CK1684" s="104"/>
      <c r="CL1684" s="104"/>
      <c r="CM1684" s="104"/>
      <c r="CN1684" s="104"/>
      <c r="CO1684" s="104"/>
      <c r="CP1684" s="104"/>
      <c r="CQ1684" s="104"/>
      <c r="CR1684" s="104"/>
      <c r="CS1684" s="104"/>
      <c r="CT1684" s="104"/>
      <c r="CU1684" s="104"/>
      <c r="CV1684" s="104"/>
      <c r="CW1684" s="104"/>
      <c r="CX1684" s="104"/>
      <c r="CY1684" s="104"/>
      <c r="CZ1684" s="104"/>
      <c r="DA1684" s="104"/>
      <c r="DB1684" s="104"/>
      <c r="DC1684" s="104"/>
      <c r="DD1684" s="104"/>
      <c r="DE1684" s="104"/>
      <c r="DF1684" s="104"/>
      <c r="DG1684" s="104"/>
      <c r="DH1684" s="104"/>
      <c r="DI1684" s="104"/>
      <c r="DJ1684" s="107"/>
    </row>
    <row r="1685" spans="1:114" x14ac:dyDescent="0.2">
      <c r="A1685" s="164"/>
      <c r="B1685" s="165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Q1685" s="116"/>
      <c r="R1685" s="116"/>
      <c r="S1685" s="116"/>
      <c r="T1685" s="116"/>
      <c r="U1685" s="116"/>
      <c r="V1685" s="116"/>
      <c r="W1685" s="116"/>
      <c r="X1685" s="116"/>
      <c r="Y1685" s="122"/>
      <c r="Z1685" s="104"/>
      <c r="AA1685" s="104"/>
      <c r="AB1685" s="104"/>
      <c r="AC1685" s="104"/>
      <c r="AD1685" s="104"/>
      <c r="AE1685" s="104"/>
      <c r="AF1685" s="104"/>
      <c r="AG1685" s="104"/>
      <c r="AH1685" s="104"/>
      <c r="AI1685" s="104"/>
      <c r="AJ1685" s="104"/>
      <c r="AK1685" s="104"/>
      <c r="AL1685" s="104"/>
      <c r="AM1685" s="104"/>
      <c r="AN1685" s="104"/>
      <c r="AO1685" s="104"/>
      <c r="AP1685" s="104"/>
      <c r="AQ1685" s="104"/>
      <c r="AR1685" s="104"/>
      <c r="AS1685" s="104"/>
      <c r="AT1685" s="104"/>
      <c r="AU1685" s="104"/>
      <c r="AV1685" s="104"/>
      <c r="AW1685" s="104"/>
      <c r="AX1685" s="104"/>
      <c r="AY1685" s="104"/>
      <c r="AZ1685" s="104"/>
      <c r="BA1685" s="104"/>
      <c r="BB1685" s="104"/>
      <c r="BC1685" s="104"/>
      <c r="BD1685" s="104"/>
      <c r="BE1685" s="104"/>
      <c r="BF1685" s="104"/>
      <c r="BG1685" s="104"/>
      <c r="BH1685" s="104"/>
      <c r="BI1685" s="104"/>
      <c r="BJ1685" s="104"/>
      <c r="BK1685" s="104"/>
      <c r="BL1685" s="104"/>
      <c r="BM1685" s="104"/>
      <c r="BN1685" s="104"/>
      <c r="BO1685" s="104"/>
      <c r="BP1685" s="104"/>
      <c r="BQ1685" s="104"/>
      <c r="BR1685" s="104"/>
      <c r="BS1685" s="104"/>
      <c r="BT1685" s="104"/>
      <c r="BU1685" s="104"/>
      <c r="BV1685" s="104"/>
      <c r="BW1685" s="104"/>
      <c r="BX1685" s="104"/>
      <c r="BY1685" s="104"/>
      <c r="BZ1685" s="104"/>
      <c r="CA1685" s="104"/>
      <c r="CB1685" s="104"/>
      <c r="CC1685" s="104"/>
      <c r="CD1685" s="104"/>
      <c r="CE1685" s="104"/>
      <c r="CF1685" s="104"/>
      <c r="CG1685" s="104"/>
      <c r="CH1685" s="104"/>
      <c r="CI1685" s="104"/>
      <c r="CJ1685" s="104"/>
      <c r="CK1685" s="104"/>
      <c r="CL1685" s="104"/>
      <c r="CM1685" s="104"/>
      <c r="CN1685" s="104"/>
      <c r="CO1685" s="104"/>
      <c r="CP1685" s="104"/>
      <c r="CQ1685" s="104"/>
      <c r="CR1685" s="104"/>
      <c r="CS1685" s="104"/>
      <c r="CT1685" s="104"/>
      <c r="CU1685" s="104"/>
      <c r="CV1685" s="104"/>
      <c r="CW1685" s="104"/>
      <c r="CX1685" s="104"/>
      <c r="CY1685" s="104"/>
      <c r="CZ1685" s="104"/>
      <c r="DA1685" s="104"/>
      <c r="DB1685" s="104"/>
      <c r="DC1685" s="104"/>
      <c r="DD1685" s="104"/>
      <c r="DE1685" s="104"/>
      <c r="DF1685" s="104"/>
      <c r="DG1685" s="104"/>
      <c r="DH1685" s="104"/>
      <c r="DI1685" s="104"/>
      <c r="DJ1685" s="107"/>
    </row>
    <row r="1686" spans="1:114" x14ac:dyDescent="0.2">
      <c r="A1686" s="164"/>
      <c r="B1686" s="165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Q1686" s="116"/>
      <c r="R1686" s="116"/>
      <c r="S1686" s="116"/>
      <c r="T1686" s="116"/>
      <c r="U1686" s="116"/>
      <c r="V1686" s="116"/>
      <c r="W1686" s="116"/>
      <c r="X1686" s="116"/>
      <c r="Y1686" s="122"/>
      <c r="Z1686" s="104"/>
      <c r="AA1686" s="104"/>
      <c r="AB1686" s="104"/>
      <c r="AC1686" s="104"/>
      <c r="AD1686" s="104"/>
      <c r="AE1686" s="104"/>
      <c r="AF1686" s="104"/>
      <c r="AG1686" s="104"/>
      <c r="AH1686" s="104"/>
      <c r="AI1686" s="104"/>
      <c r="AJ1686" s="104"/>
      <c r="AK1686" s="104"/>
      <c r="AL1686" s="104"/>
      <c r="AM1686" s="104"/>
      <c r="AN1686" s="104"/>
      <c r="AO1686" s="104"/>
      <c r="AP1686" s="104"/>
      <c r="AQ1686" s="104"/>
      <c r="AR1686" s="104"/>
      <c r="AS1686" s="104"/>
      <c r="AT1686" s="104"/>
      <c r="AU1686" s="104"/>
      <c r="AV1686" s="104"/>
      <c r="AW1686" s="104"/>
      <c r="AX1686" s="104"/>
      <c r="AY1686" s="104"/>
      <c r="AZ1686" s="104"/>
      <c r="BA1686" s="104"/>
      <c r="BB1686" s="104"/>
      <c r="BC1686" s="104"/>
      <c r="BD1686" s="104"/>
      <c r="BE1686" s="104"/>
      <c r="BF1686" s="104"/>
      <c r="BG1686" s="104"/>
      <c r="BH1686" s="104"/>
      <c r="BI1686" s="104"/>
      <c r="BJ1686" s="104"/>
      <c r="BK1686" s="104"/>
      <c r="BL1686" s="104"/>
      <c r="BM1686" s="104"/>
      <c r="BN1686" s="104"/>
      <c r="BO1686" s="104"/>
      <c r="BP1686" s="104"/>
      <c r="BQ1686" s="104"/>
      <c r="BR1686" s="104"/>
      <c r="BS1686" s="104"/>
      <c r="BT1686" s="104"/>
      <c r="BU1686" s="104"/>
      <c r="BV1686" s="104"/>
      <c r="BW1686" s="104"/>
      <c r="BX1686" s="104"/>
      <c r="BY1686" s="104"/>
      <c r="BZ1686" s="104"/>
      <c r="CA1686" s="104"/>
      <c r="CB1686" s="104"/>
      <c r="CC1686" s="104"/>
      <c r="CD1686" s="104"/>
      <c r="CE1686" s="104"/>
      <c r="CF1686" s="104"/>
      <c r="CG1686" s="104"/>
      <c r="CH1686" s="104"/>
      <c r="CI1686" s="104"/>
      <c r="CJ1686" s="104"/>
      <c r="CK1686" s="104"/>
      <c r="CL1686" s="104"/>
      <c r="CM1686" s="104"/>
      <c r="CN1686" s="104"/>
      <c r="CO1686" s="104"/>
      <c r="CP1686" s="104"/>
      <c r="CQ1686" s="104"/>
      <c r="CR1686" s="104"/>
      <c r="CS1686" s="104"/>
      <c r="CT1686" s="104"/>
      <c r="CU1686" s="104"/>
      <c r="CV1686" s="104"/>
      <c r="CW1686" s="104"/>
      <c r="CX1686" s="104"/>
      <c r="CY1686" s="104"/>
      <c r="CZ1686" s="104"/>
      <c r="DA1686" s="104"/>
      <c r="DB1686" s="104"/>
      <c r="DC1686" s="104"/>
      <c r="DD1686" s="104"/>
      <c r="DE1686" s="104"/>
      <c r="DF1686" s="104"/>
      <c r="DG1686" s="104"/>
      <c r="DH1686" s="104"/>
      <c r="DI1686" s="104"/>
      <c r="DJ1686" s="107"/>
    </row>
    <row r="1687" spans="1:114" x14ac:dyDescent="0.2">
      <c r="A1687" s="164"/>
      <c r="B1687" s="165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Q1687" s="116"/>
      <c r="R1687" s="116"/>
      <c r="S1687" s="116"/>
      <c r="T1687" s="116"/>
      <c r="U1687" s="116"/>
      <c r="V1687" s="116"/>
      <c r="W1687" s="116"/>
      <c r="X1687" s="116"/>
      <c r="Y1687" s="122"/>
      <c r="Z1687" s="104"/>
      <c r="AA1687" s="104"/>
      <c r="AB1687" s="104"/>
      <c r="AC1687" s="104"/>
      <c r="AD1687" s="104"/>
      <c r="AE1687" s="104"/>
      <c r="AF1687" s="104"/>
      <c r="AG1687" s="104"/>
      <c r="AH1687" s="104"/>
      <c r="AI1687" s="104"/>
      <c r="AJ1687" s="104"/>
      <c r="AK1687" s="104"/>
      <c r="AL1687" s="104"/>
      <c r="AM1687" s="104"/>
      <c r="AN1687" s="104"/>
      <c r="AO1687" s="104"/>
      <c r="AP1687" s="104"/>
      <c r="AQ1687" s="104"/>
      <c r="AR1687" s="104"/>
      <c r="AS1687" s="104"/>
      <c r="AT1687" s="104"/>
      <c r="AU1687" s="104"/>
      <c r="AV1687" s="104"/>
      <c r="AW1687" s="104"/>
      <c r="AX1687" s="104"/>
      <c r="AY1687" s="104"/>
      <c r="AZ1687" s="104"/>
      <c r="BA1687" s="104"/>
      <c r="BB1687" s="104"/>
      <c r="BC1687" s="104"/>
      <c r="BD1687" s="104"/>
      <c r="BE1687" s="104"/>
      <c r="BF1687" s="104"/>
      <c r="BG1687" s="104"/>
      <c r="BH1687" s="104"/>
      <c r="BI1687" s="104"/>
      <c r="BJ1687" s="104"/>
      <c r="BK1687" s="104"/>
      <c r="BL1687" s="104"/>
      <c r="BM1687" s="104"/>
      <c r="BN1687" s="104"/>
      <c r="BO1687" s="104"/>
      <c r="BP1687" s="104"/>
      <c r="BQ1687" s="104"/>
      <c r="BR1687" s="104"/>
      <c r="BS1687" s="104"/>
      <c r="BT1687" s="104"/>
      <c r="BU1687" s="104"/>
      <c r="BV1687" s="104"/>
      <c r="BW1687" s="104"/>
      <c r="BX1687" s="104"/>
      <c r="BY1687" s="104"/>
      <c r="BZ1687" s="104"/>
      <c r="CA1687" s="104"/>
      <c r="CB1687" s="104"/>
      <c r="CC1687" s="104"/>
      <c r="CD1687" s="104"/>
      <c r="CE1687" s="104"/>
      <c r="CF1687" s="104"/>
      <c r="CG1687" s="104"/>
      <c r="CH1687" s="104"/>
      <c r="CI1687" s="104"/>
      <c r="CJ1687" s="104"/>
      <c r="CK1687" s="104"/>
      <c r="CL1687" s="104"/>
      <c r="CM1687" s="104"/>
      <c r="CN1687" s="104"/>
      <c r="CO1687" s="104"/>
      <c r="CP1687" s="104"/>
      <c r="CQ1687" s="104"/>
      <c r="CR1687" s="104"/>
      <c r="CS1687" s="104"/>
      <c r="CT1687" s="104"/>
      <c r="CU1687" s="104"/>
      <c r="CV1687" s="104"/>
      <c r="CW1687" s="104"/>
      <c r="CX1687" s="104"/>
      <c r="CY1687" s="104"/>
      <c r="CZ1687" s="104"/>
      <c r="DA1687" s="104"/>
      <c r="DB1687" s="104"/>
      <c r="DC1687" s="104"/>
      <c r="DD1687" s="104"/>
      <c r="DE1687" s="104"/>
      <c r="DF1687" s="104"/>
      <c r="DG1687" s="104"/>
      <c r="DH1687" s="104"/>
      <c r="DI1687" s="104"/>
      <c r="DJ1687" s="107"/>
    </row>
    <row r="1688" spans="1:114" x14ac:dyDescent="0.2">
      <c r="A1688" s="164"/>
      <c r="B1688" s="165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Q1688" s="116"/>
      <c r="R1688" s="116"/>
      <c r="S1688" s="116"/>
      <c r="T1688" s="116"/>
      <c r="U1688" s="116"/>
      <c r="V1688" s="116"/>
      <c r="W1688" s="116"/>
      <c r="X1688" s="116"/>
      <c r="Y1688" s="122"/>
      <c r="Z1688" s="104"/>
      <c r="AA1688" s="104"/>
      <c r="AB1688" s="104"/>
      <c r="AC1688" s="104"/>
      <c r="AD1688" s="104"/>
      <c r="AE1688" s="104"/>
      <c r="AF1688" s="104"/>
      <c r="AG1688" s="104"/>
      <c r="AH1688" s="104"/>
      <c r="AI1688" s="104"/>
      <c r="AJ1688" s="104"/>
      <c r="AK1688" s="104"/>
      <c r="AL1688" s="104"/>
      <c r="AM1688" s="104"/>
      <c r="AN1688" s="104"/>
      <c r="AO1688" s="104"/>
      <c r="AP1688" s="104"/>
      <c r="AQ1688" s="104"/>
      <c r="AR1688" s="104"/>
      <c r="AS1688" s="104"/>
      <c r="AT1688" s="104"/>
      <c r="AU1688" s="104"/>
      <c r="AV1688" s="104"/>
      <c r="AW1688" s="104"/>
      <c r="AX1688" s="104"/>
      <c r="AY1688" s="104"/>
      <c r="AZ1688" s="104"/>
      <c r="BA1688" s="104"/>
      <c r="BB1688" s="104"/>
      <c r="BC1688" s="104"/>
      <c r="BD1688" s="104"/>
      <c r="BE1688" s="104"/>
      <c r="BF1688" s="104"/>
      <c r="BG1688" s="104"/>
      <c r="BH1688" s="104"/>
      <c r="BI1688" s="104"/>
      <c r="BJ1688" s="104"/>
      <c r="BK1688" s="104"/>
      <c r="BL1688" s="104"/>
      <c r="BM1688" s="104"/>
      <c r="BN1688" s="104"/>
      <c r="BO1688" s="104"/>
      <c r="BP1688" s="104"/>
      <c r="BQ1688" s="104"/>
      <c r="BR1688" s="104"/>
      <c r="BS1688" s="104"/>
      <c r="BT1688" s="104"/>
      <c r="BU1688" s="104"/>
      <c r="BV1688" s="104"/>
      <c r="BW1688" s="104"/>
      <c r="BX1688" s="104"/>
      <c r="BY1688" s="104"/>
      <c r="BZ1688" s="104"/>
      <c r="CA1688" s="104"/>
      <c r="CB1688" s="104"/>
      <c r="CC1688" s="104"/>
      <c r="CD1688" s="104"/>
      <c r="CE1688" s="104"/>
      <c r="CF1688" s="104"/>
      <c r="CG1688" s="104"/>
      <c r="CH1688" s="104"/>
      <c r="CI1688" s="104"/>
      <c r="CJ1688" s="104"/>
      <c r="CK1688" s="104"/>
      <c r="CL1688" s="104"/>
      <c r="CM1688" s="104"/>
      <c r="CN1688" s="104"/>
      <c r="CO1688" s="104"/>
      <c r="CP1688" s="104"/>
      <c r="CQ1688" s="104"/>
      <c r="CR1688" s="104"/>
      <c r="CS1688" s="104"/>
      <c r="CT1688" s="104"/>
      <c r="CU1688" s="104"/>
      <c r="CV1688" s="104"/>
      <c r="CW1688" s="104"/>
      <c r="CX1688" s="104"/>
      <c r="CY1688" s="104"/>
      <c r="CZ1688" s="104"/>
      <c r="DA1688" s="104"/>
      <c r="DB1688" s="104"/>
      <c r="DC1688" s="104"/>
      <c r="DD1688" s="104"/>
      <c r="DE1688" s="104"/>
      <c r="DF1688" s="104"/>
      <c r="DG1688" s="104"/>
      <c r="DH1688" s="104"/>
      <c r="DI1688" s="104"/>
      <c r="DJ1688" s="107"/>
    </row>
    <row r="1689" spans="1:114" x14ac:dyDescent="0.2">
      <c r="A1689" s="164"/>
      <c r="B1689" s="165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Q1689" s="116"/>
      <c r="R1689" s="116"/>
      <c r="S1689" s="116"/>
      <c r="T1689" s="116"/>
      <c r="U1689" s="116"/>
      <c r="V1689" s="116"/>
      <c r="W1689" s="116"/>
      <c r="X1689" s="116"/>
      <c r="Y1689" s="122"/>
      <c r="Z1689" s="104"/>
      <c r="AA1689" s="104"/>
      <c r="AB1689" s="104"/>
      <c r="AC1689" s="104"/>
      <c r="AD1689" s="104"/>
      <c r="AE1689" s="104"/>
      <c r="AF1689" s="104"/>
      <c r="AG1689" s="104"/>
      <c r="AH1689" s="104"/>
      <c r="AI1689" s="104"/>
      <c r="AJ1689" s="104"/>
      <c r="AK1689" s="104"/>
      <c r="AL1689" s="104"/>
      <c r="AM1689" s="104"/>
      <c r="AN1689" s="104"/>
      <c r="AO1689" s="104"/>
      <c r="AP1689" s="104"/>
      <c r="AQ1689" s="104"/>
      <c r="AR1689" s="104"/>
      <c r="AS1689" s="104"/>
      <c r="AT1689" s="104"/>
      <c r="AU1689" s="104"/>
      <c r="AV1689" s="104"/>
      <c r="AW1689" s="104"/>
      <c r="AX1689" s="104"/>
      <c r="AY1689" s="104"/>
      <c r="AZ1689" s="104"/>
      <c r="BA1689" s="104"/>
      <c r="BB1689" s="104"/>
      <c r="BC1689" s="104"/>
      <c r="BD1689" s="104"/>
      <c r="BE1689" s="104"/>
      <c r="BF1689" s="104"/>
      <c r="BG1689" s="104"/>
      <c r="BH1689" s="104"/>
      <c r="BI1689" s="104"/>
      <c r="BJ1689" s="104"/>
      <c r="BK1689" s="104"/>
      <c r="BL1689" s="104"/>
      <c r="BM1689" s="104"/>
      <c r="BN1689" s="104"/>
      <c r="BO1689" s="104"/>
      <c r="BP1689" s="104"/>
      <c r="BQ1689" s="104"/>
      <c r="BR1689" s="104"/>
      <c r="BS1689" s="104"/>
      <c r="BT1689" s="104"/>
      <c r="BU1689" s="104"/>
      <c r="BV1689" s="104"/>
      <c r="BW1689" s="104"/>
      <c r="BX1689" s="104"/>
      <c r="BY1689" s="104"/>
      <c r="BZ1689" s="104"/>
      <c r="CA1689" s="104"/>
      <c r="CB1689" s="104"/>
      <c r="CC1689" s="104"/>
      <c r="CD1689" s="104"/>
      <c r="CE1689" s="104"/>
      <c r="CF1689" s="104"/>
      <c r="CG1689" s="104"/>
      <c r="CH1689" s="104"/>
      <c r="CI1689" s="104"/>
      <c r="CJ1689" s="104"/>
      <c r="CK1689" s="104"/>
      <c r="CL1689" s="104"/>
      <c r="CM1689" s="104"/>
      <c r="CN1689" s="104"/>
      <c r="CO1689" s="104"/>
      <c r="CP1689" s="104"/>
      <c r="CQ1689" s="104"/>
      <c r="CR1689" s="104"/>
      <c r="CS1689" s="104"/>
      <c r="CT1689" s="104"/>
      <c r="CU1689" s="104"/>
      <c r="CV1689" s="104"/>
      <c r="CW1689" s="104"/>
      <c r="CX1689" s="104"/>
      <c r="CY1689" s="104"/>
      <c r="CZ1689" s="104"/>
      <c r="DA1689" s="104"/>
      <c r="DB1689" s="104"/>
      <c r="DC1689" s="104"/>
      <c r="DD1689" s="104"/>
      <c r="DE1689" s="104"/>
      <c r="DF1689" s="104"/>
      <c r="DG1689" s="104"/>
      <c r="DH1689" s="104"/>
      <c r="DI1689" s="104"/>
      <c r="DJ1689" s="107"/>
    </row>
    <row r="1690" spans="1:114" x14ac:dyDescent="0.2">
      <c r="A1690" s="164"/>
      <c r="B1690" s="165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Q1690" s="116"/>
      <c r="R1690" s="116"/>
      <c r="S1690" s="116"/>
      <c r="T1690" s="116"/>
      <c r="U1690" s="116"/>
      <c r="V1690" s="116"/>
      <c r="W1690" s="116"/>
      <c r="X1690" s="116"/>
      <c r="Y1690" s="122"/>
      <c r="Z1690" s="104"/>
      <c r="AA1690" s="104"/>
      <c r="AB1690" s="104"/>
      <c r="AC1690" s="104"/>
      <c r="AD1690" s="104"/>
      <c r="AE1690" s="104"/>
      <c r="AF1690" s="104"/>
      <c r="AG1690" s="104"/>
      <c r="AH1690" s="104"/>
      <c r="AI1690" s="104"/>
      <c r="AJ1690" s="104"/>
      <c r="AK1690" s="104"/>
      <c r="AL1690" s="104"/>
      <c r="AM1690" s="104"/>
      <c r="AN1690" s="104"/>
      <c r="AO1690" s="104"/>
      <c r="AP1690" s="104"/>
      <c r="AQ1690" s="104"/>
      <c r="AR1690" s="104"/>
      <c r="AS1690" s="104"/>
      <c r="AT1690" s="104"/>
      <c r="AU1690" s="104"/>
      <c r="AV1690" s="104"/>
      <c r="AW1690" s="104"/>
      <c r="AX1690" s="104"/>
      <c r="AY1690" s="104"/>
      <c r="AZ1690" s="104"/>
      <c r="BA1690" s="104"/>
      <c r="BB1690" s="104"/>
      <c r="BC1690" s="104"/>
      <c r="BD1690" s="104"/>
      <c r="BE1690" s="104"/>
      <c r="BF1690" s="104"/>
      <c r="BG1690" s="104"/>
      <c r="BH1690" s="104"/>
      <c r="BI1690" s="104"/>
      <c r="BJ1690" s="104"/>
      <c r="BK1690" s="104"/>
      <c r="BL1690" s="104"/>
      <c r="BM1690" s="104"/>
      <c r="BN1690" s="104"/>
      <c r="BO1690" s="104"/>
      <c r="BP1690" s="104"/>
      <c r="BQ1690" s="104"/>
      <c r="BR1690" s="104"/>
      <c r="BS1690" s="104"/>
      <c r="BT1690" s="104"/>
      <c r="BU1690" s="104"/>
      <c r="BV1690" s="104"/>
      <c r="BW1690" s="104"/>
      <c r="BX1690" s="104"/>
      <c r="BY1690" s="104"/>
      <c r="BZ1690" s="104"/>
      <c r="CA1690" s="104"/>
      <c r="CB1690" s="104"/>
      <c r="CC1690" s="104"/>
      <c r="CD1690" s="104"/>
      <c r="CE1690" s="104"/>
      <c r="CF1690" s="104"/>
      <c r="CG1690" s="104"/>
      <c r="CH1690" s="104"/>
      <c r="CI1690" s="104"/>
      <c r="CJ1690" s="104"/>
      <c r="CK1690" s="104"/>
      <c r="CL1690" s="104"/>
      <c r="CM1690" s="104"/>
      <c r="CN1690" s="104"/>
      <c r="CO1690" s="104"/>
      <c r="CP1690" s="104"/>
      <c r="CQ1690" s="104"/>
      <c r="CR1690" s="104"/>
      <c r="CS1690" s="104"/>
      <c r="CT1690" s="104"/>
      <c r="CU1690" s="104"/>
      <c r="CV1690" s="104"/>
      <c r="CW1690" s="104"/>
      <c r="CX1690" s="104"/>
      <c r="CY1690" s="104"/>
      <c r="CZ1690" s="104"/>
      <c r="DA1690" s="104"/>
      <c r="DB1690" s="104"/>
      <c r="DC1690" s="104"/>
      <c r="DD1690" s="104"/>
      <c r="DE1690" s="104"/>
      <c r="DF1690" s="104"/>
      <c r="DG1690" s="104"/>
      <c r="DH1690" s="104"/>
      <c r="DI1690" s="104"/>
      <c r="DJ1690" s="107"/>
    </row>
    <row r="1691" spans="1:114" x14ac:dyDescent="0.2">
      <c r="A1691" s="164"/>
      <c r="B1691" s="165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Q1691" s="116"/>
      <c r="R1691" s="116"/>
      <c r="S1691" s="116"/>
      <c r="T1691" s="116"/>
      <c r="U1691" s="116"/>
      <c r="V1691" s="116"/>
      <c r="W1691" s="116"/>
      <c r="X1691" s="116"/>
      <c r="Y1691" s="122"/>
      <c r="Z1691" s="104"/>
      <c r="AA1691" s="104"/>
      <c r="AB1691" s="104"/>
      <c r="AC1691" s="104"/>
      <c r="AD1691" s="104"/>
      <c r="AE1691" s="104"/>
      <c r="AF1691" s="104"/>
      <c r="AG1691" s="104"/>
      <c r="AH1691" s="104"/>
      <c r="AI1691" s="104"/>
      <c r="AJ1691" s="104"/>
      <c r="AK1691" s="104"/>
      <c r="AL1691" s="104"/>
      <c r="AM1691" s="104"/>
      <c r="AN1691" s="104"/>
      <c r="AO1691" s="104"/>
      <c r="AP1691" s="104"/>
      <c r="AQ1691" s="104"/>
      <c r="AR1691" s="104"/>
      <c r="AS1691" s="104"/>
      <c r="AT1691" s="104"/>
      <c r="AU1691" s="104"/>
      <c r="AV1691" s="104"/>
      <c r="AW1691" s="104"/>
      <c r="AX1691" s="104"/>
      <c r="AY1691" s="104"/>
      <c r="AZ1691" s="104"/>
      <c r="BA1691" s="104"/>
      <c r="BB1691" s="104"/>
      <c r="BC1691" s="104"/>
      <c r="BD1691" s="104"/>
      <c r="BE1691" s="104"/>
      <c r="BF1691" s="104"/>
      <c r="BG1691" s="104"/>
      <c r="BH1691" s="104"/>
      <c r="BI1691" s="104"/>
      <c r="BJ1691" s="104"/>
      <c r="BK1691" s="104"/>
      <c r="BL1691" s="104"/>
      <c r="BM1691" s="104"/>
      <c r="BN1691" s="104"/>
      <c r="BO1691" s="104"/>
      <c r="BP1691" s="104"/>
      <c r="BQ1691" s="104"/>
      <c r="BR1691" s="104"/>
      <c r="BS1691" s="104"/>
      <c r="BT1691" s="104"/>
      <c r="BU1691" s="104"/>
      <c r="BV1691" s="104"/>
      <c r="BW1691" s="104"/>
      <c r="BX1691" s="104"/>
      <c r="BY1691" s="104"/>
      <c r="BZ1691" s="104"/>
      <c r="CA1691" s="104"/>
      <c r="CB1691" s="104"/>
      <c r="CC1691" s="104"/>
      <c r="CD1691" s="104"/>
      <c r="CE1691" s="104"/>
      <c r="CF1691" s="104"/>
      <c r="CG1691" s="104"/>
      <c r="CH1691" s="104"/>
      <c r="CI1691" s="104"/>
      <c r="CJ1691" s="104"/>
      <c r="CK1691" s="104"/>
      <c r="CL1691" s="104"/>
      <c r="CM1691" s="104"/>
      <c r="CN1691" s="104"/>
      <c r="CO1691" s="104"/>
      <c r="CP1691" s="104"/>
      <c r="CQ1691" s="104"/>
      <c r="CR1691" s="104"/>
      <c r="CS1691" s="104"/>
      <c r="CT1691" s="104"/>
      <c r="CU1691" s="104"/>
      <c r="CV1691" s="104"/>
      <c r="CW1691" s="104"/>
      <c r="CX1691" s="104"/>
      <c r="CY1691" s="104"/>
      <c r="CZ1691" s="104"/>
      <c r="DA1691" s="104"/>
      <c r="DB1691" s="104"/>
      <c r="DC1691" s="104"/>
      <c r="DD1691" s="104"/>
      <c r="DE1691" s="104"/>
      <c r="DF1691" s="104"/>
      <c r="DG1691" s="104"/>
      <c r="DH1691" s="104"/>
      <c r="DI1691" s="104"/>
      <c r="DJ1691" s="107"/>
    </row>
    <row r="1692" spans="1:114" x14ac:dyDescent="0.2">
      <c r="A1692" s="164"/>
      <c r="B1692" s="165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Q1692" s="116"/>
      <c r="R1692" s="116"/>
      <c r="S1692" s="116"/>
      <c r="T1692" s="116"/>
      <c r="U1692" s="116"/>
      <c r="V1692" s="116"/>
      <c r="W1692" s="116"/>
      <c r="X1692" s="116"/>
      <c r="Y1692" s="122"/>
      <c r="Z1692" s="104"/>
      <c r="AA1692" s="104"/>
      <c r="AB1692" s="104"/>
      <c r="AC1692" s="104"/>
      <c r="AD1692" s="104"/>
      <c r="AE1692" s="104"/>
      <c r="AF1692" s="104"/>
      <c r="AG1692" s="104"/>
      <c r="AH1692" s="104"/>
      <c r="AI1692" s="104"/>
      <c r="AJ1692" s="104"/>
      <c r="AK1692" s="104"/>
      <c r="AL1692" s="104"/>
      <c r="AM1692" s="104"/>
      <c r="AN1692" s="104"/>
      <c r="AO1692" s="104"/>
      <c r="AP1692" s="104"/>
      <c r="AQ1692" s="104"/>
      <c r="AR1692" s="104"/>
      <c r="AS1692" s="104"/>
      <c r="AT1692" s="104"/>
      <c r="AU1692" s="104"/>
      <c r="AV1692" s="104"/>
      <c r="AW1692" s="104"/>
      <c r="AX1692" s="104"/>
      <c r="AY1692" s="104"/>
      <c r="AZ1692" s="104"/>
      <c r="BA1692" s="104"/>
      <c r="BB1692" s="104"/>
      <c r="BC1692" s="104"/>
      <c r="BD1692" s="104"/>
      <c r="BE1692" s="104"/>
      <c r="BF1692" s="104"/>
      <c r="BG1692" s="104"/>
      <c r="BH1692" s="104"/>
      <c r="BI1692" s="104"/>
      <c r="BJ1692" s="104"/>
      <c r="BK1692" s="104"/>
      <c r="BL1692" s="104"/>
      <c r="BM1692" s="104"/>
      <c r="BN1692" s="104"/>
      <c r="BO1692" s="104"/>
      <c r="BP1692" s="104"/>
      <c r="BQ1692" s="104"/>
      <c r="BR1692" s="104"/>
      <c r="BS1692" s="104"/>
      <c r="BT1692" s="104"/>
      <c r="BU1692" s="104"/>
      <c r="BV1692" s="104"/>
      <c r="BW1692" s="104"/>
      <c r="BX1692" s="104"/>
      <c r="BY1692" s="104"/>
      <c r="BZ1692" s="104"/>
      <c r="CA1692" s="104"/>
      <c r="CB1692" s="104"/>
      <c r="CC1692" s="104"/>
      <c r="CD1692" s="104"/>
      <c r="CE1692" s="104"/>
      <c r="CF1692" s="104"/>
      <c r="CG1692" s="104"/>
      <c r="CH1692" s="104"/>
      <c r="CI1692" s="104"/>
      <c r="CJ1692" s="104"/>
      <c r="CK1692" s="104"/>
      <c r="CL1692" s="104"/>
      <c r="CM1692" s="104"/>
      <c r="CN1692" s="104"/>
      <c r="CO1692" s="104"/>
      <c r="CP1692" s="104"/>
      <c r="CQ1692" s="104"/>
      <c r="CR1692" s="104"/>
      <c r="CS1692" s="104"/>
      <c r="CT1692" s="104"/>
      <c r="CU1692" s="104"/>
      <c r="CV1692" s="104"/>
      <c r="CW1692" s="104"/>
      <c r="CX1692" s="104"/>
      <c r="CY1692" s="104"/>
      <c r="CZ1692" s="104"/>
      <c r="DA1692" s="104"/>
      <c r="DB1692" s="104"/>
      <c r="DC1692" s="104"/>
      <c r="DD1692" s="104"/>
      <c r="DE1692" s="104"/>
      <c r="DF1692" s="104"/>
      <c r="DG1692" s="104"/>
      <c r="DH1692" s="104"/>
      <c r="DI1692" s="104"/>
      <c r="DJ1692" s="107"/>
    </row>
    <row r="1693" spans="1:114" x14ac:dyDescent="0.2">
      <c r="A1693" s="164"/>
      <c r="B1693" s="165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Q1693" s="116"/>
      <c r="R1693" s="116"/>
      <c r="S1693" s="116"/>
      <c r="T1693" s="116"/>
      <c r="U1693" s="116"/>
      <c r="V1693" s="116"/>
      <c r="W1693" s="116"/>
      <c r="X1693" s="116"/>
      <c r="Y1693" s="122"/>
      <c r="Z1693" s="104"/>
      <c r="AA1693" s="104"/>
      <c r="AB1693" s="104"/>
      <c r="AC1693" s="104"/>
      <c r="AD1693" s="104"/>
      <c r="AE1693" s="104"/>
      <c r="AF1693" s="104"/>
      <c r="AG1693" s="104"/>
      <c r="AH1693" s="104"/>
      <c r="AI1693" s="104"/>
      <c r="AJ1693" s="104"/>
      <c r="AK1693" s="104"/>
      <c r="AL1693" s="104"/>
      <c r="AM1693" s="104"/>
      <c r="AN1693" s="104"/>
      <c r="AO1693" s="104"/>
      <c r="AP1693" s="104"/>
      <c r="AQ1693" s="104"/>
      <c r="AR1693" s="104"/>
      <c r="AS1693" s="104"/>
      <c r="AT1693" s="104"/>
      <c r="AU1693" s="104"/>
      <c r="AV1693" s="104"/>
      <c r="AW1693" s="104"/>
      <c r="AX1693" s="104"/>
      <c r="AY1693" s="104"/>
      <c r="AZ1693" s="104"/>
      <c r="BA1693" s="104"/>
      <c r="BB1693" s="104"/>
      <c r="BC1693" s="104"/>
      <c r="BD1693" s="104"/>
      <c r="BE1693" s="104"/>
      <c r="BF1693" s="104"/>
      <c r="BG1693" s="104"/>
      <c r="BH1693" s="104"/>
      <c r="BI1693" s="104"/>
      <c r="BJ1693" s="104"/>
      <c r="BK1693" s="104"/>
      <c r="BL1693" s="104"/>
      <c r="BM1693" s="104"/>
      <c r="BN1693" s="104"/>
      <c r="BO1693" s="104"/>
      <c r="BP1693" s="104"/>
      <c r="BQ1693" s="104"/>
      <c r="BR1693" s="104"/>
      <c r="BS1693" s="104"/>
      <c r="BT1693" s="104"/>
      <c r="BU1693" s="104"/>
      <c r="BV1693" s="104"/>
      <c r="BW1693" s="104"/>
      <c r="BX1693" s="104"/>
      <c r="BY1693" s="104"/>
      <c r="BZ1693" s="104"/>
      <c r="CA1693" s="104"/>
      <c r="CB1693" s="104"/>
      <c r="CC1693" s="104"/>
      <c r="CD1693" s="104"/>
      <c r="CE1693" s="104"/>
      <c r="CF1693" s="104"/>
      <c r="CG1693" s="104"/>
      <c r="CH1693" s="104"/>
      <c r="CI1693" s="104"/>
      <c r="CJ1693" s="104"/>
      <c r="CK1693" s="104"/>
      <c r="CL1693" s="104"/>
      <c r="CM1693" s="104"/>
      <c r="CN1693" s="104"/>
      <c r="CO1693" s="104"/>
      <c r="CP1693" s="104"/>
      <c r="CQ1693" s="104"/>
      <c r="CR1693" s="104"/>
      <c r="CS1693" s="104"/>
      <c r="CT1693" s="104"/>
      <c r="CU1693" s="104"/>
      <c r="CV1693" s="104"/>
      <c r="CW1693" s="104"/>
      <c r="CX1693" s="104"/>
      <c r="CY1693" s="104"/>
      <c r="CZ1693" s="104"/>
      <c r="DA1693" s="104"/>
      <c r="DB1693" s="104"/>
      <c r="DC1693" s="104"/>
      <c r="DD1693" s="104"/>
      <c r="DE1693" s="104"/>
      <c r="DF1693" s="104"/>
      <c r="DG1693" s="104"/>
      <c r="DH1693" s="104"/>
      <c r="DI1693" s="104"/>
      <c r="DJ1693" s="107"/>
    </row>
    <row r="1694" spans="1:114" x14ac:dyDescent="0.2">
      <c r="A1694" s="164"/>
      <c r="B1694" s="165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Q1694" s="116"/>
      <c r="R1694" s="116"/>
      <c r="S1694" s="116"/>
      <c r="T1694" s="116"/>
      <c r="U1694" s="116"/>
      <c r="V1694" s="116"/>
      <c r="W1694" s="116"/>
      <c r="X1694" s="116"/>
      <c r="Y1694" s="122"/>
      <c r="Z1694" s="104"/>
      <c r="AA1694" s="104"/>
      <c r="AB1694" s="104"/>
      <c r="AC1694" s="104"/>
      <c r="AD1694" s="104"/>
      <c r="AE1694" s="104"/>
      <c r="AF1694" s="104"/>
      <c r="AG1694" s="104"/>
      <c r="AH1694" s="104"/>
      <c r="AI1694" s="104"/>
      <c r="AJ1694" s="104"/>
      <c r="AK1694" s="104"/>
      <c r="AL1694" s="104"/>
      <c r="AM1694" s="104"/>
      <c r="AN1694" s="104"/>
      <c r="AO1694" s="104"/>
      <c r="AP1694" s="104"/>
      <c r="AQ1694" s="104"/>
      <c r="AR1694" s="104"/>
      <c r="AS1694" s="104"/>
      <c r="AT1694" s="104"/>
      <c r="AU1694" s="104"/>
      <c r="AV1694" s="104"/>
      <c r="AW1694" s="104"/>
      <c r="AX1694" s="104"/>
      <c r="AY1694" s="104"/>
      <c r="AZ1694" s="104"/>
      <c r="BA1694" s="104"/>
      <c r="BB1694" s="104"/>
      <c r="BC1694" s="104"/>
      <c r="BD1694" s="104"/>
      <c r="BE1694" s="104"/>
      <c r="BF1694" s="104"/>
      <c r="BG1694" s="104"/>
      <c r="BH1694" s="104"/>
      <c r="BI1694" s="104"/>
      <c r="BJ1694" s="104"/>
      <c r="BK1694" s="104"/>
      <c r="BL1694" s="104"/>
      <c r="BM1694" s="104"/>
      <c r="BN1694" s="104"/>
      <c r="BO1694" s="104"/>
      <c r="BP1694" s="104"/>
      <c r="BQ1694" s="104"/>
      <c r="BR1694" s="104"/>
      <c r="BS1694" s="104"/>
      <c r="BT1694" s="104"/>
      <c r="BU1694" s="104"/>
      <c r="BV1694" s="104"/>
      <c r="BW1694" s="104"/>
      <c r="BX1694" s="104"/>
      <c r="BY1694" s="104"/>
      <c r="BZ1694" s="104"/>
      <c r="CA1694" s="104"/>
      <c r="CB1694" s="104"/>
      <c r="CC1694" s="104"/>
      <c r="CD1694" s="104"/>
      <c r="CE1694" s="104"/>
      <c r="CF1694" s="104"/>
      <c r="CG1694" s="104"/>
      <c r="CH1694" s="104"/>
      <c r="CI1694" s="104"/>
      <c r="CJ1694" s="104"/>
      <c r="CK1694" s="104"/>
      <c r="CL1694" s="104"/>
      <c r="CM1694" s="104"/>
      <c r="CN1694" s="104"/>
      <c r="CO1694" s="104"/>
      <c r="CP1694" s="104"/>
      <c r="CQ1694" s="104"/>
      <c r="CR1694" s="104"/>
      <c r="CS1694" s="104"/>
      <c r="CT1694" s="104"/>
      <c r="CU1694" s="104"/>
      <c r="CV1694" s="104"/>
      <c r="CW1694" s="104"/>
      <c r="CX1694" s="104"/>
      <c r="CY1694" s="104"/>
      <c r="CZ1694" s="104"/>
      <c r="DA1694" s="104"/>
      <c r="DB1694" s="104"/>
      <c r="DC1694" s="104"/>
      <c r="DD1694" s="104"/>
      <c r="DE1694" s="104"/>
      <c r="DF1694" s="104"/>
      <c r="DG1694" s="104"/>
      <c r="DH1694" s="104"/>
      <c r="DI1694" s="104"/>
      <c r="DJ1694" s="107"/>
    </row>
    <row r="1695" spans="1:114" x14ac:dyDescent="0.2">
      <c r="A1695" s="164"/>
      <c r="B1695" s="165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Q1695" s="116"/>
      <c r="R1695" s="116"/>
      <c r="S1695" s="116"/>
      <c r="T1695" s="116"/>
      <c r="U1695" s="116"/>
      <c r="V1695" s="116"/>
      <c r="W1695" s="116"/>
      <c r="X1695" s="116"/>
      <c r="Y1695" s="122"/>
      <c r="Z1695" s="104"/>
      <c r="AA1695" s="104"/>
      <c r="AB1695" s="104"/>
      <c r="AC1695" s="104"/>
      <c r="AD1695" s="104"/>
      <c r="AE1695" s="104"/>
      <c r="AF1695" s="104"/>
      <c r="AG1695" s="104"/>
      <c r="AH1695" s="104"/>
      <c r="AI1695" s="104"/>
      <c r="AJ1695" s="104"/>
      <c r="AK1695" s="104"/>
      <c r="AL1695" s="104"/>
      <c r="AM1695" s="104"/>
      <c r="AN1695" s="104"/>
      <c r="AO1695" s="104"/>
      <c r="AP1695" s="104"/>
      <c r="AQ1695" s="104"/>
      <c r="AR1695" s="104"/>
      <c r="AS1695" s="104"/>
      <c r="AT1695" s="104"/>
      <c r="AU1695" s="104"/>
      <c r="AV1695" s="104"/>
      <c r="AW1695" s="104"/>
      <c r="AX1695" s="104"/>
      <c r="AY1695" s="104"/>
      <c r="AZ1695" s="104"/>
      <c r="BA1695" s="104"/>
      <c r="BB1695" s="104"/>
      <c r="BC1695" s="104"/>
      <c r="BD1695" s="104"/>
      <c r="BE1695" s="104"/>
      <c r="BF1695" s="104"/>
      <c r="BG1695" s="104"/>
      <c r="BH1695" s="104"/>
      <c r="BI1695" s="104"/>
      <c r="BJ1695" s="104"/>
      <c r="BK1695" s="104"/>
      <c r="BL1695" s="104"/>
      <c r="BM1695" s="104"/>
      <c r="BN1695" s="104"/>
      <c r="BO1695" s="104"/>
      <c r="BP1695" s="104"/>
      <c r="BQ1695" s="104"/>
      <c r="BR1695" s="104"/>
      <c r="BS1695" s="104"/>
      <c r="BT1695" s="104"/>
      <c r="BU1695" s="104"/>
      <c r="BV1695" s="104"/>
      <c r="BW1695" s="104"/>
      <c r="BX1695" s="104"/>
      <c r="BY1695" s="104"/>
      <c r="BZ1695" s="104"/>
      <c r="CA1695" s="104"/>
      <c r="CB1695" s="104"/>
      <c r="CC1695" s="104"/>
      <c r="CD1695" s="104"/>
      <c r="CE1695" s="104"/>
      <c r="CF1695" s="104"/>
      <c r="CG1695" s="104"/>
      <c r="CH1695" s="104"/>
      <c r="CI1695" s="104"/>
      <c r="CJ1695" s="104"/>
      <c r="CK1695" s="104"/>
      <c r="CL1695" s="104"/>
      <c r="CM1695" s="104"/>
      <c r="CN1695" s="104"/>
      <c r="CO1695" s="104"/>
      <c r="CP1695" s="104"/>
      <c r="CQ1695" s="104"/>
      <c r="CR1695" s="104"/>
      <c r="CS1695" s="104"/>
      <c r="CT1695" s="104"/>
      <c r="CU1695" s="104"/>
      <c r="CV1695" s="104"/>
      <c r="CW1695" s="104"/>
      <c r="CX1695" s="104"/>
      <c r="CY1695" s="104"/>
      <c r="CZ1695" s="104"/>
      <c r="DA1695" s="104"/>
      <c r="DB1695" s="104"/>
      <c r="DC1695" s="104"/>
      <c r="DD1695" s="104"/>
      <c r="DE1695" s="104"/>
      <c r="DF1695" s="104"/>
      <c r="DG1695" s="104"/>
      <c r="DH1695" s="104"/>
      <c r="DI1695" s="104"/>
      <c r="DJ1695" s="107"/>
    </row>
    <row r="1696" spans="1:114" x14ac:dyDescent="0.2">
      <c r="A1696" s="164"/>
      <c r="B1696" s="165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Q1696" s="116"/>
      <c r="R1696" s="116"/>
      <c r="S1696" s="116"/>
      <c r="T1696" s="116"/>
      <c r="U1696" s="116"/>
      <c r="V1696" s="116"/>
      <c r="W1696" s="116"/>
      <c r="X1696" s="116"/>
      <c r="Y1696" s="122"/>
      <c r="Z1696" s="104"/>
      <c r="AA1696" s="104"/>
      <c r="AB1696" s="104"/>
      <c r="AC1696" s="104"/>
      <c r="AD1696" s="104"/>
      <c r="AE1696" s="104"/>
      <c r="AF1696" s="104"/>
      <c r="AG1696" s="104"/>
      <c r="AH1696" s="104"/>
      <c r="AI1696" s="104"/>
      <c r="AJ1696" s="104"/>
      <c r="AK1696" s="104"/>
      <c r="AL1696" s="104"/>
      <c r="AM1696" s="104"/>
      <c r="AN1696" s="104"/>
      <c r="AO1696" s="104"/>
      <c r="AP1696" s="104"/>
      <c r="AQ1696" s="104"/>
      <c r="AR1696" s="104"/>
      <c r="AS1696" s="104"/>
      <c r="AT1696" s="104"/>
      <c r="AU1696" s="104"/>
      <c r="AV1696" s="104"/>
      <c r="AW1696" s="104"/>
      <c r="AX1696" s="104"/>
      <c r="AY1696" s="104"/>
      <c r="AZ1696" s="104"/>
      <c r="BA1696" s="104"/>
      <c r="BB1696" s="104"/>
      <c r="BC1696" s="104"/>
      <c r="BD1696" s="104"/>
      <c r="BE1696" s="104"/>
      <c r="BF1696" s="104"/>
      <c r="BG1696" s="104"/>
      <c r="BH1696" s="104"/>
      <c r="BI1696" s="104"/>
      <c r="BJ1696" s="104"/>
      <c r="BK1696" s="104"/>
      <c r="BL1696" s="104"/>
      <c r="BM1696" s="104"/>
      <c r="BN1696" s="104"/>
      <c r="BO1696" s="104"/>
      <c r="BP1696" s="104"/>
      <c r="BQ1696" s="104"/>
      <c r="BR1696" s="104"/>
      <c r="BS1696" s="104"/>
      <c r="BT1696" s="104"/>
      <c r="BU1696" s="104"/>
      <c r="BV1696" s="104"/>
      <c r="BW1696" s="104"/>
      <c r="BX1696" s="104"/>
      <c r="BY1696" s="104"/>
      <c r="BZ1696" s="104"/>
      <c r="CA1696" s="104"/>
      <c r="CB1696" s="104"/>
      <c r="CC1696" s="104"/>
      <c r="CD1696" s="104"/>
      <c r="CE1696" s="104"/>
      <c r="CF1696" s="104"/>
      <c r="CG1696" s="104"/>
      <c r="CH1696" s="104"/>
      <c r="CI1696" s="104"/>
      <c r="CJ1696" s="104"/>
      <c r="CK1696" s="104"/>
      <c r="CL1696" s="104"/>
      <c r="CM1696" s="104"/>
      <c r="CN1696" s="104"/>
      <c r="CO1696" s="104"/>
      <c r="CP1696" s="104"/>
      <c r="CQ1696" s="104"/>
      <c r="CR1696" s="104"/>
      <c r="CS1696" s="104"/>
      <c r="CT1696" s="104"/>
      <c r="CU1696" s="104"/>
      <c r="CV1696" s="104"/>
      <c r="CW1696" s="104"/>
      <c r="CX1696" s="104"/>
      <c r="CY1696" s="104"/>
      <c r="CZ1696" s="104"/>
      <c r="DA1696" s="104"/>
      <c r="DB1696" s="104"/>
      <c r="DC1696" s="104"/>
      <c r="DD1696" s="104"/>
      <c r="DE1696" s="104"/>
      <c r="DF1696" s="104"/>
      <c r="DG1696" s="104"/>
      <c r="DH1696" s="104"/>
      <c r="DI1696" s="104"/>
      <c r="DJ1696" s="107"/>
    </row>
    <row r="1697" spans="1:114" x14ac:dyDescent="0.2">
      <c r="A1697" s="164"/>
      <c r="B1697" s="165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Q1697" s="116"/>
      <c r="R1697" s="116"/>
      <c r="S1697" s="116"/>
      <c r="T1697" s="116"/>
      <c r="U1697" s="116"/>
      <c r="V1697" s="116"/>
      <c r="W1697" s="116"/>
      <c r="X1697" s="116"/>
      <c r="Y1697" s="122"/>
      <c r="Z1697" s="104"/>
      <c r="AA1697" s="104"/>
      <c r="AB1697" s="104"/>
      <c r="AC1697" s="104"/>
      <c r="AD1697" s="104"/>
      <c r="AE1697" s="104"/>
      <c r="AF1697" s="104"/>
      <c r="AG1697" s="104"/>
      <c r="AH1697" s="104"/>
      <c r="AI1697" s="104"/>
      <c r="AJ1697" s="104"/>
      <c r="AK1697" s="104"/>
      <c r="AL1697" s="104"/>
      <c r="AM1697" s="104"/>
      <c r="AN1697" s="104"/>
      <c r="AO1697" s="104"/>
      <c r="AP1697" s="104"/>
      <c r="AQ1697" s="104"/>
      <c r="AR1697" s="104"/>
      <c r="AS1697" s="104"/>
      <c r="AT1697" s="104"/>
      <c r="AU1697" s="104"/>
      <c r="AV1697" s="104"/>
      <c r="AW1697" s="104"/>
      <c r="AX1697" s="104"/>
      <c r="AY1697" s="104"/>
      <c r="AZ1697" s="104"/>
      <c r="BA1697" s="104"/>
      <c r="BB1697" s="104"/>
      <c r="BC1697" s="104"/>
      <c r="BD1697" s="104"/>
      <c r="BE1697" s="104"/>
      <c r="BF1697" s="104"/>
      <c r="BG1697" s="104"/>
      <c r="BH1697" s="104"/>
      <c r="BI1697" s="104"/>
      <c r="BJ1697" s="104"/>
      <c r="BK1697" s="104"/>
      <c r="BL1697" s="104"/>
      <c r="BM1697" s="104"/>
      <c r="BN1697" s="104"/>
      <c r="BO1697" s="104"/>
      <c r="BP1697" s="104"/>
      <c r="BQ1697" s="104"/>
      <c r="BR1697" s="104"/>
      <c r="BS1697" s="104"/>
      <c r="BT1697" s="104"/>
      <c r="BU1697" s="104"/>
      <c r="BV1697" s="104"/>
      <c r="BW1697" s="104"/>
      <c r="BX1697" s="104"/>
      <c r="BY1697" s="104"/>
      <c r="BZ1697" s="104"/>
      <c r="CA1697" s="104"/>
      <c r="CB1697" s="104"/>
      <c r="CC1697" s="104"/>
      <c r="CD1697" s="104"/>
      <c r="CE1697" s="104"/>
      <c r="CF1697" s="104"/>
      <c r="CG1697" s="104"/>
      <c r="CH1697" s="104"/>
      <c r="CI1697" s="104"/>
      <c r="CJ1697" s="104"/>
      <c r="CK1697" s="104"/>
      <c r="CL1697" s="104"/>
      <c r="CM1697" s="104"/>
      <c r="CN1697" s="104"/>
      <c r="CO1697" s="104"/>
      <c r="CP1697" s="104"/>
      <c r="CQ1697" s="104"/>
      <c r="CR1697" s="104"/>
      <c r="CS1697" s="104"/>
      <c r="CT1697" s="104"/>
      <c r="CU1697" s="104"/>
      <c r="CV1697" s="104"/>
      <c r="CW1697" s="104"/>
      <c r="CX1697" s="104"/>
      <c r="CY1697" s="104"/>
      <c r="CZ1697" s="104"/>
      <c r="DA1697" s="104"/>
      <c r="DB1697" s="104"/>
      <c r="DC1697" s="104"/>
      <c r="DD1697" s="104"/>
      <c r="DE1697" s="104"/>
      <c r="DF1697" s="104"/>
      <c r="DG1697" s="104"/>
      <c r="DH1697" s="104"/>
      <c r="DI1697" s="104"/>
      <c r="DJ1697" s="107"/>
    </row>
    <row r="1698" spans="1:114" x14ac:dyDescent="0.2">
      <c r="A1698" s="164"/>
      <c r="B1698" s="165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Q1698" s="116"/>
      <c r="R1698" s="116"/>
      <c r="S1698" s="116"/>
      <c r="T1698" s="116"/>
      <c r="U1698" s="116"/>
      <c r="V1698" s="116"/>
      <c r="W1698" s="116"/>
      <c r="X1698" s="116"/>
      <c r="Y1698" s="122"/>
      <c r="Z1698" s="104"/>
      <c r="AA1698" s="104"/>
      <c r="AB1698" s="104"/>
      <c r="AC1698" s="104"/>
      <c r="AD1698" s="104"/>
      <c r="AE1698" s="104"/>
      <c r="AF1698" s="104"/>
      <c r="AG1698" s="104"/>
      <c r="AH1698" s="104"/>
      <c r="AI1698" s="104"/>
      <c r="AJ1698" s="104"/>
      <c r="AK1698" s="104"/>
      <c r="AL1698" s="104"/>
      <c r="AM1698" s="104"/>
      <c r="AN1698" s="104"/>
      <c r="AO1698" s="104"/>
      <c r="AP1698" s="104"/>
      <c r="AQ1698" s="104"/>
      <c r="AR1698" s="104"/>
      <c r="AS1698" s="104"/>
      <c r="AT1698" s="104"/>
      <c r="AU1698" s="104"/>
      <c r="AV1698" s="104"/>
      <c r="AW1698" s="104"/>
      <c r="AX1698" s="104"/>
      <c r="AY1698" s="104"/>
      <c r="AZ1698" s="104"/>
      <c r="BA1698" s="104"/>
      <c r="BB1698" s="104"/>
      <c r="BC1698" s="104"/>
      <c r="BD1698" s="104"/>
      <c r="BE1698" s="104"/>
      <c r="BF1698" s="104"/>
      <c r="BG1698" s="104"/>
      <c r="BH1698" s="104"/>
      <c r="BI1698" s="104"/>
      <c r="BJ1698" s="104"/>
      <c r="BK1698" s="104"/>
      <c r="BL1698" s="104"/>
      <c r="BM1698" s="104"/>
      <c r="BN1698" s="104"/>
      <c r="BO1698" s="104"/>
      <c r="BP1698" s="104"/>
      <c r="BQ1698" s="104"/>
      <c r="BR1698" s="104"/>
      <c r="BS1698" s="104"/>
      <c r="BT1698" s="104"/>
      <c r="BU1698" s="104"/>
      <c r="BV1698" s="104"/>
      <c r="BW1698" s="104"/>
      <c r="BX1698" s="104"/>
      <c r="BY1698" s="104"/>
      <c r="BZ1698" s="104"/>
      <c r="CA1698" s="104"/>
      <c r="CB1698" s="104"/>
      <c r="CC1698" s="104"/>
      <c r="CD1698" s="104"/>
      <c r="CE1698" s="104"/>
      <c r="CF1698" s="104"/>
      <c r="CG1698" s="104"/>
      <c r="CH1698" s="104"/>
      <c r="CI1698" s="104"/>
      <c r="CJ1698" s="104"/>
      <c r="CK1698" s="104"/>
      <c r="CL1698" s="104"/>
      <c r="CM1698" s="104"/>
      <c r="CN1698" s="104"/>
      <c r="CO1698" s="104"/>
      <c r="CP1698" s="104"/>
      <c r="CQ1698" s="104"/>
      <c r="CR1698" s="104"/>
      <c r="CS1698" s="104"/>
      <c r="CT1698" s="104"/>
      <c r="CU1698" s="104"/>
      <c r="CV1698" s="104"/>
      <c r="CW1698" s="104"/>
      <c r="CX1698" s="104"/>
      <c r="CY1698" s="104"/>
      <c r="CZ1698" s="104"/>
      <c r="DA1698" s="104"/>
      <c r="DB1698" s="104"/>
      <c r="DC1698" s="104"/>
      <c r="DD1698" s="104"/>
      <c r="DE1698" s="104"/>
      <c r="DF1698" s="104"/>
      <c r="DG1698" s="104"/>
      <c r="DH1698" s="104"/>
      <c r="DI1698" s="104"/>
      <c r="DJ1698" s="107"/>
    </row>
    <row r="1699" spans="1:114" x14ac:dyDescent="0.2">
      <c r="A1699" s="164"/>
      <c r="B1699" s="165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Q1699" s="116"/>
      <c r="R1699" s="116"/>
      <c r="S1699" s="116"/>
      <c r="T1699" s="116"/>
      <c r="U1699" s="116"/>
      <c r="V1699" s="116"/>
      <c r="W1699" s="116"/>
      <c r="X1699" s="116"/>
      <c r="Y1699" s="122"/>
      <c r="Z1699" s="104"/>
      <c r="AA1699" s="104"/>
      <c r="AB1699" s="104"/>
      <c r="AC1699" s="104"/>
      <c r="AD1699" s="104"/>
      <c r="AE1699" s="104"/>
      <c r="AF1699" s="104"/>
      <c r="AG1699" s="104"/>
      <c r="AH1699" s="104"/>
      <c r="AI1699" s="104"/>
      <c r="AJ1699" s="104"/>
      <c r="AK1699" s="104"/>
      <c r="AL1699" s="104"/>
      <c r="AM1699" s="104"/>
      <c r="AN1699" s="104"/>
      <c r="AO1699" s="104"/>
      <c r="AP1699" s="104"/>
      <c r="AQ1699" s="104"/>
      <c r="AR1699" s="104"/>
      <c r="AS1699" s="104"/>
      <c r="AT1699" s="104"/>
      <c r="AU1699" s="104"/>
      <c r="AV1699" s="104"/>
      <c r="AW1699" s="104"/>
      <c r="AX1699" s="104"/>
      <c r="AY1699" s="104"/>
      <c r="AZ1699" s="104"/>
      <c r="BA1699" s="104"/>
      <c r="BB1699" s="104"/>
      <c r="BC1699" s="104"/>
      <c r="BD1699" s="104"/>
      <c r="BE1699" s="104"/>
      <c r="BF1699" s="104"/>
      <c r="BG1699" s="104"/>
      <c r="BH1699" s="104"/>
      <c r="BI1699" s="104"/>
      <c r="BJ1699" s="104"/>
      <c r="BK1699" s="104"/>
      <c r="BL1699" s="104"/>
      <c r="BM1699" s="104"/>
      <c r="BN1699" s="104"/>
      <c r="BO1699" s="104"/>
      <c r="BP1699" s="104"/>
      <c r="BQ1699" s="104"/>
      <c r="BR1699" s="104"/>
      <c r="BS1699" s="104"/>
      <c r="BT1699" s="104"/>
      <c r="BU1699" s="104"/>
      <c r="BV1699" s="104"/>
      <c r="BW1699" s="104"/>
      <c r="BX1699" s="104"/>
      <c r="BY1699" s="104"/>
      <c r="BZ1699" s="104"/>
      <c r="CA1699" s="104"/>
      <c r="CB1699" s="104"/>
      <c r="CC1699" s="104"/>
      <c r="CD1699" s="104"/>
      <c r="CE1699" s="104"/>
      <c r="CF1699" s="104"/>
      <c r="CG1699" s="104"/>
      <c r="CH1699" s="104"/>
      <c r="CI1699" s="104"/>
      <c r="CJ1699" s="104"/>
      <c r="CK1699" s="104"/>
      <c r="CL1699" s="104"/>
      <c r="CM1699" s="104"/>
      <c r="CN1699" s="104"/>
      <c r="CO1699" s="104"/>
      <c r="CP1699" s="104"/>
      <c r="CQ1699" s="104"/>
      <c r="CR1699" s="104"/>
      <c r="CS1699" s="104"/>
      <c r="CT1699" s="104"/>
      <c r="CU1699" s="104"/>
      <c r="CV1699" s="104"/>
      <c r="CW1699" s="104"/>
      <c r="CX1699" s="104"/>
      <c r="CY1699" s="104"/>
      <c r="CZ1699" s="104"/>
      <c r="DA1699" s="104"/>
      <c r="DB1699" s="104"/>
      <c r="DC1699" s="104"/>
      <c r="DD1699" s="104"/>
      <c r="DE1699" s="104"/>
      <c r="DF1699" s="104"/>
      <c r="DG1699" s="104"/>
      <c r="DH1699" s="104"/>
      <c r="DI1699" s="104"/>
      <c r="DJ1699" s="107"/>
    </row>
    <row r="1700" spans="1:114" x14ac:dyDescent="0.2">
      <c r="A1700" s="164"/>
      <c r="B1700" s="165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Q1700" s="116"/>
      <c r="R1700" s="116"/>
      <c r="S1700" s="116"/>
      <c r="T1700" s="116"/>
      <c r="U1700" s="116"/>
      <c r="V1700" s="116"/>
      <c r="W1700" s="116"/>
      <c r="X1700" s="116"/>
      <c r="Y1700" s="122"/>
      <c r="Z1700" s="104"/>
      <c r="AA1700" s="104"/>
      <c r="AB1700" s="104"/>
      <c r="AC1700" s="104"/>
      <c r="AD1700" s="104"/>
      <c r="AE1700" s="104"/>
      <c r="AF1700" s="104"/>
      <c r="AG1700" s="104"/>
      <c r="AH1700" s="104"/>
      <c r="AI1700" s="104"/>
      <c r="AJ1700" s="104"/>
      <c r="AK1700" s="104"/>
      <c r="AL1700" s="104"/>
      <c r="AM1700" s="104"/>
      <c r="AN1700" s="104"/>
      <c r="AO1700" s="104"/>
      <c r="AP1700" s="104"/>
      <c r="AQ1700" s="104"/>
      <c r="AR1700" s="104"/>
      <c r="AS1700" s="104"/>
      <c r="AT1700" s="104"/>
      <c r="AU1700" s="104"/>
      <c r="AV1700" s="104"/>
      <c r="AW1700" s="104"/>
      <c r="AX1700" s="104"/>
      <c r="AY1700" s="104"/>
      <c r="AZ1700" s="104"/>
      <c r="BA1700" s="104"/>
      <c r="BB1700" s="104"/>
      <c r="BC1700" s="104"/>
      <c r="BD1700" s="104"/>
      <c r="BE1700" s="104"/>
      <c r="BF1700" s="104"/>
      <c r="BG1700" s="104"/>
      <c r="BH1700" s="104"/>
      <c r="BI1700" s="104"/>
      <c r="BJ1700" s="104"/>
      <c r="BK1700" s="104"/>
      <c r="BL1700" s="104"/>
      <c r="BM1700" s="104"/>
      <c r="BN1700" s="104"/>
      <c r="BO1700" s="104"/>
      <c r="BP1700" s="104"/>
      <c r="BQ1700" s="104"/>
      <c r="BR1700" s="104"/>
      <c r="BS1700" s="104"/>
      <c r="BT1700" s="104"/>
      <c r="BU1700" s="104"/>
      <c r="BV1700" s="104"/>
      <c r="BW1700" s="104"/>
      <c r="BX1700" s="104"/>
      <c r="BY1700" s="104"/>
      <c r="BZ1700" s="104"/>
      <c r="CA1700" s="104"/>
      <c r="CB1700" s="104"/>
      <c r="CC1700" s="104"/>
      <c r="CD1700" s="104"/>
      <c r="CE1700" s="104"/>
      <c r="CF1700" s="104"/>
      <c r="CG1700" s="104"/>
      <c r="CH1700" s="104"/>
      <c r="CI1700" s="104"/>
      <c r="CJ1700" s="104"/>
      <c r="CK1700" s="104"/>
      <c r="CL1700" s="104"/>
      <c r="CM1700" s="104"/>
      <c r="CN1700" s="104"/>
      <c r="CO1700" s="104"/>
      <c r="CP1700" s="104"/>
      <c r="CQ1700" s="104"/>
      <c r="CR1700" s="104"/>
      <c r="CS1700" s="104"/>
      <c r="CT1700" s="104"/>
      <c r="CU1700" s="104"/>
      <c r="CV1700" s="104"/>
      <c r="CW1700" s="104"/>
      <c r="CX1700" s="104"/>
      <c r="CY1700" s="104"/>
      <c r="CZ1700" s="104"/>
      <c r="DA1700" s="104"/>
      <c r="DB1700" s="104"/>
      <c r="DC1700" s="104"/>
      <c r="DD1700" s="104"/>
      <c r="DE1700" s="104"/>
      <c r="DF1700" s="104"/>
      <c r="DG1700" s="104"/>
      <c r="DH1700" s="104"/>
      <c r="DI1700" s="104"/>
      <c r="DJ1700" s="107"/>
    </row>
    <row r="1701" spans="1:114" x14ac:dyDescent="0.2">
      <c r="A1701" s="164"/>
      <c r="B1701" s="165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Q1701" s="116"/>
      <c r="R1701" s="116"/>
      <c r="S1701" s="116"/>
      <c r="T1701" s="116"/>
      <c r="U1701" s="116"/>
      <c r="V1701" s="116"/>
      <c r="W1701" s="116"/>
      <c r="X1701" s="116"/>
      <c r="Y1701" s="122"/>
      <c r="Z1701" s="104"/>
      <c r="AA1701" s="104"/>
      <c r="AB1701" s="104"/>
      <c r="AC1701" s="104"/>
      <c r="AD1701" s="104"/>
      <c r="AE1701" s="104"/>
      <c r="AF1701" s="104"/>
      <c r="AG1701" s="104"/>
      <c r="AH1701" s="104"/>
      <c r="AI1701" s="104"/>
      <c r="AJ1701" s="104"/>
      <c r="AK1701" s="104"/>
      <c r="AL1701" s="104"/>
      <c r="AM1701" s="104"/>
      <c r="AN1701" s="104"/>
      <c r="AO1701" s="104"/>
      <c r="AP1701" s="104"/>
      <c r="AQ1701" s="104"/>
      <c r="AR1701" s="104"/>
      <c r="AS1701" s="104"/>
      <c r="AT1701" s="104"/>
      <c r="AU1701" s="104"/>
      <c r="AV1701" s="104"/>
      <c r="AW1701" s="104"/>
      <c r="AX1701" s="104"/>
      <c r="AY1701" s="104"/>
      <c r="AZ1701" s="104"/>
      <c r="BA1701" s="104"/>
      <c r="BB1701" s="104"/>
      <c r="BC1701" s="104"/>
      <c r="BD1701" s="104"/>
      <c r="BE1701" s="104"/>
      <c r="BF1701" s="104"/>
      <c r="BG1701" s="104"/>
      <c r="BH1701" s="104"/>
      <c r="BI1701" s="104"/>
      <c r="BJ1701" s="104"/>
      <c r="BK1701" s="104"/>
      <c r="BL1701" s="104"/>
      <c r="BM1701" s="104"/>
      <c r="BN1701" s="104"/>
      <c r="BO1701" s="104"/>
      <c r="BP1701" s="104"/>
      <c r="BQ1701" s="104"/>
      <c r="BR1701" s="104"/>
      <c r="BS1701" s="104"/>
      <c r="BT1701" s="104"/>
      <c r="BU1701" s="104"/>
      <c r="BV1701" s="104"/>
      <c r="BW1701" s="104"/>
      <c r="BX1701" s="104"/>
      <c r="BY1701" s="104"/>
      <c r="BZ1701" s="104"/>
      <c r="CA1701" s="104"/>
      <c r="CB1701" s="104"/>
      <c r="CC1701" s="104"/>
      <c r="CD1701" s="104"/>
      <c r="CE1701" s="104"/>
      <c r="CF1701" s="104"/>
      <c r="CG1701" s="104"/>
      <c r="CH1701" s="104"/>
      <c r="CI1701" s="104"/>
      <c r="CJ1701" s="104"/>
      <c r="CK1701" s="104"/>
      <c r="CL1701" s="104"/>
      <c r="CM1701" s="104"/>
      <c r="CN1701" s="104"/>
      <c r="CO1701" s="104"/>
      <c r="CP1701" s="104"/>
      <c r="CQ1701" s="104"/>
      <c r="CR1701" s="104"/>
      <c r="CS1701" s="104"/>
      <c r="CT1701" s="104"/>
      <c r="CU1701" s="104"/>
      <c r="CV1701" s="104"/>
      <c r="CW1701" s="104"/>
      <c r="CX1701" s="104"/>
      <c r="CY1701" s="104"/>
      <c r="CZ1701" s="104"/>
      <c r="DA1701" s="104"/>
      <c r="DB1701" s="104"/>
      <c r="DC1701" s="104"/>
      <c r="DD1701" s="104"/>
      <c r="DE1701" s="104"/>
      <c r="DF1701" s="104"/>
      <c r="DG1701" s="104"/>
      <c r="DH1701" s="104"/>
      <c r="DI1701" s="104"/>
      <c r="DJ1701" s="107"/>
    </row>
    <row r="1702" spans="1:114" x14ac:dyDescent="0.2">
      <c r="A1702" s="164"/>
      <c r="B1702" s="165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Q1702" s="116"/>
      <c r="R1702" s="116"/>
      <c r="S1702" s="116"/>
      <c r="T1702" s="116"/>
      <c r="U1702" s="116"/>
      <c r="V1702" s="116"/>
      <c r="W1702" s="116"/>
      <c r="X1702" s="116"/>
      <c r="Y1702" s="122"/>
      <c r="Z1702" s="104"/>
      <c r="AA1702" s="104"/>
      <c r="AB1702" s="104"/>
      <c r="AC1702" s="104"/>
      <c r="AD1702" s="104"/>
      <c r="AE1702" s="104"/>
      <c r="AF1702" s="104"/>
      <c r="AG1702" s="104"/>
      <c r="AH1702" s="104"/>
      <c r="AI1702" s="104"/>
      <c r="AJ1702" s="104"/>
      <c r="AK1702" s="104"/>
      <c r="AL1702" s="104"/>
      <c r="AM1702" s="104"/>
      <c r="AN1702" s="104"/>
      <c r="AO1702" s="104"/>
      <c r="AP1702" s="104"/>
      <c r="AQ1702" s="104"/>
      <c r="AR1702" s="104"/>
      <c r="AS1702" s="104"/>
      <c r="AT1702" s="104"/>
      <c r="AU1702" s="104"/>
      <c r="AV1702" s="104"/>
      <c r="AW1702" s="104"/>
      <c r="AX1702" s="104"/>
      <c r="AY1702" s="104"/>
      <c r="AZ1702" s="104"/>
      <c r="BA1702" s="104"/>
      <c r="BB1702" s="104"/>
      <c r="BC1702" s="104"/>
      <c r="BD1702" s="104"/>
      <c r="BE1702" s="104"/>
      <c r="BF1702" s="104"/>
      <c r="BG1702" s="104"/>
      <c r="BH1702" s="104"/>
      <c r="BI1702" s="104"/>
      <c r="BJ1702" s="104"/>
      <c r="BK1702" s="104"/>
      <c r="BL1702" s="104"/>
      <c r="BM1702" s="104"/>
      <c r="BN1702" s="104"/>
      <c r="BO1702" s="104"/>
      <c r="BP1702" s="104"/>
      <c r="BQ1702" s="104"/>
      <c r="BR1702" s="104"/>
      <c r="BS1702" s="104"/>
      <c r="BT1702" s="104"/>
      <c r="BU1702" s="104"/>
      <c r="BV1702" s="104"/>
      <c r="BW1702" s="104"/>
      <c r="BX1702" s="104"/>
      <c r="BY1702" s="104"/>
      <c r="BZ1702" s="104"/>
      <c r="CA1702" s="104"/>
      <c r="CB1702" s="104"/>
      <c r="CC1702" s="104"/>
      <c r="CD1702" s="104"/>
      <c r="CE1702" s="104"/>
      <c r="CF1702" s="104"/>
      <c r="CG1702" s="104"/>
      <c r="CH1702" s="104"/>
      <c r="CI1702" s="104"/>
      <c r="CJ1702" s="104"/>
      <c r="CK1702" s="104"/>
      <c r="CL1702" s="104"/>
      <c r="CM1702" s="104"/>
      <c r="CN1702" s="104"/>
      <c r="CO1702" s="104"/>
      <c r="CP1702" s="104"/>
      <c r="CQ1702" s="104"/>
      <c r="CR1702" s="104"/>
      <c r="CS1702" s="104"/>
      <c r="CT1702" s="104"/>
      <c r="CU1702" s="104"/>
      <c r="CV1702" s="104"/>
      <c r="CW1702" s="104"/>
      <c r="CX1702" s="104"/>
      <c r="CY1702" s="104"/>
      <c r="CZ1702" s="104"/>
      <c r="DA1702" s="104"/>
      <c r="DB1702" s="104"/>
      <c r="DC1702" s="104"/>
      <c r="DD1702" s="104"/>
      <c r="DE1702" s="104"/>
      <c r="DF1702" s="104"/>
      <c r="DG1702" s="104"/>
      <c r="DH1702" s="104"/>
      <c r="DI1702" s="104"/>
      <c r="DJ1702" s="107"/>
    </row>
    <row r="1703" spans="1:114" x14ac:dyDescent="0.2">
      <c r="A1703" s="164"/>
      <c r="B1703" s="165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Q1703" s="116"/>
      <c r="R1703" s="116"/>
      <c r="S1703" s="116"/>
      <c r="T1703" s="116"/>
      <c r="U1703" s="116"/>
      <c r="V1703" s="116"/>
      <c r="W1703" s="116"/>
      <c r="X1703" s="116"/>
      <c r="Y1703" s="122"/>
      <c r="Z1703" s="104"/>
      <c r="AA1703" s="104"/>
      <c r="AB1703" s="104"/>
      <c r="AC1703" s="104"/>
      <c r="AD1703" s="104"/>
      <c r="AE1703" s="104"/>
      <c r="AF1703" s="104"/>
      <c r="AG1703" s="104"/>
      <c r="AH1703" s="104"/>
      <c r="AI1703" s="104"/>
      <c r="AJ1703" s="104"/>
      <c r="AK1703" s="104"/>
      <c r="AL1703" s="104"/>
      <c r="AM1703" s="104"/>
      <c r="AN1703" s="104"/>
      <c r="AO1703" s="104"/>
      <c r="AP1703" s="104"/>
      <c r="AQ1703" s="104"/>
      <c r="AR1703" s="104"/>
      <c r="AS1703" s="104"/>
      <c r="AT1703" s="104"/>
      <c r="AU1703" s="104"/>
      <c r="AV1703" s="104"/>
      <c r="AW1703" s="104"/>
      <c r="AX1703" s="104"/>
      <c r="AY1703" s="104"/>
      <c r="AZ1703" s="104"/>
      <c r="BA1703" s="104"/>
      <c r="BB1703" s="104"/>
      <c r="BC1703" s="104"/>
      <c r="BD1703" s="104"/>
      <c r="BE1703" s="104"/>
      <c r="BF1703" s="104"/>
      <c r="BG1703" s="104"/>
      <c r="BH1703" s="104"/>
      <c r="BI1703" s="104"/>
      <c r="BJ1703" s="104"/>
      <c r="BK1703" s="104"/>
      <c r="BL1703" s="104"/>
      <c r="BM1703" s="104"/>
      <c r="BN1703" s="104"/>
      <c r="BO1703" s="104"/>
      <c r="BP1703" s="104"/>
      <c r="BQ1703" s="104"/>
      <c r="BR1703" s="104"/>
      <c r="BS1703" s="104"/>
      <c r="BT1703" s="104"/>
      <c r="BU1703" s="104"/>
      <c r="BV1703" s="104"/>
      <c r="BW1703" s="104"/>
      <c r="BX1703" s="104"/>
      <c r="BY1703" s="104"/>
      <c r="BZ1703" s="104"/>
      <c r="CA1703" s="104"/>
      <c r="CB1703" s="104"/>
      <c r="CC1703" s="104"/>
      <c r="CD1703" s="104"/>
      <c r="CE1703" s="104"/>
      <c r="CF1703" s="104"/>
      <c r="CG1703" s="104"/>
      <c r="CH1703" s="104"/>
      <c r="CI1703" s="104"/>
      <c r="CJ1703" s="104"/>
      <c r="CK1703" s="104"/>
      <c r="CL1703" s="104"/>
      <c r="CM1703" s="104"/>
      <c r="CN1703" s="104"/>
      <c r="CO1703" s="104"/>
      <c r="CP1703" s="104"/>
      <c r="CQ1703" s="104"/>
      <c r="CR1703" s="104"/>
      <c r="CS1703" s="104"/>
      <c r="CT1703" s="104"/>
      <c r="CU1703" s="104"/>
      <c r="CV1703" s="104"/>
      <c r="CW1703" s="104"/>
      <c r="CX1703" s="104"/>
      <c r="CY1703" s="104"/>
      <c r="CZ1703" s="104"/>
      <c r="DA1703" s="104"/>
      <c r="DB1703" s="104"/>
      <c r="DC1703" s="104"/>
      <c r="DD1703" s="104"/>
      <c r="DE1703" s="104"/>
      <c r="DF1703" s="104"/>
      <c r="DG1703" s="104"/>
      <c r="DH1703" s="104"/>
      <c r="DI1703" s="104"/>
      <c r="DJ1703" s="107"/>
    </row>
    <row r="1704" spans="1:114" x14ac:dyDescent="0.2">
      <c r="A1704" s="164"/>
      <c r="B1704" s="165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Q1704" s="116"/>
      <c r="R1704" s="116"/>
      <c r="S1704" s="116"/>
      <c r="T1704" s="116"/>
      <c r="U1704" s="116"/>
      <c r="V1704" s="116"/>
      <c r="W1704" s="116"/>
      <c r="X1704" s="116"/>
      <c r="Y1704" s="122"/>
      <c r="Z1704" s="104"/>
      <c r="AA1704" s="104"/>
      <c r="AB1704" s="104"/>
      <c r="AC1704" s="104"/>
      <c r="AD1704" s="104"/>
      <c r="AE1704" s="104"/>
      <c r="AF1704" s="104"/>
      <c r="AG1704" s="104"/>
      <c r="AH1704" s="104"/>
      <c r="AI1704" s="104"/>
      <c r="AJ1704" s="104"/>
      <c r="AK1704" s="104"/>
      <c r="AL1704" s="104"/>
      <c r="AM1704" s="104"/>
      <c r="AN1704" s="104"/>
      <c r="AO1704" s="104"/>
      <c r="AP1704" s="104"/>
      <c r="AQ1704" s="104"/>
      <c r="AR1704" s="104"/>
      <c r="AS1704" s="104"/>
      <c r="AT1704" s="104"/>
      <c r="AU1704" s="104"/>
      <c r="AV1704" s="104"/>
      <c r="AW1704" s="104"/>
      <c r="AX1704" s="104"/>
      <c r="AY1704" s="104"/>
      <c r="AZ1704" s="104"/>
      <c r="BA1704" s="104"/>
      <c r="BB1704" s="104"/>
      <c r="BC1704" s="104"/>
      <c r="BD1704" s="104"/>
      <c r="BE1704" s="104"/>
      <c r="BF1704" s="104"/>
      <c r="BG1704" s="104"/>
      <c r="BH1704" s="104"/>
      <c r="BI1704" s="104"/>
      <c r="BJ1704" s="104"/>
      <c r="BK1704" s="104"/>
      <c r="BL1704" s="104"/>
      <c r="BM1704" s="104"/>
      <c r="BN1704" s="104"/>
      <c r="BO1704" s="104"/>
      <c r="BP1704" s="104"/>
      <c r="BQ1704" s="104"/>
      <c r="BR1704" s="104"/>
      <c r="BS1704" s="104"/>
      <c r="BT1704" s="104"/>
      <c r="BU1704" s="104"/>
      <c r="BV1704" s="104"/>
      <c r="BW1704" s="104"/>
      <c r="BX1704" s="104"/>
      <c r="BY1704" s="104"/>
      <c r="BZ1704" s="104"/>
      <c r="CA1704" s="104"/>
      <c r="CB1704" s="104"/>
      <c r="CC1704" s="104"/>
      <c r="CD1704" s="104"/>
      <c r="CE1704" s="104"/>
      <c r="CF1704" s="104"/>
      <c r="CG1704" s="104"/>
      <c r="CH1704" s="104"/>
      <c r="CI1704" s="104"/>
      <c r="CJ1704" s="104"/>
      <c r="CK1704" s="104"/>
      <c r="CL1704" s="104"/>
      <c r="CM1704" s="104"/>
      <c r="CN1704" s="104"/>
      <c r="CO1704" s="104"/>
      <c r="CP1704" s="104"/>
      <c r="CQ1704" s="104"/>
      <c r="CR1704" s="104"/>
      <c r="CS1704" s="104"/>
      <c r="CT1704" s="104"/>
      <c r="CU1704" s="104"/>
      <c r="CV1704" s="104"/>
      <c r="CW1704" s="104"/>
      <c r="CX1704" s="104"/>
      <c r="CY1704" s="104"/>
      <c r="CZ1704" s="104"/>
      <c r="DA1704" s="104"/>
      <c r="DB1704" s="104"/>
      <c r="DC1704" s="104"/>
      <c r="DD1704" s="104"/>
      <c r="DE1704" s="104"/>
      <c r="DF1704" s="104"/>
      <c r="DG1704" s="104"/>
      <c r="DH1704" s="104"/>
      <c r="DI1704" s="104"/>
      <c r="DJ1704" s="107"/>
    </row>
    <row r="1705" spans="1:114" x14ac:dyDescent="0.2">
      <c r="A1705" s="164"/>
      <c r="B1705" s="165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Q1705" s="116"/>
      <c r="R1705" s="116"/>
      <c r="S1705" s="116"/>
      <c r="T1705" s="116"/>
      <c r="U1705" s="116"/>
      <c r="V1705" s="116"/>
      <c r="W1705" s="116"/>
      <c r="X1705" s="116"/>
      <c r="Y1705" s="122"/>
      <c r="Z1705" s="104"/>
      <c r="AA1705" s="104"/>
      <c r="AB1705" s="104"/>
      <c r="AC1705" s="104"/>
      <c r="AD1705" s="104"/>
      <c r="AE1705" s="104"/>
      <c r="AF1705" s="104"/>
      <c r="AG1705" s="104"/>
      <c r="AH1705" s="104"/>
      <c r="AI1705" s="104"/>
      <c r="AJ1705" s="104"/>
      <c r="AK1705" s="104"/>
      <c r="AL1705" s="104"/>
      <c r="AM1705" s="104"/>
      <c r="AN1705" s="104"/>
      <c r="AO1705" s="104"/>
      <c r="AP1705" s="104"/>
      <c r="AQ1705" s="104"/>
      <c r="AR1705" s="104"/>
      <c r="AS1705" s="104"/>
      <c r="AT1705" s="104"/>
      <c r="AU1705" s="104"/>
      <c r="AV1705" s="104"/>
      <c r="AW1705" s="104"/>
      <c r="AX1705" s="104"/>
      <c r="AY1705" s="104"/>
      <c r="AZ1705" s="104"/>
      <c r="BA1705" s="104"/>
      <c r="BB1705" s="104"/>
      <c r="BC1705" s="104"/>
      <c r="BD1705" s="104"/>
      <c r="BE1705" s="104"/>
      <c r="BF1705" s="104"/>
      <c r="BG1705" s="104"/>
      <c r="BH1705" s="104"/>
      <c r="BI1705" s="104"/>
      <c r="BJ1705" s="104"/>
      <c r="BK1705" s="104"/>
      <c r="BL1705" s="104"/>
      <c r="BM1705" s="104"/>
      <c r="BN1705" s="104"/>
      <c r="BO1705" s="104"/>
      <c r="BP1705" s="104"/>
      <c r="BQ1705" s="104"/>
      <c r="BR1705" s="104"/>
      <c r="BS1705" s="104"/>
      <c r="BT1705" s="104"/>
      <c r="BU1705" s="104"/>
      <c r="BV1705" s="104"/>
      <c r="BW1705" s="104"/>
      <c r="BX1705" s="104"/>
      <c r="BY1705" s="104"/>
      <c r="BZ1705" s="104"/>
      <c r="CA1705" s="104"/>
      <c r="CB1705" s="104"/>
      <c r="CC1705" s="104"/>
      <c r="CD1705" s="104"/>
      <c r="CE1705" s="104"/>
      <c r="CF1705" s="104"/>
      <c r="CG1705" s="104"/>
      <c r="CH1705" s="104"/>
      <c r="CI1705" s="104"/>
      <c r="CJ1705" s="104"/>
      <c r="CK1705" s="104"/>
      <c r="CL1705" s="104"/>
      <c r="CM1705" s="104"/>
      <c r="CN1705" s="104"/>
      <c r="CO1705" s="104"/>
      <c r="CP1705" s="104"/>
      <c r="CQ1705" s="104"/>
      <c r="CR1705" s="104"/>
      <c r="CS1705" s="104"/>
      <c r="CT1705" s="104"/>
      <c r="CU1705" s="104"/>
      <c r="CV1705" s="104"/>
      <c r="CW1705" s="104"/>
      <c r="CX1705" s="104"/>
      <c r="CY1705" s="104"/>
      <c r="CZ1705" s="104"/>
      <c r="DA1705" s="104"/>
      <c r="DB1705" s="104"/>
      <c r="DC1705" s="104"/>
      <c r="DD1705" s="104"/>
      <c r="DE1705" s="104"/>
      <c r="DF1705" s="104"/>
      <c r="DG1705" s="104"/>
      <c r="DH1705" s="104"/>
      <c r="DI1705" s="104"/>
      <c r="DJ1705" s="107"/>
    </row>
    <row r="1706" spans="1:114" x14ac:dyDescent="0.2">
      <c r="A1706" s="164"/>
      <c r="B1706" s="165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Q1706" s="116"/>
      <c r="R1706" s="116"/>
      <c r="S1706" s="116"/>
      <c r="T1706" s="116"/>
      <c r="U1706" s="116"/>
      <c r="V1706" s="116"/>
      <c r="W1706" s="116"/>
      <c r="X1706" s="116"/>
      <c r="Y1706" s="122"/>
      <c r="Z1706" s="104"/>
      <c r="AA1706" s="104"/>
      <c r="AB1706" s="104"/>
      <c r="AC1706" s="104"/>
      <c r="AD1706" s="104"/>
      <c r="AE1706" s="104"/>
      <c r="AF1706" s="104"/>
      <c r="AG1706" s="104"/>
      <c r="AH1706" s="104"/>
      <c r="AI1706" s="104"/>
      <c r="AJ1706" s="104"/>
      <c r="AK1706" s="104"/>
      <c r="AL1706" s="104"/>
      <c r="AM1706" s="104"/>
      <c r="AN1706" s="104"/>
      <c r="AO1706" s="104"/>
      <c r="AP1706" s="104"/>
      <c r="AQ1706" s="104"/>
      <c r="AR1706" s="104"/>
      <c r="AS1706" s="104"/>
      <c r="AT1706" s="104"/>
      <c r="AU1706" s="104"/>
      <c r="AV1706" s="104"/>
      <c r="AW1706" s="104"/>
      <c r="AX1706" s="104"/>
      <c r="AY1706" s="104"/>
      <c r="AZ1706" s="104"/>
      <c r="BA1706" s="104"/>
      <c r="BB1706" s="104"/>
      <c r="BC1706" s="104"/>
      <c r="BD1706" s="104"/>
      <c r="BE1706" s="104"/>
      <c r="BF1706" s="104"/>
      <c r="BG1706" s="104"/>
      <c r="BH1706" s="104"/>
      <c r="BI1706" s="104"/>
      <c r="BJ1706" s="104"/>
      <c r="BK1706" s="104"/>
      <c r="BL1706" s="104"/>
      <c r="BM1706" s="104"/>
      <c r="BN1706" s="104"/>
      <c r="BO1706" s="104"/>
      <c r="BP1706" s="104"/>
      <c r="BQ1706" s="104"/>
      <c r="BR1706" s="104"/>
      <c r="BS1706" s="104"/>
      <c r="BT1706" s="104"/>
      <c r="BU1706" s="104"/>
      <c r="BV1706" s="104"/>
      <c r="BW1706" s="104"/>
      <c r="BX1706" s="104"/>
      <c r="BY1706" s="104"/>
      <c r="BZ1706" s="104"/>
      <c r="CA1706" s="104"/>
      <c r="CB1706" s="104"/>
      <c r="CC1706" s="104"/>
      <c r="CD1706" s="104"/>
      <c r="CE1706" s="104"/>
      <c r="CF1706" s="104"/>
      <c r="CG1706" s="104"/>
      <c r="CH1706" s="104"/>
      <c r="CI1706" s="104"/>
      <c r="CJ1706" s="104"/>
      <c r="CK1706" s="104"/>
      <c r="CL1706" s="104"/>
      <c r="CM1706" s="104"/>
      <c r="CN1706" s="104"/>
      <c r="CO1706" s="104"/>
      <c r="CP1706" s="104"/>
      <c r="CQ1706" s="104"/>
      <c r="CR1706" s="104"/>
      <c r="CS1706" s="104"/>
      <c r="CT1706" s="104"/>
      <c r="CU1706" s="104"/>
      <c r="CV1706" s="104"/>
      <c r="CW1706" s="104"/>
      <c r="CX1706" s="104"/>
      <c r="CY1706" s="104"/>
      <c r="CZ1706" s="104"/>
      <c r="DA1706" s="104"/>
      <c r="DB1706" s="104"/>
      <c r="DC1706" s="104"/>
      <c r="DD1706" s="104"/>
      <c r="DE1706" s="104"/>
      <c r="DF1706" s="104"/>
      <c r="DG1706" s="104"/>
      <c r="DH1706" s="104"/>
      <c r="DI1706" s="104"/>
      <c r="DJ1706" s="107"/>
    </row>
    <row r="1707" spans="1:114" x14ac:dyDescent="0.2">
      <c r="A1707" s="164"/>
      <c r="B1707" s="165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Q1707" s="116"/>
      <c r="R1707" s="116"/>
      <c r="S1707" s="116"/>
      <c r="T1707" s="116"/>
      <c r="U1707" s="116"/>
      <c r="V1707" s="116"/>
      <c r="W1707" s="116"/>
      <c r="X1707" s="116"/>
      <c r="Y1707" s="122"/>
      <c r="Z1707" s="104"/>
      <c r="AA1707" s="104"/>
      <c r="AB1707" s="104"/>
      <c r="AC1707" s="104"/>
      <c r="AD1707" s="104"/>
      <c r="AE1707" s="104"/>
      <c r="AF1707" s="104"/>
      <c r="AG1707" s="104"/>
      <c r="AH1707" s="104"/>
      <c r="AI1707" s="104"/>
      <c r="AJ1707" s="104"/>
      <c r="AK1707" s="104"/>
      <c r="AL1707" s="104"/>
      <c r="AM1707" s="104"/>
      <c r="AN1707" s="104"/>
      <c r="AO1707" s="104"/>
      <c r="AP1707" s="104"/>
      <c r="AQ1707" s="104"/>
      <c r="AR1707" s="104"/>
      <c r="AS1707" s="104"/>
      <c r="AT1707" s="104"/>
      <c r="AU1707" s="104"/>
      <c r="AV1707" s="104"/>
      <c r="AW1707" s="104"/>
      <c r="AX1707" s="104"/>
      <c r="AY1707" s="104"/>
      <c r="AZ1707" s="104"/>
      <c r="BA1707" s="104"/>
      <c r="BB1707" s="104"/>
      <c r="BC1707" s="104"/>
      <c r="BD1707" s="104"/>
      <c r="BE1707" s="104"/>
      <c r="BF1707" s="104"/>
      <c r="BG1707" s="104"/>
      <c r="BH1707" s="104"/>
      <c r="BI1707" s="104"/>
      <c r="BJ1707" s="104"/>
      <c r="BK1707" s="104"/>
      <c r="BL1707" s="104"/>
      <c r="BM1707" s="104"/>
      <c r="BN1707" s="104"/>
      <c r="BO1707" s="104"/>
      <c r="BP1707" s="104"/>
      <c r="BQ1707" s="104"/>
      <c r="BR1707" s="104"/>
      <c r="BS1707" s="104"/>
      <c r="BT1707" s="104"/>
      <c r="BU1707" s="104"/>
      <c r="BV1707" s="104"/>
      <c r="BW1707" s="104"/>
      <c r="BX1707" s="104"/>
      <c r="BY1707" s="104"/>
      <c r="BZ1707" s="104"/>
      <c r="CA1707" s="104"/>
      <c r="CB1707" s="104"/>
      <c r="CC1707" s="104"/>
      <c r="CD1707" s="104"/>
      <c r="CE1707" s="104"/>
      <c r="CF1707" s="104"/>
      <c r="CG1707" s="104"/>
      <c r="CH1707" s="104"/>
      <c r="CI1707" s="104"/>
      <c r="CJ1707" s="104"/>
      <c r="CK1707" s="104"/>
      <c r="CL1707" s="104"/>
      <c r="CM1707" s="104"/>
      <c r="CN1707" s="104"/>
      <c r="CO1707" s="104"/>
      <c r="CP1707" s="104"/>
      <c r="CQ1707" s="104"/>
      <c r="CR1707" s="104"/>
      <c r="CS1707" s="104"/>
      <c r="CT1707" s="104"/>
      <c r="CU1707" s="104"/>
      <c r="CV1707" s="104"/>
      <c r="CW1707" s="104"/>
      <c r="CX1707" s="104"/>
      <c r="CY1707" s="104"/>
      <c r="CZ1707" s="104"/>
      <c r="DA1707" s="104"/>
      <c r="DB1707" s="104"/>
      <c r="DC1707" s="104"/>
      <c r="DD1707" s="104"/>
      <c r="DE1707" s="104"/>
      <c r="DF1707" s="104"/>
      <c r="DG1707" s="104"/>
      <c r="DH1707" s="104"/>
      <c r="DI1707" s="104"/>
      <c r="DJ1707" s="107"/>
    </row>
    <row r="1708" spans="1:114" x14ac:dyDescent="0.2">
      <c r="A1708" s="164"/>
      <c r="B1708" s="165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Q1708" s="116"/>
      <c r="R1708" s="116"/>
      <c r="S1708" s="116"/>
      <c r="T1708" s="116"/>
      <c r="U1708" s="116"/>
      <c r="V1708" s="116"/>
      <c r="W1708" s="116"/>
      <c r="X1708" s="116"/>
      <c r="Y1708" s="122"/>
      <c r="Z1708" s="104"/>
      <c r="AA1708" s="104"/>
      <c r="AB1708" s="104"/>
      <c r="AC1708" s="104"/>
      <c r="AD1708" s="104"/>
      <c r="AE1708" s="104"/>
      <c r="AF1708" s="104"/>
      <c r="AG1708" s="104"/>
      <c r="AH1708" s="104"/>
      <c r="AI1708" s="104"/>
      <c r="AJ1708" s="104"/>
      <c r="AK1708" s="104"/>
      <c r="AL1708" s="104"/>
      <c r="AM1708" s="104"/>
      <c r="AN1708" s="104"/>
      <c r="AO1708" s="104"/>
      <c r="AP1708" s="104"/>
      <c r="AQ1708" s="104"/>
      <c r="AR1708" s="104"/>
      <c r="AS1708" s="104"/>
      <c r="AT1708" s="104"/>
      <c r="AU1708" s="104"/>
      <c r="AV1708" s="104"/>
      <c r="AW1708" s="104"/>
      <c r="AX1708" s="104"/>
      <c r="AY1708" s="104"/>
      <c r="AZ1708" s="104"/>
      <c r="BA1708" s="104"/>
      <c r="BB1708" s="104"/>
      <c r="BC1708" s="104"/>
      <c r="BD1708" s="104"/>
      <c r="BE1708" s="104"/>
      <c r="BF1708" s="104"/>
      <c r="BG1708" s="104"/>
      <c r="BH1708" s="104"/>
      <c r="BI1708" s="104"/>
      <c r="BJ1708" s="104"/>
      <c r="BK1708" s="104"/>
      <c r="BL1708" s="104"/>
      <c r="BM1708" s="104"/>
      <c r="BN1708" s="104"/>
      <c r="BO1708" s="104"/>
      <c r="BP1708" s="104"/>
      <c r="BQ1708" s="104"/>
      <c r="BR1708" s="104"/>
      <c r="BS1708" s="104"/>
      <c r="BT1708" s="104"/>
      <c r="BU1708" s="104"/>
      <c r="BV1708" s="104"/>
      <c r="BW1708" s="104"/>
      <c r="BX1708" s="104"/>
      <c r="BY1708" s="104"/>
      <c r="BZ1708" s="104"/>
      <c r="CA1708" s="104"/>
      <c r="CB1708" s="104"/>
      <c r="CC1708" s="104"/>
      <c r="CD1708" s="104"/>
      <c r="CE1708" s="104"/>
      <c r="CF1708" s="104"/>
      <c r="CG1708" s="104"/>
      <c r="CH1708" s="104"/>
      <c r="CI1708" s="104"/>
      <c r="CJ1708" s="104"/>
      <c r="CK1708" s="104"/>
      <c r="CL1708" s="104"/>
      <c r="CM1708" s="104"/>
      <c r="CN1708" s="104"/>
      <c r="CO1708" s="104"/>
      <c r="CP1708" s="104"/>
      <c r="CQ1708" s="104"/>
      <c r="CR1708" s="104"/>
      <c r="CS1708" s="104"/>
      <c r="CT1708" s="104"/>
      <c r="CU1708" s="104"/>
      <c r="CV1708" s="104"/>
      <c r="CW1708" s="104"/>
      <c r="CX1708" s="104"/>
      <c r="CY1708" s="104"/>
      <c r="CZ1708" s="104"/>
      <c r="DA1708" s="104"/>
      <c r="DB1708" s="104"/>
      <c r="DC1708" s="104"/>
      <c r="DD1708" s="104"/>
      <c r="DE1708" s="104"/>
      <c r="DF1708" s="104"/>
      <c r="DG1708" s="104"/>
      <c r="DH1708" s="104"/>
      <c r="DI1708" s="104"/>
      <c r="DJ1708" s="107"/>
    </row>
    <row r="1709" spans="1:114" x14ac:dyDescent="0.2">
      <c r="A1709" s="164"/>
      <c r="B1709" s="165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Q1709" s="116"/>
      <c r="R1709" s="116"/>
      <c r="S1709" s="116"/>
      <c r="T1709" s="116"/>
      <c r="U1709" s="116"/>
      <c r="V1709" s="116"/>
      <c r="W1709" s="116"/>
      <c r="X1709" s="116"/>
      <c r="Y1709" s="122"/>
      <c r="Z1709" s="104"/>
      <c r="AA1709" s="104"/>
      <c r="AB1709" s="104"/>
      <c r="AC1709" s="104"/>
      <c r="AD1709" s="104"/>
      <c r="AE1709" s="104"/>
      <c r="AF1709" s="104"/>
      <c r="AG1709" s="104"/>
      <c r="AH1709" s="104"/>
      <c r="AI1709" s="104"/>
      <c r="AJ1709" s="104"/>
      <c r="AK1709" s="104"/>
      <c r="AL1709" s="104"/>
      <c r="AM1709" s="104"/>
      <c r="AN1709" s="104"/>
      <c r="AO1709" s="104"/>
      <c r="AP1709" s="104"/>
      <c r="AQ1709" s="104"/>
      <c r="AR1709" s="104"/>
      <c r="AS1709" s="104"/>
      <c r="AT1709" s="104"/>
      <c r="AU1709" s="104"/>
      <c r="AV1709" s="104"/>
      <c r="AW1709" s="104"/>
      <c r="AX1709" s="104"/>
      <c r="AY1709" s="104"/>
      <c r="AZ1709" s="104"/>
      <c r="BA1709" s="104"/>
      <c r="BB1709" s="104"/>
      <c r="BC1709" s="104"/>
      <c r="BD1709" s="104"/>
      <c r="BE1709" s="104"/>
      <c r="BF1709" s="104"/>
      <c r="BG1709" s="104"/>
      <c r="BH1709" s="104"/>
      <c r="BI1709" s="104"/>
      <c r="BJ1709" s="104"/>
      <c r="BK1709" s="104"/>
      <c r="BL1709" s="104"/>
      <c r="BM1709" s="104"/>
      <c r="BN1709" s="104"/>
      <c r="BO1709" s="104"/>
      <c r="BP1709" s="104"/>
      <c r="BQ1709" s="104"/>
      <c r="BR1709" s="104"/>
      <c r="BS1709" s="104"/>
      <c r="BT1709" s="104"/>
      <c r="BU1709" s="104"/>
      <c r="BV1709" s="104"/>
      <c r="BW1709" s="104"/>
      <c r="BX1709" s="104"/>
      <c r="BY1709" s="104"/>
      <c r="BZ1709" s="104"/>
      <c r="CA1709" s="104"/>
      <c r="CB1709" s="104"/>
      <c r="CC1709" s="104"/>
      <c r="CD1709" s="104"/>
      <c r="CE1709" s="104"/>
      <c r="CF1709" s="104"/>
      <c r="CG1709" s="104"/>
      <c r="CH1709" s="104"/>
      <c r="CI1709" s="104"/>
      <c r="CJ1709" s="104"/>
      <c r="CK1709" s="104"/>
      <c r="CL1709" s="104"/>
      <c r="CM1709" s="104"/>
      <c r="CN1709" s="104"/>
      <c r="CO1709" s="104"/>
      <c r="CP1709" s="104"/>
      <c r="CQ1709" s="104"/>
      <c r="CR1709" s="104"/>
      <c r="CS1709" s="104"/>
      <c r="CT1709" s="104"/>
      <c r="CU1709" s="104"/>
      <c r="CV1709" s="104"/>
      <c r="CW1709" s="104"/>
      <c r="CX1709" s="104"/>
      <c r="CY1709" s="104"/>
      <c r="CZ1709" s="104"/>
      <c r="DA1709" s="104"/>
      <c r="DB1709" s="104"/>
      <c r="DC1709" s="104"/>
      <c r="DD1709" s="104"/>
      <c r="DE1709" s="104"/>
      <c r="DF1709" s="104"/>
      <c r="DG1709" s="104"/>
      <c r="DH1709" s="104"/>
      <c r="DI1709" s="104"/>
      <c r="DJ1709" s="107"/>
    </row>
    <row r="1710" spans="1:114" x14ac:dyDescent="0.2">
      <c r="A1710" s="164"/>
      <c r="B1710" s="165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Q1710" s="116"/>
      <c r="R1710" s="116"/>
      <c r="S1710" s="116"/>
      <c r="T1710" s="116"/>
      <c r="U1710" s="116"/>
      <c r="V1710" s="116"/>
      <c r="W1710" s="116"/>
      <c r="X1710" s="116"/>
      <c r="Y1710" s="122"/>
      <c r="Z1710" s="104"/>
      <c r="AA1710" s="104"/>
      <c r="AB1710" s="104"/>
      <c r="AC1710" s="104"/>
      <c r="AD1710" s="104"/>
      <c r="AE1710" s="104"/>
      <c r="AF1710" s="104"/>
      <c r="AG1710" s="104"/>
      <c r="AH1710" s="104"/>
      <c r="AI1710" s="104"/>
      <c r="AJ1710" s="104"/>
      <c r="AK1710" s="104"/>
      <c r="AL1710" s="104"/>
      <c r="AM1710" s="104"/>
      <c r="AN1710" s="104"/>
      <c r="AO1710" s="104"/>
      <c r="AP1710" s="104"/>
      <c r="AQ1710" s="104"/>
      <c r="AR1710" s="104"/>
      <c r="AS1710" s="104"/>
      <c r="AT1710" s="104"/>
      <c r="AU1710" s="104"/>
      <c r="AV1710" s="104"/>
      <c r="AW1710" s="104"/>
      <c r="AX1710" s="104"/>
      <c r="AY1710" s="104"/>
      <c r="AZ1710" s="104"/>
      <c r="BA1710" s="104"/>
      <c r="BB1710" s="104"/>
      <c r="BC1710" s="104"/>
      <c r="BD1710" s="104"/>
      <c r="BE1710" s="104"/>
      <c r="BF1710" s="104"/>
      <c r="BG1710" s="104"/>
      <c r="BH1710" s="104"/>
      <c r="BI1710" s="104"/>
      <c r="BJ1710" s="104"/>
      <c r="BK1710" s="104"/>
      <c r="BL1710" s="104"/>
      <c r="BM1710" s="104"/>
      <c r="BN1710" s="104"/>
      <c r="BO1710" s="104"/>
      <c r="BP1710" s="104"/>
      <c r="BQ1710" s="104"/>
      <c r="BR1710" s="104"/>
      <c r="BS1710" s="104"/>
      <c r="BT1710" s="104"/>
      <c r="BU1710" s="104"/>
      <c r="BV1710" s="104"/>
      <c r="BW1710" s="104"/>
      <c r="BX1710" s="104"/>
      <c r="BY1710" s="104"/>
      <c r="BZ1710" s="104"/>
      <c r="CA1710" s="104"/>
      <c r="CB1710" s="104"/>
      <c r="CC1710" s="104"/>
      <c r="CD1710" s="104"/>
      <c r="CE1710" s="104"/>
      <c r="CF1710" s="104"/>
      <c r="CG1710" s="104"/>
      <c r="CH1710" s="104"/>
      <c r="CI1710" s="104"/>
      <c r="CJ1710" s="104"/>
      <c r="CK1710" s="104"/>
      <c r="CL1710" s="104"/>
      <c r="CM1710" s="104"/>
      <c r="CN1710" s="104"/>
      <c r="CO1710" s="104"/>
      <c r="CP1710" s="104"/>
      <c r="CQ1710" s="104"/>
      <c r="CR1710" s="104"/>
      <c r="CS1710" s="104"/>
      <c r="CT1710" s="104"/>
      <c r="CU1710" s="104"/>
      <c r="CV1710" s="104"/>
      <c r="CW1710" s="104"/>
      <c r="CX1710" s="104"/>
      <c r="CY1710" s="104"/>
      <c r="CZ1710" s="104"/>
      <c r="DA1710" s="104"/>
      <c r="DB1710" s="104"/>
      <c r="DC1710" s="104"/>
      <c r="DD1710" s="104"/>
      <c r="DE1710" s="104"/>
      <c r="DF1710" s="104"/>
      <c r="DG1710" s="104"/>
      <c r="DH1710" s="104"/>
      <c r="DI1710" s="104"/>
      <c r="DJ1710" s="107"/>
    </row>
    <row r="1711" spans="1:114" x14ac:dyDescent="0.2">
      <c r="A1711" s="164"/>
      <c r="B1711" s="165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Q1711" s="116"/>
      <c r="R1711" s="116"/>
      <c r="S1711" s="116"/>
      <c r="T1711" s="116"/>
      <c r="U1711" s="116"/>
      <c r="V1711" s="116"/>
      <c r="W1711" s="116"/>
      <c r="X1711" s="116"/>
      <c r="Y1711" s="122"/>
      <c r="Z1711" s="104"/>
      <c r="AA1711" s="104"/>
      <c r="AB1711" s="104"/>
      <c r="AC1711" s="104"/>
      <c r="AD1711" s="104"/>
      <c r="AE1711" s="104"/>
      <c r="AF1711" s="104"/>
      <c r="AG1711" s="104"/>
      <c r="AH1711" s="104"/>
      <c r="AI1711" s="104"/>
      <c r="AJ1711" s="104"/>
      <c r="AK1711" s="104"/>
      <c r="AL1711" s="104"/>
      <c r="AM1711" s="104"/>
      <c r="AN1711" s="104"/>
      <c r="AO1711" s="104"/>
      <c r="AP1711" s="104"/>
      <c r="AQ1711" s="104"/>
      <c r="AR1711" s="104"/>
      <c r="AS1711" s="104"/>
      <c r="AT1711" s="104"/>
      <c r="AU1711" s="104"/>
      <c r="AV1711" s="104"/>
      <c r="AW1711" s="104"/>
      <c r="AX1711" s="104"/>
      <c r="AY1711" s="104"/>
      <c r="AZ1711" s="104"/>
      <c r="BA1711" s="104"/>
      <c r="BB1711" s="104"/>
      <c r="BC1711" s="104"/>
      <c r="BD1711" s="104"/>
      <c r="BE1711" s="104"/>
      <c r="BF1711" s="104"/>
      <c r="BG1711" s="104"/>
      <c r="BH1711" s="104"/>
      <c r="BI1711" s="104"/>
      <c r="BJ1711" s="104"/>
      <c r="BK1711" s="104"/>
      <c r="BL1711" s="104"/>
      <c r="BM1711" s="104"/>
      <c r="BN1711" s="104"/>
      <c r="BO1711" s="104"/>
      <c r="BP1711" s="104"/>
      <c r="BQ1711" s="104"/>
      <c r="BR1711" s="104"/>
      <c r="BS1711" s="104"/>
      <c r="BT1711" s="104"/>
      <c r="BU1711" s="104"/>
      <c r="BV1711" s="104"/>
      <c r="BW1711" s="104"/>
      <c r="BX1711" s="104"/>
      <c r="BY1711" s="104"/>
      <c r="BZ1711" s="104"/>
      <c r="CA1711" s="104"/>
      <c r="CB1711" s="104"/>
      <c r="CC1711" s="104"/>
      <c r="CD1711" s="104"/>
      <c r="CE1711" s="104"/>
      <c r="CF1711" s="104"/>
      <c r="CG1711" s="104"/>
      <c r="CH1711" s="104"/>
      <c r="CI1711" s="104"/>
      <c r="CJ1711" s="104"/>
      <c r="CK1711" s="104"/>
      <c r="CL1711" s="104"/>
      <c r="CM1711" s="104"/>
      <c r="CN1711" s="104"/>
      <c r="CO1711" s="104"/>
      <c r="CP1711" s="104"/>
      <c r="CQ1711" s="104"/>
      <c r="CR1711" s="104"/>
      <c r="CS1711" s="104"/>
      <c r="CT1711" s="104"/>
      <c r="CU1711" s="104"/>
      <c r="CV1711" s="104"/>
      <c r="CW1711" s="104"/>
      <c r="CX1711" s="104"/>
      <c r="CY1711" s="104"/>
      <c r="CZ1711" s="104"/>
      <c r="DA1711" s="104"/>
      <c r="DB1711" s="104"/>
      <c r="DC1711" s="104"/>
      <c r="DD1711" s="104"/>
      <c r="DE1711" s="104"/>
      <c r="DF1711" s="104"/>
      <c r="DG1711" s="104"/>
      <c r="DH1711" s="104"/>
      <c r="DI1711" s="104"/>
      <c r="DJ1711" s="107"/>
    </row>
    <row r="1712" spans="1:114" x14ac:dyDescent="0.2">
      <c r="A1712" s="164"/>
      <c r="B1712" s="165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Q1712" s="116"/>
      <c r="R1712" s="116"/>
      <c r="S1712" s="116"/>
      <c r="T1712" s="116"/>
      <c r="U1712" s="116"/>
      <c r="V1712" s="116"/>
      <c r="W1712" s="116"/>
      <c r="X1712" s="116"/>
      <c r="Y1712" s="122"/>
      <c r="Z1712" s="104"/>
      <c r="AA1712" s="104"/>
      <c r="AB1712" s="104"/>
      <c r="AC1712" s="104"/>
      <c r="AD1712" s="104"/>
      <c r="AE1712" s="104"/>
      <c r="AF1712" s="104"/>
      <c r="AG1712" s="104"/>
      <c r="AH1712" s="104"/>
      <c r="AI1712" s="104"/>
      <c r="AJ1712" s="104"/>
      <c r="AK1712" s="104"/>
      <c r="AL1712" s="104"/>
      <c r="AM1712" s="104"/>
      <c r="AN1712" s="104"/>
      <c r="AO1712" s="104"/>
      <c r="AP1712" s="104"/>
      <c r="AQ1712" s="104"/>
      <c r="AR1712" s="104"/>
      <c r="AS1712" s="104"/>
      <c r="AT1712" s="104"/>
      <c r="AU1712" s="104"/>
      <c r="AV1712" s="104"/>
      <c r="AW1712" s="104"/>
      <c r="AX1712" s="104"/>
      <c r="AY1712" s="104"/>
      <c r="AZ1712" s="104"/>
      <c r="BA1712" s="104"/>
      <c r="BB1712" s="104"/>
      <c r="BC1712" s="104"/>
      <c r="BD1712" s="104"/>
      <c r="BE1712" s="104"/>
      <c r="BF1712" s="104"/>
      <c r="BG1712" s="104"/>
      <c r="BH1712" s="104"/>
      <c r="BI1712" s="104"/>
      <c r="BJ1712" s="104"/>
      <c r="BK1712" s="104"/>
      <c r="BL1712" s="104"/>
      <c r="BM1712" s="104"/>
      <c r="BN1712" s="104"/>
      <c r="BO1712" s="104"/>
      <c r="BP1712" s="104"/>
      <c r="BQ1712" s="104"/>
      <c r="BR1712" s="104"/>
      <c r="BS1712" s="104"/>
      <c r="BT1712" s="104"/>
      <c r="BU1712" s="104"/>
      <c r="BV1712" s="104"/>
      <c r="BW1712" s="104"/>
      <c r="BX1712" s="104"/>
      <c r="BY1712" s="104"/>
      <c r="BZ1712" s="104"/>
      <c r="CA1712" s="104"/>
      <c r="CB1712" s="104"/>
      <c r="CC1712" s="104"/>
      <c r="CD1712" s="104"/>
      <c r="CE1712" s="104"/>
      <c r="CF1712" s="104"/>
      <c r="CG1712" s="104"/>
      <c r="CH1712" s="104"/>
      <c r="CI1712" s="104"/>
      <c r="CJ1712" s="104"/>
      <c r="CK1712" s="104"/>
      <c r="CL1712" s="104"/>
      <c r="CM1712" s="104"/>
      <c r="CN1712" s="104"/>
      <c r="CO1712" s="104"/>
      <c r="CP1712" s="104"/>
      <c r="CQ1712" s="104"/>
      <c r="CR1712" s="104"/>
      <c r="CS1712" s="104"/>
      <c r="CT1712" s="104"/>
      <c r="CU1712" s="104"/>
      <c r="CV1712" s="104"/>
      <c r="CW1712" s="104"/>
      <c r="CX1712" s="104"/>
      <c r="CY1712" s="104"/>
      <c r="CZ1712" s="104"/>
      <c r="DA1712" s="104"/>
      <c r="DB1712" s="104"/>
      <c r="DC1712" s="104"/>
      <c r="DD1712" s="104"/>
      <c r="DE1712" s="104"/>
      <c r="DF1712" s="104"/>
      <c r="DG1712" s="104"/>
      <c r="DH1712" s="104"/>
      <c r="DI1712" s="104"/>
      <c r="DJ1712" s="107"/>
    </row>
    <row r="1713" spans="1:114" x14ac:dyDescent="0.2">
      <c r="A1713" s="164"/>
      <c r="B1713" s="165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Q1713" s="116"/>
      <c r="R1713" s="116"/>
      <c r="S1713" s="116"/>
      <c r="T1713" s="116"/>
      <c r="U1713" s="116"/>
      <c r="V1713" s="116"/>
      <c r="W1713" s="116"/>
      <c r="X1713" s="116"/>
      <c r="Y1713" s="122"/>
      <c r="Z1713" s="104"/>
      <c r="AA1713" s="104"/>
      <c r="AB1713" s="104"/>
      <c r="AC1713" s="104"/>
      <c r="AD1713" s="104"/>
      <c r="AE1713" s="104"/>
      <c r="AF1713" s="104"/>
      <c r="AG1713" s="104"/>
      <c r="AH1713" s="104"/>
      <c r="AI1713" s="104"/>
      <c r="AJ1713" s="104"/>
      <c r="AK1713" s="104"/>
      <c r="AL1713" s="104"/>
      <c r="AM1713" s="104"/>
      <c r="AN1713" s="104"/>
      <c r="AO1713" s="104"/>
      <c r="AP1713" s="104"/>
      <c r="AQ1713" s="104"/>
      <c r="AR1713" s="104"/>
      <c r="AS1713" s="104"/>
      <c r="AT1713" s="104"/>
      <c r="AU1713" s="104"/>
      <c r="AV1713" s="104"/>
      <c r="AW1713" s="104"/>
      <c r="AX1713" s="104"/>
      <c r="AY1713" s="104"/>
      <c r="AZ1713" s="104"/>
      <c r="BA1713" s="104"/>
      <c r="BB1713" s="104"/>
      <c r="BC1713" s="104"/>
      <c r="BD1713" s="104"/>
      <c r="BE1713" s="104"/>
      <c r="BF1713" s="104"/>
      <c r="BG1713" s="104"/>
      <c r="BH1713" s="104"/>
      <c r="BI1713" s="104"/>
      <c r="BJ1713" s="104"/>
      <c r="BK1713" s="104"/>
      <c r="BL1713" s="104"/>
      <c r="BM1713" s="104"/>
      <c r="BN1713" s="104"/>
      <c r="BO1713" s="104"/>
      <c r="BP1713" s="104"/>
      <c r="BQ1713" s="104"/>
      <c r="BR1713" s="104"/>
      <c r="BS1713" s="104"/>
      <c r="BT1713" s="104"/>
      <c r="BU1713" s="104"/>
      <c r="BV1713" s="104"/>
      <c r="BW1713" s="104"/>
      <c r="BX1713" s="104"/>
      <c r="BY1713" s="104"/>
      <c r="BZ1713" s="104"/>
      <c r="CA1713" s="104"/>
      <c r="CB1713" s="104"/>
      <c r="CC1713" s="104"/>
      <c r="CD1713" s="104"/>
      <c r="CE1713" s="104"/>
      <c r="CF1713" s="104"/>
      <c r="CG1713" s="104"/>
      <c r="CH1713" s="104"/>
      <c r="CI1713" s="104"/>
      <c r="CJ1713" s="104"/>
      <c r="CK1713" s="104"/>
      <c r="CL1713" s="104"/>
      <c r="CM1713" s="104"/>
      <c r="CN1713" s="104"/>
      <c r="CO1713" s="104"/>
      <c r="CP1713" s="104"/>
      <c r="CQ1713" s="104"/>
      <c r="CR1713" s="104"/>
      <c r="CS1713" s="104"/>
      <c r="CT1713" s="104"/>
      <c r="CU1713" s="104"/>
      <c r="CV1713" s="104"/>
      <c r="CW1713" s="104"/>
      <c r="CX1713" s="104"/>
      <c r="CY1713" s="104"/>
      <c r="CZ1713" s="104"/>
      <c r="DA1713" s="104"/>
      <c r="DB1713" s="104"/>
      <c r="DC1713" s="104"/>
      <c r="DD1713" s="104"/>
      <c r="DE1713" s="104"/>
      <c r="DF1713" s="104"/>
      <c r="DG1713" s="104"/>
      <c r="DH1713" s="104"/>
      <c r="DI1713" s="104"/>
      <c r="DJ1713" s="107"/>
    </row>
    <row r="1714" spans="1:114" x14ac:dyDescent="0.2">
      <c r="A1714" s="164"/>
      <c r="B1714" s="165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Q1714" s="116"/>
      <c r="R1714" s="116"/>
      <c r="S1714" s="116"/>
      <c r="T1714" s="116"/>
      <c r="U1714" s="116"/>
      <c r="V1714" s="116"/>
      <c r="W1714" s="116"/>
      <c r="X1714" s="116"/>
      <c r="Y1714" s="122"/>
      <c r="Z1714" s="104"/>
      <c r="AA1714" s="104"/>
      <c r="AB1714" s="104"/>
      <c r="AC1714" s="104"/>
      <c r="AD1714" s="104"/>
      <c r="AE1714" s="104"/>
      <c r="AF1714" s="104"/>
      <c r="AG1714" s="104"/>
      <c r="AH1714" s="104"/>
      <c r="AI1714" s="104"/>
      <c r="AJ1714" s="104"/>
      <c r="AK1714" s="104"/>
      <c r="AL1714" s="104"/>
      <c r="AM1714" s="104"/>
      <c r="AN1714" s="104"/>
      <c r="AO1714" s="104"/>
      <c r="AP1714" s="104"/>
      <c r="AQ1714" s="104"/>
      <c r="AR1714" s="104"/>
      <c r="AS1714" s="104"/>
      <c r="AT1714" s="104"/>
      <c r="AU1714" s="104"/>
      <c r="AV1714" s="104"/>
      <c r="AW1714" s="104"/>
      <c r="AX1714" s="104"/>
      <c r="AY1714" s="104"/>
      <c r="AZ1714" s="104"/>
      <c r="BA1714" s="104"/>
      <c r="BB1714" s="104"/>
      <c r="BC1714" s="104"/>
      <c r="BD1714" s="104"/>
      <c r="BE1714" s="104"/>
      <c r="BF1714" s="104"/>
      <c r="BG1714" s="104"/>
      <c r="BH1714" s="104"/>
      <c r="BI1714" s="104"/>
      <c r="BJ1714" s="104"/>
      <c r="BK1714" s="104"/>
      <c r="BL1714" s="104"/>
      <c r="BM1714" s="104"/>
      <c r="BN1714" s="104"/>
      <c r="BO1714" s="104"/>
      <c r="BP1714" s="104"/>
      <c r="BQ1714" s="104"/>
      <c r="BR1714" s="104"/>
      <c r="BS1714" s="104"/>
      <c r="BT1714" s="104"/>
      <c r="BU1714" s="104"/>
      <c r="BV1714" s="104"/>
      <c r="BW1714" s="104"/>
      <c r="BX1714" s="104"/>
      <c r="BY1714" s="104"/>
      <c r="BZ1714" s="104"/>
      <c r="CA1714" s="104"/>
      <c r="CB1714" s="104"/>
      <c r="CC1714" s="104"/>
      <c r="CD1714" s="104"/>
      <c r="CE1714" s="104"/>
      <c r="CF1714" s="104"/>
      <c r="CG1714" s="104"/>
      <c r="CH1714" s="104"/>
      <c r="CI1714" s="104"/>
      <c r="CJ1714" s="104"/>
      <c r="CK1714" s="104"/>
      <c r="CL1714" s="104"/>
      <c r="CM1714" s="104"/>
      <c r="CN1714" s="104"/>
      <c r="CO1714" s="104"/>
      <c r="CP1714" s="104"/>
      <c r="CQ1714" s="104"/>
      <c r="CR1714" s="104"/>
      <c r="CS1714" s="104"/>
      <c r="CT1714" s="104"/>
      <c r="CU1714" s="104"/>
      <c r="CV1714" s="104"/>
      <c r="CW1714" s="104"/>
      <c r="CX1714" s="104"/>
      <c r="CY1714" s="104"/>
      <c r="CZ1714" s="104"/>
      <c r="DA1714" s="104"/>
      <c r="DB1714" s="104"/>
      <c r="DC1714" s="104"/>
      <c r="DD1714" s="104"/>
      <c r="DE1714" s="104"/>
      <c r="DF1714" s="104"/>
      <c r="DG1714" s="104"/>
      <c r="DH1714" s="104"/>
      <c r="DI1714" s="104"/>
      <c r="DJ1714" s="107"/>
    </row>
    <row r="1715" spans="1:114" x14ac:dyDescent="0.2">
      <c r="A1715" s="164"/>
      <c r="B1715" s="165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Q1715" s="116"/>
      <c r="R1715" s="116"/>
      <c r="S1715" s="116"/>
      <c r="T1715" s="116"/>
      <c r="U1715" s="116"/>
      <c r="V1715" s="116"/>
      <c r="W1715" s="116"/>
      <c r="X1715" s="116"/>
      <c r="Y1715" s="122"/>
      <c r="Z1715" s="104"/>
      <c r="AA1715" s="104"/>
      <c r="AB1715" s="104"/>
      <c r="AC1715" s="104"/>
      <c r="AD1715" s="104"/>
      <c r="AE1715" s="104"/>
      <c r="AF1715" s="104"/>
      <c r="AG1715" s="104"/>
      <c r="AH1715" s="104"/>
      <c r="AI1715" s="104"/>
      <c r="AJ1715" s="104"/>
      <c r="AK1715" s="104"/>
      <c r="AL1715" s="104"/>
      <c r="AM1715" s="104"/>
      <c r="AN1715" s="104"/>
      <c r="AO1715" s="104"/>
      <c r="AP1715" s="104"/>
      <c r="AQ1715" s="104"/>
      <c r="AR1715" s="104"/>
      <c r="AS1715" s="104"/>
      <c r="AT1715" s="104"/>
      <c r="AU1715" s="104"/>
      <c r="AV1715" s="104"/>
      <c r="AW1715" s="104"/>
      <c r="AX1715" s="104"/>
      <c r="AY1715" s="104"/>
      <c r="AZ1715" s="104"/>
      <c r="BA1715" s="104"/>
      <c r="BB1715" s="104"/>
      <c r="BC1715" s="104"/>
      <c r="BD1715" s="104"/>
      <c r="BE1715" s="104"/>
      <c r="BF1715" s="104"/>
      <c r="BG1715" s="104"/>
      <c r="BH1715" s="104"/>
      <c r="BI1715" s="104"/>
      <c r="BJ1715" s="104"/>
      <c r="BK1715" s="104"/>
      <c r="BL1715" s="104"/>
      <c r="BM1715" s="104"/>
      <c r="BN1715" s="104"/>
      <c r="BO1715" s="104"/>
      <c r="BP1715" s="104"/>
      <c r="BQ1715" s="104"/>
      <c r="BR1715" s="104"/>
      <c r="BS1715" s="104"/>
      <c r="BT1715" s="104"/>
      <c r="BU1715" s="104"/>
      <c r="BV1715" s="104"/>
      <c r="BW1715" s="104"/>
      <c r="BX1715" s="104"/>
      <c r="BY1715" s="104"/>
      <c r="BZ1715" s="104"/>
      <c r="CA1715" s="104"/>
      <c r="CB1715" s="104"/>
      <c r="CC1715" s="104"/>
      <c r="CD1715" s="104"/>
      <c r="CE1715" s="104"/>
      <c r="CF1715" s="104"/>
      <c r="CG1715" s="104"/>
      <c r="CH1715" s="104"/>
      <c r="CI1715" s="104"/>
      <c r="CJ1715" s="104"/>
      <c r="CK1715" s="104"/>
      <c r="CL1715" s="104"/>
      <c r="CM1715" s="104"/>
      <c r="CN1715" s="104"/>
      <c r="CO1715" s="104"/>
      <c r="CP1715" s="104"/>
      <c r="CQ1715" s="104"/>
      <c r="CR1715" s="104"/>
      <c r="CS1715" s="104"/>
      <c r="CT1715" s="104"/>
      <c r="CU1715" s="104"/>
      <c r="CV1715" s="104"/>
      <c r="CW1715" s="104"/>
      <c r="CX1715" s="104"/>
      <c r="CY1715" s="104"/>
      <c r="CZ1715" s="104"/>
      <c r="DA1715" s="104"/>
      <c r="DB1715" s="104"/>
      <c r="DC1715" s="104"/>
      <c r="DD1715" s="104"/>
      <c r="DE1715" s="104"/>
      <c r="DF1715" s="104"/>
      <c r="DG1715" s="104"/>
      <c r="DH1715" s="104"/>
      <c r="DI1715" s="104"/>
      <c r="DJ1715" s="107"/>
    </row>
    <row r="1716" spans="1:114" x14ac:dyDescent="0.2">
      <c r="A1716" s="164"/>
      <c r="B1716" s="165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Q1716" s="116"/>
      <c r="R1716" s="116"/>
      <c r="S1716" s="116"/>
      <c r="T1716" s="116"/>
      <c r="U1716" s="116"/>
      <c r="V1716" s="116"/>
      <c r="W1716" s="116"/>
      <c r="X1716" s="116"/>
      <c r="Y1716" s="122"/>
      <c r="Z1716" s="104"/>
      <c r="AA1716" s="104"/>
      <c r="AB1716" s="104"/>
      <c r="AC1716" s="104"/>
      <c r="AD1716" s="104"/>
      <c r="AE1716" s="104"/>
      <c r="AF1716" s="104"/>
      <c r="AG1716" s="104"/>
      <c r="AH1716" s="104"/>
      <c r="AI1716" s="104"/>
      <c r="AJ1716" s="104"/>
      <c r="AK1716" s="104"/>
      <c r="AL1716" s="104"/>
      <c r="AM1716" s="104"/>
      <c r="AN1716" s="104"/>
      <c r="AO1716" s="104"/>
      <c r="AP1716" s="104"/>
      <c r="AQ1716" s="104"/>
      <c r="AR1716" s="104"/>
      <c r="AS1716" s="104"/>
      <c r="AT1716" s="104"/>
      <c r="AU1716" s="104"/>
      <c r="AV1716" s="104"/>
      <c r="AW1716" s="104"/>
      <c r="AX1716" s="104"/>
      <c r="AY1716" s="104"/>
      <c r="AZ1716" s="104"/>
      <c r="BA1716" s="104"/>
      <c r="BB1716" s="104"/>
      <c r="BC1716" s="104"/>
      <c r="BD1716" s="104"/>
      <c r="BE1716" s="104"/>
      <c r="BF1716" s="104"/>
      <c r="BG1716" s="104"/>
      <c r="BH1716" s="104"/>
      <c r="BI1716" s="104"/>
      <c r="BJ1716" s="104"/>
      <c r="BK1716" s="104"/>
      <c r="BL1716" s="104"/>
      <c r="BM1716" s="104"/>
      <c r="BN1716" s="104"/>
      <c r="BO1716" s="104"/>
      <c r="BP1716" s="104"/>
      <c r="BQ1716" s="104"/>
      <c r="BR1716" s="104"/>
      <c r="BS1716" s="104"/>
      <c r="BT1716" s="104"/>
      <c r="BU1716" s="104"/>
      <c r="BV1716" s="104"/>
      <c r="BW1716" s="104"/>
      <c r="BX1716" s="104"/>
      <c r="BY1716" s="104"/>
      <c r="BZ1716" s="104"/>
      <c r="CA1716" s="104"/>
      <c r="CB1716" s="104"/>
      <c r="CC1716" s="104"/>
      <c r="CD1716" s="104"/>
      <c r="CE1716" s="104"/>
      <c r="CF1716" s="104"/>
      <c r="CG1716" s="104"/>
      <c r="CH1716" s="104"/>
      <c r="CI1716" s="104"/>
      <c r="CJ1716" s="104"/>
      <c r="CK1716" s="104"/>
      <c r="CL1716" s="104"/>
      <c r="CM1716" s="104"/>
      <c r="CN1716" s="104"/>
      <c r="CO1716" s="104"/>
      <c r="CP1716" s="104"/>
      <c r="CQ1716" s="104"/>
      <c r="CR1716" s="104"/>
      <c r="CS1716" s="104"/>
      <c r="CT1716" s="104"/>
      <c r="CU1716" s="104"/>
      <c r="CV1716" s="104"/>
      <c r="CW1716" s="104"/>
      <c r="CX1716" s="104"/>
      <c r="CY1716" s="104"/>
      <c r="CZ1716" s="104"/>
      <c r="DA1716" s="104"/>
      <c r="DB1716" s="104"/>
      <c r="DC1716" s="104"/>
      <c r="DD1716" s="104"/>
      <c r="DE1716" s="104"/>
      <c r="DF1716" s="104"/>
      <c r="DG1716" s="104"/>
      <c r="DH1716" s="104"/>
      <c r="DI1716" s="104"/>
      <c r="DJ1716" s="107"/>
    </row>
    <row r="1717" spans="1:114" x14ac:dyDescent="0.2">
      <c r="A1717" s="164"/>
      <c r="B1717" s="165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Q1717" s="116"/>
      <c r="R1717" s="116"/>
      <c r="S1717" s="116"/>
      <c r="T1717" s="116"/>
      <c r="U1717" s="116"/>
      <c r="V1717" s="116"/>
      <c r="W1717" s="116"/>
      <c r="X1717" s="116"/>
      <c r="Y1717" s="122"/>
      <c r="Z1717" s="104"/>
      <c r="AA1717" s="104"/>
      <c r="AB1717" s="104"/>
      <c r="AC1717" s="104"/>
      <c r="AD1717" s="104"/>
      <c r="AE1717" s="104"/>
      <c r="AF1717" s="104"/>
      <c r="AG1717" s="104"/>
      <c r="AH1717" s="104"/>
      <c r="AI1717" s="104"/>
      <c r="AJ1717" s="104"/>
      <c r="AK1717" s="104"/>
      <c r="AL1717" s="104"/>
      <c r="AM1717" s="104"/>
      <c r="AN1717" s="104"/>
      <c r="AO1717" s="104"/>
      <c r="AP1717" s="104"/>
      <c r="AQ1717" s="104"/>
      <c r="AR1717" s="104"/>
      <c r="AS1717" s="104"/>
      <c r="AT1717" s="104"/>
      <c r="AU1717" s="104"/>
      <c r="AV1717" s="104"/>
      <c r="AW1717" s="104"/>
      <c r="AX1717" s="104"/>
      <c r="AY1717" s="104"/>
      <c r="AZ1717" s="104"/>
      <c r="BA1717" s="104"/>
      <c r="BB1717" s="104"/>
      <c r="BC1717" s="104"/>
      <c r="BD1717" s="104"/>
      <c r="BE1717" s="104"/>
      <c r="BF1717" s="104"/>
      <c r="BG1717" s="104"/>
      <c r="BH1717" s="104"/>
      <c r="BI1717" s="104"/>
      <c r="BJ1717" s="104"/>
      <c r="BK1717" s="104"/>
      <c r="BL1717" s="104"/>
      <c r="BM1717" s="104"/>
      <c r="BN1717" s="104"/>
      <c r="BO1717" s="104"/>
      <c r="BP1717" s="104"/>
      <c r="BQ1717" s="104"/>
      <c r="BR1717" s="104"/>
      <c r="BS1717" s="104"/>
      <c r="BT1717" s="104"/>
      <c r="BU1717" s="104"/>
      <c r="BV1717" s="104"/>
      <c r="BW1717" s="104"/>
      <c r="BX1717" s="104"/>
      <c r="BY1717" s="104"/>
      <c r="BZ1717" s="104"/>
      <c r="CA1717" s="104"/>
      <c r="CB1717" s="104"/>
      <c r="CC1717" s="104"/>
      <c r="CD1717" s="104"/>
      <c r="CE1717" s="104"/>
      <c r="CF1717" s="104"/>
      <c r="CG1717" s="104"/>
      <c r="CH1717" s="104"/>
      <c r="CI1717" s="104"/>
      <c r="CJ1717" s="104"/>
      <c r="CK1717" s="104"/>
      <c r="CL1717" s="104"/>
      <c r="CM1717" s="104"/>
      <c r="CN1717" s="104"/>
      <c r="CO1717" s="104"/>
      <c r="CP1717" s="104"/>
      <c r="CQ1717" s="104"/>
      <c r="CR1717" s="104"/>
      <c r="CS1717" s="104"/>
      <c r="CT1717" s="104"/>
      <c r="CU1717" s="104"/>
      <c r="CV1717" s="104"/>
      <c r="CW1717" s="104"/>
      <c r="CX1717" s="104"/>
      <c r="CY1717" s="104"/>
      <c r="CZ1717" s="104"/>
      <c r="DA1717" s="104"/>
      <c r="DB1717" s="104"/>
      <c r="DC1717" s="104"/>
      <c r="DD1717" s="104"/>
      <c r="DE1717" s="104"/>
      <c r="DF1717" s="104"/>
      <c r="DG1717" s="104"/>
      <c r="DH1717" s="104"/>
      <c r="DI1717" s="104"/>
      <c r="DJ1717" s="107"/>
    </row>
    <row r="1718" spans="1:114" x14ac:dyDescent="0.2">
      <c r="A1718" s="164"/>
      <c r="B1718" s="165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Q1718" s="116"/>
      <c r="R1718" s="116"/>
      <c r="S1718" s="116"/>
      <c r="T1718" s="116"/>
      <c r="U1718" s="116"/>
      <c r="V1718" s="116"/>
      <c r="W1718" s="116"/>
      <c r="X1718" s="116"/>
      <c r="Y1718" s="122"/>
      <c r="Z1718" s="104"/>
      <c r="AA1718" s="104"/>
      <c r="AB1718" s="104"/>
      <c r="AC1718" s="104"/>
      <c r="AD1718" s="104"/>
      <c r="AE1718" s="104"/>
      <c r="AF1718" s="104"/>
      <c r="AG1718" s="104"/>
      <c r="AH1718" s="104"/>
      <c r="AI1718" s="104"/>
      <c r="AJ1718" s="104"/>
      <c r="AK1718" s="104"/>
      <c r="AL1718" s="104"/>
      <c r="AM1718" s="104"/>
      <c r="AN1718" s="104"/>
      <c r="AO1718" s="104"/>
      <c r="AP1718" s="104"/>
      <c r="AQ1718" s="104"/>
      <c r="AR1718" s="104"/>
      <c r="AS1718" s="104"/>
      <c r="AT1718" s="104"/>
      <c r="AU1718" s="104"/>
      <c r="AV1718" s="104"/>
      <c r="AW1718" s="104"/>
      <c r="AX1718" s="104"/>
      <c r="AY1718" s="104"/>
      <c r="AZ1718" s="104"/>
      <c r="BA1718" s="104"/>
      <c r="BB1718" s="104"/>
      <c r="BC1718" s="104"/>
      <c r="BD1718" s="104"/>
      <c r="BE1718" s="104"/>
      <c r="BF1718" s="104"/>
      <c r="BG1718" s="104"/>
      <c r="BH1718" s="104"/>
      <c r="BI1718" s="104"/>
      <c r="BJ1718" s="104"/>
      <c r="BK1718" s="104"/>
      <c r="BL1718" s="104"/>
      <c r="BM1718" s="104"/>
      <c r="BN1718" s="104"/>
      <c r="BO1718" s="104"/>
      <c r="BP1718" s="104"/>
      <c r="BQ1718" s="104"/>
      <c r="BR1718" s="104"/>
      <c r="BS1718" s="104"/>
      <c r="BT1718" s="104"/>
      <c r="BU1718" s="104"/>
      <c r="BV1718" s="104"/>
      <c r="BW1718" s="104"/>
      <c r="BX1718" s="104"/>
      <c r="BY1718" s="104"/>
      <c r="BZ1718" s="104"/>
      <c r="CA1718" s="104"/>
      <c r="CB1718" s="104"/>
      <c r="CC1718" s="104"/>
      <c r="CD1718" s="104"/>
      <c r="CE1718" s="104"/>
      <c r="CF1718" s="104"/>
      <c r="CG1718" s="104"/>
      <c r="CH1718" s="104"/>
      <c r="CI1718" s="104"/>
      <c r="CJ1718" s="104"/>
      <c r="CK1718" s="104"/>
      <c r="CL1718" s="104"/>
      <c r="CM1718" s="104"/>
      <c r="CN1718" s="104"/>
      <c r="CO1718" s="104"/>
      <c r="CP1718" s="104"/>
      <c r="CQ1718" s="104"/>
      <c r="CR1718" s="104"/>
      <c r="CS1718" s="104"/>
      <c r="CT1718" s="104"/>
      <c r="CU1718" s="104"/>
      <c r="CV1718" s="104"/>
      <c r="CW1718" s="104"/>
      <c r="CX1718" s="104"/>
      <c r="CY1718" s="104"/>
      <c r="CZ1718" s="104"/>
      <c r="DA1718" s="104"/>
      <c r="DB1718" s="104"/>
      <c r="DC1718" s="104"/>
      <c r="DD1718" s="104"/>
      <c r="DE1718" s="104"/>
      <c r="DF1718" s="104"/>
      <c r="DG1718" s="104"/>
      <c r="DH1718" s="104"/>
      <c r="DI1718" s="104"/>
      <c r="DJ1718" s="107"/>
    </row>
    <row r="1719" spans="1:114" x14ac:dyDescent="0.2">
      <c r="A1719" s="164"/>
      <c r="B1719" s="165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Q1719" s="116"/>
      <c r="R1719" s="116"/>
      <c r="S1719" s="116"/>
      <c r="T1719" s="116"/>
      <c r="U1719" s="116"/>
      <c r="V1719" s="116"/>
      <c r="W1719" s="116"/>
      <c r="X1719" s="116"/>
      <c r="Y1719" s="122"/>
      <c r="Z1719" s="104"/>
      <c r="AA1719" s="104"/>
      <c r="AB1719" s="104"/>
      <c r="AC1719" s="104"/>
      <c r="AD1719" s="104"/>
      <c r="AE1719" s="104"/>
      <c r="AF1719" s="104"/>
      <c r="AG1719" s="104"/>
      <c r="AH1719" s="104"/>
      <c r="AI1719" s="104"/>
      <c r="AJ1719" s="104"/>
      <c r="AK1719" s="104"/>
      <c r="AL1719" s="104"/>
      <c r="AM1719" s="104"/>
      <c r="AN1719" s="104"/>
      <c r="AO1719" s="104"/>
      <c r="AP1719" s="104"/>
      <c r="AQ1719" s="104"/>
      <c r="AR1719" s="104"/>
      <c r="AS1719" s="104"/>
      <c r="AT1719" s="104"/>
      <c r="AU1719" s="104"/>
      <c r="AV1719" s="104"/>
      <c r="AW1719" s="104"/>
      <c r="AX1719" s="104"/>
      <c r="AY1719" s="104"/>
      <c r="AZ1719" s="104"/>
      <c r="BA1719" s="104"/>
      <c r="BB1719" s="104"/>
      <c r="BC1719" s="104"/>
      <c r="BD1719" s="104"/>
      <c r="BE1719" s="104"/>
      <c r="BF1719" s="104"/>
      <c r="BG1719" s="104"/>
      <c r="BH1719" s="104"/>
      <c r="BI1719" s="104"/>
      <c r="BJ1719" s="104"/>
      <c r="BK1719" s="104"/>
      <c r="BL1719" s="104"/>
      <c r="BM1719" s="104"/>
      <c r="BN1719" s="104"/>
      <c r="BO1719" s="104"/>
      <c r="BP1719" s="104"/>
      <c r="BQ1719" s="104"/>
      <c r="BR1719" s="104"/>
      <c r="BS1719" s="104"/>
      <c r="BT1719" s="104"/>
      <c r="BU1719" s="104"/>
      <c r="BV1719" s="104"/>
      <c r="BW1719" s="104"/>
      <c r="BX1719" s="104"/>
      <c r="BY1719" s="104"/>
      <c r="BZ1719" s="104"/>
      <c r="CA1719" s="104"/>
      <c r="CB1719" s="104"/>
      <c r="CC1719" s="104"/>
      <c r="CD1719" s="104"/>
      <c r="CE1719" s="104"/>
      <c r="CF1719" s="104"/>
      <c r="CG1719" s="104"/>
      <c r="CH1719" s="104"/>
      <c r="CI1719" s="104"/>
      <c r="CJ1719" s="104"/>
      <c r="CK1719" s="104"/>
      <c r="CL1719" s="104"/>
      <c r="CM1719" s="104"/>
      <c r="CN1719" s="104"/>
      <c r="CO1719" s="104"/>
      <c r="CP1719" s="104"/>
      <c r="CQ1719" s="104"/>
      <c r="CR1719" s="104"/>
      <c r="CS1719" s="104"/>
      <c r="CT1719" s="104"/>
      <c r="CU1719" s="104"/>
      <c r="CV1719" s="104"/>
      <c r="CW1719" s="104"/>
      <c r="CX1719" s="104"/>
      <c r="CY1719" s="104"/>
      <c r="CZ1719" s="104"/>
      <c r="DA1719" s="104"/>
      <c r="DB1719" s="104"/>
      <c r="DC1719" s="104"/>
      <c r="DD1719" s="104"/>
      <c r="DE1719" s="104"/>
      <c r="DF1719" s="104"/>
      <c r="DG1719" s="104"/>
      <c r="DH1719" s="104"/>
      <c r="DI1719" s="104"/>
      <c r="DJ1719" s="107"/>
    </row>
    <row r="1720" spans="1:114" x14ac:dyDescent="0.2">
      <c r="A1720" s="164"/>
      <c r="B1720" s="165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Q1720" s="116"/>
      <c r="R1720" s="116"/>
      <c r="S1720" s="116"/>
      <c r="T1720" s="116"/>
      <c r="U1720" s="116"/>
      <c r="V1720" s="116"/>
      <c r="W1720" s="116"/>
      <c r="X1720" s="116"/>
      <c r="Y1720" s="122"/>
      <c r="Z1720" s="104"/>
      <c r="AA1720" s="104"/>
      <c r="AB1720" s="104"/>
      <c r="AC1720" s="104"/>
      <c r="AD1720" s="104"/>
      <c r="AE1720" s="104"/>
      <c r="AF1720" s="104"/>
      <c r="AG1720" s="104"/>
      <c r="AH1720" s="104"/>
      <c r="AI1720" s="104"/>
      <c r="AJ1720" s="104"/>
      <c r="AK1720" s="104"/>
      <c r="AL1720" s="104"/>
      <c r="AM1720" s="104"/>
      <c r="AN1720" s="104"/>
      <c r="AO1720" s="104"/>
      <c r="AP1720" s="104"/>
      <c r="AQ1720" s="104"/>
      <c r="AR1720" s="104"/>
      <c r="AS1720" s="104"/>
      <c r="AT1720" s="104"/>
      <c r="AU1720" s="104"/>
      <c r="AV1720" s="104"/>
      <c r="AW1720" s="104"/>
      <c r="AX1720" s="104"/>
      <c r="AY1720" s="104"/>
      <c r="AZ1720" s="104"/>
      <c r="BA1720" s="104"/>
      <c r="BB1720" s="104"/>
      <c r="BC1720" s="104"/>
      <c r="BD1720" s="104"/>
      <c r="BE1720" s="104"/>
      <c r="BF1720" s="104"/>
      <c r="BG1720" s="104"/>
      <c r="BH1720" s="104"/>
      <c r="BI1720" s="104"/>
      <c r="BJ1720" s="104"/>
      <c r="BK1720" s="104"/>
      <c r="BL1720" s="104"/>
      <c r="BM1720" s="104"/>
      <c r="BN1720" s="104"/>
      <c r="BO1720" s="104"/>
      <c r="BP1720" s="104"/>
      <c r="BQ1720" s="104"/>
      <c r="BR1720" s="104"/>
      <c r="BS1720" s="104"/>
      <c r="BT1720" s="104"/>
      <c r="BU1720" s="104"/>
      <c r="BV1720" s="104"/>
      <c r="BW1720" s="104"/>
      <c r="BX1720" s="104"/>
      <c r="BY1720" s="104"/>
      <c r="BZ1720" s="104"/>
      <c r="CA1720" s="104"/>
      <c r="CB1720" s="104"/>
      <c r="CC1720" s="104"/>
      <c r="CD1720" s="104"/>
      <c r="CE1720" s="104"/>
      <c r="CF1720" s="104"/>
      <c r="CG1720" s="104"/>
      <c r="CH1720" s="104"/>
      <c r="CI1720" s="104"/>
      <c r="CJ1720" s="104"/>
      <c r="CK1720" s="104"/>
      <c r="CL1720" s="104"/>
      <c r="CM1720" s="104"/>
      <c r="CN1720" s="104"/>
      <c r="CO1720" s="104"/>
      <c r="CP1720" s="104"/>
      <c r="CQ1720" s="104"/>
      <c r="CR1720" s="104"/>
      <c r="CS1720" s="104"/>
      <c r="CT1720" s="104"/>
      <c r="CU1720" s="104"/>
      <c r="CV1720" s="104"/>
      <c r="CW1720" s="104"/>
      <c r="CX1720" s="104"/>
      <c r="CY1720" s="104"/>
      <c r="CZ1720" s="104"/>
      <c r="DA1720" s="104"/>
      <c r="DB1720" s="104"/>
      <c r="DC1720" s="104"/>
      <c r="DD1720" s="104"/>
      <c r="DE1720" s="104"/>
      <c r="DF1720" s="104"/>
      <c r="DG1720" s="104"/>
      <c r="DH1720" s="104"/>
      <c r="DI1720" s="104"/>
      <c r="DJ1720" s="107"/>
    </row>
    <row r="1721" spans="1:114" x14ac:dyDescent="0.2">
      <c r="A1721" s="164"/>
      <c r="B1721" s="165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Q1721" s="116"/>
      <c r="R1721" s="116"/>
      <c r="S1721" s="116"/>
      <c r="T1721" s="116"/>
      <c r="U1721" s="116"/>
      <c r="V1721" s="116"/>
      <c r="W1721" s="116"/>
      <c r="X1721" s="116"/>
      <c r="Y1721" s="122"/>
      <c r="Z1721" s="104"/>
      <c r="AA1721" s="104"/>
      <c r="AB1721" s="104"/>
      <c r="AC1721" s="104"/>
      <c r="AD1721" s="104"/>
      <c r="AE1721" s="104"/>
      <c r="AF1721" s="104"/>
      <c r="AG1721" s="104"/>
      <c r="AH1721" s="104"/>
      <c r="AI1721" s="104"/>
      <c r="AJ1721" s="104"/>
      <c r="AK1721" s="104"/>
      <c r="AL1721" s="104"/>
      <c r="AM1721" s="104"/>
      <c r="AN1721" s="104"/>
      <c r="AO1721" s="104"/>
      <c r="AP1721" s="104"/>
      <c r="AQ1721" s="104"/>
      <c r="AR1721" s="104"/>
      <c r="AS1721" s="104"/>
      <c r="AT1721" s="104"/>
      <c r="AU1721" s="104"/>
      <c r="AV1721" s="104"/>
      <c r="AW1721" s="104"/>
      <c r="AX1721" s="104"/>
      <c r="AY1721" s="104"/>
      <c r="AZ1721" s="104"/>
      <c r="BA1721" s="104"/>
      <c r="BB1721" s="104"/>
      <c r="BC1721" s="104"/>
      <c r="BD1721" s="104"/>
      <c r="BE1721" s="104"/>
      <c r="BF1721" s="104"/>
      <c r="BG1721" s="104"/>
      <c r="BH1721" s="104"/>
      <c r="BI1721" s="104"/>
      <c r="BJ1721" s="104"/>
      <c r="BK1721" s="104"/>
      <c r="BL1721" s="104"/>
      <c r="BM1721" s="104"/>
      <c r="BN1721" s="104"/>
      <c r="BO1721" s="104"/>
      <c r="BP1721" s="104"/>
      <c r="BQ1721" s="104"/>
      <c r="BR1721" s="104"/>
      <c r="BS1721" s="104"/>
      <c r="BT1721" s="104"/>
      <c r="BU1721" s="104"/>
      <c r="BV1721" s="104"/>
      <c r="BW1721" s="104"/>
      <c r="BX1721" s="104"/>
      <c r="BY1721" s="104"/>
      <c r="BZ1721" s="104"/>
      <c r="CA1721" s="104"/>
      <c r="CB1721" s="104"/>
      <c r="CC1721" s="104"/>
      <c r="CD1721" s="104"/>
      <c r="CE1721" s="104"/>
      <c r="CF1721" s="104"/>
      <c r="CG1721" s="104"/>
      <c r="CH1721" s="104"/>
      <c r="CI1721" s="104"/>
      <c r="CJ1721" s="104"/>
      <c r="CK1721" s="104"/>
      <c r="CL1721" s="104"/>
      <c r="CM1721" s="104"/>
      <c r="CN1721" s="104"/>
      <c r="CO1721" s="104"/>
      <c r="CP1721" s="104"/>
      <c r="CQ1721" s="104"/>
      <c r="CR1721" s="104"/>
      <c r="CS1721" s="104"/>
      <c r="CT1721" s="104"/>
      <c r="CU1721" s="104"/>
      <c r="CV1721" s="104"/>
      <c r="CW1721" s="104"/>
      <c r="CX1721" s="104"/>
      <c r="CY1721" s="104"/>
      <c r="CZ1721" s="104"/>
      <c r="DA1721" s="104"/>
      <c r="DB1721" s="104"/>
      <c r="DC1721" s="104"/>
      <c r="DD1721" s="104"/>
      <c r="DE1721" s="104"/>
      <c r="DF1721" s="104"/>
      <c r="DG1721" s="104"/>
      <c r="DH1721" s="104"/>
      <c r="DI1721" s="104"/>
      <c r="DJ1721" s="107"/>
    </row>
    <row r="1722" spans="1:114" x14ac:dyDescent="0.2">
      <c r="A1722" s="164"/>
      <c r="B1722" s="165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Q1722" s="116"/>
      <c r="R1722" s="116"/>
      <c r="S1722" s="116"/>
      <c r="T1722" s="116"/>
      <c r="U1722" s="116"/>
      <c r="V1722" s="116"/>
      <c r="W1722" s="116"/>
      <c r="X1722" s="116"/>
      <c r="Y1722" s="122"/>
      <c r="Z1722" s="104"/>
      <c r="AA1722" s="104"/>
      <c r="AB1722" s="104"/>
      <c r="AC1722" s="104"/>
      <c r="AD1722" s="104"/>
      <c r="AE1722" s="104"/>
      <c r="AF1722" s="104"/>
      <c r="AG1722" s="104"/>
      <c r="AH1722" s="104"/>
      <c r="AI1722" s="104"/>
      <c r="AJ1722" s="104"/>
      <c r="AK1722" s="104"/>
      <c r="AL1722" s="104"/>
      <c r="AM1722" s="104"/>
      <c r="AN1722" s="104"/>
      <c r="AO1722" s="104"/>
      <c r="AP1722" s="104"/>
      <c r="AQ1722" s="104"/>
      <c r="AR1722" s="104"/>
      <c r="AS1722" s="104"/>
      <c r="AT1722" s="104"/>
      <c r="AU1722" s="104"/>
      <c r="AV1722" s="104"/>
      <c r="AW1722" s="104"/>
      <c r="AX1722" s="104"/>
      <c r="AY1722" s="104"/>
      <c r="AZ1722" s="104"/>
      <c r="BA1722" s="104"/>
      <c r="BB1722" s="104"/>
      <c r="BC1722" s="104"/>
      <c r="BD1722" s="104"/>
      <c r="BE1722" s="104"/>
      <c r="BF1722" s="104"/>
      <c r="BG1722" s="104"/>
      <c r="BH1722" s="104"/>
      <c r="BI1722" s="104"/>
      <c r="BJ1722" s="104"/>
      <c r="BK1722" s="104"/>
      <c r="BL1722" s="104"/>
      <c r="BM1722" s="104"/>
      <c r="BN1722" s="104"/>
      <c r="BO1722" s="104"/>
      <c r="BP1722" s="104"/>
      <c r="BQ1722" s="104"/>
      <c r="BR1722" s="104"/>
      <c r="BS1722" s="104"/>
      <c r="BT1722" s="104"/>
      <c r="BU1722" s="104"/>
      <c r="BV1722" s="104"/>
      <c r="BW1722" s="104"/>
      <c r="BX1722" s="104"/>
      <c r="BY1722" s="104"/>
      <c r="BZ1722" s="104"/>
      <c r="CA1722" s="104"/>
      <c r="CB1722" s="104"/>
      <c r="CC1722" s="104"/>
      <c r="CD1722" s="104"/>
      <c r="CE1722" s="104"/>
      <c r="CF1722" s="104"/>
      <c r="CG1722" s="104"/>
      <c r="CH1722" s="104"/>
      <c r="CI1722" s="104"/>
      <c r="CJ1722" s="104"/>
      <c r="CK1722" s="104"/>
      <c r="CL1722" s="104"/>
      <c r="CM1722" s="104"/>
      <c r="CN1722" s="104"/>
      <c r="CO1722" s="104"/>
      <c r="CP1722" s="104"/>
      <c r="CQ1722" s="104"/>
      <c r="CR1722" s="104"/>
      <c r="CS1722" s="104"/>
      <c r="CT1722" s="104"/>
      <c r="CU1722" s="104"/>
      <c r="CV1722" s="104"/>
      <c r="CW1722" s="104"/>
      <c r="CX1722" s="104"/>
      <c r="CY1722" s="104"/>
      <c r="CZ1722" s="104"/>
      <c r="DA1722" s="104"/>
      <c r="DB1722" s="104"/>
      <c r="DC1722" s="104"/>
      <c r="DD1722" s="104"/>
      <c r="DE1722" s="104"/>
      <c r="DF1722" s="104"/>
      <c r="DG1722" s="104"/>
      <c r="DH1722" s="104"/>
      <c r="DI1722" s="104"/>
      <c r="DJ1722" s="107"/>
    </row>
    <row r="1723" spans="1:114" x14ac:dyDescent="0.2">
      <c r="A1723" s="164"/>
      <c r="B1723" s="165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Q1723" s="116"/>
      <c r="R1723" s="116"/>
      <c r="S1723" s="116"/>
      <c r="T1723" s="116"/>
      <c r="U1723" s="116"/>
      <c r="V1723" s="116"/>
      <c r="W1723" s="116"/>
      <c r="X1723" s="116"/>
      <c r="Y1723" s="122"/>
      <c r="Z1723" s="104"/>
      <c r="AA1723" s="104"/>
      <c r="AB1723" s="104"/>
      <c r="AC1723" s="104"/>
      <c r="AD1723" s="104"/>
      <c r="AE1723" s="104"/>
      <c r="AF1723" s="104"/>
      <c r="AG1723" s="104"/>
      <c r="AH1723" s="104"/>
      <c r="AI1723" s="104"/>
      <c r="AJ1723" s="104"/>
      <c r="AK1723" s="104"/>
      <c r="AL1723" s="104"/>
      <c r="AM1723" s="104"/>
      <c r="AN1723" s="104"/>
      <c r="AO1723" s="104"/>
      <c r="AP1723" s="104"/>
      <c r="AQ1723" s="104"/>
      <c r="AR1723" s="104"/>
      <c r="AS1723" s="104"/>
      <c r="AT1723" s="104"/>
      <c r="AU1723" s="104"/>
      <c r="AV1723" s="104"/>
      <c r="AW1723" s="104"/>
      <c r="AX1723" s="104"/>
      <c r="AY1723" s="104"/>
      <c r="AZ1723" s="104"/>
      <c r="BA1723" s="104"/>
      <c r="BB1723" s="104"/>
      <c r="BC1723" s="104"/>
      <c r="BD1723" s="104"/>
      <c r="BE1723" s="104"/>
      <c r="BF1723" s="104"/>
      <c r="BG1723" s="104"/>
      <c r="BH1723" s="104"/>
      <c r="BI1723" s="104"/>
      <c r="BJ1723" s="104"/>
      <c r="BK1723" s="104"/>
      <c r="BL1723" s="104"/>
      <c r="BM1723" s="104"/>
      <c r="BN1723" s="104"/>
      <c r="BO1723" s="104"/>
      <c r="BP1723" s="104"/>
      <c r="BQ1723" s="104"/>
      <c r="BR1723" s="104"/>
      <c r="BS1723" s="104"/>
      <c r="BT1723" s="104"/>
      <c r="BU1723" s="104"/>
      <c r="BV1723" s="104"/>
      <c r="BW1723" s="104"/>
      <c r="BX1723" s="104"/>
      <c r="BY1723" s="104"/>
      <c r="BZ1723" s="104"/>
      <c r="CA1723" s="104"/>
      <c r="CB1723" s="104"/>
      <c r="CC1723" s="104"/>
      <c r="CD1723" s="104"/>
      <c r="CE1723" s="104"/>
      <c r="CF1723" s="104"/>
      <c r="CG1723" s="104"/>
      <c r="CH1723" s="104"/>
      <c r="CI1723" s="104"/>
      <c r="CJ1723" s="104"/>
      <c r="CK1723" s="104"/>
      <c r="CL1723" s="104"/>
      <c r="CM1723" s="104"/>
      <c r="CN1723" s="104"/>
      <c r="CO1723" s="104"/>
      <c r="CP1723" s="104"/>
      <c r="CQ1723" s="104"/>
      <c r="CR1723" s="104"/>
      <c r="CS1723" s="104"/>
      <c r="CT1723" s="104"/>
      <c r="CU1723" s="104"/>
      <c r="CV1723" s="104"/>
      <c r="CW1723" s="104"/>
      <c r="CX1723" s="104"/>
      <c r="CY1723" s="104"/>
      <c r="CZ1723" s="104"/>
      <c r="DA1723" s="104"/>
      <c r="DB1723" s="104"/>
      <c r="DC1723" s="104"/>
      <c r="DD1723" s="104"/>
      <c r="DE1723" s="104"/>
      <c r="DF1723" s="104"/>
      <c r="DG1723" s="104"/>
      <c r="DH1723" s="104"/>
      <c r="DI1723" s="104"/>
      <c r="DJ1723" s="107"/>
    </row>
    <row r="1724" spans="1:114" x14ac:dyDescent="0.2">
      <c r="A1724" s="164"/>
      <c r="B1724" s="165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Q1724" s="116"/>
      <c r="R1724" s="116"/>
      <c r="S1724" s="116"/>
      <c r="T1724" s="116"/>
      <c r="U1724" s="116"/>
      <c r="V1724" s="116"/>
      <c r="W1724" s="116"/>
      <c r="X1724" s="116"/>
      <c r="Y1724" s="122"/>
      <c r="Z1724" s="104"/>
      <c r="AA1724" s="104"/>
      <c r="AB1724" s="104"/>
      <c r="AC1724" s="104"/>
      <c r="AD1724" s="104"/>
      <c r="AE1724" s="104"/>
      <c r="AF1724" s="104"/>
      <c r="AG1724" s="104"/>
      <c r="AH1724" s="104"/>
      <c r="AI1724" s="104"/>
      <c r="AJ1724" s="104"/>
      <c r="AK1724" s="104"/>
      <c r="AL1724" s="104"/>
      <c r="AM1724" s="104"/>
      <c r="AN1724" s="104"/>
      <c r="AO1724" s="104"/>
      <c r="AP1724" s="104"/>
      <c r="AQ1724" s="104"/>
      <c r="AR1724" s="104"/>
      <c r="AS1724" s="104"/>
      <c r="AT1724" s="104"/>
      <c r="AU1724" s="104"/>
      <c r="AV1724" s="104"/>
      <c r="AW1724" s="104"/>
      <c r="AX1724" s="104"/>
      <c r="AY1724" s="104"/>
      <c r="AZ1724" s="104"/>
      <c r="BA1724" s="104"/>
      <c r="BB1724" s="104"/>
      <c r="BC1724" s="104"/>
      <c r="BD1724" s="104"/>
      <c r="BE1724" s="104"/>
      <c r="BF1724" s="104"/>
      <c r="BG1724" s="104"/>
      <c r="BH1724" s="104"/>
      <c r="BI1724" s="104"/>
      <c r="BJ1724" s="104"/>
      <c r="BK1724" s="104"/>
      <c r="BL1724" s="104"/>
      <c r="BM1724" s="104"/>
      <c r="BN1724" s="104"/>
      <c r="BO1724" s="104"/>
      <c r="BP1724" s="104"/>
      <c r="BQ1724" s="104"/>
      <c r="BR1724" s="104"/>
      <c r="BS1724" s="104"/>
      <c r="BT1724" s="104"/>
      <c r="BU1724" s="104"/>
      <c r="BV1724" s="104"/>
      <c r="BW1724" s="104"/>
      <c r="BX1724" s="104"/>
      <c r="BY1724" s="104"/>
      <c r="BZ1724" s="104"/>
      <c r="CA1724" s="104"/>
      <c r="CB1724" s="104"/>
      <c r="CC1724" s="104"/>
      <c r="CD1724" s="104"/>
      <c r="CE1724" s="104"/>
      <c r="CF1724" s="104"/>
      <c r="CG1724" s="104"/>
      <c r="CH1724" s="104"/>
      <c r="CI1724" s="104"/>
      <c r="CJ1724" s="104"/>
      <c r="CK1724" s="104"/>
      <c r="CL1724" s="104"/>
      <c r="CM1724" s="104"/>
      <c r="CN1724" s="104"/>
      <c r="CO1724" s="104"/>
      <c r="CP1724" s="104"/>
      <c r="CQ1724" s="104"/>
      <c r="CR1724" s="104"/>
      <c r="CS1724" s="104"/>
      <c r="CT1724" s="104"/>
      <c r="CU1724" s="104"/>
      <c r="CV1724" s="104"/>
      <c r="CW1724" s="104"/>
      <c r="CX1724" s="104"/>
      <c r="CY1724" s="104"/>
      <c r="CZ1724" s="104"/>
      <c r="DA1724" s="104"/>
      <c r="DB1724" s="104"/>
      <c r="DC1724" s="104"/>
      <c r="DD1724" s="104"/>
      <c r="DE1724" s="104"/>
      <c r="DF1724" s="104"/>
      <c r="DG1724" s="104"/>
      <c r="DH1724" s="104"/>
      <c r="DI1724" s="104"/>
      <c r="DJ1724" s="107"/>
    </row>
    <row r="1725" spans="1:114" x14ac:dyDescent="0.2">
      <c r="A1725" s="164"/>
      <c r="B1725" s="165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Q1725" s="116"/>
      <c r="R1725" s="116"/>
      <c r="S1725" s="116"/>
      <c r="T1725" s="116"/>
      <c r="U1725" s="116"/>
      <c r="V1725" s="116"/>
      <c r="W1725" s="116"/>
      <c r="X1725" s="116"/>
      <c r="Y1725" s="122"/>
      <c r="Z1725" s="104"/>
      <c r="AA1725" s="104"/>
      <c r="AB1725" s="104"/>
      <c r="AC1725" s="104"/>
      <c r="AD1725" s="104"/>
      <c r="AE1725" s="104"/>
      <c r="AF1725" s="104"/>
      <c r="AG1725" s="104"/>
      <c r="AH1725" s="104"/>
      <c r="AI1725" s="104"/>
      <c r="AJ1725" s="104"/>
      <c r="AK1725" s="104"/>
      <c r="AL1725" s="104"/>
      <c r="AM1725" s="104"/>
      <c r="AN1725" s="104"/>
      <c r="AO1725" s="104"/>
      <c r="AP1725" s="104"/>
      <c r="AQ1725" s="104"/>
      <c r="AR1725" s="104"/>
      <c r="AS1725" s="104"/>
      <c r="AT1725" s="104"/>
      <c r="AU1725" s="104"/>
      <c r="AV1725" s="104"/>
      <c r="AW1725" s="104"/>
      <c r="AX1725" s="104"/>
      <c r="AY1725" s="104"/>
      <c r="AZ1725" s="104"/>
      <c r="BA1725" s="104"/>
      <c r="BB1725" s="104"/>
      <c r="BC1725" s="104"/>
      <c r="BD1725" s="104"/>
      <c r="BE1725" s="104"/>
      <c r="BF1725" s="104"/>
      <c r="BG1725" s="104"/>
      <c r="BH1725" s="104"/>
      <c r="BI1725" s="104"/>
      <c r="BJ1725" s="104"/>
      <c r="BK1725" s="104"/>
      <c r="BL1725" s="104"/>
      <c r="BM1725" s="104"/>
      <c r="BN1725" s="104"/>
      <c r="BO1725" s="104"/>
      <c r="BP1725" s="104"/>
      <c r="BQ1725" s="104"/>
      <c r="BR1725" s="104"/>
      <c r="BS1725" s="104"/>
      <c r="BT1725" s="104"/>
      <c r="BU1725" s="104"/>
      <c r="BV1725" s="104"/>
      <c r="BW1725" s="104"/>
      <c r="BX1725" s="104"/>
      <c r="BY1725" s="104"/>
      <c r="BZ1725" s="104"/>
      <c r="CA1725" s="104"/>
      <c r="CB1725" s="104"/>
      <c r="CC1725" s="104"/>
      <c r="CD1725" s="104"/>
      <c r="CE1725" s="104"/>
      <c r="CF1725" s="104"/>
      <c r="CG1725" s="104"/>
      <c r="CH1725" s="104"/>
      <c r="CI1725" s="104"/>
      <c r="CJ1725" s="104"/>
      <c r="CK1725" s="104"/>
      <c r="CL1725" s="104"/>
      <c r="CM1725" s="104"/>
      <c r="CN1725" s="104"/>
      <c r="CO1725" s="104"/>
      <c r="CP1725" s="104"/>
      <c r="CQ1725" s="104"/>
      <c r="CR1725" s="104"/>
      <c r="CS1725" s="104"/>
      <c r="CT1725" s="104"/>
      <c r="CU1725" s="104"/>
      <c r="CV1725" s="104"/>
      <c r="CW1725" s="104"/>
      <c r="CX1725" s="104"/>
      <c r="CY1725" s="104"/>
      <c r="CZ1725" s="104"/>
      <c r="DA1725" s="104"/>
      <c r="DB1725" s="104"/>
      <c r="DC1725" s="104"/>
      <c r="DD1725" s="104"/>
      <c r="DE1725" s="104"/>
      <c r="DF1725" s="104"/>
      <c r="DG1725" s="104"/>
      <c r="DH1725" s="104"/>
      <c r="DI1725" s="104"/>
      <c r="DJ1725" s="107"/>
    </row>
    <row r="1726" spans="1:114" x14ac:dyDescent="0.2">
      <c r="A1726" s="164"/>
      <c r="B1726" s="165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Q1726" s="116"/>
      <c r="R1726" s="116"/>
      <c r="S1726" s="116"/>
      <c r="T1726" s="116"/>
      <c r="U1726" s="116"/>
      <c r="V1726" s="116"/>
      <c r="W1726" s="116"/>
      <c r="X1726" s="116"/>
      <c r="Y1726" s="122"/>
      <c r="Z1726" s="104"/>
      <c r="AA1726" s="104"/>
      <c r="AB1726" s="104"/>
      <c r="AC1726" s="104"/>
      <c r="AD1726" s="104"/>
      <c r="AE1726" s="104"/>
      <c r="AF1726" s="104"/>
      <c r="AG1726" s="104"/>
      <c r="AH1726" s="104"/>
      <c r="AI1726" s="104"/>
      <c r="AJ1726" s="104"/>
      <c r="AK1726" s="104"/>
      <c r="AL1726" s="104"/>
      <c r="AM1726" s="104"/>
      <c r="AN1726" s="104"/>
      <c r="AO1726" s="104"/>
      <c r="AP1726" s="104"/>
      <c r="AQ1726" s="104"/>
      <c r="AR1726" s="104"/>
      <c r="AS1726" s="104"/>
      <c r="AT1726" s="104"/>
      <c r="AU1726" s="104"/>
      <c r="AV1726" s="104"/>
      <c r="AW1726" s="104"/>
      <c r="AX1726" s="104"/>
      <c r="AY1726" s="104"/>
      <c r="AZ1726" s="104"/>
      <c r="BA1726" s="104"/>
      <c r="BB1726" s="104"/>
      <c r="BC1726" s="104"/>
      <c r="BD1726" s="104"/>
      <c r="BE1726" s="104"/>
      <c r="BF1726" s="104"/>
      <c r="BG1726" s="104"/>
      <c r="BH1726" s="104"/>
      <c r="BI1726" s="104"/>
      <c r="BJ1726" s="104"/>
      <c r="BK1726" s="104"/>
      <c r="BL1726" s="104"/>
      <c r="BM1726" s="104"/>
      <c r="BN1726" s="104"/>
      <c r="BO1726" s="104"/>
      <c r="BP1726" s="104"/>
      <c r="BQ1726" s="104"/>
      <c r="BR1726" s="104"/>
      <c r="BS1726" s="104"/>
      <c r="BT1726" s="104"/>
      <c r="BU1726" s="104"/>
      <c r="BV1726" s="104"/>
      <c r="BW1726" s="104"/>
      <c r="BX1726" s="104"/>
      <c r="BY1726" s="104"/>
      <c r="BZ1726" s="104"/>
      <c r="CA1726" s="104"/>
      <c r="CB1726" s="104"/>
      <c r="CC1726" s="104"/>
      <c r="CD1726" s="104"/>
      <c r="CE1726" s="104"/>
      <c r="CF1726" s="104"/>
      <c r="CG1726" s="104"/>
      <c r="CH1726" s="104"/>
      <c r="CI1726" s="104"/>
      <c r="CJ1726" s="104"/>
      <c r="CK1726" s="104"/>
      <c r="CL1726" s="104"/>
      <c r="CM1726" s="104"/>
      <c r="CN1726" s="104"/>
      <c r="CO1726" s="104"/>
      <c r="CP1726" s="104"/>
      <c r="CQ1726" s="104"/>
      <c r="CR1726" s="104"/>
      <c r="CS1726" s="104"/>
      <c r="CT1726" s="104"/>
      <c r="CU1726" s="104"/>
      <c r="CV1726" s="104"/>
      <c r="CW1726" s="104"/>
      <c r="CX1726" s="104"/>
      <c r="CY1726" s="104"/>
      <c r="CZ1726" s="104"/>
      <c r="DA1726" s="104"/>
      <c r="DB1726" s="104"/>
      <c r="DC1726" s="104"/>
      <c r="DD1726" s="104"/>
      <c r="DE1726" s="104"/>
      <c r="DF1726" s="104"/>
      <c r="DG1726" s="104"/>
      <c r="DH1726" s="104"/>
      <c r="DI1726" s="104"/>
      <c r="DJ1726" s="107"/>
    </row>
    <row r="1727" spans="1:114" x14ac:dyDescent="0.2">
      <c r="A1727" s="164"/>
      <c r="B1727" s="165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Q1727" s="116"/>
      <c r="R1727" s="116"/>
      <c r="S1727" s="116"/>
      <c r="T1727" s="116"/>
      <c r="U1727" s="116"/>
      <c r="V1727" s="116"/>
      <c r="W1727" s="116"/>
      <c r="X1727" s="116"/>
      <c r="Y1727" s="122"/>
      <c r="Z1727" s="104"/>
      <c r="AA1727" s="104"/>
      <c r="AB1727" s="104"/>
      <c r="AC1727" s="104"/>
      <c r="AD1727" s="104"/>
      <c r="AE1727" s="104"/>
      <c r="AF1727" s="104"/>
      <c r="AG1727" s="104"/>
      <c r="AH1727" s="104"/>
      <c r="AI1727" s="104"/>
      <c r="AJ1727" s="104"/>
      <c r="AK1727" s="104"/>
      <c r="AL1727" s="104"/>
      <c r="AM1727" s="104"/>
      <c r="AN1727" s="104"/>
      <c r="AO1727" s="104"/>
      <c r="AP1727" s="104"/>
      <c r="AQ1727" s="104"/>
      <c r="AR1727" s="104"/>
      <c r="AS1727" s="104"/>
      <c r="AT1727" s="104"/>
      <c r="AU1727" s="104"/>
      <c r="AV1727" s="104"/>
      <c r="AW1727" s="104"/>
      <c r="AX1727" s="104"/>
      <c r="AY1727" s="104"/>
      <c r="AZ1727" s="104"/>
      <c r="BA1727" s="104"/>
      <c r="BB1727" s="104"/>
      <c r="BC1727" s="104"/>
      <c r="BD1727" s="104"/>
      <c r="BE1727" s="104"/>
      <c r="BF1727" s="104"/>
      <c r="BG1727" s="104"/>
      <c r="BH1727" s="104"/>
      <c r="BI1727" s="104"/>
      <c r="BJ1727" s="104"/>
      <c r="BK1727" s="104"/>
      <c r="BL1727" s="104"/>
      <c r="BM1727" s="104"/>
      <c r="BN1727" s="104"/>
      <c r="BO1727" s="104"/>
      <c r="BP1727" s="104"/>
      <c r="BQ1727" s="104"/>
      <c r="BR1727" s="104"/>
      <c r="BS1727" s="104"/>
      <c r="BT1727" s="104"/>
      <c r="BU1727" s="104"/>
      <c r="BV1727" s="104"/>
      <c r="BW1727" s="104"/>
      <c r="BX1727" s="104"/>
      <c r="BY1727" s="104"/>
      <c r="BZ1727" s="104"/>
      <c r="CA1727" s="104"/>
      <c r="CB1727" s="104"/>
      <c r="CC1727" s="104"/>
      <c r="CD1727" s="104"/>
      <c r="CE1727" s="104"/>
      <c r="CF1727" s="104"/>
      <c r="CG1727" s="104"/>
      <c r="CH1727" s="104"/>
      <c r="CI1727" s="104"/>
      <c r="CJ1727" s="104"/>
      <c r="CK1727" s="104"/>
      <c r="CL1727" s="104"/>
      <c r="CM1727" s="104"/>
      <c r="CN1727" s="104"/>
      <c r="CO1727" s="104"/>
      <c r="CP1727" s="104"/>
      <c r="CQ1727" s="104"/>
      <c r="CR1727" s="104"/>
      <c r="CS1727" s="104"/>
      <c r="CT1727" s="104"/>
      <c r="CU1727" s="104"/>
      <c r="CV1727" s="104"/>
      <c r="CW1727" s="104"/>
      <c r="CX1727" s="104"/>
      <c r="CY1727" s="104"/>
      <c r="CZ1727" s="104"/>
      <c r="DA1727" s="104"/>
      <c r="DB1727" s="104"/>
      <c r="DC1727" s="104"/>
      <c r="DD1727" s="104"/>
      <c r="DE1727" s="104"/>
      <c r="DF1727" s="104"/>
      <c r="DG1727" s="104"/>
      <c r="DH1727" s="104"/>
      <c r="DI1727" s="104"/>
      <c r="DJ1727" s="107"/>
    </row>
    <row r="1728" spans="1:114" x14ac:dyDescent="0.2">
      <c r="A1728" s="164"/>
      <c r="B1728" s="165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Q1728" s="116"/>
      <c r="R1728" s="116"/>
      <c r="S1728" s="116"/>
      <c r="T1728" s="116"/>
      <c r="U1728" s="116"/>
      <c r="V1728" s="116"/>
      <c r="W1728" s="116"/>
      <c r="X1728" s="116"/>
      <c r="Y1728" s="122"/>
      <c r="Z1728" s="104"/>
      <c r="AA1728" s="104"/>
      <c r="AB1728" s="104"/>
      <c r="AC1728" s="104"/>
      <c r="AD1728" s="104"/>
      <c r="AE1728" s="104"/>
      <c r="AF1728" s="104"/>
      <c r="AG1728" s="104"/>
      <c r="AH1728" s="104"/>
      <c r="AI1728" s="104"/>
      <c r="AJ1728" s="104"/>
      <c r="AK1728" s="104"/>
      <c r="AL1728" s="104"/>
      <c r="AM1728" s="104"/>
      <c r="AN1728" s="104"/>
      <c r="AO1728" s="104"/>
      <c r="AP1728" s="104"/>
      <c r="AQ1728" s="104"/>
      <c r="AR1728" s="104"/>
      <c r="AS1728" s="104"/>
      <c r="AT1728" s="104"/>
      <c r="AU1728" s="104"/>
      <c r="AV1728" s="104"/>
      <c r="AW1728" s="104"/>
      <c r="AX1728" s="104"/>
      <c r="AY1728" s="104"/>
      <c r="AZ1728" s="104"/>
      <c r="BA1728" s="104"/>
      <c r="BB1728" s="104"/>
      <c r="BC1728" s="104"/>
      <c r="BD1728" s="104"/>
      <c r="BE1728" s="104"/>
      <c r="BF1728" s="104"/>
      <c r="BG1728" s="104"/>
      <c r="BH1728" s="104"/>
      <c r="BI1728" s="104"/>
      <c r="BJ1728" s="104"/>
      <c r="BK1728" s="104"/>
      <c r="BL1728" s="104"/>
      <c r="BM1728" s="104"/>
      <c r="BN1728" s="104"/>
      <c r="BO1728" s="104"/>
      <c r="BP1728" s="104"/>
      <c r="BQ1728" s="104"/>
      <c r="BR1728" s="104"/>
      <c r="BS1728" s="104"/>
      <c r="BT1728" s="104"/>
      <c r="BU1728" s="104"/>
      <c r="BV1728" s="104"/>
      <c r="BW1728" s="104"/>
      <c r="BX1728" s="104"/>
      <c r="BY1728" s="104"/>
      <c r="BZ1728" s="104"/>
      <c r="CA1728" s="104"/>
      <c r="CB1728" s="104"/>
      <c r="CC1728" s="104"/>
      <c r="CD1728" s="104"/>
      <c r="CE1728" s="104"/>
      <c r="CF1728" s="104"/>
      <c r="CG1728" s="104"/>
      <c r="CH1728" s="104"/>
      <c r="CI1728" s="104"/>
      <c r="CJ1728" s="104"/>
      <c r="CK1728" s="104"/>
      <c r="CL1728" s="104"/>
      <c r="CM1728" s="104"/>
      <c r="CN1728" s="104"/>
      <c r="CO1728" s="104"/>
      <c r="CP1728" s="104"/>
      <c r="CQ1728" s="104"/>
      <c r="CR1728" s="104"/>
      <c r="CS1728" s="104"/>
      <c r="CT1728" s="104"/>
      <c r="CU1728" s="104"/>
      <c r="CV1728" s="104"/>
      <c r="CW1728" s="104"/>
      <c r="CX1728" s="104"/>
      <c r="CY1728" s="104"/>
      <c r="CZ1728" s="104"/>
      <c r="DA1728" s="104"/>
      <c r="DB1728" s="104"/>
      <c r="DC1728" s="104"/>
      <c r="DD1728" s="104"/>
      <c r="DE1728" s="104"/>
      <c r="DF1728" s="104"/>
      <c r="DG1728" s="104"/>
      <c r="DH1728" s="104"/>
      <c r="DI1728" s="104"/>
      <c r="DJ1728" s="107"/>
    </row>
    <row r="1729" spans="1:114" x14ac:dyDescent="0.2">
      <c r="A1729" s="164"/>
      <c r="B1729" s="165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Q1729" s="116"/>
      <c r="R1729" s="116"/>
      <c r="S1729" s="116"/>
      <c r="T1729" s="116"/>
      <c r="U1729" s="116"/>
      <c r="V1729" s="116"/>
      <c r="W1729" s="116"/>
      <c r="X1729" s="116"/>
      <c r="Y1729" s="122"/>
      <c r="Z1729" s="104"/>
      <c r="AA1729" s="104"/>
      <c r="AB1729" s="104"/>
      <c r="AC1729" s="104"/>
      <c r="AD1729" s="104"/>
      <c r="AE1729" s="104"/>
      <c r="AF1729" s="104"/>
      <c r="AG1729" s="104"/>
      <c r="AH1729" s="104"/>
      <c r="AI1729" s="104"/>
      <c r="AJ1729" s="104"/>
      <c r="AK1729" s="104"/>
      <c r="AL1729" s="104"/>
      <c r="AM1729" s="104"/>
      <c r="AN1729" s="104"/>
      <c r="AO1729" s="104"/>
      <c r="AP1729" s="104"/>
      <c r="AQ1729" s="104"/>
      <c r="AR1729" s="104"/>
      <c r="AS1729" s="104"/>
      <c r="AT1729" s="104"/>
      <c r="AU1729" s="104"/>
      <c r="AV1729" s="104"/>
      <c r="AW1729" s="104"/>
      <c r="AX1729" s="104"/>
      <c r="AY1729" s="104"/>
      <c r="AZ1729" s="104"/>
      <c r="BA1729" s="104"/>
      <c r="BB1729" s="104"/>
      <c r="BC1729" s="104"/>
      <c r="BD1729" s="104"/>
      <c r="BE1729" s="104"/>
      <c r="BF1729" s="104"/>
      <c r="BG1729" s="104"/>
      <c r="BH1729" s="104"/>
      <c r="BI1729" s="104"/>
      <c r="BJ1729" s="104"/>
      <c r="BK1729" s="104"/>
      <c r="BL1729" s="104"/>
      <c r="BM1729" s="104"/>
      <c r="BN1729" s="104"/>
      <c r="BO1729" s="104"/>
      <c r="BP1729" s="104"/>
      <c r="BQ1729" s="104"/>
      <c r="BR1729" s="104"/>
      <c r="BS1729" s="104"/>
      <c r="BT1729" s="104"/>
      <c r="BU1729" s="104"/>
      <c r="BV1729" s="104"/>
      <c r="BW1729" s="104"/>
      <c r="BX1729" s="104"/>
      <c r="BY1729" s="104"/>
      <c r="BZ1729" s="104"/>
      <c r="CA1729" s="104"/>
      <c r="CB1729" s="104"/>
      <c r="CC1729" s="104"/>
      <c r="CD1729" s="104"/>
      <c r="CE1729" s="104"/>
      <c r="CF1729" s="104"/>
      <c r="CG1729" s="104"/>
      <c r="CH1729" s="104"/>
      <c r="CI1729" s="104"/>
      <c r="CJ1729" s="104"/>
      <c r="CK1729" s="104"/>
      <c r="CL1729" s="104"/>
      <c r="CM1729" s="104"/>
      <c r="CN1729" s="104"/>
      <c r="CO1729" s="104"/>
      <c r="CP1729" s="104"/>
      <c r="CQ1729" s="104"/>
      <c r="CR1729" s="104"/>
      <c r="CS1729" s="104"/>
      <c r="CT1729" s="104"/>
      <c r="CU1729" s="104"/>
      <c r="CV1729" s="104"/>
      <c r="CW1729" s="104"/>
      <c r="CX1729" s="104"/>
      <c r="CY1729" s="104"/>
      <c r="CZ1729" s="104"/>
      <c r="DA1729" s="104"/>
      <c r="DB1729" s="104"/>
      <c r="DC1729" s="104"/>
      <c r="DD1729" s="104"/>
      <c r="DE1729" s="104"/>
      <c r="DF1729" s="104"/>
      <c r="DG1729" s="104"/>
      <c r="DH1729" s="104"/>
      <c r="DI1729" s="104"/>
      <c r="DJ1729" s="107"/>
    </row>
    <row r="1730" spans="1:114" x14ac:dyDescent="0.2">
      <c r="A1730" s="164"/>
      <c r="B1730" s="165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Q1730" s="116"/>
      <c r="R1730" s="116"/>
      <c r="S1730" s="116"/>
      <c r="T1730" s="116"/>
      <c r="U1730" s="116"/>
      <c r="V1730" s="116"/>
      <c r="W1730" s="116"/>
      <c r="X1730" s="116"/>
      <c r="Y1730" s="122"/>
      <c r="Z1730" s="104"/>
      <c r="AA1730" s="104"/>
      <c r="AB1730" s="104"/>
      <c r="AC1730" s="104"/>
      <c r="AD1730" s="104"/>
      <c r="AE1730" s="104"/>
      <c r="AF1730" s="104"/>
      <c r="AG1730" s="104"/>
      <c r="AH1730" s="104"/>
      <c r="AI1730" s="104"/>
      <c r="AJ1730" s="104"/>
      <c r="AK1730" s="104"/>
      <c r="AL1730" s="104"/>
      <c r="AM1730" s="104"/>
      <c r="AN1730" s="104"/>
      <c r="AO1730" s="104"/>
      <c r="AP1730" s="104"/>
      <c r="AQ1730" s="104"/>
      <c r="AR1730" s="104"/>
      <c r="AS1730" s="104"/>
      <c r="AT1730" s="104"/>
      <c r="AU1730" s="104"/>
      <c r="AV1730" s="104"/>
      <c r="AW1730" s="104"/>
      <c r="AX1730" s="104"/>
      <c r="AY1730" s="104"/>
      <c r="AZ1730" s="104"/>
      <c r="BA1730" s="104"/>
      <c r="BB1730" s="104"/>
      <c r="BC1730" s="104"/>
      <c r="BD1730" s="104"/>
      <c r="BE1730" s="104"/>
      <c r="BF1730" s="104"/>
      <c r="BG1730" s="104"/>
      <c r="BH1730" s="104"/>
      <c r="BI1730" s="104"/>
      <c r="BJ1730" s="104"/>
      <c r="BK1730" s="104"/>
      <c r="BL1730" s="104"/>
      <c r="BM1730" s="104"/>
      <c r="BN1730" s="104"/>
      <c r="BO1730" s="104"/>
      <c r="BP1730" s="104"/>
      <c r="BQ1730" s="104"/>
      <c r="BR1730" s="104"/>
      <c r="BS1730" s="104"/>
      <c r="BT1730" s="104"/>
      <c r="BU1730" s="104"/>
      <c r="BV1730" s="104"/>
      <c r="BW1730" s="104"/>
      <c r="BX1730" s="104"/>
      <c r="BY1730" s="104"/>
      <c r="BZ1730" s="104"/>
      <c r="CA1730" s="104"/>
      <c r="CB1730" s="104"/>
      <c r="CC1730" s="104"/>
      <c r="CD1730" s="104"/>
      <c r="CE1730" s="104"/>
      <c r="CF1730" s="104"/>
      <c r="CG1730" s="104"/>
      <c r="CH1730" s="104"/>
      <c r="CI1730" s="104"/>
      <c r="CJ1730" s="104"/>
      <c r="CK1730" s="104"/>
      <c r="CL1730" s="104"/>
      <c r="CM1730" s="104"/>
      <c r="CN1730" s="104"/>
      <c r="CO1730" s="104"/>
      <c r="CP1730" s="104"/>
      <c r="CQ1730" s="104"/>
      <c r="CR1730" s="104"/>
      <c r="CS1730" s="104"/>
      <c r="CT1730" s="104"/>
      <c r="CU1730" s="104"/>
      <c r="CV1730" s="104"/>
      <c r="CW1730" s="104"/>
      <c r="CX1730" s="104"/>
      <c r="CY1730" s="104"/>
      <c r="CZ1730" s="104"/>
      <c r="DA1730" s="104"/>
      <c r="DB1730" s="104"/>
      <c r="DC1730" s="104"/>
      <c r="DD1730" s="104"/>
      <c r="DE1730" s="104"/>
      <c r="DF1730" s="104"/>
      <c r="DG1730" s="104"/>
      <c r="DH1730" s="104"/>
      <c r="DI1730" s="104"/>
      <c r="DJ1730" s="107"/>
    </row>
    <row r="1731" spans="1:114" x14ac:dyDescent="0.2">
      <c r="A1731" s="164"/>
      <c r="B1731" s="165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Q1731" s="116"/>
      <c r="R1731" s="116"/>
      <c r="S1731" s="116"/>
      <c r="T1731" s="116"/>
      <c r="U1731" s="116"/>
      <c r="V1731" s="116"/>
      <c r="W1731" s="116"/>
      <c r="X1731" s="116"/>
      <c r="Y1731" s="122"/>
      <c r="Z1731" s="104"/>
      <c r="AA1731" s="104"/>
      <c r="AB1731" s="104"/>
      <c r="AC1731" s="104"/>
      <c r="AD1731" s="104"/>
      <c r="AE1731" s="104"/>
      <c r="AF1731" s="104"/>
      <c r="AG1731" s="104"/>
      <c r="AH1731" s="104"/>
      <c r="AI1731" s="104"/>
      <c r="AJ1731" s="104"/>
      <c r="AK1731" s="104"/>
      <c r="AL1731" s="104"/>
      <c r="AM1731" s="104"/>
      <c r="AN1731" s="104"/>
      <c r="AO1731" s="104"/>
      <c r="AP1731" s="104"/>
      <c r="AQ1731" s="104"/>
      <c r="AR1731" s="104"/>
      <c r="AS1731" s="104"/>
      <c r="AT1731" s="104"/>
      <c r="AU1731" s="104"/>
      <c r="AV1731" s="104"/>
      <c r="AW1731" s="104"/>
      <c r="AX1731" s="104"/>
      <c r="AY1731" s="104"/>
      <c r="AZ1731" s="104"/>
      <c r="BA1731" s="104"/>
      <c r="BB1731" s="104"/>
      <c r="BC1731" s="104"/>
      <c r="BD1731" s="104"/>
      <c r="BE1731" s="104"/>
      <c r="BF1731" s="104"/>
      <c r="BG1731" s="104"/>
      <c r="BH1731" s="104"/>
      <c r="BI1731" s="104"/>
      <c r="BJ1731" s="104"/>
      <c r="BK1731" s="104"/>
      <c r="BL1731" s="104"/>
      <c r="BM1731" s="104"/>
      <c r="BN1731" s="104"/>
      <c r="BO1731" s="104"/>
      <c r="BP1731" s="104"/>
      <c r="BQ1731" s="104"/>
      <c r="BR1731" s="104"/>
      <c r="BS1731" s="104"/>
      <c r="BT1731" s="104"/>
      <c r="BU1731" s="104"/>
      <c r="BV1731" s="104"/>
      <c r="BW1731" s="104"/>
      <c r="BX1731" s="104"/>
      <c r="BY1731" s="104"/>
      <c r="BZ1731" s="104"/>
      <c r="CA1731" s="104"/>
      <c r="CB1731" s="104"/>
      <c r="CC1731" s="104"/>
      <c r="CD1731" s="104"/>
      <c r="CE1731" s="104"/>
      <c r="CF1731" s="104"/>
      <c r="CG1731" s="104"/>
      <c r="CH1731" s="104"/>
      <c r="CI1731" s="104"/>
      <c r="CJ1731" s="104"/>
      <c r="CK1731" s="104"/>
      <c r="CL1731" s="104"/>
      <c r="CM1731" s="104"/>
      <c r="CN1731" s="104"/>
      <c r="CO1731" s="104"/>
      <c r="CP1731" s="104"/>
      <c r="CQ1731" s="104"/>
      <c r="CR1731" s="104"/>
      <c r="CS1731" s="104"/>
      <c r="CT1731" s="104"/>
      <c r="CU1731" s="104"/>
      <c r="CV1731" s="104"/>
      <c r="CW1731" s="104"/>
      <c r="CX1731" s="104"/>
      <c r="CY1731" s="104"/>
      <c r="CZ1731" s="104"/>
      <c r="DA1731" s="104"/>
      <c r="DB1731" s="104"/>
      <c r="DC1731" s="104"/>
      <c r="DD1731" s="104"/>
      <c r="DE1731" s="104"/>
      <c r="DF1731" s="104"/>
      <c r="DG1731" s="104"/>
      <c r="DH1731" s="104"/>
      <c r="DI1731" s="104"/>
      <c r="DJ1731" s="107"/>
    </row>
    <row r="1732" spans="1:114" x14ac:dyDescent="0.2">
      <c r="A1732" s="164"/>
      <c r="B1732" s="165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Q1732" s="116"/>
      <c r="R1732" s="116"/>
      <c r="S1732" s="116"/>
      <c r="T1732" s="116"/>
      <c r="U1732" s="116"/>
      <c r="V1732" s="116"/>
      <c r="W1732" s="116"/>
      <c r="X1732" s="116"/>
      <c r="Y1732" s="122"/>
      <c r="Z1732" s="104"/>
      <c r="AA1732" s="104"/>
      <c r="AB1732" s="104"/>
      <c r="AC1732" s="104"/>
      <c r="AD1732" s="104"/>
      <c r="AE1732" s="104"/>
      <c r="AF1732" s="104"/>
      <c r="AG1732" s="104"/>
      <c r="AH1732" s="104"/>
      <c r="AI1732" s="104"/>
      <c r="AJ1732" s="104"/>
      <c r="AK1732" s="104"/>
      <c r="AL1732" s="104"/>
      <c r="AM1732" s="104"/>
      <c r="AN1732" s="104"/>
      <c r="AO1732" s="104"/>
      <c r="AP1732" s="104"/>
      <c r="AQ1732" s="104"/>
      <c r="AR1732" s="104"/>
      <c r="AS1732" s="104"/>
      <c r="AT1732" s="104"/>
      <c r="AU1732" s="104"/>
      <c r="AV1732" s="104"/>
      <c r="AW1732" s="104"/>
      <c r="AX1732" s="104"/>
      <c r="AY1732" s="104"/>
      <c r="AZ1732" s="104"/>
      <c r="BA1732" s="104"/>
      <c r="BB1732" s="104"/>
      <c r="BC1732" s="104"/>
      <c r="BD1732" s="104"/>
      <c r="BE1732" s="104"/>
      <c r="BF1732" s="104"/>
      <c r="BG1732" s="104"/>
      <c r="BH1732" s="104"/>
      <c r="BI1732" s="104"/>
      <c r="BJ1732" s="104"/>
      <c r="BK1732" s="104"/>
      <c r="BL1732" s="104"/>
      <c r="BM1732" s="104"/>
      <c r="BN1732" s="104"/>
      <c r="BO1732" s="104"/>
      <c r="BP1732" s="104"/>
      <c r="BQ1732" s="104"/>
      <c r="BR1732" s="104"/>
      <c r="BS1732" s="104"/>
      <c r="BT1732" s="104"/>
      <c r="BU1732" s="104"/>
      <c r="BV1732" s="104"/>
      <c r="BW1732" s="104"/>
      <c r="BX1732" s="104"/>
      <c r="BY1732" s="104"/>
      <c r="BZ1732" s="104"/>
      <c r="CA1732" s="104"/>
      <c r="CB1732" s="104"/>
      <c r="CC1732" s="104"/>
      <c r="CD1732" s="104"/>
      <c r="CE1732" s="104"/>
      <c r="CF1732" s="104"/>
      <c r="CG1732" s="104"/>
      <c r="CH1732" s="104"/>
      <c r="CI1732" s="104"/>
      <c r="CJ1732" s="104"/>
      <c r="CK1732" s="104"/>
      <c r="CL1732" s="104"/>
      <c r="CM1732" s="104"/>
      <c r="CN1732" s="104"/>
      <c r="CO1732" s="104"/>
      <c r="CP1732" s="104"/>
      <c r="CQ1732" s="104"/>
      <c r="CR1732" s="104"/>
      <c r="CS1732" s="104"/>
      <c r="CT1732" s="104"/>
      <c r="CU1732" s="104"/>
      <c r="CV1732" s="104"/>
      <c r="CW1732" s="104"/>
      <c r="CX1732" s="104"/>
      <c r="CY1732" s="104"/>
      <c r="CZ1732" s="104"/>
      <c r="DA1732" s="104"/>
      <c r="DB1732" s="104"/>
      <c r="DC1732" s="104"/>
      <c r="DD1732" s="104"/>
      <c r="DE1732" s="104"/>
      <c r="DF1732" s="104"/>
      <c r="DG1732" s="104"/>
      <c r="DH1732" s="104"/>
      <c r="DI1732" s="104"/>
      <c r="DJ1732" s="107"/>
    </row>
    <row r="1733" spans="1:114" x14ac:dyDescent="0.2">
      <c r="A1733" s="164"/>
      <c r="B1733" s="165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Q1733" s="116"/>
      <c r="R1733" s="116"/>
      <c r="S1733" s="116"/>
      <c r="T1733" s="116"/>
      <c r="U1733" s="116"/>
      <c r="V1733" s="116"/>
      <c r="W1733" s="116"/>
      <c r="X1733" s="116"/>
      <c r="Y1733" s="122"/>
      <c r="Z1733" s="104"/>
      <c r="AA1733" s="104"/>
      <c r="AB1733" s="104"/>
      <c r="AC1733" s="104"/>
      <c r="AD1733" s="104"/>
      <c r="AE1733" s="104"/>
      <c r="AF1733" s="104"/>
      <c r="AG1733" s="104"/>
      <c r="AH1733" s="104"/>
      <c r="AI1733" s="104"/>
      <c r="AJ1733" s="104"/>
      <c r="AK1733" s="104"/>
      <c r="AL1733" s="104"/>
      <c r="AM1733" s="104"/>
      <c r="AN1733" s="104"/>
      <c r="AO1733" s="104"/>
      <c r="AP1733" s="104"/>
      <c r="AQ1733" s="104"/>
      <c r="AR1733" s="104"/>
      <c r="AS1733" s="104"/>
      <c r="AT1733" s="104"/>
      <c r="AU1733" s="104"/>
      <c r="AV1733" s="104"/>
      <c r="AW1733" s="104"/>
      <c r="AX1733" s="104"/>
      <c r="AY1733" s="104"/>
      <c r="AZ1733" s="104"/>
      <c r="BA1733" s="104"/>
      <c r="BB1733" s="104"/>
      <c r="BC1733" s="104"/>
      <c r="BD1733" s="104"/>
      <c r="BE1733" s="104"/>
      <c r="BF1733" s="104"/>
      <c r="BG1733" s="104"/>
      <c r="BH1733" s="104"/>
      <c r="BI1733" s="104"/>
      <c r="BJ1733" s="104"/>
      <c r="BK1733" s="104"/>
      <c r="BL1733" s="104"/>
      <c r="BM1733" s="104"/>
      <c r="BN1733" s="104"/>
      <c r="BO1733" s="104"/>
      <c r="BP1733" s="104"/>
      <c r="BQ1733" s="104"/>
      <c r="BR1733" s="104"/>
      <c r="BS1733" s="104"/>
      <c r="BT1733" s="104"/>
      <c r="BU1733" s="104"/>
      <c r="BV1733" s="104"/>
      <c r="BW1733" s="104"/>
      <c r="BX1733" s="104"/>
      <c r="BY1733" s="104"/>
      <c r="BZ1733" s="104"/>
      <c r="CA1733" s="104"/>
      <c r="CB1733" s="104"/>
      <c r="CC1733" s="104"/>
      <c r="CD1733" s="104"/>
      <c r="CE1733" s="104"/>
      <c r="CF1733" s="104"/>
      <c r="CG1733" s="104"/>
      <c r="CH1733" s="104"/>
      <c r="CI1733" s="104"/>
      <c r="CJ1733" s="104"/>
      <c r="CK1733" s="104"/>
      <c r="CL1733" s="104"/>
      <c r="CM1733" s="104"/>
      <c r="CN1733" s="104"/>
      <c r="CO1733" s="104"/>
      <c r="CP1733" s="104"/>
      <c r="CQ1733" s="104"/>
      <c r="CR1733" s="104"/>
      <c r="CS1733" s="104"/>
      <c r="CT1733" s="104"/>
      <c r="CU1733" s="104"/>
      <c r="CV1733" s="104"/>
      <c r="CW1733" s="104"/>
      <c r="CX1733" s="104"/>
      <c r="CY1733" s="104"/>
      <c r="CZ1733" s="104"/>
      <c r="DA1733" s="104"/>
      <c r="DB1733" s="104"/>
      <c r="DC1733" s="104"/>
      <c r="DD1733" s="104"/>
      <c r="DE1733" s="104"/>
      <c r="DF1733" s="104"/>
      <c r="DG1733" s="104"/>
      <c r="DH1733" s="104"/>
      <c r="DI1733" s="104"/>
      <c r="DJ1733" s="107"/>
    </row>
    <row r="1734" spans="1:114" x14ac:dyDescent="0.2">
      <c r="A1734" s="164"/>
      <c r="B1734" s="165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Q1734" s="116"/>
      <c r="R1734" s="116"/>
      <c r="S1734" s="116"/>
      <c r="T1734" s="116"/>
      <c r="U1734" s="116"/>
      <c r="V1734" s="116"/>
      <c r="W1734" s="116"/>
      <c r="X1734" s="116"/>
      <c r="Y1734" s="122"/>
      <c r="Z1734" s="104"/>
      <c r="AA1734" s="104"/>
      <c r="AB1734" s="104"/>
      <c r="AC1734" s="104"/>
      <c r="AD1734" s="104"/>
      <c r="AE1734" s="104"/>
      <c r="AF1734" s="104"/>
      <c r="AG1734" s="104"/>
      <c r="AH1734" s="104"/>
      <c r="AI1734" s="104"/>
      <c r="AJ1734" s="104"/>
      <c r="AK1734" s="104"/>
      <c r="AL1734" s="104"/>
      <c r="AM1734" s="104"/>
      <c r="AN1734" s="104"/>
      <c r="AO1734" s="104"/>
      <c r="AP1734" s="104"/>
      <c r="AQ1734" s="104"/>
      <c r="AR1734" s="104"/>
      <c r="AS1734" s="104"/>
      <c r="AT1734" s="104"/>
      <c r="AU1734" s="104"/>
      <c r="AV1734" s="104"/>
      <c r="AW1734" s="104"/>
      <c r="AX1734" s="104"/>
      <c r="AY1734" s="104"/>
      <c r="AZ1734" s="104"/>
      <c r="BA1734" s="104"/>
      <c r="BB1734" s="104"/>
      <c r="BC1734" s="104"/>
      <c r="BD1734" s="104"/>
      <c r="BE1734" s="104"/>
      <c r="BF1734" s="104"/>
      <c r="BG1734" s="104"/>
      <c r="BH1734" s="104"/>
      <c r="BI1734" s="104"/>
      <c r="BJ1734" s="104"/>
      <c r="BK1734" s="104"/>
      <c r="BL1734" s="104"/>
      <c r="BM1734" s="104"/>
      <c r="BN1734" s="104"/>
      <c r="BO1734" s="104"/>
      <c r="BP1734" s="104"/>
      <c r="BQ1734" s="104"/>
      <c r="BR1734" s="104"/>
      <c r="BS1734" s="104"/>
      <c r="BT1734" s="104"/>
      <c r="BU1734" s="104"/>
      <c r="BV1734" s="104"/>
      <c r="BW1734" s="104"/>
      <c r="BX1734" s="104"/>
      <c r="BY1734" s="104"/>
      <c r="BZ1734" s="104"/>
      <c r="CA1734" s="104"/>
      <c r="CB1734" s="104"/>
      <c r="CC1734" s="104"/>
      <c r="CD1734" s="104"/>
      <c r="CE1734" s="104"/>
      <c r="CF1734" s="104"/>
      <c r="CG1734" s="104"/>
      <c r="CH1734" s="104"/>
      <c r="CI1734" s="104"/>
      <c r="CJ1734" s="104"/>
      <c r="CK1734" s="104"/>
      <c r="CL1734" s="104"/>
      <c r="CM1734" s="104"/>
      <c r="CN1734" s="104"/>
      <c r="CO1734" s="104"/>
      <c r="CP1734" s="104"/>
      <c r="CQ1734" s="104"/>
      <c r="CR1734" s="104"/>
      <c r="CS1734" s="104"/>
      <c r="CT1734" s="104"/>
      <c r="CU1734" s="104"/>
      <c r="CV1734" s="104"/>
      <c r="CW1734" s="104"/>
      <c r="CX1734" s="104"/>
      <c r="CY1734" s="104"/>
      <c r="CZ1734" s="104"/>
      <c r="DA1734" s="104"/>
      <c r="DB1734" s="104"/>
      <c r="DC1734" s="104"/>
      <c r="DD1734" s="104"/>
      <c r="DE1734" s="104"/>
      <c r="DF1734" s="104"/>
      <c r="DG1734" s="104"/>
      <c r="DH1734" s="104"/>
      <c r="DI1734" s="104"/>
      <c r="DJ1734" s="107"/>
    </row>
    <row r="1735" spans="1:114" x14ac:dyDescent="0.2">
      <c r="A1735" s="164"/>
      <c r="B1735" s="165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Q1735" s="116"/>
      <c r="R1735" s="116"/>
      <c r="S1735" s="116"/>
      <c r="T1735" s="116"/>
      <c r="U1735" s="116"/>
      <c r="V1735" s="116"/>
      <c r="W1735" s="116"/>
      <c r="X1735" s="116"/>
      <c r="Y1735" s="122"/>
      <c r="Z1735" s="104"/>
      <c r="AA1735" s="104"/>
      <c r="AB1735" s="104"/>
      <c r="AC1735" s="104"/>
      <c r="AD1735" s="104"/>
      <c r="AE1735" s="104"/>
      <c r="AF1735" s="104"/>
      <c r="AG1735" s="104"/>
      <c r="AH1735" s="104"/>
      <c r="AI1735" s="104"/>
      <c r="AJ1735" s="104"/>
      <c r="AK1735" s="104"/>
      <c r="AL1735" s="104"/>
      <c r="AM1735" s="104"/>
      <c r="AN1735" s="104"/>
      <c r="AO1735" s="104"/>
      <c r="AP1735" s="104"/>
      <c r="AQ1735" s="104"/>
      <c r="AR1735" s="104"/>
      <c r="AS1735" s="104"/>
      <c r="AT1735" s="104"/>
      <c r="AU1735" s="104"/>
      <c r="AV1735" s="104"/>
      <c r="AW1735" s="104"/>
      <c r="AX1735" s="104"/>
      <c r="AY1735" s="104"/>
      <c r="AZ1735" s="104"/>
      <c r="BA1735" s="104"/>
      <c r="BB1735" s="104"/>
      <c r="BC1735" s="104"/>
      <c r="BD1735" s="104"/>
      <c r="BE1735" s="104"/>
      <c r="BF1735" s="104"/>
      <c r="BG1735" s="104"/>
      <c r="BH1735" s="104"/>
      <c r="BI1735" s="104"/>
      <c r="BJ1735" s="104"/>
      <c r="BK1735" s="104"/>
      <c r="BL1735" s="104"/>
      <c r="BM1735" s="104"/>
      <c r="BN1735" s="104"/>
      <c r="BO1735" s="104"/>
      <c r="BP1735" s="104"/>
      <c r="BQ1735" s="104"/>
      <c r="BR1735" s="104"/>
      <c r="BS1735" s="104"/>
      <c r="BT1735" s="104"/>
      <c r="BU1735" s="104"/>
      <c r="BV1735" s="104"/>
      <c r="BW1735" s="104"/>
      <c r="BX1735" s="104"/>
      <c r="BY1735" s="104"/>
      <c r="BZ1735" s="104"/>
      <c r="CA1735" s="104"/>
      <c r="CB1735" s="104"/>
      <c r="CC1735" s="104"/>
      <c r="CD1735" s="104"/>
      <c r="CE1735" s="104"/>
      <c r="CF1735" s="104"/>
      <c r="CG1735" s="104"/>
      <c r="CH1735" s="104"/>
      <c r="CI1735" s="104"/>
      <c r="CJ1735" s="104"/>
      <c r="CK1735" s="104"/>
      <c r="CL1735" s="104"/>
      <c r="CM1735" s="104"/>
      <c r="CN1735" s="104"/>
      <c r="CO1735" s="104"/>
      <c r="CP1735" s="104"/>
      <c r="CQ1735" s="104"/>
      <c r="CR1735" s="104"/>
      <c r="CS1735" s="104"/>
      <c r="CT1735" s="104"/>
      <c r="CU1735" s="104"/>
      <c r="CV1735" s="104"/>
      <c r="CW1735" s="104"/>
      <c r="CX1735" s="104"/>
      <c r="CY1735" s="104"/>
      <c r="CZ1735" s="104"/>
      <c r="DA1735" s="104"/>
      <c r="DB1735" s="104"/>
      <c r="DC1735" s="104"/>
      <c r="DD1735" s="104"/>
      <c r="DE1735" s="104"/>
      <c r="DF1735" s="104"/>
      <c r="DG1735" s="104"/>
      <c r="DH1735" s="104"/>
      <c r="DI1735" s="104"/>
      <c r="DJ1735" s="107"/>
    </row>
    <row r="1736" spans="1:114" x14ac:dyDescent="0.2">
      <c r="A1736" s="164"/>
      <c r="B1736" s="165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Q1736" s="116"/>
      <c r="R1736" s="116"/>
      <c r="S1736" s="116"/>
      <c r="T1736" s="116"/>
      <c r="U1736" s="116"/>
      <c r="V1736" s="116"/>
      <c r="W1736" s="116"/>
      <c r="X1736" s="116"/>
      <c r="Y1736" s="122"/>
      <c r="Z1736" s="104"/>
      <c r="AA1736" s="104"/>
      <c r="AB1736" s="104"/>
      <c r="AC1736" s="104"/>
      <c r="AD1736" s="104"/>
      <c r="AE1736" s="104"/>
      <c r="AF1736" s="104"/>
      <c r="AG1736" s="104"/>
      <c r="AH1736" s="104"/>
      <c r="AI1736" s="104"/>
      <c r="AJ1736" s="104"/>
      <c r="AK1736" s="104"/>
      <c r="AL1736" s="104"/>
      <c r="AM1736" s="104"/>
      <c r="AN1736" s="104"/>
      <c r="AO1736" s="104"/>
      <c r="AP1736" s="104"/>
      <c r="AQ1736" s="104"/>
      <c r="AR1736" s="104"/>
      <c r="AS1736" s="104"/>
      <c r="AT1736" s="104"/>
      <c r="AU1736" s="104"/>
      <c r="AV1736" s="104"/>
      <c r="AW1736" s="104"/>
      <c r="AX1736" s="104"/>
      <c r="AY1736" s="104"/>
      <c r="AZ1736" s="104"/>
      <c r="BA1736" s="104"/>
      <c r="BB1736" s="104"/>
      <c r="BC1736" s="104"/>
      <c r="BD1736" s="104"/>
      <c r="BE1736" s="104"/>
      <c r="BF1736" s="104"/>
      <c r="BG1736" s="104"/>
      <c r="BH1736" s="104"/>
      <c r="BI1736" s="104"/>
      <c r="BJ1736" s="104"/>
      <c r="BK1736" s="104"/>
      <c r="BL1736" s="104"/>
      <c r="BM1736" s="104"/>
      <c r="BN1736" s="104"/>
      <c r="BO1736" s="104"/>
      <c r="BP1736" s="104"/>
      <c r="BQ1736" s="104"/>
      <c r="BR1736" s="104"/>
      <c r="BS1736" s="104"/>
      <c r="BT1736" s="104"/>
      <c r="BU1736" s="104"/>
      <c r="BV1736" s="104"/>
      <c r="BW1736" s="104"/>
      <c r="BX1736" s="104"/>
      <c r="BY1736" s="104"/>
      <c r="BZ1736" s="104"/>
      <c r="CA1736" s="104"/>
      <c r="CB1736" s="104"/>
      <c r="CC1736" s="104"/>
      <c r="CD1736" s="104"/>
      <c r="CE1736" s="104"/>
      <c r="CF1736" s="104"/>
      <c r="CG1736" s="104"/>
      <c r="CH1736" s="104"/>
      <c r="CI1736" s="104"/>
      <c r="CJ1736" s="104"/>
      <c r="CK1736" s="104"/>
      <c r="CL1736" s="104"/>
      <c r="CM1736" s="104"/>
      <c r="CN1736" s="104"/>
      <c r="CO1736" s="104"/>
      <c r="CP1736" s="104"/>
      <c r="CQ1736" s="104"/>
      <c r="CR1736" s="104"/>
      <c r="CS1736" s="104"/>
      <c r="CT1736" s="104"/>
      <c r="CU1736" s="104"/>
      <c r="CV1736" s="104"/>
      <c r="CW1736" s="104"/>
      <c r="CX1736" s="104"/>
      <c r="CY1736" s="104"/>
      <c r="CZ1736" s="104"/>
      <c r="DA1736" s="104"/>
      <c r="DB1736" s="104"/>
      <c r="DC1736" s="104"/>
      <c r="DD1736" s="104"/>
      <c r="DE1736" s="104"/>
      <c r="DF1736" s="104"/>
      <c r="DG1736" s="104"/>
      <c r="DH1736" s="104"/>
      <c r="DI1736" s="104"/>
      <c r="DJ1736" s="107"/>
    </row>
    <row r="1737" spans="1:114" x14ac:dyDescent="0.2">
      <c r="A1737" s="164"/>
      <c r="B1737" s="165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Q1737" s="116"/>
      <c r="R1737" s="116"/>
      <c r="S1737" s="116"/>
      <c r="T1737" s="116"/>
      <c r="U1737" s="116"/>
      <c r="V1737" s="116"/>
      <c r="W1737" s="116"/>
      <c r="X1737" s="116"/>
      <c r="Y1737" s="122"/>
      <c r="Z1737" s="104"/>
      <c r="AA1737" s="104"/>
      <c r="AB1737" s="104"/>
      <c r="AC1737" s="104"/>
      <c r="AD1737" s="104"/>
      <c r="AE1737" s="104"/>
      <c r="AF1737" s="104"/>
      <c r="AG1737" s="104"/>
      <c r="AH1737" s="104"/>
      <c r="AI1737" s="104"/>
      <c r="AJ1737" s="104"/>
      <c r="AK1737" s="104"/>
      <c r="AL1737" s="104"/>
      <c r="AM1737" s="104"/>
      <c r="AN1737" s="104"/>
      <c r="AO1737" s="104"/>
      <c r="AP1737" s="104"/>
      <c r="AQ1737" s="104"/>
      <c r="AR1737" s="104"/>
      <c r="AS1737" s="104"/>
      <c r="AT1737" s="104"/>
      <c r="AU1737" s="104"/>
      <c r="AV1737" s="104"/>
      <c r="AW1737" s="104"/>
      <c r="AX1737" s="104"/>
      <c r="AY1737" s="104"/>
      <c r="AZ1737" s="104"/>
      <c r="BA1737" s="104"/>
      <c r="BB1737" s="104"/>
      <c r="BC1737" s="104"/>
      <c r="BD1737" s="104"/>
      <c r="BE1737" s="104"/>
      <c r="BF1737" s="104"/>
      <c r="BG1737" s="104"/>
      <c r="BH1737" s="104"/>
      <c r="BI1737" s="104"/>
      <c r="BJ1737" s="104"/>
      <c r="BK1737" s="104"/>
      <c r="BL1737" s="104"/>
      <c r="BM1737" s="104"/>
      <c r="BN1737" s="104"/>
      <c r="BO1737" s="104"/>
      <c r="BP1737" s="104"/>
      <c r="BQ1737" s="104"/>
      <c r="BR1737" s="104"/>
      <c r="BS1737" s="104"/>
      <c r="BT1737" s="104"/>
      <c r="BU1737" s="104"/>
      <c r="BV1737" s="104"/>
      <c r="BW1737" s="104"/>
      <c r="BX1737" s="104"/>
      <c r="BY1737" s="104"/>
      <c r="BZ1737" s="104"/>
      <c r="CA1737" s="104"/>
      <c r="CB1737" s="104"/>
      <c r="CC1737" s="104"/>
      <c r="CD1737" s="104"/>
      <c r="CE1737" s="104"/>
      <c r="CF1737" s="104"/>
      <c r="CG1737" s="104"/>
      <c r="CH1737" s="104"/>
      <c r="CI1737" s="104"/>
      <c r="CJ1737" s="104"/>
      <c r="CK1737" s="104"/>
      <c r="CL1737" s="104"/>
      <c r="CM1737" s="104"/>
      <c r="CN1737" s="104"/>
      <c r="CO1737" s="104"/>
      <c r="CP1737" s="104"/>
      <c r="CQ1737" s="104"/>
      <c r="CR1737" s="104"/>
      <c r="CS1737" s="104"/>
      <c r="CT1737" s="104"/>
      <c r="CU1737" s="104"/>
      <c r="CV1737" s="104"/>
      <c r="CW1737" s="104"/>
      <c r="CX1737" s="104"/>
      <c r="CY1737" s="104"/>
      <c r="CZ1737" s="104"/>
      <c r="DA1737" s="104"/>
      <c r="DB1737" s="104"/>
      <c r="DC1737" s="104"/>
      <c r="DD1737" s="104"/>
      <c r="DE1737" s="104"/>
      <c r="DF1737" s="104"/>
      <c r="DG1737" s="104"/>
      <c r="DH1737" s="104"/>
      <c r="DI1737" s="104"/>
      <c r="DJ1737" s="107"/>
    </row>
    <row r="1738" spans="1:114" x14ac:dyDescent="0.2">
      <c r="A1738" s="164"/>
      <c r="B1738" s="165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Q1738" s="116"/>
      <c r="R1738" s="116"/>
      <c r="S1738" s="116"/>
      <c r="T1738" s="116"/>
      <c r="U1738" s="116"/>
      <c r="V1738" s="116"/>
      <c r="W1738" s="116"/>
      <c r="X1738" s="116"/>
      <c r="Y1738" s="122"/>
      <c r="Z1738" s="104"/>
      <c r="AA1738" s="104"/>
      <c r="AB1738" s="104"/>
      <c r="AC1738" s="104"/>
      <c r="AD1738" s="104"/>
      <c r="AE1738" s="104"/>
      <c r="AF1738" s="104"/>
      <c r="AG1738" s="104"/>
      <c r="AH1738" s="104"/>
      <c r="AI1738" s="104"/>
      <c r="AJ1738" s="104"/>
      <c r="AK1738" s="104"/>
      <c r="AL1738" s="104"/>
      <c r="AM1738" s="104"/>
      <c r="AN1738" s="104"/>
      <c r="AO1738" s="104"/>
      <c r="AP1738" s="104"/>
      <c r="AQ1738" s="104"/>
      <c r="AR1738" s="104"/>
      <c r="AS1738" s="104"/>
      <c r="AT1738" s="104"/>
      <c r="AU1738" s="104"/>
      <c r="AV1738" s="104"/>
      <c r="AW1738" s="104"/>
      <c r="AX1738" s="104"/>
      <c r="AY1738" s="104"/>
      <c r="AZ1738" s="104"/>
      <c r="BA1738" s="104"/>
      <c r="BB1738" s="104"/>
      <c r="BC1738" s="104"/>
      <c r="BD1738" s="104"/>
      <c r="BE1738" s="104"/>
      <c r="BF1738" s="104"/>
      <c r="BG1738" s="104"/>
      <c r="BH1738" s="104"/>
      <c r="BI1738" s="104"/>
      <c r="BJ1738" s="104"/>
      <c r="BK1738" s="104"/>
      <c r="BL1738" s="104"/>
      <c r="BM1738" s="104"/>
      <c r="BN1738" s="104"/>
      <c r="BO1738" s="104"/>
      <c r="BP1738" s="104"/>
      <c r="BQ1738" s="104"/>
      <c r="BR1738" s="104"/>
      <c r="BS1738" s="104"/>
      <c r="BT1738" s="104"/>
      <c r="BU1738" s="104"/>
      <c r="BV1738" s="104"/>
      <c r="BW1738" s="104"/>
      <c r="BX1738" s="104"/>
      <c r="BY1738" s="104"/>
      <c r="BZ1738" s="104"/>
      <c r="CA1738" s="104"/>
      <c r="CB1738" s="104"/>
      <c r="CC1738" s="104"/>
      <c r="CD1738" s="104"/>
      <c r="CE1738" s="104"/>
      <c r="CF1738" s="104"/>
      <c r="CG1738" s="104"/>
      <c r="CH1738" s="104"/>
      <c r="CI1738" s="104"/>
      <c r="CJ1738" s="104"/>
      <c r="CK1738" s="104"/>
      <c r="CL1738" s="104"/>
      <c r="CM1738" s="104"/>
      <c r="CN1738" s="104"/>
      <c r="CO1738" s="104"/>
      <c r="CP1738" s="104"/>
      <c r="CQ1738" s="104"/>
      <c r="CR1738" s="104"/>
      <c r="CS1738" s="104"/>
      <c r="CT1738" s="104"/>
      <c r="CU1738" s="104"/>
      <c r="CV1738" s="104"/>
      <c r="CW1738" s="104"/>
      <c r="CX1738" s="104"/>
      <c r="CY1738" s="104"/>
      <c r="CZ1738" s="104"/>
      <c r="DA1738" s="104"/>
      <c r="DB1738" s="104"/>
      <c r="DC1738" s="104"/>
      <c r="DD1738" s="104"/>
      <c r="DE1738" s="104"/>
      <c r="DF1738" s="104"/>
      <c r="DG1738" s="104"/>
      <c r="DH1738" s="104"/>
      <c r="DI1738" s="104"/>
      <c r="DJ1738" s="107"/>
    </row>
    <row r="1739" spans="1:114" x14ac:dyDescent="0.2">
      <c r="A1739" s="164"/>
      <c r="B1739" s="165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Q1739" s="116"/>
      <c r="R1739" s="116"/>
      <c r="S1739" s="116"/>
      <c r="T1739" s="116"/>
      <c r="U1739" s="116"/>
      <c r="V1739" s="116"/>
      <c r="W1739" s="116"/>
      <c r="X1739" s="116"/>
      <c r="Y1739" s="122"/>
      <c r="Z1739" s="104"/>
      <c r="AA1739" s="104"/>
      <c r="AB1739" s="104"/>
      <c r="AC1739" s="104"/>
      <c r="AD1739" s="104"/>
      <c r="AE1739" s="104"/>
      <c r="AF1739" s="104"/>
      <c r="AG1739" s="104"/>
      <c r="AH1739" s="104"/>
      <c r="AI1739" s="104"/>
      <c r="AJ1739" s="104"/>
      <c r="AK1739" s="104"/>
      <c r="AL1739" s="104"/>
      <c r="AM1739" s="104"/>
      <c r="AN1739" s="104"/>
      <c r="AO1739" s="104"/>
      <c r="AP1739" s="104"/>
      <c r="AQ1739" s="104"/>
      <c r="AR1739" s="104"/>
      <c r="AS1739" s="104"/>
      <c r="AT1739" s="104"/>
      <c r="AU1739" s="104"/>
      <c r="AV1739" s="104"/>
      <c r="AW1739" s="104"/>
      <c r="AX1739" s="104"/>
      <c r="AY1739" s="104"/>
      <c r="AZ1739" s="104"/>
      <c r="BA1739" s="104"/>
      <c r="BB1739" s="104"/>
      <c r="BC1739" s="104"/>
      <c r="BD1739" s="104"/>
      <c r="BE1739" s="104"/>
      <c r="BF1739" s="104"/>
      <c r="BG1739" s="104"/>
      <c r="BH1739" s="104"/>
      <c r="BI1739" s="104"/>
      <c r="BJ1739" s="104"/>
      <c r="BK1739" s="104"/>
      <c r="BL1739" s="104"/>
      <c r="BM1739" s="104"/>
      <c r="BN1739" s="104"/>
      <c r="BO1739" s="104"/>
      <c r="BP1739" s="104"/>
      <c r="BQ1739" s="104"/>
      <c r="BR1739" s="104"/>
      <c r="BS1739" s="104"/>
      <c r="BT1739" s="104"/>
      <c r="BU1739" s="104"/>
      <c r="BV1739" s="104"/>
      <c r="BW1739" s="104"/>
      <c r="BX1739" s="104"/>
      <c r="BY1739" s="104"/>
      <c r="BZ1739" s="104"/>
      <c r="CA1739" s="104"/>
      <c r="CB1739" s="104"/>
      <c r="CC1739" s="104"/>
      <c r="CD1739" s="104"/>
      <c r="CE1739" s="104"/>
      <c r="CF1739" s="104"/>
      <c r="CG1739" s="104"/>
      <c r="CH1739" s="104"/>
      <c r="CI1739" s="104"/>
      <c r="CJ1739" s="104"/>
      <c r="CK1739" s="104"/>
      <c r="CL1739" s="104"/>
      <c r="CM1739" s="104"/>
      <c r="CN1739" s="104"/>
      <c r="CO1739" s="104"/>
      <c r="CP1739" s="104"/>
      <c r="CQ1739" s="104"/>
      <c r="CR1739" s="104"/>
      <c r="CS1739" s="104"/>
      <c r="CT1739" s="104"/>
      <c r="CU1739" s="104"/>
      <c r="CV1739" s="104"/>
      <c r="CW1739" s="104"/>
      <c r="CX1739" s="104"/>
      <c r="CY1739" s="104"/>
      <c r="CZ1739" s="104"/>
      <c r="DA1739" s="104"/>
      <c r="DB1739" s="104"/>
      <c r="DC1739" s="104"/>
      <c r="DD1739" s="104"/>
      <c r="DE1739" s="104"/>
      <c r="DF1739" s="104"/>
      <c r="DG1739" s="104"/>
      <c r="DH1739" s="104"/>
      <c r="DI1739" s="104"/>
      <c r="DJ1739" s="107"/>
    </row>
    <row r="1740" spans="1:114" x14ac:dyDescent="0.2">
      <c r="A1740" s="164"/>
      <c r="B1740" s="165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Q1740" s="116"/>
      <c r="R1740" s="116"/>
      <c r="S1740" s="116"/>
      <c r="T1740" s="116"/>
      <c r="U1740" s="116"/>
      <c r="V1740" s="116"/>
      <c r="W1740" s="116"/>
      <c r="X1740" s="116"/>
      <c r="Y1740" s="122"/>
      <c r="Z1740" s="104"/>
      <c r="AA1740" s="104"/>
      <c r="AB1740" s="104"/>
      <c r="AC1740" s="104"/>
      <c r="AD1740" s="104"/>
      <c r="AE1740" s="104"/>
      <c r="AF1740" s="104"/>
      <c r="AG1740" s="104"/>
      <c r="AH1740" s="104"/>
      <c r="AI1740" s="104"/>
      <c r="AJ1740" s="104"/>
      <c r="AK1740" s="104"/>
      <c r="AL1740" s="104"/>
      <c r="AM1740" s="104"/>
      <c r="AN1740" s="104"/>
      <c r="AO1740" s="104"/>
      <c r="AP1740" s="104"/>
      <c r="AQ1740" s="104"/>
      <c r="AR1740" s="104"/>
      <c r="AS1740" s="104"/>
      <c r="AT1740" s="104"/>
      <c r="AU1740" s="104"/>
      <c r="AV1740" s="104"/>
      <c r="AW1740" s="104"/>
      <c r="AX1740" s="104"/>
      <c r="AY1740" s="104"/>
      <c r="AZ1740" s="104"/>
      <c r="BA1740" s="104"/>
      <c r="BB1740" s="104"/>
      <c r="BC1740" s="104"/>
      <c r="BD1740" s="104"/>
      <c r="BE1740" s="104"/>
      <c r="BF1740" s="104"/>
      <c r="BG1740" s="104"/>
      <c r="BH1740" s="104"/>
      <c r="BI1740" s="104"/>
      <c r="BJ1740" s="104"/>
      <c r="BK1740" s="104"/>
      <c r="BL1740" s="104"/>
      <c r="BM1740" s="104"/>
      <c r="BN1740" s="104"/>
      <c r="BO1740" s="104"/>
      <c r="BP1740" s="104"/>
      <c r="BQ1740" s="104"/>
      <c r="BR1740" s="104"/>
      <c r="BS1740" s="104"/>
      <c r="BT1740" s="104"/>
      <c r="BU1740" s="104"/>
      <c r="BV1740" s="104"/>
      <c r="BW1740" s="104"/>
      <c r="BX1740" s="104"/>
      <c r="BY1740" s="104"/>
      <c r="BZ1740" s="104"/>
      <c r="CA1740" s="104"/>
      <c r="CB1740" s="104"/>
      <c r="CC1740" s="104"/>
      <c r="CD1740" s="104"/>
      <c r="CE1740" s="104"/>
      <c r="CF1740" s="104"/>
      <c r="CG1740" s="104"/>
      <c r="CH1740" s="104"/>
      <c r="CI1740" s="104"/>
      <c r="CJ1740" s="104"/>
      <c r="CK1740" s="104"/>
      <c r="CL1740" s="104"/>
      <c r="CM1740" s="104"/>
      <c r="CN1740" s="104"/>
      <c r="CO1740" s="104"/>
      <c r="CP1740" s="104"/>
      <c r="CQ1740" s="104"/>
      <c r="CR1740" s="104"/>
      <c r="CS1740" s="104"/>
      <c r="CT1740" s="104"/>
      <c r="CU1740" s="104"/>
      <c r="CV1740" s="104"/>
      <c r="CW1740" s="104"/>
      <c r="CX1740" s="104"/>
      <c r="CY1740" s="104"/>
      <c r="CZ1740" s="104"/>
      <c r="DA1740" s="104"/>
      <c r="DB1740" s="104"/>
      <c r="DC1740" s="104"/>
      <c r="DD1740" s="104"/>
      <c r="DE1740" s="104"/>
      <c r="DF1740" s="104"/>
      <c r="DG1740" s="104"/>
      <c r="DH1740" s="104"/>
      <c r="DI1740" s="104"/>
      <c r="DJ1740" s="107"/>
    </row>
    <row r="1741" spans="1:114" x14ac:dyDescent="0.2">
      <c r="A1741" s="164"/>
      <c r="B1741" s="165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Q1741" s="116"/>
      <c r="R1741" s="116"/>
      <c r="S1741" s="116"/>
      <c r="T1741" s="116"/>
      <c r="U1741" s="116"/>
      <c r="V1741" s="116"/>
      <c r="W1741" s="116"/>
      <c r="X1741" s="116"/>
      <c r="Y1741" s="122"/>
      <c r="Z1741" s="104"/>
      <c r="AA1741" s="104"/>
      <c r="AB1741" s="104"/>
      <c r="AC1741" s="104"/>
      <c r="AD1741" s="104"/>
      <c r="AE1741" s="104"/>
      <c r="AF1741" s="104"/>
      <c r="AG1741" s="104"/>
      <c r="AH1741" s="104"/>
      <c r="AI1741" s="104"/>
      <c r="AJ1741" s="104"/>
      <c r="AK1741" s="104"/>
      <c r="AL1741" s="104"/>
      <c r="AM1741" s="104"/>
      <c r="AN1741" s="104"/>
      <c r="AO1741" s="104"/>
      <c r="AP1741" s="104"/>
      <c r="AQ1741" s="104"/>
      <c r="AR1741" s="104"/>
      <c r="AS1741" s="104"/>
      <c r="AT1741" s="104"/>
      <c r="AU1741" s="104"/>
      <c r="AV1741" s="104"/>
      <c r="AW1741" s="104"/>
      <c r="AX1741" s="104"/>
      <c r="AY1741" s="104"/>
      <c r="AZ1741" s="104"/>
      <c r="BA1741" s="104"/>
      <c r="BB1741" s="104"/>
      <c r="BC1741" s="104"/>
      <c r="BD1741" s="104"/>
      <c r="BE1741" s="104"/>
      <c r="BF1741" s="104"/>
      <c r="BG1741" s="104"/>
      <c r="BH1741" s="104"/>
      <c r="BI1741" s="104"/>
      <c r="BJ1741" s="104"/>
      <c r="BK1741" s="104"/>
      <c r="BL1741" s="104"/>
      <c r="BM1741" s="104"/>
      <c r="BN1741" s="104"/>
      <c r="BO1741" s="104"/>
      <c r="BP1741" s="104"/>
      <c r="BQ1741" s="104"/>
      <c r="BR1741" s="104"/>
      <c r="BS1741" s="104"/>
      <c r="BT1741" s="104"/>
      <c r="BU1741" s="104"/>
      <c r="BV1741" s="104"/>
      <c r="BW1741" s="104"/>
      <c r="BX1741" s="104"/>
      <c r="BY1741" s="104"/>
      <c r="BZ1741" s="104"/>
      <c r="CA1741" s="104"/>
      <c r="CB1741" s="104"/>
      <c r="CC1741" s="104"/>
      <c r="CD1741" s="104"/>
      <c r="CE1741" s="104"/>
      <c r="CF1741" s="104"/>
      <c r="CG1741" s="104"/>
      <c r="CH1741" s="104"/>
      <c r="CI1741" s="104"/>
      <c r="CJ1741" s="104"/>
      <c r="CK1741" s="104"/>
      <c r="CL1741" s="104"/>
      <c r="CM1741" s="104"/>
      <c r="CN1741" s="104"/>
      <c r="CO1741" s="104"/>
      <c r="CP1741" s="104"/>
      <c r="CQ1741" s="104"/>
      <c r="CR1741" s="104"/>
      <c r="CS1741" s="104"/>
      <c r="CT1741" s="104"/>
      <c r="CU1741" s="104"/>
      <c r="CV1741" s="104"/>
      <c r="CW1741" s="104"/>
      <c r="CX1741" s="104"/>
      <c r="CY1741" s="104"/>
      <c r="CZ1741" s="104"/>
      <c r="DA1741" s="104"/>
      <c r="DB1741" s="104"/>
      <c r="DC1741" s="104"/>
      <c r="DD1741" s="104"/>
      <c r="DE1741" s="104"/>
      <c r="DF1741" s="104"/>
      <c r="DG1741" s="104"/>
      <c r="DH1741" s="104"/>
      <c r="DI1741" s="104"/>
      <c r="DJ1741" s="107"/>
    </row>
    <row r="1742" spans="1:114" x14ac:dyDescent="0.2">
      <c r="A1742" s="164"/>
      <c r="B1742" s="165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Q1742" s="116"/>
      <c r="R1742" s="116"/>
      <c r="S1742" s="116"/>
      <c r="T1742" s="116"/>
      <c r="U1742" s="116"/>
      <c r="V1742" s="116"/>
      <c r="W1742" s="116"/>
      <c r="X1742" s="116"/>
      <c r="Y1742" s="122"/>
      <c r="Z1742" s="104"/>
      <c r="AA1742" s="104"/>
      <c r="AB1742" s="104"/>
      <c r="AC1742" s="104"/>
      <c r="AD1742" s="104"/>
      <c r="AE1742" s="104"/>
      <c r="AF1742" s="104"/>
      <c r="AG1742" s="104"/>
      <c r="AH1742" s="104"/>
      <c r="AI1742" s="104"/>
      <c r="AJ1742" s="104"/>
      <c r="AK1742" s="104"/>
      <c r="AL1742" s="104"/>
      <c r="AM1742" s="104"/>
      <c r="AN1742" s="104"/>
      <c r="AO1742" s="104"/>
      <c r="AP1742" s="104"/>
      <c r="AQ1742" s="104"/>
      <c r="AR1742" s="104"/>
      <c r="AS1742" s="104"/>
      <c r="AT1742" s="104"/>
      <c r="AU1742" s="104"/>
      <c r="AV1742" s="104"/>
      <c r="AW1742" s="104"/>
      <c r="AX1742" s="104"/>
      <c r="AY1742" s="104"/>
      <c r="AZ1742" s="104"/>
      <c r="BA1742" s="104"/>
      <c r="BB1742" s="104"/>
      <c r="BC1742" s="104"/>
      <c r="BD1742" s="104"/>
      <c r="BE1742" s="104"/>
      <c r="BF1742" s="104"/>
      <c r="BG1742" s="104"/>
      <c r="BH1742" s="104"/>
      <c r="BI1742" s="104"/>
      <c r="BJ1742" s="104"/>
      <c r="BK1742" s="104"/>
      <c r="BL1742" s="104"/>
      <c r="BM1742" s="104"/>
      <c r="BN1742" s="104"/>
      <c r="BO1742" s="104"/>
      <c r="BP1742" s="104"/>
      <c r="BQ1742" s="104"/>
      <c r="BR1742" s="104"/>
      <c r="BS1742" s="104"/>
      <c r="BT1742" s="104"/>
      <c r="BU1742" s="104"/>
      <c r="BV1742" s="104"/>
      <c r="BW1742" s="104"/>
      <c r="BX1742" s="104"/>
      <c r="BY1742" s="104"/>
      <c r="BZ1742" s="104"/>
      <c r="CA1742" s="104"/>
      <c r="CB1742" s="104"/>
      <c r="CC1742" s="104"/>
      <c r="CD1742" s="104"/>
      <c r="CE1742" s="104"/>
      <c r="CF1742" s="104"/>
      <c r="CG1742" s="104"/>
      <c r="CH1742" s="104"/>
      <c r="CI1742" s="104"/>
      <c r="CJ1742" s="104"/>
      <c r="CK1742" s="104"/>
      <c r="CL1742" s="104"/>
      <c r="CM1742" s="104"/>
      <c r="CN1742" s="104"/>
      <c r="CO1742" s="104"/>
      <c r="CP1742" s="104"/>
      <c r="CQ1742" s="104"/>
      <c r="CR1742" s="104"/>
      <c r="CS1742" s="104"/>
      <c r="CT1742" s="104"/>
      <c r="CU1742" s="104"/>
      <c r="CV1742" s="104"/>
      <c r="CW1742" s="104"/>
      <c r="CX1742" s="104"/>
      <c r="CY1742" s="104"/>
      <c r="CZ1742" s="104"/>
      <c r="DA1742" s="104"/>
      <c r="DB1742" s="104"/>
      <c r="DC1742" s="104"/>
      <c r="DD1742" s="104"/>
      <c r="DE1742" s="104"/>
      <c r="DF1742" s="104"/>
      <c r="DG1742" s="104"/>
      <c r="DH1742" s="104"/>
      <c r="DI1742" s="104"/>
      <c r="DJ1742" s="107"/>
    </row>
    <row r="1743" spans="1:114" x14ac:dyDescent="0.2">
      <c r="A1743" s="164"/>
      <c r="B1743" s="165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Q1743" s="116"/>
      <c r="R1743" s="116"/>
      <c r="S1743" s="116"/>
      <c r="T1743" s="116"/>
      <c r="U1743" s="116"/>
      <c r="V1743" s="116"/>
      <c r="W1743" s="116"/>
      <c r="X1743" s="116"/>
      <c r="Y1743" s="122"/>
      <c r="Z1743" s="104"/>
      <c r="AA1743" s="104"/>
      <c r="AB1743" s="104"/>
      <c r="AC1743" s="104"/>
      <c r="AD1743" s="104"/>
      <c r="AE1743" s="104"/>
      <c r="AF1743" s="104"/>
      <c r="AG1743" s="104"/>
      <c r="AH1743" s="104"/>
      <c r="AI1743" s="104"/>
      <c r="AJ1743" s="104"/>
      <c r="AK1743" s="104"/>
      <c r="AL1743" s="104"/>
      <c r="AM1743" s="104"/>
      <c r="AN1743" s="104"/>
      <c r="AO1743" s="104"/>
      <c r="AP1743" s="104"/>
      <c r="AQ1743" s="104"/>
      <c r="AR1743" s="104"/>
      <c r="AS1743" s="104"/>
      <c r="AT1743" s="104"/>
      <c r="AU1743" s="104"/>
      <c r="AV1743" s="104"/>
      <c r="AW1743" s="104"/>
      <c r="AX1743" s="104"/>
      <c r="AY1743" s="104"/>
      <c r="AZ1743" s="104"/>
      <c r="BA1743" s="104"/>
      <c r="BB1743" s="104"/>
      <c r="BC1743" s="104"/>
      <c r="BD1743" s="104"/>
      <c r="BE1743" s="104"/>
      <c r="BF1743" s="104"/>
      <c r="BG1743" s="104"/>
      <c r="BH1743" s="104"/>
      <c r="BI1743" s="104"/>
      <c r="BJ1743" s="104"/>
      <c r="BK1743" s="104"/>
      <c r="BL1743" s="104"/>
      <c r="BM1743" s="104"/>
      <c r="BN1743" s="104"/>
      <c r="BO1743" s="104"/>
      <c r="BP1743" s="104"/>
      <c r="BQ1743" s="104"/>
      <c r="BR1743" s="104"/>
      <c r="BS1743" s="104"/>
      <c r="BT1743" s="104"/>
      <c r="BU1743" s="104"/>
      <c r="BV1743" s="104"/>
      <c r="BW1743" s="104"/>
      <c r="BX1743" s="104"/>
      <c r="BY1743" s="104"/>
      <c r="BZ1743" s="104"/>
      <c r="CA1743" s="104"/>
      <c r="CB1743" s="104"/>
      <c r="CC1743" s="104"/>
      <c r="CD1743" s="104"/>
      <c r="CE1743" s="104"/>
      <c r="CF1743" s="104"/>
      <c r="CG1743" s="104"/>
      <c r="CH1743" s="104"/>
      <c r="CI1743" s="104"/>
      <c r="CJ1743" s="104"/>
      <c r="CK1743" s="104"/>
      <c r="CL1743" s="104"/>
      <c r="CM1743" s="104"/>
      <c r="CN1743" s="104"/>
      <c r="CO1743" s="104"/>
      <c r="CP1743" s="104"/>
      <c r="CQ1743" s="104"/>
      <c r="CR1743" s="104"/>
      <c r="CS1743" s="104"/>
      <c r="CT1743" s="104"/>
      <c r="CU1743" s="104"/>
      <c r="CV1743" s="104"/>
      <c r="CW1743" s="104"/>
      <c r="CX1743" s="104"/>
      <c r="CY1743" s="104"/>
      <c r="CZ1743" s="104"/>
      <c r="DA1743" s="104"/>
      <c r="DB1743" s="104"/>
      <c r="DC1743" s="104"/>
      <c r="DD1743" s="104"/>
      <c r="DE1743" s="104"/>
      <c r="DF1743" s="104"/>
      <c r="DG1743" s="104"/>
      <c r="DH1743" s="104"/>
      <c r="DI1743" s="104"/>
      <c r="DJ1743" s="107"/>
    </row>
    <row r="1744" spans="1:114" x14ac:dyDescent="0.2">
      <c r="A1744" s="164"/>
      <c r="B1744" s="165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Q1744" s="116"/>
      <c r="R1744" s="116"/>
      <c r="S1744" s="116"/>
      <c r="T1744" s="116"/>
      <c r="U1744" s="116"/>
      <c r="V1744" s="116"/>
      <c r="W1744" s="116"/>
      <c r="X1744" s="116"/>
      <c r="Y1744" s="122"/>
      <c r="Z1744" s="104"/>
      <c r="AA1744" s="104"/>
      <c r="AB1744" s="104"/>
      <c r="AC1744" s="104"/>
      <c r="AD1744" s="104"/>
      <c r="AE1744" s="104"/>
      <c r="AF1744" s="104"/>
      <c r="AG1744" s="104"/>
      <c r="AH1744" s="104"/>
      <c r="AI1744" s="104"/>
      <c r="AJ1744" s="104"/>
      <c r="AK1744" s="104"/>
      <c r="AL1744" s="104"/>
      <c r="AM1744" s="104"/>
      <c r="AN1744" s="104"/>
      <c r="AO1744" s="104"/>
      <c r="AP1744" s="104"/>
      <c r="AQ1744" s="104"/>
      <c r="AR1744" s="104"/>
      <c r="AS1744" s="104"/>
      <c r="AT1744" s="104"/>
      <c r="AU1744" s="104"/>
      <c r="AV1744" s="104"/>
      <c r="AW1744" s="104"/>
      <c r="AX1744" s="104"/>
      <c r="AY1744" s="104"/>
      <c r="AZ1744" s="104"/>
      <c r="BA1744" s="104"/>
      <c r="BB1744" s="104"/>
      <c r="BC1744" s="104"/>
      <c r="BD1744" s="104"/>
      <c r="BE1744" s="104"/>
      <c r="BF1744" s="104"/>
      <c r="BG1744" s="104"/>
      <c r="BH1744" s="104"/>
      <c r="BI1744" s="104"/>
      <c r="BJ1744" s="104"/>
      <c r="BK1744" s="104"/>
      <c r="BL1744" s="104"/>
      <c r="BM1744" s="104"/>
      <c r="BN1744" s="104"/>
      <c r="BO1744" s="104"/>
      <c r="BP1744" s="104"/>
      <c r="BQ1744" s="104"/>
      <c r="BR1744" s="104"/>
      <c r="BS1744" s="104"/>
      <c r="BT1744" s="104"/>
      <c r="BU1744" s="104"/>
      <c r="BV1744" s="104"/>
      <c r="BW1744" s="104"/>
      <c r="BX1744" s="104"/>
      <c r="BY1744" s="104"/>
      <c r="BZ1744" s="104"/>
      <c r="CA1744" s="104"/>
      <c r="CB1744" s="104"/>
      <c r="CC1744" s="104"/>
      <c r="CD1744" s="104"/>
      <c r="CE1744" s="104"/>
      <c r="CF1744" s="104"/>
      <c r="CG1744" s="104"/>
      <c r="CH1744" s="104"/>
      <c r="CI1744" s="104"/>
      <c r="CJ1744" s="104"/>
      <c r="CK1744" s="104"/>
      <c r="CL1744" s="104"/>
      <c r="CM1744" s="104"/>
      <c r="CN1744" s="104"/>
      <c r="CO1744" s="104"/>
      <c r="CP1744" s="104"/>
      <c r="CQ1744" s="104"/>
      <c r="CR1744" s="104"/>
      <c r="CS1744" s="104"/>
      <c r="CT1744" s="104"/>
      <c r="CU1744" s="104"/>
      <c r="CV1744" s="104"/>
      <c r="CW1744" s="104"/>
      <c r="CX1744" s="104"/>
      <c r="CY1744" s="104"/>
      <c r="CZ1744" s="104"/>
      <c r="DA1744" s="104"/>
      <c r="DB1744" s="104"/>
      <c r="DC1744" s="104"/>
      <c r="DD1744" s="104"/>
      <c r="DE1744" s="104"/>
      <c r="DF1744" s="104"/>
      <c r="DG1744" s="104"/>
      <c r="DH1744" s="104"/>
      <c r="DI1744" s="104"/>
      <c r="DJ1744" s="107"/>
    </row>
    <row r="1745" spans="1:114" x14ac:dyDescent="0.2">
      <c r="A1745" s="164"/>
      <c r="B1745" s="165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Q1745" s="116"/>
      <c r="R1745" s="116"/>
      <c r="S1745" s="116"/>
      <c r="T1745" s="116"/>
      <c r="U1745" s="116"/>
      <c r="V1745" s="116"/>
      <c r="W1745" s="116"/>
      <c r="X1745" s="116"/>
      <c r="Y1745" s="122"/>
      <c r="Z1745" s="104"/>
      <c r="AA1745" s="104"/>
      <c r="AB1745" s="104"/>
      <c r="AC1745" s="104"/>
      <c r="AD1745" s="104"/>
      <c r="AE1745" s="104"/>
      <c r="AF1745" s="104"/>
      <c r="AG1745" s="104"/>
      <c r="AH1745" s="104"/>
      <c r="AI1745" s="104"/>
      <c r="AJ1745" s="104"/>
      <c r="AK1745" s="104"/>
      <c r="AL1745" s="104"/>
      <c r="AM1745" s="104"/>
      <c r="AN1745" s="104"/>
      <c r="AO1745" s="104"/>
      <c r="AP1745" s="104"/>
      <c r="AQ1745" s="104"/>
      <c r="AR1745" s="104"/>
      <c r="AS1745" s="104"/>
      <c r="AT1745" s="104"/>
      <c r="AU1745" s="104"/>
      <c r="AV1745" s="104"/>
      <c r="AW1745" s="104"/>
      <c r="AX1745" s="104"/>
      <c r="AY1745" s="104"/>
      <c r="AZ1745" s="104"/>
      <c r="BA1745" s="104"/>
      <c r="BB1745" s="104"/>
      <c r="BC1745" s="104"/>
      <c r="BD1745" s="104"/>
      <c r="BE1745" s="104"/>
      <c r="BF1745" s="104"/>
      <c r="BG1745" s="104"/>
      <c r="BH1745" s="104"/>
      <c r="BI1745" s="104"/>
      <c r="BJ1745" s="104"/>
      <c r="BK1745" s="104"/>
      <c r="BL1745" s="104"/>
      <c r="BM1745" s="104"/>
      <c r="BN1745" s="104"/>
      <c r="BO1745" s="104"/>
      <c r="BP1745" s="104"/>
      <c r="BQ1745" s="104"/>
      <c r="BR1745" s="104"/>
      <c r="BS1745" s="104"/>
      <c r="BT1745" s="104"/>
      <c r="BU1745" s="104"/>
      <c r="BV1745" s="104"/>
      <c r="BW1745" s="104"/>
      <c r="BX1745" s="104"/>
      <c r="BY1745" s="104"/>
      <c r="BZ1745" s="104"/>
      <c r="CA1745" s="104"/>
      <c r="CB1745" s="104"/>
      <c r="CC1745" s="104"/>
      <c r="CD1745" s="104"/>
      <c r="CE1745" s="104"/>
      <c r="CF1745" s="104"/>
      <c r="CG1745" s="104"/>
      <c r="CH1745" s="104"/>
      <c r="CI1745" s="104"/>
      <c r="CJ1745" s="104"/>
      <c r="CK1745" s="104"/>
      <c r="CL1745" s="104"/>
      <c r="CM1745" s="104"/>
      <c r="CN1745" s="104"/>
      <c r="CO1745" s="104"/>
      <c r="CP1745" s="104"/>
      <c r="CQ1745" s="104"/>
      <c r="CR1745" s="104"/>
      <c r="CS1745" s="104"/>
      <c r="CT1745" s="104"/>
      <c r="CU1745" s="104"/>
      <c r="CV1745" s="104"/>
      <c r="CW1745" s="104"/>
      <c r="CX1745" s="104"/>
      <c r="CY1745" s="104"/>
      <c r="CZ1745" s="104"/>
      <c r="DA1745" s="104"/>
      <c r="DB1745" s="104"/>
      <c r="DC1745" s="104"/>
      <c r="DD1745" s="104"/>
      <c r="DE1745" s="104"/>
      <c r="DF1745" s="104"/>
      <c r="DG1745" s="104"/>
      <c r="DH1745" s="104"/>
      <c r="DI1745" s="104"/>
      <c r="DJ1745" s="107"/>
    </row>
    <row r="1746" spans="1:114" x14ac:dyDescent="0.2">
      <c r="A1746" s="164"/>
      <c r="B1746" s="165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Q1746" s="116"/>
      <c r="R1746" s="116"/>
      <c r="S1746" s="116"/>
      <c r="T1746" s="116"/>
      <c r="U1746" s="116"/>
      <c r="V1746" s="116"/>
      <c r="W1746" s="116"/>
      <c r="X1746" s="116"/>
      <c r="Y1746" s="122"/>
      <c r="Z1746" s="104"/>
      <c r="AA1746" s="104"/>
      <c r="AB1746" s="104"/>
      <c r="AC1746" s="104"/>
      <c r="AD1746" s="104"/>
      <c r="AE1746" s="104"/>
      <c r="AF1746" s="104"/>
      <c r="AG1746" s="104"/>
      <c r="AH1746" s="104"/>
      <c r="AI1746" s="104"/>
      <c r="AJ1746" s="104"/>
      <c r="AK1746" s="104"/>
      <c r="AL1746" s="104"/>
      <c r="AM1746" s="104"/>
      <c r="AN1746" s="104"/>
      <c r="AO1746" s="104"/>
      <c r="AP1746" s="104"/>
      <c r="AQ1746" s="104"/>
      <c r="AR1746" s="104"/>
      <c r="AS1746" s="104"/>
      <c r="AT1746" s="104"/>
      <c r="AU1746" s="104"/>
      <c r="AV1746" s="104"/>
      <c r="AW1746" s="104"/>
      <c r="AX1746" s="104"/>
      <c r="AY1746" s="104"/>
      <c r="AZ1746" s="104"/>
      <c r="BA1746" s="104"/>
      <c r="BB1746" s="104"/>
      <c r="BC1746" s="104"/>
      <c r="BD1746" s="104"/>
      <c r="BE1746" s="104"/>
      <c r="BF1746" s="104"/>
      <c r="BG1746" s="104"/>
      <c r="BH1746" s="104"/>
      <c r="BI1746" s="104"/>
      <c r="BJ1746" s="104"/>
      <c r="BK1746" s="104"/>
      <c r="BL1746" s="104"/>
      <c r="BM1746" s="104"/>
      <c r="BN1746" s="104"/>
      <c r="BO1746" s="104"/>
      <c r="BP1746" s="104"/>
      <c r="BQ1746" s="104"/>
      <c r="BR1746" s="104"/>
      <c r="BS1746" s="104"/>
      <c r="BT1746" s="104"/>
      <c r="BU1746" s="104"/>
      <c r="BV1746" s="104"/>
      <c r="BW1746" s="104"/>
      <c r="BX1746" s="104"/>
      <c r="BY1746" s="104"/>
      <c r="BZ1746" s="104"/>
      <c r="CA1746" s="104"/>
      <c r="CB1746" s="104"/>
      <c r="CC1746" s="104"/>
      <c r="CD1746" s="104"/>
      <c r="CE1746" s="104"/>
      <c r="CF1746" s="104"/>
      <c r="CG1746" s="104"/>
      <c r="CH1746" s="104"/>
      <c r="CI1746" s="104"/>
      <c r="CJ1746" s="104"/>
      <c r="CK1746" s="104"/>
      <c r="CL1746" s="104"/>
      <c r="CM1746" s="104"/>
      <c r="CN1746" s="104"/>
      <c r="CO1746" s="104"/>
      <c r="CP1746" s="104"/>
      <c r="CQ1746" s="104"/>
      <c r="CR1746" s="104"/>
      <c r="CS1746" s="104"/>
      <c r="CT1746" s="104"/>
      <c r="CU1746" s="104"/>
      <c r="CV1746" s="104"/>
      <c r="CW1746" s="104"/>
      <c r="CX1746" s="104"/>
      <c r="CY1746" s="104"/>
      <c r="CZ1746" s="104"/>
      <c r="DA1746" s="104"/>
      <c r="DB1746" s="104"/>
      <c r="DC1746" s="104"/>
      <c r="DD1746" s="104"/>
      <c r="DE1746" s="104"/>
      <c r="DF1746" s="104"/>
      <c r="DG1746" s="104"/>
      <c r="DH1746" s="104"/>
      <c r="DI1746" s="104"/>
      <c r="DJ1746" s="107"/>
    </row>
    <row r="1747" spans="1:114" x14ac:dyDescent="0.2">
      <c r="A1747" s="164"/>
      <c r="B1747" s="165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Q1747" s="116"/>
      <c r="R1747" s="116"/>
      <c r="S1747" s="116"/>
      <c r="T1747" s="116"/>
      <c r="U1747" s="116"/>
      <c r="V1747" s="116"/>
      <c r="W1747" s="116"/>
      <c r="X1747" s="116"/>
      <c r="Y1747" s="122"/>
      <c r="Z1747" s="104"/>
      <c r="AA1747" s="104"/>
      <c r="AB1747" s="104"/>
      <c r="AC1747" s="104"/>
      <c r="AD1747" s="104"/>
      <c r="AE1747" s="104"/>
      <c r="AF1747" s="104"/>
      <c r="AG1747" s="104"/>
      <c r="AH1747" s="104"/>
      <c r="AI1747" s="104"/>
      <c r="AJ1747" s="104"/>
      <c r="AK1747" s="104"/>
      <c r="AL1747" s="104"/>
      <c r="AM1747" s="104"/>
      <c r="AN1747" s="104"/>
      <c r="AO1747" s="104"/>
      <c r="AP1747" s="104"/>
      <c r="AQ1747" s="104"/>
      <c r="AR1747" s="104"/>
      <c r="AS1747" s="104"/>
      <c r="AT1747" s="104"/>
      <c r="AU1747" s="104"/>
      <c r="AV1747" s="104"/>
      <c r="AW1747" s="104"/>
      <c r="AX1747" s="104"/>
      <c r="AY1747" s="104"/>
      <c r="AZ1747" s="104"/>
      <c r="BA1747" s="104"/>
      <c r="BB1747" s="104"/>
      <c r="BC1747" s="104"/>
      <c r="BD1747" s="104"/>
      <c r="BE1747" s="104"/>
      <c r="BF1747" s="104"/>
      <c r="BG1747" s="104"/>
      <c r="BH1747" s="104"/>
      <c r="BI1747" s="104"/>
      <c r="BJ1747" s="104"/>
      <c r="BK1747" s="104"/>
      <c r="BL1747" s="104"/>
      <c r="BM1747" s="104"/>
      <c r="BN1747" s="104"/>
      <c r="BO1747" s="104"/>
      <c r="BP1747" s="104"/>
      <c r="BQ1747" s="104"/>
      <c r="BR1747" s="104"/>
      <c r="BS1747" s="104"/>
      <c r="BT1747" s="104"/>
      <c r="BU1747" s="104"/>
      <c r="BV1747" s="104"/>
      <c r="BW1747" s="104"/>
      <c r="BX1747" s="104"/>
      <c r="BY1747" s="104"/>
      <c r="BZ1747" s="104"/>
      <c r="CA1747" s="104"/>
      <c r="CB1747" s="104"/>
      <c r="CC1747" s="104"/>
      <c r="CD1747" s="104"/>
      <c r="CE1747" s="104"/>
      <c r="CF1747" s="104"/>
      <c r="CG1747" s="104"/>
      <c r="CH1747" s="104"/>
      <c r="CI1747" s="104"/>
      <c r="CJ1747" s="104"/>
      <c r="CK1747" s="104"/>
      <c r="CL1747" s="104"/>
      <c r="CM1747" s="104"/>
      <c r="CN1747" s="104"/>
      <c r="CO1747" s="104"/>
      <c r="CP1747" s="104"/>
      <c r="CQ1747" s="104"/>
      <c r="CR1747" s="104"/>
      <c r="CS1747" s="104"/>
      <c r="CT1747" s="104"/>
      <c r="CU1747" s="104"/>
      <c r="CV1747" s="104"/>
      <c r="CW1747" s="104"/>
      <c r="CX1747" s="104"/>
      <c r="CY1747" s="104"/>
      <c r="CZ1747" s="104"/>
      <c r="DA1747" s="104"/>
      <c r="DB1747" s="104"/>
      <c r="DC1747" s="104"/>
      <c r="DD1747" s="104"/>
      <c r="DE1747" s="104"/>
      <c r="DF1747" s="104"/>
      <c r="DG1747" s="104"/>
      <c r="DH1747" s="104"/>
      <c r="DI1747" s="104"/>
      <c r="DJ1747" s="107"/>
    </row>
    <row r="1748" spans="1:114" x14ac:dyDescent="0.2">
      <c r="A1748" s="164"/>
      <c r="B1748" s="165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Q1748" s="116"/>
      <c r="R1748" s="116"/>
      <c r="S1748" s="116"/>
      <c r="T1748" s="116"/>
      <c r="U1748" s="116"/>
      <c r="V1748" s="116"/>
      <c r="W1748" s="116"/>
      <c r="X1748" s="116"/>
      <c r="Y1748" s="122"/>
      <c r="Z1748" s="104"/>
      <c r="AA1748" s="104"/>
      <c r="AB1748" s="104"/>
      <c r="AC1748" s="104"/>
      <c r="AD1748" s="104"/>
      <c r="AE1748" s="104"/>
      <c r="AF1748" s="104"/>
      <c r="AG1748" s="104"/>
      <c r="AH1748" s="104"/>
      <c r="AI1748" s="104"/>
      <c r="AJ1748" s="104"/>
      <c r="AK1748" s="104"/>
      <c r="AL1748" s="104"/>
      <c r="AM1748" s="104"/>
      <c r="AN1748" s="104"/>
      <c r="AO1748" s="104"/>
      <c r="AP1748" s="104"/>
      <c r="AQ1748" s="104"/>
      <c r="AR1748" s="104"/>
      <c r="AS1748" s="104"/>
      <c r="AT1748" s="104"/>
      <c r="AU1748" s="104"/>
      <c r="AV1748" s="104"/>
      <c r="AW1748" s="104"/>
      <c r="AX1748" s="104"/>
      <c r="AY1748" s="104"/>
      <c r="AZ1748" s="104"/>
      <c r="BA1748" s="104"/>
      <c r="BB1748" s="104"/>
      <c r="BC1748" s="104"/>
      <c r="BD1748" s="104"/>
      <c r="BE1748" s="104"/>
      <c r="BF1748" s="104"/>
      <c r="BG1748" s="104"/>
      <c r="BH1748" s="104"/>
      <c r="BI1748" s="104"/>
      <c r="BJ1748" s="104"/>
      <c r="BK1748" s="104"/>
      <c r="BL1748" s="104"/>
      <c r="BM1748" s="104"/>
      <c r="BN1748" s="104"/>
      <c r="BO1748" s="104"/>
      <c r="BP1748" s="104"/>
      <c r="BQ1748" s="104"/>
      <c r="BR1748" s="104"/>
      <c r="BS1748" s="104"/>
      <c r="BT1748" s="104"/>
      <c r="BU1748" s="104"/>
      <c r="BV1748" s="104"/>
      <c r="BW1748" s="104"/>
      <c r="BX1748" s="104"/>
      <c r="BY1748" s="104"/>
      <c r="BZ1748" s="104"/>
      <c r="CA1748" s="104"/>
      <c r="CB1748" s="104"/>
      <c r="CC1748" s="104"/>
      <c r="CD1748" s="104"/>
      <c r="CE1748" s="104"/>
      <c r="CF1748" s="104"/>
      <c r="CG1748" s="104"/>
      <c r="CH1748" s="104"/>
      <c r="CI1748" s="104"/>
      <c r="CJ1748" s="104"/>
      <c r="CK1748" s="104"/>
      <c r="CL1748" s="104"/>
      <c r="CM1748" s="104"/>
      <c r="CN1748" s="104"/>
      <c r="CO1748" s="104"/>
      <c r="CP1748" s="104"/>
      <c r="CQ1748" s="104"/>
      <c r="CR1748" s="104"/>
      <c r="CS1748" s="104"/>
      <c r="CT1748" s="104"/>
      <c r="CU1748" s="104"/>
      <c r="CV1748" s="104"/>
      <c r="CW1748" s="104"/>
      <c r="CX1748" s="104"/>
      <c r="CY1748" s="104"/>
      <c r="CZ1748" s="104"/>
      <c r="DA1748" s="104"/>
      <c r="DB1748" s="104"/>
      <c r="DC1748" s="104"/>
      <c r="DD1748" s="104"/>
      <c r="DE1748" s="104"/>
      <c r="DF1748" s="104"/>
      <c r="DG1748" s="104"/>
      <c r="DH1748" s="104"/>
      <c r="DI1748" s="104"/>
      <c r="DJ1748" s="107"/>
    </row>
    <row r="1749" spans="1:114" x14ac:dyDescent="0.2">
      <c r="A1749" s="164"/>
      <c r="B1749" s="165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Q1749" s="116"/>
      <c r="R1749" s="116"/>
      <c r="S1749" s="116"/>
      <c r="T1749" s="116"/>
      <c r="U1749" s="116"/>
      <c r="V1749" s="116"/>
      <c r="W1749" s="116"/>
      <c r="X1749" s="116"/>
      <c r="Y1749" s="122"/>
      <c r="Z1749" s="104"/>
      <c r="AA1749" s="104"/>
      <c r="AB1749" s="104"/>
      <c r="AC1749" s="104"/>
      <c r="AD1749" s="104"/>
      <c r="AE1749" s="104"/>
      <c r="AF1749" s="104"/>
      <c r="AG1749" s="104"/>
      <c r="AH1749" s="104"/>
      <c r="AI1749" s="104"/>
      <c r="AJ1749" s="104"/>
      <c r="AK1749" s="104"/>
      <c r="AL1749" s="104"/>
      <c r="AM1749" s="104"/>
      <c r="AN1749" s="104"/>
      <c r="AO1749" s="104"/>
      <c r="AP1749" s="104"/>
      <c r="AQ1749" s="104"/>
      <c r="AR1749" s="104"/>
      <c r="AS1749" s="104"/>
      <c r="AT1749" s="104"/>
      <c r="AU1749" s="104"/>
      <c r="AV1749" s="104"/>
      <c r="AW1749" s="104"/>
      <c r="AX1749" s="104"/>
      <c r="AY1749" s="104"/>
      <c r="AZ1749" s="104"/>
      <c r="BA1749" s="104"/>
      <c r="BB1749" s="104"/>
      <c r="BC1749" s="104"/>
      <c r="BD1749" s="104"/>
      <c r="BE1749" s="104"/>
      <c r="BF1749" s="104"/>
      <c r="BG1749" s="104"/>
      <c r="BH1749" s="104"/>
      <c r="BI1749" s="104"/>
      <c r="BJ1749" s="104"/>
      <c r="BK1749" s="104"/>
      <c r="BL1749" s="104"/>
      <c r="BM1749" s="104"/>
      <c r="BN1749" s="104"/>
      <c r="BO1749" s="104"/>
      <c r="BP1749" s="104"/>
      <c r="BQ1749" s="104"/>
      <c r="BR1749" s="104"/>
      <c r="BS1749" s="104"/>
      <c r="BT1749" s="104"/>
      <c r="BU1749" s="104"/>
      <c r="BV1749" s="104"/>
      <c r="BW1749" s="104"/>
      <c r="BX1749" s="104"/>
      <c r="BY1749" s="104"/>
      <c r="BZ1749" s="104"/>
      <c r="CA1749" s="104"/>
      <c r="CB1749" s="104"/>
      <c r="CC1749" s="104"/>
      <c r="CD1749" s="104"/>
      <c r="CE1749" s="104"/>
      <c r="CF1749" s="104"/>
      <c r="CG1749" s="104"/>
      <c r="CH1749" s="104"/>
      <c r="CI1749" s="104"/>
      <c r="CJ1749" s="104"/>
      <c r="CK1749" s="104"/>
      <c r="CL1749" s="104"/>
      <c r="CM1749" s="104"/>
      <c r="CN1749" s="104"/>
      <c r="CO1749" s="104"/>
      <c r="CP1749" s="104"/>
      <c r="CQ1749" s="104"/>
      <c r="CR1749" s="104"/>
      <c r="CS1749" s="104"/>
      <c r="CT1749" s="104"/>
      <c r="CU1749" s="104"/>
      <c r="CV1749" s="104"/>
      <c r="CW1749" s="104"/>
      <c r="CX1749" s="104"/>
      <c r="CY1749" s="104"/>
      <c r="CZ1749" s="104"/>
      <c r="DA1749" s="104"/>
      <c r="DB1749" s="104"/>
      <c r="DC1749" s="104"/>
      <c r="DD1749" s="104"/>
      <c r="DE1749" s="104"/>
      <c r="DF1749" s="104"/>
      <c r="DG1749" s="104"/>
      <c r="DH1749" s="104"/>
      <c r="DI1749" s="104"/>
      <c r="DJ1749" s="107"/>
    </row>
    <row r="1750" spans="1:114" x14ac:dyDescent="0.2">
      <c r="A1750" s="164"/>
      <c r="B1750" s="165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Q1750" s="116"/>
      <c r="R1750" s="116"/>
      <c r="S1750" s="116"/>
      <c r="T1750" s="116"/>
      <c r="U1750" s="116"/>
      <c r="V1750" s="116"/>
      <c r="W1750" s="116"/>
      <c r="X1750" s="116"/>
      <c r="Y1750" s="122"/>
      <c r="Z1750" s="104"/>
      <c r="AA1750" s="104"/>
      <c r="AB1750" s="104"/>
      <c r="AC1750" s="104"/>
      <c r="AD1750" s="104"/>
      <c r="AE1750" s="104"/>
      <c r="AF1750" s="104"/>
      <c r="AG1750" s="104"/>
      <c r="AH1750" s="104"/>
      <c r="AI1750" s="104"/>
      <c r="AJ1750" s="104"/>
      <c r="AK1750" s="104"/>
      <c r="AL1750" s="104"/>
      <c r="AM1750" s="104"/>
      <c r="AN1750" s="104"/>
      <c r="AO1750" s="104"/>
      <c r="AP1750" s="104"/>
      <c r="AQ1750" s="104"/>
      <c r="AR1750" s="104"/>
      <c r="AS1750" s="104"/>
      <c r="AT1750" s="104"/>
      <c r="AU1750" s="104"/>
      <c r="AV1750" s="104"/>
      <c r="AW1750" s="104"/>
      <c r="AX1750" s="104"/>
      <c r="AY1750" s="104"/>
      <c r="AZ1750" s="104"/>
      <c r="BA1750" s="104"/>
      <c r="BB1750" s="104"/>
      <c r="BC1750" s="104"/>
      <c r="BD1750" s="104"/>
      <c r="BE1750" s="104"/>
      <c r="BF1750" s="104"/>
      <c r="BG1750" s="104"/>
      <c r="BH1750" s="104"/>
      <c r="BI1750" s="104"/>
      <c r="BJ1750" s="104"/>
      <c r="BK1750" s="104"/>
      <c r="BL1750" s="104"/>
      <c r="BM1750" s="104"/>
      <c r="BN1750" s="104"/>
      <c r="BO1750" s="104"/>
      <c r="BP1750" s="104"/>
      <c r="BQ1750" s="104"/>
      <c r="BR1750" s="104"/>
      <c r="BS1750" s="104"/>
      <c r="BT1750" s="104"/>
      <c r="BU1750" s="104"/>
      <c r="BV1750" s="104"/>
      <c r="BW1750" s="104"/>
      <c r="BX1750" s="104"/>
      <c r="BY1750" s="104"/>
      <c r="BZ1750" s="104"/>
      <c r="CA1750" s="104"/>
      <c r="CB1750" s="104"/>
      <c r="CC1750" s="104"/>
      <c r="CD1750" s="104"/>
      <c r="CE1750" s="104"/>
      <c r="CF1750" s="104"/>
      <c r="CG1750" s="104"/>
      <c r="CH1750" s="104"/>
      <c r="CI1750" s="104"/>
      <c r="CJ1750" s="104"/>
      <c r="CK1750" s="104"/>
      <c r="CL1750" s="104"/>
      <c r="CM1750" s="104"/>
      <c r="CN1750" s="104"/>
      <c r="CO1750" s="104"/>
      <c r="CP1750" s="104"/>
      <c r="CQ1750" s="104"/>
      <c r="CR1750" s="104"/>
      <c r="CS1750" s="104"/>
      <c r="CT1750" s="104"/>
      <c r="CU1750" s="104"/>
      <c r="CV1750" s="104"/>
      <c r="CW1750" s="104"/>
      <c r="CX1750" s="104"/>
      <c r="CY1750" s="104"/>
      <c r="CZ1750" s="104"/>
      <c r="DA1750" s="104"/>
      <c r="DB1750" s="104"/>
      <c r="DC1750" s="104"/>
      <c r="DD1750" s="104"/>
      <c r="DE1750" s="104"/>
      <c r="DF1750" s="104"/>
      <c r="DG1750" s="104"/>
      <c r="DH1750" s="104"/>
      <c r="DI1750" s="104"/>
      <c r="DJ1750" s="107"/>
    </row>
    <row r="1751" spans="1:114" x14ac:dyDescent="0.2">
      <c r="A1751" s="164"/>
      <c r="B1751" s="165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Q1751" s="116"/>
      <c r="R1751" s="116"/>
      <c r="S1751" s="116"/>
      <c r="T1751" s="116"/>
      <c r="U1751" s="116"/>
      <c r="V1751" s="116"/>
      <c r="W1751" s="116"/>
      <c r="X1751" s="116"/>
      <c r="Y1751" s="122"/>
      <c r="Z1751" s="104"/>
      <c r="AA1751" s="104"/>
      <c r="AB1751" s="104"/>
      <c r="AC1751" s="104"/>
      <c r="AD1751" s="104"/>
      <c r="AE1751" s="104"/>
      <c r="AF1751" s="104"/>
      <c r="AG1751" s="104"/>
      <c r="AH1751" s="104"/>
      <c r="AI1751" s="104"/>
      <c r="AJ1751" s="104"/>
      <c r="AK1751" s="104"/>
      <c r="AL1751" s="104"/>
      <c r="AM1751" s="104"/>
      <c r="AN1751" s="104"/>
      <c r="AO1751" s="104"/>
      <c r="AP1751" s="104"/>
      <c r="AQ1751" s="104"/>
      <c r="AR1751" s="104"/>
      <c r="AS1751" s="104"/>
      <c r="AT1751" s="104"/>
      <c r="AU1751" s="104"/>
      <c r="AV1751" s="104"/>
      <c r="AW1751" s="104"/>
      <c r="AX1751" s="104"/>
      <c r="AY1751" s="104"/>
      <c r="AZ1751" s="104"/>
      <c r="BA1751" s="104"/>
      <c r="BB1751" s="104"/>
      <c r="BC1751" s="104"/>
      <c r="BD1751" s="104"/>
      <c r="BE1751" s="104"/>
      <c r="BF1751" s="104"/>
      <c r="BG1751" s="104"/>
      <c r="BH1751" s="104"/>
      <c r="BI1751" s="104"/>
      <c r="BJ1751" s="104"/>
      <c r="BK1751" s="104"/>
      <c r="BL1751" s="104"/>
      <c r="BM1751" s="104"/>
      <c r="BN1751" s="104"/>
      <c r="BO1751" s="104"/>
      <c r="BP1751" s="104"/>
      <c r="BQ1751" s="104"/>
      <c r="BR1751" s="104"/>
      <c r="BS1751" s="104"/>
      <c r="BT1751" s="104"/>
      <c r="BU1751" s="104"/>
      <c r="BV1751" s="104"/>
      <c r="BW1751" s="104"/>
      <c r="BX1751" s="104"/>
      <c r="BY1751" s="104"/>
      <c r="BZ1751" s="104"/>
      <c r="CA1751" s="104"/>
      <c r="CB1751" s="104"/>
      <c r="CC1751" s="104"/>
      <c r="CD1751" s="104"/>
      <c r="CE1751" s="104"/>
      <c r="CF1751" s="104"/>
      <c r="CG1751" s="104"/>
      <c r="CH1751" s="104"/>
      <c r="CI1751" s="104"/>
      <c r="CJ1751" s="104"/>
      <c r="CK1751" s="104"/>
      <c r="CL1751" s="104"/>
      <c r="CM1751" s="104"/>
      <c r="CN1751" s="104"/>
      <c r="CO1751" s="104"/>
      <c r="CP1751" s="104"/>
      <c r="CQ1751" s="104"/>
      <c r="CR1751" s="104"/>
      <c r="CS1751" s="104"/>
      <c r="CT1751" s="104"/>
      <c r="CU1751" s="104"/>
      <c r="CV1751" s="104"/>
      <c r="CW1751" s="104"/>
      <c r="CX1751" s="104"/>
      <c r="CY1751" s="104"/>
      <c r="CZ1751" s="104"/>
      <c r="DA1751" s="104"/>
      <c r="DB1751" s="104"/>
      <c r="DC1751" s="104"/>
      <c r="DD1751" s="104"/>
      <c r="DE1751" s="104"/>
      <c r="DF1751" s="104"/>
      <c r="DG1751" s="104"/>
      <c r="DH1751" s="104"/>
      <c r="DI1751" s="104"/>
      <c r="DJ1751" s="107"/>
    </row>
    <row r="1752" spans="1:114" x14ac:dyDescent="0.2">
      <c r="A1752" s="164"/>
      <c r="B1752" s="165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Q1752" s="116"/>
      <c r="R1752" s="116"/>
      <c r="S1752" s="116"/>
      <c r="T1752" s="116"/>
      <c r="U1752" s="116"/>
      <c r="V1752" s="116"/>
      <c r="W1752" s="116"/>
      <c r="X1752" s="116"/>
      <c r="Y1752" s="122"/>
      <c r="Z1752" s="104"/>
      <c r="AA1752" s="104"/>
      <c r="AB1752" s="104"/>
      <c r="AC1752" s="104"/>
      <c r="AD1752" s="104"/>
      <c r="AE1752" s="104"/>
      <c r="AF1752" s="104"/>
      <c r="AG1752" s="104"/>
      <c r="AH1752" s="104"/>
      <c r="AI1752" s="104"/>
      <c r="AJ1752" s="104"/>
      <c r="AK1752" s="104"/>
      <c r="AL1752" s="104"/>
      <c r="AM1752" s="104"/>
      <c r="AN1752" s="104"/>
      <c r="AO1752" s="104"/>
      <c r="AP1752" s="104"/>
      <c r="AQ1752" s="104"/>
      <c r="AR1752" s="104"/>
      <c r="AS1752" s="104"/>
      <c r="AT1752" s="104"/>
      <c r="AU1752" s="104"/>
      <c r="AV1752" s="104"/>
      <c r="AW1752" s="104"/>
      <c r="AX1752" s="104"/>
      <c r="AY1752" s="104"/>
      <c r="AZ1752" s="104"/>
      <c r="BA1752" s="104"/>
      <c r="BB1752" s="104"/>
      <c r="BC1752" s="104"/>
      <c r="BD1752" s="104"/>
      <c r="BE1752" s="104"/>
      <c r="BF1752" s="104"/>
      <c r="BG1752" s="104"/>
      <c r="BH1752" s="104"/>
      <c r="BI1752" s="104"/>
      <c r="BJ1752" s="104"/>
      <c r="BK1752" s="104"/>
      <c r="BL1752" s="104"/>
      <c r="BM1752" s="104"/>
      <c r="BN1752" s="104"/>
      <c r="BO1752" s="104"/>
      <c r="BP1752" s="104"/>
      <c r="BQ1752" s="104"/>
      <c r="BR1752" s="104"/>
      <c r="BS1752" s="104"/>
      <c r="BT1752" s="104"/>
      <c r="BU1752" s="104"/>
      <c r="BV1752" s="104"/>
      <c r="BW1752" s="104"/>
      <c r="BX1752" s="104"/>
      <c r="BY1752" s="104"/>
      <c r="BZ1752" s="104"/>
      <c r="CA1752" s="104"/>
      <c r="CB1752" s="104"/>
      <c r="CC1752" s="104"/>
      <c r="CD1752" s="104"/>
      <c r="CE1752" s="104"/>
      <c r="CF1752" s="104"/>
      <c r="CG1752" s="104"/>
      <c r="CH1752" s="104"/>
      <c r="CI1752" s="104"/>
      <c r="CJ1752" s="104"/>
      <c r="CK1752" s="104"/>
      <c r="CL1752" s="104"/>
      <c r="CM1752" s="104"/>
      <c r="CN1752" s="104"/>
      <c r="CO1752" s="104"/>
      <c r="CP1752" s="104"/>
      <c r="CQ1752" s="104"/>
      <c r="CR1752" s="104"/>
      <c r="CS1752" s="104"/>
      <c r="CT1752" s="104"/>
      <c r="CU1752" s="104"/>
      <c r="CV1752" s="104"/>
      <c r="CW1752" s="104"/>
      <c r="CX1752" s="104"/>
      <c r="CY1752" s="104"/>
      <c r="CZ1752" s="104"/>
      <c r="DA1752" s="104"/>
      <c r="DB1752" s="104"/>
      <c r="DC1752" s="104"/>
      <c r="DD1752" s="104"/>
      <c r="DE1752" s="104"/>
      <c r="DF1752" s="104"/>
      <c r="DG1752" s="104"/>
      <c r="DH1752" s="104"/>
      <c r="DI1752" s="104"/>
      <c r="DJ1752" s="107"/>
    </row>
    <row r="1753" spans="1:114" x14ac:dyDescent="0.2">
      <c r="A1753" s="164"/>
      <c r="B1753" s="165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Q1753" s="116"/>
      <c r="R1753" s="116"/>
      <c r="S1753" s="116"/>
      <c r="T1753" s="116"/>
      <c r="U1753" s="116"/>
      <c r="V1753" s="116"/>
      <c r="W1753" s="116"/>
      <c r="X1753" s="116"/>
      <c r="Y1753" s="122"/>
      <c r="Z1753" s="104"/>
      <c r="AA1753" s="104"/>
      <c r="AB1753" s="104"/>
      <c r="AC1753" s="104"/>
      <c r="AD1753" s="104"/>
      <c r="AE1753" s="104"/>
      <c r="AF1753" s="104"/>
      <c r="AG1753" s="104"/>
      <c r="AH1753" s="104"/>
      <c r="AI1753" s="104"/>
      <c r="AJ1753" s="104"/>
      <c r="AK1753" s="104"/>
      <c r="AL1753" s="104"/>
      <c r="AM1753" s="104"/>
      <c r="AN1753" s="104"/>
      <c r="AO1753" s="104"/>
      <c r="AP1753" s="104"/>
      <c r="AQ1753" s="104"/>
      <c r="AR1753" s="104"/>
      <c r="AS1753" s="104"/>
      <c r="AT1753" s="104"/>
      <c r="AU1753" s="104"/>
      <c r="AV1753" s="104"/>
      <c r="AW1753" s="104"/>
      <c r="AX1753" s="104"/>
      <c r="AY1753" s="104"/>
      <c r="AZ1753" s="104"/>
      <c r="BA1753" s="104"/>
      <c r="BB1753" s="104"/>
      <c r="BC1753" s="104"/>
      <c r="BD1753" s="104"/>
      <c r="BE1753" s="104"/>
      <c r="BF1753" s="104"/>
      <c r="BG1753" s="104"/>
      <c r="BH1753" s="104"/>
      <c r="BI1753" s="104"/>
      <c r="BJ1753" s="104"/>
      <c r="BK1753" s="104"/>
      <c r="BL1753" s="104"/>
      <c r="BM1753" s="104"/>
      <c r="BN1753" s="104"/>
      <c r="BO1753" s="104"/>
      <c r="BP1753" s="104"/>
      <c r="BQ1753" s="104"/>
      <c r="BR1753" s="104"/>
      <c r="BS1753" s="104"/>
      <c r="BT1753" s="104"/>
      <c r="BU1753" s="104"/>
      <c r="BV1753" s="104"/>
      <c r="BW1753" s="104"/>
      <c r="BX1753" s="104"/>
      <c r="BY1753" s="104"/>
      <c r="BZ1753" s="104"/>
      <c r="CA1753" s="104"/>
      <c r="CB1753" s="104"/>
      <c r="CC1753" s="104"/>
      <c r="CD1753" s="104"/>
      <c r="CE1753" s="104"/>
      <c r="CF1753" s="104"/>
      <c r="CG1753" s="104"/>
      <c r="CH1753" s="104"/>
      <c r="CI1753" s="104"/>
      <c r="CJ1753" s="104"/>
      <c r="CK1753" s="104"/>
      <c r="CL1753" s="104"/>
      <c r="CM1753" s="104"/>
      <c r="CN1753" s="104"/>
      <c r="CO1753" s="104"/>
      <c r="CP1753" s="104"/>
      <c r="CQ1753" s="104"/>
      <c r="CR1753" s="104"/>
      <c r="CS1753" s="104"/>
      <c r="CT1753" s="104"/>
      <c r="CU1753" s="104"/>
      <c r="CV1753" s="104"/>
      <c r="CW1753" s="104"/>
      <c r="CX1753" s="104"/>
      <c r="CY1753" s="104"/>
      <c r="CZ1753" s="104"/>
      <c r="DA1753" s="104"/>
      <c r="DB1753" s="104"/>
      <c r="DC1753" s="104"/>
      <c r="DD1753" s="104"/>
      <c r="DE1753" s="104"/>
      <c r="DF1753" s="104"/>
      <c r="DG1753" s="104"/>
      <c r="DH1753" s="104"/>
      <c r="DI1753" s="104"/>
      <c r="DJ1753" s="107"/>
    </row>
    <row r="1754" spans="1:114" x14ac:dyDescent="0.2">
      <c r="A1754" s="164"/>
      <c r="B1754" s="165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Q1754" s="116"/>
      <c r="R1754" s="116"/>
      <c r="S1754" s="116"/>
      <c r="T1754" s="116"/>
      <c r="U1754" s="116"/>
      <c r="V1754" s="116"/>
      <c r="W1754" s="116"/>
      <c r="X1754" s="116"/>
      <c r="Y1754" s="122"/>
      <c r="Z1754" s="104"/>
      <c r="AA1754" s="104"/>
      <c r="AB1754" s="104"/>
      <c r="AC1754" s="104"/>
      <c r="AD1754" s="104"/>
      <c r="AE1754" s="104"/>
      <c r="AF1754" s="104"/>
      <c r="AG1754" s="104"/>
      <c r="AH1754" s="104"/>
      <c r="AI1754" s="104"/>
      <c r="AJ1754" s="104"/>
      <c r="AK1754" s="104"/>
      <c r="AL1754" s="104"/>
      <c r="AM1754" s="104"/>
      <c r="AN1754" s="104"/>
      <c r="AO1754" s="104"/>
      <c r="AP1754" s="104"/>
      <c r="AQ1754" s="104"/>
      <c r="AR1754" s="104"/>
      <c r="AS1754" s="104"/>
      <c r="AT1754" s="104"/>
      <c r="AU1754" s="104"/>
      <c r="AV1754" s="104"/>
      <c r="AW1754" s="104"/>
      <c r="AX1754" s="104"/>
      <c r="AY1754" s="104"/>
      <c r="AZ1754" s="104"/>
      <c r="BA1754" s="104"/>
      <c r="BB1754" s="104"/>
      <c r="BC1754" s="104"/>
      <c r="BD1754" s="104"/>
      <c r="BE1754" s="104"/>
      <c r="BF1754" s="104"/>
      <c r="BG1754" s="104"/>
      <c r="BH1754" s="104"/>
      <c r="BI1754" s="104"/>
      <c r="BJ1754" s="104"/>
      <c r="BK1754" s="104"/>
      <c r="BL1754" s="104"/>
      <c r="BM1754" s="104"/>
      <c r="BN1754" s="104"/>
      <c r="BO1754" s="104"/>
      <c r="BP1754" s="104"/>
      <c r="BQ1754" s="104"/>
      <c r="BR1754" s="104"/>
      <c r="BS1754" s="104"/>
      <c r="BT1754" s="104"/>
      <c r="BU1754" s="104"/>
      <c r="BV1754" s="104"/>
      <c r="BW1754" s="104"/>
      <c r="BX1754" s="104"/>
      <c r="BY1754" s="104"/>
      <c r="BZ1754" s="104"/>
      <c r="CA1754" s="104"/>
      <c r="CB1754" s="104"/>
      <c r="CC1754" s="104"/>
      <c r="CD1754" s="104"/>
      <c r="CE1754" s="104"/>
      <c r="CF1754" s="104"/>
      <c r="CG1754" s="104"/>
      <c r="CH1754" s="104"/>
      <c r="CI1754" s="104"/>
      <c r="CJ1754" s="104"/>
      <c r="CK1754" s="104"/>
      <c r="CL1754" s="104"/>
      <c r="CM1754" s="104"/>
      <c r="CN1754" s="104"/>
      <c r="CO1754" s="104"/>
      <c r="CP1754" s="104"/>
      <c r="CQ1754" s="104"/>
      <c r="CR1754" s="104"/>
      <c r="CS1754" s="104"/>
      <c r="CT1754" s="104"/>
      <c r="CU1754" s="104"/>
      <c r="CV1754" s="104"/>
      <c r="CW1754" s="104"/>
      <c r="CX1754" s="104"/>
      <c r="CY1754" s="104"/>
      <c r="CZ1754" s="104"/>
      <c r="DA1754" s="104"/>
      <c r="DB1754" s="104"/>
      <c r="DC1754" s="104"/>
      <c r="DD1754" s="104"/>
      <c r="DE1754" s="104"/>
      <c r="DF1754" s="104"/>
      <c r="DG1754" s="104"/>
      <c r="DH1754" s="104"/>
      <c r="DI1754" s="104"/>
      <c r="DJ1754" s="107"/>
    </row>
    <row r="1755" spans="1:114" x14ac:dyDescent="0.2">
      <c r="A1755" s="164"/>
      <c r="B1755" s="165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Q1755" s="116"/>
      <c r="R1755" s="116"/>
      <c r="S1755" s="116"/>
      <c r="T1755" s="116"/>
      <c r="U1755" s="116"/>
      <c r="V1755" s="116"/>
      <c r="W1755" s="116"/>
      <c r="X1755" s="116"/>
      <c r="Y1755" s="122"/>
      <c r="Z1755" s="104"/>
      <c r="AA1755" s="104"/>
      <c r="AB1755" s="104"/>
      <c r="AC1755" s="104"/>
      <c r="AD1755" s="104"/>
      <c r="AE1755" s="104"/>
      <c r="AF1755" s="104"/>
      <c r="AG1755" s="104"/>
      <c r="AH1755" s="104"/>
      <c r="AI1755" s="104"/>
      <c r="AJ1755" s="104"/>
      <c r="AK1755" s="104"/>
      <c r="AL1755" s="104"/>
      <c r="AM1755" s="104"/>
      <c r="AN1755" s="104"/>
      <c r="AO1755" s="104"/>
      <c r="AP1755" s="104"/>
      <c r="AQ1755" s="104"/>
      <c r="AR1755" s="104"/>
      <c r="AS1755" s="104"/>
      <c r="AT1755" s="104"/>
      <c r="AU1755" s="104"/>
      <c r="AV1755" s="104"/>
      <c r="AW1755" s="104"/>
      <c r="AX1755" s="104"/>
      <c r="AY1755" s="104"/>
      <c r="AZ1755" s="104"/>
      <c r="BA1755" s="104"/>
      <c r="BB1755" s="104"/>
      <c r="BC1755" s="104"/>
      <c r="BD1755" s="104"/>
      <c r="BE1755" s="104"/>
      <c r="BF1755" s="104"/>
      <c r="BG1755" s="104"/>
      <c r="BH1755" s="104"/>
      <c r="BI1755" s="104"/>
      <c r="BJ1755" s="104"/>
      <c r="BK1755" s="104"/>
      <c r="BL1755" s="104"/>
      <c r="BM1755" s="104"/>
      <c r="BN1755" s="104"/>
      <c r="BO1755" s="104"/>
      <c r="BP1755" s="104"/>
      <c r="BQ1755" s="104"/>
      <c r="BR1755" s="104"/>
      <c r="BS1755" s="104"/>
      <c r="BT1755" s="104"/>
      <c r="BU1755" s="104"/>
      <c r="BV1755" s="104"/>
      <c r="BW1755" s="104"/>
      <c r="BX1755" s="104"/>
      <c r="BY1755" s="104"/>
      <c r="BZ1755" s="104"/>
      <c r="CA1755" s="104"/>
      <c r="CB1755" s="104"/>
      <c r="CC1755" s="104"/>
      <c r="CD1755" s="104"/>
      <c r="CE1755" s="104"/>
      <c r="CF1755" s="104"/>
      <c r="CG1755" s="104"/>
      <c r="CH1755" s="104"/>
      <c r="CI1755" s="104"/>
      <c r="CJ1755" s="104"/>
      <c r="CK1755" s="104"/>
      <c r="CL1755" s="104"/>
      <c r="CM1755" s="104"/>
      <c r="CN1755" s="104"/>
      <c r="CO1755" s="104"/>
      <c r="CP1755" s="104"/>
      <c r="CQ1755" s="104"/>
      <c r="CR1755" s="104"/>
      <c r="CS1755" s="104"/>
      <c r="CT1755" s="104"/>
      <c r="CU1755" s="104"/>
      <c r="CV1755" s="104"/>
      <c r="CW1755" s="104"/>
      <c r="CX1755" s="104"/>
      <c r="CY1755" s="104"/>
      <c r="CZ1755" s="104"/>
      <c r="DA1755" s="104"/>
      <c r="DB1755" s="104"/>
      <c r="DC1755" s="104"/>
      <c r="DD1755" s="104"/>
      <c r="DE1755" s="104"/>
      <c r="DF1755" s="104"/>
      <c r="DG1755" s="104"/>
      <c r="DH1755" s="104"/>
      <c r="DI1755" s="104"/>
      <c r="DJ1755" s="107"/>
    </row>
    <row r="1756" spans="1:114" x14ac:dyDescent="0.2">
      <c r="A1756" s="164"/>
      <c r="B1756" s="165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Q1756" s="116"/>
      <c r="R1756" s="116"/>
      <c r="S1756" s="116"/>
      <c r="T1756" s="116"/>
      <c r="U1756" s="116"/>
      <c r="V1756" s="116"/>
      <c r="W1756" s="116"/>
      <c r="X1756" s="116"/>
      <c r="Y1756" s="122"/>
      <c r="Z1756" s="104"/>
      <c r="AA1756" s="104"/>
      <c r="AB1756" s="104"/>
      <c r="AC1756" s="104"/>
      <c r="AD1756" s="104"/>
      <c r="AE1756" s="104"/>
      <c r="AF1756" s="104"/>
      <c r="AG1756" s="104"/>
      <c r="AH1756" s="104"/>
      <c r="AI1756" s="104"/>
      <c r="AJ1756" s="104"/>
      <c r="AK1756" s="104"/>
      <c r="AL1756" s="104"/>
      <c r="AM1756" s="104"/>
      <c r="AN1756" s="104"/>
      <c r="AO1756" s="104"/>
      <c r="AP1756" s="104"/>
      <c r="AQ1756" s="104"/>
      <c r="AR1756" s="104"/>
      <c r="AS1756" s="104"/>
      <c r="AT1756" s="104"/>
      <c r="AU1756" s="104"/>
      <c r="AV1756" s="104"/>
      <c r="AW1756" s="104"/>
      <c r="AX1756" s="104"/>
      <c r="AY1756" s="104"/>
      <c r="AZ1756" s="104"/>
      <c r="BA1756" s="104"/>
      <c r="BB1756" s="104"/>
      <c r="BC1756" s="104"/>
      <c r="BD1756" s="104"/>
      <c r="BE1756" s="104"/>
      <c r="BF1756" s="104"/>
      <c r="BG1756" s="104"/>
      <c r="BH1756" s="104"/>
      <c r="BI1756" s="104"/>
      <c r="BJ1756" s="104"/>
      <c r="BK1756" s="104"/>
      <c r="BL1756" s="104"/>
      <c r="BM1756" s="104"/>
      <c r="BN1756" s="104"/>
      <c r="BO1756" s="104"/>
      <c r="BP1756" s="104"/>
      <c r="BQ1756" s="104"/>
      <c r="BR1756" s="104"/>
      <c r="BS1756" s="104"/>
      <c r="BT1756" s="104"/>
      <c r="BU1756" s="104"/>
      <c r="BV1756" s="104"/>
      <c r="BW1756" s="104"/>
      <c r="BX1756" s="104"/>
      <c r="BY1756" s="104"/>
      <c r="BZ1756" s="104"/>
      <c r="CA1756" s="104"/>
      <c r="CB1756" s="104"/>
      <c r="CC1756" s="104"/>
      <c r="CD1756" s="104"/>
      <c r="CE1756" s="104"/>
      <c r="CF1756" s="104"/>
      <c r="CG1756" s="104"/>
      <c r="CH1756" s="104"/>
      <c r="CI1756" s="104"/>
      <c r="CJ1756" s="104"/>
      <c r="CK1756" s="104"/>
      <c r="CL1756" s="104"/>
      <c r="CM1756" s="104"/>
      <c r="CN1756" s="104"/>
      <c r="CO1756" s="104"/>
      <c r="CP1756" s="104"/>
      <c r="CQ1756" s="104"/>
      <c r="CR1756" s="104"/>
      <c r="CS1756" s="104"/>
      <c r="CT1756" s="104"/>
      <c r="CU1756" s="104"/>
      <c r="CV1756" s="104"/>
      <c r="CW1756" s="104"/>
      <c r="CX1756" s="104"/>
      <c r="CY1756" s="104"/>
      <c r="CZ1756" s="104"/>
      <c r="DA1756" s="104"/>
      <c r="DB1756" s="104"/>
      <c r="DC1756" s="104"/>
      <c r="DD1756" s="104"/>
      <c r="DE1756" s="104"/>
      <c r="DF1756" s="104"/>
      <c r="DG1756" s="104"/>
      <c r="DH1756" s="104"/>
      <c r="DI1756" s="104"/>
      <c r="DJ1756" s="107"/>
    </row>
    <row r="1757" spans="1:114" x14ac:dyDescent="0.2">
      <c r="A1757" s="164"/>
      <c r="B1757" s="165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Q1757" s="116"/>
      <c r="R1757" s="116"/>
      <c r="S1757" s="116"/>
      <c r="T1757" s="116"/>
      <c r="U1757" s="116"/>
      <c r="V1757" s="116"/>
      <c r="W1757" s="116"/>
      <c r="X1757" s="116"/>
      <c r="Y1757" s="122"/>
      <c r="Z1757" s="104"/>
      <c r="AA1757" s="104"/>
      <c r="AB1757" s="104"/>
      <c r="AC1757" s="104"/>
      <c r="AD1757" s="104"/>
      <c r="AE1757" s="104"/>
      <c r="AF1757" s="104"/>
      <c r="AG1757" s="104"/>
      <c r="AH1757" s="104"/>
      <c r="AI1757" s="104"/>
      <c r="AJ1757" s="104"/>
      <c r="AK1757" s="104"/>
      <c r="AL1757" s="104"/>
      <c r="AM1757" s="104"/>
      <c r="AN1757" s="104"/>
      <c r="AO1757" s="104"/>
      <c r="AP1757" s="104"/>
      <c r="AQ1757" s="104"/>
      <c r="AR1757" s="104"/>
      <c r="AS1757" s="104"/>
      <c r="AT1757" s="104"/>
      <c r="AU1757" s="104"/>
      <c r="AV1757" s="104"/>
      <c r="AW1757" s="104"/>
      <c r="AX1757" s="104"/>
      <c r="AY1757" s="104"/>
      <c r="AZ1757" s="104"/>
      <c r="BA1757" s="104"/>
      <c r="BB1757" s="104"/>
      <c r="BC1757" s="104"/>
      <c r="BD1757" s="104"/>
      <c r="BE1757" s="104"/>
      <c r="BF1757" s="104"/>
      <c r="BG1757" s="104"/>
      <c r="BH1757" s="104"/>
      <c r="BI1757" s="104"/>
      <c r="BJ1757" s="104"/>
      <c r="BK1757" s="104"/>
      <c r="BL1757" s="104"/>
      <c r="BM1757" s="104"/>
      <c r="BN1757" s="104"/>
      <c r="BO1757" s="104"/>
      <c r="BP1757" s="104"/>
      <c r="BQ1757" s="104"/>
      <c r="BR1757" s="104"/>
      <c r="BS1757" s="104"/>
      <c r="BT1757" s="104"/>
      <c r="BU1757" s="104"/>
      <c r="BV1757" s="104"/>
      <c r="BW1757" s="104"/>
      <c r="BX1757" s="104"/>
      <c r="BY1757" s="104"/>
      <c r="BZ1757" s="104"/>
      <c r="CA1757" s="104"/>
      <c r="CB1757" s="104"/>
      <c r="CC1757" s="104"/>
      <c r="CD1757" s="104"/>
      <c r="CE1757" s="104"/>
      <c r="CF1757" s="104"/>
      <c r="CG1757" s="104"/>
      <c r="CH1757" s="104"/>
      <c r="CI1757" s="104"/>
      <c r="CJ1757" s="104"/>
      <c r="CK1757" s="104"/>
      <c r="CL1757" s="104"/>
      <c r="CM1757" s="104"/>
      <c r="CN1757" s="104"/>
      <c r="CO1757" s="104"/>
      <c r="CP1757" s="104"/>
      <c r="CQ1757" s="104"/>
      <c r="CR1757" s="104"/>
      <c r="CS1757" s="104"/>
      <c r="CT1757" s="104"/>
      <c r="CU1757" s="104"/>
      <c r="CV1757" s="104"/>
      <c r="CW1757" s="104"/>
      <c r="CX1757" s="104"/>
      <c r="CY1757" s="104"/>
      <c r="CZ1757" s="104"/>
      <c r="DA1757" s="104"/>
      <c r="DB1757" s="104"/>
      <c r="DC1757" s="104"/>
      <c r="DD1757" s="104"/>
      <c r="DE1757" s="104"/>
      <c r="DF1757" s="104"/>
      <c r="DG1757" s="104"/>
      <c r="DH1757" s="104"/>
      <c r="DI1757" s="104"/>
      <c r="DJ1757" s="107"/>
    </row>
    <row r="1758" spans="1:114" x14ac:dyDescent="0.2">
      <c r="A1758" s="164"/>
      <c r="B1758" s="165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Q1758" s="116"/>
      <c r="R1758" s="116"/>
      <c r="S1758" s="116"/>
      <c r="T1758" s="116"/>
      <c r="U1758" s="116"/>
      <c r="V1758" s="116"/>
      <c r="W1758" s="116"/>
      <c r="X1758" s="116"/>
      <c r="Y1758" s="122"/>
      <c r="Z1758" s="104"/>
      <c r="AA1758" s="104"/>
      <c r="AB1758" s="104"/>
      <c r="AC1758" s="104"/>
      <c r="AD1758" s="104"/>
      <c r="AE1758" s="104"/>
      <c r="AF1758" s="104"/>
      <c r="AG1758" s="104"/>
      <c r="AH1758" s="104"/>
      <c r="AI1758" s="104"/>
      <c r="AJ1758" s="104"/>
      <c r="AK1758" s="104"/>
      <c r="AL1758" s="104"/>
      <c r="AM1758" s="104"/>
      <c r="AN1758" s="104"/>
      <c r="AO1758" s="104"/>
      <c r="AP1758" s="104"/>
      <c r="AQ1758" s="104"/>
      <c r="AR1758" s="104"/>
      <c r="AS1758" s="104"/>
      <c r="AT1758" s="104"/>
      <c r="AU1758" s="104"/>
      <c r="AV1758" s="104"/>
      <c r="AW1758" s="104"/>
      <c r="AX1758" s="104"/>
      <c r="AY1758" s="104"/>
      <c r="AZ1758" s="104"/>
      <c r="BA1758" s="104"/>
      <c r="BB1758" s="104"/>
      <c r="BC1758" s="104"/>
      <c r="BD1758" s="104"/>
      <c r="BE1758" s="104"/>
      <c r="BF1758" s="104"/>
      <c r="BG1758" s="104"/>
      <c r="BH1758" s="104"/>
      <c r="BI1758" s="104"/>
      <c r="BJ1758" s="104"/>
      <c r="BK1758" s="104"/>
      <c r="BL1758" s="104"/>
      <c r="BM1758" s="104"/>
      <c r="BN1758" s="104"/>
      <c r="BO1758" s="104"/>
      <c r="BP1758" s="104"/>
      <c r="BQ1758" s="104"/>
      <c r="BR1758" s="104"/>
      <c r="BS1758" s="104"/>
      <c r="BT1758" s="104"/>
      <c r="BU1758" s="104"/>
      <c r="BV1758" s="104"/>
      <c r="BW1758" s="104"/>
      <c r="BX1758" s="104"/>
      <c r="BY1758" s="104"/>
      <c r="BZ1758" s="104"/>
      <c r="CA1758" s="104"/>
      <c r="CB1758" s="104"/>
      <c r="CC1758" s="104"/>
      <c r="CD1758" s="104"/>
      <c r="CE1758" s="104"/>
      <c r="CF1758" s="104"/>
      <c r="CG1758" s="104"/>
      <c r="CH1758" s="104"/>
      <c r="CI1758" s="104"/>
      <c r="CJ1758" s="104"/>
      <c r="CK1758" s="104"/>
      <c r="CL1758" s="104"/>
      <c r="CM1758" s="104"/>
      <c r="CN1758" s="104"/>
      <c r="CO1758" s="104"/>
      <c r="CP1758" s="104"/>
      <c r="CQ1758" s="104"/>
      <c r="CR1758" s="104"/>
      <c r="CS1758" s="104"/>
      <c r="CT1758" s="104"/>
      <c r="CU1758" s="104"/>
      <c r="CV1758" s="104"/>
      <c r="CW1758" s="104"/>
      <c r="CX1758" s="104"/>
      <c r="CY1758" s="104"/>
      <c r="CZ1758" s="104"/>
      <c r="DA1758" s="104"/>
      <c r="DB1758" s="104"/>
      <c r="DC1758" s="104"/>
      <c r="DD1758" s="104"/>
      <c r="DE1758" s="104"/>
      <c r="DF1758" s="104"/>
      <c r="DG1758" s="104"/>
      <c r="DH1758" s="104"/>
      <c r="DI1758" s="104"/>
      <c r="DJ1758" s="107"/>
    </row>
    <row r="1759" spans="1:114" x14ac:dyDescent="0.2">
      <c r="A1759" s="164"/>
      <c r="B1759" s="165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Q1759" s="116"/>
      <c r="R1759" s="116"/>
      <c r="S1759" s="116"/>
      <c r="T1759" s="116"/>
      <c r="U1759" s="116"/>
      <c r="V1759" s="116"/>
      <c r="W1759" s="116"/>
      <c r="X1759" s="116"/>
      <c r="Y1759" s="122"/>
      <c r="Z1759" s="104"/>
      <c r="AA1759" s="104"/>
      <c r="AB1759" s="104"/>
      <c r="AC1759" s="104"/>
      <c r="AD1759" s="104"/>
      <c r="AE1759" s="104"/>
      <c r="AF1759" s="104"/>
      <c r="AG1759" s="104"/>
      <c r="AH1759" s="104"/>
      <c r="AI1759" s="104"/>
      <c r="AJ1759" s="104"/>
      <c r="AK1759" s="104"/>
      <c r="AL1759" s="104"/>
      <c r="AM1759" s="104"/>
      <c r="AN1759" s="104"/>
      <c r="AO1759" s="104"/>
      <c r="AP1759" s="104"/>
      <c r="AQ1759" s="104"/>
      <c r="AR1759" s="104"/>
      <c r="AS1759" s="104"/>
      <c r="AT1759" s="104"/>
      <c r="AU1759" s="104"/>
      <c r="AV1759" s="104"/>
      <c r="AW1759" s="104"/>
      <c r="AX1759" s="104"/>
      <c r="AY1759" s="104"/>
      <c r="AZ1759" s="104"/>
      <c r="BA1759" s="104"/>
      <c r="BB1759" s="104"/>
      <c r="BC1759" s="104"/>
      <c r="BD1759" s="104"/>
      <c r="BE1759" s="104"/>
      <c r="BF1759" s="104"/>
      <c r="BG1759" s="104"/>
      <c r="BH1759" s="104"/>
      <c r="BI1759" s="104"/>
      <c r="BJ1759" s="104"/>
      <c r="BK1759" s="104"/>
      <c r="BL1759" s="104"/>
      <c r="BM1759" s="104"/>
      <c r="BN1759" s="104"/>
      <c r="BO1759" s="104"/>
      <c r="BP1759" s="104"/>
      <c r="BQ1759" s="104"/>
      <c r="BR1759" s="104"/>
      <c r="BS1759" s="104"/>
      <c r="BT1759" s="104"/>
      <c r="BU1759" s="104"/>
      <c r="BV1759" s="104"/>
      <c r="BW1759" s="104"/>
      <c r="BX1759" s="104"/>
      <c r="BY1759" s="104"/>
      <c r="BZ1759" s="104"/>
      <c r="CA1759" s="104"/>
      <c r="CB1759" s="104"/>
      <c r="CC1759" s="104"/>
      <c r="CD1759" s="104"/>
      <c r="CE1759" s="104"/>
      <c r="CF1759" s="104"/>
      <c r="CG1759" s="104"/>
      <c r="CH1759" s="104"/>
      <c r="CI1759" s="104"/>
      <c r="CJ1759" s="104"/>
      <c r="CK1759" s="104"/>
      <c r="CL1759" s="104"/>
      <c r="CM1759" s="104"/>
      <c r="CN1759" s="104"/>
      <c r="CO1759" s="104"/>
      <c r="CP1759" s="104"/>
      <c r="CQ1759" s="104"/>
      <c r="CR1759" s="104"/>
      <c r="CS1759" s="104"/>
      <c r="CT1759" s="104"/>
      <c r="CU1759" s="104"/>
      <c r="CV1759" s="104"/>
      <c r="CW1759" s="104"/>
      <c r="CX1759" s="104"/>
      <c r="CY1759" s="104"/>
      <c r="CZ1759" s="104"/>
      <c r="DA1759" s="104"/>
      <c r="DB1759" s="104"/>
      <c r="DC1759" s="104"/>
      <c r="DD1759" s="104"/>
      <c r="DE1759" s="104"/>
      <c r="DF1759" s="104"/>
      <c r="DG1759" s="104"/>
      <c r="DH1759" s="104"/>
      <c r="DI1759" s="104"/>
      <c r="DJ1759" s="107"/>
    </row>
    <row r="1760" spans="1:114" x14ac:dyDescent="0.2">
      <c r="A1760" s="164"/>
      <c r="B1760" s="165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Q1760" s="116"/>
      <c r="R1760" s="116"/>
      <c r="S1760" s="116"/>
      <c r="T1760" s="116"/>
      <c r="U1760" s="116"/>
      <c r="V1760" s="116"/>
      <c r="W1760" s="116"/>
      <c r="X1760" s="116"/>
      <c r="Y1760" s="122"/>
      <c r="Z1760" s="104"/>
      <c r="AA1760" s="104"/>
      <c r="AB1760" s="104"/>
      <c r="AC1760" s="104"/>
      <c r="AD1760" s="104"/>
      <c r="AE1760" s="104"/>
      <c r="AF1760" s="104"/>
      <c r="AG1760" s="104"/>
      <c r="AH1760" s="104"/>
      <c r="AI1760" s="104"/>
      <c r="AJ1760" s="104"/>
      <c r="AK1760" s="104"/>
      <c r="AL1760" s="104"/>
      <c r="AM1760" s="104"/>
      <c r="AN1760" s="104"/>
      <c r="AO1760" s="104"/>
      <c r="AP1760" s="104"/>
      <c r="AQ1760" s="104"/>
      <c r="AR1760" s="104"/>
      <c r="AS1760" s="104"/>
      <c r="AT1760" s="104"/>
      <c r="AU1760" s="104"/>
      <c r="AV1760" s="104"/>
      <c r="AW1760" s="104"/>
      <c r="AX1760" s="104"/>
      <c r="AY1760" s="104"/>
      <c r="AZ1760" s="104"/>
      <c r="BA1760" s="104"/>
      <c r="BB1760" s="104"/>
      <c r="BC1760" s="104"/>
      <c r="BD1760" s="104"/>
      <c r="BE1760" s="104"/>
      <c r="BF1760" s="104"/>
      <c r="BG1760" s="104"/>
      <c r="BH1760" s="104"/>
      <c r="BI1760" s="104"/>
      <c r="BJ1760" s="104"/>
      <c r="BK1760" s="104"/>
      <c r="BL1760" s="104"/>
      <c r="BM1760" s="104"/>
      <c r="BN1760" s="104"/>
      <c r="BO1760" s="104"/>
      <c r="BP1760" s="104"/>
      <c r="BQ1760" s="104"/>
      <c r="BR1760" s="104"/>
      <c r="BS1760" s="104"/>
      <c r="BT1760" s="104"/>
      <c r="BU1760" s="104"/>
      <c r="BV1760" s="104"/>
      <c r="BW1760" s="104"/>
      <c r="BX1760" s="104"/>
      <c r="BY1760" s="104"/>
      <c r="BZ1760" s="104"/>
      <c r="CA1760" s="104"/>
      <c r="CB1760" s="104"/>
      <c r="CC1760" s="104"/>
      <c r="CD1760" s="104"/>
      <c r="CE1760" s="104"/>
      <c r="CF1760" s="104"/>
      <c r="CG1760" s="104"/>
      <c r="CH1760" s="104"/>
      <c r="CI1760" s="104"/>
      <c r="CJ1760" s="104"/>
      <c r="CK1760" s="104"/>
      <c r="CL1760" s="104"/>
      <c r="CM1760" s="104"/>
      <c r="CN1760" s="104"/>
      <c r="CO1760" s="104"/>
      <c r="CP1760" s="104"/>
      <c r="CQ1760" s="104"/>
      <c r="CR1760" s="104"/>
      <c r="CS1760" s="104"/>
      <c r="CT1760" s="104"/>
      <c r="CU1760" s="104"/>
      <c r="CV1760" s="104"/>
      <c r="CW1760" s="104"/>
      <c r="CX1760" s="104"/>
      <c r="CY1760" s="104"/>
      <c r="CZ1760" s="104"/>
      <c r="DA1760" s="104"/>
      <c r="DB1760" s="104"/>
      <c r="DC1760" s="104"/>
      <c r="DD1760" s="104"/>
      <c r="DE1760" s="104"/>
      <c r="DF1760" s="104"/>
      <c r="DG1760" s="104"/>
      <c r="DH1760" s="104"/>
      <c r="DI1760" s="104"/>
      <c r="DJ1760" s="107"/>
    </row>
    <row r="1761" spans="1:114" x14ac:dyDescent="0.2">
      <c r="A1761" s="164"/>
      <c r="B1761" s="165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Q1761" s="116"/>
      <c r="R1761" s="116"/>
      <c r="S1761" s="116"/>
      <c r="T1761" s="116"/>
      <c r="U1761" s="116"/>
      <c r="V1761" s="116"/>
      <c r="W1761" s="116"/>
      <c r="X1761" s="116"/>
      <c r="Y1761" s="122"/>
      <c r="Z1761" s="104"/>
      <c r="AA1761" s="104"/>
      <c r="AB1761" s="104"/>
      <c r="AC1761" s="104"/>
      <c r="AD1761" s="104"/>
      <c r="AE1761" s="104"/>
      <c r="AF1761" s="104"/>
      <c r="AG1761" s="104"/>
      <c r="AH1761" s="104"/>
      <c r="AI1761" s="104"/>
      <c r="AJ1761" s="104"/>
      <c r="AK1761" s="104"/>
      <c r="AL1761" s="104"/>
      <c r="AM1761" s="104"/>
      <c r="AN1761" s="104"/>
      <c r="AO1761" s="104"/>
      <c r="AP1761" s="104"/>
      <c r="AQ1761" s="104"/>
      <c r="AR1761" s="104"/>
      <c r="AS1761" s="104"/>
      <c r="AT1761" s="104"/>
      <c r="AU1761" s="104"/>
      <c r="AV1761" s="104"/>
      <c r="AW1761" s="104"/>
      <c r="AX1761" s="104"/>
      <c r="AY1761" s="104"/>
      <c r="AZ1761" s="104"/>
      <c r="BA1761" s="104"/>
      <c r="BB1761" s="104"/>
      <c r="BC1761" s="104"/>
      <c r="BD1761" s="104"/>
      <c r="BE1761" s="104"/>
      <c r="BF1761" s="104"/>
      <c r="BG1761" s="104"/>
      <c r="BH1761" s="104"/>
      <c r="BI1761" s="104"/>
      <c r="BJ1761" s="104"/>
      <c r="BK1761" s="104"/>
      <c r="BL1761" s="104"/>
      <c r="BM1761" s="104"/>
      <c r="BN1761" s="104"/>
      <c r="BO1761" s="104"/>
      <c r="BP1761" s="104"/>
      <c r="BQ1761" s="104"/>
      <c r="BR1761" s="104"/>
      <c r="BS1761" s="104"/>
      <c r="BT1761" s="104"/>
      <c r="BU1761" s="104"/>
      <c r="BV1761" s="104"/>
      <c r="BW1761" s="104"/>
      <c r="BX1761" s="104"/>
      <c r="BY1761" s="104"/>
      <c r="BZ1761" s="104"/>
      <c r="CA1761" s="104"/>
      <c r="CB1761" s="104"/>
      <c r="CC1761" s="104"/>
      <c r="CD1761" s="104"/>
      <c r="CE1761" s="104"/>
      <c r="CF1761" s="104"/>
      <c r="CG1761" s="104"/>
      <c r="CH1761" s="104"/>
      <c r="CI1761" s="104"/>
      <c r="CJ1761" s="104"/>
      <c r="CK1761" s="104"/>
      <c r="CL1761" s="104"/>
      <c r="CM1761" s="104"/>
      <c r="CN1761" s="104"/>
      <c r="CO1761" s="104"/>
      <c r="CP1761" s="104"/>
      <c r="CQ1761" s="104"/>
      <c r="CR1761" s="104"/>
      <c r="CS1761" s="104"/>
      <c r="CT1761" s="104"/>
      <c r="CU1761" s="104"/>
      <c r="CV1761" s="104"/>
      <c r="CW1761" s="104"/>
      <c r="CX1761" s="104"/>
      <c r="CY1761" s="104"/>
      <c r="CZ1761" s="104"/>
      <c r="DA1761" s="104"/>
      <c r="DB1761" s="104"/>
      <c r="DC1761" s="104"/>
      <c r="DD1761" s="104"/>
      <c r="DE1761" s="104"/>
      <c r="DF1761" s="104"/>
      <c r="DG1761" s="104"/>
      <c r="DH1761" s="104"/>
      <c r="DI1761" s="104"/>
      <c r="DJ1761" s="107"/>
    </row>
    <row r="1762" spans="1:114" x14ac:dyDescent="0.2">
      <c r="A1762" s="164"/>
      <c r="B1762" s="165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Q1762" s="116"/>
      <c r="R1762" s="116"/>
      <c r="S1762" s="116"/>
      <c r="T1762" s="116"/>
      <c r="U1762" s="116"/>
      <c r="V1762" s="116"/>
      <c r="W1762" s="116"/>
      <c r="X1762" s="116"/>
      <c r="Y1762" s="122"/>
      <c r="Z1762" s="104"/>
      <c r="AA1762" s="104"/>
      <c r="AB1762" s="104"/>
      <c r="AC1762" s="104"/>
      <c r="AD1762" s="104"/>
      <c r="AE1762" s="104"/>
      <c r="AF1762" s="104"/>
      <c r="AG1762" s="104"/>
      <c r="AH1762" s="104"/>
      <c r="AI1762" s="104"/>
      <c r="AJ1762" s="104"/>
      <c r="AK1762" s="104"/>
      <c r="AL1762" s="104"/>
      <c r="AM1762" s="104"/>
      <c r="AN1762" s="104"/>
      <c r="AO1762" s="104"/>
      <c r="AP1762" s="104"/>
      <c r="AQ1762" s="104"/>
      <c r="AR1762" s="104"/>
      <c r="AS1762" s="104"/>
      <c r="AT1762" s="104"/>
      <c r="AU1762" s="104"/>
      <c r="AV1762" s="104"/>
      <c r="AW1762" s="104"/>
      <c r="AX1762" s="104"/>
      <c r="AY1762" s="104"/>
      <c r="AZ1762" s="104"/>
      <c r="BA1762" s="104"/>
      <c r="BB1762" s="104"/>
      <c r="BC1762" s="104"/>
      <c r="BD1762" s="104"/>
      <c r="BE1762" s="104"/>
      <c r="BF1762" s="104"/>
      <c r="BG1762" s="104"/>
      <c r="BH1762" s="104"/>
      <c r="BI1762" s="104"/>
      <c r="BJ1762" s="104"/>
      <c r="BK1762" s="104"/>
      <c r="BL1762" s="104"/>
      <c r="BM1762" s="104"/>
      <c r="BN1762" s="104"/>
      <c r="BO1762" s="104"/>
      <c r="BP1762" s="104"/>
      <c r="BQ1762" s="104"/>
      <c r="BR1762" s="104"/>
      <c r="BS1762" s="104"/>
      <c r="BT1762" s="104"/>
      <c r="BU1762" s="104"/>
      <c r="BV1762" s="104"/>
      <c r="BW1762" s="104"/>
      <c r="BX1762" s="104"/>
      <c r="BY1762" s="104"/>
      <c r="BZ1762" s="104"/>
      <c r="CA1762" s="104"/>
      <c r="CB1762" s="104"/>
      <c r="CC1762" s="104"/>
      <c r="CD1762" s="104"/>
      <c r="CE1762" s="104"/>
      <c r="CF1762" s="104"/>
      <c r="CG1762" s="104"/>
      <c r="CH1762" s="104"/>
      <c r="CI1762" s="104"/>
      <c r="CJ1762" s="104"/>
      <c r="CK1762" s="104"/>
      <c r="CL1762" s="104"/>
      <c r="CM1762" s="104"/>
      <c r="CN1762" s="104"/>
      <c r="CO1762" s="104"/>
      <c r="CP1762" s="104"/>
      <c r="CQ1762" s="104"/>
      <c r="CR1762" s="104"/>
      <c r="CS1762" s="104"/>
      <c r="CT1762" s="104"/>
      <c r="CU1762" s="104"/>
      <c r="CV1762" s="104"/>
      <c r="CW1762" s="104"/>
      <c r="CX1762" s="104"/>
      <c r="CY1762" s="104"/>
      <c r="CZ1762" s="104"/>
      <c r="DA1762" s="104"/>
      <c r="DB1762" s="104"/>
      <c r="DC1762" s="104"/>
      <c r="DD1762" s="104"/>
      <c r="DE1762" s="104"/>
      <c r="DF1762" s="104"/>
      <c r="DG1762" s="104"/>
      <c r="DH1762" s="104"/>
      <c r="DI1762" s="104"/>
      <c r="DJ1762" s="107"/>
    </row>
    <row r="1763" spans="1:114" x14ac:dyDescent="0.2">
      <c r="A1763" s="164"/>
      <c r="B1763" s="165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Q1763" s="116"/>
      <c r="R1763" s="116"/>
      <c r="S1763" s="116"/>
      <c r="T1763" s="116"/>
      <c r="U1763" s="116"/>
      <c r="V1763" s="116"/>
      <c r="W1763" s="116"/>
      <c r="X1763" s="116"/>
      <c r="Y1763" s="122"/>
      <c r="Z1763" s="104"/>
      <c r="AA1763" s="104"/>
      <c r="AB1763" s="104"/>
      <c r="AC1763" s="104"/>
      <c r="AD1763" s="104"/>
      <c r="AE1763" s="104"/>
      <c r="AF1763" s="104"/>
      <c r="AG1763" s="104"/>
      <c r="AH1763" s="104"/>
      <c r="AI1763" s="104"/>
      <c r="AJ1763" s="104"/>
      <c r="AK1763" s="104"/>
      <c r="AL1763" s="104"/>
      <c r="AM1763" s="104"/>
      <c r="AN1763" s="104"/>
      <c r="AO1763" s="104"/>
      <c r="AP1763" s="104"/>
      <c r="AQ1763" s="104"/>
      <c r="AR1763" s="104"/>
      <c r="AS1763" s="104"/>
      <c r="AT1763" s="104"/>
      <c r="AU1763" s="104"/>
      <c r="AV1763" s="104"/>
      <c r="AW1763" s="104"/>
      <c r="AX1763" s="104"/>
      <c r="AY1763" s="104"/>
      <c r="AZ1763" s="104"/>
      <c r="BA1763" s="104"/>
      <c r="BB1763" s="104"/>
      <c r="BC1763" s="104"/>
      <c r="BD1763" s="104"/>
      <c r="BE1763" s="104"/>
      <c r="BF1763" s="104"/>
      <c r="BG1763" s="104"/>
      <c r="BH1763" s="104"/>
      <c r="BI1763" s="104"/>
      <c r="BJ1763" s="104"/>
      <c r="BK1763" s="104"/>
      <c r="BL1763" s="104"/>
      <c r="BM1763" s="104"/>
      <c r="BN1763" s="104"/>
      <c r="BO1763" s="104"/>
      <c r="BP1763" s="104"/>
      <c r="BQ1763" s="104"/>
      <c r="BR1763" s="104"/>
      <c r="BS1763" s="104"/>
      <c r="BT1763" s="104"/>
      <c r="BU1763" s="104"/>
      <c r="BV1763" s="104"/>
      <c r="BW1763" s="104"/>
      <c r="BX1763" s="104"/>
      <c r="BY1763" s="104"/>
      <c r="BZ1763" s="104"/>
      <c r="CA1763" s="104"/>
      <c r="CB1763" s="104"/>
      <c r="CC1763" s="104"/>
      <c r="CD1763" s="104"/>
      <c r="CE1763" s="104"/>
      <c r="CF1763" s="104"/>
      <c r="CG1763" s="104"/>
      <c r="CH1763" s="104"/>
      <c r="CI1763" s="104"/>
      <c r="CJ1763" s="104"/>
      <c r="CK1763" s="104"/>
      <c r="CL1763" s="104"/>
      <c r="CM1763" s="104"/>
      <c r="CN1763" s="104"/>
      <c r="CO1763" s="104"/>
      <c r="CP1763" s="104"/>
      <c r="CQ1763" s="104"/>
      <c r="CR1763" s="104"/>
      <c r="CS1763" s="104"/>
      <c r="CT1763" s="104"/>
      <c r="CU1763" s="104"/>
      <c r="CV1763" s="104"/>
      <c r="CW1763" s="104"/>
      <c r="CX1763" s="104"/>
      <c r="CY1763" s="104"/>
      <c r="CZ1763" s="104"/>
      <c r="DA1763" s="104"/>
      <c r="DB1763" s="104"/>
      <c r="DC1763" s="104"/>
      <c r="DD1763" s="104"/>
      <c r="DE1763" s="104"/>
      <c r="DF1763" s="104"/>
      <c r="DG1763" s="104"/>
      <c r="DH1763" s="104"/>
      <c r="DI1763" s="104"/>
      <c r="DJ1763" s="107"/>
    </row>
    <row r="1764" spans="1:114" x14ac:dyDescent="0.2">
      <c r="A1764" s="164"/>
      <c r="B1764" s="165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Q1764" s="116"/>
      <c r="R1764" s="116"/>
      <c r="S1764" s="116"/>
      <c r="T1764" s="116"/>
      <c r="U1764" s="116"/>
      <c r="V1764" s="116"/>
      <c r="W1764" s="116"/>
      <c r="X1764" s="116"/>
      <c r="Y1764" s="122"/>
      <c r="Z1764" s="104"/>
      <c r="AA1764" s="104"/>
      <c r="AB1764" s="104"/>
      <c r="AC1764" s="104"/>
      <c r="AD1764" s="104"/>
      <c r="AE1764" s="104"/>
      <c r="AF1764" s="104"/>
      <c r="AG1764" s="104"/>
      <c r="AH1764" s="104"/>
      <c r="AI1764" s="104"/>
      <c r="AJ1764" s="104"/>
      <c r="AK1764" s="104"/>
      <c r="AL1764" s="104"/>
      <c r="AM1764" s="104"/>
      <c r="AN1764" s="104"/>
      <c r="AO1764" s="104"/>
      <c r="AP1764" s="104"/>
      <c r="AQ1764" s="104"/>
      <c r="AR1764" s="104"/>
      <c r="AS1764" s="104"/>
      <c r="AT1764" s="104"/>
      <c r="AU1764" s="104"/>
      <c r="AV1764" s="104"/>
      <c r="AW1764" s="104"/>
      <c r="AX1764" s="104"/>
      <c r="AY1764" s="104"/>
      <c r="AZ1764" s="104"/>
      <c r="BA1764" s="104"/>
      <c r="BB1764" s="104"/>
      <c r="BC1764" s="104"/>
      <c r="BD1764" s="104"/>
      <c r="BE1764" s="104"/>
      <c r="BF1764" s="104"/>
      <c r="BG1764" s="104"/>
      <c r="BH1764" s="104"/>
      <c r="BI1764" s="104"/>
      <c r="BJ1764" s="104"/>
      <c r="BK1764" s="104"/>
      <c r="BL1764" s="104"/>
      <c r="BM1764" s="104"/>
      <c r="BN1764" s="104"/>
      <c r="BO1764" s="104"/>
      <c r="BP1764" s="104"/>
      <c r="BQ1764" s="104"/>
      <c r="BR1764" s="104"/>
      <c r="BS1764" s="104"/>
      <c r="BT1764" s="104"/>
      <c r="BU1764" s="104"/>
      <c r="BV1764" s="104"/>
      <c r="BW1764" s="104"/>
      <c r="BX1764" s="104"/>
      <c r="BY1764" s="104"/>
      <c r="BZ1764" s="104"/>
      <c r="CA1764" s="104"/>
      <c r="CB1764" s="104"/>
      <c r="CC1764" s="104"/>
      <c r="CD1764" s="104"/>
      <c r="CE1764" s="104"/>
      <c r="CF1764" s="104"/>
      <c r="CG1764" s="104"/>
      <c r="CH1764" s="104"/>
      <c r="CI1764" s="104"/>
      <c r="CJ1764" s="104"/>
      <c r="CK1764" s="104"/>
      <c r="CL1764" s="104"/>
      <c r="CM1764" s="104"/>
      <c r="CN1764" s="104"/>
      <c r="CO1764" s="104"/>
      <c r="CP1764" s="104"/>
      <c r="CQ1764" s="104"/>
      <c r="CR1764" s="104"/>
      <c r="CS1764" s="104"/>
      <c r="CT1764" s="104"/>
      <c r="CU1764" s="104"/>
      <c r="CV1764" s="104"/>
      <c r="CW1764" s="104"/>
      <c r="CX1764" s="104"/>
      <c r="CY1764" s="104"/>
      <c r="CZ1764" s="104"/>
      <c r="DA1764" s="104"/>
      <c r="DB1764" s="104"/>
      <c r="DC1764" s="104"/>
      <c r="DD1764" s="104"/>
      <c r="DE1764" s="104"/>
      <c r="DF1764" s="104"/>
      <c r="DG1764" s="104"/>
      <c r="DH1764" s="104"/>
      <c r="DI1764" s="104"/>
      <c r="DJ1764" s="107"/>
    </row>
    <row r="1765" spans="1:114" x14ac:dyDescent="0.2">
      <c r="A1765" s="164"/>
      <c r="B1765" s="165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Q1765" s="116"/>
      <c r="R1765" s="116"/>
      <c r="S1765" s="116"/>
      <c r="T1765" s="116"/>
      <c r="U1765" s="116"/>
      <c r="V1765" s="116"/>
      <c r="W1765" s="116"/>
      <c r="X1765" s="116"/>
      <c r="Y1765" s="122"/>
      <c r="Z1765" s="104"/>
      <c r="AA1765" s="104"/>
      <c r="AB1765" s="104"/>
      <c r="AC1765" s="104"/>
      <c r="AD1765" s="104"/>
      <c r="AE1765" s="104"/>
      <c r="AF1765" s="104"/>
      <c r="AG1765" s="104"/>
      <c r="AH1765" s="104"/>
      <c r="AI1765" s="104"/>
      <c r="AJ1765" s="104"/>
      <c r="AK1765" s="104"/>
      <c r="AL1765" s="104"/>
      <c r="AM1765" s="104"/>
      <c r="AN1765" s="104"/>
      <c r="AO1765" s="104"/>
      <c r="AP1765" s="104"/>
      <c r="AQ1765" s="104"/>
      <c r="AR1765" s="104"/>
      <c r="AS1765" s="104"/>
      <c r="AT1765" s="104"/>
      <c r="AU1765" s="104"/>
      <c r="AV1765" s="104"/>
      <c r="AW1765" s="104"/>
      <c r="AX1765" s="104"/>
      <c r="AY1765" s="104"/>
      <c r="AZ1765" s="104"/>
      <c r="BA1765" s="104"/>
      <c r="BB1765" s="104"/>
      <c r="BC1765" s="104"/>
      <c r="BD1765" s="104"/>
      <c r="BE1765" s="104"/>
      <c r="BF1765" s="104"/>
      <c r="BG1765" s="104"/>
      <c r="BH1765" s="104"/>
      <c r="BI1765" s="104"/>
      <c r="BJ1765" s="104"/>
      <c r="BK1765" s="104"/>
      <c r="BL1765" s="104"/>
      <c r="BM1765" s="104"/>
      <c r="BN1765" s="104"/>
      <c r="BO1765" s="104"/>
      <c r="BP1765" s="104"/>
      <c r="BQ1765" s="104"/>
      <c r="BR1765" s="104"/>
      <c r="BS1765" s="104"/>
      <c r="BT1765" s="104"/>
      <c r="BU1765" s="104"/>
      <c r="BV1765" s="104"/>
      <c r="BW1765" s="104"/>
      <c r="BX1765" s="104"/>
      <c r="BY1765" s="104"/>
      <c r="BZ1765" s="104"/>
      <c r="CA1765" s="104"/>
      <c r="CB1765" s="104"/>
      <c r="CC1765" s="104"/>
      <c r="CD1765" s="104"/>
      <c r="CE1765" s="104"/>
      <c r="CF1765" s="104"/>
      <c r="CG1765" s="104"/>
      <c r="CH1765" s="104"/>
      <c r="CI1765" s="104"/>
      <c r="CJ1765" s="104"/>
      <c r="CK1765" s="104"/>
      <c r="CL1765" s="104"/>
      <c r="CM1765" s="104"/>
      <c r="CN1765" s="104"/>
      <c r="CO1765" s="104"/>
      <c r="CP1765" s="104"/>
      <c r="CQ1765" s="104"/>
      <c r="CR1765" s="104"/>
      <c r="CS1765" s="104"/>
      <c r="CT1765" s="104"/>
      <c r="CU1765" s="104"/>
      <c r="CV1765" s="104"/>
      <c r="CW1765" s="104"/>
      <c r="CX1765" s="104"/>
      <c r="CY1765" s="104"/>
      <c r="CZ1765" s="104"/>
      <c r="DA1765" s="104"/>
      <c r="DB1765" s="104"/>
      <c r="DC1765" s="104"/>
      <c r="DD1765" s="104"/>
      <c r="DE1765" s="104"/>
      <c r="DF1765" s="104"/>
      <c r="DG1765" s="104"/>
      <c r="DH1765" s="104"/>
      <c r="DI1765" s="104"/>
      <c r="DJ1765" s="107"/>
    </row>
    <row r="1766" spans="1:114" x14ac:dyDescent="0.2">
      <c r="A1766" s="164"/>
      <c r="B1766" s="165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Q1766" s="116"/>
      <c r="R1766" s="116"/>
      <c r="S1766" s="116"/>
      <c r="T1766" s="116"/>
      <c r="U1766" s="116"/>
      <c r="V1766" s="116"/>
      <c r="W1766" s="116"/>
      <c r="X1766" s="116"/>
      <c r="Y1766" s="122"/>
      <c r="Z1766" s="104"/>
      <c r="AA1766" s="104"/>
      <c r="AB1766" s="104"/>
      <c r="AC1766" s="104"/>
      <c r="AD1766" s="104"/>
      <c r="AE1766" s="104"/>
      <c r="AF1766" s="104"/>
      <c r="AG1766" s="104"/>
      <c r="AH1766" s="104"/>
      <c r="AI1766" s="104"/>
      <c r="AJ1766" s="104"/>
      <c r="AK1766" s="104"/>
      <c r="AL1766" s="104"/>
      <c r="AM1766" s="104"/>
      <c r="AN1766" s="104"/>
      <c r="AO1766" s="104"/>
      <c r="AP1766" s="104"/>
      <c r="AQ1766" s="104"/>
      <c r="AR1766" s="104"/>
      <c r="AS1766" s="104"/>
      <c r="AT1766" s="104"/>
      <c r="AU1766" s="104"/>
      <c r="AV1766" s="104"/>
      <c r="AW1766" s="104"/>
      <c r="AX1766" s="104"/>
      <c r="AY1766" s="104"/>
      <c r="AZ1766" s="104"/>
      <c r="BA1766" s="104"/>
      <c r="BB1766" s="104"/>
      <c r="BC1766" s="104"/>
      <c r="BD1766" s="104"/>
      <c r="BE1766" s="104"/>
      <c r="BF1766" s="104"/>
      <c r="BG1766" s="104"/>
      <c r="BH1766" s="104"/>
      <c r="BI1766" s="104"/>
      <c r="BJ1766" s="104"/>
      <c r="BK1766" s="104"/>
      <c r="BL1766" s="104"/>
      <c r="BM1766" s="104"/>
      <c r="BN1766" s="104"/>
      <c r="BO1766" s="104"/>
      <c r="BP1766" s="104"/>
      <c r="BQ1766" s="104"/>
      <c r="BR1766" s="104"/>
      <c r="BS1766" s="104"/>
      <c r="BT1766" s="104"/>
      <c r="BU1766" s="104"/>
      <c r="BV1766" s="104"/>
      <c r="BW1766" s="104"/>
      <c r="BX1766" s="104"/>
      <c r="BY1766" s="104"/>
      <c r="BZ1766" s="104"/>
      <c r="CA1766" s="104"/>
      <c r="CB1766" s="104"/>
      <c r="CC1766" s="104"/>
      <c r="CD1766" s="104"/>
      <c r="CE1766" s="104"/>
      <c r="CF1766" s="104"/>
      <c r="CG1766" s="104"/>
      <c r="CH1766" s="104"/>
      <c r="CI1766" s="104"/>
      <c r="CJ1766" s="104"/>
      <c r="CK1766" s="104"/>
      <c r="CL1766" s="104"/>
      <c r="CM1766" s="104"/>
      <c r="CN1766" s="104"/>
      <c r="CO1766" s="104"/>
      <c r="CP1766" s="104"/>
      <c r="CQ1766" s="104"/>
      <c r="CR1766" s="104"/>
      <c r="CS1766" s="104"/>
      <c r="CT1766" s="104"/>
      <c r="CU1766" s="104"/>
      <c r="CV1766" s="104"/>
      <c r="CW1766" s="104"/>
      <c r="CX1766" s="104"/>
      <c r="CY1766" s="104"/>
      <c r="CZ1766" s="104"/>
      <c r="DA1766" s="104"/>
      <c r="DB1766" s="104"/>
      <c r="DC1766" s="104"/>
      <c r="DD1766" s="104"/>
      <c r="DE1766" s="104"/>
      <c r="DF1766" s="104"/>
      <c r="DG1766" s="104"/>
      <c r="DH1766" s="104"/>
      <c r="DI1766" s="104"/>
      <c r="DJ1766" s="107"/>
    </row>
    <row r="1767" spans="1:114" x14ac:dyDescent="0.2">
      <c r="A1767" s="164"/>
      <c r="B1767" s="165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Q1767" s="116"/>
      <c r="R1767" s="116"/>
      <c r="S1767" s="116"/>
      <c r="T1767" s="116"/>
      <c r="U1767" s="116"/>
      <c r="V1767" s="116"/>
      <c r="W1767" s="116"/>
      <c r="X1767" s="116"/>
      <c r="Y1767" s="122"/>
      <c r="Z1767" s="104"/>
      <c r="AA1767" s="104"/>
      <c r="AB1767" s="104"/>
      <c r="AC1767" s="104"/>
      <c r="AD1767" s="104"/>
      <c r="AE1767" s="104"/>
      <c r="AF1767" s="104"/>
      <c r="AG1767" s="104"/>
      <c r="AH1767" s="104"/>
      <c r="AI1767" s="104"/>
      <c r="AJ1767" s="104"/>
      <c r="AK1767" s="104"/>
      <c r="AL1767" s="104"/>
      <c r="AM1767" s="104"/>
      <c r="AN1767" s="104"/>
      <c r="AO1767" s="104"/>
      <c r="AP1767" s="104"/>
      <c r="AQ1767" s="104"/>
      <c r="AR1767" s="104"/>
      <c r="AS1767" s="104"/>
      <c r="AT1767" s="104"/>
      <c r="AU1767" s="104"/>
      <c r="AV1767" s="104"/>
      <c r="AW1767" s="104"/>
      <c r="AX1767" s="104"/>
      <c r="AY1767" s="104"/>
      <c r="AZ1767" s="104"/>
      <c r="BA1767" s="104"/>
      <c r="BB1767" s="104"/>
      <c r="BC1767" s="104"/>
      <c r="BD1767" s="104"/>
      <c r="BE1767" s="104"/>
      <c r="BF1767" s="104"/>
      <c r="BG1767" s="104"/>
      <c r="BH1767" s="104"/>
      <c r="BI1767" s="104"/>
      <c r="BJ1767" s="104"/>
      <c r="BK1767" s="104"/>
      <c r="BL1767" s="104"/>
      <c r="BM1767" s="104"/>
      <c r="BN1767" s="104"/>
      <c r="BO1767" s="104"/>
      <c r="BP1767" s="104"/>
      <c r="BQ1767" s="104"/>
      <c r="BR1767" s="104"/>
      <c r="BS1767" s="104"/>
      <c r="BT1767" s="104"/>
      <c r="BU1767" s="104"/>
      <c r="BV1767" s="104"/>
      <c r="BW1767" s="104"/>
      <c r="BX1767" s="104"/>
      <c r="BY1767" s="104"/>
      <c r="BZ1767" s="104"/>
      <c r="CA1767" s="104"/>
      <c r="CB1767" s="104"/>
      <c r="CC1767" s="104"/>
      <c r="CD1767" s="104"/>
      <c r="CE1767" s="104"/>
      <c r="CF1767" s="104"/>
      <c r="CG1767" s="104"/>
      <c r="CH1767" s="104"/>
      <c r="CI1767" s="104"/>
      <c r="CJ1767" s="104"/>
      <c r="CK1767" s="104"/>
      <c r="CL1767" s="104"/>
      <c r="CM1767" s="104"/>
      <c r="CN1767" s="104"/>
      <c r="CO1767" s="104"/>
      <c r="CP1767" s="104"/>
      <c r="CQ1767" s="104"/>
      <c r="CR1767" s="104"/>
      <c r="CS1767" s="104"/>
      <c r="CT1767" s="104"/>
      <c r="CU1767" s="104"/>
      <c r="CV1767" s="104"/>
      <c r="CW1767" s="104"/>
      <c r="CX1767" s="104"/>
      <c r="CY1767" s="104"/>
      <c r="CZ1767" s="104"/>
      <c r="DA1767" s="104"/>
      <c r="DB1767" s="104"/>
      <c r="DC1767" s="104"/>
      <c r="DD1767" s="104"/>
      <c r="DE1767" s="104"/>
      <c r="DF1767" s="104"/>
      <c r="DG1767" s="104"/>
      <c r="DH1767" s="104"/>
      <c r="DI1767" s="104"/>
      <c r="DJ1767" s="107"/>
    </row>
    <row r="1768" spans="1:114" x14ac:dyDescent="0.2">
      <c r="A1768" s="164"/>
      <c r="B1768" s="165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Q1768" s="116"/>
      <c r="R1768" s="116"/>
      <c r="S1768" s="116"/>
      <c r="T1768" s="116"/>
      <c r="U1768" s="116"/>
      <c r="V1768" s="116"/>
      <c r="W1768" s="116"/>
      <c r="X1768" s="116"/>
      <c r="Y1768" s="122"/>
      <c r="Z1768" s="104"/>
      <c r="AA1768" s="104"/>
      <c r="AB1768" s="104"/>
      <c r="AC1768" s="104"/>
      <c r="AD1768" s="104"/>
      <c r="AE1768" s="104"/>
      <c r="AF1768" s="104"/>
      <c r="AG1768" s="104"/>
      <c r="AH1768" s="104"/>
      <c r="AI1768" s="104"/>
      <c r="AJ1768" s="104"/>
      <c r="AK1768" s="104"/>
      <c r="AL1768" s="104"/>
      <c r="AM1768" s="104"/>
      <c r="AN1768" s="104"/>
      <c r="AO1768" s="104"/>
      <c r="AP1768" s="104"/>
      <c r="AQ1768" s="104"/>
      <c r="AR1768" s="104"/>
      <c r="AS1768" s="104"/>
      <c r="AT1768" s="104"/>
      <c r="AU1768" s="104"/>
      <c r="AV1768" s="104"/>
      <c r="AW1768" s="104"/>
      <c r="AX1768" s="104"/>
      <c r="AY1768" s="104"/>
      <c r="AZ1768" s="104"/>
      <c r="BA1768" s="104"/>
      <c r="BB1768" s="104"/>
      <c r="BC1768" s="104"/>
      <c r="BD1768" s="104"/>
      <c r="BE1768" s="104"/>
      <c r="BF1768" s="104"/>
      <c r="BG1768" s="104"/>
      <c r="BH1768" s="104"/>
      <c r="BI1768" s="104"/>
      <c r="BJ1768" s="104"/>
      <c r="BK1768" s="104"/>
      <c r="BL1768" s="104"/>
      <c r="BM1768" s="104"/>
      <c r="BN1768" s="104"/>
      <c r="BO1768" s="104"/>
      <c r="BP1768" s="104"/>
      <c r="BQ1768" s="104"/>
      <c r="BR1768" s="104"/>
      <c r="BS1768" s="104"/>
      <c r="BT1768" s="104"/>
      <c r="BU1768" s="104"/>
      <c r="BV1768" s="104"/>
      <c r="BW1768" s="104"/>
      <c r="BX1768" s="104"/>
      <c r="BY1768" s="104"/>
      <c r="BZ1768" s="104"/>
      <c r="CA1768" s="104"/>
      <c r="CB1768" s="104"/>
      <c r="CC1768" s="104"/>
      <c r="CD1768" s="104"/>
      <c r="CE1768" s="104"/>
      <c r="CF1768" s="104"/>
      <c r="CG1768" s="104"/>
      <c r="CH1768" s="104"/>
      <c r="CI1768" s="104"/>
      <c r="CJ1768" s="104"/>
      <c r="CK1768" s="104"/>
      <c r="CL1768" s="104"/>
      <c r="CM1768" s="104"/>
      <c r="CN1768" s="104"/>
      <c r="CO1768" s="104"/>
      <c r="CP1768" s="104"/>
      <c r="CQ1768" s="104"/>
      <c r="CR1768" s="104"/>
      <c r="CS1768" s="104"/>
      <c r="CT1768" s="104"/>
      <c r="CU1768" s="104"/>
      <c r="CV1768" s="104"/>
      <c r="CW1768" s="104"/>
      <c r="CX1768" s="104"/>
      <c r="CY1768" s="104"/>
      <c r="CZ1768" s="104"/>
      <c r="DA1768" s="104"/>
      <c r="DB1768" s="104"/>
      <c r="DC1768" s="104"/>
      <c r="DD1768" s="104"/>
      <c r="DE1768" s="104"/>
      <c r="DF1768" s="104"/>
      <c r="DG1768" s="104"/>
      <c r="DH1768" s="104"/>
      <c r="DI1768" s="104"/>
      <c r="DJ1768" s="107"/>
    </row>
    <row r="1769" spans="1:114" x14ac:dyDescent="0.2">
      <c r="A1769" s="164"/>
      <c r="B1769" s="165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Q1769" s="116"/>
      <c r="R1769" s="116"/>
      <c r="S1769" s="116"/>
      <c r="T1769" s="116"/>
      <c r="U1769" s="116"/>
      <c r="V1769" s="116"/>
      <c r="W1769" s="116"/>
      <c r="X1769" s="116"/>
      <c r="Y1769" s="122"/>
      <c r="Z1769" s="104"/>
      <c r="AA1769" s="104"/>
      <c r="AB1769" s="104"/>
      <c r="AC1769" s="104"/>
      <c r="AD1769" s="104"/>
      <c r="AE1769" s="104"/>
      <c r="AF1769" s="104"/>
      <c r="AG1769" s="104"/>
      <c r="AH1769" s="104"/>
      <c r="AI1769" s="104"/>
      <c r="AJ1769" s="104"/>
      <c r="AK1769" s="104"/>
      <c r="AL1769" s="104"/>
      <c r="AM1769" s="104"/>
      <c r="AN1769" s="104"/>
      <c r="AO1769" s="104"/>
      <c r="AP1769" s="104"/>
      <c r="AQ1769" s="104"/>
      <c r="AR1769" s="104"/>
      <c r="AS1769" s="104"/>
      <c r="AT1769" s="104"/>
      <c r="AU1769" s="104"/>
      <c r="AV1769" s="104"/>
      <c r="AW1769" s="104"/>
      <c r="AX1769" s="104"/>
      <c r="AY1769" s="104"/>
      <c r="AZ1769" s="104"/>
      <c r="BA1769" s="104"/>
      <c r="BB1769" s="104"/>
      <c r="BC1769" s="104"/>
      <c r="BD1769" s="104"/>
      <c r="BE1769" s="104"/>
      <c r="BF1769" s="104"/>
      <c r="BG1769" s="104"/>
      <c r="BH1769" s="104"/>
      <c r="BI1769" s="104"/>
      <c r="BJ1769" s="104"/>
      <c r="BK1769" s="104"/>
      <c r="BL1769" s="104"/>
      <c r="BM1769" s="104"/>
      <c r="BN1769" s="104"/>
      <c r="BO1769" s="104"/>
      <c r="BP1769" s="104"/>
      <c r="BQ1769" s="104"/>
      <c r="BR1769" s="104"/>
      <c r="BS1769" s="104"/>
      <c r="BT1769" s="104"/>
      <c r="BU1769" s="104"/>
      <c r="BV1769" s="104"/>
      <c r="BW1769" s="104"/>
      <c r="BX1769" s="104"/>
      <c r="BY1769" s="104"/>
      <c r="BZ1769" s="104"/>
      <c r="CA1769" s="104"/>
      <c r="CB1769" s="104"/>
      <c r="CC1769" s="104"/>
      <c r="CD1769" s="104"/>
      <c r="CE1769" s="104"/>
      <c r="CF1769" s="104"/>
      <c r="CG1769" s="104"/>
      <c r="CH1769" s="104"/>
      <c r="CI1769" s="104"/>
      <c r="CJ1769" s="104"/>
      <c r="CK1769" s="104"/>
      <c r="CL1769" s="104"/>
      <c r="CM1769" s="104"/>
      <c r="CN1769" s="104"/>
      <c r="CO1769" s="104"/>
      <c r="CP1769" s="104"/>
      <c r="CQ1769" s="104"/>
      <c r="CR1769" s="104"/>
      <c r="CS1769" s="104"/>
      <c r="CT1769" s="104"/>
      <c r="CU1769" s="104"/>
      <c r="CV1769" s="104"/>
      <c r="CW1769" s="104"/>
      <c r="CX1769" s="104"/>
      <c r="CY1769" s="104"/>
      <c r="CZ1769" s="104"/>
      <c r="DA1769" s="104"/>
      <c r="DB1769" s="104"/>
      <c r="DC1769" s="104"/>
      <c r="DD1769" s="104"/>
      <c r="DE1769" s="104"/>
      <c r="DF1769" s="104"/>
      <c r="DG1769" s="104"/>
      <c r="DH1769" s="104"/>
      <c r="DI1769" s="104"/>
      <c r="DJ1769" s="107"/>
    </row>
    <row r="1770" spans="1:114" x14ac:dyDescent="0.2">
      <c r="A1770" s="164"/>
      <c r="B1770" s="165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Q1770" s="116"/>
      <c r="R1770" s="116"/>
      <c r="S1770" s="116"/>
      <c r="T1770" s="116"/>
      <c r="U1770" s="116"/>
      <c r="V1770" s="116"/>
      <c r="W1770" s="116"/>
      <c r="X1770" s="116"/>
      <c r="Y1770" s="122"/>
      <c r="Z1770" s="104"/>
      <c r="AA1770" s="104"/>
      <c r="AB1770" s="104"/>
      <c r="AC1770" s="104"/>
      <c r="AD1770" s="104"/>
      <c r="AE1770" s="104"/>
      <c r="AF1770" s="104"/>
      <c r="AG1770" s="104"/>
      <c r="AH1770" s="104"/>
      <c r="AI1770" s="104"/>
      <c r="AJ1770" s="104"/>
      <c r="AK1770" s="104"/>
      <c r="AL1770" s="104"/>
      <c r="AM1770" s="104"/>
      <c r="AN1770" s="104"/>
      <c r="AO1770" s="104"/>
      <c r="AP1770" s="104"/>
      <c r="AQ1770" s="104"/>
      <c r="AR1770" s="104"/>
      <c r="AS1770" s="104"/>
      <c r="AT1770" s="104"/>
      <c r="AU1770" s="104"/>
      <c r="AV1770" s="104"/>
      <c r="AW1770" s="104"/>
      <c r="AX1770" s="104"/>
      <c r="AY1770" s="104"/>
      <c r="AZ1770" s="104"/>
      <c r="BA1770" s="104"/>
      <c r="BB1770" s="104"/>
      <c r="BC1770" s="104"/>
      <c r="BD1770" s="104"/>
      <c r="BE1770" s="104"/>
      <c r="BF1770" s="104"/>
      <c r="BG1770" s="104"/>
      <c r="BH1770" s="104"/>
      <c r="BI1770" s="104"/>
      <c r="BJ1770" s="104"/>
      <c r="BK1770" s="104"/>
      <c r="BL1770" s="104"/>
      <c r="BM1770" s="104"/>
      <c r="BN1770" s="104"/>
      <c r="BO1770" s="104"/>
      <c r="BP1770" s="104"/>
      <c r="BQ1770" s="104"/>
      <c r="BR1770" s="104"/>
      <c r="BS1770" s="104"/>
      <c r="BT1770" s="104"/>
      <c r="BU1770" s="104"/>
      <c r="BV1770" s="104"/>
      <c r="BW1770" s="104"/>
      <c r="BX1770" s="104"/>
      <c r="BY1770" s="104"/>
      <c r="BZ1770" s="104"/>
      <c r="CA1770" s="104"/>
      <c r="CB1770" s="104"/>
      <c r="CC1770" s="104"/>
      <c r="CD1770" s="104"/>
      <c r="CE1770" s="104"/>
      <c r="CF1770" s="104"/>
      <c r="CG1770" s="104"/>
      <c r="CH1770" s="104"/>
      <c r="CI1770" s="104"/>
      <c r="CJ1770" s="104"/>
      <c r="CK1770" s="104"/>
      <c r="CL1770" s="104"/>
      <c r="CM1770" s="104"/>
      <c r="CN1770" s="104"/>
      <c r="CO1770" s="104"/>
      <c r="CP1770" s="104"/>
      <c r="CQ1770" s="104"/>
      <c r="CR1770" s="104"/>
      <c r="CS1770" s="104"/>
      <c r="CT1770" s="104"/>
      <c r="CU1770" s="104"/>
      <c r="CV1770" s="104"/>
      <c r="CW1770" s="104"/>
      <c r="CX1770" s="104"/>
      <c r="CY1770" s="104"/>
      <c r="CZ1770" s="104"/>
      <c r="DA1770" s="104"/>
      <c r="DB1770" s="104"/>
      <c r="DC1770" s="104"/>
      <c r="DD1770" s="104"/>
      <c r="DE1770" s="104"/>
      <c r="DF1770" s="104"/>
      <c r="DG1770" s="104"/>
      <c r="DH1770" s="104"/>
      <c r="DI1770" s="104"/>
      <c r="DJ1770" s="107"/>
    </row>
    <row r="1771" spans="1:114" x14ac:dyDescent="0.2">
      <c r="A1771" s="164"/>
      <c r="B1771" s="165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Q1771" s="116"/>
      <c r="R1771" s="116"/>
      <c r="S1771" s="116"/>
      <c r="T1771" s="116"/>
      <c r="U1771" s="116"/>
      <c r="V1771" s="116"/>
      <c r="W1771" s="116"/>
      <c r="X1771" s="116"/>
      <c r="Y1771" s="122"/>
      <c r="Z1771" s="104"/>
      <c r="AA1771" s="104"/>
      <c r="AB1771" s="104"/>
      <c r="AC1771" s="104"/>
      <c r="AD1771" s="104"/>
      <c r="AE1771" s="104"/>
      <c r="AF1771" s="104"/>
      <c r="AG1771" s="104"/>
      <c r="AH1771" s="104"/>
      <c r="AI1771" s="104"/>
      <c r="AJ1771" s="104"/>
      <c r="AK1771" s="104"/>
      <c r="AL1771" s="104"/>
      <c r="AM1771" s="104"/>
      <c r="AN1771" s="104"/>
      <c r="AO1771" s="104"/>
      <c r="AP1771" s="104"/>
      <c r="AQ1771" s="104"/>
      <c r="AR1771" s="104"/>
      <c r="AS1771" s="104"/>
      <c r="AT1771" s="104"/>
      <c r="AU1771" s="104"/>
      <c r="AV1771" s="104"/>
      <c r="AW1771" s="104"/>
      <c r="AX1771" s="104"/>
      <c r="AY1771" s="104"/>
      <c r="AZ1771" s="104"/>
      <c r="BA1771" s="104"/>
      <c r="BB1771" s="104"/>
      <c r="BC1771" s="104"/>
      <c r="BD1771" s="104"/>
      <c r="BE1771" s="104"/>
      <c r="BF1771" s="104"/>
      <c r="BG1771" s="104"/>
      <c r="BH1771" s="104"/>
      <c r="BI1771" s="104"/>
      <c r="BJ1771" s="104"/>
      <c r="BK1771" s="104"/>
      <c r="BL1771" s="104"/>
      <c r="BM1771" s="104"/>
      <c r="BN1771" s="104"/>
      <c r="BO1771" s="104"/>
      <c r="BP1771" s="104"/>
      <c r="BQ1771" s="104"/>
      <c r="BR1771" s="104"/>
      <c r="BS1771" s="104"/>
      <c r="BT1771" s="104"/>
      <c r="BU1771" s="104"/>
      <c r="BV1771" s="104"/>
      <c r="BW1771" s="104"/>
      <c r="BX1771" s="104"/>
      <c r="BY1771" s="104"/>
      <c r="BZ1771" s="104"/>
      <c r="CA1771" s="104"/>
      <c r="CB1771" s="104"/>
      <c r="CC1771" s="104"/>
      <c r="CD1771" s="104"/>
      <c r="CE1771" s="104"/>
      <c r="CF1771" s="104"/>
      <c r="CG1771" s="104"/>
      <c r="CH1771" s="104"/>
      <c r="CI1771" s="104"/>
      <c r="CJ1771" s="104"/>
      <c r="CK1771" s="104"/>
      <c r="CL1771" s="104"/>
      <c r="CM1771" s="104"/>
      <c r="CN1771" s="104"/>
      <c r="CO1771" s="104"/>
      <c r="CP1771" s="104"/>
      <c r="CQ1771" s="104"/>
      <c r="CR1771" s="104"/>
      <c r="CS1771" s="104"/>
      <c r="CT1771" s="104"/>
      <c r="CU1771" s="104"/>
      <c r="CV1771" s="104"/>
      <c r="CW1771" s="104"/>
      <c r="CX1771" s="104"/>
      <c r="CY1771" s="104"/>
      <c r="CZ1771" s="104"/>
      <c r="DA1771" s="104"/>
      <c r="DB1771" s="104"/>
      <c r="DC1771" s="104"/>
      <c r="DD1771" s="104"/>
      <c r="DE1771" s="104"/>
      <c r="DF1771" s="104"/>
      <c r="DG1771" s="104"/>
      <c r="DH1771" s="104"/>
      <c r="DI1771" s="104"/>
      <c r="DJ1771" s="107"/>
    </row>
    <row r="1772" spans="1:114" x14ac:dyDescent="0.2">
      <c r="A1772" s="164"/>
      <c r="B1772" s="165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Q1772" s="116"/>
      <c r="R1772" s="116"/>
      <c r="S1772" s="116"/>
      <c r="T1772" s="116"/>
      <c r="U1772" s="116"/>
      <c r="V1772" s="116"/>
      <c r="W1772" s="116"/>
      <c r="X1772" s="116"/>
      <c r="Y1772" s="122"/>
      <c r="Z1772" s="104"/>
      <c r="AA1772" s="104"/>
      <c r="AB1772" s="104"/>
      <c r="AC1772" s="104"/>
      <c r="AD1772" s="104"/>
      <c r="AE1772" s="104"/>
      <c r="AF1772" s="104"/>
      <c r="AG1772" s="104"/>
      <c r="AH1772" s="104"/>
      <c r="AI1772" s="104"/>
      <c r="AJ1772" s="104"/>
      <c r="AK1772" s="104"/>
      <c r="AL1772" s="104"/>
      <c r="AM1772" s="104"/>
      <c r="AN1772" s="104"/>
      <c r="AO1772" s="104"/>
      <c r="AP1772" s="104"/>
      <c r="AQ1772" s="104"/>
      <c r="AR1772" s="104"/>
      <c r="AS1772" s="104"/>
      <c r="AT1772" s="104"/>
      <c r="AU1772" s="104"/>
      <c r="AV1772" s="104"/>
      <c r="AW1772" s="104"/>
      <c r="AX1772" s="104"/>
      <c r="AY1772" s="104"/>
      <c r="AZ1772" s="104"/>
      <c r="BA1772" s="104"/>
      <c r="BB1772" s="104"/>
      <c r="BC1772" s="104"/>
      <c r="BD1772" s="104"/>
      <c r="BE1772" s="104"/>
      <c r="BF1772" s="104"/>
      <c r="BG1772" s="104"/>
      <c r="BH1772" s="104"/>
      <c r="BI1772" s="104"/>
      <c r="BJ1772" s="104"/>
      <c r="BK1772" s="104"/>
      <c r="BL1772" s="104"/>
      <c r="BM1772" s="104"/>
      <c r="BN1772" s="104"/>
      <c r="BO1772" s="104"/>
      <c r="BP1772" s="104"/>
      <c r="BQ1772" s="104"/>
      <c r="BR1772" s="104"/>
      <c r="BS1772" s="104"/>
      <c r="BT1772" s="104"/>
      <c r="BU1772" s="104"/>
      <c r="BV1772" s="104"/>
      <c r="BW1772" s="104"/>
      <c r="BX1772" s="104"/>
      <c r="BY1772" s="104"/>
      <c r="BZ1772" s="104"/>
      <c r="CA1772" s="104"/>
      <c r="CB1772" s="104"/>
      <c r="CC1772" s="104"/>
      <c r="CD1772" s="104"/>
      <c r="CE1772" s="104"/>
      <c r="CF1772" s="104"/>
      <c r="CG1772" s="104"/>
      <c r="CH1772" s="104"/>
      <c r="CI1772" s="104"/>
      <c r="CJ1772" s="104"/>
      <c r="CK1772" s="104"/>
      <c r="CL1772" s="104"/>
      <c r="CM1772" s="104"/>
      <c r="CN1772" s="104"/>
      <c r="CO1772" s="104"/>
      <c r="CP1772" s="104"/>
      <c r="CQ1772" s="104"/>
      <c r="CR1772" s="104"/>
      <c r="CS1772" s="104"/>
      <c r="CT1772" s="104"/>
      <c r="CU1772" s="104"/>
      <c r="CV1772" s="104"/>
      <c r="CW1772" s="104"/>
      <c r="CX1772" s="104"/>
      <c r="CY1772" s="104"/>
      <c r="CZ1772" s="104"/>
      <c r="DA1772" s="104"/>
      <c r="DB1772" s="104"/>
      <c r="DC1772" s="104"/>
      <c r="DD1772" s="104"/>
      <c r="DE1772" s="104"/>
      <c r="DF1772" s="104"/>
      <c r="DG1772" s="104"/>
      <c r="DH1772" s="104"/>
      <c r="DI1772" s="104"/>
      <c r="DJ1772" s="107"/>
    </row>
    <row r="1773" spans="1:114" x14ac:dyDescent="0.2">
      <c r="A1773" s="164"/>
      <c r="B1773" s="165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Q1773" s="116"/>
      <c r="R1773" s="116"/>
      <c r="S1773" s="116"/>
      <c r="T1773" s="116"/>
      <c r="U1773" s="116"/>
      <c r="V1773" s="116"/>
      <c r="W1773" s="116"/>
      <c r="X1773" s="116"/>
      <c r="Y1773" s="122"/>
      <c r="Z1773" s="104"/>
      <c r="AA1773" s="104"/>
      <c r="AB1773" s="104"/>
      <c r="AC1773" s="104"/>
      <c r="AD1773" s="104"/>
      <c r="AE1773" s="104"/>
      <c r="AF1773" s="104"/>
      <c r="AG1773" s="104"/>
      <c r="AH1773" s="104"/>
      <c r="AI1773" s="104"/>
      <c r="AJ1773" s="104"/>
      <c r="AK1773" s="104"/>
      <c r="AL1773" s="104"/>
      <c r="AM1773" s="104"/>
      <c r="AN1773" s="104"/>
      <c r="AO1773" s="104"/>
      <c r="AP1773" s="104"/>
      <c r="AQ1773" s="104"/>
      <c r="AR1773" s="104"/>
      <c r="AS1773" s="104"/>
      <c r="AT1773" s="104"/>
      <c r="AU1773" s="104"/>
      <c r="AV1773" s="104"/>
      <c r="AW1773" s="104"/>
      <c r="AX1773" s="104"/>
      <c r="AY1773" s="104"/>
      <c r="AZ1773" s="104"/>
      <c r="BA1773" s="104"/>
      <c r="BB1773" s="104"/>
      <c r="BC1773" s="104"/>
      <c r="BD1773" s="104"/>
      <c r="BE1773" s="104"/>
      <c r="BF1773" s="104"/>
      <c r="BG1773" s="104"/>
      <c r="BH1773" s="104"/>
      <c r="BI1773" s="104"/>
      <c r="BJ1773" s="104"/>
      <c r="BK1773" s="104"/>
      <c r="BL1773" s="104"/>
      <c r="BM1773" s="104"/>
      <c r="BN1773" s="104"/>
      <c r="BO1773" s="104"/>
      <c r="BP1773" s="104"/>
      <c r="BQ1773" s="104"/>
      <c r="BR1773" s="104"/>
      <c r="BS1773" s="104"/>
      <c r="BT1773" s="104"/>
      <c r="BU1773" s="104"/>
      <c r="BV1773" s="104"/>
      <c r="BW1773" s="104"/>
      <c r="BX1773" s="104"/>
      <c r="BY1773" s="104"/>
      <c r="BZ1773" s="104"/>
      <c r="CA1773" s="104"/>
      <c r="CB1773" s="104"/>
      <c r="CC1773" s="104"/>
      <c r="CD1773" s="104"/>
      <c r="CE1773" s="104"/>
      <c r="CF1773" s="104"/>
      <c r="CG1773" s="104"/>
      <c r="CH1773" s="104"/>
      <c r="CI1773" s="104"/>
      <c r="CJ1773" s="104"/>
      <c r="CK1773" s="104"/>
      <c r="CL1773" s="104"/>
      <c r="CM1773" s="104"/>
      <c r="CN1773" s="104"/>
      <c r="CO1773" s="104"/>
      <c r="CP1773" s="104"/>
      <c r="CQ1773" s="104"/>
      <c r="CR1773" s="104"/>
      <c r="CS1773" s="104"/>
      <c r="CT1773" s="104"/>
      <c r="CU1773" s="104"/>
      <c r="CV1773" s="104"/>
      <c r="CW1773" s="104"/>
      <c r="CX1773" s="104"/>
      <c r="CY1773" s="104"/>
      <c r="CZ1773" s="104"/>
      <c r="DA1773" s="104"/>
      <c r="DB1773" s="104"/>
      <c r="DC1773" s="104"/>
      <c r="DD1773" s="104"/>
      <c r="DE1773" s="104"/>
      <c r="DF1773" s="104"/>
      <c r="DG1773" s="104"/>
      <c r="DH1773" s="104"/>
      <c r="DI1773" s="104"/>
      <c r="DJ1773" s="107"/>
    </row>
    <row r="1774" spans="1:114" x14ac:dyDescent="0.2">
      <c r="A1774" s="164"/>
      <c r="B1774" s="165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Q1774" s="116"/>
      <c r="R1774" s="116"/>
      <c r="S1774" s="116"/>
      <c r="T1774" s="116"/>
      <c r="U1774" s="116"/>
      <c r="V1774" s="116"/>
      <c r="W1774" s="116"/>
      <c r="X1774" s="116"/>
      <c r="Y1774" s="122"/>
      <c r="Z1774" s="104"/>
      <c r="AA1774" s="104"/>
      <c r="AB1774" s="104"/>
      <c r="AC1774" s="104"/>
      <c r="AD1774" s="104"/>
      <c r="AE1774" s="104"/>
      <c r="AF1774" s="104"/>
      <c r="AG1774" s="104"/>
      <c r="AH1774" s="104"/>
      <c r="AI1774" s="104"/>
      <c r="AJ1774" s="104"/>
      <c r="AK1774" s="104"/>
      <c r="AL1774" s="104"/>
      <c r="AM1774" s="104"/>
      <c r="AN1774" s="104"/>
      <c r="AO1774" s="104"/>
      <c r="AP1774" s="104"/>
      <c r="AQ1774" s="104"/>
      <c r="AR1774" s="104"/>
      <c r="AS1774" s="104"/>
      <c r="AT1774" s="104"/>
      <c r="AU1774" s="104"/>
      <c r="AV1774" s="104"/>
      <c r="AW1774" s="104"/>
      <c r="AX1774" s="104"/>
      <c r="AY1774" s="104"/>
      <c r="AZ1774" s="104"/>
      <c r="BA1774" s="104"/>
      <c r="BB1774" s="104"/>
      <c r="BC1774" s="104"/>
      <c r="BD1774" s="104"/>
      <c r="BE1774" s="104"/>
      <c r="BF1774" s="104"/>
      <c r="BG1774" s="104"/>
      <c r="BH1774" s="104"/>
      <c r="BI1774" s="104"/>
      <c r="BJ1774" s="104"/>
      <c r="BK1774" s="104"/>
      <c r="BL1774" s="104"/>
      <c r="BM1774" s="104"/>
      <c r="BN1774" s="104"/>
      <c r="BO1774" s="104"/>
      <c r="BP1774" s="104"/>
      <c r="BQ1774" s="104"/>
      <c r="BR1774" s="104"/>
      <c r="BS1774" s="104"/>
      <c r="BT1774" s="104"/>
      <c r="BU1774" s="104"/>
      <c r="BV1774" s="104"/>
      <c r="BW1774" s="104"/>
      <c r="BX1774" s="104"/>
      <c r="BY1774" s="104"/>
      <c r="BZ1774" s="104"/>
      <c r="CA1774" s="104"/>
      <c r="CB1774" s="104"/>
      <c r="CC1774" s="104"/>
      <c r="CD1774" s="104"/>
      <c r="CE1774" s="104"/>
      <c r="CF1774" s="104"/>
      <c r="CG1774" s="104"/>
      <c r="CH1774" s="104"/>
      <c r="CI1774" s="104"/>
      <c r="CJ1774" s="104"/>
      <c r="CK1774" s="104"/>
      <c r="CL1774" s="104"/>
      <c r="CM1774" s="104"/>
      <c r="CN1774" s="104"/>
      <c r="CO1774" s="104"/>
      <c r="CP1774" s="104"/>
      <c r="CQ1774" s="104"/>
      <c r="CR1774" s="104"/>
      <c r="CS1774" s="104"/>
      <c r="CT1774" s="104"/>
      <c r="CU1774" s="104"/>
      <c r="CV1774" s="104"/>
      <c r="CW1774" s="104"/>
      <c r="CX1774" s="104"/>
      <c r="CY1774" s="104"/>
      <c r="CZ1774" s="104"/>
      <c r="DA1774" s="104"/>
      <c r="DB1774" s="104"/>
      <c r="DC1774" s="104"/>
      <c r="DD1774" s="104"/>
      <c r="DE1774" s="104"/>
      <c r="DF1774" s="104"/>
      <c r="DG1774" s="104"/>
      <c r="DH1774" s="104"/>
      <c r="DI1774" s="104"/>
      <c r="DJ1774" s="107"/>
    </row>
    <row r="1775" spans="1:114" x14ac:dyDescent="0.2">
      <c r="A1775" s="164"/>
      <c r="B1775" s="165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Q1775" s="116"/>
      <c r="R1775" s="116"/>
      <c r="S1775" s="116"/>
      <c r="T1775" s="116"/>
      <c r="U1775" s="116"/>
      <c r="V1775" s="116"/>
      <c r="W1775" s="116"/>
      <c r="X1775" s="116"/>
      <c r="Y1775" s="122"/>
      <c r="Z1775" s="104"/>
      <c r="AA1775" s="104"/>
      <c r="AB1775" s="104"/>
      <c r="AC1775" s="104"/>
      <c r="AD1775" s="104"/>
      <c r="AE1775" s="104"/>
      <c r="AF1775" s="104"/>
      <c r="AG1775" s="104"/>
      <c r="AH1775" s="104"/>
      <c r="AI1775" s="104"/>
      <c r="AJ1775" s="104"/>
      <c r="AK1775" s="104"/>
      <c r="AL1775" s="104"/>
      <c r="AM1775" s="104"/>
      <c r="AN1775" s="104"/>
      <c r="AO1775" s="104"/>
      <c r="AP1775" s="104"/>
      <c r="AQ1775" s="104"/>
      <c r="AR1775" s="104"/>
      <c r="AS1775" s="104"/>
      <c r="AT1775" s="104"/>
      <c r="AU1775" s="104"/>
      <c r="AV1775" s="104"/>
      <c r="AW1775" s="104"/>
      <c r="AX1775" s="104"/>
      <c r="AY1775" s="104"/>
      <c r="AZ1775" s="104"/>
      <c r="BA1775" s="104"/>
      <c r="BB1775" s="104"/>
      <c r="BC1775" s="104"/>
      <c r="BD1775" s="104"/>
      <c r="BE1775" s="104"/>
      <c r="BF1775" s="104"/>
      <c r="BG1775" s="104"/>
      <c r="BH1775" s="104"/>
      <c r="BI1775" s="104"/>
      <c r="BJ1775" s="104"/>
      <c r="BK1775" s="104"/>
      <c r="BL1775" s="104"/>
      <c r="BM1775" s="104"/>
      <c r="BN1775" s="104"/>
      <c r="BO1775" s="104"/>
      <c r="BP1775" s="104"/>
      <c r="BQ1775" s="104"/>
      <c r="BR1775" s="104"/>
      <c r="BS1775" s="104"/>
      <c r="BT1775" s="104"/>
      <c r="BU1775" s="104"/>
      <c r="BV1775" s="104"/>
      <c r="BW1775" s="104"/>
      <c r="BX1775" s="104"/>
      <c r="BY1775" s="104"/>
      <c r="BZ1775" s="104"/>
      <c r="CA1775" s="104"/>
      <c r="CB1775" s="104"/>
      <c r="CC1775" s="104"/>
      <c r="CD1775" s="104"/>
      <c r="CE1775" s="104"/>
      <c r="CF1775" s="104"/>
      <c r="CG1775" s="104"/>
      <c r="CH1775" s="104"/>
      <c r="CI1775" s="104"/>
      <c r="CJ1775" s="104"/>
      <c r="CK1775" s="104"/>
      <c r="CL1775" s="104"/>
      <c r="CM1775" s="104"/>
      <c r="CN1775" s="104"/>
      <c r="CO1775" s="104"/>
      <c r="CP1775" s="104"/>
      <c r="CQ1775" s="104"/>
      <c r="CR1775" s="104"/>
      <c r="CS1775" s="104"/>
      <c r="CT1775" s="104"/>
      <c r="CU1775" s="104"/>
      <c r="CV1775" s="104"/>
      <c r="CW1775" s="104"/>
      <c r="CX1775" s="104"/>
      <c r="CY1775" s="104"/>
      <c r="CZ1775" s="104"/>
      <c r="DA1775" s="104"/>
      <c r="DB1775" s="104"/>
      <c r="DC1775" s="104"/>
      <c r="DD1775" s="104"/>
      <c r="DE1775" s="104"/>
      <c r="DF1775" s="104"/>
      <c r="DG1775" s="104"/>
      <c r="DH1775" s="104"/>
      <c r="DI1775" s="104"/>
      <c r="DJ1775" s="107"/>
    </row>
    <row r="1776" spans="1:114" x14ac:dyDescent="0.2">
      <c r="A1776" s="164"/>
      <c r="B1776" s="165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Q1776" s="116"/>
      <c r="R1776" s="116"/>
      <c r="S1776" s="116"/>
      <c r="T1776" s="116"/>
      <c r="U1776" s="116"/>
      <c r="V1776" s="116"/>
      <c r="W1776" s="116"/>
      <c r="X1776" s="116"/>
      <c r="Y1776" s="122"/>
      <c r="Z1776" s="104"/>
      <c r="AA1776" s="104"/>
      <c r="AB1776" s="104"/>
      <c r="AC1776" s="104"/>
      <c r="AD1776" s="104"/>
      <c r="AE1776" s="104"/>
      <c r="AF1776" s="104"/>
      <c r="AG1776" s="104"/>
      <c r="AH1776" s="104"/>
      <c r="AI1776" s="104"/>
      <c r="AJ1776" s="104"/>
      <c r="AK1776" s="104"/>
      <c r="AL1776" s="104"/>
      <c r="AM1776" s="104"/>
      <c r="AN1776" s="104"/>
      <c r="AO1776" s="104"/>
      <c r="AP1776" s="104"/>
      <c r="AQ1776" s="104"/>
      <c r="AR1776" s="104"/>
      <c r="AS1776" s="104"/>
      <c r="AT1776" s="104"/>
      <c r="AU1776" s="104"/>
      <c r="AV1776" s="104"/>
      <c r="AW1776" s="104"/>
      <c r="AX1776" s="104"/>
      <c r="AY1776" s="104"/>
      <c r="AZ1776" s="104"/>
      <c r="BA1776" s="104"/>
      <c r="BB1776" s="104"/>
      <c r="BC1776" s="104"/>
      <c r="BD1776" s="104"/>
      <c r="BE1776" s="104"/>
      <c r="BF1776" s="104"/>
      <c r="BG1776" s="104"/>
      <c r="BH1776" s="104"/>
      <c r="BI1776" s="104"/>
      <c r="BJ1776" s="104"/>
      <c r="BK1776" s="104"/>
      <c r="BL1776" s="104"/>
      <c r="BM1776" s="104"/>
      <c r="BN1776" s="104"/>
      <c r="BO1776" s="104"/>
      <c r="BP1776" s="104"/>
      <c r="BQ1776" s="104"/>
      <c r="BR1776" s="104"/>
      <c r="BS1776" s="104"/>
      <c r="BT1776" s="104"/>
      <c r="BU1776" s="104"/>
      <c r="BV1776" s="104"/>
      <c r="BW1776" s="104"/>
      <c r="BX1776" s="104"/>
      <c r="BY1776" s="104"/>
      <c r="BZ1776" s="104"/>
      <c r="CA1776" s="104"/>
      <c r="CB1776" s="104"/>
      <c r="CC1776" s="104"/>
      <c r="CD1776" s="104"/>
      <c r="CE1776" s="104"/>
      <c r="CF1776" s="104"/>
      <c r="CG1776" s="104"/>
      <c r="CH1776" s="104"/>
      <c r="CI1776" s="104"/>
      <c r="CJ1776" s="104"/>
      <c r="CK1776" s="104"/>
      <c r="CL1776" s="104"/>
      <c r="CM1776" s="104"/>
      <c r="CN1776" s="104"/>
      <c r="CO1776" s="104"/>
      <c r="CP1776" s="104"/>
      <c r="CQ1776" s="104"/>
      <c r="CR1776" s="104"/>
      <c r="CS1776" s="104"/>
      <c r="CT1776" s="104"/>
      <c r="CU1776" s="104"/>
      <c r="CV1776" s="104"/>
      <c r="CW1776" s="104"/>
      <c r="CX1776" s="104"/>
      <c r="CY1776" s="104"/>
      <c r="CZ1776" s="104"/>
      <c r="DA1776" s="104"/>
      <c r="DB1776" s="104"/>
      <c r="DC1776" s="104"/>
      <c r="DD1776" s="104"/>
      <c r="DE1776" s="104"/>
      <c r="DF1776" s="104"/>
      <c r="DG1776" s="104"/>
      <c r="DH1776" s="104"/>
      <c r="DI1776" s="104"/>
      <c r="DJ1776" s="107"/>
    </row>
    <row r="1777" spans="1:114" x14ac:dyDescent="0.2">
      <c r="A1777" s="164"/>
      <c r="B1777" s="165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Q1777" s="116"/>
      <c r="R1777" s="116"/>
      <c r="S1777" s="116"/>
      <c r="T1777" s="116"/>
      <c r="U1777" s="116"/>
      <c r="V1777" s="116"/>
      <c r="W1777" s="116"/>
      <c r="X1777" s="116"/>
      <c r="Y1777" s="122"/>
      <c r="Z1777" s="104"/>
      <c r="AA1777" s="104"/>
      <c r="AB1777" s="104"/>
      <c r="AC1777" s="104"/>
      <c r="AD1777" s="104"/>
      <c r="AE1777" s="104"/>
      <c r="AF1777" s="104"/>
      <c r="AG1777" s="104"/>
      <c r="AH1777" s="104"/>
      <c r="AI1777" s="104"/>
      <c r="AJ1777" s="104"/>
      <c r="AK1777" s="104"/>
      <c r="AL1777" s="104"/>
      <c r="AM1777" s="104"/>
      <c r="AN1777" s="104"/>
      <c r="AO1777" s="104"/>
      <c r="AP1777" s="104"/>
      <c r="AQ1777" s="104"/>
      <c r="AR1777" s="104"/>
      <c r="AS1777" s="104"/>
      <c r="AT1777" s="104"/>
      <c r="AU1777" s="104"/>
      <c r="AV1777" s="104"/>
      <c r="AW1777" s="104"/>
      <c r="AX1777" s="104"/>
      <c r="AY1777" s="104"/>
      <c r="AZ1777" s="104"/>
      <c r="BA1777" s="104"/>
      <c r="BB1777" s="104"/>
      <c r="BC1777" s="104"/>
      <c r="BD1777" s="104"/>
      <c r="BE1777" s="104"/>
      <c r="BF1777" s="104"/>
      <c r="BG1777" s="104"/>
      <c r="BH1777" s="104"/>
      <c r="BI1777" s="104"/>
      <c r="BJ1777" s="104"/>
      <c r="BK1777" s="104"/>
      <c r="BL1777" s="104"/>
      <c r="BM1777" s="104"/>
      <c r="BN1777" s="104"/>
      <c r="BO1777" s="104"/>
      <c r="BP1777" s="104"/>
      <c r="BQ1777" s="104"/>
      <c r="BR1777" s="104"/>
      <c r="BS1777" s="104"/>
      <c r="BT1777" s="104"/>
      <c r="BU1777" s="104"/>
      <c r="BV1777" s="104"/>
      <c r="BW1777" s="104"/>
      <c r="BX1777" s="104"/>
      <c r="BY1777" s="104"/>
      <c r="BZ1777" s="104"/>
      <c r="CA1777" s="104"/>
      <c r="CB1777" s="104"/>
      <c r="CC1777" s="104"/>
      <c r="CD1777" s="104"/>
      <c r="CE1777" s="104"/>
      <c r="CF1777" s="104"/>
      <c r="CG1777" s="104"/>
      <c r="CH1777" s="104"/>
      <c r="CI1777" s="104"/>
      <c r="CJ1777" s="104"/>
      <c r="CK1777" s="104"/>
      <c r="CL1777" s="104"/>
      <c r="CM1777" s="104"/>
      <c r="CN1777" s="104"/>
      <c r="CO1777" s="104"/>
      <c r="CP1777" s="104"/>
      <c r="CQ1777" s="104"/>
      <c r="CR1777" s="104"/>
      <c r="CS1777" s="104"/>
      <c r="CT1777" s="104"/>
      <c r="CU1777" s="104"/>
      <c r="CV1777" s="104"/>
      <c r="CW1777" s="104"/>
      <c r="CX1777" s="104"/>
      <c r="CY1777" s="104"/>
      <c r="CZ1777" s="104"/>
      <c r="DA1777" s="104"/>
      <c r="DB1777" s="104"/>
      <c r="DC1777" s="104"/>
      <c r="DD1777" s="104"/>
      <c r="DE1777" s="104"/>
      <c r="DF1777" s="104"/>
      <c r="DG1777" s="104"/>
      <c r="DH1777" s="104"/>
      <c r="DI1777" s="104"/>
      <c r="DJ1777" s="107"/>
    </row>
    <row r="1778" spans="1:114" x14ac:dyDescent="0.2">
      <c r="A1778" s="164"/>
      <c r="B1778" s="165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Q1778" s="116"/>
      <c r="R1778" s="116"/>
      <c r="S1778" s="116"/>
      <c r="T1778" s="116"/>
      <c r="U1778" s="116"/>
      <c r="V1778" s="116"/>
      <c r="W1778" s="116"/>
      <c r="X1778" s="116"/>
      <c r="Y1778" s="122"/>
      <c r="Z1778" s="104"/>
      <c r="AA1778" s="104"/>
      <c r="AB1778" s="104"/>
      <c r="AC1778" s="104"/>
      <c r="AD1778" s="104"/>
      <c r="AE1778" s="104"/>
      <c r="AF1778" s="104"/>
      <c r="AG1778" s="104"/>
      <c r="AH1778" s="104"/>
      <c r="AI1778" s="104"/>
      <c r="AJ1778" s="104"/>
      <c r="AK1778" s="104"/>
      <c r="AL1778" s="104"/>
      <c r="AM1778" s="104"/>
      <c r="AN1778" s="104"/>
      <c r="AO1778" s="104"/>
      <c r="AP1778" s="104"/>
      <c r="AQ1778" s="104"/>
      <c r="AR1778" s="104"/>
      <c r="AS1778" s="104"/>
      <c r="AT1778" s="104"/>
      <c r="AU1778" s="104"/>
      <c r="AV1778" s="104"/>
      <c r="AW1778" s="104"/>
      <c r="AX1778" s="104"/>
      <c r="AY1778" s="104"/>
      <c r="AZ1778" s="104"/>
      <c r="BA1778" s="104"/>
      <c r="BB1778" s="104"/>
      <c r="BC1778" s="104"/>
      <c r="BD1778" s="104"/>
      <c r="BE1778" s="104"/>
      <c r="BF1778" s="104"/>
      <c r="BG1778" s="104"/>
      <c r="BH1778" s="104"/>
      <c r="BI1778" s="104"/>
      <c r="BJ1778" s="104"/>
      <c r="BK1778" s="104"/>
      <c r="BL1778" s="104"/>
      <c r="BM1778" s="104"/>
      <c r="BN1778" s="104"/>
      <c r="BO1778" s="104"/>
      <c r="BP1778" s="104"/>
      <c r="BQ1778" s="104"/>
      <c r="BR1778" s="104"/>
      <c r="BS1778" s="104"/>
      <c r="BT1778" s="104"/>
      <c r="BU1778" s="104"/>
      <c r="BV1778" s="104"/>
      <c r="BW1778" s="104"/>
      <c r="BX1778" s="104"/>
      <c r="BY1778" s="104"/>
      <c r="BZ1778" s="104"/>
      <c r="CA1778" s="104"/>
      <c r="CB1778" s="104"/>
      <c r="CC1778" s="104"/>
      <c r="CD1778" s="104"/>
      <c r="CE1778" s="104"/>
      <c r="CF1778" s="104"/>
      <c r="CG1778" s="104"/>
      <c r="CH1778" s="104"/>
      <c r="CI1778" s="104"/>
      <c r="CJ1778" s="104"/>
      <c r="CK1778" s="104"/>
      <c r="CL1778" s="104"/>
      <c r="CM1778" s="104"/>
      <c r="CN1778" s="104"/>
      <c r="CO1778" s="104"/>
      <c r="CP1778" s="104"/>
      <c r="CQ1778" s="104"/>
      <c r="CR1778" s="104"/>
      <c r="CS1778" s="104"/>
      <c r="CT1778" s="104"/>
      <c r="CU1778" s="104"/>
      <c r="CV1778" s="104"/>
      <c r="CW1778" s="104"/>
      <c r="CX1778" s="104"/>
      <c r="CY1778" s="104"/>
      <c r="CZ1778" s="104"/>
      <c r="DA1778" s="104"/>
      <c r="DB1778" s="104"/>
      <c r="DC1778" s="104"/>
      <c r="DD1778" s="104"/>
      <c r="DE1778" s="104"/>
      <c r="DF1778" s="104"/>
      <c r="DG1778" s="104"/>
      <c r="DH1778" s="104"/>
      <c r="DI1778" s="104"/>
      <c r="DJ1778" s="107"/>
    </row>
    <row r="1779" spans="1:114" x14ac:dyDescent="0.2">
      <c r="A1779" s="164"/>
      <c r="B1779" s="165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Q1779" s="116"/>
      <c r="R1779" s="116"/>
      <c r="S1779" s="116"/>
      <c r="T1779" s="116"/>
      <c r="U1779" s="116"/>
      <c r="V1779" s="116"/>
      <c r="W1779" s="116"/>
      <c r="X1779" s="116"/>
      <c r="Y1779" s="122"/>
      <c r="Z1779" s="104"/>
      <c r="AA1779" s="104"/>
      <c r="AB1779" s="104"/>
      <c r="AC1779" s="104"/>
      <c r="AD1779" s="104"/>
      <c r="AE1779" s="104"/>
      <c r="AF1779" s="104"/>
      <c r="AG1779" s="104"/>
      <c r="AH1779" s="104"/>
      <c r="AI1779" s="104"/>
      <c r="AJ1779" s="104"/>
      <c r="AK1779" s="104"/>
      <c r="AL1779" s="104"/>
      <c r="AM1779" s="104"/>
      <c r="AN1779" s="104"/>
      <c r="AO1779" s="104"/>
      <c r="AP1779" s="104"/>
      <c r="AQ1779" s="104"/>
      <c r="AR1779" s="104"/>
      <c r="AS1779" s="104"/>
      <c r="AT1779" s="104"/>
      <c r="AU1779" s="104"/>
      <c r="AV1779" s="104"/>
      <c r="AW1779" s="104"/>
      <c r="AX1779" s="104"/>
      <c r="AY1779" s="104"/>
      <c r="AZ1779" s="104"/>
      <c r="BA1779" s="104"/>
      <c r="BB1779" s="104"/>
      <c r="BC1779" s="104"/>
      <c r="BD1779" s="104"/>
      <c r="BE1779" s="104"/>
      <c r="BF1779" s="104"/>
      <c r="BG1779" s="104"/>
      <c r="BH1779" s="104"/>
      <c r="BI1779" s="104"/>
      <c r="BJ1779" s="104"/>
      <c r="BK1779" s="104"/>
      <c r="BL1779" s="104"/>
      <c r="BM1779" s="104"/>
      <c r="BN1779" s="104"/>
      <c r="BO1779" s="104"/>
      <c r="BP1779" s="104"/>
      <c r="BQ1779" s="104"/>
      <c r="BR1779" s="104"/>
      <c r="BS1779" s="104"/>
      <c r="BT1779" s="104"/>
      <c r="BU1779" s="104"/>
      <c r="BV1779" s="104"/>
      <c r="BW1779" s="104"/>
      <c r="BX1779" s="104"/>
      <c r="BY1779" s="104"/>
      <c r="BZ1779" s="104"/>
      <c r="CA1779" s="104"/>
      <c r="CB1779" s="104"/>
      <c r="CC1779" s="104"/>
      <c r="CD1779" s="104"/>
      <c r="CE1779" s="104"/>
      <c r="CF1779" s="104"/>
      <c r="CG1779" s="104"/>
      <c r="CH1779" s="104"/>
      <c r="CI1779" s="104"/>
      <c r="CJ1779" s="104"/>
      <c r="CK1779" s="104"/>
      <c r="CL1779" s="104"/>
      <c r="CM1779" s="104"/>
      <c r="CN1779" s="104"/>
      <c r="CO1779" s="104"/>
      <c r="CP1779" s="104"/>
      <c r="CQ1779" s="104"/>
      <c r="CR1779" s="104"/>
      <c r="CS1779" s="104"/>
      <c r="CT1779" s="104"/>
      <c r="CU1779" s="104"/>
      <c r="CV1779" s="104"/>
      <c r="CW1779" s="104"/>
      <c r="CX1779" s="104"/>
      <c r="CY1779" s="104"/>
      <c r="CZ1779" s="104"/>
      <c r="DA1779" s="104"/>
      <c r="DB1779" s="104"/>
      <c r="DC1779" s="104"/>
      <c r="DD1779" s="104"/>
      <c r="DE1779" s="104"/>
      <c r="DF1779" s="104"/>
      <c r="DG1779" s="104"/>
      <c r="DH1779" s="104"/>
      <c r="DI1779" s="104"/>
      <c r="DJ1779" s="107"/>
    </row>
    <row r="1780" spans="1:114" x14ac:dyDescent="0.2">
      <c r="A1780" s="164"/>
      <c r="B1780" s="165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Q1780" s="116"/>
      <c r="R1780" s="116"/>
      <c r="S1780" s="116"/>
      <c r="T1780" s="116"/>
      <c r="U1780" s="116"/>
      <c r="V1780" s="116"/>
      <c r="W1780" s="116"/>
      <c r="X1780" s="116"/>
      <c r="Y1780" s="122"/>
      <c r="Z1780" s="104"/>
      <c r="AA1780" s="104"/>
      <c r="AB1780" s="104"/>
      <c r="AC1780" s="104"/>
      <c r="AD1780" s="104"/>
      <c r="AE1780" s="104"/>
      <c r="AF1780" s="104"/>
      <c r="AG1780" s="104"/>
      <c r="AH1780" s="104"/>
      <c r="AI1780" s="104"/>
      <c r="AJ1780" s="104"/>
      <c r="AK1780" s="104"/>
      <c r="AL1780" s="104"/>
      <c r="AM1780" s="104"/>
      <c r="AN1780" s="104"/>
      <c r="AO1780" s="104"/>
      <c r="AP1780" s="104"/>
      <c r="AQ1780" s="104"/>
      <c r="AR1780" s="104"/>
      <c r="AS1780" s="104"/>
      <c r="AT1780" s="104"/>
      <c r="AU1780" s="104"/>
      <c r="AV1780" s="104"/>
      <c r="AW1780" s="104"/>
      <c r="AX1780" s="104"/>
      <c r="AY1780" s="104"/>
      <c r="AZ1780" s="104"/>
      <c r="BA1780" s="104"/>
      <c r="BB1780" s="104"/>
      <c r="BC1780" s="104"/>
      <c r="BD1780" s="104"/>
      <c r="BE1780" s="104"/>
      <c r="BF1780" s="104"/>
      <c r="BG1780" s="104"/>
      <c r="BH1780" s="104"/>
      <c r="BI1780" s="104"/>
      <c r="BJ1780" s="104"/>
      <c r="BK1780" s="104"/>
      <c r="BL1780" s="104"/>
      <c r="BM1780" s="104"/>
      <c r="BN1780" s="104"/>
      <c r="BO1780" s="104"/>
      <c r="BP1780" s="104"/>
      <c r="BQ1780" s="104"/>
      <c r="BR1780" s="104"/>
      <c r="BS1780" s="104"/>
      <c r="BT1780" s="104"/>
      <c r="BU1780" s="104"/>
      <c r="BV1780" s="104"/>
      <c r="BW1780" s="104"/>
      <c r="BX1780" s="104"/>
      <c r="BY1780" s="104"/>
      <c r="BZ1780" s="104"/>
      <c r="CA1780" s="104"/>
      <c r="CB1780" s="104"/>
      <c r="CC1780" s="104"/>
      <c r="CD1780" s="104"/>
      <c r="CE1780" s="104"/>
      <c r="CF1780" s="104"/>
      <c r="CG1780" s="104"/>
      <c r="CH1780" s="104"/>
      <c r="CI1780" s="104"/>
      <c r="CJ1780" s="104"/>
      <c r="CK1780" s="104"/>
      <c r="CL1780" s="104"/>
      <c r="CM1780" s="104"/>
      <c r="CN1780" s="104"/>
      <c r="CO1780" s="104"/>
      <c r="CP1780" s="104"/>
      <c r="CQ1780" s="104"/>
      <c r="CR1780" s="104"/>
      <c r="CS1780" s="104"/>
      <c r="CT1780" s="104"/>
      <c r="CU1780" s="104"/>
      <c r="CV1780" s="104"/>
      <c r="CW1780" s="104"/>
      <c r="CX1780" s="104"/>
      <c r="CY1780" s="104"/>
      <c r="CZ1780" s="104"/>
      <c r="DA1780" s="104"/>
      <c r="DB1780" s="104"/>
      <c r="DC1780" s="104"/>
      <c r="DD1780" s="104"/>
      <c r="DE1780" s="104"/>
      <c r="DF1780" s="104"/>
      <c r="DG1780" s="104"/>
      <c r="DH1780" s="104"/>
      <c r="DI1780" s="104"/>
      <c r="DJ1780" s="107"/>
    </row>
    <row r="1781" spans="1:114" x14ac:dyDescent="0.2">
      <c r="A1781" s="164"/>
      <c r="B1781" s="165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Q1781" s="116"/>
      <c r="R1781" s="116"/>
      <c r="S1781" s="116"/>
      <c r="T1781" s="116"/>
      <c r="U1781" s="116"/>
      <c r="V1781" s="116"/>
      <c r="W1781" s="116"/>
      <c r="X1781" s="116"/>
      <c r="Y1781" s="122"/>
      <c r="Z1781" s="104"/>
      <c r="AA1781" s="104"/>
      <c r="AB1781" s="104"/>
      <c r="AC1781" s="104"/>
      <c r="AD1781" s="104"/>
      <c r="AE1781" s="104"/>
      <c r="AF1781" s="104"/>
      <c r="AG1781" s="104"/>
      <c r="AH1781" s="104"/>
      <c r="AI1781" s="104"/>
      <c r="AJ1781" s="104"/>
      <c r="AK1781" s="104"/>
      <c r="AL1781" s="104"/>
      <c r="AM1781" s="104"/>
      <c r="AN1781" s="104"/>
      <c r="AO1781" s="104"/>
      <c r="AP1781" s="104"/>
      <c r="AQ1781" s="104"/>
      <c r="AR1781" s="104"/>
      <c r="AS1781" s="104"/>
      <c r="AT1781" s="104"/>
      <c r="AU1781" s="104"/>
      <c r="AV1781" s="104"/>
      <c r="AW1781" s="104"/>
      <c r="AX1781" s="104"/>
      <c r="AY1781" s="104"/>
      <c r="AZ1781" s="104"/>
      <c r="BA1781" s="104"/>
      <c r="BB1781" s="104"/>
      <c r="BC1781" s="104"/>
      <c r="BD1781" s="104"/>
      <c r="BE1781" s="104"/>
      <c r="BF1781" s="104"/>
      <c r="BG1781" s="104"/>
      <c r="BH1781" s="104"/>
      <c r="BI1781" s="104"/>
      <c r="BJ1781" s="104"/>
      <c r="BK1781" s="104"/>
      <c r="BL1781" s="104"/>
      <c r="BM1781" s="104"/>
      <c r="BN1781" s="104"/>
      <c r="BO1781" s="104"/>
      <c r="BP1781" s="104"/>
      <c r="BQ1781" s="104"/>
      <c r="BR1781" s="104"/>
      <c r="BS1781" s="104"/>
      <c r="BT1781" s="104"/>
      <c r="BU1781" s="104"/>
      <c r="BV1781" s="104"/>
      <c r="BW1781" s="104"/>
      <c r="BX1781" s="104"/>
      <c r="BY1781" s="104"/>
      <c r="BZ1781" s="104"/>
      <c r="CA1781" s="104"/>
      <c r="CB1781" s="104"/>
      <c r="CC1781" s="104"/>
      <c r="CD1781" s="104"/>
      <c r="CE1781" s="104"/>
      <c r="CF1781" s="104"/>
      <c r="CG1781" s="104"/>
      <c r="CH1781" s="104"/>
      <c r="CI1781" s="104"/>
      <c r="CJ1781" s="104"/>
      <c r="CK1781" s="104"/>
      <c r="CL1781" s="104"/>
      <c r="CM1781" s="104"/>
      <c r="CN1781" s="104"/>
      <c r="CO1781" s="104"/>
      <c r="CP1781" s="104"/>
      <c r="CQ1781" s="104"/>
      <c r="CR1781" s="104"/>
      <c r="CS1781" s="104"/>
      <c r="CT1781" s="104"/>
      <c r="CU1781" s="104"/>
      <c r="CV1781" s="104"/>
      <c r="CW1781" s="104"/>
      <c r="CX1781" s="104"/>
      <c r="CY1781" s="104"/>
      <c r="CZ1781" s="104"/>
      <c r="DA1781" s="104"/>
      <c r="DB1781" s="104"/>
      <c r="DC1781" s="104"/>
      <c r="DD1781" s="104"/>
      <c r="DE1781" s="104"/>
      <c r="DF1781" s="104"/>
      <c r="DG1781" s="104"/>
      <c r="DH1781" s="104"/>
      <c r="DI1781" s="104"/>
      <c r="DJ1781" s="107"/>
    </row>
    <row r="1782" spans="1:114" x14ac:dyDescent="0.2">
      <c r="A1782" s="164"/>
      <c r="B1782" s="165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Q1782" s="116"/>
      <c r="R1782" s="116"/>
      <c r="S1782" s="116"/>
      <c r="T1782" s="116"/>
      <c r="U1782" s="116"/>
      <c r="V1782" s="116"/>
      <c r="W1782" s="116"/>
      <c r="X1782" s="116"/>
      <c r="Y1782" s="122"/>
      <c r="Z1782" s="104"/>
      <c r="AA1782" s="104"/>
      <c r="AB1782" s="104"/>
      <c r="AC1782" s="104"/>
      <c r="AD1782" s="104"/>
      <c r="AE1782" s="104"/>
      <c r="AF1782" s="104"/>
      <c r="AG1782" s="104"/>
      <c r="AH1782" s="104"/>
      <c r="AI1782" s="104"/>
      <c r="AJ1782" s="104"/>
      <c r="AK1782" s="104"/>
      <c r="AL1782" s="104"/>
      <c r="AM1782" s="104"/>
      <c r="AN1782" s="104"/>
      <c r="AO1782" s="104"/>
      <c r="AP1782" s="104"/>
      <c r="AQ1782" s="104"/>
      <c r="AR1782" s="104"/>
      <c r="AS1782" s="104"/>
      <c r="AT1782" s="104"/>
      <c r="AU1782" s="104"/>
      <c r="AV1782" s="104"/>
      <c r="AW1782" s="104"/>
      <c r="AX1782" s="104"/>
      <c r="AY1782" s="104"/>
      <c r="AZ1782" s="104"/>
      <c r="BA1782" s="104"/>
      <c r="BB1782" s="104"/>
      <c r="BC1782" s="104"/>
      <c r="BD1782" s="104"/>
      <c r="BE1782" s="104"/>
      <c r="BF1782" s="104"/>
      <c r="BG1782" s="104"/>
      <c r="BH1782" s="104"/>
      <c r="BI1782" s="104"/>
      <c r="BJ1782" s="104"/>
      <c r="BK1782" s="104"/>
      <c r="BL1782" s="104"/>
      <c r="BM1782" s="104"/>
      <c r="BN1782" s="104"/>
      <c r="BO1782" s="104"/>
      <c r="BP1782" s="104"/>
      <c r="BQ1782" s="104"/>
      <c r="BR1782" s="104"/>
      <c r="BS1782" s="104"/>
      <c r="BT1782" s="104"/>
      <c r="BU1782" s="104"/>
      <c r="BV1782" s="104"/>
      <c r="BW1782" s="104"/>
      <c r="BX1782" s="104"/>
      <c r="BY1782" s="104"/>
      <c r="BZ1782" s="104"/>
      <c r="CA1782" s="104"/>
      <c r="CB1782" s="104"/>
      <c r="CC1782" s="104"/>
      <c r="CD1782" s="104"/>
      <c r="CE1782" s="104"/>
      <c r="CF1782" s="104"/>
      <c r="CG1782" s="104"/>
      <c r="CH1782" s="104"/>
      <c r="CI1782" s="104"/>
      <c r="CJ1782" s="104"/>
      <c r="CK1782" s="104"/>
      <c r="CL1782" s="104"/>
      <c r="CM1782" s="104"/>
      <c r="CN1782" s="104"/>
      <c r="CO1782" s="104"/>
      <c r="CP1782" s="104"/>
      <c r="CQ1782" s="104"/>
      <c r="CR1782" s="104"/>
      <c r="CS1782" s="104"/>
      <c r="CT1782" s="104"/>
      <c r="CU1782" s="104"/>
      <c r="CV1782" s="104"/>
      <c r="CW1782" s="104"/>
      <c r="CX1782" s="104"/>
      <c r="CY1782" s="104"/>
      <c r="CZ1782" s="104"/>
      <c r="DA1782" s="104"/>
      <c r="DB1782" s="104"/>
      <c r="DC1782" s="104"/>
      <c r="DD1782" s="104"/>
      <c r="DE1782" s="104"/>
      <c r="DF1782" s="104"/>
      <c r="DG1782" s="104"/>
      <c r="DH1782" s="104"/>
      <c r="DI1782" s="104"/>
      <c r="DJ1782" s="107"/>
    </row>
    <row r="1783" spans="1:114" x14ac:dyDescent="0.2">
      <c r="A1783" s="164"/>
      <c r="B1783" s="165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Q1783" s="116"/>
      <c r="R1783" s="116"/>
      <c r="S1783" s="116"/>
      <c r="T1783" s="116"/>
      <c r="U1783" s="116"/>
      <c r="V1783" s="116"/>
      <c r="W1783" s="116"/>
      <c r="X1783" s="116"/>
      <c r="Y1783" s="122"/>
      <c r="Z1783" s="104"/>
      <c r="AA1783" s="104"/>
      <c r="AB1783" s="104"/>
      <c r="AC1783" s="104"/>
      <c r="AD1783" s="104"/>
      <c r="AE1783" s="104"/>
      <c r="AF1783" s="104"/>
      <c r="AG1783" s="104"/>
      <c r="AH1783" s="104"/>
      <c r="AI1783" s="104"/>
      <c r="AJ1783" s="104"/>
      <c r="AK1783" s="104"/>
      <c r="AL1783" s="104"/>
      <c r="AM1783" s="104"/>
      <c r="AN1783" s="104"/>
      <c r="AO1783" s="104"/>
      <c r="AP1783" s="104"/>
      <c r="AQ1783" s="104"/>
      <c r="AR1783" s="104"/>
      <c r="AS1783" s="104"/>
      <c r="AT1783" s="104"/>
      <c r="AU1783" s="104"/>
      <c r="AV1783" s="104"/>
      <c r="AW1783" s="104"/>
      <c r="AX1783" s="104"/>
      <c r="AY1783" s="104"/>
      <c r="AZ1783" s="104"/>
      <c r="BA1783" s="104"/>
      <c r="BB1783" s="104"/>
      <c r="BC1783" s="104"/>
      <c r="BD1783" s="104"/>
      <c r="BE1783" s="104"/>
      <c r="BF1783" s="104"/>
      <c r="BG1783" s="104"/>
      <c r="BH1783" s="104"/>
      <c r="BI1783" s="104"/>
      <c r="BJ1783" s="104"/>
      <c r="BK1783" s="104"/>
      <c r="BL1783" s="104"/>
      <c r="BM1783" s="104"/>
      <c r="BN1783" s="104"/>
      <c r="BO1783" s="104"/>
      <c r="BP1783" s="104"/>
      <c r="BQ1783" s="104"/>
      <c r="BR1783" s="104"/>
      <c r="BS1783" s="104"/>
      <c r="BT1783" s="104"/>
      <c r="BU1783" s="104"/>
      <c r="BV1783" s="104"/>
      <c r="BW1783" s="104"/>
      <c r="BX1783" s="104"/>
      <c r="BY1783" s="104"/>
      <c r="BZ1783" s="104"/>
      <c r="CA1783" s="104"/>
      <c r="CB1783" s="104"/>
      <c r="CC1783" s="104"/>
      <c r="CD1783" s="104"/>
      <c r="CE1783" s="104"/>
      <c r="CF1783" s="104"/>
      <c r="CG1783" s="104"/>
      <c r="CH1783" s="104"/>
      <c r="CI1783" s="104"/>
      <c r="CJ1783" s="104"/>
      <c r="CK1783" s="104"/>
      <c r="CL1783" s="104"/>
      <c r="CM1783" s="104"/>
      <c r="CN1783" s="104"/>
      <c r="CO1783" s="104"/>
      <c r="CP1783" s="104"/>
      <c r="CQ1783" s="104"/>
      <c r="CR1783" s="104"/>
      <c r="CS1783" s="104"/>
      <c r="CT1783" s="104"/>
      <c r="CU1783" s="104"/>
      <c r="CV1783" s="104"/>
      <c r="CW1783" s="104"/>
      <c r="CX1783" s="104"/>
      <c r="CY1783" s="104"/>
      <c r="CZ1783" s="104"/>
      <c r="DA1783" s="104"/>
      <c r="DB1783" s="104"/>
      <c r="DC1783" s="104"/>
      <c r="DD1783" s="104"/>
      <c r="DE1783" s="104"/>
      <c r="DF1783" s="104"/>
      <c r="DG1783" s="104"/>
      <c r="DH1783" s="104"/>
      <c r="DI1783" s="104"/>
      <c r="DJ1783" s="107"/>
    </row>
    <row r="1784" spans="1:114" x14ac:dyDescent="0.2">
      <c r="A1784" s="164"/>
      <c r="B1784" s="165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Q1784" s="116"/>
      <c r="R1784" s="116"/>
      <c r="S1784" s="116"/>
      <c r="T1784" s="116"/>
      <c r="U1784" s="116"/>
      <c r="V1784" s="116"/>
      <c r="W1784" s="116"/>
      <c r="X1784" s="116"/>
      <c r="Y1784" s="122"/>
      <c r="Z1784" s="104"/>
      <c r="AA1784" s="104"/>
      <c r="AB1784" s="104"/>
      <c r="AC1784" s="104"/>
      <c r="AD1784" s="104"/>
      <c r="AE1784" s="104"/>
      <c r="AF1784" s="104"/>
      <c r="AG1784" s="104"/>
      <c r="AH1784" s="104"/>
      <c r="AI1784" s="104"/>
      <c r="AJ1784" s="104"/>
      <c r="AK1784" s="104"/>
      <c r="AL1784" s="104"/>
      <c r="AM1784" s="104"/>
      <c r="AN1784" s="104"/>
      <c r="AO1784" s="104"/>
      <c r="AP1784" s="104"/>
      <c r="AQ1784" s="104"/>
      <c r="AR1784" s="104"/>
      <c r="AS1784" s="104"/>
      <c r="AT1784" s="104"/>
      <c r="AU1784" s="104"/>
      <c r="AV1784" s="104"/>
      <c r="AW1784" s="104"/>
      <c r="AX1784" s="104"/>
      <c r="AY1784" s="104"/>
      <c r="AZ1784" s="104"/>
      <c r="BA1784" s="104"/>
      <c r="BB1784" s="104"/>
      <c r="BC1784" s="104"/>
      <c r="BD1784" s="104"/>
      <c r="BE1784" s="104"/>
      <c r="BF1784" s="104"/>
      <c r="BG1784" s="104"/>
      <c r="BH1784" s="104"/>
      <c r="BI1784" s="104"/>
      <c r="BJ1784" s="104"/>
      <c r="BK1784" s="104"/>
      <c r="BL1784" s="104"/>
      <c r="BM1784" s="104"/>
      <c r="BN1784" s="104"/>
      <c r="BO1784" s="104"/>
      <c r="BP1784" s="104"/>
      <c r="BQ1784" s="104"/>
      <c r="BR1784" s="104"/>
      <c r="BS1784" s="104"/>
      <c r="BT1784" s="104"/>
      <c r="BU1784" s="104"/>
      <c r="BV1784" s="104"/>
      <c r="BW1784" s="104"/>
      <c r="BX1784" s="104"/>
      <c r="BY1784" s="104"/>
      <c r="BZ1784" s="104"/>
      <c r="CA1784" s="104"/>
      <c r="CB1784" s="104"/>
      <c r="CC1784" s="104"/>
      <c r="CD1784" s="104"/>
      <c r="CE1784" s="104"/>
      <c r="CF1784" s="104"/>
      <c r="CG1784" s="104"/>
      <c r="CH1784" s="104"/>
      <c r="CI1784" s="104"/>
      <c r="CJ1784" s="104"/>
      <c r="CK1784" s="104"/>
      <c r="CL1784" s="104"/>
      <c r="CM1784" s="104"/>
      <c r="CN1784" s="104"/>
      <c r="CO1784" s="104"/>
      <c r="CP1784" s="104"/>
      <c r="CQ1784" s="104"/>
      <c r="CR1784" s="104"/>
      <c r="CS1784" s="104"/>
      <c r="CT1784" s="104"/>
      <c r="CU1784" s="104"/>
      <c r="CV1784" s="104"/>
      <c r="CW1784" s="104"/>
      <c r="CX1784" s="104"/>
      <c r="CY1784" s="104"/>
      <c r="CZ1784" s="104"/>
      <c r="DA1784" s="104"/>
      <c r="DB1784" s="104"/>
      <c r="DC1784" s="104"/>
      <c r="DD1784" s="104"/>
      <c r="DE1784" s="104"/>
      <c r="DF1784" s="104"/>
      <c r="DG1784" s="104"/>
      <c r="DH1784" s="104"/>
      <c r="DI1784" s="104"/>
      <c r="DJ1784" s="107"/>
    </row>
    <row r="1785" spans="1:114" x14ac:dyDescent="0.2">
      <c r="A1785" s="164"/>
      <c r="B1785" s="165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Q1785" s="116"/>
      <c r="R1785" s="116"/>
      <c r="S1785" s="116"/>
      <c r="T1785" s="116"/>
      <c r="U1785" s="116"/>
      <c r="V1785" s="116"/>
      <c r="W1785" s="116"/>
      <c r="X1785" s="116"/>
      <c r="Y1785" s="122"/>
      <c r="Z1785" s="104"/>
      <c r="AA1785" s="104"/>
      <c r="AB1785" s="104"/>
      <c r="AC1785" s="104"/>
      <c r="AD1785" s="104"/>
      <c r="AE1785" s="104"/>
      <c r="AF1785" s="104"/>
      <c r="AG1785" s="104"/>
      <c r="AH1785" s="104"/>
      <c r="AI1785" s="104"/>
      <c r="AJ1785" s="104"/>
      <c r="AK1785" s="104"/>
      <c r="AL1785" s="104"/>
      <c r="AM1785" s="104"/>
      <c r="AN1785" s="104"/>
      <c r="AO1785" s="104"/>
      <c r="AP1785" s="104"/>
      <c r="AQ1785" s="104"/>
      <c r="AR1785" s="104"/>
      <c r="AS1785" s="104"/>
      <c r="AT1785" s="104"/>
      <c r="AU1785" s="104"/>
      <c r="AV1785" s="104"/>
      <c r="AW1785" s="104"/>
      <c r="AX1785" s="104"/>
      <c r="AY1785" s="104"/>
      <c r="AZ1785" s="104"/>
      <c r="BA1785" s="104"/>
      <c r="BB1785" s="104"/>
      <c r="BC1785" s="104"/>
      <c r="BD1785" s="104"/>
      <c r="BE1785" s="104"/>
      <c r="BF1785" s="104"/>
      <c r="BG1785" s="104"/>
      <c r="BH1785" s="104"/>
      <c r="BI1785" s="104"/>
      <c r="BJ1785" s="104"/>
      <c r="BK1785" s="104"/>
      <c r="BL1785" s="104"/>
      <c r="BM1785" s="104"/>
      <c r="BN1785" s="104"/>
      <c r="BO1785" s="104"/>
      <c r="BP1785" s="104"/>
      <c r="BQ1785" s="104"/>
      <c r="BR1785" s="104"/>
      <c r="BS1785" s="104"/>
      <c r="BT1785" s="104"/>
      <c r="BU1785" s="104"/>
      <c r="BV1785" s="104"/>
      <c r="BW1785" s="104"/>
      <c r="BX1785" s="104"/>
      <c r="BY1785" s="104"/>
      <c r="BZ1785" s="104"/>
      <c r="CA1785" s="104"/>
      <c r="CB1785" s="104"/>
      <c r="CC1785" s="104"/>
      <c r="CD1785" s="104"/>
      <c r="CE1785" s="104"/>
      <c r="CF1785" s="104"/>
      <c r="CG1785" s="104"/>
      <c r="CH1785" s="104"/>
      <c r="CI1785" s="104"/>
      <c r="CJ1785" s="104"/>
      <c r="CK1785" s="104"/>
      <c r="CL1785" s="104"/>
      <c r="CM1785" s="104"/>
      <c r="CN1785" s="104"/>
      <c r="CO1785" s="104"/>
      <c r="CP1785" s="104"/>
      <c r="CQ1785" s="104"/>
      <c r="CR1785" s="104"/>
      <c r="CS1785" s="104"/>
      <c r="CT1785" s="104"/>
      <c r="CU1785" s="104"/>
      <c r="CV1785" s="104"/>
      <c r="CW1785" s="104"/>
      <c r="CX1785" s="104"/>
      <c r="CY1785" s="104"/>
      <c r="CZ1785" s="104"/>
      <c r="DA1785" s="104"/>
      <c r="DB1785" s="104"/>
      <c r="DC1785" s="104"/>
      <c r="DD1785" s="104"/>
      <c r="DE1785" s="104"/>
      <c r="DF1785" s="104"/>
      <c r="DG1785" s="104"/>
      <c r="DH1785" s="104"/>
      <c r="DI1785" s="104"/>
      <c r="DJ1785" s="107"/>
    </row>
    <row r="1786" spans="1:114" x14ac:dyDescent="0.2">
      <c r="A1786" s="164"/>
      <c r="B1786" s="165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Q1786" s="116"/>
      <c r="R1786" s="116"/>
      <c r="S1786" s="116"/>
      <c r="T1786" s="116"/>
      <c r="U1786" s="116"/>
      <c r="V1786" s="116"/>
      <c r="W1786" s="116"/>
      <c r="X1786" s="116"/>
      <c r="Y1786" s="122"/>
      <c r="Z1786" s="104"/>
      <c r="AA1786" s="104"/>
      <c r="AB1786" s="104"/>
      <c r="AC1786" s="104"/>
      <c r="AD1786" s="104"/>
      <c r="AE1786" s="104"/>
      <c r="AF1786" s="104"/>
      <c r="AG1786" s="104"/>
      <c r="AH1786" s="104"/>
      <c r="AI1786" s="104"/>
      <c r="AJ1786" s="104"/>
      <c r="AK1786" s="104"/>
      <c r="AL1786" s="104"/>
      <c r="AM1786" s="104"/>
      <c r="AN1786" s="104"/>
      <c r="AO1786" s="104"/>
      <c r="AP1786" s="104"/>
      <c r="AQ1786" s="104"/>
      <c r="AR1786" s="104"/>
      <c r="AS1786" s="104"/>
      <c r="AT1786" s="104"/>
      <c r="AU1786" s="104"/>
      <c r="AV1786" s="104"/>
      <c r="AW1786" s="104"/>
      <c r="AX1786" s="104"/>
      <c r="AY1786" s="104"/>
      <c r="AZ1786" s="104"/>
      <c r="BA1786" s="104"/>
      <c r="BB1786" s="104"/>
      <c r="BC1786" s="104"/>
      <c r="BD1786" s="104"/>
      <c r="BE1786" s="104"/>
      <c r="BF1786" s="104"/>
      <c r="BG1786" s="104"/>
      <c r="BH1786" s="104"/>
      <c r="BI1786" s="104"/>
      <c r="BJ1786" s="104"/>
      <c r="BK1786" s="104"/>
      <c r="BL1786" s="104"/>
      <c r="BM1786" s="104"/>
      <c r="BN1786" s="104"/>
      <c r="BO1786" s="104"/>
      <c r="BP1786" s="104"/>
      <c r="BQ1786" s="104"/>
      <c r="BR1786" s="104"/>
      <c r="BS1786" s="104"/>
      <c r="BT1786" s="104"/>
      <c r="BU1786" s="104"/>
      <c r="BV1786" s="104"/>
      <c r="BW1786" s="104"/>
      <c r="BX1786" s="104"/>
      <c r="BY1786" s="104"/>
      <c r="BZ1786" s="104"/>
      <c r="CA1786" s="104"/>
      <c r="CB1786" s="104"/>
      <c r="CC1786" s="104"/>
      <c r="CD1786" s="104"/>
      <c r="CE1786" s="104"/>
      <c r="CF1786" s="104"/>
      <c r="CG1786" s="104"/>
      <c r="CH1786" s="104"/>
      <c r="CI1786" s="104"/>
      <c r="CJ1786" s="104"/>
      <c r="CK1786" s="104"/>
      <c r="CL1786" s="104"/>
      <c r="CM1786" s="104"/>
      <c r="CN1786" s="104"/>
      <c r="CO1786" s="104"/>
      <c r="CP1786" s="104"/>
      <c r="CQ1786" s="104"/>
      <c r="CR1786" s="104"/>
      <c r="CS1786" s="104"/>
      <c r="CT1786" s="104"/>
      <c r="CU1786" s="104"/>
      <c r="CV1786" s="104"/>
      <c r="CW1786" s="104"/>
      <c r="CX1786" s="104"/>
      <c r="CY1786" s="104"/>
      <c r="CZ1786" s="104"/>
      <c r="DA1786" s="104"/>
      <c r="DB1786" s="104"/>
      <c r="DC1786" s="104"/>
      <c r="DD1786" s="104"/>
      <c r="DE1786" s="104"/>
      <c r="DF1786" s="104"/>
      <c r="DG1786" s="104"/>
      <c r="DH1786" s="104"/>
      <c r="DI1786" s="104"/>
      <c r="DJ1786" s="107"/>
    </row>
    <row r="1787" spans="1:114" x14ac:dyDescent="0.2">
      <c r="A1787" s="164"/>
      <c r="B1787" s="165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Q1787" s="116"/>
      <c r="R1787" s="116"/>
      <c r="S1787" s="116"/>
      <c r="T1787" s="116"/>
      <c r="U1787" s="116"/>
      <c r="V1787" s="116"/>
      <c r="W1787" s="116"/>
      <c r="X1787" s="116"/>
      <c r="Y1787" s="122"/>
      <c r="Z1787" s="104"/>
      <c r="AA1787" s="104"/>
      <c r="AB1787" s="104"/>
      <c r="AC1787" s="104"/>
      <c r="AD1787" s="104"/>
      <c r="AE1787" s="104"/>
      <c r="AF1787" s="104"/>
      <c r="AG1787" s="104"/>
      <c r="AH1787" s="104"/>
      <c r="AI1787" s="104"/>
      <c r="AJ1787" s="104"/>
      <c r="AK1787" s="104"/>
      <c r="AL1787" s="104"/>
      <c r="AM1787" s="104"/>
      <c r="AN1787" s="104"/>
      <c r="AO1787" s="104"/>
      <c r="AP1787" s="104"/>
      <c r="AQ1787" s="104"/>
      <c r="AR1787" s="104"/>
      <c r="AS1787" s="104"/>
      <c r="AT1787" s="104"/>
      <c r="AU1787" s="104"/>
      <c r="AV1787" s="104"/>
      <c r="AW1787" s="104"/>
      <c r="AX1787" s="104"/>
      <c r="AY1787" s="104"/>
      <c r="AZ1787" s="104"/>
      <c r="BA1787" s="104"/>
      <c r="BB1787" s="104"/>
      <c r="BC1787" s="104"/>
      <c r="BD1787" s="104"/>
      <c r="BE1787" s="104"/>
      <c r="BF1787" s="104"/>
      <c r="BG1787" s="104"/>
      <c r="BH1787" s="104"/>
      <c r="BI1787" s="104"/>
      <c r="BJ1787" s="104"/>
      <c r="BK1787" s="104"/>
      <c r="BL1787" s="104"/>
      <c r="BM1787" s="104"/>
      <c r="BN1787" s="104"/>
      <c r="BO1787" s="104"/>
      <c r="BP1787" s="104"/>
      <c r="BQ1787" s="104"/>
      <c r="BR1787" s="104"/>
      <c r="BS1787" s="104"/>
      <c r="BT1787" s="104"/>
      <c r="BU1787" s="104"/>
      <c r="BV1787" s="104"/>
      <c r="BW1787" s="104"/>
      <c r="BX1787" s="104"/>
      <c r="BY1787" s="104"/>
      <c r="BZ1787" s="104"/>
      <c r="CA1787" s="104"/>
      <c r="CB1787" s="104"/>
      <c r="CC1787" s="104"/>
      <c r="CD1787" s="104"/>
      <c r="CE1787" s="104"/>
      <c r="CF1787" s="104"/>
      <c r="CG1787" s="104"/>
      <c r="CH1787" s="104"/>
      <c r="CI1787" s="104"/>
      <c r="CJ1787" s="104"/>
      <c r="CK1787" s="104"/>
      <c r="CL1787" s="104"/>
      <c r="CM1787" s="104"/>
      <c r="CN1787" s="104"/>
      <c r="CO1787" s="104"/>
      <c r="CP1787" s="104"/>
      <c r="CQ1787" s="104"/>
      <c r="CR1787" s="104"/>
      <c r="CS1787" s="104"/>
      <c r="CT1787" s="104"/>
      <c r="CU1787" s="104"/>
      <c r="CV1787" s="104"/>
      <c r="CW1787" s="104"/>
      <c r="CX1787" s="104"/>
      <c r="CY1787" s="104"/>
      <c r="CZ1787" s="104"/>
      <c r="DA1787" s="104"/>
      <c r="DB1787" s="104"/>
      <c r="DC1787" s="104"/>
      <c r="DD1787" s="104"/>
      <c r="DE1787" s="104"/>
      <c r="DF1787" s="104"/>
      <c r="DG1787" s="104"/>
      <c r="DH1787" s="104"/>
      <c r="DI1787" s="104"/>
      <c r="DJ1787" s="107"/>
    </row>
    <row r="1788" spans="1:114" x14ac:dyDescent="0.2">
      <c r="A1788" s="164"/>
      <c r="B1788" s="165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Q1788" s="116"/>
      <c r="R1788" s="116"/>
      <c r="S1788" s="116"/>
      <c r="T1788" s="116"/>
      <c r="U1788" s="116"/>
      <c r="V1788" s="116"/>
      <c r="W1788" s="116"/>
      <c r="X1788" s="116"/>
      <c r="Y1788" s="122"/>
      <c r="Z1788" s="104"/>
      <c r="AA1788" s="104"/>
      <c r="AB1788" s="104"/>
      <c r="AC1788" s="104"/>
      <c r="AD1788" s="104"/>
      <c r="AE1788" s="104"/>
      <c r="AF1788" s="104"/>
      <c r="AG1788" s="104"/>
      <c r="AH1788" s="104"/>
      <c r="AI1788" s="104"/>
      <c r="AJ1788" s="104"/>
      <c r="AK1788" s="104"/>
      <c r="AL1788" s="104"/>
      <c r="AM1788" s="104"/>
      <c r="AN1788" s="104"/>
      <c r="AO1788" s="104"/>
      <c r="AP1788" s="104"/>
      <c r="AQ1788" s="104"/>
      <c r="AR1788" s="104"/>
      <c r="AS1788" s="104"/>
      <c r="AT1788" s="104"/>
      <c r="AU1788" s="104"/>
      <c r="AV1788" s="104"/>
      <c r="AW1788" s="104"/>
      <c r="AX1788" s="104"/>
      <c r="AY1788" s="104"/>
      <c r="AZ1788" s="104"/>
      <c r="BA1788" s="104"/>
      <c r="BB1788" s="104"/>
      <c r="BC1788" s="104"/>
      <c r="BD1788" s="104"/>
      <c r="BE1788" s="104"/>
      <c r="BF1788" s="104"/>
      <c r="BG1788" s="104"/>
      <c r="BH1788" s="104"/>
      <c r="BI1788" s="104"/>
      <c r="BJ1788" s="104"/>
      <c r="BK1788" s="104"/>
      <c r="BL1788" s="104"/>
      <c r="BM1788" s="104"/>
      <c r="BN1788" s="104"/>
      <c r="BO1788" s="104"/>
      <c r="BP1788" s="104"/>
      <c r="BQ1788" s="104"/>
      <c r="BR1788" s="104"/>
      <c r="BS1788" s="104"/>
      <c r="BT1788" s="104"/>
      <c r="BU1788" s="104"/>
      <c r="BV1788" s="104"/>
      <c r="BW1788" s="104"/>
      <c r="BX1788" s="104"/>
      <c r="BY1788" s="104"/>
      <c r="BZ1788" s="104"/>
      <c r="CA1788" s="104"/>
      <c r="CB1788" s="104"/>
      <c r="CC1788" s="104"/>
      <c r="CD1788" s="104"/>
      <c r="CE1788" s="104"/>
      <c r="CF1788" s="104"/>
      <c r="CG1788" s="104"/>
      <c r="CH1788" s="104"/>
      <c r="CI1788" s="104"/>
      <c r="CJ1788" s="104"/>
      <c r="CK1788" s="104"/>
      <c r="CL1788" s="104"/>
      <c r="CM1788" s="104"/>
      <c r="CN1788" s="104"/>
      <c r="CO1788" s="104"/>
      <c r="CP1788" s="104"/>
      <c r="CQ1788" s="104"/>
      <c r="CR1788" s="104"/>
      <c r="CS1788" s="104"/>
      <c r="CT1788" s="104"/>
      <c r="CU1788" s="104"/>
      <c r="CV1788" s="104"/>
      <c r="CW1788" s="104"/>
      <c r="CX1788" s="104"/>
      <c r="CY1788" s="104"/>
      <c r="CZ1788" s="104"/>
      <c r="DA1788" s="104"/>
      <c r="DB1788" s="104"/>
      <c r="DC1788" s="104"/>
      <c r="DD1788" s="104"/>
      <c r="DE1788" s="104"/>
      <c r="DF1788" s="104"/>
      <c r="DG1788" s="104"/>
      <c r="DH1788" s="104"/>
      <c r="DI1788" s="104"/>
      <c r="DJ1788" s="107"/>
    </row>
    <row r="1789" spans="1:114" x14ac:dyDescent="0.2">
      <c r="A1789" s="164"/>
      <c r="B1789" s="165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Q1789" s="116"/>
      <c r="R1789" s="116"/>
      <c r="S1789" s="116"/>
      <c r="T1789" s="116"/>
      <c r="U1789" s="116"/>
      <c r="V1789" s="116"/>
      <c r="W1789" s="116"/>
      <c r="X1789" s="116"/>
      <c r="Y1789" s="122"/>
      <c r="Z1789" s="104"/>
      <c r="AA1789" s="104"/>
      <c r="AB1789" s="104"/>
      <c r="AC1789" s="104"/>
      <c r="AD1789" s="104"/>
      <c r="AE1789" s="104"/>
      <c r="AF1789" s="104"/>
      <c r="AG1789" s="104"/>
      <c r="AH1789" s="104"/>
      <c r="AI1789" s="104"/>
      <c r="AJ1789" s="104"/>
      <c r="AK1789" s="104"/>
      <c r="AL1789" s="104"/>
      <c r="AM1789" s="104"/>
      <c r="AN1789" s="104"/>
      <c r="AO1789" s="104"/>
      <c r="AP1789" s="104"/>
      <c r="AQ1789" s="104"/>
      <c r="AR1789" s="104"/>
      <c r="AS1789" s="104"/>
      <c r="AT1789" s="104"/>
      <c r="AU1789" s="104"/>
      <c r="AV1789" s="104"/>
      <c r="AW1789" s="104"/>
      <c r="AX1789" s="104"/>
      <c r="AY1789" s="104"/>
      <c r="AZ1789" s="104"/>
      <c r="BA1789" s="104"/>
      <c r="BB1789" s="104"/>
      <c r="BC1789" s="104"/>
      <c r="BD1789" s="104"/>
      <c r="BE1789" s="104"/>
      <c r="BF1789" s="104"/>
      <c r="BG1789" s="104"/>
      <c r="BH1789" s="104"/>
      <c r="BI1789" s="104"/>
      <c r="BJ1789" s="104"/>
      <c r="BK1789" s="104"/>
      <c r="BL1789" s="104"/>
      <c r="BM1789" s="104"/>
      <c r="BN1789" s="104"/>
      <c r="BO1789" s="104"/>
      <c r="BP1789" s="104"/>
      <c r="BQ1789" s="104"/>
      <c r="BR1789" s="104"/>
      <c r="BS1789" s="104"/>
      <c r="BT1789" s="104"/>
      <c r="BU1789" s="104"/>
      <c r="BV1789" s="104"/>
      <c r="BW1789" s="104"/>
      <c r="BX1789" s="104"/>
      <c r="BY1789" s="104"/>
      <c r="BZ1789" s="104"/>
      <c r="CA1789" s="104"/>
      <c r="CB1789" s="104"/>
      <c r="CC1789" s="104"/>
      <c r="CD1789" s="104"/>
      <c r="CE1789" s="104"/>
      <c r="CF1789" s="104"/>
      <c r="CG1789" s="104"/>
      <c r="CH1789" s="104"/>
      <c r="CI1789" s="104"/>
      <c r="CJ1789" s="104"/>
      <c r="CK1789" s="104"/>
      <c r="CL1789" s="104"/>
      <c r="CM1789" s="104"/>
      <c r="CN1789" s="104"/>
      <c r="CO1789" s="104"/>
      <c r="CP1789" s="104"/>
      <c r="CQ1789" s="104"/>
      <c r="CR1789" s="104"/>
      <c r="CS1789" s="104"/>
      <c r="CT1789" s="104"/>
      <c r="CU1789" s="104"/>
      <c r="CV1789" s="104"/>
      <c r="CW1789" s="104"/>
      <c r="CX1789" s="104"/>
      <c r="CY1789" s="104"/>
      <c r="CZ1789" s="104"/>
      <c r="DA1789" s="104"/>
      <c r="DB1789" s="104"/>
      <c r="DC1789" s="104"/>
      <c r="DD1789" s="104"/>
      <c r="DE1789" s="104"/>
      <c r="DF1789" s="104"/>
      <c r="DG1789" s="104"/>
      <c r="DH1789" s="104"/>
      <c r="DI1789" s="104"/>
      <c r="DJ1789" s="107"/>
    </row>
    <row r="1790" spans="1:114" x14ac:dyDescent="0.2">
      <c r="A1790" s="164"/>
      <c r="B1790" s="165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Q1790" s="116"/>
      <c r="R1790" s="116"/>
      <c r="S1790" s="116"/>
      <c r="T1790" s="116"/>
      <c r="U1790" s="116"/>
      <c r="V1790" s="116"/>
      <c r="W1790" s="116"/>
      <c r="X1790" s="116"/>
      <c r="Y1790" s="122"/>
      <c r="Z1790" s="104"/>
      <c r="AA1790" s="104"/>
      <c r="AB1790" s="104"/>
      <c r="AC1790" s="104"/>
      <c r="AD1790" s="104"/>
      <c r="AE1790" s="104"/>
      <c r="AF1790" s="104"/>
      <c r="AG1790" s="104"/>
      <c r="AH1790" s="104"/>
      <c r="AI1790" s="104"/>
      <c r="AJ1790" s="104"/>
      <c r="AK1790" s="104"/>
      <c r="AL1790" s="104"/>
      <c r="AM1790" s="104"/>
      <c r="AN1790" s="104"/>
      <c r="AO1790" s="104"/>
      <c r="AP1790" s="104"/>
      <c r="AQ1790" s="104"/>
      <c r="AR1790" s="104"/>
      <c r="AS1790" s="104"/>
      <c r="AT1790" s="104"/>
      <c r="AU1790" s="104"/>
      <c r="AV1790" s="104"/>
      <c r="AW1790" s="104"/>
      <c r="AX1790" s="104"/>
      <c r="AY1790" s="104"/>
      <c r="AZ1790" s="104"/>
      <c r="BA1790" s="104"/>
      <c r="BB1790" s="104"/>
      <c r="BC1790" s="104"/>
      <c r="BD1790" s="104"/>
      <c r="BE1790" s="104"/>
      <c r="BF1790" s="104"/>
      <c r="BG1790" s="104"/>
      <c r="BH1790" s="104"/>
      <c r="BI1790" s="104"/>
      <c r="BJ1790" s="104"/>
      <c r="BK1790" s="104"/>
      <c r="BL1790" s="104"/>
      <c r="BM1790" s="104"/>
      <c r="BN1790" s="104"/>
      <c r="BO1790" s="104"/>
      <c r="BP1790" s="104"/>
      <c r="BQ1790" s="104"/>
      <c r="BR1790" s="104"/>
      <c r="BS1790" s="104"/>
      <c r="BT1790" s="104"/>
      <c r="BU1790" s="104"/>
      <c r="BV1790" s="104"/>
      <c r="BW1790" s="104"/>
      <c r="BX1790" s="104"/>
      <c r="BY1790" s="104"/>
      <c r="BZ1790" s="104"/>
      <c r="CA1790" s="104"/>
      <c r="CB1790" s="104"/>
      <c r="CC1790" s="104"/>
      <c r="CD1790" s="104"/>
      <c r="CE1790" s="104"/>
      <c r="CF1790" s="104"/>
      <c r="CG1790" s="104"/>
      <c r="CH1790" s="104"/>
      <c r="CI1790" s="104"/>
      <c r="CJ1790" s="104"/>
      <c r="CK1790" s="104"/>
      <c r="CL1790" s="104"/>
      <c r="CM1790" s="104"/>
      <c r="CN1790" s="104"/>
      <c r="CO1790" s="104"/>
      <c r="CP1790" s="104"/>
      <c r="CQ1790" s="104"/>
      <c r="CR1790" s="104"/>
      <c r="CS1790" s="104"/>
      <c r="CT1790" s="104"/>
      <c r="CU1790" s="104"/>
      <c r="CV1790" s="104"/>
      <c r="CW1790" s="104"/>
      <c r="CX1790" s="104"/>
      <c r="CY1790" s="104"/>
      <c r="CZ1790" s="104"/>
      <c r="DA1790" s="104"/>
      <c r="DB1790" s="104"/>
      <c r="DC1790" s="104"/>
      <c r="DD1790" s="104"/>
      <c r="DE1790" s="104"/>
      <c r="DF1790" s="104"/>
      <c r="DG1790" s="104"/>
      <c r="DH1790" s="104"/>
      <c r="DI1790" s="104"/>
      <c r="DJ1790" s="107"/>
    </row>
    <row r="1791" spans="1:114" x14ac:dyDescent="0.2">
      <c r="A1791" s="164"/>
      <c r="B1791" s="165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Q1791" s="116"/>
      <c r="R1791" s="116"/>
      <c r="S1791" s="116"/>
      <c r="T1791" s="116"/>
      <c r="U1791" s="116"/>
      <c r="V1791" s="116"/>
      <c r="W1791" s="116"/>
      <c r="X1791" s="116"/>
      <c r="Y1791" s="122"/>
      <c r="Z1791" s="104"/>
      <c r="AA1791" s="104"/>
      <c r="AB1791" s="104"/>
      <c r="AC1791" s="104"/>
      <c r="AD1791" s="104"/>
      <c r="AE1791" s="104"/>
      <c r="AF1791" s="104"/>
      <c r="AG1791" s="104"/>
      <c r="AH1791" s="104"/>
      <c r="AI1791" s="104"/>
      <c r="AJ1791" s="104"/>
      <c r="AK1791" s="104"/>
      <c r="AL1791" s="104"/>
      <c r="AM1791" s="104"/>
      <c r="AN1791" s="104"/>
      <c r="AO1791" s="104"/>
      <c r="AP1791" s="104"/>
      <c r="AQ1791" s="104"/>
      <c r="AR1791" s="104"/>
      <c r="AS1791" s="104"/>
      <c r="AT1791" s="104"/>
      <c r="AU1791" s="104"/>
      <c r="AV1791" s="104"/>
      <c r="AW1791" s="104"/>
      <c r="AX1791" s="104"/>
      <c r="AY1791" s="104"/>
      <c r="AZ1791" s="104"/>
      <c r="BA1791" s="104"/>
      <c r="BB1791" s="104"/>
      <c r="BC1791" s="104"/>
      <c r="BD1791" s="104"/>
      <c r="BE1791" s="104"/>
      <c r="BF1791" s="104"/>
      <c r="BG1791" s="104"/>
      <c r="BH1791" s="104"/>
      <c r="BI1791" s="104"/>
      <c r="BJ1791" s="104"/>
      <c r="BK1791" s="104"/>
      <c r="BL1791" s="104"/>
      <c r="BM1791" s="104"/>
      <c r="BN1791" s="104"/>
      <c r="BO1791" s="104"/>
      <c r="BP1791" s="104"/>
      <c r="BQ1791" s="104"/>
      <c r="BR1791" s="104"/>
      <c r="BS1791" s="104"/>
      <c r="BT1791" s="104"/>
      <c r="BU1791" s="104"/>
      <c r="BV1791" s="104"/>
      <c r="BW1791" s="104"/>
      <c r="BX1791" s="104"/>
      <c r="BY1791" s="104"/>
      <c r="BZ1791" s="104"/>
      <c r="CA1791" s="104"/>
      <c r="CB1791" s="104"/>
      <c r="CC1791" s="104"/>
      <c r="CD1791" s="104"/>
      <c r="CE1791" s="104"/>
      <c r="CF1791" s="104"/>
      <c r="CG1791" s="104"/>
      <c r="CH1791" s="104"/>
      <c r="CI1791" s="104"/>
      <c r="CJ1791" s="104"/>
      <c r="CK1791" s="104"/>
      <c r="CL1791" s="104"/>
      <c r="CM1791" s="104"/>
      <c r="CN1791" s="104"/>
      <c r="CO1791" s="104"/>
      <c r="CP1791" s="104"/>
      <c r="CQ1791" s="104"/>
      <c r="CR1791" s="104"/>
      <c r="CS1791" s="104"/>
      <c r="CT1791" s="104"/>
      <c r="CU1791" s="104"/>
      <c r="CV1791" s="104"/>
      <c r="CW1791" s="104"/>
      <c r="CX1791" s="104"/>
      <c r="CY1791" s="104"/>
      <c r="CZ1791" s="104"/>
      <c r="DA1791" s="104"/>
      <c r="DB1791" s="104"/>
      <c r="DC1791" s="104"/>
      <c r="DD1791" s="104"/>
      <c r="DE1791" s="104"/>
      <c r="DF1791" s="104"/>
      <c r="DG1791" s="104"/>
      <c r="DH1791" s="104"/>
      <c r="DI1791" s="104"/>
      <c r="DJ1791" s="107"/>
    </row>
    <row r="1792" spans="1:114" x14ac:dyDescent="0.2">
      <c r="A1792" s="164"/>
      <c r="B1792" s="165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Q1792" s="116"/>
      <c r="R1792" s="116"/>
      <c r="S1792" s="116"/>
      <c r="T1792" s="116"/>
      <c r="U1792" s="116"/>
      <c r="V1792" s="116"/>
      <c r="W1792" s="116"/>
      <c r="X1792" s="116"/>
      <c r="Y1792" s="122"/>
      <c r="Z1792" s="104"/>
      <c r="AA1792" s="104"/>
      <c r="AB1792" s="104"/>
      <c r="AC1792" s="104"/>
      <c r="AD1792" s="104"/>
      <c r="AE1792" s="104"/>
      <c r="AF1792" s="104"/>
      <c r="AG1792" s="104"/>
      <c r="AH1792" s="104"/>
      <c r="AI1792" s="104"/>
      <c r="AJ1792" s="104"/>
      <c r="AK1792" s="104"/>
      <c r="AL1792" s="104"/>
      <c r="AM1792" s="104"/>
      <c r="AN1792" s="104"/>
      <c r="AO1792" s="104"/>
      <c r="AP1792" s="104"/>
      <c r="AQ1792" s="104"/>
      <c r="AR1792" s="104"/>
      <c r="AS1792" s="104"/>
      <c r="AT1792" s="104"/>
      <c r="AU1792" s="104"/>
      <c r="AV1792" s="104"/>
      <c r="AW1792" s="104"/>
      <c r="AX1792" s="104"/>
      <c r="AY1792" s="104"/>
      <c r="AZ1792" s="104"/>
      <c r="BA1792" s="104"/>
      <c r="BB1792" s="104"/>
      <c r="BC1792" s="104"/>
      <c r="BD1792" s="104"/>
      <c r="BE1792" s="104"/>
      <c r="BF1792" s="104"/>
      <c r="BG1792" s="104"/>
      <c r="BH1792" s="104"/>
      <c r="BI1792" s="104"/>
      <c r="BJ1792" s="104"/>
      <c r="BK1792" s="104"/>
      <c r="BL1792" s="104"/>
      <c r="BM1792" s="104"/>
      <c r="BN1792" s="104"/>
      <c r="BO1792" s="104"/>
      <c r="BP1792" s="104"/>
      <c r="BQ1792" s="104"/>
      <c r="BR1792" s="104"/>
      <c r="BS1792" s="104"/>
      <c r="BT1792" s="104"/>
      <c r="BU1792" s="104"/>
      <c r="BV1792" s="104"/>
      <c r="BW1792" s="104"/>
      <c r="BX1792" s="104"/>
      <c r="BY1792" s="104"/>
      <c r="BZ1792" s="104"/>
      <c r="CA1792" s="104"/>
      <c r="CB1792" s="104"/>
      <c r="CC1792" s="104"/>
      <c r="CD1792" s="104"/>
      <c r="CE1792" s="104"/>
      <c r="CF1792" s="104"/>
      <c r="CG1792" s="104"/>
      <c r="CH1792" s="104"/>
      <c r="CI1792" s="104"/>
      <c r="CJ1792" s="104"/>
      <c r="CK1792" s="104"/>
      <c r="CL1792" s="104"/>
      <c r="CM1792" s="104"/>
      <c r="CN1792" s="104"/>
      <c r="CO1792" s="104"/>
      <c r="CP1792" s="104"/>
      <c r="CQ1792" s="104"/>
      <c r="CR1792" s="104"/>
      <c r="CS1792" s="104"/>
      <c r="CT1792" s="104"/>
      <c r="CU1792" s="104"/>
      <c r="CV1792" s="104"/>
      <c r="CW1792" s="104"/>
      <c r="CX1792" s="104"/>
      <c r="CY1792" s="104"/>
      <c r="CZ1792" s="104"/>
      <c r="DA1792" s="104"/>
      <c r="DB1792" s="104"/>
      <c r="DC1792" s="104"/>
      <c r="DD1792" s="104"/>
      <c r="DE1792" s="104"/>
      <c r="DF1792" s="104"/>
      <c r="DG1792" s="104"/>
      <c r="DH1792" s="104"/>
      <c r="DI1792" s="104"/>
      <c r="DJ1792" s="107"/>
    </row>
    <row r="1793" spans="1:114" x14ac:dyDescent="0.2">
      <c r="A1793" s="164"/>
      <c r="B1793" s="165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Q1793" s="116"/>
      <c r="R1793" s="116"/>
      <c r="S1793" s="116"/>
      <c r="T1793" s="116"/>
      <c r="U1793" s="116"/>
      <c r="V1793" s="116"/>
      <c r="W1793" s="116"/>
      <c r="X1793" s="116"/>
      <c r="Y1793" s="122"/>
      <c r="Z1793" s="104"/>
      <c r="AA1793" s="104"/>
      <c r="AB1793" s="104"/>
      <c r="AC1793" s="104"/>
      <c r="AD1793" s="104"/>
      <c r="AE1793" s="104"/>
      <c r="AF1793" s="104"/>
      <c r="AG1793" s="104"/>
      <c r="AH1793" s="104"/>
      <c r="AI1793" s="104"/>
      <c r="AJ1793" s="104"/>
      <c r="AK1793" s="104"/>
      <c r="AL1793" s="104"/>
      <c r="AM1793" s="104"/>
      <c r="AN1793" s="104"/>
      <c r="AO1793" s="104"/>
      <c r="AP1793" s="104"/>
      <c r="AQ1793" s="104"/>
      <c r="AR1793" s="104"/>
      <c r="AS1793" s="104"/>
      <c r="AT1793" s="104"/>
      <c r="AU1793" s="104"/>
      <c r="AV1793" s="104"/>
      <c r="AW1793" s="104"/>
      <c r="AX1793" s="104"/>
      <c r="AY1793" s="104"/>
      <c r="AZ1793" s="104"/>
      <c r="BA1793" s="104"/>
      <c r="BB1793" s="104"/>
      <c r="BC1793" s="104"/>
      <c r="BD1793" s="104"/>
      <c r="BE1793" s="104"/>
      <c r="BF1793" s="104"/>
      <c r="BG1793" s="104"/>
      <c r="BH1793" s="104"/>
      <c r="BI1793" s="104"/>
      <c r="BJ1793" s="104"/>
      <c r="BK1793" s="104"/>
      <c r="BL1793" s="104"/>
      <c r="BM1793" s="104"/>
      <c r="BN1793" s="104"/>
      <c r="BO1793" s="104"/>
      <c r="BP1793" s="104"/>
      <c r="BQ1793" s="104"/>
      <c r="BR1793" s="104"/>
      <c r="BS1793" s="104"/>
      <c r="BT1793" s="104"/>
      <c r="BU1793" s="104"/>
      <c r="BV1793" s="104"/>
      <c r="BW1793" s="104"/>
      <c r="BX1793" s="104"/>
      <c r="BY1793" s="104"/>
      <c r="BZ1793" s="104"/>
      <c r="CA1793" s="104"/>
      <c r="CB1793" s="104"/>
      <c r="CC1793" s="104"/>
      <c r="CD1793" s="104"/>
      <c r="CE1793" s="104"/>
      <c r="CF1793" s="104"/>
      <c r="CG1793" s="104"/>
      <c r="CH1793" s="104"/>
      <c r="CI1793" s="104"/>
      <c r="CJ1793" s="104"/>
      <c r="CK1793" s="104"/>
      <c r="CL1793" s="104"/>
      <c r="CM1793" s="104"/>
      <c r="CN1793" s="104"/>
      <c r="CO1793" s="104"/>
      <c r="CP1793" s="104"/>
      <c r="CQ1793" s="104"/>
      <c r="CR1793" s="104"/>
      <c r="CS1793" s="104"/>
      <c r="CT1793" s="104"/>
      <c r="CU1793" s="104"/>
      <c r="CV1793" s="104"/>
      <c r="CW1793" s="104"/>
      <c r="CX1793" s="104"/>
      <c r="CY1793" s="104"/>
      <c r="CZ1793" s="104"/>
      <c r="DA1793" s="104"/>
      <c r="DB1793" s="104"/>
      <c r="DC1793" s="104"/>
      <c r="DD1793" s="104"/>
      <c r="DE1793" s="104"/>
      <c r="DF1793" s="104"/>
      <c r="DG1793" s="104"/>
      <c r="DH1793" s="104"/>
      <c r="DI1793" s="104"/>
      <c r="DJ1793" s="107"/>
    </row>
    <row r="1794" spans="1:114" x14ac:dyDescent="0.2">
      <c r="A1794" s="164"/>
      <c r="B1794" s="165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Q1794" s="116"/>
      <c r="R1794" s="116"/>
      <c r="S1794" s="116"/>
      <c r="T1794" s="116"/>
      <c r="U1794" s="116"/>
      <c r="V1794" s="116"/>
      <c r="W1794" s="116"/>
      <c r="X1794" s="116"/>
      <c r="Y1794" s="122"/>
      <c r="Z1794" s="104"/>
      <c r="AA1794" s="104"/>
      <c r="AB1794" s="104"/>
      <c r="AC1794" s="104"/>
      <c r="AD1794" s="104"/>
      <c r="AE1794" s="104"/>
      <c r="AF1794" s="104"/>
      <c r="AG1794" s="104"/>
      <c r="AH1794" s="104"/>
      <c r="AI1794" s="104"/>
      <c r="AJ1794" s="104"/>
      <c r="AK1794" s="104"/>
      <c r="AL1794" s="104"/>
      <c r="AM1794" s="104"/>
      <c r="AN1794" s="104"/>
      <c r="AO1794" s="104"/>
      <c r="AP1794" s="104"/>
      <c r="AQ1794" s="104"/>
      <c r="AR1794" s="104"/>
      <c r="AS1794" s="104"/>
      <c r="AT1794" s="104"/>
      <c r="AU1794" s="104"/>
      <c r="AV1794" s="104"/>
      <c r="AW1794" s="104"/>
      <c r="AX1794" s="104"/>
      <c r="AY1794" s="104"/>
      <c r="AZ1794" s="104"/>
      <c r="BA1794" s="104"/>
      <c r="BB1794" s="104"/>
      <c r="BC1794" s="104"/>
      <c r="BD1794" s="104"/>
      <c r="BE1794" s="104"/>
      <c r="BF1794" s="104"/>
      <c r="BG1794" s="104"/>
      <c r="BH1794" s="104"/>
      <c r="BI1794" s="104"/>
      <c r="BJ1794" s="104"/>
      <c r="BK1794" s="104"/>
      <c r="BL1794" s="104"/>
      <c r="BM1794" s="104"/>
      <c r="BN1794" s="104"/>
      <c r="BO1794" s="104"/>
      <c r="BP1794" s="104"/>
      <c r="BQ1794" s="104"/>
      <c r="BR1794" s="104"/>
      <c r="BS1794" s="104"/>
      <c r="BT1794" s="104"/>
      <c r="BU1794" s="104"/>
      <c r="BV1794" s="104"/>
      <c r="BW1794" s="104"/>
      <c r="BX1794" s="104"/>
      <c r="BY1794" s="104"/>
      <c r="BZ1794" s="104"/>
      <c r="CA1794" s="104"/>
      <c r="CB1794" s="104"/>
      <c r="CC1794" s="104"/>
      <c r="CD1794" s="104"/>
      <c r="CE1794" s="104"/>
      <c r="CF1794" s="104"/>
      <c r="CG1794" s="104"/>
      <c r="CH1794" s="104"/>
      <c r="CI1794" s="104"/>
      <c r="CJ1794" s="104"/>
      <c r="CK1794" s="104"/>
      <c r="CL1794" s="104"/>
      <c r="CM1794" s="104"/>
      <c r="CN1794" s="104"/>
      <c r="CO1794" s="104"/>
      <c r="CP1794" s="104"/>
      <c r="CQ1794" s="104"/>
      <c r="CR1794" s="104"/>
      <c r="CS1794" s="104"/>
      <c r="CT1794" s="104"/>
      <c r="CU1794" s="104"/>
      <c r="CV1794" s="104"/>
      <c r="CW1794" s="104"/>
      <c r="CX1794" s="104"/>
      <c r="CY1794" s="104"/>
      <c r="CZ1794" s="104"/>
      <c r="DA1794" s="104"/>
      <c r="DB1794" s="104"/>
      <c r="DC1794" s="104"/>
      <c r="DD1794" s="104"/>
      <c r="DE1794" s="104"/>
      <c r="DF1794" s="104"/>
      <c r="DG1794" s="104"/>
      <c r="DH1794" s="104"/>
      <c r="DI1794" s="104"/>
      <c r="DJ1794" s="107"/>
    </row>
    <row r="1795" spans="1:114" x14ac:dyDescent="0.2">
      <c r="A1795" s="164"/>
      <c r="B1795" s="165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Q1795" s="116"/>
      <c r="R1795" s="116"/>
      <c r="S1795" s="116"/>
      <c r="T1795" s="116"/>
      <c r="U1795" s="116"/>
      <c r="V1795" s="116"/>
      <c r="W1795" s="116"/>
      <c r="X1795" s="116"/>
      <c r="Y1795" s="122"/>
      <c r="Z1795" s="104"/>
      <c r="AA1795" s="104"/>
      <c r="AB1795" s="104"/>
      <c r="AC1795" s="104"/>
      <c r="AD1795" s="104"/>
      <c r="AE1795" s="104"/>
      <c r="AF1795" s="104"/>
      <c r="AG1795" s="104"/>
      <c r="AH1795" s="104"/>
      <c r="AI1795" s="104"/>
      <c r="AJ1795" s="104"/>
      <c r="AK1795" s="104"/>
      <c r="AL1795" s="104"/>
      <c r="AM1795" s="104"/>
      <c r="AN1795" s="104"/>
      <c r="AO1795" s="104"/>
      <c r="AP1795" s="104"/>
      <c r="AQ1795" s="104"/>
      <c r="AR1795" s="104"/>
      <c r="AS1795" s="104"/>
      <c r="AT1795" s="104"/>
      <c r="AU1795" s="104"/>
      <c r="AV1795" s="104"/>
      <c r="AW1795" s="104"/>
      <c r="AX1795" s="104"/>
      <c r="AY1795" s="104"/>
      <c r="AZ1795" s="104"/>
      <c r="BA1795" s="104"/>
      <c r="BB1795" s="104"/>
      <c r="BC1795" s="104"/>
      <c r="BD1795" s="104"/>
      <c r="BE1795" s="104"/>
      <c r="BF1795" s="104"/>
      <c r="BG1795" s="104"/>
      <c r="BH1795" s="104"/>
      <c r="BI1795" s="104"/>
      <c r="BJ1795" s="104"/>
      <c r="BK1795" s="104"/>
      <c r="BL1795" s="104"/>
      <c r="BM1795" s="104"/>
      <c r="BN1795" s="104"/>
      <c r="BO1795" s="104"/>
      <c r="BP1795" s="104"/>
      <c r="BQ1795" s="104"/>
      <c r="BR1795" s="104"/>
      <c r="BS1795" s="104"/>
      <c r="BT1795" s="104"/>
      <c r="BU1795" s="104"/>
      <c r="BV1795" s="104"/>
      <c r="BW1795" s="104"/>
      <c r="BX1795" s="104"/>
      <c r="BY1795" s="104"/>
      <c r="BZ1795" s="104"/>
      <c r="CA1795" s="104"/>
      <c r="CB1795" s="104"/>
      <c r="CC1795" s="104"/>
      <c r="CD1795" s="104"/>
      <c r="CE1795" s="104"/>
      <c r="CF1795" s="104"/>
      <c r="CG1795" s="104"/>
      <c r="CH1795" s="104"/>
      <c r="CI1795" s="104"/>
      <c r="CJ1795" s="104"/>
      <c r="CK1795" s="104"/>
      <c r="CL1795" s="104"/>
      <c r="CM1795" s="104"/>
      <c r="CN1795" s="104"/>
      <c r="CO1795" s="104"/>
      <c r="CP1795" s="104"/>
      <c r="CQ1795" s="104"/>
      <c r="CR1795" s="104"/>
      <c r="CS1795" s="104"/>
      <c r="CT1795" s="104"/>
      <c r="CU1795" s="104"/>
      <c r="CV1795" s="104"/>
      <c r="CW1795" s="104"/>
      <c r="CX1795" s="104"/>
      <c r="CY1795" s="104"/>
      <c r="CZ1795" s="104"/>
      <c r="DA1795" s="104"/>
      <c r="DB1795" s="104"/>
      <c r="DC1795" s="104"/>
      <c r="DD1795" s="104"/>
      <c r="DE1795" s="104"/>
      <c r="DF1795" s="104"/>
      <c r="DG1795" s="104"/>
      <c r="DH1795" s="104"/>
      <c r="DI1795" s="104"/>
      <c r="DJ1795" s="107"/>
    </row>
    <row r="1796" spans="1:114" x14ac:dyDescent="0.2">
      <c r="A1796" s="164"/>
      <c r="B1796" s="165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Q1796" s="116"/>
      <c r="R1796" s="116"/>
      <c r="S1796" s="116"/>
      <c r="T1796" s="116"/>
      <c r="U1796" s="116"/>
      <c r="V1796" s="116"/>
      <c r="W1796" s="116"/>
      <c r="X1796" s="116"/>
      <c r="Y1796" s="122"/>
      <c r="Z1796" s="104"/>
      <c r="AA1796" s="104"/>
      <c r="AB1796" s="104"/>
      <c r="AC1796" s="104"/>
      <c r="AD1796" s="104"/>
      <c r="AE1796" s="104"/>
      <c r="AF1796" s="104"/>
      <c r="AG1796" s="104"/>
      <c r="AH1796" s="104"/>
      <c r="AI1796" s="104"/>
      <c r="AJ1796" s="104"/>
      <c r="AK1796" s="104"/>
      <c r="AL1796" s="104"/>
      <c r="AM1796" s="104"/>
      <c r="AN1796" s="104"/>
      <c r="AO1796" s="104"/>
      <c r="AP1796" s="104"/>
      <c r="AQ1796" s="104"/>
      <c r="AR1796" s="104"/>
      <c r="AS1796" s="104"/>
      <c r="AT1796" s="104"/>
      <c r="AU1796" s="104"/>
      <c r="AV1796" s="104"/>
      <c r="AW1796" s="104"/>
      <c r="AX1796" s="104"/>
      <c r="AY1796" s="104"/>
      <c r="AZ1796" s="104"/>
      <c r="BA1796" s="104"/>
      <c r="BB1796" s="104"/>
      <c r="BC1796" s="104"/>
      <c r="BD1796" s="104"/>
      <c r="BE1796" s="104"/>
      <c r="BF1796" s="104"/>
      <c r="BG1796" s="104"/>
      <c r="BH1796" s="104"/>
      <c r="BI1796" s="104"/>
      <c r="BJ1796" s="104"/>
      <c r="BK1796" s="104"/>
      <c r="BL1796" s="104"/>
      <c r="BM1796" s="104"/>
      <c r="BN1796" s="104"/>
      <c r="BO1796" s="104"/>
      <c r="BP1796" s="104"/>
      <c r="BQ1796" s="104"/>
      <c r="BR1796" s="104"/>
      <c r="BS1796" s="104"/>
      <c r="BT1796" s="104"/>
      <c r="BU1796" s="104"/>
      <c r="BV1796" s="104"/>
      <c r="BW1796" s="104"/>
      <c r="BX1796" s="104"/>
      <c r="BY1796" s="104"/>
      <c r="BZ1796" s="104"/>
      <c r="CA1796" s="104"/>
      <c r="CB1796" s="104"/>
      <c r="CC1796" s="104"/>
      <c r="CD1796" s="104"/>
      <c r="CE1796" s="104"/>
      <c r="CF1796" s="104"/>
      <c r="CG1796" s="104"/>
      <c r="CH1796" s="104"/>
      <c r="CI1796" s="104"/>
      <c r="CJ1796" s="104"/>
      <c r="CK1796" s="104"/>
      <c r="CL1796" s="104"/>
      <c r="CM1796" s="104"/>
      <c r="CN1796" s="104"/>
      <c r="CO1796" s="104"/>
      <c r="CP1796" s="104"/>
      <c r="CQ1796" s="104"/>
      <c r="CR1796" s="104"/>
      <c r="CS1796" s="104"/>
      <c r="CT1796" s="104"/>
      <c r="CU1796" s="104"/>
      <c r="CV1796" s="104"/>
      <c r="CW1796" s="104"/>
      <c r="CX1796" s="104"/>
      <c r="CY1796" s="104"/>
      <c r="CZ1796" s="104"/>
      <c r="DA1796" s="104"/>
      <c r="DB1796" s="104"/>
      <c r="DC1796" s="104"/>
      <c r="DD1796" s="104"/>
      <c r="DE1796" s="104"/>
      <c r="DF1796" s="104"/>
      <c r="DG1796" s="104"/>
      <c r="DH1796" s="104"/>
      <c r="DI1796" s="104"/>
      <c r="DJ1796" s="107"/>
    </row>
    <row r="1797" spans="1:114" x14ac:dyDescent="0.2">
      <c r="A1797" s="164"/>
      <c r="B1797" s="165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Q1797" s="116"/>
      <c r="R1797" s="116"/>
      <c r="S1797" s="116"/>
      <c r="T1797" s="116"/>
      <c r="U1797" s="116"/>
      <c r="V1797" s="116"/>
      <c r="W1797" s="116"/>
      <c r="X1797" s="116"/>
      <c r="Y1797" s="122"/>
      <c r="Z1797" s="104"/>
      <c r="AA1797" s="104"/>
      <c r="AB1797" s="104"/>
      <c r="AC1797" s="104"/>
      <c r="AD1797" s="104"/>
      <c r="AE1797" s="104"/>
      <c r="AF1797" s="104"/>
      <c r="AG1797" s="104"/>
      <c r="AH1797" s="104"/>
      <c r="AI1797" s="104"/>
      <c r="AJ1797" s="104"/>
      <c r="AK1797" s="104"/>
      <c r="AL1797" s="104"/>
      <c r="AM1797" s="104"/>
      <c r="AN1797" s="104"/>
      <c r="AO1797" s="104"/>
      <c r="AP1797" s="104"/>
      <c r="AQ1797" s="104"/>
      <c r="AR1797" s="104"/>
      <c r="AS1797" s="104"/>
      <c r="AT1797" s="104"/>
      <c r="AU1797" s="104"/>
      <c r="AV1797" s="104"/>
      <c r="AW1797" s="104"/>
      <c r="AX1797" s="104"/>
      <c r="AY1797" s="104"/>
      <c r="AZ1797" s="104"/>
      <c r="BA1797" s="104"/>
      <c r="BB1797" s="104"/>
      <c r="BC1797" s="104"/>
      <c r="BD1797" s="104"/>
      <c r="BE1797" s="104"/>
      <c r="BF1797" s="104"/>
      <c r="BG1797" s="104"/>
      <c r="BH1797" s="104"/>
      <c r="BI1797" s="104"/>
      <c r="BJ1797" s="104"/>
      <c r="BK1797" s="104"/>
      <c r="BL1797" s="104"/>
      <c r="BM1797" s="104"/>
      <c r="BN1797" s="104"/>
      <c r="BO1797" s="104"/>
      <c r="BP1797" s="104"/>
      <c r="BQ1797" s="104"/>
      <c r="BR1797" s="104"/>
      <c r="BS1797" s="104"/>
      <c r="BT1797" s="104"/>
      <c r="BU1797" s="104"/>
      <c r="BV1797" s="104"/>
      <c r="BW1797" s="104"/>
      <c r="BX1797" s="104"/>
      <c r="BY1797" s="104"/>
      <c r="BZ1797" s="104"/>
      <c r="CA1797" s="104"/>
      <c r="CB1797" s="104"/>
      <c r="CC1797" s="104"/>
      <c r="CD1797" s="104"/>
      <c r="CE1797" s="104"/>
      <c r="CF1797" s="104"/>
      <c r="CG1797" s="104"/>
      <c r="CH1797" s="104"/>
      <c r="CI1797" s="104"/>
      <c r="CJ1797" s="104"/>
      <c r="CK1797" s="104"/>
      <c r="CL1797" s="104"/>
      <c r="CM1797" s="104"/>
      <c r="CN1797" s="104"/>
      <c r="CO1797" s="104"/>
      <c r="CP1797" s="104"/>
      <c r="CQ1797" s="104"/>
      <c r="CR1797" s="104"/>
      <c r="CS1797" s="104"/>
      <c r="CT1797" s="104"/>
      <c r="CU1797" s="104"/>
      <c r="CV1797" s="104"/>
      <c r="CW1797" s="104"/>
      <c r="CX1797" s="104"/>
      <c r="CY1797" s="104"/>
      <c r="CZ1797" s="104"/>
      <c r="DA1797" s="104"/>
      <c r="DB1797" s="104"/>
      <c r="DC1797" s="104"/>
      <c r="DD1797" s="104"/>
      <c r="DE1797" s="104"/>
      <c r="DF1797" s="104"/>
      <c r="DG1797" s="104"/>
      <c r="DH1797" s="104"/>
      <c r="DI1797" s="104"/>
      <c r="DJ1797" s="107"/>
    </row>
    <row r="1798" spans="1:114" x14ac:dyDescent="0.2">
      <c r="A1798" s="164"/>
      <c r="B1798" s="165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Q1798" s="116"/>
      <c r="R1798" s="116"/>
      <c r="S1798" s="116"/>
      <c r="T1798" s="116"/>
      <c r="U1798" s="116"/>
      <c r="V1798" s="116"/>
      <c r="W1798" s="116"/>
      <c r="X1798" s="116"/>
      <c r="Y1798" s="122"/>
      <c r="Z1798" s="104"/>
      <c r="AA1798" s="104"/>
      <c r="AB1798" s="104"/>
      <c r="AC1798" s="104"/>
      <c r="AD1798" s="104"/>
      <c r="AE1798" s="104"/>
      <c r="AF1798" s="104"/>
      <c r="AG1798" s="104"/>
      <c r="AH1798" s="104"/>
      <c r="AI1798" s="104"/>
      <c r="AJ1798" s="104"/>
      <c r="AK1798" s="104"/>
      <c r="AL1798" s="104"/>
      <c r="AM1798" s="104"/>
      <c r="AN1798" s="104"/>
      <c r="AO1798" s="104"/>
      <c r="AP1798" s="104"/>
      <c r="AQ1798" s="104"/>
      <c r="AR1798" s="104"/>
      <c r="AS1798" s="104"/>
      <c r="AT1798" s="104"/>
      <c r="AU1798" s="104"/>
      <c r="AV1798" s="104"/>
      <c r="AW1798" s="104"/>
      <c r="AX1798" s="104"/>
      <c r="AY1798" s="104"/>
      <c r="AZ1798" s="104"/>
      <c r="BA1798" s="104"/>
      <c r="BB1798" s="104"/>
      <c r="BC1798" s="104"/>
      <c r="BD1798" s="104"/>
      <c r="BE1798" s="104"/>
      <c r="BF1798" s="104"/>
      <c r="BG1798" s="104"/>
      <c r="BH1798" s="104"/>
      <c r="BI1798" s="104"/>
      <c r="BJ1798" s="104"/>
      <c r="BK1798" s="104"/>
      <c r="BL1798" s="104"/>
      <c r="BM1798" s="104"/>
      <c r="BN1798" s="104"/>
      <c r="BO1798" s="104"/>
      <c r="BP1798" s="104"/>
      <c r="BQ1798" s="104"/>
      <c r="BR1798" s="104"/>
      <c r="BS1798" s="104"/>
      <c r="BT1798" s="104"/>
      <c r="BU1798" s="104"/>
      <c r="BV1798" s="104"/>
      <c r="BW1798" s="104"/>
      <c r="BX1798" s="104"/>
      <c r="BY1798" s="104"/>
      <c r="BZ1798" s="104"/>
      <c r="CA1798" s="104"/>
      <c r="CB1798" s="104"/>
      <c r="CC1798" s="104"/>
      <c r="CD1798" s="104"/>
      <c r="CE1798" s="104"/>
      <c r="CF1798" s="104"/>
      <c r="CG1798" s="104"/>
      <c r="CH1798" s="104"/>
      <c r="CI1798" s="104"/>
      <c r="CJ1798" s="104"/>
      <c r="CK1798" s="104"/>
      <c r="CL1798" s="104"/>
      <c r="CM1798" s="104"/>
      <c r="CN1798" s="104"/>
      <c r="CO1798" s="104"/>
      <c r="CP1798" s="104"/>
      <c r="CQ1798" s="104"/>
      <c r="CR1798" s="104"/>
      <c r="CS1798" s="104"/>
      <c r="CT1798" s="104"/>
      <c r="CU1798" s="104"/>
      <c r="CV1798" s="104"/>
      <c r="CW1798" s="104"/>
      <c r="CX1798" s="104"/>
      <c r="CY1798" s="104"/>
      <c r="CZ1798" s="104"/>
      <c r="DA1798" s="104"/>
      <c r="DB1798" s="104"/>
      <c r="DC1798" s="104"/>
      <c r="DD1798" s="104"/>
      <c r="DE1798" s="104"/>
      <c r="DF1798" s="104"/>
      <c r="DG1798" s="104"/>
      <c r="DH1798" s="104"/>
      <c r="DI1798" s="104"/>
      <c r="DJ1798" s="107"/>
    </row>
    <row r="1799" spans="1:114" x14ac:dyDescent="0.2">
      <c r="A1799" s="164"/>
      <c r="B1799" s="165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Q1799" s="116"/>
      <c r="R1799" s="116"/>
      <c r="S1799" s="116"/>
      <c r="T1799" s="116"/>
      <c r="U1799" s="116"/>
      <c r="V1799" s="116"/>
      <c r="W1799" s="116"/>
      <c r="X1799" s="116"/>
      <c r="Y1799" s="122"/>
      <c r="Z1799" s="104"/>
      <c r="AA1799" s="104"/>
      <c r="AB1799" s="104"/>
      <c r="AC1799" s="104"/>
      <c r="AD1799" s="104"/>
      <c r="AE1799" s="104"/>
      <c r="AF1799" s="104"/>
      <c r="AG1799" s="104"/>
      <c r="AH1799" s="104"/>
      <c r="AI1799" s="104"/>
      <c r="AJ1799" s="104"/>
      <c r="AK1799" s="104"/>
      <c r="AL1799" s="104"/>
      <c r="AM1799" s="104"/>
      <c r="AN1799" s="104"/>
      <c r="AO1799" s="104"/>
      <c r="AP1799" s="104"/>
      <c r="AQ1799" s="104"/>
      <c r="AR1799" s="104"/>
      <c r="AS1799" s="104"/>
      <c r="AT1799" s="104"/>
      <c r="AU1799" s="104"/>
      <c r="AV1799" s="104"/>
      <c r="AW1799" s="104"/>
      <c r="AX1799" s="104"/>
      <c r="AY1799" s="104"/>
      <c r="AZ1799" s="104"/>
      <c r="BA1799" s="104"/>
      <c r="BB1799" s="104"/>
      <c r="BC1799" s="104"/>
      <c r="BD1799" s="104"/>
      <c r="BE1799" s="104"/>
      <c r="BF1799" s="104"/>
      <c r="BG1799" s="104"/>
      <c r="BH1799" s="104"/>
      <c r="BI1799" s="104"/>
      <c r="BJ1799" s="104"/>
      <c r="BK1799" s="104"/>
      <c r="BL1799" s="104"/>
      <c r="BM1799" s="104"/>
      <c r="BN1799" s="104"/>
      <c r="BO1799" s="104"/>
      <c r="BP1799" s="104"/>
      <c r="BQ1799" s="104"/>
      <c r="BR1799" s="104"/>
      <c r="BS1799" s="104"/>
      <c r="BT1799" s="104"/>
      <c r="BU1799" s="104"/>
      <c r="BV1799" s="104"/>
      <c r="BW1799" s="104"/>
      <c r="BX1799" s="104"/>
      <c r="BY1799" s="104"/>
      <c r="BZ1799" s="104"/>
      <c r="CA1799" s="104"/>
      <c r="CB1799" s="104"/>
      <c r="CC1799" s="104"/>
      <c r="CD1799" s="104"/>
      <c r="CE1799" s="104"/>
      <c r="CF1799" s="104"/>
      <c r="CG1799" s="104"/>
      <c r="CH1799" s="104"/>
      <c r="CI1799" s="104"/>
      <c r="CJ1799" s="104"/>
      <c r="CK1799" s="104"/>
      <c r="CL1799" s="104"/>
      <c r="CM1799" s="104"/>
      <c r="CN1799" s="104"/>
      <c r="CO1799" s="104"/>
      <c r="CP1799" s="104"/>
      <c r="CQ1799" s="104"/>
      <c r="CR1799" s="104"/>
      <c r="CS1799" s="104"/>
      <c r="CT1799" s="104"/>
      <c r="CU1799" s="104"/>
      <c r="CV1799" s="104"/>
      <c r="CW1799" s="104"/>
      <c r="CX1799" s="104"/>
      <c r="CY1799" s="104"/>
      <c r="CZ1799" s="104"/>
      <c r="DA1799" s="104"/>
      <c r="DB1799" s="104"/>
      <c r="DC1799" s="104"/>
      <c r="DD1799" s="104"/>
      <c r="DE1799" s="104"/>
      <c r="DF1799" s="104"/>
      <c r="DG1799" s="104"/>
      <c r="DH1799" s="104"/>
      <c r="DI1799" s="104"/>
      <c r="DJ1799" s="107"/>
    </row>
    <row r="1800" spans="1:114" x14ac:dyDescent="0.2">
      <c r="A1800" s="164"/>
      <c r="B1800" s="165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Q1800" s="116"/>
      <c r="R1800" s="116"/>
      <c r="S1800" s="116"/>
      <c r="T1800" s="116"/>
      <c r="U1800" s="116"/>
      <c r="V1800" s="116"/>
      <c r="W1800" s="116"/>
      <c r="X1800" s="116"/>
      <c r="Y1800" s="122"/>
      <c r="Z1800" s="104"/>
      <c r="AA1800" s="104"/>
      <c r="AB1800" s="104"/>
      <c r="AC1800" s="104"/>
      <c r="AD1800" s="104"/>
      <c r="AE1800" s="104"/>
      <c r="AF1800" s="104"/>
      <c r="AG1800" s="104"/>
      <c r="AH1800" s="104"/>
      <c r="AI1800" s="104"/>
      <c r="AJ1800" s="104"/>
      <c r="AK1800" s="104"/>
      <c r="AL1800" s="104"/>
      <c r="AM1800" s="104"/>
      <c r="AN1800" s="104"/>
      <c r="AO1800" s="104"/>
      <c r="AP1800" s="104"/>
      <c r="AQ1800" s="104"/>
      <c r="AR1800" s="104"/>
      <c r="AS1800" s="104"/>
      <c r="AT1800" s="104"/>
      <c r="AU1800" s="104"/>
      <c r="AV1800" s="104"/>
      <c r="AW1800" s="104"/>
      <c r="AX1800" s="104"/>
      <c r="AY1800" s="104"/>
      <c r="AZ1800" s="104"/>
      <c r="BA1800" s="104"/>
      <c r="BB1800" s="104"/>
      <c r="BC1800" s="104"/>
      <c r="BD1800" s="104"/>
      <c r="BE1800" s="104"/>
      <c r="BF1800" s="104"/>
      <c r="BG1800" s="104"/>
      <c r="BH1800" s="104"/>
      <c r="BI1800" s="104"/>
      <c r="BJ1800" s="104"/>
      <c r="BK1800" s="104"/>
      <c r="BL1800" s="104"/>
      <c r="BM1800" s="104"/>
      <c r="BN1800" s="104"/>
      <c r="BO1800" s="104"/>
      <c r="BP1800" s="104"/>
      <c r="BQ1800" s="104"/>
      <c r="BR1800" s="104"/>
      <c r="BS1800" s="104"/>
      <c r="BT1800" s="104"/>
      <c r="BU1800" s="104"/>
      <c r="BV1800" s="104"/>
      <c r="BW1800" s="104"/>
      <c r="BX1800" s="104"/>
      <c r="BY1800" s="104"/>
      <c r="BZ1800" s="104"/>
      <c r="CA1800" s="104"/>
      <c r="CB1800" s="104"/>
      <c r="CC1800" s="104"/>
      <c r="CD1800" s="104"/>
      <c r="CE1800" s="104"/>
      <c r="CF1800" s="104"/>
      <c r="CG1800" s="104"/>
      <c r="CH1800" s="104"/>
      <c r="CI1800" s="104"/>
      <c r="CJ1800" s="104"/>
      <c r="CK1800" s="104"/>
      <c r="CL1800" s="104"/>
      <c r="CM1800" s="104"/>
      <c r="CN1800" s="104"/>
      <c r="CO1800" s="104"/>
      <c r="CP1800" s="104"/>
      <c r="CQ1800" s="104"/>
      <c r="CR1800" s="104"/>
      <c r="CS1800" s="104"/>
      <c r="CT1800" s="104"/>
      <c r="CU1800" s="104"/>
      <c r="CV1800" s="104"/>
      <c r="CW1800" s="104"/>
      <c r="CX1800" s="104"/>
      <c r="CY1800" s="104"/>
      <c r="CZ1800" s="104"/>
      <c r="DA1800" s="104"/>
      <c r="DB1800" s="104"/>
      <c r="DC1800" s="104"/>
      <c r="DD1800" s="104"/>
      <c r="DE1800" s="104"/>
      <c r="DF1800" s="104"/>
      <c r="DG1800" s="104"/>
      <c r="DH1800" s="104"/>
      <c r="DI1800" s="104"/>
      <c r="DJ1800" s="107"/>
    </row>
    <row r="1801" spans="1:114" x14ac:dyDescent="0.2">
      <c r="A1801" s="164"/>
      <c r="B1801" s="165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Q1801" s="116"/>
      <c r="R1801" s="116"/>
      <c r="S1801" s="116"/>
      <c r="T1801" s="116"/>
      <c r="U1801" s="116"/>
      <c r="V1801" s="116"/>
      <c r="W1801" s="116"/>
      <c r="X1801" s="116"/>
      <c r="Y1801" s="122"/>
      <c r="Z1801" s="104"/>
      <c r="AA1801" s="104"/>
      <c r="AB1801" s="104"/>
      <c r="AC1801" s="104"/>
      <c r="AD1801" s="104"/>
      <c r="AE1801" s="104"/>
      <c r="AF1801" s="104"/>
      <c r="AG1801" s="104"/>
      <c r="AH1801" s="104"/>
      <c r="AI1801" s="104"/>
      <c r="AJ1801" s="104"/>
      <c r="AK1801" s="104"/>
      <c r="AL1801" s="104"/>
      <c r="AM1801" s="104"/>
      <c r="AN1801" s="104"/>
      <c r="AO1801" s="104"/>
      <c r="AP1801" s="104"/>
      <c r="AQ1801" s="104"/>
      <c r="AR1801" s="104"/>
      <c r="AS1801" s="104"/>
      <c r="AT1801" s="104"/>
      <c r="AU1801" s="104"/>
      <c r="AV1801" s="104"/>
      <c r="AW1801" s="104"/>
      <c r="AX1801" s="104"/>
      <c r="AY1801" s="104"/>
      <c r="AZ1801" s="104"/>
      <c r="BA1801" s="104"/>
      <c r="BB1801" s="104"/>
      <c r="BC1801" s="104"/>
      <c r="BD1801" s="104"/>
      <c r="BE1801" s="104"/>
      <c r="BF1801" s="104"/>
      <c r="BG1801" s="104"/>
      <c r="BH1801" s="104"/>
      <c r="BI1801" s="104"/>
      <c r="BJ1801" s="104"/>
      <c r="BK1801" s="104"/>
      <c r="BL1801" s="104"/>
      <c r="BM1801" s="104"/>
      <c r="BN1801" s="104"/>
      <c r="BO1801" s="104"/>
      <c r="BP1801" s="104"/>
      <c r="BQ1801" s="104"/>
      <c r="BR1801" s="104"/>
      <c r="BS1801" s="104"/>
      <c r="BT1801" s="104"/>
      <c r="BU1801" s="104"/>
      <c r="BV1801" s="104"/>
      <c r="BW1801" s="104"/>
      <c r="BX1801" s="104"/>
      <c r="BY1801" s="104"/>
      <c r="BZ1801" s="104"/>
      <c r="CA1801" s="104"/>
      <c r="CB1801" s="104"/>
      <c r="CC1801" s="104"/>
      <c r="CD1801" s="104"/>
      <c r="CE1801" s="104"/>
      <c r="CF1801" s="104"/>
      <c r="CG1801" s="104"/>
      <c r="CH1801" s="104"/>
      <c r="CI1801" s="104"/>
      <c r="CJ1801" s="104"/>
      <c r="CK1801" s="104"/>
      <c r="CL1801" s="104"/>
      <c r="CM1801" s="104"/>
      <c r="CN1801" s="104"/>
      <c r="CO1801" s="104"/>
      <c r="CP1801" s="104"/>
      <c r="CQ1801" s="104"/>
      <c r="CR1801" s="104"/>
      <c r="CS1801" s="104"/>
      <c r="CT1801" s="104"/>
      <c r="CU1801" s="104"/>
      <c r="CV1801" s="104"/>
      <c r="CW1801" s="104"/>
      <c r="CX1801" s="104"/>
      <c r="CY1801" s="104"/>
      <c r="CZ1801" s="104"/>
      <c r="DA1801" s="104"/>
      <c r="DB1801" s="104"/>
      <c r="DC1801" s="104"/>
      <c r="DD1801" s="104"/>
      <c r="DE1801" s="104"/>
      <c r="DF1801" s="104"/>
      <c r="DG1801" s="104"/>
      <c r="DH1801" s="104"/>
      <c r="DI1801" s="104"/>
      <c r="DJ1801" s="107"/>
    </row>
    <row r="1802" spans="1:114" x14ac:dyDescent="0.2">
      <c r="A1802" s="164"/>
      <c r="B1802" s="165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Q1802" s="116"/>
      <c r="R1802" s="116"/>
      <c r="S1802" s="116"/>
      <c r="T1802" s="116"/>
      <c r="U1802" s="116"/>
      <c r="V1802" s="116"/>
      <c r="W1802" s="116"/>
      <c r="X1802" s="116"/>
      <c r="Y1802" s="122"/>
      <c r="Z1802" s="104"/>
      <c r="AA1802" s="104"/>
      <c r="AB1802" s="104"/>
      <c r="AC1802" s="104"/>
      <c r="AD1802" s="104"/>
      <c r="AE1802" s="104"/>
      <c r="AF1802" s="104"/>
      <c r="AG1802" s="104"/>
      <c r="AH1802" s="104"/>
      <c r="AI1802" s="104"/>
      <c r="AJ1802" s="104"/>
      <c r="AK1802" s="104"/>
      <c r="AL1802" s="104"/>
      <c r="AM1802" s="104"/>
      <c r="AN1802" s="104"/>
      <c r="AO1802" s="104"/>
      <c r="AP1802" s="104"/>
      <c r="AQ1802" s="104"/>
      <c r="AR1802" s="104"/>
      <c r="AS1802" s="104"/>
      <c r="AT1802" s="104"/>
      <c r="AU1802" s="104"/>
      <c r="AV1802" s="104"/>
      <c r="AW1802" s="104"/>
      <c r="AX1802" s="104"/>
      <c r="AY1802" s="104"/>
      <c r="AZ1802" s="104"/>
      <c r="BA1802" s="104"/>
      <c r="BB1802" s="104"/>
      <c r="BC1802" s="104"/>
      <c r="BD1802" s="104"/>
      <c r="BE1802" s="104"/>
      <c r="BF1802" s="104"/>
      <c r="BG1802" s="104"/>
      <c r="BH1802" s="104"/>
      <c r="BI1802" s="104"/>
      <c r="BJ1802" s="104"/>
      <c r="BK1802" s="104"/>
      <c r="BL1802" s="104"/>
      <c r="BM1802" s="104"/>
      <c r="BN1802" s="104"/>
      <c r="BO1802" s="104"/>
      <c r="BP1802" s="104"/>
      <c r="BQ1802" s="104"/>
      <c r="BR1802" s="104"/>
      <c r="BS1802" s="104"/>
      <c r="BT1802" s="104"/>
      <c r="BU1802" s="104"/>
      <c r="BV1802" s="104"/>
      <c r="BW1802" s="104"/>
      <c r="BX1802" s="104"/>
      <c r="BY1802" s="104"/>
      <c r="BZ1802" s="104"/>
      <c r="CA1802" s="104"/>
      <c r="CB1802" s="104"/>
      <c r="CC1802" s="104"/>
      <c r="CD1802" s="104"/>
      <c r="CE1802" s="104"/>
      <c r="CF1802" s="104"/>
      <c r="CG1802" s="104"/>
      <c r="CH1802" s="104"/>
      <c r="CI1802" s="104"/>
      <c r="CJ1802" s="104"/>
      <c r="CK1802" s="104"/>
      <c r="CL1802" s="104"/>
      <c r="CM1802" s="104"/>
      <c r="CN1802" s="104"/>
      <c r="CO1802" s="104"/>
      <c r="CP1802" s="104"/>
      <c r="CQ1802" s="104"/>
      <c r="CR1802" s="104"/>
      <c r="CS1802" s="104"/>
      <c r="CT1802" s="104"/>
      <c r="CU1802" s="104"/>
      <c r="CV1802" s="104"/>
      <c r="CW1802" s="104"/>
      <c r="CX1802" s="104"/>
      <c r="CY1802" s="104"/>
      <c r="CZ1802" s="104"/>
      <c r="DA1802" s="104"/>
      <c r="DB1802" s="104"/>
      <c r="DC1802" s="104"/>
      <c r="DD1802" s="104"/>
      <c r="DE1802" s="104"/>
      <c r="DF1802" s="104"/>
      <c r="DG1802" s="104"/>
      <c r="DH1802" s="104"/>
      <c r="DI1802" s="104"/>
      <c r="DJ1802" s="107"/>
    </row>
    <row r="1803" spans="1:114" x14ac:dyDescent="0.2">
      <c r="A1803" s="164"/>
      <c r="B1803" s="165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Q1803" s="116"/>
      <c r="R1803" s="116"/>
      <c r="S1803" s="116"/>
      <c r="T1803" s="116"/>
      <c r="U1803" s="116"/>
      <c r="V1803" s="116"/>
      <c r="W1803" s="116"/>
      <c r="X1803" s="116"/>
      <c r="Y1803" s="122"/>
      <c r="Z1803" s="104"/>
      <c r="AA1803" s="104"/>
      <c r="AB1803" s="104"/>
      <c r="AC1803" s="104"/>
      <c r="AD1803" s="104"/>
      <c r="AE1803" s="104"/>
      <c r="AF1803" s="104"/>
      <c r="AG1803" s="104"/>
      <c r="AH1803" s="104"/>
      <c r="AI1803" s="104"/>
      <c r="AJ1803" s="104"/>
      <c r="AK1803" s="104"/>
      <c r="AL1803" s="104"/>
      <c r="AM1803" s="104"/>
      <c r="AN1803" s="104"/>
      <c r="AO1803" s="104"/>
      <c r="AP1803" s="104"/>
      <c r="AQ1803" s="104"/>
      <c r="AR1803" s="104"/>
      <c r="AS1803" s="104"/>
      <c r="AT1803" s="104"/>
      <c r="AU1803" s="104"/>
      <c r="AV1803" s="104"/>
      <c r="AW1803" s="104"/>
      <c r="AX1803" s="104"/>
      <c r="AY1803" s="104"/>
      <c r="AZ1803" s="104"/>
      <c r="BA1803" s="104"/>
      <c r="BB1803" s="104"/>
      <c r="BC1803" s="104"/>
      <c r="BD1803" s="104"/>
      <c r="BE1803" s="104"/>
      <c r="BF1803" s="104"/>
      <c r="BG1803" s="104"/>
      <c r="BH1803" s="104"/>
      <c r="BI1803" s="104"/>
      <c r="BJ1803" s="104"/>
      <c r="BK1803" s="104"/>
      <c r="BL1803" s="104"/>
      <c r="BM1803" s="104"/>
      <c r="BN1803" s="104"/>
      <c r="BO1803" s="104"/>
      <c r="BP1803" s="104"/>
      <c r="BQ1803" s="104"/>
      <c r="BR1803" s="104"/>
      <c r="BS1803" s="104"/>
      <c r="BT1803" s="104"/>
      <c r="BU1803" s="104"/>
      <c r="BV1803" s="104"/>
      <c r="BW1803" s="104"/>
      <c r="BX1803" s="104"/>
      <c r="BY1803" s="104"/>
      <c r="BZ1803" s="104"/>
      <c r="CA1803" s="104"/>
      <c r="CB1803" s="104"/>
      <c r="CC1803" s="104"/>
      <c r="CD1803" s="104"/>
      <c r="CE1803" s="104"/>
      <c r="CF1803" s="104"/>
      <c r="CG1803" s="104"/>
      <c r="CH1803" s="104"/>
      <c r="CI1803" s="104"/>
      <c r="CJ1803" s="104"/>
      <c r="CK1803" s="104"/>
      <c r="CL1803" s="104"/>
      <c r="CM1803" s="104"/>
      <c r="CN1803" s="104"/>
      <c r="CO1803" s="104"/>
      <c r="CP1803" s="104"/>
      <c r="CQ1803" s="104"/>
      <c r="CR1803" s="104"/>
      <c r="CS1803" s="104"/>
      <c r="CT1803" s="104"/>
      <c r="CU1803" s="104"/>
      <c r="CV1803" s="104"/>
      <c r="CW1803" s="104"/>
      <c r="CX1803" s="104"/>
      <c r="CY1803" s="104"/>
      <c r="CZ1803" s="104"/>
      <c r="DA1803" s="104"/>
      <c r="DB1803" s="104"/>
      <c r="DC1803" s="104"/>
      <c r="DD1803" s="104"/>
      <c r="DE1803" s="104"/>
      <c r="DF1803" s="104"/>
      <c r="DG1803" s="104"/>
      <c r="DH1803" s="104"/>
      <c r="DI1803" s="104"/>
      <c r="DJ1803" s="107"/>
    </row>
    <row r="1804" spans="1:114" x14ac:dyDescent="0.2">
      <c r="A1804" s="164"/>
      <c r="B1804" s="165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Q1804" s="116"/>
      <c r="R1804" s="116"/>
      <c r="S1804" s="116"/>
      <c r="T1804" s="116"/>
      <c r="U1804" s="116"/>
      <c r="V1804" s="116"/>
      <c r="W1804" s="116"/>
      <c r="X1804" s="116"/>
      <c r="Y1804" s="122"/>
      <c r="Z1804" s="104"/>
      <c r="AA1804" s="104"/>
      <c r="AB1804" s="104"/>
      <c r="AC1804" s="104"/>
      <c r="AD1804" s="104"/>
      <c r="AE1804" s="104"/>
      <c r="AF1804" s="104"/>
      <c r="AG1804" s="104"/>
      <c r="AH1804" s="104"/>
      <c r="AI1804" s="104"/>
      <c r="AJ1804" s="104"/>
      <c r="AK1804" s="104"/>
      <c r="AL1804" s="104"/>
      <c r="AM1804" s="104"/>
      <c r="AN1804" s="104"/>
      <c r="AO1804" s="104"/>
      <c r="AP1804" s="104"/>
      <c r="AQ1804" s="104"/>
      <c r="AR1804" s="104"/>
      <c r="AS1804" s="104"/>
      <c r="AT1804" s="104"/>
      <c r="AU1804" s="104"/>
      <c r="AV1804" s="104"/>
      <c r="AW1804" s="104"/>
      <c r="AX1804" s="104"/>
      <c r="AY1804" s="104"/>
      <c r="AZ1804" s="104"/>
      <c r="BA1804" s="104"/>
      <c r="BB1804" s="104"/>
      <c r="BC1804" s="104"/>
      <c r="BD1804" s="104"/>
      <c r="BE1804" s="104"/>
      <c r="BF1804" s="104"/>
      <c r="BG1804" s="104"/>
      <c r="BH1804" s="104"/>
      <c r="BI1804" s="104"/>
      <c r="BJ1804" s="104"/>
      <c r="BK1804" s="104"/>
      <c r="BL1804" s="104"/>
      <c r="BM1804" s="104"/>
      <c r="BN1804" s="104"/>
      <c r="BO1804" s="104"/>
      <c r="BP1804" s="104"/>
      <c r="BQ1804" s="104"/>
      <c r="BR1804" s="104"/>
      <c r="BS1804" s="104"/>
      <c r="BT1804" s="104"/>
      <c r="BU1804" s="104"/>
      <c r="BV1804" s="104"/>
      <c r="BW1804" s="104"/>
      <c r="BX1804" s="104"/>
      <c r="BY1804" s="104"/>
      <c r="BZ1804" s="104"/>
      <c r="CA1804" s="104"/>
      <c r="CB1804" s="104"/>
      <c r="CC1804" s="104"/>
      <c r="CD1804" s="104"/>
      <c r="CE1804" s="104"/>
      <c r="CF1804" s="104"/>
      <c r="CG1804" s="104"/>
      <c r="CH1804" s="104"/>
      <c r="CI1804" s="104"/>
      <c r="CJ1804" s="104"/>
      <c r="CK1804" s="104"/>
      <c r="CL1804" s="104"/>
      <c r="CM1804" s="104"/>
      <c r="CN1804" s="104"/>
      <c r="CO1804" s="104"/>
      <c r="CP1804" s="104"/>
      <c r="CQ1804" s="104"/>
      <c r="CR1804" s="104"/>
      <c r="CS1804" s="104"/>
      <c r="CT1804" s="104"/>
      <c r="CU1804" s="104"/>
      <c r="CV1804" s="104"/>
      <c r="CW1804" s="104"/>
      <c r="CX1804" s="104"/>
      <c r="CY1804" s="104"/>
      <c r="CZ1804" s="104"/>
      <c r="DA1804" s="104"/>
      <c r="DB1804" s="104"/>
      <c r="DC1804" s="104"/>
      <c r="DD1804" s="104"/>
      <c r="DE1804" s="104"/>
      <c r="DF1804" s="104"/>
      <c r="DG1804" s="104"/>
      <c r="DH1804" s="104"/>
      <c r="DI1804" s="104"/>
      <c r="DJ1804" s="107"/>
    </row>
    <row r="1805" spans="1:114" x14ac:dyDescent="0.2">
      <c r="A1805" s="164"/>
      <c r="B1805" s="165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Q1805" s="116"/>
      <c r="R1805" s="116"/>
      <c r="S1805" s="116"/>
      <c r="T1805" s="116"/>
      <c r="U1805" s="116"/>
      <c r="V1805" s="116"/>
      <c r="W1805" s="116"/>
      <c r="X1805" s="116"/>
      <c r="Y1805" s="122"/>
      <c r="Z1805" s="104"/>
      <c r="AA1805" s="104"/>
      <c r="AB1805" s="104"/>
      <c r="AC1805" s="104"/>
      <c r="AD1805" s="104"/>
      <c r="AE1805" s="104"/>
      <c r="AF1805" s="104"/>
      <c r="AG1805" s="104"/>
      <c r="AH1805" s="104"/>
      <c r="AI1805" s="104"/>
      <c r="AJ1805" s="104"/>
      <c r="AK1805" s="104"/>
      <c r="AL1805" s="104"/>
      <c r="AM1805" s="104"/>
      <c r="AN1805" s="104"/>
      <c r="AO1805" s="104"/>
      <c r="AP1805" s="104"/>
      <c r="AQ1805" s="104"/>
      <c r="AR1805" s="104"/>
      <c r="AS1805" s="104"/>
      <c r="AT1805" s="104"/>
      <c r="AU1805" s="104"/>
      <c r="AV1805" s="104"/>
      <c r="AW1805" s="104"/>
      <c r="AX1805" s="104"/>
      <c r="AY1805" s="104"/>
      <c r="AZ1805" s="104"/>
      <c r="BA1805" s="104"/>
      <c r="BB1805" s="104"/>
      <c r="BC1805" s="104"/>
      <c r="BD1805" s="104"/>
      <c r="BE1805" s="104"/>
      <c r="BF1805" s="104"/>
      <c r="BG1805" s="104"/>
      <c r="BH1805" s="104"/>
      <c r="BI1805" s="104"/>
      <c r="BJ1805" s="104"/>
      <c r="BK1805" s="104"/>
      <c r="BL1805" s="104"/>
      <c r="BM1805" s="104"/>
      <c r="BN1805" s="104"/>
      <c r="BO1805" s="104"/>
      <c r="BP1805" s="104"/>
      <c r="BQ1805" s="104"/>
      <c r="BR1805" s="104"/>
      <c r="BS1805" s="104"/>
      <c r="BT1805" s="104"/>
      <c r="BU1805" s="104"/>
      <c r="BV1805" s="104"/>
      <c r="BW1805" s="104"/>
      <c r="BX1805" s="104"/>
      <c r="BY1805" s="104"/>
      <c r="BZ1805" s="104"/>
      <c r="CA1805" s="104"/>
      <c r="CB1805" s="104"/>
      <c r="CC1805" s="104"/>
      <c r="CD1805" s="104"/>
      <c r="CE1805" s="104"/>
      <c r="CF1805" s="104"/>
      <c r="CG1805" s="104"/>
      <c r="CH1805" s="104"/>
      <c r="CI1805" s="104"/>
      <c r="CJ1805" s="104"/>
      <c r="CK1805" s="104"/>
      <c r="CL1805" s="104"/>
      <c r="CM1805" s="104"/>
      <c r="CN1805" s="104"/>
      <c r="CO1805" s="104"/>
      <c r="CP1805" s="104"/>
      <c r="CQ1805" s="104"/>
      <c r="CR1805" s="104"/>
      <c r="CS1805" s="104"/>
      <c r="CT1805" s="104"/>
      <c r="CU1805" s="104"/>
      <c r="CV1805" s="104"/>
      <c r="CW1805" s="104"/>
      <c r="CX1805" s="104"/>
      <c r="CY1805" s="104"/>
      <c r="CZ1805" s="104"/>
      <c r="DA1805" s="104"/>
      <c r="DB1805" s="104"/>
      <c r="DC1805" s="104"/>
      <c r="DD1805" s="104"/>
      <c r="DE1805" s="104"/>
      <c r="DF1805" s="104"/>
      <c r="DG1805" s="104"/>
      <c r="DH1805" s="104"/>
      <c r="DI1805" s="104"/>
      <c r="DJ1805" s="107"/>
    </row>
    <row r="1806" spans="1:114" x14ac:dyDescent="0.2">
      <c r="A1806" s="164"/>
      <c r="B1806" s="165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Q1806" s="116"/>
      <c r="R1806" s="116"/>
      <c r="S1806" s="116"/>
      <c r="T1806" s="116"/>
      <c r="U1806" s="116"/>
      <c r="V1806" s="116"/>
      <c r="W1806" s="116"/>
      <c r="X1806" s="116"/>
      <c r="Y1806" s="122"/>
      <c r="Z1806" s="104"/>
      <c r="AA1806" s="104"/>
      <c r="AB1806" s="104"/>
      <c r="AC1806" s="104"/>
      <c r="AD1806" s="104"/>
      <c r="AE1806" s="104"/>
      <c r="AF1806" s="104"/>
      <c r="AG1806" s="104"/>
      <c r="AH1806" s="104"/>
      <c r="AI1806" s="104"/>
      <c r="AJ1806" s="104"/>
      <c r="AK1806" s="104"/>
      <c r="AL1806" s="104"/>
      <c r="AM1806" s="104"/>
      <c r="AN1806" s="104"/>
      <c r="AO1806" s="104"/>
      <c r="AP1806" s="104"/>
      <c r="AQ1806" s="104"/>
      <c r="AR1806" s="104"/>
      <c r="AS1806" s="104"/>
      <c r="AT1806" s="104"/>
      <c r="AU1806" s="104"/>
      <c r="AV1806" s="104"/>
      <c r="AW1806" s="104"/>
      <c r="AX1806" s="104"/>
      <c r="AY1806" s="104"/>
      <c r="AZ1806" s="104"/>
      <c r="BA1806" s="104"/>
      <c r="BB1806" s="104"/>
      <c r="BC1806" s="104"/>
      <c r="BD1806" s="104"/>
      <c r="BE1806" s="104"/>
      <c r="BF1806" s="104"/>
      <c r="BG1806" s="104"/>
      <c r="BH1806" s="104"/>
      <c r="BI1806" s="104"/>
      <c r="BJ1806" s="104"/>
      <c r="BK1806" s="104"/>
      <c r="BL1806" s="104"/>
      <c r="BM1806" s="104"/>
      <c r="BN1806" s="104"/>
      <c r="BO1806" s="104"/>
      <c r="BP1806" s="104"/>
      <c r="BQ1806" s="104"/>
      <c r="BR1806" s="104"/>
      <c r="BS1806" s="104"/>
      <c r="BT1806" s="104"/>
      <c r="BU1806" s="104"/>
      <c r="BV1806" s="104"/>
      <c r="BW1806" s="104"/>
      <c r="BX1806" s="104"/>
      <c r="BY1806" s="104"/>
      <c r="BZ1806" s="104"/>
      <c r="CA1806" s="104"/>
      <c r="CB1806" s="104"/>
      <c r="CC1806" s="104"/>
      <c r="CD1806" s="104"/>
      <c r="CE1806" s="104"/>
      <c r="CF1806" s="104"/>
      <c r="CG1806" s="104"/>
      <c r="CH1806" s="104"/>
      <c r="CI1806" s="104"/>
      <c r="CJ1806" s="104"/>
      <c r="CK1806" s="104"/>
      <c r="CL1806" s="104"/>
      <c r="CM1806" s="104"/>
      <c r="CN1806" s="104"/>
      <c r="CO1806" s="104"/>
      <c r="CP1806" s="104"/>
      <c r="CQ1806" s="104"/>
      <c r="CR1806" s="104"/>
      <c r="CS1806" s="104"/>
      <c r="CT1806" s="104"/>
      <c r="CU1806" s="104"/>
      <c r="CV1806" s="104"/>
      <c r="CW1806" s="104"/>
      <c r="CX1806" s="104"/>
      <c r="CY1806" s="104"/>
      <c r="CZ1806" s="104"/>
      <c r="DA1806" s="104"/>
      <c r="DB1806" s="104"/>
      <c r="DC1806" s="104"/>
      <c r="DD1806" s="104"/>
      <c r="DE1806" s="104"/>
      <c r="DF1806" s="104"/>
      <c r="DG1806" s="104"/>
      <c r="DH1806" s="104"/>
      <c r="DI1806" s="104"/>
      <c r="DJ1806" s="107"/>
    </row>
    <row r="1807" spans="1:114" x14ac:dyDescent="0.2">
      <c r="A1807" s="164"/>
      <c r="B1807" s="165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Q1807" s="116"/>
      <c r="R1807" s="116"/>
      <c r="S1807" s="116"/>
      <c r="T1807" s="116"/>
      <c r="U1807" s="116"/>
      <c r="V1807" s="116"/>
      <c r="W1807" s="116"/>
      <c r="X1807" s="116"/>
      <c r="Y1807" s="122"/>
      <c r="Z1807" s="104"/>
      <c r="AA1807" s="104"/>
      <c r="AB1807" s="104"/>
      <c r="AC1807" s="104"/>
      <c r="AD1807" s="104"/>
      <c r="AE1807" s="104"/>
      <c r="AF1807" s="104"/>
      <c r="AG1807" s="104"/>
      <c r="AH1807" s="104"/>
      <c r="AI1807" s="104"/>
      <c r="AJ1807" s="104"/>
      <c r="AK1807" s="104"/>
      <c r="AL1807" s="104"/>
      <c r="AM1807" s="104"/>
      <c r="AN1807" s="104"/>
      <c r="AO1807" s="104"/>
      <c r="AP1807" s="104"/>
      <c r="AQ1807" s="104"/>
      <c r="AR1807" s="104"/>
      <c r="AS1807" s="104"/>
      <c r="AT1807" s="104"/>
      <c r="AU1807" s="104"/>
      <c r="AV1807" s="104"/>
      <c r="AW1807" s="104"/>
      <c r="AX1807" s="104"/>
      <c r="AY1807" s="104"/>
      <c r="AZ1807" s="104"/>
      <c r="BA1807" s="104"/>
      <c r="BB1807" s="104"/>
      <c r="BC1807" s="104"/>
      <c r="BD1807" s="104"/>
      <c r="BE1807" s="104"/>
      <c r="BF1807" s="104"/>
      <c r="BG1807" s="104"/>
      <c r="BH1807" s="104"/>
      <c r="BI1807" s="104"/>
      <c r="BJ1807" s="104"/>
      <c r="BK1807" s="104"/>
      <c r="BL1807" s="104"/>
      <c r="BM1807" s="104"/>
      <c r="BN1807" s="104"/>
      <c r="BO1807" s="104"/>
      <c r="BP1807" s="104"/>
      <c r="BQ1807" s="104"/>
      <c r="BR1807" s="104"/>
      <c r="BS1807" s="104"/>
      <c r="BT1807" s="104"/>
      <c r="BU1807" s="104"/>
      <c r="BV1807" s="104"/>
      <c r="BW1807" s="104"/>
      <c r="BX1807" s="104"/>
      <c r="BY1807" s="104"/>
      <c r="BZ1807" s="104"/>
      <c r="CA1807" s="104"/>
      <c r="CB1807" s="104"/>
      <c r="CC1807" s="104"/>
      <c r="CD1807" s="104"/>
      <c r="CE1807" s="104"/>
      <c r="CF1807" s="104"/>
      <c r="CG1807" s="104"/>
      <c r="CH1807" s="104"/>
      <c r="CI1807" s="104"/>
      <c r="CJ1807" s="104"/>
      <c r="CK1807" s="104"/>
      <c r="CL1807" s="104"/>
      <c r="CM1807" s="104"/>
      <c r="CN1807" s="104"/>
      <c r="CO1807" s="104"/>
      <c r="CP1807" s="104"/>
      <c r="CQ1807" s="104"/>
      <c r="CR1807" s="104"/>
      <c r="CS1807" s="104"/>
      <c r="CT1807" s="104"/>
      <c r="CU1807" s="104"/>
      <c r="CV1807" s="104"/>
      <c r="CW1807" s="104"/>
      <c r="CX1807" s="104"/>
      <c r="CY1807" s="104"/>
      <c r="CZ1807" s="104"/>
      <c r="DA1807" s="104"/>
      <c r="DB1807" s="104"/>
      <c r="DC1807" s="104"/>
      <c r="DD1807" s="104"/>
      <c r="DE1807" s="104"/>
      <c r="DF1807" s="104"/>
      <c r="DG1807" s="104"/>
      <c r="DH1807" s="104"/>
      <c r="DI1807" s="104"/>
      <c r="DJ1807" s="107"/>
    </row>
    <row r="1808" spans="1:114" x14ac:dyDescent="0.2">
      <c r="A1808" s="164"/>
      <c r="B1808" s="165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Q1808" s="116"/>
      <c r="R1808" s="116"/>
      <c r="S1808" s="116"/>
      <c r="T1808" s="116"/>
      <c r="U1808" s="116"/>
      <c r="V1808" s="116"/>
      <c r="W1808" s="116"/>
      <c r="X1808" s="116"/>
      <c r="Y1808" s="122"/>
      <c r="Z1808" s="104"/>
      <c r="AA1808" s="104"/>
      <c r="AB1808" s="104"/>
      <c r="AC1808" s="104"/>
      <c r="AD1808" s="104"/>
      <c r="AE1808" s="104"/>
      <c r="AF1808" s="104"/>
      <c r="AG1808" s="104"/>
      <c r="AH1808" s="104"/>
      <c r="AI1808" s="104"/>
      <c r="AJ1808" s="104"/>
      <c r="AK1808" s="104"/>
      <c r="AL1808" s="104"/>
      <c r="AM1808" s="104"/>
      <c r="AN1808" s="104"/>
      <c r="AO1808" s="104"/>
      <c r="AP1808" s="104"/>
      <c r="AQ1808" s="104"/>
      <c r="AR1808" s="104"/>
      <c r="AS1808" s="104"/>
      <c r="AT1808" s="104"/>
      <c r="AU1808" s="104"/>
      <c r="AV1808" s="104"/>
      <c r="AW1808" s="104"/>
      <c r="AX1808" s="104"/>
      <c r="AY1808" s="104"/>
      <c r="AZ1808" s="104"/>
      <c r="BA1808" s="104"/>
      <c r="BB1808" s="104"/>
      <c r="BC1808" s="104"/>
      <c r="BD1808" s="104"/>
      <c r="BE1808" s="104"/>
      <c r="BF1808" s="104"/>
      <c r="BG1808" s="104"/>
      <c r="BH1808" s="104"/>
      <c r="BI1808" s="104"/>
      <c r="BJ1808" s="104"/>
      <c r="BK1808" s="104"/>
      <c r="BL1808" s="104"/>
      <c r="BM1808" s="104"/>
      <c r="BN1808" s="104"/>
      <c r="BO1808" s="104"/>
      <c r="BP1808" s="104"/>
      <c r="BQ1808" s="104"/>
      <c r="BR1808" s="104"/>
      <c r="BS1808" s="104"/>
      <c r="BT1808" s="104"/>
      <c r="BU1808" s="104"/>
      <c r="BV1808" s="104"/>
      <c r="BW1808" s="104"/>
      <c r="BX1808" s="104"/>
      <c r="BY1808" s="104"/>
      <c r="BZ1808" s="104"/>
      <c r="CA1808" s="104"/>
      <c r="CB1808" s="104"/>
      <c r="CC1808" s="104"/>
      <c r="CD1808" s="104"/>
      <c r="CE1808" s="104"/>
      <c r="CF1808" s="104"/>
      <c r="CG1808" s="104"/>
      <c r="CH1808" s="104"/>
      <c r="CI1808" s="104"/>
      <c r="CJ1808" s="104"/>
      <c r="CK1808" s="104"/>
      <c r="CL1808" s="104"/>
      <c r="CM1808" s="104"/>
      <c r="CN1808" s="104"/>
      <c r="CO1808" s="104"/>
      <c r="CP1808" s="104"/>
      <c r="CQ1808" s="104"/>
      <c r="CR1808" s="104"/>
      <c r="CS1808" s="104"/>
      <c r="CT1808" s="104"/>
      <c r="CU1808" s="104"/>
      <c r="CV1808" s="104"/>
      <c r="CW1808" s="104"/>
      <c r="CX1808" s="104"/>
      <c r="CY1808" s="104"/>
      <c r="CZ1808" s="104"/>
      <c r="DA1808" s="104"/>
      <c r="DB1808" s="104"/>
      <c r="DC1808" s="104"/>
      <c r="DD1808" s="104"/>
      <c r="DE1808" s="104"/>
      <c r="DF1808" s="104"/>
      <c r="DG1808" s="104"/>
      <c r="DH1808" s="104"/>
      <c r="DI1808" s="104"/>
      <c r="DJ1808" s="107"/>
    </row>
    <row r="1809" spans="1:114" x14ac:dyDescent="0.2">
      <c r="A1809" s="164"/>
      <c r="B1809" s="165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Q1809" s="116"/>
      <c r="R1809" s="116"/>
      <c r="S1809" s="116"/>
      <c r="T1809" s="116"/>
      <c r="U1809" s="116"/>
      <c r="V1809" s="116"/>
      <c r="W1809" s="116"/>
      <c r="X1809" s="116"/>
      <c r="Y1809" s="122"/>
      <c r="Z1809" s="104"/>
      <c r="AA1809" s="104"/>
      <c r="AB1809" s="104"/>
      <c r="AC1809" s="104"/>
      <c r="AD1809" s="104"/>
      <c r="AE1809" s="104"/>
      <c r="AF1809" s="104"/>
      <c r="AG1809" s="104"/>
      <c r="AH1809" s="104"/>
      <c r="AI1809" s="104"/>
      <c r="AJ1809" s="104"/>
      <c r="AK1809" s="104"/>
      <c r="AL1809" s="104"/>
      <c r="AM1809" s="104"/>
      <c r="AN1809" s="104"/>
      <c r="AO1809" s="104"/>
      <c r="AP1809" s="104"/>
      <c r="AQ1809" s="104"/>
      <c r="AR1809" s="104"/>
      <c r="AS1809" s="104"/>
      <c r="AT1809" s="104"/>
      <c r="AU1809" s="104"/>
      <c r="AV1809" s="104"/>
      <c r="AW1809" s="104"/>
      <c r="AX1809" s="104"/>
      <c r="AY1809" s="104"/>
      <c r="AZ1809" s="104"/>
      <c r="BA1809" s="104"/>
      <c r="BB1809" s="104"/>
      <c r="BC1809" s="104"/>
      <c r="BD1809" s="104"/>
      <c r="BE1809" s="104"/>
      <c r="BF1809" s="104"/>
      <c r="BG1809" s="104"/>
      <c r="BH1809" s="104"/>
      <c r="BI1809" s="104"/>
      <c r="BJ1809" s="104"/>
      <c r="BK1809" s="104"/>
      <c r="BL1809" s="104"/>
      <c r="BM1809" s="104"/>
      <c r="BN1809" s="104"/>
      <c r="BO1809" s="104"/>
      <c r="BP1809" s="104"/>
      <c r="BQ1809" s="104"/>
      <c r="BR1809" s="104"/>
      <c r="BS1809" s="104"/>
      <c r="BT1809" s="104"/>
      <c r="BU1809" s="104"/>
      <c r="BV1809" s="104"/>
      <c r="BW1809" s="104"/>
      <c r="BX1809" s="104"/>
      <c r="BY1809" s="104"/>
      <c r="BZ1809" s="104"/>
      <c r="CA1809" s="104"/>
      <c r="CB1809" s="104"/>
      <c r="CC1809" s="104"/>
      <c r="CD1809" s="104"/>
      <c r="CE1809" s="104"/>
      <c r="CF1809" s="104"/>
      <c r="CG1809" s="104"/>
      <c r="CH1809" s="104"/>
      <c r="CI1809" s="104"/>
      <c r="CJ1809" s="104"/>
      <c r="CK1809" s="104"/>
      <c r="CL1809" s="104"/>
      <c r="CM1809" s="104"/>
      <c r="CN1809" s="104"/>
      <c r="CO1809" s="104"/>
      <c r="CP1809" s="104"/>
      <c r="CQ1809" s="104"/>
      <c r="CR1809" s="104"/>
      <c r="CS1809" s="104"/>
      <c r="CT1809" s="104"/>
      <c r="CU1809" s="104"/>
      <c r="CV1809" s="104"/>
      <c r="CW1809" s="104"/>
      <c r="CX1809" s="104"/>
      <c r="CY1809" s="104"/>
      <c r="CZ1809" s="104"/>
      <c r="DA1809" s="104"/>
      <c r="DB1809" s="104"/>
      <c r="DC1809" s="104"/>
      <c r="DD1809" s="104"/>
      <c r="DE1809" s="104"/>
      <c r="DF1809" s="104"/>
      <c r="DG1809" s="104"/>
      <c r="DH1809" s="104"/>
      <c r="DI1809" s="104"/>
      <c r="DJ1809" s="107"/>
    </row>
    <row r="1810" spans="1:114" x14ac:dyDescent="0.2">
      <c r="A1810" s="164"/>
      <c r="B1810" s="165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Q1810" s="116"/>
      <c r="R1810" s="116"/>
      <c r="S1810" s="116"/>
      <c r="T1810" s="116"/>
      <c r="U1810" s="116"/>
      <c r="V1810" s="116"/>
      <c r="W1810" s="116"/>
      <c r="X1810" s="116"/>
      <c r="Y1810" s="122"/>
      <c r="Z1810" s="104"/>
      <c r="AA1810" s="104"/>
      <c r="AB1810" s="104"/>
      <c r="AC1810" s="104"/>
      <c r="AD1810" s="104"/>
      <c r="AE1810" s="104"/>
      <c r="AF1810" s="104"/>
      <c r="AG1810" s="104"/>
      <c r="AH1810" s="104"/>
      <c r="AI1810" s="104"/>
      <c r="AJ1810" s="104"/>
      <c r="AK1810" s="104"/>
      <c r="AL1810" s="104"/>
      <c r="AM1810" s="104"/>
      <c r="AN1810" s="104"/>
      <c r="AO1810" s="104"/>
      <c r="AP1810" s="104"/>
      <c r="AQ1810" s="104"/>
      <c r="AR1810" s="104"/>
      <c r="AS1810" s="104"/>
      <c r="AT1810" s="104"/>
      <c r="AU1810" s="104"/>
      <c r="AV1810" s="104"/>
      <c r="AW1810" s="104"/>
      <c r="AX1810" s="104"/>
      <c r="AY1810" s="104"/>
      <c r="AZ1810" s="104"/>
      <c r="BA1810" s="104"/>
      <c r="BB1810" s="104"/>
      <c r="BC1810" s="104"/>
      <c r="BD1810" s="104"/>
      <c r="BE1810" s="104"/>
      <c r="BF1810" s="104"/>
      <c r="BG1810" s="104"/>
      <c r="BH1810" s="104"/>
      <c r="BI1810" s="104"/>
      <c r="BJ1810" s="104"/>
      <c r="BK1810" s="104"/>
      <c r="BL1810" s="104"/>
      <c r="BM1810" s="104"/>
      <c r="BN1810" s="104"/>
      <c r="BO1810" s="104"/>
      <c r="BP1810" s="104"/>
      <c r="BQ1810" s="104"/>
      <c r="BR1810" s="104"/>
      <c r="BS1810" s="104"/>
      <c r="BT1810" s="104"/>
      <c r="BU1810" s="104"/>
      <c r="BV1810" s="104"/>
      <c r="BW1810" s="104"/>
      <c r="BX1810" s="104"/>
      <c r="BY1810" s="104"/>
      <c r="BZ1810" s="104"/>
      <c r="CA1810" s="104"/>
      <c r="CB1810" s="104"/>
      <c r="CC1810" s="104"/>
      <c r="CD1810" s="104"/>
      <c r="CE1810" s="104"/>
      <c r="CF1810" s="104"/>
      <c r="CG1810" s="104"/>
      <c r="CH1810" s="104"/>
      <c r="CI1810" s="104"/>
      <c r="CJ1810" s="104"/>
      <c r="CK1810" s="104"/>
      <c r="CL1810" s="104"/>
      <c r="CM1810" s="104"/>
      <c r="CN1810" s="104"/>
      <c r="CO1810" s="104"/>
      <c r="CP1810" s="104"/>
      <c r="CQ1810" s="104"/>
      <c r="CR1810" s="104"/>
      <c r="CS1810" s="104"/>
      <c r="CT1810" s="104"/>
      <c r="CU1810" s="104"/>
      <c r="CV1810" s="104"/>
      <c r="CW1810" s="104"/>
      <c r="CX1810" s="104"/>
      <c r="CY1810" s="104"/>
      <c r="CZ1810" s="104"/>
      <c r="DA1810" s="104"/>
      <c r="DB1810" s="104"/>
      <c r="DC1810" s="104"/>
      <c r="DD1810" s="104"/>
      <c r="DE1810" s="104"/>
      <c r="DF1810" s="104"/>
      <c r="DG1810" s="104"/>
      <c r="DH1810" s="104"/>
      <c r="DI1810" s="104"/>
      <c r="DJ1810" s="107"/>
    </row>
    <row r="1811" spans="1:114" x14ac:dyDescent="0.2">
      <c r="A1811" s="164"/>
      <c r="B1811" s="165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Q1811" s="116"/>
      <c r="R1811" s="116"/>
      <c r="S1811" s="116"/>
      <c r="T1811" s="116"/>
      <c r="U1811" s="116"/>
      <c r="V1811" s="116"/>
      <c r="W1811" s="116"/>
      <c r="X1811" s="116"/>
      <c r="Y1811" s="122"/>
      <c r="Z1811" s="104"/>
      <c r="AA1811" s="104"/>
      <c r="AB1811" s="104"/>
      <c r="AC1811" s="104"/>
      <c r="AD1811" s="104"/>
      <c r="AE1811" s="104"/>
      <c r="AF1811" s="104"/>
      <c r="AG1811" s="104"/>
      <c r="AH1811" s="104"/>
      <c r="AI1811" s="104"/>
      <c r="AJ1811" s="104"/>
      <c r="AK1811" s="104"/>
      <c r="AL1811" s="104"/>
      <c r="AM1811" s="104"/>
      <c r="AN1811" s="104"/>
      <c r="AO1811" s="104"/>
      <c r="AP1811" s="104"/>
      <c r="AQ1811" s="104"/>
      <c r="AR1811" s="104"/>
      <c r="AS1811" s="104"/>
      <c r="AT1811" s="104"/>
      <c r="AU1811" s="104"/>
      <c r="AV1811" s="104"/>
      <c r="AW1811" s="104"/>
      <c r="AX1811" s="104"/>
      <c r="AY1811" s="104"/>
      <c r="AZ1811" s="104"/>
      <c r="BA1811" s="104"/>
      <c r="BB1811" s="104"/>
      <c r="BC1811" s="104"/>
      <c r="BD1811" s="104"/>
      <c r="BE1811" s="104"/>
      <c r="BF1811" s="104"/>
      <c r="BG1811" s="104"/>
      <c r="BH1811" s="104"/>
      <c r="BI1811" s="104"/>
      <c r="BJ1811" s="104"/>
      <c r="BK1811" s="104"/>
      <c r="BL1811" s="104"/>
      <c r="BM1811" s="104"/>
      <c r="BN1811" s="104"/>
      <c r="BO1811" s="104"/>
      <c r="BP1811" s="104"/>
      <c r="BQ1811" s="104"/>
      <c r="BR1811" s="104"/>
      <c r="BS1811" s="104"/>
      <c r="BT1811" s="104"/>
      <c r="BU1811" s="104"/>
      <c r="BV1811" s="104"/>
      <c r="BW1811" s="104"/>
      <c r="BX1811" s="104"/>
      <c r="BY1811" s="104"/>
      <c r="BZ1811" s="104"/>
      <c r="CA1811" s="104"/>
      <c r="CB1811" s="104"/>
      <c r="CC1811" s="104"/>
      <c r="CD1811" s="104"/>
      <c r="CE1811" s="104"/>
      <c r="CF1811" s="104"/>
      <c r="CG1811" s="104"/>
      <c r="CH1811" s="104"/>
      <c r="CI1811" s="104"/>
      <c r="CJ1811" s="104"/>
      <c r="CK1811" s="104"/>
      <c r="CL1811" s="104"/>
      <c r="CM1811" s="104"/>
      <c r="CN1811" s="104"/>
      <c r="CO1811" s="104"/>
      <c r="CP1811" s="104"/>
      <c r="CQ1811" s="104"/>
      <c r="CR1811" s="104"/>
      <c r="CS1811" s="104"/>
      <c r="CT1811" s="104"/>
      <c r="CU1811" s="104"/>
      <c r="CV1811" s="104"/>
      <c r="CW1811" s="104"/>
      <c r="CX1811" s="104"/>
      <c r="CY1811" s="104"/>
      <c r="CZ1811" s="104"/>
      <c r="DA1811" s="104"/>
      <c r="DB1811" s="104"/>
      <c r="DC1811" s="104"/>
      <c r="DD1811" s="104"/>
      <c r="DE1811" s="104"/>
      <c r="DF1811" s="104"/>
      <c r="DG1811" s="104"/>
      <c r="DH1811" s="104"/>
      <c r="DI1811" s="104"/>
      <c r="DJ1811" s="107"/>
    </row>
    <row r="1812" spans="1:114" x14ac:dyDescent="0.2">
      <c r="A1812" s="164"/>
      <c r="B1812" s="165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Q1812" s="116"/>
      <c r="R1812" s="116"/>
      <c r="S1812" s="116"/>
      <c r="T1812" s="116"/>
      <c r="U1812" s="116"/>
      <c r="V1812" s="116"/>
      <c r="W1812" s="116"/>
      <c r="X1812" s="116"/>
      <c r="Y1812" s="122"/>
      <c r="Z1812" s="104"/>
      <c r="AA1812" s="104"/>
      <c r="AB1812" s="104"/>
      <c r="AC1812" s="104"/>
      <c r="AD1812" s="104"/>
      <c r="AE1812" s="104"/>
      <c r="AF1812" s="104"/>
      <c r="AG1812" s="104"/>
      <c r="AH1812" s="104"/>
      <c r="AI1812" s="104"/>
      <c r="AJ1812" s="104"/>
      <c r="AK1812" s="104"/>
      <c r="AL1812" s="104"/>
      <c r="AM1812" s="104"/>
      <c r="AN1812" s="104"/>
      <c r="AO1812" s="104"/>
      <c r="AP1812" s="104"/>
      <c r="AQ1812" s="104"/>
      <c r="AR1812" s="104"/>
      <c r="AS1812" s="104"/>
      <c r="AT1812" s="104"/>
      <c r="AU1812" s="104"/>
      <c r="AV1812" s="104"/>
      <c r="AW1812" s="104"/>
      <c r="AX1812" s="104"/>
      <c r="AY1812" s="104"/>
      <c r="AZ1812" s="104"/>
      <c r="BA1812" s="104"/>
      <c r="BB1812" s="104"/>
      <c r="BC1812" s="104"/>
      <c r="BD1812" s="104"/>
      <c r="BE1812" s="104"/>
      <c r="BF1812" s="104"/>
      <c r="BG1812" s="104"/>
      <c r="BH1812" s="104"/>
      <c r="BI1812" s="104"/>
      <c r="BJ1812" s="104"/>
      <c r="BK1812" s="104"/>
      <c r="BL1812" s="104"/>
      <c r="BM1812" s="104"/>
      <c r="BN1812" s="104"/>
      <c r="BO1812" s="104"/>
      <c r="BP1812" s="104"/>
      <c r="BQ1812" s="104"/>
      <c r="BR1812" s="104"/>
      <c r="BS1812" s="104"/>
      <c r="BT1812" s="104"/>
      <c r="BU1812" s="104"/>
      <c r="BV1812" s="104"/>
      <c r="BW1812" s="104"/>
      <c r="BX1812" s="104"/>
      <c r="BY1812" s="104"/>
      <c r="BZ1812" s="104"/>
      <c r="CA1812" s="104"/>
      <c r="CB1812" s="104"/>
      <c r="CC1812" s="104"/>
      <c r="CD1812" s="104"/>
      <c r="CE1812" s="104"/>
      <c r="CF1812" s="104"/>
      <c r="CG1812" s="104"/>
      <c r="CH1812" s="104"/>
      <c r="CI1812" s="104"/>
      <c r="CJ1812" s="104"/>
      <c r="CK1812" s="104"/>
      <c r="CL1812" s="104"/>
      <c r="CM1812" s="104"/>
      <c r="CN1812" s="104"/>
      <c r="CO1812" s="104"/>
      <c r="CP1812" s="104"/>
      <c r="CQ1812" s="104"/>
      <c r="CR1812" s="104"/>
      <c r="CS1812" s="104"/>
      <c r="CT1812" s="104"/>
      <c r="CU1812" s="104"/>
      <c r="CV1812" s="104"/>
      <c r="CW1812" s="104"/>
      <c r="CX1812" s="104"/>
      <c r="CY1812" s="104"/>
      <c r="CZ1812" s="104"/>
      <c r="DA1812" s="104"/>
      <c r="DB1812" s="104"/>
      <c r="DC1812" s="104"/>
      <c r="DD1812" s="104"/>
      <c r="DE1812" s="104"/>
      <c r="DF1812" s="104"/>
      <c r="DG1812" s="104"/>
      <c r="DH1812" s="104"/>
      <c r="DI1812" s="104"/>
      <c r="DJ1812" s="107"/>
    </row>
    <row r="1813" spans="1:114" x14ac:dyDescent="0.2">
      <c r="A1813" s="164"/>
      <c r="B1813" s="165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Q1813" s="116"/>
      <c r="R1813" s="116"/>
      <c r="S1813" s="116"/>
      <c r="T1813" s="116"/>
      <c r="U1813" s="116"/>
      <c r="V1813" s="116"/>
      <c r="W1813" s="116"/>
      <c r="X1813" s="116"/>
      <c r="Y1813" s="122"/>
      <c r="Z1813" s="104"/>
      <c r="AA1813" s="104"/>
      <c r="AB1813" s="104"/>
      <c r="AC1813" s="104"/>
      <c r="AD1813" s="104"/>
      <c r="AE1813" s="104"/>
      <c r="AF1813" s="104"/>
      <c r="AG1813" s="104"/>
      <c r="AH1813" s="104"/>
      <c r="AI1813" s="104"/>
      <c r="AJ1813" s="104"/>
      <c r="AK1813" s="104"/>
      <c r="AL1813" s="104"/>
      <c r="AM1813" s="104"/>
      <c r="AN1813" s="104"/>
      <c r="AO1813" s="104"/>
      <c r="AP1813" s="104"/>
      <c r="AQ1813" s="104"/>
      <c r="AR1813" s="104"/>
      <c r="AS1813" s="104"/>
      <c r="AT1813" s="104"/>
      <c r="AU1813" s="104"/>
      <c r="AV1813" s="104"/>
      <c r="AW1813" s="104"/>
      <c r="AX1813" s="104"/>
      <c r="AY1813" s="104"/>
      <c r="AZ1813" s="104"/>
      <c r="BA1813" s="104"/>
      <c r="BB1813" s="104"/>
      <c r="BC1813" s="104"/>
      <c r="BD1813" s="104"/>
      <c r="BE1813" s="104"/>
      <c r="BF1813" s="104"/>
      <c r="BG1813" s="104"/>
      <c r="BH1813" s="104"/>
      <c r="BI1813" s="104"/>
      <c r="BJ1813" s="104"/>
      <c r="BK1813" s="104"/>
      <c r="BL1813" s="104"/>
      <c r="BM1813" s="104"/>
      <c r="BN1813" s="104"/>
      <c r="BO1813" s="104"/>
      <c r="BP1813" s="104"/>
      <c r="BQ1813" s="104"/>
      <c r="BR1813" s="104"/>
      <c r="BS1813" s="104"/>
      <c r="BT1813" s="104"/>
      <c r="BU1813" s="104"/>
      <c r="BV1813" s="104"/>
      <c r="BW1813" s="104"/>
      <c r="BX1813" s="104"/>
      <c r="BY1813" s="104"/>
      <c r="BZ1813" s="104"/>
      <c r="CA1813" s="104"/>
      <c r="CB1813" s="104"/>
      <c r="CC1813" s="104"/>
      <c r="CD1813" s="104"/>
      <c r="CE1813" s="104"/>
      <c r="CF1813" s="104"/>
      <c r="CG1813" s="104"/>
      <c r="CH1813" s="104"/>
      <c r="CI1813" s="104"/>
      <c r="CJ1813" s="104"/>
      <c r="CK1813" s="104"/>
      <c r="CL1813" s="104"/>
      <c r="CM1813" s="104"/>
      <c r="CN1813" s="104"/>
      <c r="CO1813" s="104"/>
      <c r="CP1813" s="104"/>
      <c r="CQ1813" s="104"/>
      <c r="CR1813" s="104"/>
      <c r="CS1813" s="104"/>
      <c r="CT1813" s="104"/>
      <c r="CU1813" s="104"/>
      <c r="CV1813" s="104"/>
      <c r="CW1813" s="104"/>
      <c r="CX1813" s="104"/>
      <c r="CY1813" s="104"/>
      <c r="CZ1813" s="104"/>
      <c r="DA1813" s="104"/>
      <c r="DB1813" s="104"/>
      <c r="DC1813" s="104"/>
      <c r="DD1813" s="104"/>
      <c r="DE1813" s="104"/>
      <c r="DF1813" s="104"/>
      <c r="DG1813" s="104"/>
      <c r="DH1813" s="104"/>
      <c r="DI1813" s="104"/>
      <c r="DJ1813" s="107"/>
    </row>
    <row r="1814" spans="1:114" x14ac:dyDescent="0.2">
      <c r="A1814" s="164"/>
      <c r="B1814" s="165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Q1814" s="116"/>
      <c r="R1814" s="116"/>
      <c r="S1814" s="116"/>
      <c r="T1814" s="116"/>
      <c r="U1814" s="116"/>
      <c r="V1814" s="116"/>
      <c r="W1814" s="116"/>
      <c r="X1814" s="116"/>
      <c r="Y1814" s="122"/>
      <c r="Z1814" s="104"/>
      <c r="AA1814" s="104"/>
      <c r="AB1814" s="104"/>
      <c r="AC1814" s="104"/>
      <c r="AD1814" s="104"/>
      <c r="AE1814" s="104"/>
      <c r="AF1814" s="104"/>
      <c r="AG1814" s="104"/>
      <c r="AH1814" s="104"/>
      <c r="AI1814" s="104"/>
      <c r="AJ1814" s="104"/>
      <c r="AK1814" s="104"/>
      <c r="AL1814" s="104"/>
      <c r="AM1814" s="104"/>
      <c r="AN1814" s="104"/>
      <c r="AO1814" s="104"/>
      <c r="AP1814" s="104"/>
      <c r="AQ1814" s="104"/>
      <c r="AR1814" s="104"/>
      <c r="AS1814" s="104"/>
      <c r="AT1814" s="104"/>
      <c r="AU1814" s="104"/>
      <c r="AV1814" s="104"/>
      <c r="AW1814" s="104"/>
      <c r="AX1814" s="104"/>
      <c r="AY1814" s="104"/>
      <c r="AZ1814" s="104"/>
      <c r="BA1814" s="104"/>
      <c r="BB1814" s="104"/>
      <c r="BC1814" s="104"/>
      <c r="BD1814" s="104"/>
      <c r="BE1814" s="104"/>
      <c r="BF1814" s="104"/>
      <c r="BG1814" s="104"/>
      <c r="BH1814" s="104"/>
      <c r="BI1814" s="104"/>
      <c r="BJ1814" s="104"/>
      <c r="BK1814" s="104"/>
      <c r="BL1814" s="104"/>
      <c r="BM1814" s="104"/>
      <c r="BN1814" s="104"/>
      <c r="BO1814" s="104"/>
      <c r="BP1814" s="104"/>
      <c r="BQ1814" s="104"/>
      <c r="BR1814" s="104"/>
      <c r="BS1814" s="104"/>
      <c r="BT1814" s="104"/>
      <c r="BU1814" s="104"/>
      <c r="BV1814" s="104"/>
      <c r="BW1814" s="104"/>
      <c r="BX1814" s="104"/>
      <c r="BY1814" s="104"/>
      <c r="BZ1814" s="104"/>
      <c r="CA1814" s="104"/>
      <c r="CB1814" s="104"/>
      <c r="CC1814" s="104"/>
      <c r="CD1814" s="104"/>
      <c r="CE1814" s="104"/>
      <c r="CF1814" s="104"/>
      <c r="CG1814" s="104"/>
      <c r="CH1814" s="104"/>
      <c r="CI1814" s="104"/>
      <c r="CJ1814" s="104"/>
      <c r="CK1814" s="104"/>
      <c r="CL1814" s="104"/>
      <c r="CM1814" s="104"/>
      <c r="CN1814" s="104"/>
      <c r="CO1814" s="104"/>
      <c r="CP1814" s="104"/>
      <c r="CQ1814" s="104"/>
      <c r="CR1814" s="104"/>
      <c r="CS1814" s="104"/>
      <c r="CT1814" s="104"/>
      <c r="CU1814" s="104"/>
      <c r="CV1814" s="104"/>
      <c r="CW1814" s="104"/>
      <c r="CX1814" s="104"/>
      <c r="CY1814" s="104"/>
      <c r="CZ1814" s="104"/>
      <c r="DA1814" s="104"/>
      <c r="DB1814" s="104"/>
      <c r="DC1814" s="104"/>
      <c r="DD1814" s="104"/>
      <c r="DE1814" s="104"/>
      <c r="DF1814" s="104"/>
      <c r="DG1814" s="104"/>
      <c r="DH1814" s="104"/>
      <c r="DI1814" s="104"/>
      <c r="DJ1814" s="107"/>
    </row>
    <row r="1815" spans="1:114" x14ac:dyDescent="0.2">
      <c r="A1815" s="164"/>
      <c r="B1815" s="165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Q1815" s="116"/>
      <c r="R1815" s="116"/>
      <c r="S1815" s="116"/>
      <c r="T1815" s="116"/>
      <c r="U1815" s="116"/>
      <c r="V1815" s="116"/>
      <c r="W1815" s="116"/>
      <c r="X1815" s="116"/>
      <c r="Y1815" s="122"/>
      <c r="Z1815" s="104"/>
      <c r="AA1815" s="104"/>
      <c r="AB1815" s="104"/>
      <c r="AC1815" s="104"/>
      <c r="AD1815" s="104"/>
      <c r="AE1815" s="104"/>
      <c r="AF1815" s="104"/>
      <c r="AG1815" s="104"/>
      <c r="AH1815" s="104"/>
      <c r="AI1815" s="104"/>
      <c r="AJ1815" s="104"/>
      <c r="AK1815" s="104"/>
      <c r="AL1815" s="104"/>
      <c r="AM1815" s="104"/>
      <c r="AN1815" s="104"/>
      <c r="AO1815" s="104"/>
      <c r="AP1815" s="104"/>
      <c r="AQ1815" s="104"/>
      <c r="AR1815" s="104"/>
      <c r="AS1815" s="104"/>
      <c r="AT1815" s="104"/>
      <c r="AU1815" s="104"/>
      <c r="AV1815" s="104"/>
      <c r="AW1815" s="104"/>
      <c r="AX1815" s="104"/>
      <c r="AY1815" s="104"/>
      <c r="AZ1815" s="104"/>
      <c r="BA1815" s="104"/>
      <c r="BB1815" s="104"/>
      <c r="BC1815" s="104"/>
      <c r="BD1815" s="104"/>
      <c r="BE1815" s="104"/>
      <c r="BF1815" s="104"/>
      <c r="BG1815" s="104"/>
      <c r="BH1815" s="104"/>
      <c r="BI1815" s="104"/>
      <c r="BJ1815" s="104"/>
      <c r="BK1815" s="104"/>
      <c r="BL1815" s="104"/>
      <c r="BM1815" s="104"/>
      <c r="BN1815" s="104"/>
      <c r="BO1815" s="104"/>
      <c r="BP1815" s="104"/>
      <c r="BQ1815" s="104"/>
      <c r="BR1815" s="104"/>
      <c r="BS1815" s="104"/>
      <c r="BT1815" s="104"/>
      <c r="BU1815" s="104"/>
      <c r="BV1815" s="104"/>
      <c r="BW1815" s="104"/>
      <c r="BX1815" s="104"/>
      <c r="BY1815" s="104"/>
      <c r="BZ1815" s="104"/>
      <c r="CA1815" s="104"/>
      <c r="CB1815" s="104"/>
      <c r="CC1815" s="104"/>
      <c r="CD1815" s="104"/>
      <c r="CE1815" s="104"/>
      <c r="CF1815" s="104"/>
      <c r="CG1815" s="104"/>
      <c r="CH1815" s="104"/>
      <c r="CI1815" s="104"/>
      <c r="CJ1815" s="104"/>
      <c r="CK1815" s="104"/>
      <c r="CL1815" s="104"/>
      <c r="CM1815" s="104"/>
      <c r="CN1815" s="104"/>
      <c r="CO1815" s="104"/>
      <c r="CP1815" s="104"/>
      <c r="CQ1815" s="104"/>
      <c r="CR1815" s="104"/>
      <c r="CS1815" s="104"/>
      <c r="CT1815" s="104"/>
      <c r="CU1815" s="104"/>
      <c r="CV1815" s="104"/>
      <c r="CW1815" s="104"/>
      <c r="CX1815" s="104"/>
      <c r="CY1815" s="104"/>
      <c r="CZ1815" s="104"/>
      <c r="DA1815" s="104"/>
      <c r="DB1815" s="104"/>
      <c r="DC1815" s="104"/>
      <c r="DD1815" s="104"/>
      <c r="DE1815" s="104"/>
      <c r="DF1815" s="104"/>
      <c r="DG1815" s="104"/>
      <c r="DH1815" s="104"/>
      <c r="DI1815" s="104"/>
      <c r="DJ1815" s="107"/>
    </row>
    <row r="1816" spans="1:114" x14ac:dyDescent="0.2">
      <c r="A1816" s="164"/>
      <c r="B1816" s="165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Q1816" s="116"/>
      <c r="R1816" s="116"/>
      <c r="S1816" s="116"/>
      <c r="T1816" s="116"/>
      <c r="U1816" s="116"/>
      <c r="V1816" s="116"/>
      <c r="W1816" s="116"/>
      <c r="X1816" s="116"/>
      <c r="Y1816" s="122"/>
      <c r="Z1816" s="104"/>
      <c r="AA1816" s="104"/>
      <c r="AB1816" s="104"/>
      <c r="AC1816" s="104"/>
      <c r="AD1816" s="104"/>
      <c r="AE1816" s="104"/>
      <c r="AF1816" s="104"/>
      <c r="AG1816" s="104"/>
      <c r="AH1816" s="104"/>
      <c r="AI1816" s="104"/>
      <c r="AJ1816" s="104"/>
      <c r="AK1816" s="104"/>
      <c r="AL1816" s="104"/>
      <c r="AM1816" s="104"/>
      <c r="AN1816" s="104"/>
      <c r="AO1816" s="104"/>
      <c r="AP1816" s="104"/>
      <c r="AQ1816" s="104"/>
      <c r="AR1816" s="104"/>
      <c r="AS1816" s="104"/>
      <c r="AT1816" s="104"/>
      <c r="AU1816" s="104"/>
      <c r="AV1816" s="104"/>
      <c r="AW1816" s="104"/>
      <c r="AX1816" s="104"/>
      <c r="AY1816" s="104"/>
      <c r="AZ1816" s="104"/>
      <c r="BA1816" s="104"/>
      <c r="BB1816" s="104"/>
      <c r="BC1816" s="104"/>
      <c r="BD1816" s="104"/>
      <c r="BE1816" s="104"/>
      <c r="BF1816" s="104"/>
      <c r="BG1816" s="104"/>
      <c r="BH1816" s="104"/>
      <c r="BI1816" s="104"/>
      <c r="BJ1816" s="104"/>
      <c r="BK1816" s="104"/>
      <c r="BL1816" s="104"/>
      <c r="BM1816" s="104"/>
      <c r="BN1816" s="104"/>
      <c r="BO1816" s="104"/>
      <c r="BP1816" s="104"/>
      <c r="BQ1816" s="104"/>
      <c r="BR1816" s="104"/>
      <c r="BS1816" s="104"/>
      <c r="BT1816" s="104"/>
      <c r="BU1816" s="104"/>
      <c r="BV1816" s="104"/>
      <c r="BW1816" s="104"/>
      <c r="BX1816" s="104"/>
      <c r="BY1816" s="104"/>
      <c r="BZ1816" s="104"/>
      <c r="CA1816" s="104"/>
      <c r="CB1816" s="104"/>
      <c r="CC1816" s="104"/>
      <c r="CD1816" s="104"/>
      <c r="CE1816" s="104"/>
      <c r="CF1816" s="104"/>
      <c r="CG1816" s="104"/>
      <c r="CH1816" s="104"/>
      <c r="CI1816" s="104"/>
      <c r="CJ1816" s="104"/>
      <c r="CK1816" s="104"/>
      <c r="CL1816" s="104"/>
      <c r="CM1816" s="104"/>
      <c r="CN1816" s="104"/>
      <c r="CO1816" s="104"/>
      <c r="CP1816" s="104"/>
      <c r="CQ1816" s="104"/>
      <c r="CR1816" s="104"/>
      <c r="CS1816" s="104"/>
      <c r="CT1816" s="104"/>
      <c r="CU1816" s="104"/>
      <c r="CV1816" s="104"/>
      <c r="CW1816" s="104"/>
      <c r="CX1816" s="104"/>
      <c r="CY1816" s="104"/>
      <c r="CZ1816" s="104"/>
      <c r="DA1816" s="104"/>
      <c r="DB1816" s="104"/>
      <c r="DC1816" s="104"/>
      <c r="DD1816" s="104"/>
      <c r="DE1816" s="104"/>
      <c r="DF1816" s="104"/>
      <c r="DG1816" s="104"/>
      <c r="DH1816" s="104"/>
      <c r="DI1816" s="104"/>
      <c r="DJ1816" s="107"/>
    </row>
    <row r="1817" spans="1:114" x14ac:dyDescent="0.2">
      <c r="A1817" s="164"/>
      <c r="B1817" s="165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Q1817" s="116"/>
      <c r="R1817" s="116"/>
      <c r="S1817" s="116"/>
      <c r="T1817" s="116"/>
      <c r="U1817" s="116"/>
      <c r="V1817" s="116"/>
      <c r="W1817" s="116"/>
      <c r="X1817" s="116"/>
      <c r="Y1817" s="122"/>
      <c r="Z1817" s="104"/>
      <c r="AA1817" s="104"/>
      <c r="AB1817" s="104"/>
      <c r="AC1817" s="104"/>
      <c r="AD1817" s="104"/>
      <c r="AE1817" s="104"/>
      <c r="AF1817" s="104"/>
      <c r="AG1817" s="104"/>
      <c r="AH1817" s="104"/>
      <c r="AI1817" s="104"/>
      <c r="AJ1817" s="104"/>
      <c r="AK1817" s="104"/>
      <c r="AL1817" s="104"/>
      <c r="AM1817" s="104"/>
      <c r="AN1817" s="104"/>
      <c r="AO1817" s="104"/>
      <c r="AP1817" s="104"/>
      <c r="AQ1817" s="104"/>
      <c r="AR1817" s="104"/>
      <c r="AS1817" s="104"/>
      <c r="AT1817" s="104"/>
      <c r="AU1817" s="104"/>
      <c r="AV1817" s="104"/>
      <c r="AW1817" s="104"/>
      <c r="AX1817" s="104"/>
      <c r="AY1817" s="104"/>
      <c r="AZ1817" s="104"/>
      <c r="BA1817" s="104"/>
      <c r="BB1817" s="104"/>
      <c r="BC1817" s="104"/>
      <c r="BD1817" s="104"/>
      <c r="BE1817" s="104"/>
      <c r="BF1817" s="104"/>
      <c r="BG1817" s="104"/>
      <c r="BH1817" s="104"/>
      <c r="BI1817" s="104"/>
      <c r="BJ1817" s="104"/>
      <c r="BK1817" s="104"/>
      <c r="BL1817" s="104"/>
      <c r="BM1817" s="104"/>
      <c r="BN1817" s="104"/>
      <c r="BO1817" s="104"/>
      <c r="BP1817" s="104"/>
      <c r="BQ1817" s="104"/>
      <c r="BR1817" s="104"/>
      <c r="BS1817" s="104"/>
      <c r="BT1817" s="104"/>
      <c r="BU1817" s="104"/>
      <c r="BV1817" s="104"/>
      <c r="BW1817" s="104"/>
      <c r="BX1817" s="104"/>
      <c r="BY1817" s="104"/>
      <c r="BZ1817" s="104"/>
      <c r="CA1817" s="104"/>
      <c r="CB1817" s="104"/>
      <c r="CC1817" s="104"/>
      <c r="CD1817" s="104"/>
      <c r="CE1817" s="104"/>
      <c r="CF1817" s="104"/>
      <c r="CG1817" s="104"/>
      <c r="CH1817" s="104"/>
      <c r="CI1817" s="104"/>
      <c r="CJ1817" s="104"/>
      <c r="CK1817" s="104"/>
      <c r="CL1817" s="104"/>
      <c r="CM1817" s="104"/>
      <c r="CN1817" s="104"/>
      <c r="CO1817" s="104"/>
      <c r="CP1817" s="104"/>
      <c r="CQ1817" s="104"/>
      <c r="CR1817" s="104"/>
      <c r="CS1817" s="104"/>
      <c r="CT1817" s="104"/>
      <c r="CU1817" s="104"/>
      <c r="CV1817" s="104"/>
      <c r="CW1817" s="104"/>
      <c r="CX1817" s="104"/>
      <c r="CY1817" s="104"/>
      <c r="CZ1817" s="104"/>
      <c r="DA1817" s="104"/>
      <c r="DB1817" s="104"/>
      <c r="DC1817" s="104"/>
      <c r="DD1817" s="104"/>
      <c r="DE1817" s="104"/>
      <c r="DF1817" s="104"/>
      <c r="DG1817" s="104"/>
      <c r="DH1817" s="104"/>
      <c r="DI1817" s="104"/>
      <c r="DJ1817" s="107"/>
    </row>
    <row r="1818" spans="1:114" x14ac:dyDescent="0.2">
      <c r="A1818" s="164"/>
      <c r="B1818" s="165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Q1818" s="116"/>
      <c r="R1818" s="116"/>
      <c r="S1818" s="116"/>
      <c r="T1818" s="116"/>
      <c r="U1818" s="116"/>
      <c r="V1818" s="116"/>
      <c r="W1818" s="116"/>
      <c r="X1818" s="116"/>
      <c r="Y1818" s="122"/>
      <c r="Z1818" s="104"/>
      <c r="AA1818" s="104"/>
      <c r="AB1818" s="104"/>
      <c r="AC1818" s="104"/>
      <c r="AD1818" s="104"/>
      <c r="AE1818" s="104"/>
      <c r="AF1818" s="104"/>
      <c r="AG1818" s="104"/>
      <c r="AH1818" s="104"/>
      <c r="AI1818" s="104"/>
      <c r="AJ1818" s="104"/>
      <c r="AK1818" s="104"/>
      <c r="AL1818" s="104"/>
      <c r="AM1818" s="104"/>
      <c r="AN1818" s="104"/>
      <c r="AO1818" s="104"/>
      <c r="AP1818" s="104"/>
      <c r="AQ1818" s="104"/>
      <c r="AR1818" s="104"/>
      <c r="AS1818" s="104"/>
      <c r="AT1818" s="104"/>
      <c r="AU1818" s="104"/>
      <c r="AV1818" s="104"/>
      <c r="AW1818" s="104"/>
      <c r="AX1818" s="104"/>
      <c r="AY1818" s="104"/>
      <c r="AZ1818" s="104"/>
      <c r="BA1818" s="104"/>
      <c r="BB1818" s="104"/>
      <c r="BC1818" s="104"/>
      <c r="BD1818" s="104"/>
      <c r="BE1818" s="104"/>
      <c r="BF1818" s="104"/>
      <c r="BG1818" s="104"/>
      <c r="BH1818" s="104"/>
      <c r="BI1818" s="104"/>
      <c r="BJ1818" s="104"/>
      <c r="BK1818" s="104"/>
      <c r="BL1818" s="104"/>
      <c r="BM1818" s="104"/>
      <c r="BN1818" s="104"/>
      <c r="BO1818" s="104"/>
      <c r="BP1818" s="104"/>
      <c r="BQ1818" s="104"/>
      <c r="BR1818" s="104"/>
      <c r="BS1818" s="104"/>
      <c r="BT1818" s="104"/>
      <c r="BU1818" s="104"/>
      <c r="BV1818" s="104"/>
      <c r="BW1818" s="104"/>
      <c r="BX1818" s="104"/>
      <c r="BY1818" s="104"/>
      <c r="BZ1818" s="104"/>
      <c r="CA1818" s="104"/>
      <c r="CB1818" s="104"/>
      <c r="CC1818" s="104"/>
      <c r="CD1818" s="104"/>
      <c r="CE1818" s="104"/>
      <c r="CF1818" s="104"/>
      <c r="CG1818" s="104"/>
      <c r="CH1818" s="104"/>
      <c r="CI1818" s="104"/>
      <c r="CJ1818" s="104"/>
      <c r="CK1818" s="104"/>
      <c r="CL1818" s="104"/>
      <c r="CM1818" s="104"/>
      <c r="CN1818" s="104"/>
      <c r="CO1818" s="104"/>
      <c r="CP1818" s="104"/>
      <c r="CQ1818" s="104"/>
      <c r="CR1818" s="104"/>
      <c r="CS1818" s="104"/>
      <c r="CT1818" s="104"/>
      <c r="CU1818" s="104"/>
      <c r="CV1818" s="104"/>
      <c r="CW1818" s="104"/>
      <c r="CX1818" s="104"/>
      <c r="CY1818" s="104"/>
      <c r="CZ1818" s="104"/>
      <c r="DA1818" s="104"/>
      <c r="DB1818" s="104"/>
      <c r="DC1818" s="104"/>
      <c r="DD1818" s="104"/>
      <c r="DE1818" s="104"/>
      <c r="DF1818" s="104"/>
      <c r="DG1818" s="104"/>
      <c r="DH1818" s="104"/>
      <c r="DI1818" s="104"/>
      <c r="DJ1818" s="107"/>
    </row>
    <row r="1819" spans="1:114" x14ac:dyDescent="0.2">
      <c r="A1819" s="164"/>
      <c r="B1819" s="165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Q1819" s="116"/>
      <c r="R1819" s="116"/>
      <c r="S1819" s="116"/>
      <c r="T1819" s="116"/>
      <c r="U1819" s="116"/>
      <c r="V1819" s="116"/>
      <c r="W1819" s="116"/>
      <c r="X1819" s="116"/>
      <c r="Y1819" s="122"/>
      <c r="Z1819" s="104"/>
      <c r="AA1819" s="104"/>
      <c r="AB1819" s="104"/>
      <c r="AC1819" s="104"/>
      <c r="AD1819" s="104"/>
      <c r="AE1819" s="104"/>
      <c r="AF1819" s="104"/>
      <c r="AG1819" s="104"/>
      <c r="AH1819" s="104"/>
      <c r="AI1819" s="104"/>
      <c r="AJ1819" s="104"/>
      <c r="AK1819" s="104"/>
      <c r="AL1819" s="104"/>
      <c r="AM1819" s="104"/>
      <c r="AN1819" s="104"/>
      <c r="AO1819" s="104"/>
      <c r="AP1819" s="104"/>
      <c r="AQ1819" s="104"/>
      <c r="AR1819" s="104"/>
      <c r="AS1819" s="104"/>
      <c r="AT1819" s="104"/>
      <c r="AU1819" s="104"/>
      <c r="AV1819" s="104"/>
      <c r="AW1819" s="104"/>
      <c r="AX1819" s="104"/>
      <c r="AY1819" s="104"/>
      <c r="AZ1819" s="104"/>
      <c r="BA1819" s="104"/>
      <c r="BB1819" s="104"/>
      <c r="BC1819" s="104"/>
      <c r="BD1819" s="104"/>
      <c r="BE1819" s="104"/>
      <c r="BF1819" s="104"/>
      <c r="BG1819" s="104"/>
      <c r="BH1819" s="104"/>
      <c r="BI1819" s="104"/>
      <c r="BJ1819" s="104"/>
      <c r="BK1819" s="104"/>
      <c r="BL1819" s="104"/>
      <c r="BM1819" s="104"/>
      <c r="BN1819" s="104"/>
      <c r="BO1819" s="104"/>
      <c r="BP1819" s="104"/>
      <c r="BQ1819" s="104"/>
      <c r="BR1819" s="104"/>
      <c r="BS1819" s="104"/>
      <c r="BT1819" s="104"/>
      <c r="BU1819" s="104"/>
      <c r="BV1819" s="104"/>
      <c r="BW1819" s="104"/>
      <c r="BX1819" s="104"/>
      <c r="BY1819" s="104"/>
      <c r="BZ1819" s="104"/>
      <c r="CA1819" s="104"/>
      <c r="CB1819" s="104"/>
      <c r="CC1819" s="104"/>
      <c r="CD1819" s="104"/>
      <c r="CE1819" s="104"/>
      <c r="CF1819" s="104"/>
      <c r="CG1819" s="104"/>
      <c r="CH1819" s="104"/>
      <c r="CI1819" s="104"/>
      <c r="CJ1819" s="104"/>
      <c r="CK1819" s="104"/>
      <c r="CL1819" s="104"/>
      <c r="CM1819" s="104"/>
      <c r="CN1819" s="104"/>
      <c r="CO1819" s="104"/>
      <c r="CP1819" s="104"/>
      <c r="CQ1819" s="104"/>
      <c r="CR1819" s="104"/>
      <c r="CS1819" s="104"/>
      <c r="CT1819" s="104"/>
      <c r="CU1819" s="104"/>
      <c r="CV1819" s="104"/>
      <c r="CW1819" s="104"/>
      <c r="CX1819" s="104"/>
      <c r="CY1819" s="104"/>
      <c r="CZ1819" s="104"/>
      <c r="DA1819" s="104"/>
      <c r="DB1819" s="104"/>
      <c r="DC1819" s="104"/>
      <c r="DD1819" s="104"/>
      <c r="DE1819" s="104"/>
      <c r="DF1819" s="104"/>
      <c r="DG1819" s="104"/>
      <c r="DH1819" s="104"/>
      <c r="DI1819" s="104"/>
      <c r="DJ1819" s="107"/>
    </row>
    <row r="1820" spans="1:114" x14ac:dyDescent="0.2">
      <c r="A1820" s="164"/>
      <c r="B1820" s="165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Q1820" s="116"/>
      <c r="R1820" s="116"/>
      <c r="S1820" s="116"/>
      <c r="T1820" s="116"/>
      <c r="U1820" s="116"/>
      <c r="V1820" s="116"/>
      <c r="W1820" s="116"/>
      <c r="X1820" s="116"/>
      <c r="Y1820" s="122"/>
      <c r="Z1820" s="104"/>
      <c r="AA1820" s="104"/>
      <c r="AB1820" s="104"/>
      <c r="AC1820" s="104"/>
      <c r="AD1820" s="104"/>
      <c r="AE1820" s="104"/>
      <c r="AF1820" s="104"/>
      <c r="AG1820" s="104"/>
      <c r="AH1820" s="104"/>
      <c r="AI1820" s="104"/>
      <c r="AJ1820" s="104"/>
      <c r="AK1820" s="104"/>
      <c r="AL1820" s="104"/>
      <c r="AM1820" s="104"/>
      <c r="AN1820" s="104"/>
      <c r="AO1820" s="104"/>
      <c r="AP1820" s="104"/>
      <c r="AQ1820" s="104"/>
      <c r="AR1820" s="104"/>
      <c r="AS1820" s="104"/>
      <c r="AT1820" s="104"/>
      <c r="AU1820" s="104"/>
      <c r="AV1820" s="104"/>
      <c r="AW1820" s="104"/>
      <c r="AX1820" s="104"/>
      <c r="AY1820" s="104"/>
      <c r="AZ1820" s="104"/>
      <c r="BA1820" s="104"/>
      <c r="BB1820" s="104"/>
      <c r="BC1820" s="104"/>
      <c r="BD1820" s="104"/>
      <c r="BE1820" s="104"/>
      <c r="BF1820" s="104"/>
      <c r="BG1820" s="104"/>
      <c r="BH1820" s="104"/>
      <c r="BI1820" s="104"/>
      <c r="BJ1820" s="104"/>
      <c r="BK1820" s="104"/>
      <c r="BL1820" s="104"/>
      <c r="BM1820" s="104"/>
      <c r="BN1820" s="104"/>
      <c r="BO1820" s="104"/>
      <c r="BP1820" s="104"/>
      <c r="BQ1820" s="104"/>
      <c r="BR1820" s="104"/>
      <c r="BS1820" s="104"/>
      <c r="BT1820" s="104"/>
      <c r="BU1820" s="104"/>
      <c r="BV1820" s="104"/>
      <c r="BW1820" s="104"/>
      <c r="BX1820" s="104"/>
      <c r="BY1820" s="104"/>
      <c r="BZ1820" s="104"/>
      <c r="CA1820" s="104"/>
      <c r="CB1820" s="104"/>
      <c r="CC1820" s="104"/>
      <c r="CD1820" s="104"/>
      <c r="CE1820" s="104"/>
      <c r="CF1820" s="104"/>
      <c r="CG1820" s="104"/>
      <c r="CH1820" s="104"/>
      <c r="CI1820" s="104"/>
      <c r="CJ1820" s="104"/>
      <c r="CK1820" s="104"/>
      <c r="CL1820" s="104"/>
      <c r="CM1820" s="104"/>
      <c r="CN1820" s="104"/>
      <c r="CO1820" s="104"/>
      <c r="CP1820" s="104"/>
      <c r="CQ1820" s="104"/>
      <c r="CR1820" s="104"/>
      <c r="CS1820" s="104"/>
      <c r="CT1820" s="104"/>
      <c r="CU1820" s="104"/>
      <c r="CV1820" s="104"/>
      <c r="CW1820" s="104"/>
      <c r="CX1820" s="104"/>
      <c r="CY1820" s="104"/>
      <c r="CZ1820" s="104"/>
      <c r="DA1820" s="104"/>
      <c r="DB1820" s="104"/>
      <c r="DC1820" s="104"/>
      <c r="DD1820" s="104"/>
      <c r="DE1820" s="104"/>
      <c r="DF1820" s="104"/>
      <c r="DG1820" s="104"/>
      <c r="DH1820" s="104"/>
      <c r="DI1820" s="104"/>
      <c r="DJ1820" s="107"/>
    </row>
    <row r="1821" spans="1:114" x14ac:dyDescent="0.2">
      <c r="A1821" s="164"/>
      <c r="B1821" s="165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Q1821" s="116"/>
      <c r="R1821" s="116"/>
      <c r="S1821" s="116"/>
      <c r="T1821" s="116"/>
      <c r="U1821" s="116"/>
      <c r="V1821" s="116"/>
      <c r="W1821" s="116"/>
      <c r="X1821" s="116"/>
      <c r="Y1821" s="122"/>
      <c r="Z1821" s="104"/>
      <c r="AA1821" s="104"/>
      <c r="AB1821" s="104"/>
      <c r="AC1821" s="104"/>
      <c r="AD1821" s="104"/>
      <c r="AE1821" s="104"/>
      <c r="AF1821" s="104"/>
      <c r="AG1821" s="104"/>
      <c r="AH1821" s="104"/>
      <c r="AI1821" s="104"/>
      <c r="AJ1821" s="104"/>
      <c r="AK1821" s="104"/>
      <c r="AL1821" s="104"/>
      <c r="AM1821" s="104"/>
      <c r="AN1821" s="104"/>
      <c r="AO1821" s="104"/>
      <c r="AP1821" s="104"/>
      <c r="AQ1821" s="104"/>
      <c r="AR1821" s="104"/>
      <c r="AS1821" s="104"/>
      <c r="AT1821" s="104"/>
      <c r="AU1821" s="104"/>
      <c r="AV1821" s="104"/>
      <c r="AW1821" s="104"/>
      <c r="AX1821" s="104"/>
      <c r="AY1821" s="104"/>
      <c r="AZ1821" s="104"/>
      <c r="BA1821" s="104"/>
      <c r="BB1821" s="104"/>
      <c r="BC1821" s="104"/>
      <c r="BD1821" s="104"/>
      <c r="BE1821" s="104"/>
      <c r="BF1821" s="104"/>
      <c r="BG1821" s="104"/>
      <c r="BH1821" s="104"/>
      <c r="BI1821" s="104"/>
      <c r="BJ1821" s="104"/>
      <c r="BK1821" s="104"/>
      <c r="BL1821" s="104"/>
      <c r="BM1821" s="104"/>
      <c r="BN1821" s="104"/>
      <c r="BO1821" s="104"/>
      <c r="BP1821" s="104"/>
      <c r="BQ1821" s="104"/>
      <c r="BR1821" s="104"/>
      <c r="BS1821" s="104"/>
      <c r="BT1821" s="104"/>
      <c r="BU1821" s="104"/>
      <c r="BV1821" s="104"/>
      <c r="BW1821" s="104"/>
      <c r="BX1821" s="104"/>
      <c r="BY1821" s="104"/>
      <c r="BZ1821" s="104"/>
      <c r="CA1821" s="104"/>
      <c r="CB1821" s="104"/>
      <c r="CC1821" s="104"/>
      <c r="CD1821" s="104"/>
      <c r="CE1821" s="104"/>
      <c r="CF1821" s="104"/>
      <c r="CG1821" s="104"/>
      <c r="CH1821" s="104"/>
      <c r="CI1821" s="104"/>
      <c r="CJ1821" s="104"/>
      <c r="CK1821" s="104"/>
      <c r="CL1821" s="104"/>
      <c r="CM1821" s="104"/>
      <c r="CN1821" s="104"/>
      <c r="CO1821" s="104"/>
      <c r="CP1821" s="104"/>
      <c r="CQ1821" s="104"/>
      <c r="CR1821" s="104"/>
      <c r="CS1821" s="104"/>
      <c r="CT1821" s="104"/>
      <c r="CU1821" s="104"/>
      <c r="CV1821" s="104"/>
      <c r="CW1821" s="104"/>
      <c r="CX1821" s="104"/>
      <c r="CY1821" s="104"/>
      <c r="CZ1821" s="104"/>
      <c r="DA1821" s="104"/>
      <c r="DB1821" s="104"/>
      <c r="DC1821" s="104"/>
      <c r="DD1821" s="104"/>
      <c r="DE1821" s="104"/>
      <c r="DF1821" s="104"/>
      <c r="DG1821" s="104"/>
      <c r="DH1821" s="104"/>
      <c r="DI1821" s="104"/>
      <c r="DJ1821" s="107"/>
    </row>
    <row r="1822" spans="1:114" x14ac:dyDescent="0.2">
      <c r="A1822" s="164"/>
      <c r="B1822" s="165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Q1822" s="116"/>
      <c r="R1822" s="116"/>
      <c r="S1822" s="116"/>
      <c r="T1822" s="116"/>
      <c r="U1822" s="116"/>
      <c r="V1822" s="116"/>
      <c r="W1822" s="116"/>
      <c r="X1822" s="116"/>
      <c r="Y1822" s="122"/>
      <c r="Z1822" s="104"/>
      <c r="AA1822" s="104"/>
      <c r="AB1822" s="104"/>
      <c r="AC1822" s="104"/>
      <c r="AD1822" s="104"/>
      <c r="AE1822" s="104"/>
      <c r="AF1822" s="104"/>
      <c r="AG1822" s="104"/>
      <c r="AH1822" s="104"/>
      <c r="AI1822" s="104"/>
      <c r="AJ1822" s="104"/>
      <c r="AK1822" s="104"/>
      <c r="AL1822" s="104"/>
      <c r="AM1822" s="104"/>
      <c r="AN1822" s="104"/>
      <c r="AO1822" s="104"/>
      <c r="AP1822" s="104"/>
      <c r="AQ1822" s="104"/>
      <c r="AR1822" s="104"/>
      <c r="AS1822" s="104"/>
      <c r="AT1822" s="104"/>
      <c r="AU1822" s="104"/>
      <c r="AV1822" s="104"/>
      <c r="AW1822" s="104"/>
      <c r="AX1822" s="104"/>
      <c r="AY1822" s="104"/>
      <c r="AZ1822" s="104"/>
      <c r="BA1822" s="104"/>
      <c r="BB1822" s="104"/>
      <c r="BC1822" s="104"/>
      <c r="BD1822" s="104"/>
      <c r="BE1822" s="104"/>
      <c r="BF1822" s="104"/>
      <c r="BG1822" s="104"/>
      <c r="BH1822" s="104"/>
      <c r="BI1822" s="104"/>
      <c r="BJ1822" s="104"/>
      <c r="BK1822" s="104"/>
      <c r="BL1822" s="104"/>
      <c r="BM1822" s="104"/>
      <c r="BN1822" s="104"/>
      <c r="BO1822" s="104"/>
      <c r="BP1822" s="104"/>
      <c r="BQ1822" s="104"/>
      <c r="BR1822" s="104"/>
      <c r="BS1822" s="104"/>
      <c r="BT1822" s="104"/>
      <c r="BU1822" s="104"/>
      <c r="BV1822" s="104"/>
      <c r="BW1822" s="104"/>
      <c r="BX1822" s="104"/>
      <c r="BY1822" s="104"/>
      <c r="BZ1822" s="104"/>
      <c r="CA1822" s="104"/>
      <c r="CB1822" s="104"/>
      <c r="CC1822" s="104"/>
      <c r="CD1822" s="104"/>
      <c r="CE1822" s="104"/>
      <c r="CF1822" s="104"/>
      <c r="CG1822" s="104"/>
      <c r="CH1822" s="104"/>
      <c r="CI1822" s="104"/>
      <c r="CJ1822" s="104"/>
      <c r="CK1822" s="104"/>
      <c r="CL1822" s="104"/>
      <c r="CM1822" s="104"/>
      <c r="CN1822" s="104"/>
      <c r="CO1822" s="104"/>
      <c r="CP1822" s="104"/>
      <c r="CQ1822" s="104"/>
      <c r="CR1822" s="104"/>
      <c r="CS1822" s="104"/>
      <c r="CT1822" s="104"/>
      <c r="CU1822" s="104"/>
      <c r="CV1822" s="104"/>
      <c r="CW1822" s="104"/>
      <c r="CX1822" s="104"/>
      <c r="CY1822" s="104"/>
      <c r="CZ1822" s="104"/>
      <c r="DA1822" s="104"/>
      <c r="DB1822" s="104"/>
      <c r="DC1822" s="104"/>
      <c r="DD1822" s="104"/>
      <c r="DE1822" s="104"/>
      <c r="DF1822" s="104"/>
      <c r="DG1822" s="104"/>
      <c r="DH1822" s="104"/>
      <c r="DI1822" s="104"/>
      <c r="DJ1822" s="107"/>
    </row>
    <row r="1823" spans="1:114" x14ac:dyDescent="0.2">
      <c r="A1823" s="164"/>
      <c r="B1823" s="165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Q1823" s="116"/>
      <c r="R1823" s="116"/>
      <c r="S1823" s="116"/>
      <c r="T1823" s="116"/>
      <c r="U1823" s="116"/>
      <c r="V1823" s="116"/>
      <c r="W1823" s="116"/>
      <c r="X1823" s="116"/>
      <c r="Y1823" s="122"/>
      <c r="Z1823" s="104"/>
      <c r="AA1823" s="104"/>
      <c r="AB1823" s="104"/>
      <c r="AC1823" s="104"/>
      <c r="AD1823" s="104"/>
      <c r="AE1823" s="104"/>
      <c r="AF1823" s="104"/>
      <c r="AG1823" s="104"/>
      <c r="AH1823" s="104"/>
      <c r="AI1823" s="104"/>
      <c r="AJ1823" s="104"/>
      <c r="AK1823" s="104"/>
      <c r="AL1823" s="104"/>
      <c r="AM1823" s="104"/>
      <c r="AN1823" s="104"/>
      <c r="AO1823" s="104"/>
      <c r="AP1823" s="104"/>
      <c r="AQ1823" s="104"/>
      <c r="AR1823" s="104"/>
      <c r="AS1823" s="104"/>
      <c r="AT1823" s="104"/>
      <c r="AU1823" s="104"/>
      <c r="AV1823" s="104"/>
      <c r="AW1823" s="104"/>
      <c r="AX1823" s="104"/>
      <c r="AY1823" s="104"/>
      <c r="AZ1823" s="104"/>
      <c r="BA1823" s="104"/>
      <c r="BB1823" s="104"/>
      <c r="BC1823" s="104"/>
      <c r="BD1823" s="104"/>
      <c r="BE1823" s="104"/>
      <c r="BF1823" s="104"/>
      <c r="BG1823" s="104"/>
      <c r="BH1823" s="104"/>
      <c r="BI1823" s="104"/>
      <c r="BJ1823" s="104"/>
      <c r="BK1823" s="104"/>
      <c r="BL1823" s="104"/>
      <c r="BM1823" s="104"/>
      <c r="BN1823" s="104"/>
      <c r="BO1823" s="104"/>
      <c r="BP1823" s="104"/>
      <c r="BQ1823" s="104"/>
      <c r="BR1823" s="104"/>
      <c r="BS1823" s="104"/>
      <c r="BT1823" s="104"/>
      <c r="BU1823" s="104"/>
      <c r="BV1823" s="104"/>
      <c r="BW1823" s="104"/>
      <c r="BX1823" s="104"/>
      <c r="BY1823" s="104"/>
      <c r="BZ1823" s="104"/>
      <c r="CA1823" s="104"/>
      <c r="CB1823" s="104"/>
      <c r="CC1823" s="104"/>
      <c r="CD1823" s="104"/>
      <c r="CE1823" s="104"/>
      <c r="CF1823" s="104"/>
      <c r="CG1823" s="104"/>
      <c r="CH1823" s="104"/>
      <c r="CI1823" s="104"/>
      <c r="CJ1823" s="104"/>
      <c r="CK1823" s="104"/>
      <c r="CL1823" s="104"/>
      <c r="CM1823" s="104"/>
      <c r="CN1823" s="104"/>
      <c r="CO1823" s="104"/>
      <c r="CP1823" s="104"/>
      <c r="CQ1823" s="104"/>
      <c r="CR1823" s="104"/>
      <c r="CS1823" s="104"/>
      <c r="CT1823" s="104"/>
      <c r="CU1823" s="104"/>
      <c r="CV1823" s="104"/>
      <c r="CW1823" s="104"/>
      <c r="CX1823" s="104"/>
      <c r="CY1823" s="104"/>
      <c r="CZ1823" s="104"/>
      <c r="DA1823" s="104"/>
      <c r="DB1823" s="104"/>
      <c r="DC1823" s="104"/>
      <c r="DD1823" s="104"/>
      <c r="DE1823" s="104"/>
      <c r="DF1823" s="104"/>
      <c r="DG1823" s="104"/>
      <c r="DH1823" s="104"/>
      <c r="DI1823" s="104"/>
      <c r="DJ1823" s="107"/>
    </row>
    <row r="1824" spans="1:114" x14ac:dyDescent="0.2">
      <c r="A1824" s="164"/>
      <c r="B1824" s="165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Q1824" s="116"/>
      <c r="R1824" s="116"/>
      <c r="S1824" s="116"/>
      <c r="T1824" s="116"/>
      <c r="U1824" s="116"/>
      <c r="V1824" s="116"/>
      <c r="W1824" s="116"/>
      <c r="X1824" s="116"/>
      <c r="Y1824" s="122"/>
      <c r="Z1824" s="104"/>
      <c r="AA1824" s="104"/>
      <c r="AB1824" s="104"/>
      <c r="AC1824" s="104"/>
      <c r="AD1824" s="104"/>
      <c r="AE1824" s="104"/>
      <c r="AF1824" s="104"/>
      <c r="AG1824" s="104"/>
      <c r="AH1824" s="104"/>
      <c r="AI1824" s="104"/>
      <c r="AJ1824" s="104"/>
      <c r="AK1824" s="104"/>
      <c r="AL1824" s="104"/>
      <c r="AM1824" s="104"/>
      <c r="AN1824" s="104"/>
      <c r="AO1824" s="104"/>
      <c r="AP1824" s="104"/>
      <c r="AQ1824" s="104"/>
      <c r="AR1824" s="104"/>
      <c r="AS1824" s="104"/>
      <c r="AT1824" s="104"/>
      <c r="AU1824" s="104"/>
      <c r="AV1824" s="104"/>
      <c r="AW1824" s="104"/>
      <c r="AX1824" s="104"/>
      <c r="AY1824" s="104"/>
      <c r="AZ1824" s="104"/>
      <c r="BA1824" s="104"/>
      <c r="BB1824" s="104"/>
      <c r="BC1824" s="104"/>
      <c r="BD1824" s="104"/>
      <c r="BE1824" s="104"/>
      <c r="BF1824" s="104"/>
      <c r="BG1824" s="104"/>
      <c r="BH1824" s="104"/>
      <c r="BI1824" s="104"/>
      <c r="BJ1824" s="104"/>
      <c r="BK1824" s="104"/>
      <c r="BL1824" s="104"/>
      <c r="BM1824" s="104"/>
      <c r="BN1824" s="104"/>
      <c r="BO1824" s="104"/>
      <c r="BP1824" s="104"/>
      <c r="BQ1824" s="104"/>
      <c r="BR1824" s="104"/>
      <c r="BS1824" s="104"/>
      <c r="BT1824" s="104"/>
      <c r="BU1824" s="104"/>
      <c r="BV1824" s="104"/>
      <c r="BW1824" s="104"/>
      <c r="BX1824" s="104"/>
      <c r="BY1824" s="104"/>
      <c r="BZ1824" s="104"/>
      <c r="CA1824" s="104"/>
      <c r="CB1824" s="104"/>
      <c r="CC1824" s="104"/>
      <c r="CD1824" s="104"/>
      <c r="CE1824" s="104"/>
      <c r="CF1824" s="104"/>
      <c r="CG1824" s="104"/>
      <c r="CH1824" s="104"/>
      <c r="CI1824" s="104"/>
      <c r="CJ1824" s="104"/>
      <c r="CK1824" s="104"/>
      <c r="CL1824" s="104"/>
      <c r="CM1824" s="104"/>
      <c r="CN1824" s="104"/>
      <c r="CO1824" s="104"/>
      <c r="CP1824" s="104"/>
      <c r="CQ1824" s="104"/>
      <c r="CR1824" s="104"/>
      <c r="CS1824" s="104"/>
      <c r="CT1824" s="104"/>
      <c r="CU1824" s="104"/>
      <c r="CV1824" s="104"/>
      <c r="CW1824" s="104"/>
      <c r="CX1824" s="104"/>
      <c r="CY1824" s="104"/>
      <c r="CZ1824" s="104"/>
      <c r="DA1824" s="104"/>
      <c r="DB1824" s="104"/>
      <c r="DC1824" s="104"/>
      <c r="DD1824" s="104"/>
      <c r="DE1824" s="104"/>
      <c r="DF1824" s="104"/>
      <c r="DG1824" s="104"/>
      <c r="DH1824" s="104"/>
      <c r="DI1824" s="104"/>
      <c r="DJ1824" s="107"/>
    </row>
    <row r="1825" spans="1:114" x14ac:dyDescent="0.2">
      <c r="A1825" s="164"/>
      <c r="B1825" s="165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Q1825" s="116"/>
      <c r="R1825" s="116"/>
      <c r="S1825" s="116"/>
      <c r="T1825" s="116"/>
      <c r="U1825" s="116"/>
      <c r="V1825" s="116"/>
      <c r="W1825" s="116"/>
      <c r="X1825" s="116"/>
      <c r="Y1825" s="122"/>
      <c r="Z1825" s="104"/>
      <c r="AA1825" s="104"/>
      <c r="AB1825" s="104"/>
      <c r="AC1825" s="104"/>
      <c r="AD1825" s="104"/>
      <c r="AE1825" s="104"/>
      <c r="AF1825" s="104"/>
      <c r="AG1825" s="104"/>
      <c r="AH1825" s="104"/>
      <c r="AI1825" s="104"/>
      <c r="AJ1825" s="104"/>
      <c r="AK1825" s="104"/>
      <c r="AL1825" s="104"/>
      <c r="AM1825" s="104"/>
      <c r="AN1825" s="104"/>
      <c r="AO1825" s="104"/>
      <c r="AP1825" s="104"/>
      <c r="AQ1825" s="104"/>
      <c r="AR1825" s="104"/>
      <c r="AS1825" s="104"/>
      <c r="AT1825" s="104"/>
      <c r="AU1825" s="104"/>
      <c r="AV1825" s="104"/>
      <c r="AW1825" s="104"/>
      <c r="AX1825" s="104"/>
      <c r="AY1825" s="104"/>
      <c r="AZ1825" s="104"/>
      <c r="BA1825" s="104"/>
      <c r="BB1825" s="104"/>
      <c r="BC1825" s="104"/>
      <c r="BD1825" s="104"/>
      <c r="BE1825" s="104"/>
      <c r="BF1825" s="104"/>
      <c r="BG1825" s="104"/>
      <c r="BH1825" s="104"/>
      <c r="BI1825" s="104"/>
      <c r="BJ1825" s="104"/>
      <c r="BK1825" s="104"/>
      <c r="BL1825" s="104"/>
      <c r="BM1825" s="104"/>
      <c r="BN1825" s="104"/>
      <c r="BO1825" s="104"/>
      <c r="BP1825" s="104"/>
      <c r="BQ1825" s="104"/>
      <c r="BR1825" s="104"/>
      <c r="BS1825" s="104"/>
      <c r="BT1825" s="104"/>
      <c r="BU1825" s="104"/>
      <c r="BV1825" s="104"/>
      <c r="BW1825" s="104"/>
      <c r="BX1825" s="104"/>
      <c r="BY1825" s="104"/>
      <c r="BZ1825" s="104"/>
      <c r="CA1825" s="104"/>
      <c r="CB1825" s="104"/>
      <c r="CC1825" s="104"/>
      <c r="CD1825" s="104"/>
      <c r="CE1825" s="104"/>
      <c r="CF1825" s="104"/>
      <c r="CG1825" s="104"/>
      <c r="CH1825" s="104"/>
      <c r="CI1825" s="104"/>
      <c r="CJ1825" s="104"/>
      <c r="CK1825" s="104"/>
      <c r="CL1825" s="104"/>
      <c r="CM1825" s="104"/>
      <c r="CN1825" s="104"/>
      <c r="CO1825" s="104"/>
      <c r="CP1825" s="104"/>
      <c r="CQ1825" s="104"/>
      <c r="CR1825" s="104"/>
      <c r="CS1825" s="104"/>
      <c r="CT1825" s="104"/>
      <c r="CU1825" s="104"/>
      <c r="CV1825" s="104"/>
      <c r="CW1825" s="104"/>
      <c r="CX1825" s="104"/>
      <c r="CY1825" s="104"/>
      <c r="CZ1825" s="104"/>
      <c r="DA1825" s="104"/>
      <c r="DB1825" s="104"/>
      <c r="DC1825" s="104"/>
      <c r="DD1825" s="104"/>
      <c r="DE1825" s="104"/>
      <c r="DF1825" s="104"/>
      <c r="DG1825" s="104"/>
      <c r="DH1825" s="104"/>
      <c r="DI1825" s="104"/>
      <c r="DJ1825" s="107"/>
    </row>
    <row r="1826" spans="1:114" x14ac:dyDescent="0.2">
      <c r="A1826" s="164"/>
      <c r="B1826" s="165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Q1826" s="116"/>
      <c r="R1826" s="116"/>
      <c r="S1826" s="116"/>
      <c r="T1826" s="116"/>
      <c r="U1826" s="116"/>
      <c r="V1826" s="116"/>
      <c r="W1826" s="116"/>
      <c r="X1826" s="116"/>
      <c r="Y1826" s="122"/>
      <c r="Z1826" s="104"/>
      <c r="AA1826" s="104"/>
      <c r="AB1826" s="104"/>
      <c r="AC1826" s="104"/>
      <c r="AD1826" s="104"/>
      <c r="AE1826" s="104"/>
      <c r="AF1826" s="104"/>
      <c r="AG1826" s="104"/>
      <c r="AH1826" s="104"/>
      <c r="AI1826" s="104"/>
      <c r="AJ1826" s="104"/>
      <c r="AK1826" s="104"/>
      <c r="AL1826" s="104"/>
      <c r="AM1826" s="104"/>
      <c r="AN1826" s="104"/>
      <c r="AO1826" s="104"/>
      <c r="AP1826" s="104"/>
      <c r="AQ1826" s="104"/>
      <c r="AR1826" s="104"/>
      <c r="AS1826" s="104"/>
      <c r="AT1826" s="104"/>
      <c r="AU1826" s="104"/>
      <c r="AV1826" s="104"/>
      <c r="AW1826" s="104"/>
      <c r="AX1826" s="104"/>
      <c r="AY1826" s="104"/>
      <c r="AZ1826" s="104"/>
      <c r="BA1826" s="104"/>
      <c r="BB1826" s="104"/>
      <c r="BC1826" s="104"/>
      <c r="BD1826" s="104"/>
      <c r="BE1826" s="104"/>
      <c r="BF1826" s="104"/>
      <c r="BG1826" s="104"/>
      <c r="BH1826" s="104"/>
      <c r="BI1826" s="104"/>
      <c r="BJ1826" s="104"/>
      <c r="BK1826" s="104"/>
      <c r="BL1826" s="104"/>
      <c r="BM1826" s="104"/>
      <c r="BN1826" s="104"/>
      <c r="BO1826" s="104"/>
      <c r="BP1826" s="104"/>
      <c r="BQ1826" s="104"/>
      <c r="BR1826" s="104"/>
      <c r="BS1826" s="104"/>
      <c r="BT1826" s="104"/>
      <c r="BU1826" s="104"/>
      <c r="BV1826" s="104"/>
      <c r="BW1826" s="104"/>
      <c r="BX1826" s="104"/>
      <c r="BY1826" s="104"/>
      <c r="BZ1826" s="104"/>
      <c r="CA1826" s="104"/>
      <c r="CB1826" s="104"/>
      <c r="CC1826" s="104"/>
      <c r="CD1826" s="104"/>
      <c r="CE1826" s="104"/>
      <c r="CF1826" s="104"/>
      <c r="CG1826" s="104"/>
      <c r="CH1826" s="104"/>
      <c r="CI1826" s="104"/>
      <c r="CJ1826" s="104"/>
      <c r="CK1826" s="104"/>
      <c r="CL1826" s="104"/>
      <c r="CM1826" s="104"/>
      <c r="CN1826" s="104"/>
      <c r="CO1826" s="104"/>
      <c r="CP1826" s="104"/>
      <c r="CQ1826" s="104"/>
      <c r="CR1826" s="104"/>
      <c r="CS1826" s="104"/>
      <c r="CT1826" s="104"/>
      <c r="CU1826" s="104"/>
      <c r="CV1826" s="104"/>
      <c r="CW1826" s="104"/>
      <c r="CX1826" s="104"/>
      <c r="CY1826" s="104"/>
      <c r="CZ1826" s="104"/>
      <c r="DA1826" s="104"/>
      <c r="DB1826" s="104"/>
      <c r="DC1826" s="104"/>
      <c r="DD1826" s="104"/>
      <c r="DE1826" s="104"/>
      <c r="DF1826" s="104"/>
      <c r="DG1826" s="104"/>
      <c r="DH1826" s="104"/>
      <c r="DI1826" s="104"/>
      <c r="DJ1826" s="107"/>
    </row>
    <row r="1827" spans="1:114" x14ac:dyDescent="0.2">
      <c r="A1827" s="164"/>
      <c r="B1827" s="165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Q1827" s="116"/>
      <c r="R1827" s="116"/>
      <c r="S1827" s="116"/>
      <c r="T1827" s="116"/>
      <c r="U1827" s="116"/>
      <c r="V1827" s="116"/>
      <c r="W1827" s="116"/>
      <c r="X1827" s="116"/>
      <c r="Y1827" s="122"/>
      <c r="Z1827" s="104"/>
      <c r="AA1827" s="104"/>
      <c r="AB1827" s="104"/>
      <c r="AC1827" s="104"/>
      <c r="AD1827" s="104"/>
      <c r="AE1827" s="104"/>
      <c r="AF1827" s="104"/>
      <c r="AG1827" s="104"/>
      <c r="AH1827" s="104"/>
      <c r="AI1827" s="104"/>
      <c r="AJ1827" s="104"/>
      <c r="AK1827" s="104"/>
      <c r="AL1827" s="104"/>
      <c r="AM1827" s="104"/>
      <c r="AN1827" s="104"/>
      <c r="AO1827" s="104"/>
      <c r="AP1827" s="104"/>
      <c r="AQ1827" s="104"/>
      <c r="AR1827" s="104"/>
      <c r="AS1827" s="104"/>
      <c r="AT1827" s="104"/>
      <c r="AU1827" s="104"/>
      <c r="AV1827" s="104"/>
      <c r="AW1827" s="104"/>
      <c r="AX1827" s="104"/>
      <c r="AY1827" s="104"/>
      <c r="AZ1827" s="104"/>
      <c r="BA1827" s="104"/>
      <c r="BB1827" s="104"/>
      <c r="BC1827" s="104"/>
      <c r="BD1827" s="104"/>
      <c r="BE1827" s="104"/>
      <c r="BF1827" s="104"/>
      <c r="BG1827" s="104"/>
      <c r="BH1827" s="104"/>
      <c r="BI1827" s="104"/>
      <c r="BJ1827" s="104"/>
      <c r="BK1827" s="104"/>
      <c r="BL1827" s="104"/>
      <c r="BM1827" s="104"/>
      <c r="BN1827" s="104"/>
      <c r="BO1827" s="104"/>
      <c r="BP1827" s="104"/>
      <c r="BQ1827" s="104"/>
      <c r="BR1827" s="104"/>
      <c r="BS1827" s="104"/>
      <c r="BT1827" s="104"/>
      <c r="BU1827" s="104"/>
      <c r="BV1827" s="104"/>
      <c r="BW1827" s="104"/>
      <c r="BX1827" s="104"/>
      <c r="BY1827" s="104"/>
      <c r="BZ1827" s="104"/>
      <c r="CA1827" s="104"/>
      <c r="CB1827" s="104"/>
      <c r="CC1827" s="104"/>
      <c r="CD1827" s="104"/>
      <c r="CE1827" s="104"/>
      <c r="CF1827" s="104"/>
      <c r="CG1827" s="104"/>
      <c r="CH1827" s="104"/>
      <c r="CI1827" s="104"/>
      <c r="CJ1827" s="104"/>
      <c r="CK1827" s="104"/>
      <c r="CL1827" s="104"/>
      <c r="CM1827" s="104"/>
      <c r="CN1827" s="104"/>
      <c r="CO1827" s="104"/>
      <c r="CP1827" s="104"/>
      <c r="CQ1827" s="104"/>
      <c r="CR1827" s="104"/>
      <c r="CS1827" s="104"/>
      <c r="CT1827" s="104"/>
      <c r="CU1827" s="104"/>
      <c r="CV1827" s="104"/>
      <c r="CW1827" s="104"/>
      <c r="CX1827" s="104"/>
      <c r="CY1827" s="104"/>
      <c r="CZ1827" s="104"/>
      <c r="DA1827" s="104"/>
      <c r="DB1827" s="104"/>
      <c r="DC1827" s="104"/>
      <c r="DD1827" s="104"/>
      <c r="DE1827" s="104"/>
      <c r="DF1827" s="104"/>
      <c r="DG1827" s="104"/>
      <c r="DH1827" s="104"/>
      <c r="DI1827" s="104"/>
      <c r="DJ1827" s="107"/>
    </row>
    <row r="1828" spans="1:114" x14ac:dyDescent="0.2">
      <c r="A1828" s="164"/>
      <c r="B1828" s="165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Q1828" s="116"/>
      <c r="R1828" s="116"/>
      <c r="S1828" s="116"/>
      <c r="T1828" s="116"/>
      <c r="U1828" s="116"/>
      <c r="V1828" s="116"/>
      <c r="W1828" s="116"/>
      <c r="X1828" s="116"/>
      <c r="Y1828" s="122"/>
      <c r="Z1828" s="104"/>
      <c r="AA1828" s="104"/>
      <c r="AB1828" s="104"/>
      <c r="AC1828" s="104"/>
      <c r="AD1828" s="104"/>
      <c r="AE1828" s="104"/>
      <c r="AF1828" s="104"/>
      <c r="AG1828" s="104"/>
      <c r="AH1828" s="104"/>
      <c r="AI1828" s="104"/>
      <c r="AJ1828" s="104"/>
      <c r="AK1828" s="104"/>
      <c r="AL1828" s="104"/>
      <c r="AM1828" s="104"/>
      <c r="AN1828" s="104"/>
      <c r="AO1828" s="104"/>
      <c r="AP1828" s="104"/>
      <c r="AQ1828" s="104"/>
      <c r="AR1828" s="104"/>
      <c r="AS1828" s="104"/>
      <c r="AT1828" s="104"/>
      <c r="AU1828" s="104"/>
      <c r="AV1828" s="104"/>
      <c r="AW1828" s="104"/>
      <c r="AX1828" s="104"/>
      <c r="AY1828" s="104"/>
      <c r="AZ1828" s="104"/>
      <c r="BA1828" s="104"/>
      <c r="BB1828" s="104"/>
      <c r="BC1828" s="104"/>
      <c r="BD1828" s="104"/>
      <c r="BE1828" s="104"/>
      <c r="BF1828" s="104"/>
      <c r="BG1828" s="104"/>
      <c r="BH1828" s="104"/>
      <c r="BI1828" s="104"/>
      <c r="BJ1828" s="104"/>
      <c r="BK1828" s="104"/>
      <c r="BL1828" s="104"/>
      <c r="BM1828" s="104"/>
      <c r="BN1828" s="104"/>
      <c r="BO1828" s="104"/>
      <c r="BP1828" s="104"/>
      <c r="BQ1828" s="104"/>
      <c r="BR1828" s="104"/>
      <c r="BS1828" s="104"/>
      <c r="BT1828" s="104"/>
      <c r="BU1828" s="104"/>
      <c r="BV1828" s="104"/>
      <c r="BW1828" s="104"/>
      <c r="BX1828" s="104"/>
      <c r="BY1828" s="104"/>
      <c r="BZ1828" s="104"/>
      <c r="CA1828" s="104"/>
      <c r="CB1828" s="104"/>
      <c r="CC1828" s="104"/>
      <c r="CD1828" s="104"/>
      <c r="CE1828" s="104"/>
      <c r="CF1828" s="104"/>
      <c r="CG1828" s="104"/>
      <c r="CH1828" s="104"/>
      <c r="CI1828" s="104"/>
      <c r="CJ1828" s="104"/>
      <c r="CK1828" s="104"/>
      <c r="CL1828" s="104"/>
      <c r="CM1828" s="104"/>
      <c r="CN1828" s="104"/>
      <c r="CO1828" s="104"/>
      <c r="CP1828" s="104"/>
      <c r="CQ1828" s="104"/>
      <c r="CR1828" s="104"/>
      <c r="CS1828" s="104"/>
      <c r="CT1828" s="104"/>
      <c r="CU1828" s="104"/>
      <c r="CV1828" s="104"/>
      <c r="CW1828" s="104"/>
      <c r="CX1828" s="104"/>
      <c r="CY1828" s="104"/>
      <c r="CZ1828" s="104"/>
      <c r="DA1828" s="104"/>
      <c r="DB1828" s="104"/>
      <c r="DC1828" s="104"/>
      <c r="DD1828" s="104"/>
      <c r="DE1828" s="104"/>
      <c r="DF1828" s="104"/>
      <c r="DG1828" s="104"/>
      <c r="DH1828" s="104"/>
      <c r="DI1828" s="104"/>
      <c r="DJ1828" s="107"/>
    </row>
    <row r="1829" spans="1:114" x14ac:dyDescent="0.2">
      <c r="A1829" s="164"/>
      <c r="B1829" s="165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Q1829" s="116"/>
      <c r="R1829" s="116"/>
      <c r="S1829" s="116"/>
      <c r="T1829" s="116"/>
      <c r="U1829" s="116"/>
      <c r="V1829" s="116"/>
      <c r="W1829" s="116"/>
      <c r="X1829" s="116"/>
      <c r="Y1829" s="122"/>
      <c r="Z1829" s="104"/>
      <c r="AA1829" s="104"/>
      <c r="AB1829" s="104"/>
      <c r="AC1829" s="104"/>
      <c r="AD1829" s="104"/>
      <c r="AE1829" s="104"/>
      <c r="AF1829" s="104"/>
      <c r="AG1829" s="104"/>
      <c r="AH1829" s="104"/>
      <c r="AI1829" s="104"/>
      <c r="AJ1829" s="104"/>
      <c r="AK1829" s="104"/>
      <c r="AL1829" s="104"/>
      <c r="AM1829" s="104"/>
      <c r="AN1829" s="104"/>
      <c r="AO1829" s="104"/>
      <c r="AP1829" s="104"/>
      <c r="AQ1829" s="104"/>
      <c r="AR1829" s="104"/>
      <c r="AS1829" s="104"/>
      <c r="AT1829" s="104"/>
      <c r="AU1829" s="104"/>
      <c r="AV1829" s="104"/>
      <c r="AW1829" s="104"/>
      <c r="AX1829" s="104"/>
      <c r="AY1829" s="104"/>
      <c r="AZ1829" s="104"/>
      <c r="BA1829" s="104"/>
      <c r="BB1829" s="104"/>
      <c r="BC1829" s="104"/>
      <c r="BD1829" s="104"/>
      <c r="BE1829" s="104"/>
      <c r="BF1829" s="104"/>
      <c r="BG1829" s="104"/>
      <c r="BH1829" s="104"/>
      <c r="BI1829" s="104"/>
      <c r="BJ1829" s="104"/>
      <c r="BK1829" s="104"/>
      <c r="BL1829" s="104"/>
      <c r="BM1829" s="104"/>
      <c r="BN1829" s="104"/>
      <c r="BO1829" s="104"/>
      <c r="BP1829" s="104"/>
      <c r="BQ1829" s="104"/>
      <c r="BR1829" s="104"/>
      <c r="BS1829" s="104"/>
      <c r="BT1829" s="104"/>
      <c r="BU1829" s="104"/>
      <c r="BV1829" s="104"/>
      <c r="BW1829" s="104"/>
      <c r="BX1829" s="104"/>
      <c r="BY1829" s="104"/>
      <c r="BZ1829" s="104"/>
      <c r="CA1829" s="104"/>
      <c r="CB1829" s="104"/>
      <c r="CC1829" s="104"/>
      <c r="CD1829" s="104"/>
      <c r="CE1829" s="104"/>
      <c r="CF1829" s="104"/>
      <c r="CG1829" s="104"/>
      <c r="CH1829" s="104"/>
      <c r="CI1829" s="104"/>
      <c r="CJ1829" s="104"/>
      <c r="CK1829" s="104"/>
      <c r="CL1829" s="104"/>
      <c r="CM1829" s="104"/>
      <c r="CN1829" s="104"/>
      <c r="CO1829" s="104"/>
      <c r="CP1829" s="104"/>
      <c r="CQ1829" s="104"/>
      <c r="CR1829" s="104"/>
      <c r="CS1829" s="104"/>
      <c r="CT1829" s="104"/>
      <c r="CU1829" s="104"/>
      <c r="CV1829" s="104"/>
      <c r="CW1829" s="104"/>
      <c r="CX1829" s="104"/>
      <c r="CY1829" s="104"/>
      <c r="CZ1829" s="104"/>
      <c r="DA1829" s="104"/>
      <c r="DB1829" s="104"/>
      <c r="DC1829" s="104"/>
      <c r="DD1829" s="104"/>
      <c r="DE1829" s="104"/>
      <c r="DF1829" s="104"/>
      <c r="DG1829" s="104"/>
      <c r="DH1829" s="104"/>
      <c r="DI1829" s="104"/>
      <c r="DJ1829" s="107"/>
    </row>
    <row r="1830" spans="1:114" x14ac:dyDescent="0.2">
      <c r="A1830" s="164"/>
      <c r="B1830" s="165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Q1830" s="116"/>
      <c r="R1830" s="116"/>
      <c r="S1830" s="116"/>
      <c r="T1830" s="116"/>
      <c r="U1830" s="116"/>
      <c r="V1830" s="116"/>
      <c r="W1830" s="116"/>
      <c r="X1830" s="116"/>
      <c r="Y1830" s="122"/>
      <c r="Z1830" s="104"/>
      <c r="AA1830" s="104"/>
      <c r="AB1830" s="104"/>
      <c r="AC1830" s="104"/>
      <c r="AD1830" s="104"/>
      <c r="AE1830" s="104"/>
      <c r="AF1830" s="104"/>
      <c r="AG1830" s="104"/>
      <c r="AH1830" s="104"/>
      <c r="AI1830" s="104"/>
      <c r="AJ1830" s="104"/>
      <c r="AK1830" s="104"/>
      <c r="AL1830" s="104"/>
      <c r="AM1830" s="104"/>
      <c r="AN1830" s="104"/>
      <c r="AO1830" s="104"/>
      <c r="AP1830" s="104"/>
      <c r="AQ1830" s="104"/>
      <c r="AR1830" s="104"/>
      <c r="AS1830" s="104"/>
      <c r="AT1830" s="104"/>
      <c r="AU1830" s="104"/>
      <c r="AV1830" s="104"/>
      <c r="AW1830" s="104"/>
      <c r="AX1830" s="104"/>
      <c r="AY1830" s="104"/>
      <c r="AZ1830" s="104"/>
      <c r="BA1830" s="104"/>
      <c r="BB1830" s="104"/>
      <c r="BC1830" s="104"/>
      <c r="BD1830" s="104"/>
      <c r="BE1830" s="104"/>
      <c r="BF1830" s="104"/>
      <c r="BG1830" s="104"/>
      <c r="BH1830" s="104"/>
      <c r="BI1830" s="104"/>
      <c r="BJ1830" s="104"/>
      <c r="BK1830" s="104"/>
      <c r="BL1830" s="104"/>
      <c r="BM1830" s="104"/>
      <c r="BN1830" s="104"/>
      <c r="BO1830" s="104"/>
      <c r="BP1830" s="104"/>
      <c r="BQ1830" s="104"/>
      <c r="BR1830" s="104"/>
      <c r="BS1830" s="104"/>
      <c r="BT1830" s="104"/>
      <c r="BU1830" s="104"/>
      <c r="BV1830" s="104"/>
      <c r="BW1830" s="104"/>
      <c r="BX1830" s="104"/>
      <c r="BY1830" s="104"/>
      <c r="BZ1830" s="104"/>
      <c r="CA1830" s="104"/>
      <c r="CB1830" s="104"/>
      <c r="CC1830" s="104"/>
      <c r="CD1830" s="104"/>
      <c r="CE1830" s="104"/>
      <c r="CF1830" s="104"/>
      <c r="CG1830" s="104"/>
      <c r="CH1830" s="104"/>
      <c r="CI1830" s="104"/>
      <c r="CJ1830" s="104"/>
      <c r="CK1830" s="104"/>
      <c r="CL1830" s="104"/>
      <c r="CM1830" s="104"/>
      <c r="CN1830" s="104"/>
      <c r="CO1830" s="104"/>
      <c r="CP1830" s="104"/>
      <c r="CQ1830" s="104"/>
      <c r="CR1830" s="104"/>
      <c r="CS1830" s="104"/>
      <c r="CT1830" s="104"/>
      <c r="CU1830" s="104"/>
      <c r="CV1830" s="104"/>
      <c r="CW1830" s="104"/>
      <c r="CX1830" s="104"/>
      <c r="CY1830" s="104"/>
      <c r="CZ1830" s="104"/>
      <c r="DA1830" s="104"/>
      <c r="DB1830" s="104"/>
      <c r="DC1830" s="104"/>
      <c r="DD1830" s="104"/>
      <c r="DE1830" s="104"/>
      <c r="DF1830" s="104"/>
      <c r="DG1830" s="104"/>
      <c r="DH1830" s="104"/>
      <c r="DI1830" s="104"/>
      <c r="DJ1830" s="107"/>
    </row>
    <row r="1831" spans="1:114" x14ac:dyDescent="0.2">
      <c r="A1831" s="164"/>
      <c r="B1831" s="165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Q1831" s="116"/>
      <c r="R1831" s="116"/>
      <c r="S1831" s="116"/>
      <c r="T1831" s="116"/>
      <c r="U1831" s="116"/>
      <c r="V1831" s="116"/>
      <c r="W1831" s="116"/>
      <c r="X1831" s="116"/>
      <c r="Y1831" s="122"/>
      <c r="Z1831" s="104"/>
      <c r="AA1831" s="104"/>
      <c r="AB1831" s="104"/>
      <c r="AC1831" s="104"/>
      <c r="AD1831" s="104"/>
      <c r="AE1831" s="104"/>
      <c r="AF1831" s="104"/>
      <c r="AG1831" s="104"/>
      <c r="AH1831" s="104"/>
      <c r="AI1831" s="104"/>
      <c r="AJ1831" s="104"/>
      <c r="AK1831" s="104"/>
      <c r="AL1831" s="104"/>
      <c r="AM1831" s="104"/>
      <c r="AN1831" s="104"/>
      <c r="AO1831" s="104"/>
      <c r="AP1831" s="104"/>
      <c r="AQ1831" s="104"/>
      <c r="AR1831" s="104"/>
      <c r="AS1831" s="104"/>
      <c r="AT1831" s="104"/>
      <c r="AU1831" s="104"/>
      <c r="AV1831" s="104"/>
      <c r="AW1831" s="104"/>
      <c r="AX1831" s="104"/>
      <c r="AY1831" s="104"/>
      <c r="AZ1831" s="104"/>
      <c r="BA1831" s="104"/>
      <c r="BB1831" s="104"/>
      <c r="BC1831" s="104"/>
      <c r="BD1831" s="104"/>
      <c r="BE1831" s="104"/>
      <c r="BF1831" s="104"/>
      <c r="BG1831" s="104"/>
      <c r="BH1831" s="104"/>
      <c r="BI1831" s="104"/>
      <c r="BJ1831" s="104"/>
      <c r="BK1831" s="104"/>
      <c r="BL1831" s="104"/>
      <c r="BM1831" s="104"/>
      <c r="BN1831" s="104"/>
      <c r="BO1831" s="104"/>
      <c r="BP1831" s="104"/>
      <c r="BQ1831" s="104"/>
      <c r="BR1831" s="104"/>
      <c r="BS1831" s="104"/>
      <c r="BT1831" s="104"/>
      <c r="BU1831" s="104"/>
      <c r="BV1831" s="104"/>
      <c r="BW1831" s="104"/>
      <c r="BX1831" s="104"/>
      <c r="BY1831" s="104"/>
      <c r="BZ1831" s="104"/>
      <c r="CA1831" s="104"/>
      <c r="CB1831" s="104"/>
      <c r="CC1831" s="104"/>
      <c r="CD1831" s="104"/>
      <c r="CE1831" s="104"/>
      <c r="CF1831" s="104"/>
      <c r="CG1831" s="104"/>
      <c r="CH1831" s="104"/>
      <c r="CI1831" s="104"/>
      <c r="CJ1831" s="104"/>
      <c r="CK1831" s="104"/>
      <c r="CL1831" s="104"/>
      <c r="CM1831" s="104"/>
      <c r="CN1831" s="104"/>
      <c r="CO1831" s="104"/>
      <c r="CP1831" s="104"/>
      <c r="CQ1831" s="104"/>
      <c r="CR1831" s="104"/>
      <c r="CS1831" s="104"/>
      <c r="CT1831" s="104"/>
      <c r="CU1831" s="104"/>
      <c r="CV1831" s="104"/>
      <c r="CW1831" s="104"/>
      <c r="CX1831" s="104"/>
      <c r="CY1831" s="104"/>
      <c r="CZ1831" s="104"/>
      <c r="DA1831" s="104"/>
      <c r="DB1831" s="104"/>
      <c r="DC1831" s="104"/>
      <c r="DD1831" s="104"/>
      <c r="DE1831" s="104"/>
      <c r="DF1831" s="104"/>
      <c r="DG1831" s="104"/>
      <c r="DH1831" s="104"/>
      <c r="DI1831" s="104"/>
      <c r="DJ1831" s="107"/>
    </row>
    <row r="1832" spans="1:114" x14ac:dyDescent="0.2">
      <c r="A1832" s="164"/>
      <c r="B1832" s="165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Q1832" s="116"/>
      <c r="R1832" s="116"/>
      <c r="S1832" s="116"/>
      <c r="T1832" s="116"/>
      <c r="U1832" s="116"/>
      <c r="V1832" s="116"/>
      <c r="W1832" s="116"/>
      <c r="X1832" s="116"/>
      <c r="Y1832" s="122"/>
      <c r="Z1832" s="104"/>
      <c r="AA1832" s="104"/>
      <c r="AB1832" s="104"/>
      <c r="AC1832" s="104"/>
      <c r="AD1832" s="104"/>
      <c r="AE1832" s="104"/>
      <c r="AF1832" s="104"/>
      <c r="AG1832" s="104"/>
      <c r="AH1832" s="104"/>
      <c r="AI1832" s="104"/>
      <c r="AJ1832" s="104"/>
      <c r="AK1832" s="104"/>
      <c r="AL1832" s="104"/>
      <c r="AM1832" s="104"/>
      <c r="AN1832" s="104"/>
      <c r="AO1832" s="104"/>
      <c r="AP1832" s="104"/>
      <c r="AQ1832" s="104"/>
      <c r="AR1832" s="104"/>
      <c r="AS1832" s="104"/>
      <c r="AT1832" s="104"/>
      <c r="AU1832" s="104"/>
      <c r="AV1832" s="104"/>
      <c r="AW1832" s="104"/>
      <c r="AX1832" s="104"/>
      <c r="AY1832" s="104"/>
      <c r="AZ1832" s="104"/>
      <c r="BA1832" s="104"/>
      <c r="BB1832" s="104"/>
      <c r="BC1832" s="104"/>
      <c r="BD1832" s="104"/>
      <c r="BE1832" s="104"/>
      <c r="BF1832" s="104"/>
      <c r="BG1832" s="104"/>
      <c r="BH1832" s="104"/>
      <c r="BI1832" s="104"/>
      <c r="BJ1832" s="104"/>
      <c r="BK1832" s="104"/>
      <c r="BL1832" s="104"/>
      <c r="BM1832" s="104"/>
      <c r="BN1832" s="104"/>
      <c r="BO1832" s="104"/>
      <c r="BP1832" s="104"/>
      <c r="BQ1832" s="104"/>
      <c r="BR1832" s="104"/>
      <c r="BS1832" s="104"/>
      <c r="BT1832" s="104"/>
      <c r="BU1832" s="104"/>
      <c r="BV1832" s="104"/>
      <c r="BW1832" s="104"/>
      <c r="BX1832" s="104"/>
      <c r="BY1832" s="104"/>
      <c r="BZ1832" s="104"/>
      <c r="CA1832" s="104"/>
      <c r="CB1832" s="104"/>
      <c r="CC1832" s="104"/>
      <c r="CD1832" s="104"/>
      <c r="CE1832" s="104"/>
      <c r="CF1832" s="104"/>
      <c r="CG1832" s="104"/>
      <c r="CH1832" s="104"/>
      <c r="CI1832" s="104"/>
      <c r="CJ1832" s="104"/>
      <c r="CK1832" s="104"/>
      <c r="CL1832" s="104"/>
      <c r="CM1832" s="104"/>
      <c r="CN1832" s="104"/>
      <c r="CO1832" s="104"/>
      <c r="CP1832" s="104"/>
      <c r="CQ1832" s="104"/>
      <c r="CR1832" s="104"/>
      <c r="CS1832" s="104"/>
      <c r="CT1832" s="104"/>
      <c r="CU1832" s="104"/>
      <c r="CV1832" s="104"/>
      <c r="CW1832" s="104"/>
      <c r="CX1832" s="104"/>
      <c r="CY1832" s="104"/>
      <c r="CZ1832" s="104"/>
      <c r="DA1832" s="104"/>
      <c r="DB1832" s="104"/>
      <c r="DC1832" s="104"/>
      <c r="DD1832" s="104"/>
      <c r="DE1832" s="104"/>
      <c r="DF1832" s="104"/>
      <c r="DG1832" s="104"/>
      <c r="DH1832" s="104"/>
      <c r="DI1832" s="104"/>
      <c r="DJ1832" s="107"/>
    </row>
    <row r="1833" spans="1:114" x14ac:dyDescent="0.2">
      <c r="A1833" s="164"/>
      <c r="B1833" s="165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Q1833" s="116"/>
      <c r="R1833" s="116"/>
      <c r="S1833" s="116"/>
      <c r="T1833" s="116"/>
      <c r="U1833" s="116"/>
      <c r="V1833" s="116"/>
      <c r="W1833" s="116"/>
      <c r="X1833" s="116"/>
      <c r="Y1833" s="122"/>
      <c r="Z1833" s="104"/>
      <c r="AA1833" s="104"/>
      <c r="AB1833" s="104"/>
      <c r="AC1833" s="104"/>
      <c r="AD1833" s="104"/>
      <c r="AE1833" s="104"/>
      <c r="AF1833" s="104"/>
      <c r="AG1833" s="104"/>
      <c r="AH1833" s="104"/>
      <c r="AI1833" s="104"/>
      <c r="AJ1833" s="104"/>
      <c r="AK1833" s="104"/>
      <c r="AL1833" s="104"/>
      <c r="AM1833" s="104"/>
      <c r="AN1833" s="104"/>
      <c r="AO1833" s="104"/>
      <c r="AP1833" s="104"/>
      <c r="AQ1833" s="104"/>
      <c r="AR1833" s="104"/>
      <c r="AS1833" s="104"/>
      <c r="AT1833" s="104"/>
      <c r="AU1833" s="104"/>
      <c r="AV1833" s="104"/>
      <c r="AW1833" s="104"/>
      <c r="AX1833" s="104"/>
      <c r="AY1833" s="104"/>
      <c r="AZ1833" s="104"/>
      <c r="BA1833" s="104"/>
      <c r="BB1833" s="104"/>
      <c r="BC1833" s="104"/>
      <c r="BD1833" s="104"/>
      <c r="BE1833" s="104"/>
      <c r="BF1833" s="104"/>
      <c r="BG1833" s="104"/>
      <c r="BH1833" s="104"/>
      <c r="BI1833" s="104"/>
      <c r="BJ1833" s="104"/>
      <c r="BK1833" s="104"/>
      <c r="BL1833" s="104"/>
      <c r="BM1833" s="104"/>
      <c r="BN1833" s="104"/>
      <c r="BO1833" s="104"/>
      <c r="BP1833" s="104"/>
      <c r="BQ1833" s="104"/>
      <c r="BR1833" s="104"/>
      <c r="BS1833" s="104"/>
      <c r="BT1833" s="104"/>
      <c r="BU1833" s="104"/>
      <c r="BV1833" s="104"/>
      <c r="BW1833" s="104"/>
      <c r="BX1833" s="104"/>
      <c r="BY1833" s="104"/>
      <c r="BZ1833" s="104"/>
      <c r="CA1833" s="104"/>
      <c r="CB1833" s="104"/>
      <c r="CC1833" s="104"/>
      <c r="CD1833" s="104"/>
      <c r="CE1833" s="104"/>
      <c r="CF1833" s="104"/>
      <c r="CG1833" s="104"/>
      <c r="CH1833" s="104"/>
      <c r="CI1833" s="104"/>
      <c r="CJ1833" s="104"/>
      <c r="CK1833" s="104"/>
      <c r="CL1833" s="104"/>
      <c r="CM1833" s="104"/>
      <c r="CN1833" s="104"/>
      <c r="CO1833" s="104"/>
      <c r="CP1833" s="104"/>
      <c r="CQ1833" s="104"/>
      <c r="CR1833" s="104"/>
      <c r="CS1833" s="104"/>
      <c r="CT1833" s="104"/>
      <c r="CU1833" s="104"/>
      <c r="CV1833" s="104"/>
      <c r="CW1833" s="104"/>
      <c r="CX1833" s="104"/>
      <c r="CY1833" s="104"/>
      <c r="CZ1833" s="104"/>
      <c r="DA1833" s="104"/>
      <c r="DB1833" s="104"/>
      <c r="DC1833" s="104"/>
      <c r="DD1833" s="104"/>
      <c r="DE1833" s="104"/>
      <c r="DF1833" s="104"/>
      <c r="DG1833" s="104"/>
      <c r="DH1833" s="104"/>
      <c r="DI1833" s="104"/>
      <c r="DJ1833" s="107"/>
    </row>
    <row r="1834" spans="1:114" x14ac:dyDescent="0.2">
      <c r="A1834" s="164"/>
      <c r="B1834" s="165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Q1834" s="116"/>
      <c r="R1834" s="116"/>
      <c r="S1834" s="116"/>
      <c r="T1834" s="116"/>
      <c r="U1834" s="116"/>
      <c r="V1834" s="116"/>
      <c r="W1834" s="116"/>
      <c r="X1834" s="116"/>
      <c r="Y1834" s="122"/>
      <c r="Z1834" s="104"/>
      <c r="AA1834" s="104"/>
      <c r="AB1834" s="104"/>
      <c r="AC1834" s="104"/>
      <c r="AD1834" s="104"/>
      <c r="AE1834" s="104"/>
      <c r="AF1834" s="104"/>
      <c r="AG1834" s="104"/>
      <c r="AH1834" s="104"/>
      <c r="AI1834" s="104"/>
      <c r="AJ1834" s="104"/>
      <c r="AK1834" s="104"/>
      <c r="AL1834" s="104"/>
      <c r="AM1834" s="104"/>
      <c r="AN1834" s="104"/>
      <c r="AO1834" s="104"/>
      <c r="AP1834" s="104"/>
      <c r="AQ1834" s="104"/>
      <c r="AR1834" s="104"/>
      <c r="AS1834" s="104"/>
      <c r="AT1834" s="104"/>
      <c r="AU1834" s="104"/>
      <c r="AV1834" s="104"/>
      <c r="AW1834" s="104"/>
      <c r="AX1834" s="104"/>
      <c r="AY1834" s="104"/>
      <c r="AZ1834" s="104"/>
      <c r="BA1834" s="104"/>
      <c r="BB1834" s="104"/>
      <c r="BC1834" s="104"/>
      <c r="BD1834" s="104"/>
      <c r="BE1834" s="104"/>
      <c r="BF1834" s="104"/>
      <c r="BG1834" s="104"/>
      <c r="BH1834" s="104"/>
      <c r="BI1834" s="104"/>
      <c r="BJ1834" s="104"/>
      <c r="BK1834" s="104"/>
      <c r="BL1834" s="104"/>
      <c r="BM1834" s="104"/>
      <c r="BN1834" s="104"/>
      <c r="BO1834" s="104"/>
      <c r="BP1834" s="104"/>
      <c r="BQ1834" s="104"/>
      <c r="BR1834" s="104"/>
      <c r="BS1834" s="104"/>
      <c r="BT1834" s="104"/>
      <c r="BU1834" s="104"/>
      <c r="BV1834" s="104"/>
      <c r="BW1834" s="104"/>
      <c r="BX1834" s="104"/>
      <c r="BY1834" s="104"/>
      <c r="BZ1834" s="104"/>
      <c r="CA1834" s="104"/>
      <c r="CB1834" s="104"/>
      <c r="CC1834" s="104"/>
      <c r="CD1834" s="104"/>
      <c r="CE1834" s="104"/>
      <c r="CF1834" s="104"/>
      <c r="CG1834" s="104"/>
      <c r="CH1834" s="104"/>
      <c r="CI1834" s="104"/>
      <c r="CJ1834" s="104"/>
      <c r="CK1834" s="104"/>
      <c r="CL1834" s="104"/>
      <c r="CM1834" s="104"/>
      <c r="CN1834" s="104"/>
      <c r="CO1834" s="104"/>
      <c r="CP1834" s="104"/>
      <c r="CQ1834" s="104"/>
      <c r="CR1834" s="104"/>
      <c r="CS1834" s="104"/>
      <c r="CT1834" s="104"/>
      <c r="CU1834" s="104"/>
      <c r="CV1834" s="104"/>
      <c r="CW1834" s="104"/>
      <c r="CX1834" s="104"/>
      <c r="CY1834" s="104"/>
      <c r="CZ1834" s="104"/>
      <c r="DA1834" s="104"/>
      <c r="DB1834" s="104"/>
      <c r="DC1834" s="104"/>
      <c r="DD1834" s="104"/>
      <c r="DE1834" s="104"/>
      <c r="DF1834" s="104"/>
      <c r="DG1834" s="104"/>
      <c r="DH1834" s="104"/>
      <c r="DI1834" s="104"/>
      <c r="DJ1834" s="107"/>
    </row>
    <row r="1835" spans="1:114" x14ac:dyDescent="0.2">
      <c r="A1835" s="164"/>
      <c r="B1835" s="165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Q1835" s="116"/>
      <c r="R1835" s="116"/>
      <c r="S1835" s="116"/>
      <c r="T1835" s="116"/>
      <c r="U1835" s="116"/>
      <c r="V1835" s="116"/>
      <c r="W1835" s="116"/>
      <c r="X1835" s="116"/>
      <c r="Y1835" s="122"/>
      <c r="Z1835" s="104"/>
      <c r="AA1835" s="104"/>
      <c r="AB1835" s="104"/>
      <c r="AC1835" s="104"/>
      <c r="AD1835" s="104"/>
      <c r="AE1835" s="104"/>
      <c r="AF1835" s="104"/>
      <c r="AG1835" s="104"/>
      <c r="AH1835" s="104"/>
      <c r="AI1835" s="104"/>
      <c r="AJ1835" s="104"/>
      <c r="AK1835" s="104"/>
      <c r="AL1835" s="104"/>
      <c r="AM1835" s="104"/>
      <c r="AN1835" s="104"/>
      <c r="AO1835" s="104"/>
      <c r="AP1835" s="104"/>
      <c r="AQ1835" s="104"/>
      <c r="AR1835" s="104"/>
      <c r="AS1835" s="104"/>
      <c r="AT1835" s="104"/>
      <c r="AU1835" s="104"/>
      <c r="AV1835" s="104"/>
      <c r="AW1835" s="104"/>
      <c r="AX1835" s="104"/>
      <c r="AY1835" s="104"/>
      <c r="AZ1835" s="104"/>
      <c r="BA1835" s="104"/>
      <c r="BB1835" s="104"/>
      <c r="BC1835" s="104"/>
      <c r="BD1835" s="104"/>
      <c r="BE1835" s="104"/>
      <c r="BF1835" s="104"/>
      <c r="BG1835" s="104"/>
      <c r="BH1835" s="104"/>
      <c r="BI1835" s="104"/>
      <c r="BJ1835" s="104"/>
      <c r="BK1835" s="104"/>
      <c r="BL1835" s="104"/>
      <c r="BM1835" s="104"/>
      <c r="BN1835" s="104"/>
      <c r="BO1835" s="104"/>
      <c r="BP1835" s="104"/>
      <c r="BQ1835" s="104"/>
      <c r="BR1835" s="104"/>
      <c r="BS1835" s="104"/>
      <c r="BT1835" s="104"/>
      <c r="BU1835" s="104"/>
      <c r="BV1835" s="104"/>
      <c r="BW1835" s="104"/>
      <c r="BX1835" s="104"/>
      <c r="BY1835" s="104"/>
      <c r="BZ1835" s="104"/>
      <c r="CA1835" s="104"/>
      <c r="CB1835" s="104"/>
      <c r="CC1835" s="104"/>
      <c r="CD1835" s="104"/>
      <c r="CE1835" s="104"/>
      <c r="CF1835" s="104"/>
      <c r="CG1835" s="104"/>
      <c r="CH1835" s="104"/>
      <c r="CI1835" s="104"/>
      <c r="CJ1835" s="104"/>
      <c r="CK1835" s="104"/>
      <c r="CL1835" s="104"/>
      <c r="CM1835" s="104"/>
      <c r="CN1835" s="104"/>
      <c r="CO1835" s="104"/>
      <c r="CP1835" s="104"/>
      <c r="CQ1835" s="104"/>
      <c r="CR1835" s="104"/>
      <c r="CS1835" s="104"/>
      <c r="CT1835" s="104"/>
      <c r="CU1835" s="104"/>
      <c r="CV1835" s="104"/>
      <c r="CW1835" s="104"/>
      <c r="CX1835" s="104"/>
      <c r="CY1835" s="104"/>
      <c r="CZ1835" s="104"/>
      <c r="DA1835" s="104"/>
      <c r="DB1835" s="104"/>
      <c r="DC1835" s="104"/>
      <c r="DD1835" s="104"/>
      <c r="DE1835" s="104"/>
      <c r="DF1835" s="104"/>
      <c r="DG1835" s="104"/>
      <c r="DH1835" s="104"/>
      <c r="DI1835" s="104"/>
      <c r="DJ1835" s="107"/>
    </row>
    <row r="1836" spans="1:114" x14ac:dyDescent="0.2">
      <c r="A1836" s="164"/>
      <c r="B1836" s="165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Q1836" s="116"/>
      <c r="R1836" s="116"/>
      <c r="S1836" s="116"/>
      <c r="T1836" s="116"/>
      <c r="U1836" s="116"/>
      <c r="V1836" s="116"/>
      <c r="W1836" s="116"/>
      <c r="X1836" s="116"/>
      <c r="Y1836" s="122"/>
      <c r="Z1836" s="104"/>
      <c r="AA1836" s="104"/>
      <c r="AB1836" s="104"/>
      <c r="AC1836" s="104"/>
      <c r="AD1836" s="104"/>
      <c r="AE1836" s="104"/>
      <c r="AF1836" s="104"/>
      <c r="AG1836" s="104"/>
      <c r="AH1836" s="104"/>
      <c r="AI1836" s="104"/>
      <c r="AJ1836" s="104"/>
      <c r="AK1836" s="104"/>
      <c r="AL1836" s="104"/>
      <c r="AM1836" s="104"/>
      <c r="AN1836" s="104"/>
      <c r="AO1836" s="104"/>
      <c r="AP1836" s="104"/>
      <c r="AQ1836" s="104"/>
      <c r="AR1836" s="104"/>
      <c r="AS1836" s="104"/>
      <c r="AT1836" s="104"/>
      <c r="AU1836" s="104"/>
      <c r="AV1836" s="104"/>
      <c r="AW1836" s="104"/>
      <c r="AX1836" s="104"/>
      <c r="AY1836" s="104"/>
      <c r="AZ1836" s="104"/>
      <c r="BA1836" s="104"/>
      <c r="BB1836" s="104"/>
      <c r="BC1836" s="104"/>
      <c r="BD1836" s="104"/>
      <c r="BE1836" s="104"/>
      <c r="BF1836" s="104"/>
      <c r="BG1836" s="104"/>
      <c r="BH1836" s="104"/>
      <c r="BI1836" s="104"/>
      <c r="BJ1836" s="104"/>
      <c r="BK1836" s="104"/>
      <c r="BL1836" s="104"/>
      <c r="BM1836" s="104"/>
      <c r="BN1836" s="104"/>
      <c r="BO1836" s="104"/>
      <c r="BP1836" s="104"/>
      <c r="BQ1836" s="104"/>
      <c r="BR1836" s="104"/>
      <c r="BS1836" s="104"/>
      <c r="BT1836" s="104"/>
      <c r="BU1836" s="104"/>
      <c r="BV1836" s="104"/>
      <c r="BW1836" s="104"/>
      <c r="BX1836" s="104"/>
      <c r="BY1836" s="104"/>
      <c r="BZ1836" s="104"/>
      <c r="CA1836" s="104"/>
      <c r="CB1836" s="104"/>
      <c r="CC1836" s="104"/>
      <c r="CD1836" s="104"/>
      <c r="CE1836" s="104"/>
      <c r="CF1836" s="104"/>
      <c r="CG1836" s="104"/>
      <c r="CH1836" s="104"/>
      <c r="CI1836" s="104"/>
      <c r="CJ1836" s="104"/>
      <c r="CK1836" s="104"/>
      <c r="CL1836" s="104"/>
      <c r="CM1836" s="104"/>
      <c r="CN1836" s="104"/>
      <c r="CO1836" s="104"/>
      <c r="CP1836" s="104"/>
      <c r="CQ1836" s="104"/>
      <c r="CR1836" s="104"/>
      <c r="CS1836" s="104"/>
      <c r="CT1836" s="104"/>
      <c r="CU1836" s="104"/>
      <c r="CV1836" s="104"/>
      <c r="CW1836" s="104"/>
      <c r="CX1836" s="104"/>
      <c r="CY1836" s="104"/>
      <c r="CZ1836" s="104"/>
      <c r="DA1836" s="104"/>
      <c r="DB1836" s="104"/>
      <c r="DC1836" s="104"/>
      <c r="DD1836" s="104"/>
      <c r="DE1836" s="104"/>
      <c r="DF1836" s="104"/>
      <c r="DG1836" s="104"/>
      <c r="DH1836" s="104"/>
      <c r="DI1836" s="104"/>
      <c r="DJ1836" s="107"/>
    </row>
    <row r="1837" spans="1:114" x14ac:dyDescent="0.2">
      <c r="A1837" s="164"/>
      <c r="B1837" s="165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Q1837" s="116"/>
      <c r="R1837" s="116"/>
      <c r="S1837" s="116"/>
      <c r="T1837" s="116"/>
      <c r="U1837" s="116"/>
      <c r="V1837" s="116"/>
      <c r="W1837" s="116"/>
      <c r="X1837" s="116"/>
      <c r="Y1837" s="122"/>
      <c r="Z1837" s="104"/>
      <c r="AA1837" s="104"/>
      <c r="AB1837" s="104"/>
      <c r="AC1837" s="104"/>
      <c r="AD1837" s="104"/>
      <c r="AE1837" s="104"/>
      <c r="AF1837" s="104"/>
      <c r="AG1837" s="104"/>
      <c r="AH1837" s="104"/>
      <c r="AI1837" s="104"/>
      <c r="AJ1837" s="104"/>
      <c r="AK1837" s="104"/>
      <c r="AL1837" s="104"/>
      <c r="AM1837" s="104"/>
      <c r="AN1837" s="104"/>
      <c r="AO1837" s="104"/>
      <c r="AP1837" s="104"/>
      <c r="AQ1837" s="104"/>
      <c r="AR1837" s="104"/>
      <c r="AS1837" s="104"/>
      <c r="AT1837" s="104"/>
      <c r="AU1837" s="104"/>
      <c r="AV1837" s="104"/>
      <c r="AW1837" s="104"/>
      <c r="AX1837" s="104"/>
      <c r="AY1837" s="104"/>
      <c r="AZ1837" s="104"/>
      <c r="BA1837" s="104"/>
      <c r="BB1837" s="104"/>
      <c r="BC1837" s="104"/>
      <c r="BD1837" s="104"/>
      <c r="BE1837" s="104"/>
      <c r="BF1837" s="104"/>
      <c r="BG1837" s="104"/>
      <c r="BH1837" s="104"/>
      <c r="BI1837" s="104"/>
      <c r="BJ1837" s="104"/>
      <c r="BK1837" s="104"/>
      <c r="BL1837" s="104"/>
      <c r="BM1837" s="104"/>
      <c r="BN1837" s="104"/>
      <c r="BO1837" s="104"/>
      <c r="BP1837" s="104"/>
      <c r="BQ1837" s="104"/>
      <c r="BR1837" s="104"/>
      <c r="BS1837" s="104"/>
      <c r="BT1837" s="104"/>
      <c r="BU1837" s="104"/>
      <c r="BV1837" s="104"/>
      <c r="BW1837" s="104"/>
      <c r="BX1837" s="104"/>
      <c r="BY1837" s="104"/>
      <c r="BZ1837" s="104"/>
      <c r="CA1837" s="104"/>
      <c r="CB1837" s="104"/>
      <c r="CC1837" s="104"/>
      <c r="CD1837" s="104"/>
      <c r="CE1837" s="104"/>
      <c r="CF1837" s="104"/>
      <c r="CG1837" s="104"/>
      <c r="CH1837" s="104"/>
      <c r="CI1837" s="104"/>
      <c r="CJ1837" s="104"/>
      <c r="CK1837" s="104"/>
      <c r="CL1837" s="104"/>
      <c r="CM1837" s="104"/>
      <c r="CN1837" s="104"/>
      <c r="CO1837" s="104"/>
      <c r="CP1837" s="104"/>
      <c r="CQ1837" s="104"/>
      <c r="CR1837" s="104"/>
      <c r="CS1837" s="104"/>
      <c r="CT1837" s="104"/>
      <c r="CU1837" s="104"/>
      <c r="CV1837" s="104"/>
      <c r="CW1837" s="104"/>
      <c r="CX1837" s="104"/>
      <c r="CY1837" s="104"/>
      <c r="CZ1837" s="104"/>
      <c r="DA1837" s="104"/>
      <c r="DB1837" s="104"/>
      <c r="DC1837" s="104"/>
      <c r="DD1837" s="104"/>
      <c r="DE1837" s="104"/>
      <c r="DF1837" s="104"/>
      <c r="DG1837" s="104"/>
      <c r="DH1837" s="104"/>
      <c r="DI1837" s="104"/>
      <c r="DJ1837" s="107"/>
    </row>
    <row r="1838" spans="1:114" x14ac:dyDescent="0.2">
      <c r="A1838" s="164"/>
      <c r="B1838" s="165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Q1838" s="116"/>
      <c r="R1838" s="116"/>
      <c r="S1838" s="116"/>
      <c r="T1838" s="116"/>
      <c r="U1838" s="116"/>
      <c r="V1838" s="116"/>
      <c r="W1838" s="116"/>
      <c r="X1838" s="116"/>
      <c r="Y1838" s="122"/>
      <c r="Z1838" s="104"/>
      <c r="AA1838" s="104"/>
      <c r="AB1838" s="104"/>
      <c r="AC1838" s="104"/>
      <c r="AD1838" s="104"/>
      <c r="AE1838" s="104"/>
      <c r="AF1838" s="104"/>
      <c r="AG1838" s="104"/>
      <c r="AH1838" s="104"/>
      <c r="AI1838" s="104"/>
      <c r="AJ1838" s="104"/>
      <c r="AK1838" s="104"/>
      <c r="AL1838" s="104"/>
      <c r="AM1838" s="104"/>
      <c r="AN1838" s="104"/>
      <c r="AO1838" s="104"/>
      <c r="AP1838" s="104"/>
      <c r="AQ1838" s="104"/>
      <c r="AR1838" s="104"/>
      <c r="AS1838" s="104"/>
      <c r="AT1838" s="104"/>
      <c r="AU1838" s="104"/>
      <c r="AV1838" s="104"/>
      <c r="AW1838" s="104"/>
      <c r="AX1838" s="104"/>
      <c r="AY1838" s="104"/>
      <c r="AZ1838" s="104"/>
      <c r="BA1838" s="104"/>
      <c r="BB1838" s="104"/>
      <c r="BC1838" s="104"/>
      <c r="BD1838" s="104"/>
      <c r="BE1838" s="104"/>
      <c r="BF1838" s="104"/>
      <c r="BG1838" s="104"/>
      <c r="BH1838" s="104"/>
      <c r="BI1838" s="104"/>
      <c r="BJ1838" s="104"/>
      <c r="BK1838" s="104"/>
      <c r="BL1838" s="104"/>
      <c r="BM1838" s="104"/>
      <c r="BN1838" s="104"/>
      <c r="BO1838" s="104"/>
      <c r="BP1838" s="104"/>
      <c r="BQ1838" s="104"/>
      <c r="BR1838" s="104"/>
      <c r="BS1838" s="104"/>
      <c r="BT1838" s="104"/>
      <c r="BU1838" s="104"/>
      <c r="BV1838" s="104"/>
      <c r="BW1838" s="104"/>
      <c r="BX1838" s="104"/>
      <c r="BY1838" s="104"/>
      <c r="BZ1838" s="104"/>
      <c r="CA1838" s="104"/>
      <c r="CB1838" s="104"/>
      <c r="CC1838" s="104"/>
      <c r="CD1838" s="104"/>
      <c r="CE1838" s="104"/>
      <c r="CF1838" s="104"/>
      <c r="CG1838" s="104"/>
      <c r="CH1838" s="104"/>
      <c r="CI1838" s="104"/>
      <c r="CJ1838" s="104"/>
      <c r="CK1838" s="104"/>
      <c r="CL1838" s="104"/>
      <c r="CM1838" s="104"/>
      <c r="CN1838" s="104"/>
      <c r="CO1838" s="104"/>
      <c r="CP1838" s="104"/>
      <c r="CQ1838" s="104"/>
      <c r="CR1838" s="104"/>
      <c r="CS1838" s="104"/>
      <c r="CT1838" s="104"/>
      <c r="CU1838" s="104"/>
      <c r="CV1838" s="104"/>
      <c r="CW1838" s="104"/>
      <c r="CX1838" s="104"/>
      <c r="CY1838" s="104"/>
      <c r="CZ1838" s="104"/>
      <c r="DA1838" s="104"/>
      <c r="DB1838" s="104"/>
      <c r="DC1838" s="104"/>
      <c r="DD1838" s="104"/>
      <c r="DE1838" s="104"/>
      <c r="DF1838" s="104"/>
      <c r="DG1838" s="104"/>
      <c r="DH1838" s="104"/>
      <c r="DI1838" s="104"/>
      <c r="DJ1838" s="107"/>
    </row>
    <row r="1839" spans="1:114" x14ac:dyDescent="0.2">
      <c r="A1839" s="164"/>
      <c r="B1839" s="165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Q1839" s="116"/>
      <c r="R1839" s="116"/>
      <c r="S1839" s="116"/>
      <c r="T1839" s="116"/>
      <c r="U1839" s="116"/>
      <c r="V1839" s="116"/>
      <c r="W1839" s="116"/>
      <c r="X1839" s="116"/>
      <c r="Y1839" s="122"/>
      <c r="Z1839" s="104"/>
      <c r="AA1839" s="104"/>
      <c r="AB1839" s="104"/>
      <c r="AC1839" s="104"/>
      <c r="AD1839" s="104"/>
      <c r="AE1839" s="104"/>
      <c r="AF1839" s="104"/>
      <c r="AG1839" s="104"/>
      <c r="AH1839" s="104"/>
      <c r="AI1839" s="104"/>
      <c r="AJ1839" s="104"/>
      <c r="AK1839" s="104"/>
      <c r="AL1839" s="104"/>
      <c r="AM1839" s="104"/>
      <c r="AN1839" s="104"/>
      <c r="AO1839" s="104"/>
      <c r="AP1839" s="104"/>
      <c r="AQ1839" s="104"/>
      <c r="AR1839" s="104"/>
      <c r="AS1839" s="104"/>
      <c r="AT1839" s="104"/>
      <c r="AU1839" s="104"/>
      <c r="AV1839" s="104"/>
      <c r="AW1839" s="104"/>
      <c r="AX1839" s="104"/>
      <c r="AY1839" s="104"/>
      <c r="AZ1839" s="104"/>
      <c r="BA1839" s="104"/>
      <c r="BB1839" s="104"/>
      <c r="BC1839" s="104"/>
      <c r="BD1839" s="104"/>
      <c r="BE1839" s="104"/>
      <c r="BF1839" s="104"/>
      <c r="BG1839" s="104"/>
      <c r="BH1839" s="104"/>
      <c r="BI1839" s="104"/>
      <c r="BJ1839" s="104"/>
      <c r="BK1839" s="104"/>
      <c r="BL1839" s="104"/>
      <c r="BM1839" s="104"/>
      <c r="BN1839" s="104"/>
      <c r="BO1839" s="104"/>
      <c r="BP1839" s="104"/>
      <c r="BQ1839" s="104"/>
      <c r="BR1839" s="104"/>
      <c r="BS1839" s="104"/>
      <c r="BT1839" s="104"/>
      <c r="BU1839" s="104"/>
      <c r="BV1839" s="104"/>
      <c r="BW1839" s="104"/>
      <c r="BX1839" s="104"/>
      <c r="BY1839" s="104"/>
      <c r="BZ1839" s="104"/>
      <c r="CA1839" s="104"/>
      <c r="CB1839" s="104"/>
      <c r="CC1839" s="104"/>
      <c r="CD1839" s="104"/>
      <c r="CE1839" s="104"/>
      <c r="CF1839" s="104"/>
      <c r="CG1839" s="104"/>
      <c r="CH1839" s="104"/>
      <c r="CI1839" s="104"/>
      <c r="CJ1839" s="104"/>
      <c r="CK1839" s="104"/>
      <c r="CL1839" s="104"/>
      <c r="CM1839" s="104"/>
      <c r="CN1839" s="104"/>
      <c r="CO1839" s="104"/>
      <c r="CP1839" s="104"/>
      <c r="CQ1839" s="104"/>
      <c r="CR1839" s="104"/>
      <c r="CS1839" s="104"/>
      <c r="CT1839" s="104"/>
      <c r="CU1839" s="104"/>
      <c r="CV1839" s="104"/>
      <c r="CW1839" s="104"/>
      <c r="CX1839" s="104"/>
      <c r="CY1839" s="104"/>
      <c r="CZ1839" s="104"/>
      <c r="DA1839" s="104"/>
      <c r="DB1839" s="104"/>
      <c r="DC1839" s="104"/>
      <c r="DD1839" s="104"/>
      <c r="DE1839" s="104"/>
      <c r="DF1839" s="104"/>
      <c r="DG1839" s="104"/>
      <c r="DH1839" s="104"/>
      <c r="DI1839" s="104"/>
      <c r="DJ1839" s="107"/>
    </row>
    <row r="1840" spans="1:114" x14ac:dyDescent="0.2">
      <c r="A1840" s="164"/>
      <c r="B1840" s="165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Q1840" s="116"/>
      <c r="R1840" s="116"/>
      <c r="S1840" s="116"/>
      <c r="T1840" s="116"/>
      <c r="U1840" s="116"/>
      <c r="V1840" s="116"/>
      <c r="W1840" s="116"/>
      <c r="X1840" s="116"/>
      <c r="Y1840" s="122"/>
      <c r="Z1840" s="104"/>
      <c r="AA1840" s="104"/>
      <c r="AB1840" s="104"/>
      <c r="AC1840" s="104"/>
      <c r="AD1840" s="104"/>
      <c r="AE1840" s="104"/>
      <c r="AF1840" s="104"/>
      <c r="AG1840" s="104"/>
      <c r="AH1840" s="104"/>
      <c r="AI1840" s="104"/>
      <c r="AJ1840" s="104"/>
      <c r="AK1840" s="104"/>
      <c r="AL1840" s="104"/>
      <c r="AM1840" s="104"/>
      <c r="AN1840" s="104"/>
      <c r="AO1840" s="104"/>
      <c r="AP1840" s="104"/>
      <c r="AQ1840" s="104"/>
      <c r="AR1840" s="104"/>
      <c r="AS1840" s="104"/>
      <c r="AT1840" s="104"/>
      <c r="AU1840" s="104"/>
      <c r="AV1840" s="104"/>
      <c r="AW1840" s="104"/>
      <c r="AX1840" s="104"/>
      <c r="AY1840" s="104"/>
      <c r="AZ1840" s="104"/>
      <c r="BA1840" s="104"/>
      <c r="BB1840" s="104"/>
      <c r="BC1840" s="104"/>
      <c r="BD1840" s="104"/>
      <c r="BE1840" s="104"/>
      <c r="BF1840" s="104"/>
      <c r="BG1840" s="104"/>
      <c r="BH1840" s="104"/>
      <c r="BI1840" s="104"/>
      <c r="BJ1840" s="104"/>
      <c r="BK1840" s="104"/>
      <c r="BL1840" s="104"/>
      <c r="BM1840" s="104"/>
      <c r="BN1840" s="104"/>
      <c r="BO1840" s="104"/>
      <c r="BP1840" s="104"/>
      <c r="BQ1840" s="104"/>
      <c r="BR1840" s="104"/>
      <c r="BS1840" s="104"/>
      <c r="BT1840" s="104"/>
      <c r="BU1840" s="104"/>
      <c r="BV1840" s="104"/>
      <c r="BW1840" s="104"/>
      <c r="BX1840" s="104"/>
      <c r="BY1840" s="104"/>
      <c r="BZ1840" s="104"/>
      <c r="CA1840" s="104"/>
      <c r="CB1840" s="104"/>
      <c r="CC1840" s="104"/>
      <c r="CD1840" s="104"/>
      <c r="CE1840" s="104"/>
      <c r="CF1840" s="104"/>
      <c r="CG1840" s="104"/>
      <c r="CH1840" s="104"/>
      <c r="CI1840" s="104"/>
      <c r="CJ1840" s="104"/>
      <c r="CK1840" s="104"/>
      <c r="CL1840" s="104"/>
      <c r="CM1840" s="104"/>
      <c r="CN1840" s="104"/>
      <c r="CO1840" s="104"/>
      <c r="CP1840" s="104"/>
      <c r="CQ1840" s="104"/>
      <c r="CR1840" s="104"/>
      <c r="CS1840" s="104"/>
      <c r="CT1840" s="104"/>
      <c r="CU1840" s="104"/>
      <c r="CV1840" s="104"/>
      <c r="CW1840" s="104"/>
      <c r="CX1840" s="104"/>
      <c r="CY1840" s="104"/>
      <c r="CZ1840" s="104"/>
      <c r="DA1840" s="104"/>
      <c r="DB1840" s="104"/>
      <c r="DC1840" s="104"/>
      <c r="DD1840" s="104"/>
      <c r="DE1840" s="104"/>
      <c r="DF1840" s="104"/>
      <c r="DG1840" s="104"/>
      <c r="DH1840" s="104"/>
      <c r="DI1840" s="104"/>
      <c r="DJ1840" s="107"/>
    </row>
    <row r="1841" spans="1:114" x14ac:dyDescent="0.2">
      <c r="A1841" s="164"/>
      <c r="B1841" s="165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Q1841" s="116"/>
      <c r="R1841" s="116"/>
      <c r="S1841" s="116"/>
      <c r="T1841" s="116"/>
      <c r="U1841" s="116"/>
      <c r="V1841" s="116"/>
      <c r="W1841" s="116"/>
      <c r="X1841" s="116"/>
      <c r="Y1841" s="122"/>
      <c r="Z1841" s="104"/>
      <c r="AA1841" s="104"/>
      <c r="AB1841" s="104"/>
      <c r="AC1841" s="104"/>
      <c r="AD1841" s="104"/>
      <c r="AE1841" s="104"/>
      <c r="AF1841" s="104"/>
      <c r="AG1841" s="104"/>
      <c r="AH1841" s="104"/>
      <c r="AI1841" s="104"/>
      <c r="AJ1841" s="104"/>
      <c r="AK1841" s="104"/>
      <c r="AL1841" s="104"/>
      <c r="AM1841" s="104"/>
      <c r="AN1841" s="104"/>
      <c r="AO1841" s="104"/>
      <c r="AP1841" s="104"/>
      <c r="AQ1841" s="104"/>
      <c r="AR1841" s="104"/>
      <c r="AS1841" s="104"/>
      <c r="AT1841" s="104"/>
      <c r="AU1841" s="104"/>
      <c r="AV1841" s="104"/>
      <c r="AW1841" s="104"/>
      <c r="AX1841" s="104"/>
      <c r="AY1841" s="104"/>
      <c r="AZ1841" s="104"/>
      <c r="BA1841" s="104"/>
      <c r="BB1841" s="104"/>
      <c r="BC1841" s="104"/>
      <c r="BD1841" s="104"/>
      <c r="BE1841" s="104"/>
      <c r="BF1841" s="104"/>
      <c r="BG1841" s="104"/>
      <c r="BH1841" s="104"/>
      <c r="BI1841" s="104"/>
      <c r="BJ1841" s="104"/>
      <c r="BK1841" s="104"/>
      <c r="BL1841" s="104"/>
      <c r="BM1841" s="104"/>
      <c r="BN1841" s="104"/>
      <c r="BO1841" s="104"/>
      <c r="BP1841" s="104"/>
      <c r="BQ1841" s="104"/>
      <c r="BR1841" s="104"/>
      <c r="BS1841" s="104"/>
      <c r="BT1841" s="104"/>
      <c r="BU1841" s="104"/>
      <c r="BV1841" s="104"/>
      <c r="BW1841" s="104"/>
      <c r="BX1841" s="104"/>
      <c r="BY1841" s="104"/>
      <c r="BZ1841" s="104"/>
      <c r="CA1841" s="104"/>
      <c r="CB1841" s="104"/>
      <c r="CC1841" s="104"/>
      <c r="CD1841" s="104"/>
      <c r="CE1841" s="104"/>
      <c r="CF1841" s="104"/>
      <c r="CG1841" s="104"/>
      <c r="CH1841" s="104"/>
      <c r="CI1841" s="104"/>
      <c r="CJ1841" s="104"/>
      <c r="CK1841" s="104"/>
      <c r="CL1841" s="104"/>
      <c r="CM1841" s="104"/>
      <c r="CN1841" s="104"/>
      <c r="CO1841" s="104"/>
      <c r="CP1841" s="104"/>
      <c r="CQ1841" s="104"/>
      <c r="CR1841" s="104"/>
      <c r="CS1841" s="104"/>
      <c r="CT1841" s="104"/>
      <c r="CU1841" s="104"/>
      <c r="CV1841" s="104"/>
      <c r="CW1841" s="104"/>
      <c r="CX1841" s="104"/>
      <c r="CY1841" s="104"/>
      <c r="CZ1841" s="104"/>
      <c r="DA1841" s="104"/>
      <c r="DB1841" s="104"/>
      <c r="DC1841" s="104"/>
      <c r="DD1841" s="104"/>
      <c r="DE1841" s="104"/>
      <c r="DF1841" s="104"/>
      <c r="DG1841" s="104"/>
      <c r="DH1841" s="104"/>
      <c r="DI1841" s="104"/>
      <c r="DJ1841" s="107"/>
    </row>
    <row r="1842" spans="1:114" x14ac:dyDescent="0.2">
      <c r="A1842" s="164"/>
      <c r="B1842" s="165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Q1842" s="116"/>
      <c r="R1842" s="116"/>
      <c r="S1842" s="116"/>
      <c r="T1842" s="116"/>
      <c r="U1842" s="116"/>
      <c r="V1842" s="116"/>
      <c r="W1842" s="116"/>
      <c r="X1842" s="116"/>
      <c r="Y1842" s="122"/>
      <c r="Z1842" s="104"/>
      <c r="AA1842" s="104"/>
      <c r="AB1842" s="104"/>
      <c r="AC1842" s="104"/>
      <c r="AD1842" s="104"/>
      <c r="AE1842" s="104"/>
      <c r="AF1842" s="104"/>
      <c r="AG1842" s="104"/>
      <c r="AH1842" s="104"/>
      <c r="AI1842" s="104"/>
      <c r="AJ1842" s="104"/>
      <c r="AK1842" s="104"/>
      <c r="AL1842" s="104"/>
      <c r="AM1842" s="104"/>
      <c r="AN1842" s="104"/>
      <c r="AO1842" s="104"/>
      <c r="AP1842" s="104"/>
      <c r="AQ1842" s="104"/>
      <c r="AR1842" s="104"/>
      <c r="AS1842" s="104"/>
      <c r="AT1842" s="104"/>
      <c r="AU1842" s="104"/>
      <c r="AV1842" s="104"/>
      <c r="AW1842" s="104"/>
      <c r="AX1842" s="104"/>
      <c r="AY1842" s="104"/>
      <c r="AZ1842" s="104"/>
      <c r="BA1842" s="104"/>
      <c r="BB1842" s="104"/>
      <c r="BC1842" s="104"/>
      <c r="BD1842" s="104"/>
      <c r="BE1842" s="104"/>
      <c r="BF1842" s="104"/>
      <c r="BG1842" s="104"/>
      <c r="BH1842" s="104"/>
      <c r="BI1842" s="104"/>
      <c r="BJ1842" s="104"/>
      <c r="BK1842" s="104"/>
      <c r="BL1842" s="104"/>
      <c r="BM1842" s="104"/>
      <c r="BN1842" s="104"/>
      <c r="BO1842" s="104"/>
      <c r="BP1842" s="104"/>
      <c r="BQ1842" s="104"/>
      <c r="BR1842" s="104"/>
      <c r="BS1842" s="104"/>
      <c r="BT1842" s="104"/>
      <c r="BU1842" s="104"/>
      <c r="BV1842" s="104"/>
      <c r="BW1842" s="104"/>
      <c r="BX1842" s="104"/>
      <c r="BY1842" s="104"/>
      <c r="BZ1842" s="104"/>
      <c r="CA1842" s="104"/>
      <c r="CB1842" s="104"/>
      <c r="CC1842" s="104"/>
      <c r="CD1842" s="104"/>
      <c r="CE1842" s="104"/>
      <c r="CF1842" s="104"/>
      <c r="CG1842" s="104"/>
      <c r="CH1842" s="104"/>
      <c r="CI1842" s="104"/>
      <c r="CJ1842" s="104"/>
      <c r="CK1842" s="104"/>
      <c r="CL1842" s="104"/>
      <c r="CM1842" s="104"/>
      <c r="CN1842" s="104"/>
      <c r="CO1842" s="104"/>
      <c r="CP1842" s="104"/>
      <c r="CQ1842" s="104"/>
      <c r="CR1842" s="104"/>
      <c r="CS1842" s="104"/>
      <c r="CT1842" s="104"/>
      <c r="CU1842" s="104"/>
      <c r="CV1842" s="104"/>
      <c r="CW1842" s="104"/>
      <c r="CX1842" s="104"/>
      <c r="CY1842" s="104"/>
      <c r="CZ1842" s="104"/>
      <c r="DA1842" s="104"/>
      <c r="DB1842" s="104"/>
      <c r="DC1842" s="104"/>
      <c r="DD1842" s="104"/>
      <c r="DE1842" s="104"/>
      <c r="DF1842" s="104"/>
      <c r="DG1842" s="104"/>
      <c r="DH1842" s="104"/>
      <c r="DI1842" s="104"/>
      <c r="DJ1842" s="107"/>
    </row>
    <row r="1843" spans="1:114" x14ac:dyDescent="0.2">
      <c r="A1843" s="164"/>
      <c r="B1843" s="165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Q1843" s="116"/>
      <c r="R1843" s="116"/>
      <c r="S1843" s="116"/>
      <c r="T1843" s="116"/>
      <c r="U1843" s="116"/>
      <c r="V1843" s="116"/>
      <c r="W1843" s="116"/>
      <c r="X1843" s="116"/>
      <c r="Y1843" s="122"/>
      <c r="Z1843" s="104"/>
      <c r="AA1843" s="104"/>
      <c r="AB1843" s="104"/>
      <c r="AC1843" s="104"/>
      <c r="AD1843" s="104"/>
      <c r="AE1843" s="104"/>
      <c r="AF1843" s="104"/>
      <c r="AG1843" s="104"/>
      <c r="AH1843" s="104"/>
      <c r="AI1843" s="104"/>
      <c r="AJ1843" s="104"/>
      <c r="AK1843" s="104"/>
      <c r="AL1843" s="104"/>
      <c r="AM1843" s="104"/>
      <c r="AN1843" s="104"/>
      <c r="AO1843" s="104"/>
      <c r="AP1843" s="104"/>
      <c r="AQ1843" s="104"/>
      <c r="AR1843" s="104"/>
      <c r="AS1843" s="104"/>
      <c r="AT1843" s="104"/>
      <c r="AU1843" s="104"/>
      <c r="AV1843" s="104"/>
      <c r="AW1843" s="104"/>
      <c r="AX1843" s="104"/>
      <c r="AY1843" s="104"/>
      <c r="AZ1843" s="104"/>
      <c r="BA1843" s="104"/>
      <c r="BB1843" s="104"/>
      <c r="BC1843" s="104"/>
      <c r="BD1843" s="104"/>
      <c r="BE1843" s="104"/>
      <c r="BF1843" s="104"/>
      <c r="BG1843" s="104"/>
      <c r="BH1843" s="104"/>
      <c r="BI1843" s="104"/>
      <c r="BJ1843" s="104"/>
      <c r="BK1843" s="104"/>
      <c r="BL1843" s="104"/>
      <c r="BM1843" s="104"/>
      <c r="BN1843" s="104"/>
      <c r="BO1843" s="104"/>
      <c r="BP1843" s="104"/>
      <c r="BQ1843" s="104"/>
      <c r="BR1843" s="104"/>
      <c r="BS1843" s="104"/>
      <c r="BT1843" s="104"/>
      <c r="BU1843" s="104"/>
      <c r="BV1843" s="104"/>
      <c r="BW1843" s="104"/>
      <c r="BX1843" s="104"/>
      <c r="BY1843" s="104"/>
      <c r="BZ1843" s="104"/>
      <c r="CA1843" s="104"/>
      <c r="CB1843" s="104"/>
      <c r="CC1843" s="104"/>
      <c r="CD1843" s="104"/>
      <c r="CE1843" s="104"/>
      <c r="CF1843" s="104"/>
      <c r="CG1843" s="104"/>
      <c r="CH1843" s="104"/>
      <c r="CI1843" s="104"/>
      <c r="CJ1843" s="104"/>
      <c r="CK1843" s="104"/>
      <c r="CL1843" s="104"/>
      <c r="CM1843" s="104"/>
      <c r="CN1843" s="104"/>
      <c r="CO1843" s="104"/>
      <c r="CP1843" s="104"/>
      <c r="CQ1843" s="104"/>
      <c r="CR1843" s="104"/>
      <c r="CS1843" s="104"/>
      <c r="CT1843" s="104"/>
      <c r="CU1843" s="104"/>
      <c r="CV1843" s="104"/>
      <c r="CW1843" s="104"/>
      <c r="CX1843" s="104"/>
      <c r="CY1843" s="104"/>
      <c r="CZ1843" s="104"/>
      <c r="DA1843" s="104"/>
      <c r="DB1843" s="104"/>
      <c r="DC1843" s="104"/>
      <c r="DD1843" s="104"/>
      <c r="DE1843" s="104"/>
      <c r="DF1843" s="104"/>
      <c r="DG1843" s="104"/>
      <c r="DH1843" s="104"/>
      <c r="DI1843" s="104"/>
      <c r="DJ1843" s="107"/>
    </row>
    <row r="1844" spans="1:114" x14ac:dyDescent="0.2">
      <c r="A1844" s="164"/>
      <c r="B1844" s="165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Q1844" s="116"/>
      <c r="R1844" s="116"/>
      <c r="S1844" s="116"/>
      <c r="T1844" s="116"/>
      <c r="U1844" s="116"/>
      <c r="V1844" s="116"/>
      <c r="W1844" s="116"/>
      <c r="X1844" s="116"/>
      <c r="Y1844" s="122"/>
      <c r="Z1844" s="104"/>
      <c r="AA1844" s="104"/>
      <c r="AB1844" s="104"/>
      <c r="AC1844" s="104"/>
      <c r="AD1844" s="104"/>
      <c r="AE1844" s="104"/>
      <c r="AF1844" s="104"/>
      <c r="AG1844" s="104"/>
      <c r="AH1844" s="104"/>
      <c r="AI1844" s="104"/>
      <c r="AJ1844" s="104"/>
      <c r="AK1844" s="104"/>
      <c r="AL1844" s="104"/>
      <c r="AM1844" s="104"/>
      <c r="AN1844" s="104"/>
      <c r="AO1844" s="104"/>
      <c r="AP1844" s="104"/>
      <c r="AQ1844" s="104"/>
      <c r="AR1844" s="104"/>
      <c r="AS1844" s="104"/>
      <c r="AT1844" s="104"/>
      <c r="AU1844" s="104"/>
      <c r="AV1844" s="104"/>
      <c r="AW1844" s="104"/>
      <c r="AX1844" s="104"/>
      <c r="AY1844" s="104"/>
      <c r="AZ1844" s="104"/>
      <c r="BA1844" s="104"/>
      <c r="BB1844" s="104"/>
      <c r="BC1844" s="104"/>
      <c r="BD1844" s="104"/>
      <c r="BE1844" s="104"/>
      <c r="BF1844" s="104"/>
      <c r="BG1844" s="104"/>
      <c r="BH1844" s="104"/>
      <c r="BI1844" s="104"/>
      <c r="BJ1844" s="104"/>
      <c r="BK1844" s="104"/>
      <c r="BL1844" s="104"/>
      <c r="BM1844" s="104"/>
      <c r="BN1844" s="104"/>
      <c r="BO1844" s="104"/>
      <c r="BP1844" s="104"/>
      <c r="BQ1844" s="104"/>
      <c r="BR1844" s="104"/>
      <c r="BS1844" s="104"/>
      <c r="BT1844" s="104"/>
      <c r="BU1844" s="104"/>
      <c r="BV1844" s="104"/>
      <c r="BW1844" s="104"/>
      <c r="BX1844" s="104"/>
      <c r="BY1844" s="104"/>
      <c r="BZ1844" s="104"/>
      <c r="CA1844" s="104"/>
      <c r="CB1844" s="104"/>
      <c r="CC1844" s="104"/>
      <c r="CD1844" s="104"/>
      <c r="CE1844" s="104"/>
      <c r="CF1844" s="104"/>
      <c r="CG1844" s="104"/>
      <c r="CH1844" s="104"/>
      <c r="CI1844" s="104"/>
      <c r="CJ1844" s="104"/>
      <c r="CK1844" s="104"/>
      <c r="CL1844" s="104"/>
      <c r="CM1844" s="104"/>
      <c r="CN1844" s="104"/>
      <c r="CO1844" s="104"/>
      <c r="CP1844" s="104"/>
      <c r="CQ1844" s="104"/>
      <c r="CR1844" s="104"/>
      <c r="CS1844" s="104"/>
      <c r="CT1844" s="104"/>
      <c r="CU1844" s="104"/>
      <c r="CV1844" s="104"/>
      <c r="CW1844" s="104"/>
      <c r="CX1844" s="104"/>
      <c r="CY1844" s="104"/>
      <c r="CZ1844" s="104"/>
      <c r="DA1844" s="104"/>
      <c r="DB1844" s="104"/>
      <c r="DC1844" s="104"/>
      <c r="DD1844" s="104"/>
      <c r="DE1844" s="104"/>
      <c r="DF1844" s="104"/>
      <c r="DG1844" s="104"/>
      <c r="DH1844" s="104"/>
      <c r="DI1844" s="104"/>
      <c r="DJ1844" s="107"/>
    </row>
    <row r="1845" spans="1:114" x14ac:dyDescent="0.2">
      <c r="A1845" s="164"/>
      <c r="B1845" s="165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Q1845" s="116"/>
      <c r="R1845" s="116"/>
      <c r="S1845" s="116"/>
      <c r="T1845" s="116"/>
      <c r="U1845" s="116"/>
      <c r="V1845" s="116"/>
      <c r="W1845" s="116"/>
      <c r="X1845" s="116"/>
      <c r="Y1845" s="122"/>
      <c r="Z1845" s="104"/>
      <c r="AA1845" s="104"/>
      <c r="AB1845" s="104"/>
      <c r="AC1845" s="104"/>
      <c r="AD1845" s="104"/>
      <c r="AE1845" s="104"/>
      <c r="AF1845" s="104"/>
      <c r="AG1845" s="104"/>
      <c r="AH1845" s="104"/>
      <c r="AI1845" s="104"/>
      <c r="AJ1845" s="104"/>
      <c r="AK1845" s="104"/>
      <c r="AL1845" s="104"/>
      <c r="AM1845" s="104"/>
      <c r="AN1845" s="104"/>
      <c r="AO1845" s="104"/>
      <c r="AP1845" s="104"/>
      <c r="AQ1845" s="104"/>
      <c r="AR1845" s="104"/>
      <c r="AS1845" s="104"/>
      <c r="AT1845" s="104"/>
      <c r="AU1845" s="104"/>
      <c r="AV1845" s="104"/>
      <c r="AW1845" s="104"/>
      <c r="AX1845" s="104"/>
      <c r="AY1845" s="104"/>
      <c r="AZ1845" s="104"/>
      <c r="BA1845" s="104"/>
      <c r="BB1845" s="104"/>
      <c r="BC1845" s="104"/>
      <c r="BD1845" s="104"/>
      <c r="BE1845" s="104"/>
      <c r="BF1845" s="104"/>
      <c r="BG1845" s="104"/>
      <c r="BH1845" s="104"/>
      <c r="BI1845" s="104"/>
      <c r="BJ1845" s="104"/>
      <c r="BK1845" s="104"/>
      <c r="BL1845" s="104"/>
      <c r="BM1845" s="104"/>
      <c r="BN1845" s="104"/>
      <c r="BO1845" s="104"/>
      <c r="BP1845" s="104"/>
      <c r="BQ1845" s="104"/>
      <c r="BR1845" s="104"/>
      <c r="BS1845" s="104"/>
      <c r="BT1845" s="104"/>
      <c r="BU1845" s="104"/>
      <c r="BV1845" s="104"/>
      <c r="BW1845" s="104"/>
      <c r="BX1845" s="104"/>
      <c r="BY1845" s="104"/>
      <c r="BZ1845" s="104"/>
      <c r="CA1845" s="104"/>
      <c r="CB1845" s="104"/>
      <c r="CC1845" s="104"/>
      <c r="CD1845" s="104"/>
      <c r="CE1845" s="104"/>
      <c r="CF1845" s="104"/>
      <c r="CG1845" s="104"/>
      <c r="CH1845" s="104"/>
      <c r="CI1845" s="104"/>
      <c r="CJ1845" s="104"/>
      <c r="CK1845" s="104"/>
      <c r="CL1845" s="104"/>
      <c r="CM1845" s="104"/>
      <c r="CN1845" s="104"/>
      <c r="CO1845" s="104"/>
      <c r="CP1845" s="104"/>
      <c r="CQ1845" s="104"/>
      <c r="CR1845" s="104"/>
      <c r="CS1845" s="104"/>
      <c r="CT1845" s="104"/>
      <c r="CU1845" s="104"/>
      <c r="CV1845" s="104"/>
      <c r="CW1845" s="104"/>
      <c r="CX1845" s="104"/>
      <c r="CY1845" s="104"/>
      <c r="CZ1845" s="104"/>
      <c r="DA1845" s="104"/>
      <c r="DB1845" s="104"/>
      <c r="DC1845" s="104"/>
      <c r="DD1845" s="104"/>
      <c r="DE1845" s="104"/>
      <c r="DF1845" s="104"/>
      <c r="DG1845" s="104"/>
      <c r="DH1845" s="104"/>
      <c r="DI1845" s="104"/>
      <c r="DJ1845" s="107"/>
    </row>
    <row r="1846" spans="1:114" x14ac:dyDescent="0.2">
      <c r="A1846" s="164"/>
      <c r="B1846" s="165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Q1846" s="116"/>
      <c r="R1846" s="116"/>
      <c r="S1846" s="116"/>
      <c r="T1846" s="116"/>
      <c r="U1846" s="116"/>
      <c r="V1846" s="116"/>
      <c r="W1846" s="116"/>
      <c r="X1846" s="116"/>
      <c r="Y1846" s="122"/>
      <c r="Z1846" s="104"/>
      <c r="AA1846" s="104"/>
      <c r="AB1846" s="104"/>
      <c r="AC1846" s="104"/>
      <c r="AD1846" s="104"/>
      <c r="AE1846" s="104"/>
      <c r="AF1846" s="104"/>
      <c r="AG1846" s="104"/>
      <c r="AH1846" s="104"/>
      <c r="AI1846" s="104"/>
      <c r="AJ1846" s="104"/>
      <c r="AK1846" s="104"/>
      <c r="AL1846" s="104"/>
      <c r="AM1846" s="104"/>
      <c r="AN1846" s="104"/>
      <c r="AO1846" s="104"/>
      <c r="AP1846" s="104"/>
      <c r="AQ1846" s="104"/>
      <c r="AR1846" s="104"/>
      <c r="AS1846" s="104"/>
      <c r="AT1846" s="104"/>
      <c r="AU1846" s="104"/>
      <c r="AV1846" s="104"/>
      <c r="AW1846" s="104"/>
      <c r="AX1846" s="104"/>
      <c r="AY1846" s="104"/>
      <c r="AZ1846" s="104"/>
      <c r="BA1846" s="104"/>
      <c r="BB1846" s="104"/>
      <c r="BC1846" s="104"/>
      <c r="BD1846" s="104"/>
      <c r="BE1846" s="104"/>
      <c r="BF1846" s="104"/>
      <c r="BG1846" s="104"/>
      <c r="BH1846" s="104"/>
      <c r="BI1846" s="104"/>
      <c r="BJ1846" s="104"/>
      <c r="BK1846" s="104"/>
      <c r="BL1846" s="104"/>
      <c r="BM1846" s="104"/>
      <c r="BN1846" s="104"/>
      <c r="BO1846" s="104"/>
      <c r="BP1846" s="104"/>
      <c r="BQ1846" s="104"/>
      <c r="BR1846" s="104"/>
      <c r="BS1846" s="104"/>
      <c r="BT1846" s="104"/>
      <c r="BU1846" s="104"/>
      <c r="BV1846" s="104"/>
      <c r="BW1846" s="104"/>
      <c r="BX1846" s="104"/>
      <c r="BY1846" s="104"/>
      <c r="BZ1846" s="104"/>
      <c r="CA1846" s="104"/>
      <c r="CB1846" s="104"/>
      <c r="CC1846" s="104"/>
      <c r="CD1846" s="104"/>
      <c r="CE1846" s="104"/>
      <c r="CF1846" s="104"/>
      <c r="CG1846" s="104"/>
      <c r="CH1846" s="104"/>
      <c r="CI1846" s="104"/>
      <c r="CJ1846" s="104"/>
      <c r="CK1846" s="104"/>
      <c r="CL1846" s="104"/>
      <c r="CM1846" s="104"/>
      <c r="CN1846" s="104"/>
      <c r="CO1846" s="104"/>
      <c r="CP1846" s="104"/>
      <c r="CQ1846" s="104"/>
      <c r="CR1846" s="104"/>
      <c r="CS1846" s="104"/>
      <c r="CT1846" s="104"/>
      <c r="CU1846" s="104"/>
      <c r="CV1846" s="104"/>
      <c r="CW1846" s="104"/>
      <c r="CX1846" s="104"/>
      <c r="CY1846" s="104"/>
      <c r="CZ1846" s="104"/>
      <c r="DA1846" s="104"/>
      <c r="DB1846" s="104"/>
      <c r="DC1846" s="104"/>
      <c r="DD1846" s="104"/>
      <c r="DE1846" s="104"/>
      <c r="DF1846" s="104"/>
      <c r="DG1846" s="104"/>
      <c r="DH1846" s="104"/>
      <c r="DI1846" s="104"/>
      <c r="DJ1846" s="107"/>
    </row>
    <row r="1847" spans="1:114" x14ac:dyDescent="0.2">
      <c r="A1847" s="164"/>
      <c r="B1847" s="165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Q1847" s="116"/>
      <c r="R1847" s="116"/>
      <c r="S1847" s="116"/>
      <c r="T1847" s="116"/>
      <c r="U1847" s="116"/>
      <c r="V1847" s="116"/>
      <c r="W1847" s="116"/>
      <c r="X1847" s="116"/>
      <c r="Y1847" s="122"/>
      <c r="Z1847" s="104"/>
      <c r="AA1847" s="104"/>
      <c r="AB1847" s="104"/>
      <c r="AC1847" s="104"/>
      <c r="AD1847" s="104"/>
      <c r="AE1847" s="104"/>
      <c r="AF1847" s="104"/>
      <c r="AG1847" s="104"/>
      <c r="AH1847" s="104"/>
      <c r="AI1847" s="104"/>
      <c r="AJ1847" s="104"/>
      <c r="AK1847" s="104"/>
      <c r="AL1847" s="104"/>
      <c r="AM1847" s="104"/>
      <c r="AN1847" s="104"/>
      <c r="AO1847" s="104"/>
      <c r="AP1847" s="104"/>
      <c r="AQ1847" s="104"/>
      <c r="AR1847" s="104"/>
      <c r="AS1847" s="104"/>
      <c r="AT1847" s="104"/>
      <c r="AU1847" s="104"/>
      <c r="AV1847" s="104"/>
      <c r="AW1847" s="104"/>
      <c r="AX1847" s="104"/>
      <c r="AY1847" s="104"/>
      <c r="AZ1847" s="104"/>
      <c r="BA1847" s="104"/>
      <c r="BB1847" s="104"/>
      <c r="BC1847" s="104"/>
      <c r="BD1847" s="104"/>
      <c r="BE1847" s="104"/>
      <c r="BF1847" s="104"/>
      <c r="BG1847" s="104"/>
      <c r="BH1847" s="104"/>
      <c r="BI1847" s="104"/>
      <c r="BJ1847" s="104"/>
      <c r="BK1847" s="104"/>
      <c r="BL1847" s="104"/>
      <c r="BM1847" s="104"/>
      <c r="BN1847" s="104"/>
      <c r="BO1847" s="104"/>
      <c r="BP1847" s="104"/>
      <c r="BQ1847" s="104"/>
      <c r="BR1847" s="104"/>
      <c r="BS1847" s="104"/>
      <c r="BT1847" s="104"/>
      <c r="BU1847" s="104"/>
      <c r="BV1847" s="104"/>
      <c r="BW1847" s="104"/>
      <c r="BX1847" s="104"/>
      <c r="BY1847" s="104"/>
      <c r="BZ1847" s="104"/>
      <c r="CA1847" s="104"/>
      <c r="CB1847" s="104"/>
      <c r="CC1847" s="104"/>
      <c r="CD1847" s="104"/>
      <c r="CE1847" s="104"/>
      <c r="CF1847" s="104"/>
      <c r="CG1847" s="104"/>
      <c r="CH1847" s="104"/>
      <c r="CI1847" s="104"/>
      <c r="CJ1847" s="104"/>
      <c r="CK1847" s="104"/>
      <c r="CL1847" s="104"/>
      <c r="CM1847" s="104"/>
      <c r="CN1847" s="104"/>
      <c r="CO1847" s="104"/>
      <c r="CP1847" s="104"/>
      <c r="CQ1847" s="104"/>
      <c r="CR1847" s="104"/>
      <c r="CS1847" s="104"/>
      <c r="CT1847" s="104"/>
      <c r="CU1847" s="104"/>
      <c r="CV1847" s="104"/>
      <c r="CW1847" s="104"/>
      <c r="CX1847" s="104"/>
      <c r="CY1847" s="104"/>
      <c r="CZ1847" s="104"/>
      <c r="DA1847" s="104"/>
      <c r="DB1847" s="104"/>
      <c r="DC1847" s="104"/>
      <c r="DD1847" s="104"/>
      <c r="DE1847" s="104"/>
      <c r="DF1847" s="104"/>
      <c r="DG1847" s="104"/>
      <c r="DH1847" s="104"/>
      <c r="DI1847" s="104"/>
      <c r="DJ1847" s="107"/>
    </row>
    <row r="1848" spans="1:114" x14ac:dyDescent="0.2">
      <c r="A1848" s="164"/>
      <c r="B1848" s="165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Q1848" s="116"/>
      <c r="R1848" s="116"/>
      <c r="S1848" s="116"/>
      <c r="T1848" s="116"/>
      <c r="U1848" s="116"/>
      <c r="V1848" s="116"/>
      <c r="W1848" s="116"/>
      <c r="X1848" s="116"/>
      <c r="Y1848" s="122"/>
      <c r="Z1848" s="104"/>
      <c r="AA1848" s="104"/>
      <c r="AB1848" s="104"/>
      <c r="AC1848" s="104"/>
      <c r="AD1848" s="104"/>
      <c r="AE1848" s="104"/>
      <c r="AF1848" s="104"/>
      <c r="AG1848" s="104"/>
      <c r="AH1848" s="104"/>
      <c r="AI1848" s="104"/>
      <c r="AJ1848" s="104"/>
      <c r="AK1848" s="104"/>
      <c r="AL1848" s="104"/>
      <c r="AM1848" s="104"/>
      <c r="AN1848" s="104"/>
      <c r="AO1848" s="104"/>
      <c r="AP1848" s="104"/>
      <c r="AQ1848" s="104"/>
      <c r="AR1848" s="104"/>
      <c r="AS1848" s="104"/>
      <c r="AT1848" s="104"/>
      <c r="AU1848" s="104"/>
      <c r="AV1848" s="104"/>
      <c r="AW1848" s="104"/>
      <c r="AX1848" s="104"/>
      <c r="AY1848" s="104"/>
      <c r="AZ1848" s="104"/>
      <c r="BA1848" s="104"/>
      <c r="BB1848" s="104"/>
      <c r="BC1848" s="104"/>
      <c r="BD1848" s="104"/>
      <c r="BE1848" s="104"/>
      <c r="BF1848" s="104"/>
      <c r="BG1848" s="104"/>
      <c r="BH1848" s="104"/>
      <c r="BI1848" s="104"/>
      <c r="BJ1848" s="104"/>
      <c r="BK1848" s="104"/>
      <c r="BL1848" s="104"/>
      <c r="BM1848" s="104"/>
      <c r="BN1848" s="104"/>
      <c r="BO1848" s="104"/>
      <c r="BP1848" s="104"/>
      <c r="BQ1848" s="104"/>
      <c r="BR1848" s="104"/>
      <c r="BS1848" s="104"/>
      <c r="BT1848" s="104"/>
      <c r="BU1848" s="104"/>
      <c r="BV1848" s="104"/>
      <c r="BW1848" s="104"/>
      <c r="BX1848" s="104"/>
      <c r="BY1848" s="104"/>
      <c r="BZ1848" s="104"/>
      <c r="CA1848" s="104"/>
      <c r="CB1848" s="104"/>
      <c r="CC1848" s="104"/>
      <c r="CD1848" s="104"/>
      <c r="CE1848" s="104"/>
      <c r="CF1848" s="104"/>
      <c r="CG1848" s="104"/>
      <c r="CH1848" s="104"/>
      <c r="CI1848" s="104"/>
      <c r="CJ1848" s="104"/>
      <c r="CK1848" s="104"/>
      <c r="CL1848" s="104"/>
      <c r="CM1848" s="104"/>
      <c r="CN1848" s="104"/>
      <c r="CO1848" s="104"/>
      <c r="CP1848" s="104"/>
      <c r="CQ1848" s="104"/>
      <c r="CR1848" s="104"/>
      <c r="CS1848" s="104"/>
      <c r="CT1848" s="104"/>
      <c r="CU1848" s="104"/>
      <c r="CV1848" s="104"/>
      <c r="CW1848" s="104"/>
      <c r="CX1848" s="104"/>
      <c r="CY1848" s="104"/>
      <c r="CZ1848" s="104"/>
      <c r="DA1848" s="104"/>
      <c r="DB1848" s="104"/>
      <c r="DC1848" s="104"/>
      <c r="DD1848" s="104"/>
      <c r="DE1848" s="104"/>
      <c r="DF1848" s="104"/>
      <c r="DG1848" s="104"/>
      <c r="DH1848" s="104"/>
      <c r="DI1848" s="104"/>
      <c r="DJ1848" s="107"/>
    </row>
    <row r="1849" spans="1:114" x14ac:dyDescent="0.2">
      <c r="A1849" s="164"/>
      <c r="B1849" s="165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Q1849" s="116"/>
      <c r="R1849" s="116"/>
      <c r="S1849" s="116"/>
      <c r="T1849" s="116"/>
      <c r="U1849" s="116"/>
      <c r="V1849" s="116"/>
      <c r="W1849" s="116"/>
      <c r="X1849" s="116"/>
      <c r="Y1849" s="122"/>
      <c r="Z1849" s="104"/>
      <c r="AA1849" s="104"/>
      <c r="AB1849" s="104"/>
      <c r="AC1849" s="104"/>
      <c r="AD1849" s="104"/>
      <c r="AE1849" s="104"/>
      <c r="AF1849" s="104"/>
      <c r="AG1849" s="104"/>
      <c r="AH1849" s="104"/>
      <c r="AI1849" s="104"/>
      <c r="AJ1849" s="104"/>
      <c r="AK1849" s="104"/>
      <c r="AL1849" s="104"/>
      <c r="AM1849" s="104"/>
      <c r="AN1849" s="104"/>
      <c r="AO1849" s="104"/>
      <c r="AP1849" s="104"/>
      <c r="AQ1849" s="104"/>
      <c r="AR1849" s="104"/>
      <c r="AS1849" s="104"/>
      <c r="AT1849" s="104"/>
      <c r="AU1849" s="104"/>
      <c r="AV1849" s="104"/>
      <c r="AW1849" s="104"/>
      <c r="AX1849" s="104"/>
      <c r="AY1849" s="104"/>
      <c r="AZ1849" s="104"/>
      <c r="BA1849" s="104"/>
      <c r="BB1849" s="104"/>
      <c r="BC1849" s="104"/>
      <c r="BD1849" s="104"/>
      <c r="BE1849" s="104"/>
      <c r="BF1849" s="104"/>
      <c r="BG1849" s="104"/>
      <c r="BH1849" s="104"/>
      <c r="BI1849" s="104"/>
      <c r="BJ1849" s="104"/>
      <c r="BK1849" s="104"/>
      <c r="BL1849" s="104"/>
      <c r="BM1849" s="104"/>
      <c r="BN1849" s="104"/>
      <c r="BO1849" s="104"/>
      <c r="BP1849" s="104"/>
      <c r="BQ1849" s="104"/>
      <c r="BR1849" s="104"/>
      <c r="BS1849" s="104"/>
      <c r="BT1849" s="104"/>
      <c r="BU1849" s="104"/>
      <c r="BV1849" s="104"/>
      <c r="BW1849" s="104"/>
      <c r="BX1849" s="104"/>
      <c r="BY1849" s="104"/>
      <c r="BZ1849" s="104"/>
      <c r="CA1849" s="104"/>
      <c r="CB1849" s="104"/>
      <c r="CC1849" s="104"/>
      <c r="CD1849" s="104"/>
      <c r="CE1849" s="104"/>
      <c r="CF1849" s="104"/>
      <c r="CG1849" s="104"/>
      <c r="CH1849" s="104"/>
      <c r="CI1849" s="104"/>
      <c r="CJ1849" s="104"/>
      <c r="CK1849" s="104"/>
      <c r="CL1849" s="104"/>
      <c r="CM1849" s="104"/>
      <c r="CN1849" s="104"/>
      <c r="CO1849" s="104"/>
      <c r="CP1849" s="104"/>
      <c r="CQ1849" s="104"/>
      <c r="CR1849" s="104"/>
      <c r="CS1849" s="104"/>
      <c r="CT1849" s="104"/>
      <c r="CU1849" s="104"/>
      <c r="CV1849" s="104"/>
      <c r="CW1849" s="104"/>
      <c r="CX1849" s="104"/>
      <c r="CY1849" s="104"/>
      <c r="CZ1849" s="104"/>
      <c r="DA1849" s="104"/>
      <c r="DB1849" s="104"/>
      <c r="DC1849" s="104"/>
      <c r="DD1849" s="104"/>
      <c r="DE1849" s="104"/>
      <c r="DF1849" s="104"/>
      <c r="DG1849" s="104"/>
      <c r="DH1849" s="104"/>
      <c r="DI1849" s="104"/>
      <c r="DJ1849" s="107"/>
    </row>
    <row r="1850" spans="1:114" x14ac:dyDescent="0.2">
      <c r="A1850" s="164"/>
      <c r="B1850" s="165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Q1850" s="116"/>
      <c r="R1850" s="116"/>
      <c r="S1850" s="116"/>
      <c r="T1850" s="116"/>
      <c r="U1850" s="116"/>
      <c r="V1850" s="116"/>
      <c r="W1850" s="116"/>
      <c r="X1850" s="116"/>
      <c r="Y1850" s="122"/>
      <c r="Z1850" s="104"/>
      <c r="AA1850" s="104"/>
      <c r="AB1850" s="104"/>
      <c r="AC1850" s="104"/>
      <c r="AD1850" s="104"/>
      <c r="AE1850" s="104"/>
      <c r="AF1850" s="104"/>
      <c r="AG1850" s="104"/>
      <c r="AH1850" s="104"/>
      <c r="AI1850" s="104"/>
      <c r="AJ1850" s="104"/>
      <c r="AK1850" s="104"/>
      <c r="AL1850" s="104"/>
      <c r="AM1850" s="104"/>
      <c r="AN1850" s="104"/>
      <c r="AO1850" s="104"/>
      <c r="AP1850" s="104"/>
      <c r="AQ1850" s="104"/>
      <c r="AR1850" s="104"/>
      <c r="AS1850" s="104"/>
      <c r="AT1850" s="104"/>
      <c r="AU1850" s="104"/>
      <c r="AV1850" s="104"/>
      <c r="AW1850" s="104"/>
      <c r="AX1850" s="104"/>
      <c r="AY1850" s="104"/>
      <c r="AZ1850" s="104"/>
      <c r="BA1850" s="104"/>
      <c r="BB1850" s="104"/>
      <c r="BC1850" s="104"/>
      <c r="BD1850" s="104"/>
      <c r="BE1850" s="104"/>
      <c r="BF1850" s="104"/>
      <c r="BG1850" s="104"/>
      <c r="BH1850" s="104"/>
      <c r="BI1850" s="104"/>
      <c r="BJ1850" s="104"/>
      <c r="BK1850" s="104"/>
      <c r="BL1850" s="104"/>
      <c r="BM1850" s="104"/>
      <c r="BN1850" s="104"/>
      <c r="BO1850" s="104"/>
      <c r="BP1850" s="104"/>
      <c r="BQ1850" s="104"/>
      <c r="BR1850" s="104"/>
      <c r="BS1850" s="104"/>
      <c r="BT1850" s="104"/>
      <c r="BU1850" s="104"/>
      <c r="BV1850" s="104"/>
      <c r="BW1850" s="104"/>
      <c r="BX1850" s="104"/>
      <c r="BY1850" s="104"/>
      <c r="BZ1850" s="104"/>
      <c r="CA1850" s="104"/>
      <c r="CB1850" s="104"/>
      <c r="CC1850" s="104"/>
      <c r="CD1850" s="104"/>
      <c r="CE1850" s="104"/>
      <c r="CF1850" s="104"/>
      <c r="CG1850" s="104"/>
      <c r="CH1850" s="104"/>
      <c r="CI1850" s="104"/>
      <c r="CJ1850" s="104"/>
      <c r="CK1850" s="104"/>
      <c r="CL1850" s="104"/>
      <c r="CM1850" s="104"/>
      <c r="CN1850" s="104"/>
      <c r="CO1850" s="104"/>
      <c r="CP1850" s="104"/>
      <c r="CQ1850" s="104"/>
      <c r="CR1850" s="104"/>
      <c r="CS1850" s="104"/>
      <c r="CT1850" s="104"/>
      <c r="CU1850" s="104"/>
      <c r="CV1850" s="104"/>
      <c r="CW1850" s="104"/>
      <c r="CX1850" s="104"/>
      <c r="CY1850" s="104"/>
      <c r="CZ1850" s="104"/>
      <c r="DA1850" s="104"/>
      <c r="DB1850" s="104"/>
      <c r="DC1850" s="104"/>
      <c r="DD1850" s="104"/>
      <c r="DE1850" s="104"/>
      <c r="DF1850" s="104"/>
      <c r="DG1850" s="104"/>
      <c r="DH1850" s="104"/>
      <c r="DI1850" s="104"/>
      <c r="DJ1850" s="107"/>
    </row>
    <row r="1851" spans="1:114" x14ac:dyDescent="0.2">
      <c r="A1851" s="164"/>
      <c r="B1851" s="165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Q1851" s="116"/>
      <c r="R1851" s="116"/>
      <c r="S1851" s="116"/>
      <c r="T1851" s="116"/>
      <c r="U1851" s="116"/>
      <c r="V1851" s="116"/>
      <c r="W1851" s="116"/>
      <c r="X1851" s="116"/>
      <c r="Y1851" s="122"/>
      <c r="Z1851" s="104"/>
      <c r="AA1851" s="104"/>
      <c r="AB1851" s="104"/>
      <c r="AC1851" s="104"/>
      <c r="AD1851" s="104"/>
      <c r="AE1851" s="104"/>
      <c r="AF1851" s="104"/>
      <c r="AG1851" s="104"/>
      <c r="AH1851" s="104"/>
      <c r="AI1851" s="104"/>
      <c r="AJ1851" s="104"/>
      <c r="AK1851" s="104"/>
      <c r="AL1851" s="104"/>
      <c r="AM1851" s="104"/>
      <c r="AN1851" s="104"/>
      <c r="AO1851" s="104"/>
      <c r="AP1851" s="104"/>
      <c r="AQ1851" s="104"/>
      <c r="AR1851" s="104"/>
      <c r="AS1851" s="104"/>
      <c r="AT1851" s="104"/>
      <c r="AU1851" s="104"/>
      <c r="AV1851" s="104"/>
      <c r="AW1851" s="104"/>
      <c r="AX1851" s="104"/>
      <c r="AY1851" s="104"/>
      <c r="AZ1851" s="104"/>
      <c r="BA1851" s="104"/>
      <c r="BB1851" s="104"/>
      <c r="BC1851" s="104"/>
      <c r="BD1851" s="104"/>
      <c r="BE1851" s="104"/>
      <c r="BF1851" s="104"/>
      <c r="BG1851" s="104"/>
      <c r="BH1851" s="104"/>
      <c r="BI1851" s="104"/>
      <c r="BJ1851" s="104"/>
      <c r="BK1851" s="104"/>
      <c r="BL1851" s="104"/>
      <c r="BM1851" s="104"/>
      <c r="BN1851" s="104"/>
      <c r="BO1851" s="104"/>
      <c r="BP1851" s="104"/>
      <c r="BQ1851" s="104"/>
      <c r="BR1851" s="104"/>
      <c r="BS1851" s="104"/>
      <c r="BT1851" s="104"/>
      <c r="BU1851" s="104"/>
      <c r="BV1851" s="104"/>
      <c r="BW1851" s="104"/>
      <c r="BX1851" s="104"/>
      <c r="BY1851" s="104"/>
      <c r="BZ1851" s="104"/>
      <c r="CA1851" s="104"/>
      <c r="CB1851" s="104"/>
      <c r="CC1851" s="104"/>
      <c r="CD1851" s="104"/>
      <c r="CE1851" s="104"/>
      <c r="CF1851" s="104"/>
      <c r="CG1851" s="104"/>
      <c r="CH1851" s="104"/>
      <c r="CI1851" s="104"/>
      <c r="CJ1851" s="104"/>
      <c r="CK1851" s="104"/>
      <c r="CL1851" s="104"/>
      <c r="CM1851" s="104"/>
      <c r="CN1851" s="104"/>
      <c r="CO1851" s="104"/>
      <c r="CP1851" s="104"/>
      <c r="CQ1851" s="104"/>
      <c r="CR1851" s="104"/>
      <c r="CS1851" s="104"/>
      <c r="CT1851" s="104"/>
      <c r="CU1851" s="104"/>
      <c r="CV1851" s="104"/>
      <c r="CW1851" s="104"/>
      <c r="CX1851" s="104"/>
      <c r="CY1851" s="104"/>
      <c r="CZ1851" s="104"/>
      <c r="DA1851" s="104"/>
      <c r="DB1851" s="104"/>
      <c r="DC1851" s="104"/>
      <c r="DD1851" s="104"/>
      <c r="DE1851" s="104"/>
      <c r="DF1851" s="104"/>
      <c r="DG1851" s="104"/>
      <c r="DH1851" s="104"/>
      <c r="DI1851" s="104"/>
      <c r="DJ1851" s="107"/>
    </row>
    <row r="1852" spans="1:114" x14ac:dyDescent="0.2">
      <c r="A1852" s="164"/>
      <c r="B1852" s="165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Q1852" s="116"/>
      <c r="R1852" s="116"/>
      <c r="S1852" s="116"/>
      <c r="T1852" s="116"/>
      <c r="U1852" s="116"/>
      <c r="V1852" s="116"/>
      <c r="W1852" s="116"/>
      <c r="X1852" s="116"/>
      <c r="Y1852" s="122"/>
      <c r="Z1852" s="104"/>
      <c r="AA1852" s="104"/>
      <c r="AB1852" s="104"/>
      <c r="AC1852" s="104"/>
      <c r="AD1852" s="104"/>
      <c r="AE1852" s="104"/>
      <c r="AF1852" s="104"/>
      <c r="AG1852" s="104"/>
      <c r="AH1852" s="104"/>
      <c r="AI1852" s="104"/>
      <c r="AJ1852" s="104"/>
      <c r="AK1852" s="104"/>
      <c r="AL1852" s="104"/>
      <c r="AM1852" s="104"/>
      <c r="AN1852" s="104"/>
      <c r="AO1852" s="104"/>
      <c r="AP1852" s="104"/>
      <c r="AQ1852" s="104"/>
      <c r="AR1852" s="104"/>
      <c r="AS1852" s="104"/>
      <c r="AT1852" s="104"/>
      <c r="AU1852" s="104"/>
      <c r="AV1852" s="104"/>
      <c r="AW1852" s="104"/>
      <c r="AX1852" s="104"/>
      <c r="AY1852" s="104"/>
      <c r="AZ1852" s="104"/>
      <c r="BA1852" s="104"/>
      <c r="BB1852" s="104"/>
      <c r="BC1852" s="104"/>
      <c r="BD1852" s="104"/>
      <c r="BE1852" s="104"/>
      <c r="BF1852" s="104"/>
      <c r="BG1852" s="104"/>
      <c r="BH1852" s="104"/>
      <c r="BI1852" s="104"/>
      <c r="BJ1852" s="104"/>
      <c r="BK1852" s="104"/>
      <c r="BL1852" s="104"/>
      <c r="BM1852" s="104"/>
      <c r="BN1852" s="104"/>
      <c r="BO1852" s="104"/>
      <c r="BP1852" s="104"/>
      <c r="BQ1852" s="104"/>
      <c r="BR1852" s="104"/>
      <c r="BS1852" s="104"/>
      <c r="BT1852" s="104"/>
      <c r="BU1852" s="104"/>
      <c r="BV1852" s="104"/>
      <c r="BW1852" s="104"/>
      <c r="BX1852" s="104"/>
      <c r="BY1852" s="104"/>
      <c r="BZ1852" s="104"/>
      <c r="CA1852" s="104"/>
      <c r="CB1852" s="104"/>
      <c r="CC1852" s="104"/>
      <c r="CD1852" s="104"/>
      <c r="CE1852" s="104"/>
      <c r="CF1852" s="104"/>
      <c r="CG1852" s="104"/>
      <c r="CH1852" s="104"/>
      <c r="CI1852" s="104"/>
      <c r="CJ1852" s="104"/>
      <c r="CK1852" s="104"/>
      <c r="CL1852" s="104"/>
      <c r="CM1852" s="104"/>
      <c r="CN1852" s="104"/>
      <c r="CO1852" s="104"/>
      <c r="CP1852" s="104"/>
      <c r="CQ1852" s="104"/>
      <c r="CR1852" s="104"/>
      <c r="CS1852" s="104"/>
      <c r="CT1852" s="104"/>
      <c r="CU1852" s="104"/>
      <c r="CV1852" s="104"/>
      <c r="CW1852" s="104"/>
      <c r="CX1852" s="104"/>
      <c r="CY1852" s="104"/>
      <c r="CZ1852" s="104"/>
      <c r="DA1852" s="104"/>
      <c r="DB1852" s="104"/>
      <c r="DC1852" s="104"/>
      <c r="DD1852" s="104"/>
      <c r="DE1852" s="104"/>
      <c r="DF1852" s="104"/>
      <c r="DG1852" s="104"/>
      <c r="DH1852" s="104"/>
      <c r="DI1852" s="104"/>
      <c r="DJ1852" s="107"/>
    </row>
    <row r="1853" spans="1:114" x14ac:dyDescent="0.2">
      <c r="A1853" s="164"/>
      <c r="B1853" s="165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Q1853" s="116"/>
      <c r="R1853" s="116"/>
      <c r="S1853" s="116"/>
      <c r="T1853" s="116"/>
      <c r="U1853" s="116"/>
      <c r="V1853" s="116"/>
      <c r="W1853" s="116"/>
      <c r="X1853" s="116"/>
      <c r="Y1853" s="122"/>
      <c r="Z1853" s="104"/>
      <c r="AA1853" s="104"/>
      <c r="AB1853" s="104"/>
      <c r="AC1853" s="104"/>
      <c r="AD1853" s="104"/>
      <c r="AE1853" s="104"/>
      <c r="AF1853" s="104"/>
      <c r="AG1853" s="104"/>
      <c r="AH1853" s="104"/>
      <c r="AI1853" s="104"/>
      <c r="AJ1853" s="104"/>
      <c r="AK1853" s="104"/>
      <c r="AL1853" s="104"/>
      <c r="AM1853" s="104"/>
      <c r="AN1853" s="104"/>
      <c r="AO1853" s="104"/>
      <c r="AP1853" s="104"/>
      <c r="AQ1853" s="104"/>
      <c r="AR1853" s="104"/>
      <c r="AS1853" s="104"/>
      <c r="AT1853" s="104"/>
      <c r="AU1853" s="104"/>
      <c r="AV1853" s="104"/>
      <c r="AW1853" s="104"/>
      <c r="AX1853" s="104"/>
      <c r="AY1853" s="104"/>
      <c r="AZ1853" s="104"/>
      <c r="BA1853" s="104"/>
      <c r="BB1853" s="104"/>
      <c r="BC1853" s="104"/>
      <c r="BD1853" s="104"/>
      <c r="BE1853" s="104"/>
      <c r="BF1853" s="104"/>
      <c r="BG1853" s="104"/>
      <c r="BH1853" s="104"/>
      <c r="BI1853" s="104"/>
      <c r="BJ1853" s="104"/>
      <c r="BK1853" s="104"/>
      <c r="BL1853" s="104"/>
      <c r="BM1853" s="104"/>
      <c r="BN1853" s="104"/>
      <c r="BO1853" s="104"/>
      <c r="BP1853" s="104"/>
      <c r="BQ1853" s="104"/>
      <c r="BR1853" s="104"/>
      <c r="BS1853" s="104"/>
      <c r="BT1853" s="104"/>
      <c r="BU1853" s="104"/>
      <c r="BV1853" s="104"/>
      <c r="BW1853" s="104"/>
      <c r="BX1853" s="104"/>
      <c r="BY1853" s="104"/>
      <c r="BZ1853" s="104"/>
      <c r="CA1853" s="104"/>
      <c r="CB1853" s="104"/>
      <c r="CC1853" s="104"/>
      <c r="CD1853" s="104"/>
      <c r="CE1853" s="104"/>
      <c r="CF1853" s="104"/>
      <c r="CG1853" s="104"/>
      <c r="CH1853" s="104"/>
      <c r="CI1853" s="104"/>
      <c r="CJ1853" s="104"/>
      <c r="CK1853" s="104"/>
      <c r="CL1853" s="104"/>
      <c r="CM1853" s="104"/>
      <c r="CN1853" s="104"/>
      <c r="CO1853" s="104"/>
      <c r="CP1853" s="104"/>
      <c r="CQ1853" s="104"/>
      <c r="CR1853" s="104"/>
      <c r="CS1853" s="104"/>
      <c r="CT1853" s="104"/>
      <c r="CU1853" s="104"/>
      <c r="CV1853" s="104"/>
      <c r="CW1853" s="104"/>
      <c r="CX1853" s="104"/>
      <c r="CY1853" s="104"/>
      <c r="CZ1853" s="104"/>
      <c r="DA1853" s="104"/>
      <c r="DB1853" s="104"/>
      <c r="DC1853" s="104"/>
      <c r="DD1853" s="104"/>
      <c r="DE1853" s="104"/>
      <c r="DF1853" s="104"/>
      <c r="DG1853" s="104"/>
      <c r="DH1853" s="104"/>
      <c r="DI1853" s="104"/>
      <c r="DJ1853" s="107"/>
    </row>
    <row r="1854" spans="1:114" x14ac:dyDescent="0.2">
      <c r="A1854" s="164"/>
      <c r="B1854" s="165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Q1854" s="116"/>
      <c r="R1854" s="116"/>
      <c r="S1854" s="116"/>
      <c r="T1854" s="116"/>
      <c r="U1854" s="116"/>
      <c r="V1854" s="116"/>
      <c r="W1854" s="116"/>
      <c r="X1854" s="116"/>
      <c r="Y1854" s="122"/>
      <c r="Z1854" s="104"/>
      <c r="AA1854" s="104"/>
      <c r="AB1854" s="104"/>
      <c r="AC1854" s="104"/>
      <c r="AD1854" s="104"/>
      <c r="AE1854" s="104"/>
      <c r="AF1854" s="104"/>
      <c r="AG1854" s="104"/>
      <c r="AH1854" s="104"/>
      <c r="AI1854" s="104"/>
      <c r="AJ1854" s="104"/>
      <c r="AK1854" s="104"/>
      <c r="AL1854" s="104"/>
      <c r="AM1854" s="104"/>
      <c r="AN1854" s="104"/>
      <c r="AO1854" s="104"/>
      <c r="AP1854" s="104"/>
      <c r="AQ1854" s="104"/>
      <c r="AR1854" s="104"/>
      <c r="AS1854" s="104"/>
      <c r="AT1854" s="104"/>
      <c r="AU1854" s="104"/>
      <c r="AV1854" s="104"/>
      <c r="AW1854" s="104"/>
      <c r="AX1854" s="104"/>
      <c r="AY1854" s="104"/>
      <c r="AZ1854" s="104"/>
      <c r="BA1854" s="104"/>
      <c r="BB1854" s="104"/>
      <c r="BC1854" s="104"/>
      <c r="BD1854" s="104"/>
      <c r="BE1854" s="104"/>
      <c r="BF1854" s="104"/>
      <c r="BG1854" s="104"/>
      <c r="BH1854" s="104"/>
      <c r="BI1854" s="104"/>
      <c r="BJ1854" s="104"/>
      <c r="BK1854" s="104"/>
      <c r="BL1854" s="104"/>
      <c r="BM1854" s="104"/>
      <c r="BN1854" s="104"/>
      <c r="BO1854" s="104"/>
      <c r="BP1854" s="104"/>
      <c r="BQ1854" s="104"/>
      <c r="BR1854" s="104"/>
      <c r="BS1854" s="104"/>
      <c r="BT1854" s="104"/>
      <c r="BU1854" s="104"/>
      <c r="BV1854" s="104"/>
      <c r="BW1854" s="104"/>
      <c r="BX1854" s="104"/>
      <c r="BY1854" s="104"/>
      <c r="BZ1854" s="104"/>
      <c r="CA1854" s="104"/>
      <c r="CB1854" s="104"/>
      <c r="CC1854" s="104"/>
      <c r="CD1854" s="104"/>
      <c r="CE1854" s="104"/>
      <c r="CF1854" s="104"/>
      <c r="CG1854" s="104"/>
      <c r="CH1854" s="104"/>
      <c r="CI1854" s="104"/>
      <c r="CJ1854" s="104"/>
      <c r="CK1854" s="104"/>
      <c r="CL1854" s="104"/>
      <c r="CM1854" s="104"/>
      <c r="CN1854" s="104"/>
      <c r="CO1854" s="104"/>
      <c r="CP1854" s="104"/>
      <c r="CQ1854" s="104"/>
      <c r="CR1854" s="104"/>
      <c r="CS1854" s="104"/>
      <c r="CT1854" s="104"/>
      <c r="CU1854" s="104"/>
      <c r="CV1854" s="104"/>
      <c r="CW1854" s="104"/>
      <c r="CX1854" s="104"/>
      <c r="CY1854" s="104"/>
      <c r="CZ1854" s="104"/>
      <c r="DA1854" s="104"/>
      <c r="DB1854" s="104"/>
      <c r="DC1854" s="104"/>
      <c r="DD1854" s="104"/>
      <c r="DE1854" s="104"/>
      <c r="DF1854" s="104"/>
      <c r="DG1854" s="104"/>
      <c r="DH1854" s="104"/>
      <c r="DI1854" s="104"/>
      <c r="DJ1854" s="107"/>
    </row>
    <row r="1855" spans="1:114" x14ac:dyDescent="0.2">
      <c r="A1855" s="164"/>
      <c r="B1855" s="165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Q1855" s="116"/>
      <c r="R1855" s="116"/>
      <c r="S1855" s="116"/>
      <c r="T1855" s="116"/>
      <c r="U1855" s="116"/>
      <c r="V1855" s="116"/>
      <c r="W1855" s="116"/>
      <c r="X1855" s="116"/>
      <c r="Y1855" s="122"/>
      <c r="Z1855" s="104"/>
      <c r="AA1855" s="104"/>
      <c r="AB1855" s="104"/>
      <c r="AC1855" s="104"/>
      <c r="AD1855" s="104"/>
      <c r="AE1855" s="104"/>
      <c r="AF1855" s="104"/>
      <c r="AG1855" s="104"/>
      <c r="AH1855" s="104"/>
      <c r="AI1855" s="104"/>
      <c r="AJ1855" s="104"/>
      <c r="AK1855" s="104"/>
      <c r="AL1855" s="104"/>
      <c r="AM1855" s="104"/>
      <c r="AN1855" s="104"/>
      <c r="AO1855" s="104"/>
      <c r="AP1855" s="104"/>
      <c r="AQ1855" s="104"/>
      <c r="AR1855" s="104"/>
      <c r="AS1855" s="104"/>
      <c r="AT1855" s="104"/>
      <c r="AU1855" s="104"/>
      <c r="AV1855" s="104"/>
      <c r="AW1855" s="104"/>
      <c r="AX1855" s="104"/>
      <c r="AY1855" s="104"/>
      <c r="AZ1855" s="104"/>
      <c r="BA1855" s="104"/>
      <c r="BB1855" s="104"/>
      <c r="BC1855" s="104"/>
      <c r="BD1855" s="104"/>
      <c r="BE1855" s="104"/>
      <c r="BF1855" s="104"/>
      <c r="BG1855" s="104"/>
      <c r="BH1855" s="104"/>
      <c r="BI1855" s="104"/>
      <c r="BJ1855" s="104"/>
      <c r="BK1855" s="104"/>
      <c r="BL1855" s="104"/>
      <c r="BM1855" s="104"/>
      <c r="BN1855" s="104"/>
      <c r="BO1855" s="104"/>
      <c r="BP1855" s="104"/>
      <c r="BQ1855" s="104"/>
      <c r="BR1855" s="104"/>
      <c r="BS1855" s="104"/>
      <c r="BT1855" s="104"/>
      <c r="BU1855" s="104"/>
      <c r="BV1855" s="104"/>
      <c r="BW1855" s="104"/>
      <c r="BX1855" s="104"/>
      <c r="BY1855" s="104"/>
      <c r="BZ1855" s="104"/>
      <c r="CA1855" s="104"/>
      <c r="CB1855" s="104"/>
      <c r="CC1855" s="104"/>
      <c r="CD1855" s="104"/>
      <c r="CE1855" s="104"/>
      <c r="CF1855" s="104"/>
      <c r="CG1855" s="104"/>
      <c r="CH1855" s="104"/>
      <c r="CI1855" s="104"/>
      <c r="CJ1855" s="104"/>
      <c r="CK1855" s="104"/>
      <c r="CL1855" s="104"/>
      <c r="CM1855" s="104"/>
      <c r="CN1855" s="104"/>
      <c r="CO1855" s="104"/>
      <c r="CP1855" s="104"/>
      <c r="CQ1855" s="104"/>
      <c r="CR1855" s="104"/>
      <c r="CS1855" s="104"/>
      <c r="CT1855" s="104"/>
      <c r="CU1855" s="104"/>
      <c r="CV1855" s="104"/>
      <c r="CW1855" s="104"/>
      <c r="CX1855" s="104"/>
      <c r="CY1855" s="104"/>
      <c r="CZ1855" s="104"/>
      <c r="DA1855" s="104"/>
      <c r="DB1855" s="104"/>
      <c r="DC1855" s="104"/>
      <c r="DD1855" s="104"/>
      <c r="DE1855" s="104"/>
      <c r="DF1855" s="104"/>
      <c r="DG1855" s="104"/>
      <c r="DH1855" s="104"/>
      <c r="DI1855" s="104"/>
      <c r="DJ1855" s="107"/>
    </row>
    <row r="1856" spans="1:114" x14ac:dyDescent="0.2">
      <c r="A1856" s="164"/>
      <c r="B1856" s="165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Q1856" s="116"/>
      <c r="R1856" s="116"/>
      <c r="S1856" s="116"/>
      <c r="T1856" s="116"/>
      <c r="U1856" s="116"/>
      <c r="V1856" s="116"/>
      <c r="W1856" s="116"/>
      <c r="X1856" s="116"/>
      <c r="Y1856" s="122"/>
      <c r="Z1856" s="104"/>
      <c r="AA1856" s="104"/>
      <c r="AB1856" s="104"/>
      <c r="AC1856" s="104"/>
      <c r="AD1856" s="104"/>
      <c r="AE1856" s="104"/>
      <c r="AF1856" s="104"/>
      <c r="AG1856" s="104"/>
      <c r="AH1856" s="104"/>
      <c r="AI1856" s="104"/>
      <c r="AJ1856" s="104"/>
      <c r="AK1856" s="104"/>
      <c r="AL1856" s="104"/>
      <c r="AM1856" s="104"/>
      <c r="AN1856" s="104"/>
      <c r="AO1856" s="104"/>
      <c r="AP1856" s="104"/>
      <c r="AQ1856" s="104"/>
      <c r="AR1856" s="104"/>
      <c r="AS1856" s="104"/>
      <c r="AT1856" s="104"/>
      <c r="AU1856" s="104"/>
      <c r="AV1856" s="104"/>
      <c r="AW1856" s="104"/>
      <c r="AX1856" s="104"/>
      <c r="AY1856" s="104"/>
      <c r="AZ1856" s="104"/>
      <c r="BA1856" s="104"/>
      <c r="BB1856" s="104"/>
      <c r="BC1856" s="104"/>
      <c r="BD1856" s="104"/>
      <c r="BE1856" s="104"/>
      <c r="BF1856" s="104"/>
      <c r="BG1856" s="104"/>
      <c r="BH1856" s="104"/>
      <c r="BI1856" s="104"/>
      <c r="BJ1856" s="104"/>
      <c r="BK1856" s="104"/>
      <c r="BL1856" s="104"/>
      <c r="BM1856" s="104"/>
      <c r="BN1856" s="104"/>
      <c r="BO1856" s="104"/>
      <c r="BP1856" s="104"/>
      <c r="BQ1856" s="104"/>
      <c r="BR1856" s="104"/>
      <c r="BS1856" s="104"/>
      <c r="BT1856" s="104"/>
      <c r="BU1856" s="104"/>
      <c r="BV1856" s="104"/>
      <c r="BW1856" s="104"/>
      <c r="BX1856" s="104"/>
      <c r="BY1856" s="104"/>
      <c r="BZ1856" s="104"/>
      <c r="CA1856" s="104"/>
      <c r="CB1856" s="104"/>
      <c r="CC1856" s="104"/>
      <c r="CD1856" s="104"/>
      <c r="CE1856" s="104"/>
      <c r="CF1856" s="104"/>
      <c r="CG1856" s="104"/>
      <c r="CH1856" s="104"/>
      <c r="CI1856" s="104"/>
      <c r="CJ1856" s="104"/>
      <c r="CK1856" s="104"/>
      <c r="CL1856" s="104"/>
      <c r="CM1856" s="104"/>
      <c r="CN1856" s="104"/>
      <c r="CO1856" s="104"/>
      <c r="CP1856" s="104"/>
      <c r="CQ1856" s="104"/>
      <c r="CR1856" s="104"/>
      <c r="CS1856" s="104"/>
      <c r="CT1856" s="104"/>
      <c r="CU1856" s="104"/>
      <c r="CV1856" s="104"/>
      <c r="CW1856" s="104"/>
      <c r="CX1856" s="104"/>
      <c r="CY1856" s="104"/>
      <c r="CZ1856" s="104"/>
      <c r="DA1856" s="104"/>
      <c r="DB1856" s="104"/>
      <c r="DC1856" s="104"/>
      <c r="DD1856" s="104"/>
      <c r="DE1856" s="104"/>
      <c r="DF1856" s="104"/>
      <c r="DG1856" s="104"/>
      <c r="DH1856" s="104"/>
      <c r="DI1856" s="104"/>
      <c r="DJ1856" s="107"/>
    </row>
    <row r="1857" spans="1:114" x14ac:dyDescent="0.2">
      <c r="A1857" s="164"/>
      <c r="B1857" s="165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Q1857" s="116"/>
      <c r="R1857" s="116"/>
      <c r="S1857" s="116"/>
      <c r="T1857" s="116"/>
      <c r="U1857" s="116"/>
      <c r="V1857" s="116"/>
      <c r="W1857" s="116"/>
      <c r="X1857" s="116"/>
      <c r="Y1857" s="122"/>
      <c r="Z1857" s="104"/>
      <c r="AA1857" s="104"/>
      <c r="AB1857" s="104"/>
      <c r="AC1857" s="104"/>
      <c r="AD1857" s="104"/>
      <c r="AE1857" s="104"/>
      <c r="AF1857" s="104"/>
      <c r="AG1857" s="104"/>
      <c r="AH1857" s="104"/>
      <c r="AI1857" s="104"/>
      <c r="AJ1857" s="104"/>
      <c r="AK1857" s="104"/>
      <c r="AL1857" s="104"/>
      <c r="AM1857" s="104"/>
      <c r="AN1857" s="104"/>
      <c r="AO1857" s="104"/>
      <c r="AP1857" s="104"/>
      <c r="AQ1857" s="104"/>
      <c r="AR1857" s="104"/>
      <c r="AS1857" s="104"/>
      <c r="AT1857" s="104"/>
      <c r="AU1857" s="104"/>
      <c r="AV1857" s="104"/>
      <c r="AW1857" s="104"/>
      <c r="AX1857" s="104"/>
      <c r="AY1857" s="104"/>
      <c r="AZ1857" s="104"/>
      <c r="BA1857" s="104"/>
      <c r="BB1857" s="104"/>
      <c r="BC1857" s="104"/>
      <c r="BD1857" s="104"/>
      <c r="BE1857" s="104"/>
      <c r="BF1857" s="104"/>
      <c r="BG1857" s="104"/>
      <c r="BH1857" s="104"/>
      <c r="BI1857" s="104"/>
      <c r="BJ1857" s="104"/>
      <c r="BK1857" s="104"/>
      <c r="BL1857" s="104"/>
      <c r="BM1857" s="104"/>
      <c r="BN1857" s="104"/>
      <c r="BO1857" s="104"/>
      <c r="BP1857" s="104"/>
      <c r="BQ1857" s="104"/>
      <c r="BR1857" s="104"/>
      <c r="BS1857" s="104"/>
      <c r="BT1857" s="104"/>
      <c r="BU1857" s="104"/>
      <c r="BV1857" s="104"/>
      <c r="BW1857" s="104"/>
      <c r="BX1857" s="104"/>
      <c r="BY1857" s="104"/>
      <c r="BZ1857" s="104"/>
      <c r="CA1857" s="104"/>
      <c r="CB1857" s="104"/>
      <c r="CC1857" s="104"/>
      <c r="CD1857" s="104"/>
      <c r="CE1857" s="104"/>
      <c r="CF1857" s="104"/>
      <c r="CG1857" s="104"/>
      <c r="CH1857" s="104"/>
      <c r="CI1857" s="104"/>
      <c r="CJ1857" s="104"/>
      <c r="CK1857" s="104"/>
      <c r="CL1857" s="104"/>
      <c r="CM1857" s="104"/>
      <c r="CN1857" s="104"/>
      <c r="CO1857" s="104"/>
      <c r="CP1857" s="104"/>
      <c r="CQ1857" s="104"/>
      <c r="CR1857" s="104"/>
      <c r="CS1857" s="104"/>
      <c r="CT1857" s="104"/>
      <c r="CU1857" s="104"/>
      <c r="CV1857" s="104"/>
      <c r="CW1857" s="104"/>
      <c r="CX1857" s="104"/>
      <c r="CY1857" s="104"/>
      <c r="CZ1857" s="104"/>
      <c r="DA1857" s="104"/>
      <c r="DB1857" s="104"/>
      <c r="DC1857" s="104"/>
      <c r="DD1857" s="104"/>
      <c r="DE1857" s="104"/>
      <c r="DF1857" s="104"/>
      <c r="DG1857" s="104"/>
      <c r="DH1857" s="104"/>
      <c r="DI1857" s="104"/>
      <c r="DJ1857" s="107"/>
    </row>
    <row r="1858" spans="1:114" x14ac:dyDescent="0.2">
      <c r="A1858" s="164"/>
      <c r="B1858" s="165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Q1858" s="116"/>
      <c r="R1858" s="116"/>
      <c r="S1858" s="116"/>
      <c r="T1858" s="116"/>
      <c r="U1858" s="116"/>
      <c r="V1858" s="116"/>
      <c r="W1858" s="116"/>
      <c r="X1858" s="116"/>
      <c r="Y1858" s="122"/>
      <c r="Z1858" s="104"/>
      <c r="AA1858" s="104"/>
      <c r="AB1858" s="104"/>
      <c r="AC1858" s="104"/>
      <c r="AD1858" s="104"/>
      <c r="AE1858" s="104"/>
      <c r="AF1858" s="104"/>
      <c r="AG1858" s="104"/>
      <c r="AH1858" s="104"/>
      <c r="AI1858" s="104"/>
      <c r="AJ1858" s="104"/>
      <c r="AK1858" s="104"/>
      <c r="AL1858" s="104"/>
      <c r="AM1858" s="104"/>
      <c r="AN1858" s="104"/>
      <c r="AO1858" s="104"/>
      <c r="AP1858" s="104"/>
      <c r="AQ1858" s="104"/>
      <c r="AR1858" s="104"/>
      <c r="AS1858" s="104"/>
      <c r="AT1858" s="104"/>
      <c r="AU1858" s="104"/>
      <c r="AV1858" s="104"/>
      <c r="AW1858" s="104"/>
      <c r="AX1858" s="104"/>
      <c r="AY1858" s="104"/>
      <c r="AZ1858" s="104"/>
      <c r="BA1858" s="104"/>
      <c r="BB1858" s="104"/>
      <c r="BC1858" s="104"/>
      <c r="BD1858" s="104"/>
      <c r="BE1858" s="104"/>
      <c r="BF1858" s="104"/>
      <c r="BG1858" s="104"/>
      <c r="BH1858" s="104"/>
      <c r="BI1858" s="104"/>
      <c r="BJ1858" s="104"/>
      <c r="BK1858" s="104"/>
      <c r="BL1858" s="104"/>
      <c r="BM1858" s="104"/>
      <c r="BN1858" s="104"/>
      <c r="BO1858" s="104"/>
      <c r="BP1858" s="104"/>
      <c r="BQ1858" s="104"/>
      <c r="BR1858" s="104"/>
      <c r="BS1858" s="104"/>
      <c r="BT1858" s="104"/>
      <c r="BU1858" s="104"/>
      <c r="BV1858" s="104"/>
      <c r="BW1858" s="104"/>
      <c r="BX1858" s="104"/>
      <c r="BY1858" s="104"/>
      <c r="BZ1858" s="104"/>
      <c r="CA1858" s="104"/>
      <c r="CB1858" s="104"/>
      <c r="CC1858" s="104"/>
      <c r="CD1858" s="104"/>
      <c r="CE1858" s="104"/>
      <c r="CF1858" s="104"/>
      <c r="CG1858" s="104"/>
      <c r="CH1858" s="104"/>
      <c r="CI1858" s="104"/>
      <c r="CJ1858" s="104"/>
      <c r="CK1858" s="104"/>
      <c r="CL1858" s="104"/>
      <c r="CM1858" s="104"/>
      <c r="CN1858" s="104"/>
      <c r="CO1858" s="104"/>
      <c r="CP1858" s="104"/>
      <c r="CQ1858" s="104"/>
      <c r="CR1858" s="104"/>
      <c r="CS1858" s="104"/>
      <c r="CT1858" s="104"/>
      <c r="CU1858" s="104"/>
      <c r="CV1858" s="104"/>
      <c r="CW1858" s="104"/>
      <c r="CX1858" s="104"/>
      <c r="CY1858" s="104"/>
      <c r="CZ1858" s="104"/>
      <c r="DA1858" s="104"/>
      <c r="DB1858" s="104"/>
      <c r="DC1858" s="104"/>
      <c r="DD1858" s="104"/>
      <c r="DE1858" s="104"/>
      <c r="DF1858" s="104"/>
      <c r="DG1858" s="104"/>
      <c r="DH1858" s="104"/>
      <c r="DI1858" s="104"/>
      <c r="DJ1858" s="107"/>
    </row>
    <row r="1859" spans="1:114" x14ac:dyDescent="0.2">
      <c r="A1859" s="164"/>
      <c r="B1859" s="165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Q1859" s="116"/>
      <c r="R1859" s="116"/>
      <c r="S1859" s="116"/>
      <c r="T1859" s="116"/>
      <c r="U1859" s="116"/>
      <c r="V1859" s="116"/>
      <c r="W1859" s="116"/>
      <c r="X1859" s="116"/>
      <c r="Y1859" s="122"/>
      <c r="Z1859" s="104"/>
      <c r="AA1859" s="104"/>
      <c r="AB1859" s="104"/>
      <c r="AC1859" s="104"/>
      <c r="AD1859" s="104"/>
      <c r="AE1859" s="104"/>
      <c r="AF1859" s="104"/>
      <c r="AG1859" s="104"/>
      <c r="AH1859" s="104"/>
      <c r="AI1859" s="104"/>
      <c r="AJ1859" s="104"/>
      <c r="AK1859" s="104"/>
      <c r="AL1859" s="104"/>
      <c r="AM1859" s="104"/>
      <c r="AN1859" s="104"/>
      <c r="AO1859" s="104"/>
      <c r="AP1859" s="104"/>
      <c r="AQ1859" s="104"/>
      <c r="AR1859" s="104"/>
      <c r="AS1859" s="104"/>
      <c r="AT1859" s="104"/>
      <c r="AU1859" s="104"/>
      <c r="AV1859" s="104"/>
      <c r="AW1859" s="104"/>
      <c r="AX1859" s="104"/>
      <c r="AY1859" s="104"/>
      <c r="AZ1859" s="104"/>
      <c r="BA1859" s="104"/>
      <c r="BB1859" s="104"/>
      <c r="BC1859" s="104"/>
      <c r="BD1859" s="104"/>
      <c r="BE1859" s="104"/>
      <c r="BF1859" s="104"/>
      <c r="BG1859" s="104"/>
      <c r="BH1859" s="104"/>
      <c r="BI1859" s="104"/>
      <c r="BJ1859" s="104"/>
      <c r="BK1859" s="104"/>
      <c r="BL1859" s="104"/>
      <c r="BM1859" s="104"/>
      <c r="BN1859" s="104"/>
      <c r="BO1859" s="104"/>
      <c r="BP1859" s="104"/>
      <c r="BQ1859" s="104"/>
      <c r="BR1859" s="104"/>
      <c r="BS1859" s="104"/>
      <c r="BT1859" s="104"/>
      <c r="BU1859" s="104"/>
      <c r="BV1859" s="104"/>
      <c r="BW1859" s="104"/>
      <c r="BX1859" s="104"/>
      <c r="BY1859" s="104"/>
      <c r="BZ1859" s="104"/>
      <c r="CA1859" s="104"/>
      <c r="CB1859" s="104"/>
      <c r="CC1859" s="104"/>
      <c r="CD1859" s="104"/>
      <c r="CE1859" s="104"/>
      <c r="CF1859" s="104"/>
      <c r="CG1859" s="104"/>
      <c r="CH1859" s="104"/>
      <c r="CI1859" s="104"/>
      <c r="CJ1859" s="104"/>
      <c r="CK1859" s="104"/>
      <c r="CL1859" s="104"/>
      <c r="CM1859" s="104"/>
      <c r="CN1859" s="104"/>
      <c r="CO1859" s="104"/>
      <c r="CP1859" s="104"/>
      <c r="CQ1859" s="104"/>
      <c r="CR1859" s="104"/>
      <c r="CS1859" s="104"/>
      <c r="CT1859" s="104"/>
      <c r="CU1859" s="104"/>
      <c r="CV1859" s="104"/>
      <c r="CW1859" s="104"/>
      <c r="CX1859" s="104"/>
      <c r="CY1859" s="104"/>
      <c r="CZ1859" s="104"/>
      <c r="DA1859" s="104"/>
      <c r="DB1859" s="104"/>
      <c r="DC1859" s="104"/>
      <c r="DD1859" s="104"/>
      <c r="DE1859" s="104"/>
      <c r="DF1859" s="104"/>
      <c r="DG1859" s="104"/>
      <c r="DH1859" s="104"/>
      <c r="DI1859" s="104"/>
      <c r="DJ1859" s="107"/>
    </row>
    <row r="1860" spans="1:114" x14ac:dyDescent="0.2">
      <c r="A1860" s="164"/>
      <c r="B1860" s="165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Q1860" s="116"/>
      <c r="R1860" s="116"/>
      <c r="S1860" s="116"/>
      <c r="T1860" s="116"/>
      <c r="U1860" s="116"/>
      <c r="V1860" s="116"/>
      <c r="W1860" s="116"/>
      <c r="X1860" s="116"/>
      <c r="Y1860" s="122"/>
      <c r="Z1860" s="104"/>
      <c r="AA1860" s="104"/>
      <c r="AB1860" s="104"/>
      <c r="AC1860" s="104"/>
      <c r="AD1860" s="104"/>
      <c r="AE1860" s="104"/>
      <c r="AF1860" s="104"/>
      <c r="AG1860" s="104"/>
      <c r="AH1860" s="104"/>
      <c r="AI1860" s="104"/>
      <c r="AJ1860" s="104"/>
      <c r="AK1860" s="104"/>
      <c r="AL1860" s="104"/>
      <c r="AM1860" s="104"/>
      <c r="AN1860" s="104"/>
      <c r="AO1860" s="104"/>
      <c r="AP1860" s="104"/>
      <c r="AQ1860" s="104"/>
      <c r="AR1860" s="104"/>
      <c r="AS1860" s="104"/>
      <c r="AT1860" s="104"/>
      <c r="AU1860" s="104"/>
      <c r="AV1860" s="104"/>
      <c r="AW1860" s="104"/>
      <c r="AX1860" s="104"/>
      <c r="AY1860" s="104"/>
      <c r="AZ1860" s="104"/>
      <c r="BA1860" s="104"/>
      <c r="BB1860" s="104"/>
      <c r="BC1860" s="104"/>
      <c r="BD1860" s="104"/>
      <c r="BE1860" s="104"/>
      <c r="BF1860" s="104"/>
      <c r="BG1860" s="104"/>
      <c r="BH1860" s="104"/>
      <c r="BI1860" s="104"/>
      <c r="BJ1860" s="104"/>
      <c r="BK1860" s="104"/>
      <c r="BL1860" s="104"/>
      <c r="BM1860" s="104"/>
      <c r="BN1860" s="104"/>
      <c r="BO1860" s="104"/>
      <c r="BP1860" s="104"/>
      <c r="BQ1860" s="104"/>
      <c r="BR1860" s="104"/>
      <c r="BS1860" s="104"/>
      <c r="BT1860" s="104"/>
      <c r="BU1860" s="104"/>
      <c r="BV1860" s="104"/>
      <c r="BW1860" s="104"/>
      <c r="BX1860" s="104"/>
      <c r="BY1860" s="104"/>
      <c r="BZ1860" s="104"/>
      <c r="CA1860" s="104"/>
      <c r="CB1860" s="104"/>
      <c r="CC1860" s="104"/>
      <c r="CD1860" s="104"/>
      <c r="CE1860" s="104"/>
      <c r="CF1860" s="104"/>
      <c r="CG1860" s="104"/>
      <c r="CH1860" s="104"/>
      <c r="CI1860" s="104"/>
      <c r="CJ1860" s="104"/>
      <c r="CK1860" s="104"/>
      <c r="CL1860" s="104"/>
      <c r="CM1860" s="104"/>
      <c r="CN1860" s="104"/>
      <c r="CO1860" s="104"/>
      <c r="CP1860" s="104"/>
      <c r="CQ1860" s="104"/>
      <c r="CR1860" s="104"/>
      <c r="CS1860" s="104"/>
      <c r="CT1860" s="104"/>
      <c r="CU1860" s="104"/>
      <c r="CV1860" s="104"/>
      <c r="CW1860" s="104"/>
      <c r="CX1860" s="104"/>
      <c r="CY1860" s="104"/>
      <c r="CZ1860" s="104"/>
      <c r="DA1860" s="104"/>
      <c r="DB1860" s="104"/>
      <c r="DC1860" s="104"/>
      <c r="DD1860" s="104"/>
      <c r="DE1860" s="104"/>
      <c r="DF1860" s="104"/>
      <c r="DG1860" s="104"/>
      <c r="DH1860" s="104"/>
      <c r="DI1860" s="104"/>
      <c r="DJ1860" s="107"/>
    </row>
    <row r="1861" spans="1:114" x14ac:dyDescent="0.2">
      <c r="A1861" s="164"/>
      <c r="B1861" s="165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Q1861" s="116"/>
      <c r="R1861" s="116"/>
      <c r="S1861" s="116"/>
      <c r="T1861" s="116"/>
      <c r="U1861" s="116"/>
      <c r="V1861" s="116"/>
      <c r="W1861" s="116"/>
      <c r="X1861" s="116"/>
      <c r="Y1861" s="122"/>
      <c r="Z1861" s="104"/>
      <c r="AA1861" s="104"/>
      <c r="AB1861" s="104"/>
      <c r="AC1861" s="104"/>
      <c r="AD1861" s="104"/>
      <c r="AE1861" s="104"/>
      <c r="AF1861" s="104"/>
      <c r="AG1861" s="104"/>
      <c r="AH1861" s="104"/>
      <c r="AI1861" s="104"/>
      <c r="AJ1861" s="104"/>
      <c r="AK1861" s="104"/>
      <c r="AL1861" s="104"/>
      <c r="AM1861" s="104"/>
      <c r="AN1861" s="104"/>
      <c r="AO1861" s="104"/>
      <c r="AP1861" s="104"/>
      <c r="AQ1861" s="104"/>
      <c r="AR1861" s="104"/>
      <c r="AS1861" s="104"/>
      <c r="AT1861" s="104"/>
      <c r="AU1861" s="104"/>
      <c r="AV1861" s="104"/>
      <c r="AW1861" s="104"/>
      <c r="AX1861" s="104"/>
      <c r="AY1861" s="104"/>
      <c r="AZ1861" s="104"/>
      <c r="BA1861" s="104"/>
      <c r="BB1861" s="104"/>
      <c r="BC1861" s="104"/>
      <c r="BD1861" s="104"/>
      <c r="BE1861" s="104"/>
      <c r="BF1861" s="104"/>
      <c r="BG1861" s="104"/>
      <c r="BH1861" s="104"/>
      <c r="BI1861" s="104"/>
      <c r="BJ1861" s="104"/>
      <c r="BK1861" s="104"/>
      <c r="BL1861" s="104"/>
      <c r="BM1861" s="104"/>
      <c r="BN1861" s="104"/>
      <c r="BO1861" s="104"/>
      <c r="BP1861" s="104"/>
      <c r="BQ1861" s="104"/>
      <c r="BR1861" s="104"/>
      <c r="BS1861" s="104"/>
      <c r="BT1861" s="104"/>
      <c r="BU1861" s="104"/>
      <c r="BV1861" s="104"/>
      <c r="BW1861" s="104"/>
      <c r="BX1861" s="104"/>
      <c r="BY1861" s="104"/>
      <c r="BZ1861" s="104"/>
      <c r="CA1861" s="104"/>
      <c r="CB1861" s="104"/>
      <c r="CC1861" s="104"/>
      <c r="CD1861" s="104"/>
      <c r="CE1861" s="104"/>
      <c r="CF1861" s="104"/>
      <c r="CG1861" s="104"/>
      <c r="CH1861" s="104"/>
      <c r="CI1861" s="104"/>
      <c r="CJ1861" s="104"/>
      <c r="CK1861" s="104"/>
      <c r="CL1861" s="104"/>
      <c r="CM1861" s="104"/>
      <c r="CN1861" s="104"/>
      <c r="CO1861" s="104"/>
      <c r="CP1861" s="104"/>
      <c r="CQ1861" s="104"/>
      <c r="CR1861" s="104"/>
      <c r="CS1861" s="104"/>
      <c r="CT1861" s="104"/>
      <c r="CU1861" s="104"/>
      <c r="CV1861" s="104"/>
      <c r="CW1861" s="104"/>
      <c r="CX1861" s="104"/>
      <c r="CY1861" s="104"/>
      <c r="CZ1861" s="104"/>
      <c r="DA1861" s="104"/>
      <c r="DB1861" s="104"/>
      <c r="DC1861" s="104"/>
      <c r="DD1861" s="104"/>
      <c r="DE1861" s="104"/>
      <c r="DF1861" s="104"/>
      <c r="DG1861" s="104"/>
      <c r="DH1861" s="104"/>
      <c r="DI1861" s="104"/>
      <c r="DJ1861" s="107"/>
    </row>
    <row r="1862" spans="1:114" x14ac:dyDescent="0.2">
      <c r="A1862" s="164"/>
      <c r="B1862" s="165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Q1862" s="116"/>
      <c r="R1862" s="116"/>
      <c r="S1862" s="116"/>
      <c r="T1862" s="116"/>
      <c r="U1862" s="116"/>
      <c r="V1862" s="116"/>
      <c r="W1862" s="116"/>
      <c r="X1862" s="116"/>
      <c r="Y1862" s="122"/>
      <c r="Z1862" s="104"/>
      <c r="AA1862" s="104"/>
      <c r="AB1862" s="104"/>
      <c r="AC1862" s="104"/>
      <c r="AD1862" s="104"/>
      <c r="AE1862" s="104"/>
      <c r="AF1862" s="104"/>
      <c r="AG1862" s="104"/>
      <c r="AH1862" s="104"/>
      <c r="AI1862" s="104"/>
      <c r="AJ1862" s="104"/>
      <c r="AK1862" s="104"/>
      <c r="AL1862" s="104"/>
      <c r="AM1862" s="104"/>
      <c r="AN1862" s="104"/>
      <c r="AO1862" s="104"/>
      <c r="AP1862" s="104"/>
      <c r="AQ1862" s="104"/>
      <c r="AR1862" s="104"/>
      <c r="AS1862" s="104"/>
      <c r="AT1862" s="104"/>
      <c r="AU1862" s="104"/>
      <c r="AV1862" s="104"/>
      <c r="AW1862" s="104"/>
      <c r="AX1862" s="104"/>
      <c r="AY1862" s="104"/>
      <c r="AZ1862" s="104"/>
      <c r="BA1862" s="104"/>
      <c r="BB1862" s="104"/>
      <c r="BC1862" s="104"/>
      <c r="BD1862" s="104"/>
      <c r="BE1862" s="104"/>
      <c r="BF1862" s="104"/>
      <c r="BG1862" s="104"/>
      <c r="BH1862" s="104"/>
      <c r="BI1862" s="104"/>
      <c r="BJ1862" s="104"/>
      <c r="BK1862" s="104"/>
      <c r="BL1862" s="104"/>
      <c r="BM1862" s="104"/>
      <c r="BN1862" s="104"/>
      <c r="BO1862" s="104"/>
      <c r="BP1862" s="104"/>
      <c r="BQ1862" s="104"/>
      <c r="BR1862" s="104"/>
      <c r="BS1862" s="104"/>
      <c r="BT1862" s="104"/>
      <c r="BU1862" s="104"/>
      <c r="BV1862" s="104"/>
      <c r="BW1862" s="104"/>
      <c r="BX1862" s="104"/>
      <c r="BY1862" s="104"/>
      <c r="BZ1862" s="104"/>
      <c r="CA1862" s="104"/>
      <c r="CB1862" s="104"/>
      <c r="CC1862" s="104"/>
      <c r="CD1862" s="104"/>
      <c r="CE1862" s="104"/>
      <c r="CF1862" s="104"/>
      <c r="CG1862" s="104"/>
      <c r="CH1862" s="104"/>
      <c r="CI1862" s="104"/>
      <c r="CJ1862" s="104"/>
      <c r="CK1862" s="104"/>
      <c r="CL1862" s="104"/>
      <c r="CM1862" s="104"/>
      <c r="CN1862" s="104"/>
      <c r="CO1862" s="104"/>
      <c r="CP1862" s="104"/>
      <c r="CQ1862" s="104"/>
      <c r="CR1862" s="104"/>
      <c r="CS1862" s="104"/>
      <c r="CT1862" s="104"/>
      <c r="CU1862" s="104"/>
      <c r="CV1862" s="104"/>
      <c r="CW1862" s="104"/>
      <c r="CX1862" s="104"/>
      <c r="CY1862" s="104"/>
      <c r="CZ1862" s="104"/>
      <c r="DA1862" s="104"/>
      <c r="DB1862" s="104"/>
      <c r="DC1862" s="104"/>
      <c r="DD1862" s="104"/>
      <c r="DE1862" s="104"/>
      <c r="DF1862" s="104"/>
      <c r="DG1862" s="104"/>
      <c r="DH1862" s="104"/>
      <c r="DI1862" s="104"/>
      <c r="DJ1862" s="107"/>
    </row>
    <row r="1863" spans="1:114" x14ac:dyDescent="0.2">
      <c r="A1863" s="164"/>
      <c r="B1863" s="165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Q1863" s="116"/>
      <c r="R1863" s="116"/>
      <c r="S1863" s="116"/>
      <c r="T1863" s="116"/>
      <c r="U1863" s="116"/>
      <c r="V1863" s="116"/>
      <c r="W1863" s="116"/>
      <c r="X1863" s="116"/>
      <c r="Y1863" s="122"/>
      <c r="Z1863" s="104"/>
      <c r="AA1863" s="104"/>
      <c r="AB1863" s="104"/>
      <c r="AC1863" s="104"/>
      <c r="AD1863" s="104"/>
      <c r="AE1863" s="104"/>
      <c r="AF1863" s="104"/>
      <c r="AG1863" s="104"/>
      <c r="AH1863" s="104"/>
      <c r="AI1863" s="104"/>
      <c r="AJ1863" s="104"/>
      <c r="AK1863" s="104"/>
      <c r="AL1863" s="104"/>
      <c r="AM1863" s="104"/>
      <c r="AN1863" s="104"/>
      <c r="AO1863" s="104"/>
      <c r="AP1863" s="104"/>
      <c r="AQ1863" s="104"/>
      <c r="AR1863" s="104"/>
      <c r="AS1863" s="104"/>
      <c r="AT1863" s="104"/>
      <c r="AU1863" s="104"/>
      <c r="AV1863" s="104"/>
      <c r="AW1863" s="104"/>
      <c r="AX1863" s="104"/>
      <c r="AY1863" s="104"/>
      <c r="AZ1863" s="104"/>
      <c r="BA1863" s="104"/>
      <c r="BB1863" s="104"/>
      <c r="BC1863" s="104"/>
      <c r="BD1863" s="104"/>
      <c r="BE1863" s="104"/>
      <c r="BF1863" s="104"/>
      <c r="BG1863" s="104"/>
      <c r="BH1863" s="104"/>
      <c r="BI1863" s="104"/>
      <c r="BJ1863" s="104"/>
      <c r="BK1863" s="104"/>
      <c r="BL1863" s="104"/>
      <c r="BM1863" s="104"/>
      <c r="BN1863" s="104"/>
      <c r="BO1863" s="104"/>
      <c r="BP1863" s="104"/>
      <c r="BQ1863" s="104"/>
      <c r="BR1863" s="104"/>
      <c r="BS1863" s="104"/>
      <c r="BT1863" s="104"/>
      <c r="BU1863" s="104"/>
      <c r="BV1863" s="104"/>
      <c r="BW1863" s="104"/>
      <c r="BX1863" s="104"/>
      <c r="BY1863" s="104"/>
      <c r="BZ1863" s="104"/>
      <c r="CA1863" s="104"/>
      <c r="CB1863" s="104"/>
      <c r="CC1863" s="104"/>
      <c r="CD1863" s="104"/>
      <c r="CE1863" s="104"/>
      <c r="CF1863" s="104"/>
      <c r="CG1863" s="104"/>
      <c r="CH1863" s="104"/>
      <c r="CI1863" s="104"/>
      <c r="CJ1863" s="104"/>
      <c r="CK1863" s="104"/>
      <c r="CL1863" s="104"/>
      <c r="CM1863" s="104"/>
      <c r="CN1863" s="104"/>
      <c r="CO1863" s="104"/>
      <c r="CP1863" s="104"/>
      <c r="CQ1863" s="104"/>
      <c r="CR1863" s="104"/>
      <c r="CS1863" s="104"/>
      <c r="CT1863" s="104"/>
      <c r="CU1863" s="104"/>
      <c r="CV1863" s="104"/>
      <c r="CW1863" s="104"/>
      <c r="CX1863" s="104"/>
      <c r="CY1863" s="104"/>
      <c r="CZ1863" s="104"/>
      <c r="DA1863" s="104"/>
      <c r="DB1863" s="104"/>
      <c r="DC1863" s="104"/>
      <c r="DD1863" s="104"/>
      <c r="DE1863" s="104"/>
      <c r="DF1863" s="104"/>
      <c r="DG1863" s="104"/>
      <c r="DH1863" s="104"/>
      <c r="DI1863" s="104"/>
      <c r="DJ1863" s="107"/>
    </row>
    <row r="1864" spans="1:114" x14ac:dyDescent="0.2">
      <c r="A1864" s="164"/>
      <c r="B1864" s="165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Q1864" s="116"/>
      <c r="R1864" s="116"/>
      <c r="S1864" s="116"/>
      <c r="T1864" s="116"/>
      <c r="U1864" s="116"/>
      <c r="V1864" s="116"/>
      <c r="W1864" s="116"/>
      <c r="X1864" s="116"/>
      <c r="Y1864" s="122"/>
      <c r="Z1864" s="104"/>
      <c r="AA1864" s="104"/>
      <c r="AB1864" s="104"/>
      <c r="AC1864" s="104"/>
      <c r="AD1864" s="104"/>
      <c r="AE1864" s="104"/>
      <c r="AF1864" s="104"/>
      <c r="AG1864" s="104"/>
      <c r="AH1864" s="104"/>
      <c r="AI1864" s="104"/>
      <c r="AJ1864" s="104"/>
      <c r="AK1864" s="104"/>
      <c r="AL1864" s="104"/>
      <c r="AM1864" s="104"/>
      <c r="AN1864" s="104"/>
      <c r="AO1864" s="104"/>
      <c r="AP1864" s="104"/>
      <c r="AQ1864" s="104"/>
      <c r="AR1864" s="104"/>
      <c r="AS1864" s="104"/>
      <c r="AT1864" s="104"/>
      <c r="AU1864" s="104"/>
      <c r="AV1864" s="104"/>
      <c r="AW1864" s="104"/>
      <c r="AX1864" s="104"/>
      <c r="AY1864" s="104"/>
      <c r="AZ1864" s="104"/>
      <c r="BA1864" s="104"/>
      <c r="BB1864" s="104"/>
      <c r="BC1864" s="104"/>
      <c r="BD1864" s="104"/>
      <c r="BE1864" s="104"/>
      <c r="BF1864" s="104"/>
      <c r="BG1864" s="104"/>
      <c r="BH1864" s="104"/>
      <c r="BI1864" s="104"/>
      <c r="BJ1864" s="104"/>
      <c r="BK1864" s="104"/>
      <c r="BL1864" s="104"/>
      <c r="BM1864" s="104"/>
      <c r="BN1864" s="104"/>
      <c r="BO1864" s="104"/>
      <c r="BP1864" s="104"/>
      <c r="BQ1864" s="104"/>
      <c r="BR1864" s="104"/>
      <c r="BS1864" s="104"/>
      <c r="BT1864" s="104"/>
      <c r="BU1864" s="104"/>
      <c r="BV1864" s="104"/>
      <c r="BW1864" s="104"/>
      <c r="BX1864" s="104"/>
      <c r="BY1864" s="104"/>
      <c r="BZ1864" s="104"/>
      <c r="CA1864" s="104"/>
      <c r="CB1864" s="104"/>
      <c r="CC1864" s="104"/>
      <c r="CD1864" s="104"/>
      <c r="CE1864" s="104"/>
      <c r="CF1864" s="104"/>
      <c r="CG1864" s="104"/>
      <c r="CH1864" s="104"/>
      <c r="CI1864" s="104"/>
      <c r="CJ1864" s="104"/>
      <c r="CK1864" s="104"/>
      <c r="CL1864" s="104"/>
      <c r="CM1864" s="104"/>
      <c r="CN1864" s="104"/>
      <c r="CO1864" s="104"/>
      <c r="CP1864" s="104"/>
      <c r="CQ1864" s="104"/>
      <c r="CR1864" s="104"/>
      <c r="CS1864" s="104"/>
      <c r="CT1864" s="104"/>
      <c r="CU1864" s="104"/>
      <c r="CV1864" s="104"/>
      <c r="CW1864" s="104"/>
      <c r="CX1864" s="104"/>
      <c r="CY1864" s="104"/>
      <c r="CZ1864" s="104"/>
      <c r="DA1864" s="104"/>
      <c r="DB1864" s="104"/>
      <c r="DC1864" s="104"/>
      <c r="DD1864" s="104"/>
      <c r="DE1864" s="104"/>
      <c r="DF1864" s="104"/>
      <c r="DG1864" s="104"/>
      <c r="DH1864" s="104"/>
      <c r="DI1864" s="104"/>
      <c r="DJ1864" s="107"/>
    </row>
    <row r="1865" spans="1:114" x14ac:dyDescent="0.2">
      <c r="A1865" s="164"/>
      <c r="B1865" s="165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Q1865" s="116"/>
      <c r="R1865" s="116"/>
      <c r="S1865" s="116"/>
      <c r="T1865" s="116"/>
      <c r="U1865" s="116"/>
      <c r="V1865" s="116"/>
      <c r="W1865" s="116"/>
      <c r="X1865" s="116"/>
      <c r="Y1865" s="122"/>
      <c r="Z1865" s="104"/>
      <c r="AA1865" s="104"/>
      <c r="AB1865" s="104"/>
      <c r="AC1865" s="104"/>
      <c r="AD1865" s="104"/>
      <c r="AE1865" s="104"/>
      <c r="AF1865" s="104"/>
      <c r="AG1865" s="104"/>
      <c r="AH1865" s="104"/>
      <c r="AI1865" s="104"/>
      <c r="AJ1865" s="104"/>
      <c r="AK1865" s="104"/>
      <c r="AL1865" s="104"/>
      <c r="AM1865" s="104"/>
      <c r="AN1865" s="104"/>
      <c r="AO1865" s="104"/>
      <c r="AP1865" s="104"/>
      <c r="AQ1865" s="104"/>
      <c r="AR1865" s="104"/>
      <c r="AS1865" s="104"/>
      <c r="AT1865" s="104"/>
      <c r="AU1865" s="104"/>
      <c r="AV1865" s="104"/>
      <c r="AW1865" s="104"/>
      <c r="AX1865" s="104"/>
      <c r="AY1865" s="104"/>
      <c r="AZ1865" s="104"/>
      <c r="BA1865" s="104"/>
      <c r="BB1865" s="104"/>
      <c r="BC1865" s="104"/>
      <c r="BD1865" s="104"/>
      <c r="BE1865" s="104"/>
      <c r="BF1865" s="104"/>
      <c r="BG1865" s="104"/>
      <c r="BH1865" s="104"/>
      <c r="BI1865" s="104"/>
      <c r="BJ1865" s="104"/>
      <c r="BK1865" s="104"/>
      <c r="BL1865" s="104"/>
      <c r="BM1865" s="104"/>
      <c r="BN1865" s="104"/>
      <c r="BO1865" s="104"/>
      <c r="BP1865" s="104"/>
      <c r="BQ1865" s="104"/>
      <c r="BR1865" s="104"/>
      <c r="BS1865" s="104"/>
      <c r="BT1865" s="104"/>
      <c r="BU1865" s="104"/>
      <c r="BV1865" s="104"/>
      <c r="BW1865" s="104"/>
      <c r="BX1865" s="104"/>
      <c r="BY1865" s="104"/>
      <c r="BZ1865" s="104"/>
      <c r="CA1865" s="104"/>
      <c r="CB1865" s="104"/>
      <c r="CC1865" s="104"/>
      <c r="CD1865" s="104"/>
      <c r="CE1865" s="104"/>
      <c r="CF1865" s="104"/>
      <c r="CG1865" s="104"/>
      <c r="CH1865" s="104"/>
      <c r="CI1865" s="104"/>
      <c r="CJ1865" s="104"/>
      <c r="CK1865" s="104"/>
      <c r="CL1865" s="104"/>
      <c r="CM1865" s="104"/>
      <c r="CN1865" s="104"/>
      <c r="CO1865" s="104"/>
      <c r="CP1865" s="104"/>
      <c r="CQ1865" s="104"/>
      <c r="CR1865" s="104"/>
      <c r="CS1865" s="104"/>
      <c r="CT1865" s="104"/>
      <c r="CU1865" s="104"/>
      <c r="CV1865" s="104"/>
      <c r="CW1865" s="104"/>
      <c r="CX1865" s="104"/>
      <c r="CY1865" s="104"/>
      <c r="CZ1865" s="104"/>
      <c r="DA1865" s="104"/>
      <c r="DB1865" s="104"/>
      <c r="DC1865" s="104"/>
      <c r="DD1865" s="104"/>
      <c r="DE1865" s="104"/>
      <c r="DF1865" s="104"/>
      <c r="DG1865" s="104"/>
      <c r="DH1865" s="104"/>
      <c r="DI1865" s="104"/>
      <c r="DJ1865" s="107"/>
    </row>
    <row r="1866" spans="1:114" x14ac:dyDescent="0.2">
      <c r="A1866" s="164"/>
      <c r="B1866" s="165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Q1866" s="116"/>
      <c r="R1866" s="116"/>
      <c r="S1866" s="116"/>
      <c r="T1866" s="116"/>
      <c r="U1866" s="116"/>
      <c r="V1866" s="116"/>
      <c r="W1866" s="116"/>
      <c r="X1866" s="116"/>
      <c r="Y1866" s="122"/>
      <c r="Z1866" s="104"/>
      <c r="AA1866" s="104"/>
      <c r="AB1866" s="104"/>
      <c r="AC1866" s="104"/>
      <c r="AD1866" s="104"/>
      <c r="AE1866" s="104"/>
      <c r="AF1866" s="104"/>
      <c r="AG1866" s="104"/>
      <c r="AH1866" s="104"/>
      <c r="AI1866" s="104"/>
      <c r="AJ1866" s="104"/>
      <c r="AK1866" s="104"/>
      <c r="AL1866" s="104"/>
      <c r="AM1866" s="104"/>
      <c r="AN1866" s="104"/>
      <c r="AO1866" s="104"/>
      <c r="AP1866" s="104"/>
      <c r="AQ1866" s="104"/>
      <c r="AR1866" s="104"/>
      <c r="AS1866" s="104"/>
      <c r="AT1866" s="104"/>
      <c r="AU1866" s="104"/>
      <c r="AV1866" s="104"/>
      <c r="AW1866" s="104"/>
      <c r="AX1866" s="104"/>
      <c r="AY1866" s="104"/>
      <c r="AZ1866" s="104"/>
      <c r="BA1866" s="104"/>
      <c r="BB1866" s="104"/>
      <c r="BC1866" s="104"/>
      <c r="BD1866" s="104"/>
      <c r="BE1866" s="104"/>
      <c r="BF1866" s="104"/>
      <c r="BG1866" s="104"/>
      <c r="BH1866" s="104"/>
      <c r="BI1866" s="104"/>
      <c r="BJ1866" s="104"/>
      <c r="BK1866" s="104"/>
      <c r="BL1866" s="104"/>
      <c r="BM1866" s="104"/>
      <c r="BN1866" s="104"/>
      <c r="BO1866" s="104"/>
      <c r="BP1866" s="104"/>
      <c r="BQ1866" s="104"/>
      <c r="BR1866" s="104"/>
      <c r="BS1866" s="104"/>
      <c r="BT1866" s="104"/>
      <c r="BU1866" s="104"/>
      <c r="BV1866" s="104"/>
      <c r="BW1866" s="104"/>
      <c r="BX1866" s="104"/>
      <c r="BY1866" s="104"/>
      <c r="BZ1866" s="104"/>
      <c r="CA1866" s="104"/>
      <c r="CB1866" s="104"/>
      <c r="CC1866" s="104"/>
      <c r="CD1866" s="104"/>
      <c r="CE1866" s="104"/>
      <c r="CF1866" s="104"/>
      <c r="CG1866" s="104"/>
      <c r="CH1866" s="104"/>
      <c r="CI1866" s="104"/>
      <c r="CJ1866" s="104"/>
      <c r="CK1866" s="104"/>
      <c r="CL1866" s="104"/>
      <c r="CM1866" s="104"/>
      <c r="CN1866" s="104"/>
      <c r="CO1866" s="104"/>
      <c r="CP1866" s="104"/>
      <c r="CQ1866" s="104"/>
      <c r="CR1866" s="104"/>
      <c r="CS1866" s="104"/>
      <c r="CT1866" s="104"/>
      <c r="CU1866" s="104"/>
      <c r="CV1866" s="104"/>
      <c r="CW1866" s="104"/>
      <c r="CX1866" s="104"/>
      <c r="CY1866" s="104"/>
      <c r="CZ1866" s="104"/>
      <c r="DA1866" s="104"/>
      <c r="DB1866" s="104"/>
      <c r="DC1866" s="104"/>
      <c r="DD1866" s="104"/>
      <c r="DE1866" s="104"/>
      <c r="DF1866" s="104"/>
      <c r="DG1866" s="104"/>
      <c r="DH1866" s="104"/>
      <c r="DI1866" s="104"/>
      <c r="DJ1866" s="107"/>
    </row>
    <row r="1867" spans="1:114" x14ac:dyDescent="0.2">
      <c r="A1867" s="164"/>
      <c r="B1867" s="165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Q1867" s="116"/>
      <c r="R1867" s="116"/>
      <c r="S1867" s="116"/>
      <c r="T1867" s="116"/>
      <c r="U1867" s="116"/>
      <c r="V1867" s="116"/>
      <c r="W1867" s="116"/>
      <c r="X1867" s="116"/>
      <c r="Y1867" s="122"/>
      <c r="Z1867" s="104"/>
      <c r="AA1867" s="104"/>
      <c r="AB1867" s="104"/>
      <c r="AC1867" s="104"/>
      <c r="AD1867" s="104"/>
      <c r="AE1867" s="104"/>
      <c r="AF1867" s="104"/>
      <c r="AG1867" s="104"/>
      <c r="AH1867" s="104"/>
      <c r="AI1867" s="104"/>
      <c r="AJ1867" s="104"/>
      <c r="AK1867" s="104"/>
      <c r="AL1867" s="104"/>
      <c r="AM1867" s="104"/>
      <c r="AN1867" s="104"/>
      <c r="AO1867" s="104"/>
      <c r="AP1867" s="104"/>
      <c r="AQ1867" s="104"/>
      <c r="AR1867" s="104"/>
      <c r="AS1867" s="104"/>
      <c r="AT1867" s="104"/>
      <c r="AU1867" s="104"/>
      <c r="AV1867" s="104"/>
      <c r="AW1867" s="104"/>
      <c r="AX1867" s="104"/>
      <c r="AY1867" s="104"/>
      <c r="AZ1867" s="104"/>
      <c r="BA1867" s="104"/>
      <c r="BB1867" s="104"/>
      <c r="BC1867" s="104"/>
      <c r="BD1867" s="104"/>
      <c r="BE1867" s="104"/>
      <c r="BF1867" s="104"/>
      <c r="BG1867" s="104"/>
      <c r="BH1867" s="104"/>
      <c r="BI1867" s="104"/>
      <c r="BJ1867" s="104"/>
      <c r="BK1867" s="104"/>
      <c r="BL1867" s="104"/>
      <c r="BM1867" s="104"/>
      <c r="BN1867" s="104"/>
      <c r="BO1867" s="104"/>
      <c r="BP1867" s="104"/>
      <c r="BQ1867" s="104"/>
      <c r="BR1867" s="104"/>
      <c r="BS1867" s="104"/>
      <c r="BT1867" s="104"/>
      <c r="BU1867" s="104"/>
      <c r="BV1867" s="104"/>
      <c r="BW1867" s="104"/>
      <c r="BX1867" s="104"/>
      <c r="BY1867" s="104"/>
      <c r="BZ1867" s="104"/>
      <c r="CA1867" s="104"/>
      <c r="CB1867" s="104"/>
      <c r="CC1867" s="104"/>
      <c r="CD1867" s="104"/>
      <c r="CE1867" s="104"/>
      <c r="CF1867" s="104"/>
      <c r="CG1867" s="104"/>
      <c r="CH1867" s="104"/>
      <c r="CI1867" s="104"/>
      <c r="CJ1867" s="104"/>
      <c r="CK1867" s="104"/>
      <c r="CL1867" s="104"/>
      <c r="CM1867" s="104"/>
      <c r="CN1867" s="104"/>
      <c r="CO1867" s="104"/>
      <c r="CP1867" s="104"/>
      <c r="CQ1867" s="104"/>
      <c r="CR1867" s="104"/>
      <c r="CS1867" s="104"/>
      <c r="CT1867" s="104"/>
      <c r="CU1867" s="104"/>
      <c r="CV1867" s="104"/>
      <c r="CW1867" s="104"/>
      <c r="CX1867" s="104"/>
      <c r="CY1867" s="104"/>
      <c r="CZ1867" s="104"/>
      <c r="DA1867" s="104"/>
      <c r="DB1867" s="104"/>
      <c r="DC1867" s="104"/>
      <c r="DD1867" s="104"/>
      <c r="DE1867" s="104"/>
      <c r="DF1867" s="104"/>
      <c r="DG1867" s="104"/>
      <c r="DH1867" s="104"/>
      <c r="DI1867" s="104"/>
      <c r="DJ1867" s="107"/>
    </row>
    <row r="1868" spans="1:114" x14ac:dyDescent="0.2">
      <c r="A1868" s="164"/>
      <c r="B1868" s="165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Q1868" s="116"/>
      <c r="R1868" s="116"/>
      <c r="S1868" s="116"/>
      <c r="T1868" s="116"/>
      <c r="U1868" s="116"/>
      <c r="V1868" s="116"/>
      <c r="W1868" s="116"/>
      <c r="X1868" s="116"/>
      <c r="Y1868" s="122"/>
      <c r="Z1868" s="104"/>
      <c r="AA1868" s="104"/>
      <c r="AB1868" s="104"/>
      <c r="AC1868" s="104"/>
      <c r="AD1868" s="104"/>
      <c r="AE1868" s="104"/>
      <c r="AF1868" s="104"/>
      <c r="AG1868" s="104"/>
      <c r="AH1868" s="104"/>
      <c r="AI1868" s="104"/>
      <c r="AJ1868" s="104"/>
      <c r="AK1868" s="104"/>
      <c r="AL1868" s="104"/>
      <c r="AM1868" s="104"/>
      <c r="AN1868" s="104"/>
      <c r="AO1868" s="104"/>
      <c r="AP1868" s="104"/>
      <c r="AQ1868" s="104"/>
      <c r="AR1868" s="104"/>
      <c r="AS1868" s="104"/>
      <c r="AT1868" s="104"/>
      <c r="AU1868" s="104"/>
      <c r="AV1868" s="104"/>
      <c r="AW1868" s="104"/>
      <c r="AX1868" s="104"/>
      <c r="AY1868" s="104"/>
      <c r="AZ1868" s="104"/>
      <c r="BA1868" s="104"/>
      <c r="BB1868" s="104"/>
      <c r="BC1868" s="104"/>
      <c r="BD1868" s="104"/>
      <c r="BE1868" s="104"/>
      <c r="BF1868" s="104"/>
      <c r="BG1868" s="104"/>
      <c r="BH1868" s="104"/>
      <c r="BI1868" s="104"/>
      <c r="BJ1868" s="104"/>
      <c r="BK1868" s="104"/>
      <c r="BL1868" s="104"/>
      <c r="BM1868" s="104"/>
      <c r="BN1868" s="104"/>
      <c r="BO1868" s="104"/>
      <c r="BP1868" s="104"/>
      <c r="BQ1868" s="104"/>
      <c r="BR1868" s="104"/>
      <c r="BS1868" s="104"/>
      <c r="BT1868" s="104"/>
      <c r="BU1868" s="104"/>
      <c r="BV1868" s="104"/>
      <c r="BW1868" s="104"/>
      <c r="BX1868" s="104"/>
      <c r="BY1868" s="104"/>
      <c r="BZ1868" s="104"/>
      <c r="CA1868" s="104"/>
      <c r="CB1868" s="104"/>
      <c r="CC1868" s="104"/>
      <c r="CD1868" s="104"/>
      <c r="CE1868" s="104"/>
      <c r="CF1868" s="104"/>
      <c r="CG1868" s="104"/>
      <c r="CH1868" s="104"/>
      <c r="CI1868" s="104"/>
      <c r="CJ1868" s="104"/>
      <c r="CK1868" s="104"/>
      <c r="CL1868" s="104"/>
      <c r="CM1868" s="104"/>
      <c r="CN1868" s="104"/>
      <c r="CO1868" s="104"/>
      <c r="CP1868" s="104"/>
      <c r="CQ1868" s="104"/>
      <c r="CR1868" s="104"/>
      <c r="CS1868" s="104"/>
      <c r="CT1868" s="104"/>
      <c r="CU1868" s="104"/>
      <c r="CV1868" s="104"/>
      <c r="CW1868" s="104"/>
      <c r="CX1868" s="104"/>
      <c r="CY1868" s="104"/>
      <c r="CZ1868" s="104"/>
      <c r="DA1868" s="104"/>
      <c r="DB1868" s="104"/>
      <c r="DC1868" s="104"/>
      <c r="DD1868" s="104"/>
      <c r="DE1868" s="104"/>
      <c r="DF1868" s="104"/>
      <c r="DG1868" s="104"/>
      <c r="DH1868" s="104"/>
      <c r="DI1868" s="104"/>
      <c r="DJ1868" s="107"/>
    </row>
    <row r="1869" spans="1:114" x14ac:dyDescent="0.2">
      <c r="A1869" s="164"/>
      <c r="B1869" s="165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Q1869" s="116"/>
      <c r="R1869" s="116"/>
      <c r="S1869" s="116"/>
      <c r="T1869" s="116"/>
      <c r="U1869" s="116"/>
      <c r="V1869" s="116"/>
      <c r="W1869" s="116"/>
      <c r="X1869" s="116"/>
      <c r="Y1869" s="122"/>
      <c r="Z1869" s="104"/>
      <c r="AA1869" s="104"/>
      <c r="AB1869" s="104"/>
      <c r="AC1869" s="104"/>
      <c r="AD1869" s="104"/>
      <c r="AE1869" s="104"/>
      <c r="AF1869" s="104"/>
      <c r="AG1869" s="104"/>
      <c r="AH1869" s="104"/>
      <c r="AI1869" s="104"/>
      <c r="AJ1869" s="104"/>
      <c r="AK1869" s="104"/>
      <c r="AL1869" s="104"/>
      <c r="AM1869" s="104"/>
      <c r="AN1869" s="104"/>
      <c r="AO1869" s="104"/>
      <c r="AP1869" s="104"/>
      <c r="AQ1869" s="104"/>
      <c r="AR1869" s="104"/>
      <c r="AS1869" s="104"/>
      <c r="AT1869" s="104"/>
      <c r="AU1869" s="104"/>
      <c r="AV1869" s="104"/>
      <c r="AW1869" s="104"/>
      <c r="AX1869" s="104"/>
      <c r="AY1869" s="104"/>
      <c r="AZ1869" s="104"/>
      <c r="BA1869" s="104"/>
      <c r="BB1869" s="104"/>
      <c r="BC1869" s="104"/>
      <c r="BD1869" s="104"/>
      <c r="BE1869" s="104"/>
      <c r="BF1869" s="104"/>
      <c r="BG1869" s="104"/>
      <c r="BH1869" s="104"/>
      <c r="BI1869" s="104"/>
      <c r="BJ1869" s="104"/>
      <c r="BK1869" s="104"/>
      <c r="BL1869" s="104"/>
      <c r="BM1869" s="104"/>
      <c r="BN1869" s="104"/>
      <c r="BO1869" s="104"/>
      <c r="BP1869" s="104"/>
      <c r="BQ1869" s="104"/>
      <c r="BR1869" s="104"/>
      <c r="BS1869" s="104"/>
      <c r="BT1869" s="104"/>
      <c r="BU1869" s="104"/>
      <c r="BV1869" s="104"/>
      <c r="BW1869" s="104"/>
      <c r="BX1869" s="104"/>
      <c r="BY1869" s="104"/>
      <c r="BZ1869" s="104"/>
      <c r="CA1869" s="104"/>
      <c r="CB1869" s="104"/>
      <c r="CC1869" s="104"/>
      <c r="CD1869" s="104"/>
      <c r="CE1869" s="104"/>
      <c r="CF1869" s="104"/>
      <c r="CG1869" s="104"/>
      <c r="CH1869" s="104"/>
      <c r="CI1869" s="104"/>
      <c r="CJ1869" s="104"/>
      <c r="CK1869" s="104"/>
      <c r="CL1869" s="104"/>
      <c r="CM1869" s="104"/>
      <c r="CN1869" s="104"/>
      <c r="CO1869" s="104"/>
      <c r="CP1869" s="104"/>
      <c r="CQ1869" s="104"/>
      <c r="CR1869" s="104"/>
      <c r="CS1869" s="104"/>
      <c r="CT1869" s="104"/>
      <c r="CU1869" s="104"/>
      <c r="CV1869" s="104"/>
      <c r="CW1869" s="104"/>
      <c r="CX1869" s="104"/>
      <c r="CY1869" s="104"/>
      <c r="CZ1869" s="104"/>
      <c r="DA1869" s="104"/>
      <c r="DB1869" s="104"/>
      <c r="DC1869" s="104"/>
      <c r="DD1869" s="104"/>
      <c r="DE1869" s="104"/>
      <c r="DF1869" s="104"/>
      <c r="DG1869" s="104"/>
      <c r="DH1869" s="104"/>
      <c r="DI1869" s="104"/>
      <c r="DJ1869" s="107"/>
    </row>
    <row r="1870" spans="1:114" x14ac:dyDescent="0.2">
      <c r="A1870" s="164"/>
      <c r="B1870" s="165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Q1870" s="116"/>
      <c r="R1870" s="116"/>
      <c r="S1870" s="116"/>
      <c r="T1870" s="116"/>
      <c r="U1870" s="116"/>
      <c r="V1870" s="116"/>
      <c r="W1870" s="116"/>
      <c r="X1870" s="116"/>
      <c r="Y1870" s="122"/>
      <c r="Z1870" s="104"/>
      <c r="AA1870" s="104"/>
      <c r="AB1870" s="104"/>
      <c r="AC1870" s="104"/>
      <c r="AD1870" s="104"/>
      <c r="AE1870" s="104"/>
      <c r="AF1870" s="104"/>
      <c r="AG1870" s="104"/>
      <c r="AH1870" s="104"/>
      <c r="AI1870" s="104"/>
      <c r="AJ1870" s="104"/>
      <c r="AK1870" s="104"/>
      <c r="AL1870" s="104"/>
      <c r="AM1870" s="104"/>
      <c r="AN1870" s="104"/>
      <c r="AO1870" s="104"/>
      <c r="AP1870" s="104"/>
      <c r="AQ1870" s="104"/>
      <c r="AR1870" s="104"/>
      <c r="AS1870" s="104"/>
      <c r="AT1870" s="104"/>
      <c r="AU1870" s="104"/>
      <c r="AV1870" s="104"/>
      <c r="AW1870" s="104"/>
      <c r="AX1870" s="104"/>
      <c r="AY1870" s="104"/>
      <c r="AZ1870" s="104"/>
      <c r="BA1870" s="104"/>
      <c r="BB1870" s="104"/>
      <c r="BC1870" s="104"/>
      <c r="BD1870" s="104"/>
      <c r="BE1870" s="104"/>
      <c r="BF1870" s="104"/>
      <c r="BG1870" s="104"/>
      <c r="BH1870" s="104"/>
      <c r="BI1870" s="104"/>
      <c r="BJ1870" s="104"/>
      <c r="BK1870" s="104"/>
      <c r="BL1870" s="104"/>
      <c r="BM1870" s="104"/>
      <c r="BN1870" s="104"/>
      <c r="BO1870" s="104"/>
      <c r="BP1870" s="104"/>
      <c r="BQ1870" s="104"/>
      <c r="BR1870" s="104"/>
      <c r="BS1870" s="104"/>
      <c r="BT1870" s="104"/>
      <c r="BU1870" s="104"/>
      <c r="BV1870" s="104"/>
      <c r="BW1870" s="104"/>
      <c r="BX1870" s="104"/>
      <c r="BY1870" s="104"/>
      <c r="BZ1870" s="104"/>
      <c r="CA1870" s="104"/>
      <c r="CB1870" s="104"/>
      <c r="CC1870" s="104"/>
      <c r="CD1870" s="104"/>
      <c r="CE1870" s="104"/>
      <c r="CF1870" s="104"/>
      <c r="CG1870" s="104"/>
      <c r="CH1870" s="104"/>
      <c r="CI1870" s="104"/>
      <c r="CJ1870" s="104"/>
      <c r="CK1870" s="104"/>
      <c r="CL1870" s="104"/>
      <c r="CM1870" s="104"/>
      <c r="CN1870" s="104"/>
      <c r="CO1870" s="104"/>
      <c r="CP1870" s="104"/>
      <c r="CQ1870" s="104"/>
      <c r="CR1870" s="104"/>
      <c r="CS1870" s="104"/>
      <c r="CT1870" s="104"/>
      <c r="CU1870" s="104"/>
      <c r="CV1870" s="104"/>
      <c r="CW1870" s="104"/>
      <c r="CX1870" s="104"/>
      <c r="CY1870" s="104"/>
      <c r="CZ1870" s="104"/>
      <c r="DA1870" s="104"/>
      <c r="DB1870" s="104"/>
      <c r="DC1870" s="104"/>
      <c r="DD1870" s="104"/>
      <c r="DE1870" s="104"/>
      <c r="DF1870" s="104"/>
      <c r="DG1870" s="104"/>
      <c r="DH1870" s="104"/>
      <c r="DI1870" s="104"/>
      <c r="DJ1870" s="107"/>
    </row>
    <row r="1871" spans="1:114" x14ac:dyDescent="0.2">
      <c r="A1871" s="164"/>
      <c r="B1871" s="165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Q1871" s="116"/>
      <c r="R1871" s="116"/>
      <c r="S1871" s="116"/>
      <c r="T1871" s="116"/>
      <c r="U1871" s="116"/>
      <c r="V1871" s="116"/>
      <c r="W1871" s="116"/>
      <c r="X1871" s="116"/>
      <c r="Y1871" s="122"/>
      <c r="Z1871" s="104"/>
      <c r="AA1871" s="104"/>
      <c r="AB1871" s="104"/>
      <c r="AC1871" s="104"/>
      <c r="AD1871" s="104"/>
      <c r="AE1871" s="104"/>
      <c r="AF1871" s="104"/>
      <c r="AG1871" s="104"/>
      <c r="AH1871" s="104"/>
      <c r="AI1871" s="104"/>
      <c r="AJ1871" s="104"/>
      <c r="AK1871" s="104"/>
      <c r="AL1871" s="104"/>
      <c r="AM1871" s="104"/>
      <c r="AN1871" s="104"/>
      <c r="AO1871" s="104"/>
      <c r="AP1871" s="104"/>
      <c r="AQ1871" s="104"/>
      <c r="AR1871" s="104"/>
      <c r="AS1871" s="104"/>
      <c r="AT1871" s="104"/>
      <c r="AU1871" s="104"/>
      <c r="AV1871" s="104"/>
      <c r="AW1871" s="104"/>
      <c r="AX1871" s="104"/>
      <c r="AY1871" s="104"/>
      <c r="AZ1871" s="104"/>
      <c r="BA1871" s="104"/>
      <c r="BB1871" s="104"/>
      <c r="BC1871" s="104"/>
      <c r="BD1871" s="104"/>
      <c r="BE1871" s="104"/>
      <c r="BF1871" s="104"/>
      <c r="BG1871" s="104"/>
      <c r="BH1871" s="104"/>
      <c r="BI1871" s="104"/>
      <c r="BJ1871" s="104"/>
      <c r="BK1871" s="104"/>
      <c r="BL1871" s="104"/>
      <c r="BM1871" s="104"/>
      <c r="BN1871" s="104"/>
      <c r="BO1871" s="104"/>
      <c r="BP1871" s="104"/>
      <c r="BQ1871" s="104"/>
      <c r="BR1871" s="104"/>
      <c r="BS1871" s="104"/>
      <c r="BT1871" s="104"/>
      <c r="BU1871" s="104"/>
      <c r="BV1871" s="104"/>
      <c r="BW1871" s="104"/>
      <c r="BX1871" s="104"/>
      <c r="BY1871" s="104"/>
      <c r="BZ1871" s="104"/>
      <c r="CA1871" s="104"/>
      <c r="CB1871" s="104"/>
      <c r="CC1871" s="104"/>
      <c r="CD1871" s="104"/>
      <c r="CE1871" s="104"/>
      <c r="CF1871" s="104"/>
      <c r="CG1871" s="104"/>
      <c r="CH1871" s="104"/>
      <c r="CI1871" s="104"/>
      <c r="CJ1871" s="104"/>
      <c r="CK1871" s="104"/>
      <c r="CL1871" s="104"/>
      <c r="CM1871" s="104"/>
      <c r="CN1871" s="104"/>
      <c r="CO1871" s="104"/>
      <c r="CP1871" s="104"/>
      <c r="CQ1871" s="104"/>
      <c r="CR1871" s="104"/>
      <c r="CS1871" s="104"/>
      <c r="CT1871" s="104"/>
      <c r="CU1871" s="104"/>
      <c r="CV1871" s="104"/>
      <c r="CW1871" s="104"/>
      <c r="CX1871" s="104"/>
      <c r="CY1871" s="104"/>
      <c r="CZ1871" s="104"/>
      <c r="DA1871" s="104"/>
      <c r="DB1871" s="104"/>
      <c r="DC1871" s="104"/>
      <c r="DD1871" s="104"/>
      <c r="DE1871" s="104"/>
      <c r="DF1871" s="104"/>
      <c r="DG1871" s="104"/>
      <c r="DH1871" s="104"/>
      <c r="DI1871" s="104"/>
      <c r="DJ1871" s="107"/>
    </row>
    <row r="1872" spans="1:114" x14ac:dyDescent="0.2">
      <c r="A1872" s="164"/>
      <c r="B1872" s="165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Q1872" s="116"/>
      <c r="R1872" s="116"/>
      <c r="S1872" s="116"/>
      <c r="T1872" s="116"/>
      <c r="U1872" s="116"/>
      <c r="V1872" s="116"/>
      <c r="W1872" s="116"/>
      <c r="X1872" s="116"/>
      <c r="Y1872" s="122"/>
      <c r="Z1872" s="104"/>
      <c r="AA1872" s="104"/>
      <c r="AB1872" s="104"/>
      <c r="AC1872" s="104"/>
      <c r="AD1872" s="104"/>
      <c r="AE1872" s="104"/>
      <c r="AF1872" s="104"/>
      <c r="AG1872" s="104"/>
      <c r="AH1872" s="104"/>
      <c r="AI1872" s="104"/>
      <c r="AJ1872" s="104"/>
      <c r="AK1872" s="104"/>
      <c r="AL1872" s="104"/>
      <c r="AM1872" s="104"/>
      <c r="AN1872" s="104"/>
      <c r="AO1872" s="104"/>
      <c r="AP1872" s="104"/>
      <c r="AQ1872" s="104"/>
      <c r="AR1872" s="104"/>
      <c r="AS1872" s="104"/>
      <c r="AT1872" s="104"/>
      <c r="AU1872" s="104"/>
      <c r="AV1872" s="104"/>
      <c r="AW1872" s="104"/>
      <c r="AX1872" s="104"/>
      <c r="AY1872" s="104"/>
      <c r="AZ1872" s="104"/>
      <c r="BA1872" s="104"/>
      <c r="BB1872" s="104"/>
      <c r="BC1872" s="104"/>
      <c r="BD1872" s="104"/>
      <c r="BE1872" s="104"/>
      <c r="BF1872" s="104"/>
      <c r="BG1872" s="104"/>
      <c r="BH1872" s="104"/>
      <c r="BI1872" s="104"/>
      <c r="BJ1872" s="104"/>
      <c r="BK1872" s="104"/>
      <c r="BL1872" s="104"/>
      <c r="BM1872" s="104"/>
      <c r="BN1872" s="104"/>
      <c r="BO1872" s="104"/>
      <c r="BP1872" s="104"/>
      <c r="BQ1872" s="104"/>
      <c r="BR1872" s="104"/>
      <c r="BS1872" s="104"/>
      <c r="BT1872" s="104"/>
      <c r="BU1872" s="104"/>
      <c r="BV1872" s="104"/>
      <c r="BW1872" s="104"/>
      <c r="BX1872" s="104"/>
      <c r="BY1872" s="104"/>
      <c r="BZ1872" s="104"/>
      <c r="CA1872" s="104"/>
      <c r="CB1872" s="104"/>
      <c r="CC1872" s="104"/>
      <c r="CD1872" s="104"/>
      <c r="CE1872" s="104"/>
      <c r="CF1872" s="104"/>
      <c r="CG1872" s="104"/>
      <c r="CH1872" s="104"/>
      <c r="CI1872" s="104"/>
      <c r="CJ1872" s="104"/>
      <c r="CK1872" s="104"/>
      <c r="CL1872" s="104"/>
      <c r="CM1872" s="104"/>
      <c r="CN1872" s="104"/>
      <c r="CO1872" s="104"/>
      <c r="CP1872" s="104"/>
      <c r="CQ1872" s="104"/>
      <c r="CR1872" s="104"/>
      <c r="CS1872" s="104"/>
      <c r="CT1872" s="104"/>
      <c r="CU1872" s="104"/>
      <c r="CV1872" s="104"/>
      <c r="CW1872" s="104"/>
      <c r="CX1872" s="104"/>
      <c r="CY1872" s="104"/>
      <c r="CZ1872" s="104"/>
      <c r="DA1872" s="104"/>
      <c r="DB1872" s="104"/>
      <c r="DC1872" s="104"/>
      <c r="DD1872" s="104"/>
      <c r="DE1872" s="104"/>
      <c r="DF1872" s="104"/>
      <c r="DG1872" s="104"/>
      <c r="DH1872" s="104"/>
      <c r="DI1872" s="104"/>
      <c r="DJ1872" s="107"/>
    </row>
    <row r="1873" spans="1:114" x14ac:dyDescent="0.2">
      <c r="A1873" s="164"/>
      <c r="B1873" s="165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Q1873" s="116"/>
      <c r="R1873" s="116"/>
      <c r="S1873" s="116"/>
      <c r="T1873" s="116"/>
      <c r="U1873" s="116"/>
      <c r="V1873" s="116"/>
      <c r="W1873" s="116"/>
      <c r="X1873" s="116"/>
      <c r="Y1873" s="122"/>
      <c r="Z1873" s="104"/>
      <c r="AA1873" s="104"/>
      <c r="AB1873" s="104"/>
      <c r="AC1873" s="104"/>
      <c r="AD1873" s="104"/>
      <c r="AE1873" s="104"/>
      <c r="AF1873" s="104"/>
      <c r="AG1873" s="104"/>
      <c r="AH1873" s="104"/>
      <c r="AI1873" s="104"/>
      <c r="AJ1873" s="104"/>
      <c r="AK1873" s="104"/>
      <c r="AL1873" s="104"/>
      <c r="AM1873" s="104"/>
      <c r="AN1873" s="104"/>
      <c r="AO1873" s="104"/>
      <c r="AP1873" s="104"/>
      <c r="AQ1873" s="104"/>
      <c r="AR1873" s="104"/>
      <c r="AS1873" s="104"/>
      <c r="AT1873" s="104"/>
      <c r="AU1873" s="104"/>
      <c r="AV1873" s="104"/>
      <c r="AW1873" s="104"/>
      <c r="AX1873" s="104"/>
      <c r="AY1873" s="104"/>
      <c r="AZ1873" s="104"/>
      <c r="BA1873" s="104"/>
      <c r="BB1873" s="104"/>
      <c r="BC1873" s="104"/>
      <c r="BD1873" s="104"/>
      <c r="BE1873" s="104"/>
      <c r="BF1873" s="104"/>
      <c r="BG1873" s="104"/>
      <c r="BH1873" s="104"/>
      <c r="BI1873" s="104"/>
      <c r="BJ1873" s="104"/>
      <c r="BK1873" s="104"/>
      <c r="BL1873" s="104"/>
      <c r="BM1873" s="104"/>
      <c r="BN1873" s="104"/>
      <c r="BO1873" s="104"/>
      <c r="BP1873" s="104"/>
      <c r="BQ1873" s="104"/>
      <c r="BR1873" s="104"/>
      <c r="BS1873" s="104"/>
      <c r="BT1873" s="104"/>
      <c r="BU1873" s="104"/>
      <c r="BV1873" s="104"/>
      <c r="BW1873" s="104"/>
      <c r="BX1873" s="104"/>
      <c r="BY1873" s="104"/>
      <c r="BZ1873" s="104"/>
      <c r="CA1873" s="104"/>
      <c r="CB1873" s="104"/>
      <c r="CC1873" s="104"/>
      <c r="CD1873" s="104"/>
      <c r="CE1873" s="104"/>
      <c r="CF1873" s="104"/>
      <c r="CG1873" s="104"/>
      <c r="CH1873" s="104"/>
      <c r="CI1873" s="104"/>
      <c r="CJ1873" s="104"/>
      <c r="CK1873" s="104"/>
      <c r="CL1873" s="104"/>
      <c r="CM1873" s="104"/>
      <c r="CN1873" s="104"/>
      <c r="CO1873" s="104"/>
      <c r="CP1873" s="104"/>
      <c r="CQ1873" s="104"/>
      <c r="CR1873" s="104"/>
      <c r="CS1873" s="104"/>
      <c r="CT1873" s="104"/>
      <c r="CU1873" s="104"/>
      <c r="CV1873" s="104"/>
      <c r="CW1873" s="104"/>
      <c r="CX1873" s="104"/>
      <c r="CY1873" s="104"/>
      <c r="CZ1873" s="104"/>
      <c r="DA1873" s="104"/>
      <c r="DB1873" s="104"/>
      <c r="DC1873" s="104"/>
      <c r="DD1873" s="104"/>
      <c r="DE1873" s="104"/>
      <c r="DF1873" s="104"/>
      <c r="DG1873" s="104"/>
      <c r="DH1873" s="104"/>
      <c r="DI1873" s="104"/>
      <c r="DJ1873" s="107"/>
    </row>
    <row r="1874" spans="1:114" x14ac:dyDescent="0.2">
      <c r="A1874" s="164"/>
      <c r="B1874" s="165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Q1874" s="116"/>
      <c r="R1874" s="116"/>
      <c r="S1874" s="116"/>
      <c r="T1874" s="116"/>
      <c r="U1874" s="116"/>
      <c r="V1874" s="116"/>
      <c r="W1874" s="116"/>
      <c r="X1874" s="116"/>
      <c r="Y1874" s="122"/>
      <c r="Z1874" s="104"/>
      <c r="AA1874" s="104"/>
      <c r="AB1874" s="104"/>
      <c r="AC1874" s="104"/>
      <c r="AD1874" s="104"/>
      <c r="AE1874" s="104"/>
      <c r="AF1874" s="104"/>
      <c r="AG1874" s="104"/>
      <c r="AH1874" s="104"/>
      <c r="AI1874" s="104"/>
      <c r="AJ1874" s="104"/>
      <c r="AK1874" s="104"/>
      <c r="AL1874" s="104"/>
      <c r="AM1874" s="104"/>
      <c r="AN1874" s="104"/>
      <c r="AO1874" s="104"/>
      <c r="AP1874" s="104"/>
      <c r="AQ1874" s="104"/>
      <c r="AR1874" s="104"/>
      <c r="AS1874" s="104"/>
      <c r="AT1874" s="104"/>
      <c r="AU1874" s="104"/>
      <c r="AV1874" s="104"/>
      <c r="AW1874" s="104"/>
      <c r="AX1874" s="104"/>
      <c r="AY1874" s="104"/>
      <c r="AZ1874" s="104"/>
      <c r="BA1874" s="104"/>
      <c r="BB1874" s="104"/>
      <c r="BC1874" s="104"/>
      <c r="BD1874" s="104"/>
      <c r="BE1874" s="104"/>
      <c r="BF1874" s="104"/>
      <c r="BG1874" s="104"/>
      <c r="BH1874" s="104"/>
      <c r="BI1874" s="104"/>
      <c r="BJ1874" s="104"/>
      <c r="BK1874" s="104"/>
      <c r="BL1874" s="104"/>
      <c r="BM1874" s="104"/>
      <c r="BN1874" s="104"/>
      <c r="BO1874" s="104"/>
      <c r="BP1874" s="104"/>
      <c r="BQ1874" s="104"/>
      <c r="BR1874" s="104"/>
      <c r="BS1874" s="104"/>
      <c r="BT1874" s="104"/>
      <c r="BU1874" s="104"/>
      <c r="BV1874" s="104"/>
      <c r="BW1874" s="104"/>
      <c r="BX1874" s="104"/>
      <c r="BY1874" s="104"/>
      <c r="BZ1874" s="104"/>
      <c r="CA1874" s="104"/>
      <c r="CB1874" s="104"/>
      <c r="CC1874" s="104"/>
      <c r="CD1874" s="104"/>
      <c r="CE1874" s="104"/>
      <c r="CF1874" s="104"/>
      <c r="CG1874" s="104"/>
      <c r="CH1874" s="104"/>
      <c r="CI1874" s="104"/>
      <c r="CJ1874" s="104"/>
      <c r="CK1874" s="104"/>
      <c r="CL1874" s="104"/>
      <c r="CM1874" s="104"/>
      <c r="CN1874" s="104"/>
      <c r="CO1874" s="104"/>
      <c r="CP1874" s="104"/>
      <c r="CQ1874" s="104"/>
      <c r="CR1874" s="104"/>
      <c r="CS1874" s="104"/>
      <c r="CT1874" s="104"/>
      <c r="CU1874" s="104"/>
      <c r="CV1874" s="104"/>
      <c r="CW1874" s="104"/>
      <c r="CX1874" s="104"/>
      <c r="CY1874" s="104"/>
      <c r="CZ1874" s="104"/>
      <c r="DA1874" s="104"/>
      <c r="DB1874" s="104"/>
      <c r="DC1874" s="104"/>
      <c r="DD1874" s="104"/>
      <c r="DE1874" s="104"/>
      <c r="DF1874" s="104"/>
      <c r="DG1874" s="104"/>
      <c r="DH1874" s="104"/>
      <c r="DI1874" s="104"/>
      <c r="DJ1874" s="107"/>
    </row>
    <row r="1875" spans="1:114" x14ac:dyDescent="0.2">
      <c r="A1875" s="164"/>
      <c r="B1875" s="165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Q1875" s="116"/>
      <c r="R1875" s="116"/>
      <c r="S1875" s="116"/>
      <c r="T1875" s="116"/>
      <c r="U1875" s="116"/>
      <c r="V1875" s="116"/>
      <c r="W1875" s="116"/>
      <c r="X1875" s="116"/>
      <c r="Y1875" s="122"/>
      <c r="Z1875" s="104"/>
      <c r="AA1875" s="104"/>
      <c r="AB1875" s="104"/>
      <c r="AC1875" s="104"/>
      <c r="AD1875" s="104"/>
      <c r="AE1875" s="104"/>
      <c r="AF1875" s="104"/>
      <c r="AG1875" s="104"/>
      <c r="AH1875" s="104"/>
      <c r="AI1875" s="104"/>
      <c r="AJ1875" s="104"/>
      <c r="AK1875" s="104"/>
      <c r="AL1875" s="104"/>
      <c r="AM1875" s="104"/>
      <c r="AN1875" s="104"/>
      <c r="AO1875" s="104"/>
      <c r="AP1875" s="104"/>
      <c r="AQ1875" s="104"/>
      <c r="AR1875" s="104"/>
      <c r="AS1875" s="104"/>
      <c r="AT1875" s="104"/>
      <c r="AU1875" s="104"/>
      <c r="AV1875" s="104"/>
      <c r="AW1875" s="104"/>
      <c r="AX1875" s="104"/>
      <c r="AY1875" s="104"/>
      <c r="AZ1875" s="104"/>
      <c r="BA1875" s="104"/>
      <c r="BB1875" s="104"/>
      <c r="BC1875" s="104"/>
      <c r="BD1875" s="104"/>
      <c r="BE1875" s="104"/>
      <c r="BF1875" s="104"/>
      <c r="BG1875" s="104"/>
      <c r="BH1875" s="104"/>
      <c r="BI1875" s="104"/>
      <c r="BJ1875" s="104"/>
      <c r="BK1875" s="104"/>
      <c r="BL1875" s="104"/>
      <c r="BM1875" s="104"/>
      <c r="BN1875" s="104"/>
      <c r="BO1875" s="104"/>
      <c r="BP1875" s="104"/>
      <c r="BQ1875" s="104"/>
      <c r="BR1875" s="104"/>
      <c r="BS1875" s="104"/>
      <c r="BT1875" s="104"/>
      <c r="BU1875" s="104"/>
      <c r="BV1875" s="104"/>
      <c r="BW1875" s="104"/>
      <c r="BX1875" s="104"/>
      <c r="BY1875" s="104"/>
      <c r="BZ1875" s="104"/>
      <c r="CA1875" s="104"/>
      <c r="CB1875" s="104"/>
      <c r="CC1875" s="104"/>
      <c r="CD1875" s="104"/>
      <c r="CE1875" s="104"/>
      <c r="CF1875" s="104"/>
      <c r="CG1875" s="104"/>
      <c r="CH1875" s="104"/>
      <c r="CI1875" s="104"/>
      <c r="CJ1875" s="104"/>
      <c r="CK1875" s="104"/>
      <c r="CL1875" s="104"/>
      <c r="CM1875" s="104"/>
      <c r="CN1875" s="104"/>
      <c r="CO1875" s="104"/>
      <c r="CP1875" s="104"/>
      <c r="CQ1875" s="104"/>
      <c r="CR1875" s="104"/>
      <c r="CS1875" s="104"/>
      <c r="CT1875" s="104"/>
      <c r="CU1875" s="104"/>
      <c r="CV1875" s="104"/>
      <c r="CW1875" s="104"/>
      <c r="CX1875" s="104"/>
      <c r="CY1875" s="104"/>
      <c r="CZ1875" s="104"/>
      <c r="DA1875" s="104"/>
      <c r="DB1875" s="104"/>
      <c r="DC1875" s="104"/>
      <c r="DD1875" s="104"/>
      <c r="DE1875" s="104"/>
      <c r="DF1875" s="104"/>
      <c r="DG1875" s="104"/>
      <c r="DH1875" s="104"/>
      <c r="DI1875" s="104"/>
      <c r="DJ1875" s="107"/>
    </row>
    <row r="1876" spans="1:114" x14ac:dyDescent="0.2">
      <c r="A1876" s="164"/>
      <c r="B1876" s="165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Q1876" s="116"/>
      <c r="R1876" s="116"/>
      <c r="S1876" s="116"/>
      <c r="T1876" s="116"/>
      <c r="U1876" s="116"/>
      <c r="V1876" s="116"/>
      <c r="W1876" s="116"/>
      <c r="X1876" s="116"/>
      <c r="Y1876" s="122"/>
      <c r="Z1876" s="104"/>
      <c r="AA1876" s="104"/>
      <c r="AB1876" s="104"/>
      <c r="AC1876" s="104"/>
      <c r="AD1876" s="104"/>
      <c r="AE1876" s="104"/>
      <c r="AF1876" s="104"/>
      <c r="AG1876" s="104"/>
      <c r="AH1876" s="104"/>
      <c r="AI1876" s="104"/>
      <c r="AJ1876" s="104"/>
      <c r="AK1876" s="104"/>
      <c r="AL1876" s="104"/>
      <c r="AM1876" s="104"/>
      <c r="AN1876" s="104"/>
      <c r="AO1876" s="104"/>
      <c r="AP1876" s="104"/>
      <c r="AQ1876" s="104"/>
      <c r="AR1876" s="104"/>
      <c r="AS1876" s="104"/>
      <c r="AT1876" s="104"/>
      <c r="AU1876" s="104"/>
      <c r="AV1876" s="104"/>
      <c r="AW1876" s="104"/>
      <c r="AX1876" s="104"/>
      <c r="AY1876" s="104"/>
      <c r="AZ1876" s="104"/>
      <c r="BA1876" s="104"/>
      <c r="BB1876" s="104"/>
      <c r="BC1876" s="104"/>
      <c r="BD1876" s="104"/>
      <c r="BE1876" s="104"/>
      <c r="BF1876" s="104"/>
      <c r="BG1876" s="104"/>
      <c r="BH1876" s="104"/>
      <c r="BI1876" s="104"/>
      <c r="BJ1876" s="104"/>
      <c r="BK1876" s="104"/>
      <c r="BL1876" s="104"/>
      <c r="BM1876" s="104"/>
      <c r="BN1876" s="104"/>
      <c r="BO1876" s="104"/>
      <c r="BP1876" s="104"/>
      <c r="BQ1876" s="104"/>
      <c r="BR1876" s="104"/>
      <c r="BS1876" s="104"/>
      <c r="BT1876" s="104"/>
      <c r="BU1876" s="104"/>
      <c r="BV1876" s="104"/>
      <c r="BW1876" s="104"/>
      <c r="BX1876" s="104"/>
      <c r="BY1876" s="104"/>
      <c r="BZ1876" s="104"/>
      <c r="CA1876" s="104"/>
      <c r="CB1876" s="104"/>
      <c r="CC1876" s="104"/>
      <c r="CD1876" s="104"/>
      <c r="CE1876" s="104"/>
      <c r="CF1876" s="104"/>
      <c r="CG1876" s="104"/>
      <c r="CH1876" s="104"/>
      <c r="CI1876" s="104"/>
      <c r="CJ1876" s="104"/>
      <c r="CK1876" s="104"/>
      <c r="CL1876" s="104"/>
      <c r="CM1876" s="104"/>
      <c r="CN1876" s="104"/>
      <c r="CO1876" s="104"/>
      <c r="CP1876" s="104"/>
      <c r="CQ1876" s="104"/>
      <c r="CR1876" s="104"/>
      <c r="CS1876" s="104"/>
      <c r="CT1876" s="104"/>
      <c r="CU1876" s="104"/>
      <c r="CV1876" s="104"/>
      <c r="CW1876" s="104"/>
      <c r="CX1876" s="104"/>
      <c r="CY1876" s="104"/>
      <c r="CZ1876" s="104"/>
      <c r="DA1876" s="104"/>
      <c r="DB1876" s="104"/>
      <c r="DC1876" s="104"/>
      <c r="DD1876" s="104"/>
      <c r="DE1876" s="104"/>
      <c r="DF1876" s="104"/>
      <c r="DG1876" s="104"/>
      <c r="DH1876" s="104"/>
      <c r="DI1876" s="104"/>
      <c r="DJ1876" s="107"/>
    </row>
    <row r="1877" spans="1:114" x14ac:dyDescent="0.2">
      <c r="A1877" s="164"/>
      <c r="B1877" s="165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Q1877" s="116"/>
      <c r="R1877" s="116"/>
      <c r="S1877" s="116"/>
      <c r="T1877" s="116"/>
      <c r="U1877" s="116"/>
      <c r="V1877" s="116"/>
      <c r="W1877" s="116"/>
      <c r="X1877" s="116"/>
      <c r="Y1877" s="122"/>
      <c r="Z1877" s="104"/>
      <c r="AA1877" s="104"/>
      <c r="AB1877" s="104"/>
      <c r="AC1877" s="104"/>
      <c r="AD1877" s="104"/>
      <c r="AE1877" s="104"/>
      <c r="AF1877" s="104"/>
      <c r="AG1877" s="104"/>
      <c r="AH1877" s="104"/>
      <c r="AI1877" s="104"/>
      <c r="AJ1877" s="104"/>
      <c r="AK1877" s="104"/>
      <c r="AL1877" s="104"/>
      <c r="AM1877" s="104"/>
      <c r="AN1877" s="104"/>
      <c r="AO1877" s="104"/>
      <c r="AP1877" s="104"/>
      <c r="AQ1877" s="104"/>
      <c r="AR1877" s="104"/>
      <c r="AS1877" s="104"/>
      <c r="AT1877" s="104"/>
      <c r="AU1877" s="104"/>
      <c r="AV1877" s="104"/>
      <c r="AW1877" s="104"/>
      <c r="AX1877" s="104"/>
      <c r="AY1877" s="104"/>
      <c r="AZ1877" s="104"/>
      <c r="BA1877" s="104"/>
      <c r="BB1877" s="104"/>
      <c r="BC1877" s="104"/>
      <c r="BD1877" s="104"/>
      <c r="BE1877" s="104"/>
      <c r="BF1877" s="104"/>
      <c r="BG1877" s="104"/>
      <c r="BH1877" s="104"/>
      <c r="BI1877" s="104"/>
      <c r="BJ1877" s="104"/>
      <c r="BK1877" s="104"/>
      <c r="BL1877" s="104"/>
      <c r="BM1877" s="104"/>
      <c r="BN1877" s="104"/>
      <c r="BO1877" s="104"/>
      <c r="BP1877" s="104"/>
      <c r="BQ1877" s="104"/>
      <c r="BR1877" s="104"/>
      <c r="BS1877" s="104"/>
      <c r="BT1877" s="104"/>
      <c r="BU1877" s="104"/>
      <c r="BV1877" s="104"/>
      <c r="BW1877" s="104"/>
      <c r="BX1877" s="104"/>
      <c r="BY1877" s="104"/>
      <c r="BZ1877" s="104"/>
      <c r="CA1877" s="104"/>
      <c r="CB1877" s="104"/>
      <c r="CC1877" s="104"/>
      <c r="CD1877" s="104"/>
      <c r="CE1877" s="104"/>
      <c r="CF1877" s="104"/>
      <c r="CG1877" s="104"/>
      <c r="CH1877" s="104"/>
      <c r="CI1877" s="104"/>
      <c r="CJ1877" s="104"/>
      <c r="CK1877" s="104"/>
      <c r="CL1877" s="104"/>
      <c r="CM1877" s="104"/>
      <c r="CN1877" s="104"/>
      <c r="CO1877" s="104"/>
      <c r="CP1877" s="104"/>
      <c r="CQ1877" s="104"/>
      <c r="CR1877" s="104"/>
      <c r="CS1877" s="104"/>
      <c r="CT1877" s="104"/>
      <c r="CU1877" s="104"/>
      <c r="CV1877" s="104"/>
      <c r="CW1877" s="104"/>
      <c r="CX1877" s="104"/>
      <c r="CY1877" s="104"/>
      <c r="CZ1877" s="104"/>
      <c r="DA1877" s="104"/>
      <c r="DB1877" s="104"/>
      <c r="DC1877" s="104"/>
      <c r="DD1877" s="104"/>
      <c r="DE1877" s="104"/>
      <c r="DF1877" s="104"/>
      <c r="DG1877" s="104"/>
      <c r="DH1877" s="104"/>
      <c r="DI1877" s="104"/>
      <c r="DJ1877" s="107"/>
    </row>
    <row r="1878" spans="1:114" x14ac:dyDescent="0.2">
      <c r="A1878" s="164"/>
      <c r="B1878" s="165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Q1878" s="116"/>
      <c r="R1878" s="116"/>
      <c r="S1878" s="116"/>
      <c r="T1878" s="116"/>
      <c r="U1878" s="116"/>
      <c r="V1878" s="116"/>
      <c r="W1878" s="116"/>
      <c r="X1878" s="116"/>
      <c r="Y1878" s="122"/>
      <c r="Z1878" s="104"/>
      <c r="AA1878" s="104"/>
      <c r="AB1878" s="104"/>
      <c r="AC1878" s="104"/>
      <c r="AD1878" s="104"/>
      <c r="AE1878" s="104"/>
      <c r="AF1878" s="104"/>
      <c r="AG1878" s="104"/>
      <c r="AH1878" s="104"/>
      <c r="AI1878" s="104"/>
      <c r="AJ1878" s="104"/>
      <c r="AK1878" s="104"/>
      <c r="AL1878" s="104"/>
      <c r="AM1878" s="104"/>
      <c r="AN1878" s="104"/>
      <c r="AO1878" s="104"/>
      <c r="AP1878" s="104"/>
      <c r="AQ1878" s="104"/>
      <c r="AR1878" s="104"/>
      <c r="AS1878" s="104"/>
      <c r="AT1878" s="104"/>
      <c r="AU1878" s="104"/>
      <c r="AV1878" s="104"/>
      <c r="AW1878" s="104"/>
      <c r="AX1878" s="104"/>
      <c r="AY1878" s="104"/>
      <c r="AZ1878" s="104"/>
      <c r="BA1878" s="104"/>
      <c r="BB1878" s="104"/>
      <c r="BC1878" s="104"/>
      <c r="BD1878" s="104"/>
      <c r="BE1878" s="104"/>
      <c r="BF1878" s="104"/>
      <c r="BG1878" s="104"/>
      <c r="BH1878" s="104"/>
      <c r="BI1878" s="104"/>
      <c r="BJ1878" s="104"/>
      <c r="BK1878" s="104"/>
      <c r="BL1878" s="104"/>
      <c r="BM1878" s="104"/>
      <c r="BN1878" s="104"/>
      <c r="BO1878" s="104"/>
      <c r="BP1878" s="104"/>
      <c r="BQ1878" s="104"/>
      <c r="BR1878" s="104"/>
      <c r="BS1878" s="104"/>
      <c r="BT1878" s="104"/>
      <c r="BU1878" s="104"/>
      <c r="BV1878" s="104"/>
      <c r="BW1878" s="104"/>
      <c r="BX1878" s="104"/>
      <c r="BY1878" s="104"/>
      <c r="BZ1878" s="104"/>
      <c r="CA1878" s="104"/>
      <c r="CB1878" s="104"/>
      <c r="CC1878" s="104"/>
      <c r="CD1878" s="104"/>
      <c r="CE1878" s="104"/>
      <c r="CF1878" s="104"/>
      <c r="CG1878" s="104"/>
      <c r="CH1878" s="104"/>
      <c r="CI1878" s="104"/>
      <c r="CJ1878" s="104"/>
      <c r="CK1878" s="104"/>
      <c r="CL1878" s="104"/>
      <c r="CM1878" s="104"/>
      <c r="CN1878" s="104"/>
      <c r="CO1878" s="104"/>
      <c r="CP1878" s="104"/>
      <c r="CQ1878" s="104"/>
      <c r="CR1878" s="104"/>
      <c r="CS1878" s="104"/>
      <c r="CT1878" s="104"/>
      <c r="CU1878" s="104"/>
      <c r="CV1878" s="104"/>
      <c r="CW1878" s="104"/>
      <c r="CX1878" s="104"/>
      <c r="CY1878" s="104"/>
      <c r="CZ1878" s="104"/>
      <c r="DA1878" s="104"/>
      <c r="DB1878" s="104"/>
      <c r="DC1878" s="104"/>
      <c r="DD1878" s="104"/>
      <c r="DE1878" s="104"/>
      <c r="DF1878" s="104"/>
      <c r="DG1878" s="104"/>
      <c r="DH1878" s="104"/>
      <c r="DI1878" s="104"/>
      <c r="DJ1878" s="107"/>
    </row>
    <row r="1879" spans="1:114" x14ac:dyDescent="0.2">
      <c r="A1879" s="164"/>
      <c r="B1879" s="165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Q1879" s="116"/>
      <c r="R1879" s="116"/>
      <c r="S1879" s="116"/>
      <c r="T1879" s="116"/>
      <c r="U1879" s="116"/>
      <c r="V1879" s="116"/>
      <c r="W1879" s="116"/>
      <c r="X1879" s="116"/>
      <c r="Y1879" s="122"/>
      <c r="Z1879" s="104"/>
      <c r="AA1879" s="104"/>
      <c r="AB1879" s="104"/>
      <c r="AC1879" s="104"/>
      <c r="AD1879" s="104"/>
      <c r="AE1879" s="104"/>
      <c r="AF1879" s="104"/>
      <c r="AG1879" s="104"/>
      <c r="AH1879" s="104"/>
      <c r="AI1879" s="104"/>
      <c r="AJ1879" s="104"/>
      <c r="AK1879" s="104"/>
      <c r="AL1879" s="104"/>
      <c r="AM1879" s="104"/>
      <c r="AN1879" s="104"/>
      <c r="AO1879" s="104"/>
      <c r="AP1879" s="104"/>
      <c r="AQ1879" s="104"/>
      <c r="AR1879" s="104"/>
      <c r="AS1879" s="104"/>
      <c r="AT1879" s="104"/>
      <c r="AU1879" s="104"/>
      <c r="AV1879" s="104"/>
      <c r="AW1879" s="104"/>
      <c r="AX1879" s="104"/>
      <c r="AY1879" s="104"/>
      <c r="AZ1879" s="104"/>
      <c r="BA1879" s="104"/>
      <c r="BB1879" s="104"/>
      <c r="BC1879" s="104"/>
      <c r="BD1879" s="104"/>
      <c r="BE1879" s="104"/>
      <c r="BF1879" s="104"/>
      <c r="BG1879" s="104"/>
      <c r="BH1879" s="104"/>
      <c r="BI1879" s="104"/>
      <c r="BJ1879" s="104"/>
      <c r="BK1879" s="104"/>
      <c r="BL1879" s="104"/>
      <c r="BM1879" s="104"/>
      <c r="BN1879" s="104"/>
      <c r="BO1879" s="104"/>
      <c r="BP1879" s="104"/>
      <c r="BQ1879" s="104"/>
      <c r="BR1879" s="104"/>
      <c r="BS1879" s="104"/>
      <c r="BT1879" s="104"/>
      <c r="BU1879" s="104"/>
      <c r="BV1879" s="104"/>
      <c r="BW1879" s="104"/>
      <c r="BX1879" s="104"/>
      <c r="BY1879" s="104"/>
      <c r="BZ1879" s="104"/>
      <c r="CA1879" s="104"/>
      <c r="CB1879" s="104"/>
      <c r="CC1879" s="104"/>
      <c r="CD1879" s="104"/>
      <c r="CE1879" s="104"/>
      <c r="CF1879" s="104"/>
      <c r="CG1879" s="104"/>
      <c r="CH1879" s="104"/>
      <c r="CI1879" s="104"/>
      <c r="CJ1879" s="104"/>
      <c r="CK1879" s="104"/>
      <c r="CL1879" s="104"/>
      <c r="CM1879" s="104"/>
      <c r="CN1879" s="104"/>
      <c r="CO1879" s="104"/>
      <c r="CP1879" s="104"/>
      <c r="CQ1879" s="104"/>
      <c r="CR1879" s="104"/>
      <c r="CS1879" s="104"/>
      <c r="CT1879" s="104"/>
      <c r="CU1879" s="104"/>
      <c r="CV1879" s="104"/>
      <c r="CW1879" s="104"/>
      <c r="CX1879" s="104"/>
      <c r="CY1879" s="104"/>
      <c r="CZ1879" s="104"/>
      <c r="DA1879" s="104"/>
      <c r="DB1879" s="104"/>
      <c r="DC1879" s="104"/>
      <c r="DD1879" s="104"/>
      <c r="DE1879" s="104"/>
      <c r="DF1879" s="104"/>
      <c r="DG1879" s="104"/>
      <c r="DH1879" s="104"/>
      <c r="DI1879" s="104"/>
      <c r="DJ1879" s="107"/>
    </row>
    <row r="1880" spans="1:114" x14ac:dyDescent="0.2">
      <c r="A1880" s="164"/>
      <c r="B1880" s="165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Q1880" s="116"/>
      <c r="R1880" s="116"/>
      <c r="S1880" s="116"/>
      <c r="T1880" s="116"/>
      <c r="U1880" s="116"/>
      <c r="V1880" s="116"/>
      <c r="W1880" s="116"/>
      <c r="X1880" s="116"/>
      <c r="Y1880" s="122"/>
      <c r="Z1880" s="104"/>
      <c r="AA1880" s="104"/>
      <c r="AB1880" s="104"/>
      <c r="AC1880" s="104"/>
      <c r="AD1880" s="104"/>
      <c r="AE1880" s="104"/>
      <c r="AF1880" s="104"/>
      <c r="AG1880" s="104"/>
      <c r="AH1880" s="104"/>
      <c r="AI1880" s="104"/>
      <c r="AJ1880" s="104"/>
      <c r="AK1880" s="104"/>
      <c r="AL1880" s="104"/>
      <c r="AM1880" s="104"/>
      <c r="AN1880" s="104"/>
      <c r="AO1880" s="104"/>
      <c r="AP1880" s="104"/>
      <c r="AQ1880" s="104"/>
      <c r="AR1880" s="104"/>
      <c r="AS1880" s="104"/>
      <c r="AT1880" s="104"/>
      <c r="AU1880" s="104"/>
      <c r="AV1880" s="104"/>
      <c r="AW1880" s="104"/>
      <c r="AX1880" s="104"/>
      <c r="AY1880" s="104"/>
      <c r="AZ1880" s="104"/>
      <c r="BA1880" s="104"/>
      <c r="BB1880" s="104"/>
      <c r="BC1880" s="104"/>
      <c r="BD1880" s="104"/>
      <c r="BE1880" s="104"/>
      <c r="BF1880" s="104"/>
      <c r="BG1880" s="104"/>
      <c r="BH1880" s="104"/>
      <c r="BI1880" s="104"/>
      <c r="BJ1880" s="104"/>
      <c r="BK1880" s="104"/>
      <c r="BL1880" s="104"/>
      <c r="BM1880" s="104"/>
      <c r="BN1880" s="104"/>
      <c r="BO1880" s="104"/>
      <c r="BP1880" s="104"/>
      <c r="BQ1880" s="104"/>
      <c r="BR1880" s="104"/>
      <c r="BS1880" s="104"/>
      <c r="BT1880" s="104"/>
      <c r="BU1880" s="104"/>
      <c r="BV1880" s="104"/>
      <c r="BW1880" s="104"/>
      <c r="BX1880" s="104"/>
      <c r="BY1880" s="104"/>
      <c r="BZ1880" s="104"/>
      <c r="CA1880" s="104"/>
      <c r="CB1880" s="104"/>
      <c r="CC1880" s="104"/>
      <c r="CD1880" s="104"/>
      <c r="CE1880" s="104"/>
      <c r="CF1880" s="104"/>
      <c r="CG1880" s="104"/>
      <c r="CH1880" s="104"/>
      <c r="CI1880" s="104"/>
      <c r="CJ1880" s="104"/>
      <c r="CK1880" s="104"/>
      <c r="CL1880" s="104"/>
      <c r="CM1880" s="104"/>
      <c r="CN1880" s="104"/>
      <c r="CO1880" s="104"/>
      <c r="CP1880" s="104"/>
      <c r="CQ1880" s="104"/>
      <c r="CR1880" s="104"/>
      <c r="CS1880" s="104"/>
      <c r="CT1880" s="104"/>
      <c r="CU1880" s="104"/>
      <c r="CV1880" s="104"/>
      <c r="CW1880" s="104"/>
      <c r="CX1880" s="104"/>
      <c r="CY1880" s="104"/>
      <c r="CZ1880" s="104"/>
      <c r="DA1880" s="104"/>
      <c r="DB1880" s="104"/>
      <c r="DC1880" s="104"/>
      <c r="DD1880" s="104"/>
      <c r="DE1880" s="104"/>
      <c r="DF1880" s="104"/>
      <c r="DG1880" s="104"/>
      <c r="DH1880" s="104"/>
      <c r="DI1880" s="104"/>
      <c r="DJ1880" s="107"/>
    </row>
    <row r="1881" spans="1:114" x14ac:dyDescent="0.2">
      <c r="A1881" s="164"/>
      <c r="B1881" s="165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Q1881" s="116"/>
      <c r="R1881" s="116"/>
      <c r="S1881" s="116"/>
      <c r="T1881" s="116"/>
      <c r="U1881" s="116"/>
      <c r="V1881" s="116"/>
      <c r="W1881" s="116"/>
      <c r="X1881" s="116"/>
      <c r="Y1881" s="122"/>
      <c r="Z1881" s="104"/>
      <c r="AA1881" s="104"/>
      <c r="AB1881" s="104"/>
      <c r="AC1881" s="104"/>
      <c r="AD1881" s="104"/>
      <c r="AE1881" s="104"/>
      <c r="AF1881" s="104"/>
      <c r="AG1881" s="104"/>
      <c r="AH1881" s="104"/>
      <c r="AI1881" s="104"/>
      <c r="AJ1881" s="104"/>
      <c r="AK1881" s="104"/>
      <c r="AL1881" s="104"/>
      <c r="AM1881" s="104"/>
      <c r="AN1881" s="104"/>
      <c r="AO1881" s="104"/>
      <c r="AP1881" s="104"/>
      <c r="AQ1881" s="104"/>
      <c r="AR1881" s="104"/>
      <c r="AS1881" s="104"/>
      <c r="AT1881" s="104"/>
      <c r="AU1881" s="104"/>
      <c r="AV1881" s="104"/>
      <c r="AW1881" s="104"/>
      <c r="AX1881" s="104"/>
      <c r="AY1881" s="104"/>
      <c r="AZ1881" s="104"/>
      <c r="BA1881" s="104"/>
      <c r="BB1881" s="104"/>
      <c r="BC1881" s="104"/>
      <c r="BD1881" s="104"/>
      <c r="BE1881" s="104"/>
      <c r="BF1881" s="104"/>
      <c r="BG1881" s="104"/>
      <c r="BH1881" s="104"/>
      <c r="BI1881" s="104"/>
      <c r="BJ1881" s="104"/>
      <c r="BK1881" s="104"/>
      <c r="BL1881" s="104"/>
      <c r="BM1881" s="104"/>
      <c r="BN1881" s="104"/>
      <c r="BO1881" s="104"/>
      <c r="BP1881" s="104"/>
      <c r="BQ1881" s="104"/>
      <c r="BR1881" s="104"/>
      <c r="BS1881" s="104"/>
      <c r="BT1881" s="104"/>
      <c r="BU1881" s="104"/>
      <c r="BV1881" s="104"/>
      <c r="BW1881" s="104"/>
      <c r="BX1881" s="104"/>
      <c r="BY1881" s="104"/>
      <c r="BZ1881" s="104"/>
      <c r="CA1881" s="104"/>
      <c r="CB1881" s="104"/>
      <c r="CC1881" s="104"/>
      <c r="CD1881" s="104"/>
      <c r="CE1881" s="104"/>
      <c r="CF1881" s="104"/>
      <c r="CG1881" s="104"/>
      <c r="CH1881" s="104"/>
      <c r="CI1881" s="104"/>
      <c r="CJ1881" s="104"/>
      <c r="CK1881" s="104"/>
      <c r="CL1881" s="104"/>
      <c r="CM1881" s="104"/>
      <c r="CN1881" s="104"/>
      <c r="CO1881" s="104"/>
      <c r="CP1881" s="104"/>
      <c r="CQ1881" s="104"/>
      <c r="CR1881" s="104"/>
      <c r="CS1881" s="104"/>
      <c r="CT1881" s="104"/>
      <c r="CU1881" s="104"/>
      <c r="CV1881" s="104"/>
      <c r="CW1881" s="104"/>
      <c r="CX1881" s="104"/>
      <c r="CY1881" s="104"/>
      <c r="CZ1881" s="104"/>
      <c r="DA1881" s="104"/>
      <c r="DB1881" s="104"/>
      <c r="DC1881" s="104"/>
      <c r="DD1881" s="104"/>
      <c r="DE1881" s="104"/>
      <c r="DF1881" s="104"/>
      <c r="DG1881" s="104"/>
      <c r="DH1881" s="104"/>
      <c r="DI1881" s="104"/>
      <c r="DJ1881" s="107"/>
    </row>
    <row r="1882" spans="1:114" x14ac:dyDescent="0.2">
      <c r="A1882" s="164"/>
      <c r="B1882" s="165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Q1882" s="116"/>
      <c r="R1882" s="116"/>
      <c r="S1882" s="116"/>
      <c r="T1882" s="116"/>
      <c r="U1882" s="116"/>
      <c r="V1882" s="116"/>
      <c r="W1882" s="116"/>
      <c r="X1882" s="116"/>
      <c r="Y1882" s="122"/>
      <c r="Z1882" s="104"/>
      <c r="AA1882" s="104"/>
      <c r="AB1882" s="104"/>
      <c r="AC1882" s="104"/>
      <c r="AD1882" s="104"/>
      <c r="AE1882" s="104"/>
      <c r="AF1882" s="104"/>
      <c r="AG1882" s="104"/>
      <c r="AH1882" s="104"/>
      <c r="AI1882" s="104"/>
      <c r="AJ1882" s="104"/>
      <c r="AK1882" s="104"/>
      <c r="AL1882" s="104"/>
      <c r="AM1882" s="104"/>
      <c r="AN1882" s="104"/>
      <c r="AO1882" s="104"/>
      <c r="AP1882" s="104"/>
      <c r="AQ1882" s="104"/>
      <c r="AR1882" s="104"/>
      <c r="AS1882" s="104"/>
      <c r="AT1882" s="104"/>
      <c r="AU1882" s="104"/>
      <c r="AV1882" s="104"/>
      <c r="AW1882" s="104"/>
      <c r="AX1882" s="104"/>
      <c r="AY1882" s="104"/>
      <c r="AZ1882" s="104"/>
      <c r="BA1882" s="104"/>
      <c r="BB1882" s="104"/>
      <c r="BC1882" s="104"/>
      <c r="BD1882" s="104"/>
      <c r="BE1882" s="104"/>
      <c r="BF1882" s="104"/>
      <c r="BG1882" s="104"/>
      <c r="BH1882" s="104"/>
      <c r="BI1882" s="104"/>
      <c r="BJ1882" s="104"/>
      <c r="BK1882" s="104"/>
      <c r="BL1882" s="104"/>
      <c r="BM1882" s="104"/>
      <c r="BN1882" s="104"/>
      <c r="BO1882" s="104"/>
      <c r="BP1882" s="104"/>
      <c r="BQ1882" s="104"/>
      <c r="BR1882" s="104"/>
      <c r="BS1882" s="104"/>
      <c r="BT1882" s="104"/>
      <c r="BU1882" s="104"/>
      <c r="BV1882" s="104"/>
      <c r="BW1882" s="104"/>
      <c r="BX1882" s="104"/>
      <c r="BY1882" s="104"/>
      <c r="BZ1882" s="104"/>
      <c r="CA1882" s="104"/>
      <c r="CB1882" s="104"/>
      <c r="CC1882" s="104"/>
      <c r="CD1882" s="104"/>
      <c r="CE1882" s="104"/>
      <c r="CF1882" s="104"/>
      <c r="CG1882" s="104"/>
      <c r="CH1882" s="104"/>
      <c r="CI1882" s="104"/>
      <c r="CJ1882" s="104"/>
      <c r="CK1882" s="104"/>
      <c r="CL1882" s="104"/>
      <c r="CM1882" s="104"/>
      <c r="CN1882" s="104"/>
      <c r="CO1882" s="104"/>
      <c r="CP1882" s="104"/>
      <c r="CQ1882" s="104"/>
      <c r="CR1882" s="104"/>
      <c r="CS1882" s="104"/>
      <c r="CT1882" s="104"/>
      <c r="CU1882" s="104"/>
      <c r="CV1882" s="104"/>
      <c r="CW1882" s="104"/>
      <c r="CX1882" s="104"/>
      <c r="CY1882" s="104"/>
      <c r="CZ1882" s="104"/>
      <c r="DA1882" s="104"/>
      <c r="DB1882" s="104"/>
      <c r="DC1882" s="104"/>
      <c r="DD1882" s="104"/>
      <c r="DE1882" s="104"/>
      <c r="DF1882" s="104"/>
      <c r="DG1882" s="104"/>
      <c r="DH1882" s="104"/>
      <c r="DI1882" s="104"/>
      <c r="DJ1882" s="107"/>
    </row>
    <row r="1883" spans="1:114" x14ac:dyDescent="0.2">
      <c r="A1883" s="164"/>
      <c r="B1883" s="165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Q1883" s="116"/>
      <c r="R1883" s="116"/>
      <c r="S1883" s="116"/>
      <c r="T1883" s="116"/>
      <c r="U1883" s="116"/>
      <c r="V1883" s="116"/>
      <c r="W1883" s="116"/>
      <c r="X1883" s="116"/>
      <c r="Y1883" s="122"/>
      <c r="Z1883" s="104"/>
      <c r="AA1883" s="104"/>
      <c r="AB1883" s="104"/>
      <c r="AC1883" s="104"/>
      <c r="AD1883" s="104"/>
      <c r="AE1883" s="104"/>
      <c r="AF1883" s="104"/>
      <c r="AG1883" s="104"/>
      <c r="AH1883" s="104"/>
      <c r="AI1883" s="104"/>
      <c r="AJ1883" s="104"/>
      <c r="AK1883" s="104"/>
      <c r="AL1883" s="104"/>
      <c r="AM1883" s="104"/>
      <c r="AN1883" s="104"/>
      <c r="AO1883" s="104"/>
      <c r="AP1883" s="104"/>
      <c r="AQ1883" s="104"/>
      <c r="AR1883" s="104"/>
      <c r="AS1883" s="104"/>
      <c r="AT1883" s="104"/>
      <c r="AU1883" s="104"/>
      <c r="AV1883" s="104"/>
      <c r="AW1883" s="104"/>
      <c r="AX1883" s="104"/>
      <c r="AY1883" s="104"/>
      <c r="AZ1883" s="104"/>
      <c r="BA1883" s="104"/>
      <c r="BB1883" s="104"/>
      <c r="BC1883" s="104"/>
      <c r="BD1883" s="104"/>
      <c r="BE1883" s="104"/>
      <c r="BF1883" s="104"/>
      <c r="BG1883" s="104"/>
      <c r="BH1883" s="104"/>
      <c r="BI1883" s="104"/>
      <c r="BJ1883" s="104"/>
      <c r="BK1883" s="104"/>
      <c r="BL1883" s="104"/>
      <c r="BM1883" s="104"/>
      <c r="BN1883" s="104"/>
      <c r="BO1883" s="104"/>
      <c r="BP1883" s="104"/>
      <c r="BQ1883" s="104"/>
      <c r="BR1883" s="104"/>
      <c r="BS1883" s="104"/>
      <c r="BT1883" s="104"/>
      <c r="BU1883" s="104"/>
      <c r="BV1883" s="104"/>
      <c r="BW1883" s="104"/>
      <c r="BX1883" s="104"/>
      <c r="BY1883" s="104"/>
      <c r="BZ1883" s="104"/>
      <c r="CA1883" s="104"/>
      <c r="CB1883" s="104"/>
      <c r="CC1883" s="104"/>
      <c r="CD1883" s="104"/>
      <c r="CE1883" s="104"/>
      <c r="CF1883" s="104"/>
      <c r="CG1883" s="104"/>
      <c r="CH1883" s="104"/>
      <c r="CI1883" s="104"/>
      <c r="CJ1883" s="104"/>
      <c r="CK1883" s="104"/>
      <c r="CL1883" s="104"/>
      <c r="CM1883" s="104"/>
      <c r="CN1883" s="104"/>
      <c r="CO1883" s="104"/>
      <c r="CP1883" s="104"/>
      <c r="CQ1883" s="104"/>
      <c r="CR1883" s="104"/>
      <c r="CS1883" s="104"/>
      <c r="CT1883" s="104"/>
      <c r="CU1883" s="104"/>
      <c r="CV1883" s="104"/>
      <c r="CW1883" s="104"/>
      <c r="CX1883" s="104"/>
      <c r="CY1883" s="104"/>
      <c r="CZ1883" s="104"/>
      <c r="DA1883" s="104"/>
      <c r="DB1883" s="104"/>
      <c r="DC1883" s="104"/>
      <c r="DD1883" s="104"/>
      <c r="DE1883" s="104"/>
      <c r="DF1883" s="104"/>
      <c r="DG1883" s="104"/>
      <c r="DH1883" s="104"/>
      <c r="DI1883" s="104"/>
      <c r="DJ1883" s="107"/>
    </row>
    <row r="1884" spans="1:114" x14ac:dyDescent="0.2">
      <c r="A1884" s="164"/>
      <c r="B1884" s="165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Q1884" s="116"/>
      <c r="R1884" s="116"/>
      <c r="S1884" s="116"/>
      <c r="T1884" s="116"/>
      <c r="U1884" s="116"/>
      <c r="V1884" s="116"/>
      <c r="W1884" s="116"/>
      <c r="X1884" s="116"/>
      <c r="Y1884" s="122"/>
      <c r="Z1884" s="104"/>
      <c r="AA1884" s="104"/>
      <c r="AB1884" s="104"/>
      <c r="AC1884" s="104"/>
      <c r="AD1884" s="104"/>
      <c r="AE1884" s="104"/>
      <c r="AF1884" s="104"/>
      <c r="AG1884" s="104"/>
      <c r="AH1884" s="104"/>
      <c r="AI1884" s="104"/>
      <c r="AJ1884" s="104"/>
      <c r="AK1884" s="104"/>
      <c r="AL1884" s="104"/>
      <c r="AM1884" s="104"/>
      <c r="AN1884" s="104"/>
      <c r="AO1884" s="104"/>
      <c r="AP1884" s="104"/>
      <c r="AQ1884" s="104"/>
      <c r="AR1884" s="104"/>
      <c r="AS1884" s="104"/>
      <c r="AT1884" s="104"/>
      <c r="AU1884" s="104"/>
      <c r="AV1884" s="104"/>
      <c r="AW1884" s="104"/>
      <c r="AX1884" s="104"/>
      <c r="AY1884" s="104"/>
      <c r="AZ1884" s="104"/>
      <c r="BA1884" s="104"/>
      <c r="BB1884" s="104"/>
      <c r="BC1884" s="104"/>
      <c r="BD1884" s="104"/>
      <c r="BE1884" s="104"/>
      <c r="BF1884" s="104"/>
      <c r="BG1884" s="104"/>
      <c r="BH1884" s="104"/>
      <c r="BI1884" s="104"/>
      <c r="BJ1884" s="104"/>
      <c r="BK1884" s="104"/>
      <c r="BL1884" s="104"/>
      <c r="BM1884" s="104"/>
      <c r="BN1884" s="104"/>
      <c r="BO1884" s="104"/>
      <c r="BP1884" s="104"/>
      <c r="BQ1884" s="104"/>
      <c r="BR1884" s="104"/>
      <c r="BS1884" s="104"/>
      <c r="BT1884" s="104"/>
      <c r="BU1884" s="104"/>
      <c r="BV1884" s="104"/>
      <c r="BW1884" s="104"/>
      <c r="BX1884" s="104"/>
      <c r="BY1884" s="104"/>
      <c r="BZ1884" s="104"/>
      <c r="CA1884" s="104"/>
      <c r="CB1884" s="104"/>
      <c r="CC1884" s="104"/>
      <c r="CD1884" s="104"/>
      <c r="CE1884" s="104"/>
      <c r="CF1884" s="104"/>
      <c r="CG1884" s="104"/>
      <c r="CH1884" s="104"/>
      <c r="CI1884" s="104"/>
      <c r="CJ1884" s="104"/>
      <c r="CK1884" s="104"/>
      <c r="CL1884" s="104"/>
      <c r="CM1884" s="104"/>
      <c r="CN1884" s="104"/>
      <c r="CO1884" s="104"/>
      <c r="CP1884" s="104"/>
      <c r="CQ1884" s="104"/>
      <c r="CR1884" s="104"/>
      <c r="CS1884" s="104"/>
      <c r="CT1884" s="104"/>
      <c r="CU1884" s="104"/>
      <c r="CV1884" s="104"/>
      <c r="CW1884" s="104"/>
      <c r="CX1884" s="104"/>
      <c r="CY1884" s="104"/>
      <c r="CZ1884" s="104"/>
      <c r="DA1884" s="104"/>
      <c r="DB1884" s="104"/>
      <c r="DC1884" s="104"/>
      <c r="DD1884" s="104"/>
      <c r="DE1884" s="104"/>
      <c r="DF1884" s="104"/>
      <c r="DG1884" s="104"/>
      <c r="DH1884" s="104"/>
      <c r="DI1884" s="104"/>
      <c r="DJ1884" s="107"/>
    </row>
    <row r="1885" spans="1:114" x14ac:dyDescent="0.2">
      <c r="A1885" s="164"/>
      <c r="B1885" s="165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Q1885" s="116"/>
      <c r="R1885" s="116"/>
      <c r="S1885" s="116"/>
      <c r="T1885" s="116"/>
      <c r="U1885" s="116"/>
      <c r="V1885" s="116"/>
      <c r="W1885" s="116"/>
      <c r="X1885" s="116"/>
      <c r="Y1885" s="122"/>
      <c r="Z1885" s="104"/>
      <c r="AA1885" s="104"/>
      <c r="AB1885" s="104"/>
      <c r="AC1885" s="104"/>
      <c r="AD1885" s="104"/>
      <c r="AE1885" s="104"/>
      <c r="AF1885" s="104"/>
      <c r="AG1885" s="104"/>
      <c r="AH1885" s="104"/>
      <c r="AI1885" s="104"/>
      <c r="AJ1885" s="104"/>
      <c r="AK1885" s="104"/>
      <c r="AL1885" s="104"/>
      <c r="AM1885" s="104"/>
      <c r="AN1885" s="104"/>
      <c r="AO1885" s="104"/>
      <c r="AP1885" s="104"/>
      <c r="AQ1885" s="104"/>
      <c r="AR1885" s="104"/>
      <c r="AS1885" s="104"/>
      <c r="AT1885" s="104"/>
      <c r="AU1885" s="104"/>
      <c r="AV1885" s="104"/>
      <c r="AW1885" s="104"/>
      <c r="AX1885" s="104"/>
      <c r="AY1885" s="104"/>
      <c r="AZ1885" s="104"/>
      <c r="BA1885" s="104"/>
      <c r="BB1885" s="104"/>
      <c r="BC1885" s="104"/>
      <c r="BD1885" s="104"/>
      <c r="BE1885" s="104"/>
      <c r="BF1885" s="104"/>
      <c r="BG1885" s="104"/>
      <c r="BH1885" s="104"/>
      <c r="BI1885" s="104"/>
      <c r="BJ1885" s="104"/>
      <c r="BK1885" s="104"/>
      <c r="BL1885" s="104"/>
      <c r="BM1885" s="104"/>
      <c r="BN1885" s="104"/>
      <c r="BO1885" s="104"/>
      <c r="BP1885" s="104"/>
      <c r="BQ1885" s="104"/>
      <c r="BR1885" s="104"/>
      <c r="BS1885" s="104"/>
      <c r="BT1885" s="104"/>
      <c r="BU1885" s="104"/>
      <c r="BV1885" s="104"/>
      <c r="BW1885" s="104"/>
      <c r="BX1885" s="104"/>
      <c r="BY1885" s="104"/>
      <c r="BZ1885" s="104"/>
      <c r="CA1885" s="104"/>
      <c r="CB1885" s="104"/>
      <c r="CC1885" s="104"/>
      <c r="CD1885" s="104"/>
      <c r="CE1885" s="104"/>
      <c r="CF1885" s="104"/>
      <c r="CG1885" s="104"/>
      <c r="CH1885" s="104"/>
      <c r="CI1885" s="104"/>
      <c r="CJ1885" s="104"/>
      <c r="CK1885" s="104"/>
      <c r="CL1885" s="104"/>
      <c r="CM1885" s="104"/>
      <c r="CN1885" s="104"/>
      <c r="CO1885" s="104"/>
      <c r="CP1885" s="104"/>
      <c r="CQ1885" s="104"/>
      <c r="CR1885" s="104"/>
      <c r="CS1885" s="104"/>
      <c r="CT1885" s="104"/>
      <c r="CU1885" s="104"/>
      <c r="CV1885" s="104"/>
      <c r="CW1885" s="104"/>
      <c r="CX1885" s="104"/>
      <c r="CY1885" s="104"/>
      <c r="CZ1885" s="104"/>
      <c r="DA1885" s="104"/>
      <c r="DB1885" s="104"/>
      <c r="DC1885" s="104"/>
      <c r="DD1885" s="104"/>
      <c r="DE1885" s="104"/>
      <c r="DF1885" s="104"/>
      <c r="DG1885" s="104"/>
      <c r="DH1885" s="104"/>
      <c r="DI1885" s="104"/>
      <c r="DJ1885" s="107"/>
    </row>
    <row r="1886" spans="1:114" x14ac:dyDescent="0.2">
      <c r="A1886" s="164"/>
      <c r="B1886" s="165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Q1886" s="116"/>
      <c r="R1886" s="116"/>
      <c r="S1886" s="116"/>
      <c r="T1886" s="116"/>
      <c r="U1886" s="116"/>
      <c r="V1886" s="116"/>
      <c r="W1886" s="116"/>
      <c r="X1886" s="116"/>
      <c r="Y1886" s="122"/>
      <c r="Z1886" s="104"/>
      <c r="AA1886" s="104"/>
      <c r="AB1886" s="104"/>
      <c r="AC1886" s="104"/>
      <c r="AD1886" s="104"/>
      <c r="AE1886" s="104"/>
      <c r="AF1886" s="104"/>
      <c r="AG1886" s="104"/>
      <c r="AH1886" s="104"/>
      <c r="AI1886" s="104"/>
      <c r="AJ1886" s="104"/>
      <c r="AK1886" s="104"/>
      <c r="AL1886" s="104"/>
      <c r="AM1886" s="104"/>
      <c r="AN1886" s="104"/>
      <c r="AO1886" s="104"/>
      <c r="AP1886" s="104"/>
      <c r="AQ1886" s="104"/>
      <c r="AR1886" s="104"/>
      <c r="AS1886" s="104"/>
      <c r="AT1886" s="104"/>
      <c r="AU1886" s="104"/>
      <c r="AV1886" s="104"/>
      <c r="AW1886" s="104"/>
      <c r="AX1886" s="104"/>
      <c r="AY1886" s="104"/>
      <c r="AZ1886" s="104"/>
      <c r="BA1886" s="104"/>
      <c r="BB1886" s="104"/>
      <c r="BC1886" s="104"/>
      <c r="BD1886" s="104"/>
      <c r="BE1886" s="104"/>
      <c r="BF1886" s="104"/>
      <c r="BG1886" s="104"/>
      <c r="BH1886" s="104"/>
      <c r="BI1886" s="104"/>
      <c r="BJ1886" s="104"/>
      <c r="BK1886" s="104"/>
      <c r="BL1886" s="104"/>
      <c r="BM1886" s="104"/>
      <c r="BN1886" s="104"/>
      <c r="BO1886" s="104"/>
      <c r="BP1886" s="104"/>
      <c r="BQ1886" s="104"/>
      <c r="BR1886" s="104"/>
      <c r="BS1886" s="104"/>
      <c r="BT1886" s="104"/>
      <c r="BU1886" s="104"/>
      <c r="BV1886" s="104"/>
      <c r="BW1886" s="104"/>
      <c r="BX1886" s="104"/>
      <c r="BY1886" s="104"/>
      <c r="BZ1886" s="104"/>
      <c r="CA1886" s="104"/>
      <c r="CB1886" s="104"/>
      <c r="CC1886" s="104"/>
      <c r="CD1886" s="104"/>
      <c r="CE1886" s="104"/>
      <c r="CF1886" s="104"/>
      <c r="CG1886" s="104"/>
      <c r="CH1886" s="104"/>
      <c r="CI1886" s="104"/>
      <c r="CJ1886" s="104"/>
      <c r="CK1886" s="104"/>
      <c r="CL1886" s="104"/>
      <c r="CM1886" s="104"/>
      <c r="CN1886" s="104"/>
      <c r="CO1886" s="104"/>
      <c r="CP1886" s="104"/>
      <c r="CQ1886" s="104"/>
      <c r="CR1886" s="104"/>
      <c r="CS1886" s="104"/>
      <c r="CT1886" s="104"/>
      <c r="CU1886" s="104"/>
      <c r="CV1886" s="104"/>
      <c r="CW1886" s="104"/>
      <c r="CX1886" s="104"/>
      <c r="CY1886" s="104"/>
      <c r="CZ1886" s="104"/>
      <c r="DA1886" s="104"/>
      <c r="DB1886" s="104"/>
      <c r="DC1886" s="104"/>
      <c r="DD1886" s="104"/>
      <c r="DE1886" s="104"/>
      <c r="DF1886" s="104"/>
      <c r="DG1886" s="104"/>
      <c r="DH1886" s="104"/>
      <c r="DI1886" s="104"/>
      <c r="DJ1886" s="107"/>
    </row>
    <row r="1887" spans="1:114" x14ac:dyDescent="0.2">
      <c r="A1887" s="164"/>
      <c r="B1887" s="165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Q1887" s="116"/>
      <c r="R1887" s="116"/>
      <c r="S1887" s="116"/>
      <c r="T1887" s="116"/>
      <c r="U1887" s="116"/>
      <c r="V1887" s="116"/>
      <c r="W1887" s="116"/>
      <c r="X1887" s="116"/>
      <c r="Y1887" s="122"/>
      <c r="Z1887" s="104"/>
      <c r="AA1887" s="104"/>
      <c r="AB1887" s="104"/>
      <c r="AC1887" s="104"/>
      <c r="AD1887" s="104"/>
      <c r="AE1887" s="104"/>
      <c r="AF1887" s="104"/>
      <c r="AG1887" s="104"/>
      <c r="AH1887" s="104"/>
      <c r="AI1887" s="104"/>
      <c r="AJ1887" s="104"/>
      <c r="AK1887" s="104"/>
      <c r="AL1887" s="104"/>
      <c r="AM1887" s="104"/>
      <c r="AN1887" s="104"/>
      <c r="AO1887" s="104"/>
      <c r="AP1887" s="104"/>
      <c r="AQ1887" s="104"/>
      <c r="AR1887" s="104"/>
      <c r="AS1887" s="104"/>
      <c r="AT1887" s="104"/>
      <c r="AU1887" s="104"/>
      <c r="AV1887" s="104"/>
      <c r="AW1887" s="104"/>
      <c r="AX1887" s="104"/>
      <c r="AY1887" s="104"/>
      <c r="AZ1887" s="104"/>
      <c r="BA1887" s="104"/>
      <c r="BB1887" s="104"/>
      <c r="BC1887" s="104"/>
      <c r="BD1887" s="104"/>
      <c r="BE1887" s="104"/>
      <c r="BF1887" s="104"/>
      <c r="BG1887" s="104"/>
      <c r="BH1887" s="104"/>
      <c r="BI1887" s="104"/>
      <c r="BJ1887" s="104"/>
      <c r="BK1887" s="104"/>
      <c r="BL1887" s="104"/>
      <c r="BM1887" s="104"/>
      <c r="BN1887" s="104"/>
      <c r="BO1887" s="104"/>
      <c r="BP1887" s="104"/>
      <c r="BQ1887" s="104"/>
      <c r="BR1887" s="104"/>
      <c r="BS1887" s="104"/>
      <c r="BT1887" s="104"/>
      <c r="BU1887" s="104"/>
      <c r="BV1887" s="104"/>
      <c r="BW1887" s="104"/>
      <c r="BX1887" s="104"/>
      <c r="BY1887" s="104"/>
      <c r="BZ1887" s="104"/>
      <c r="CA1887" s="104"/>
      <c r="CB1887" s="104"/>
      <c r="CC1887" s="104"/>
      <c r="CD1887" s="104"/>
      <c r="CE1887" s="104"/>
      <c r="CF1887" s="104"/>
      <c r="CG1887" s="104"/>
      <c r="CH1887" s="104"/>
      <c r="CI1887" s="104"/>
      <c r="CJ1887" s="104"/>
      <c r="CK1887" s="104"/>
      <c r="CL1887" s="104"/>
      <c r="CM1887" s="104"/>
      <c r="CN1887" s="104"/>
      <c r="CO1887" s="104"/>
      <c r="CP1887" s="104"/>
      <c r="CQ1887" s="104"/>
      <c r="CR1887" s="104"/>
      <c r="CS1887" s="104"/>
      <c r="CT1887" s="104"/>
      <c r="CU1887" s="104"/>
      <c r="CV1887" s="104"/>
      <c r="CW1887" s="104"/>
      <c r="CX1887" s="104"/>
      <c r="CY1887" s="104"/>
      <c r="CZ1887" s="104"/>
      <c r="DA1887" s="104"/>
      <c r="DB1887" s="104"/>
      <c r="DC1887" s="104"/>
      <c r="DD1887" s="104"/>
      <c r="DE1887" s="104"/>
      <c r="DF1887" s="104"/>
      <c r="DG1887" s="104"/>
      <c r="DH1887" s="104"/>
      <c r="DI1887" s="104"/>
      <c r="DJ1887" s="107"/>
    </row>
    <row r="1888" spans="1:114" x14ac:dyDescent="0.2">
      <c r="A1888" s="164"/>
      <c r="B1888" s="165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Q1888" s="116"/>
      <c r="R1888" s="116"/>
      <c r="S1888" s="116"/>
      <c r="T1888" s="116"/>
      <c r="U1888" s="116"/>
      <c r="V1888" s="116"/>
      <c r="W1888" s="116"/>
      <c r="X1888" s="116"/>
      <c r="Y1888" s="122"/>
      <c r="Z1888" s="104"/>
      <c r="AA1888" s="104"/>
      <c r="AB1888" s="104"/>
      <c r="AC1888" s="104"/>
      <c r="AD1888" s="104"/>
      <c r="AE1888" s="104"/>
      <c r="AF1888" s="104"/>
      <c r="AG1888" s="104"/>
      <c r="AH1888" s="104"/>
      <c r="AI1888" s="104"/>
      <c r="AJ1888" s="104"/>
      <c r="AK1888" s="104"/>
      <c r="AL1888" s="104"/>
      <c r="AM1888" s="104"/>
      <c r="AN1888" s="104"/>
      <c r="AO1888" s="104"/>
      <c r="AP1888" s="104"/>
      <c r="AQ1888" s="104"/>
      <c r="AR1888" s="104"/>
      <c r="AS1888" s="104"/>
      <c r="AT1888" s="104"/>
      <c r="AU1888" s="104"/>
      <c r="AV1888" s="104"/>
      <c r="AW1888" s="104"/>
      <c r="AX1888" s="104"/>
      <c r="AY1888" s="104"/>
      <c r="AZ1888" s="104"/>
      <c r="BA1888" s="104"/>
      <c r="BB1888" s="104"/>
      <c r="BC1888" s="104"/>
      <c r="BD1888" s="104"/>
      <c r="BE1888" s="104"/>
      <c r="BF1888" s="104"/>
      <c r="BG1888" s="104"/>
      <c r="BH1888" s="104"/>
      <c r="BI1888" s="104"/>
      <c r="BJ1888" s="104"/>
      <c r="BK1888" s="104"/>
      <c r="BL1888" s="104"/>
      <c r="BM1888" s="104"/>
      <c r="BN1888" s="104"/>
      <c r="BO1888" s="104"/>
      <c r="BP1888" s="104"/>
      <c r="BQ1888" s="104"/>
      <c r="BR1888" s="104"/>
      <c r="BS1888" s="104"/>
      <c r="BT1888" s="104"/>
      <c r="BU1888" s="104"/>
      <c r="BV1888" s="104"/>
      <c r="BW1888" s="104"/>
      <c r="BX1888" s="104"/>
      <c r="BY1888" s="104"/>
      <c r="BZ1888" s="104"/>
      <c r="CA1888" s="104"/>
      <c r="CB1888" s="104"/>
      <c r="CC1888" s="104"/>
      <c r="CD1888" s="104"/>
      <c r="CE1888" s="104"/>
      <c r="CF1888" s="104"/>
      <c r="CG1888" s="104"/>
      <c r="CH1888" s="104"/>
      <c r="CI1888" s="104"/>
      <c r="CJ1888" s="104"/>
      <c r="CK1888" s="104"/>
      <c r="CL1888" s="104"/>
      <c r="CM1888" s="104"/>
      <c r="CN1888" s="104"/>
      <c r="CO1888" s="104"/>
      <c r="CP1888" s="104"/>
      <c r="CQ1888" s="104"/>
      <c r="CR1888" s="104"/>
      <c r="CS1888" s="104"/>
      <c r="CT1888" s="104"/>
      <c r="CU1888" s="104"/>
      <c r="CV1888" s="104"/>
      <c r="CW1888" s="104"/>
      <c r="CX1888" s="104"/>
      <c r="CY1888" s="104"/>
      <c r="CZ1888" s="104"/>
      <c r="DA1888" s="104"/>
      <c r="DB1888" s="104"/>
      <c r="DC1888" s="104"/>
      <c r="DD1888" s="104"/>
      <c r="DE1888" s="104"/>
      <c r="DF1888" s="104"/>
      <c r="DG1888" s="104"/>
      <c r="DH1888" s="104"/>
      <c r="DI1888" s="104"/>
      <c r="DJ1888" s="107"/>
    </row>
    <row r="1889" spans="1:114" x14ac:dyDescent="0.2">
      <c r="A1889" s="164"/>
      <c r="B1889" s="165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Q1889" s="116"/>
      <c r="R1889" s="116"/>
      <c r="S1889" s="116"/>
      <c r="T1889" s="116"/>
      <c r="U1889" s="116"/>
      <c r="V1889" s="116"/>
      <c r="W1889" s="116"/>
      <c r="X1889" s="116"/>
      <c r="Y1889" s="122"/>
      <c r="Z1889" s="104"/>
      <c r="AA1889" s="104"/>
      <c r="AB1889" s="104"/>
      <c r="AC1889" s="104"/>
      <c r="AD1889" s="104"/>
      <c r="AE1889" s="104"/>
      <c r="AF1889" s="104"/>
      <c r="AG1889" s="104"/>
      <c r="AH1889" s="104"/>
      <c r="AI1889" s="104"/>
      <c r="AJ1889" s="104"/>
      <c r="AK1889" s="104"/>
      <c r="AL1889" s="104"/>
      <c r="AM1889" s="104"/>
      <c r="AN1889" s="104"/>
      <c r="AO1889" s="104"/>
      <c r="AP1889" s="104"/>
      <c r="AQ1889" s="104"/>
      <c r="AR1889" s="104"/>
      <c r="AS1889" s="104"/>
      <c r="AT1889" s="104"/>
      <c r="AU1889" s="104"/>
      <c r="AV1889" s="104"/>
      <c r="AW1889" s="104"/>
      <c r="AX1889" s="104"/>
      <c r="AY1889" s="104"/>
      <c r="AZ1889" s="104"/>
      <c r="BA1889" s="104"/>
      <c r="BB1889" s="104"/>
      <c r="BC1889" s="104"/>
      <c r="BD1889" s="104"/>
      <c r="BE1889" s="104"/>
      <c r="BF1889" s="104"/>
      <c r="BG1889" s="104"/>
      <c r="BH1889" s="104"/>
      <c r="BI1889" s="104"/>
      <c r="BJ1889" s="104"/>
      <c r="BK1889" s="104"/>
      <c r="BL1889" s="104"/>
      <c r="BM1889" s="104"/>
      <c r="BN1889" s="104"/>
      <c r="BO1889" s="104"/>
      <c r="BP1889" s="104"/>
      <c r="BQ1889" s="104"/>
      <c r="BR1889" s="104"/>
      <c r="BS1889" s="104"/>
      <c r="BT1889" s="104"/>
      <c r="BU1889" s="104"/>
      <c r="BV1889" s="104"/>
      <c r="BW1889" s="104"/>
      <c r="BX1889" s="104"/>
      <c r="BY1889" s="104"/>
      <c r="BZ1889" s="104"/>
      <c r="CA1889" s="104"/>
      <c r="CB1889" s="104"/>
      <c r="CC1889" s="104"/>
      <c r="CD1889" s="104"/>
      <c r="CE1889" s="104"/>
      <c r="CF1889" s="104"/>
      <c r="CG1889" s="104"/>
      <c r="CH1889" s="104"/>
      <c r="CI1889" s="104"/>
      <c r="CJ1889" s="104"/>
      <c r="CK1889" s="104"/>
      <c r="CL1889" s="104"/>
      <c r="CM1889" s="104"/>
      <c r="CN1889" s="104"/>
      <c r="CO1889" s="104"/>
      <c r="CP1889" s="104"/>
      <c r="CQ1889" s="104"/>
      <c r="CR1889" s="104"/>
      <c r="CS1889" s="104"/>
      <c r="CT1889" s="104"/>
      <c r="CU1889" s="104"/>
      <c r="CV1889" s="104"/>
      <c r="CW1889" s="104"/>
      <c r="CX1889" s="104"/>
      <c r="CY1889" s="104"/>
      <c r="CZ1889" s="104"/>
      <c r="DA1889" s="104"/>
      <c r="DB1889" s="104"/>
      <c r="DC1889" s="104"/>
      <c r="DD1889" s="104"/>
      <c r="DE1889" s="104"/>
      <c r="DF1889" s="104"/>
      <c r="DG1889" s="104"/>
      <c r="DH1889" s="104"/>
      <c r="DI1889" s="104"/>
      <c r="DJ1889" s="107"/>
    </row>
    <row r="1890" spans="1:114" x14ac:dyDescent="0.2">
      <c r="A1890" s="164"/>
      <c r="B1890" s="165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Q1890" s="116"/>
      <c r="R1890" s="116"/>
      <c r="S1890" s="116"/>
      <c r="T1890" s="116"/>
      <c r="U1890" s="116"/>
      <c r="V1890" s="116"/>
      <c r="W1890" s="116"/>
      <c r="X1890" s="116"/>
      <c r="Y1890" s="122"/>
      <c r="Z1890" s="104"/>
      <c r="AA1890" s="104"/>
      <c r="AB1890" s="104"/>
      <c r="AC1890" s="104"/>
      <c r="AD1890" s="104"/>
      <c r="AE1890" s="104"/>
      <c r="AF1890" s="104"/>
      <c r="AG1890" s="104"/>
      <c r="AH1890" s="104"/>
      <c r="AI1890" s="104"/>
      <c r="AJ1890" s="104"/>
      <c r="AK1890" s="104"/>
      <c r="AL1890" s="104"/>
      <c r="AM1890" s="104"/>
      <c r="AN1890" s="104"/>
      <c r="AO1890" s="104"/>
      <c r="AP1890" s="104"/>
      <c r="AQ1890" s="104"/>
      <c r="AR1890" s="104"/>
      <c r="AS1890" s="104"/>
      <c r="AT1890" s="104"/>
      <c r="AU1890" s="104"/>
      <c r="AV1890" s="104"/>
      <c r="AW1890" s="104"/>
      <c r="AX1890" s="104"/>
      <c r="AY1890" s="104"/>
      <c r="AZ1890" s="104"/>
      <c r="BA1890" s="104"/>
      <c r="BB1890" s="104"/>
      <c r="BC1890" s="104"/>
      <c r="BD1890" s="104"/>
      <c r="BE1890" s="104"/>
      <c r="BF1890" s="104"/>
      <c r="BG1890" s="104"/>
      <c r="BH1890" s="104"/>
      <c r="BI1890" s="104"/>
      <c r="BJ1890" s="104"/>
      <c r="BK1890" s="104"/>
      <c r="BL1890" s="104"/>
      <c r="BM1890" s="104"/>
      <c r="BN1890" s="104"/>
      <c r="BO1890" s="104"/>
      <c r="BP1890" s="104"/>
      <c r="BQ1890" s="104"/>
      <c r="BR1890" s="104"/>
      <c r="BS1890" s="104"/>
      <c r="BT1890" s="104"/>
      <c r="BU1890" s="104"/>
      <c r="BV1890" s="104"/>
      <c r="BW1890" s="104"/>
      <c r="BX1890" s="104"/>
      <c r="BY1890" s="104"/>
      <c r="BZ1890" s="104"/>
      <c r="CA1890" s="104"/>
      <c r="CB1890" s="104"/>
      <c r="CC1890" s="104"/>
      <c r="CD1890" s="104"/>
      <c r="CE1890" s="104"/>
      <c r="CF1890" s="104"/>
      <c r="CG1890" s="104"/>
      <c r="CH1890" s="104"/>
      <c r="CI1890" s="104"/>
      <c r="CJ1890" s="104"/>
      <c r="CK1890" s="104"/>
      <c r="CL1890" s="104"/>
      <c r="CM1890" s="104"/>
      <c r="CN1890" s="104"/>
      <c r="CO1890" s="104"/>
      <c r="CP1890" s="104"/>
      <c r="CQ1890" s="104"/>
      <c r="CR1890" s="104"/>
      <c r="CS1890" s="104"/>
      <c r="CT1890" s="104"/>
      <c r="CU1890" s="104"/>
      <c r="CV1890" s="104"/>
      <c r="CW1890" s="104"/>
      <c r="CX1890" s="104"/>
      <c r="CY1890" s="104"/>
      <c r="CZ1890" s="104"/>
      <c r="DA1890" s="104"/>
      <c r="DB1890" s="104"/>
      <c r="DC1890" s="104"/>
      <c r="DD1890" s="104"/>
      <c r="DE1890" s="104"/>
      <c r="DF1890" s="104"/>
      <c r="DG1890" s="104"/>
      <c r="DH1890" s="104"/>
      <c r="DI1890" s="104"/>
      <c r="DJ1890" s="107"/>
    </row>
    <row r="1891" spans="1:114" x14ac:dyDescent="0.2">
      <c r="A1891" s="164"/>
      <c r="B1891" s="165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Q1891" s="116"/>
      <c r="R1891" s="116"/>
      <c r="S1891" s="116"/>
      <c r="T1891" s="116"/>
      <c r="U1891" s="116"/>
      <c r="V1891" s="116"/>
      <c r="W1891" s="116"/>
      <c r="X1891" s="116"/>
      <c r="Y1891" s="122"/>
      <c r="Z1891" s="104"/>
      <c r="AA1891" s="104"/>
      <c r="AB1891" s="104"/>
      <c r="AC1891" s="104"/>
      <c r="AD1891" s="104"/>
      <c r="AE1891" s="104"/>
      <c r="AF1891" s="104"/>
      <c r="AG1891" s="104"/>
      <c r="AH1891" s="104"/>
      <c r="AI1891" s="104"/>
      <c r="AJ1891" s="104"/>
      <c r="AK1891" s="104"/>
      <c r="AL1891" s="104"/>
      <c r="AM1891" s="104"/>
      <c r="AN1891" s="104"/>
      <c r="AO1891" s="104"/>
      <c r="AP1891" s="104"/>
      <c r="AQ1891" s="104"/>
      <c r="AR1891" s="104"/>
      <c r="AS1891" s="104"/>
      <c r="AT1891" s="104"/>
      <c r="AU1891" s="104"/>
      <c r="AV1891" s="104"/>
      <c r="AW1891" s="104"/>
      <c r="AX1891" s="104"/>
      <c r="AY1891" s="104"/>
      <c r="AZ1891" s="104"/>
      <c r="BA1891" s="104"/>
      <c r="BB1891" s="104"/>
      <c r="BC1891" s="104"/>
      <c r="BD1891" s="104"/>
      <c r="BE1891" s="104"/>
      <c r="BF1891" s="104"/>
      <c r="BG1891" s="104"/>
      <c r="BH1891" s="104"/>
      <c r="BI1891" s="104"/>
      <c r="BJ1891" s="104"/>
      <c r="BK1891" s="104"/>
      <c r="BL1891" s="104"/>
      <c r="BM1891" s="104"/>
      <c r="BN1891" s="104"/>
      <c r="BO1891" s="104"/>
      <c r="BP1891" s="104"/>
      <c r="BQ1891" s="104"/>
      <c r="BR1891" s="104"/>
      <c r="BS1891" s="104"/>
      <c r="BT1891" s="104"/>
      <c r="BU1891" s="104"/>
      <c r="BV1891" s="104"/>
      <c r="BW1891" s="104"/>
      <c r="BX1891" s="104"/>
      <c r="BY1891" s="104"/>
      <c r="BZ1891" s="104"/>
      <c r="CA1891" s="104"/>
      <c r="CB1891" s="104"/>
      <c r="CC1891" s="104"/>
      <c r="CD1891" s="104"/>
      <c r="CE1891" s="104"/>
      <c r="CF1891" s="104"/>
      <c r="CG1891" s="104"/>
      <c r="CH1891" s="104"/>
      <c r="CI1891" s="104"/>
      <c r="CJ1891" s="104"/>
      <c r="CK1891" s="104"/>
      <c r="CL1891" s="104"/>
      <c r="CM1891" s="104"/>
      <c r="CN1891" s="104"/>
      <c r="CO1891" s="104"/>
      <c r="CP1891" s="104"/>
      <c r="CQ1891" s="104"/>
      <c r="CR1891" s="104"/>
      <c r="CS1891" s="104"/>
      <c r="CT1891" s="104"/>
      <c r="CU1891" s="104"/>
      <c r="CV1891" s="104"/>
      <c r="CW1891" s="104"/>
      <c r="CX1891" s="104"/>
      <c r="CY1891" s="104"/>
      <c r="CZ1891" s="104"/>
      <c r="DA1891" s="104"/>
      <c r="DB1891" s="104"/>
      <c r="DC1891" s="104"/>
      <c r="DD1891" s="104"/>
      <c r="DE1891" s="104"/>
      <c r="DF1891" s="104"/>
      <c r="DG1891" s="104"/>
      <c r="DH1891" s="104"/>
      <c r="DI1891" s="104"/>
      <c r="DJ1891" s="107"/>
    </row>
    <row r="1892" spans="1:114" x14ac:dyDescent="0.2">
      <c r="A1892" s="164"/>
      <c r="B1892" s="165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Q1892" s="116"/>
      <c r="R1892" s="116"/>
      <c r="S1892" s="116"/>
      <c r="T1892" s="116"/>
      <c r="U1892" s="116"/>
      <c r="V1892" s="116"/>
      <c r="W1892" s="116"/>
      <c r="X1892" s="116"/>
      <c r="Y1892" s="122"/>
      <c r="Z1892" s="104"/>
      <c r="AA1892" s="104"/>
      <c r="AB1892" s="104"/>
      <c r="AC1892" s="104"/>
      <c r="AD1892" s="104"/>
      <c r="AE1892" s="104"/>
      <c r="AF1892" s="104"/>
      <c r="AG1892" s="104"/>
      <c r="AH1892" s="104"/>
      <c r="AI1892" s="104"/>
      <c r="AJ1892" s="104"/>
      <c r="AK1892" s="104"/>
      <c r="AL1892" s="104"/>
      <c r="AM1892" s="104"/>
      <c r="AN1892" s="104"/>
      <c r="AO1892" s="104"/>
      <c r="AP1892" s="104"/>
      <c r="AQ1892" s="104"/>
      <c r="AR1892" s="104"/>
      <c r="AS1892" s="104"/>
      <c r="AT1892" s="104"/>
      <c r="AU1892" s="104"/>
      <c r="AV1892" s="104"/>
      <c r="AW1892" s="104"/>
      <c r="AX1892" s="104"/>
      <c r="AY1892" s="104"/>
      <c r="AZ1892" s="104"/>
      <c r="BA1892" s="104"/>
      <c r="BB1892" s="104"/>
      <c r="BC1892" s="104"/>
      <c r="BD1892" s="104"/>
      <c r="BE1892" s="104"/>
      <c r="BF1892" s="104"/>
      <c r="BG1892" s="104"/>
      <c r="BH1892" s="104"/>
      <c r="BI1892" s="104"/>
      <c r="BJ1892" s="104"/>
      <c r="BK1892" s="104"/>
      <c r="BL1892" s="104"/>
      <c r="BM1892" s="104"/>
      <c r="BN1892" s="104"/>
      <c r="BO1892" s="104"/>
      <c r="BP1892" s="104"/>
      <c r="BQ1892" s="104"/>
      <c r="BR1892" s="104"/>
      <c r="BS1892" s="104"/>
      <c r="BT1892" s="104"/>
      <c r="BU1892" s="104"/>
      <c r="BV1892" s="104"/>
      <c r="BW1892" s="104"/>
      <c r="BX1892" s="104"/>
      <c r="BY1892" s="104"/>
      <c r="BZ1892" s="104"/>
      <c r="CA1892" s="104"/>
      <c r="CB1892" s="104"/>
      <c r="CC1892" s="104"/>
      <c r="CD1892" s="104"/>
      <c r="CE1892" s="104"/>
      <c r="CF1892" s="104"/>
      <c r="CG1892" s="104"/>
      <c r="CH1892" s="104"/>
      <c r="CI1892" s="104"/>
      <c r="CJ1892" s="104"/>
      <c r="CK1892" s="104"/>
      <c r="CL1892" s="104"/>
      <c r="CM1892" s="104"/>
      <c r="CN1892" s="104"/>
      <c r="CO1892" s="104"/>
      <c r="CP1892" s="104"/>
      <c r="CQ1892" s="104"/>
      <c r="CR1892" s="104"/>
      <c r="CS1892" s="104"/>
      <c r="CT1892" s="104"/>
      <c r="CU1892" s="104"/>
      <c r="CV1892" s="104"/>
      <c r="CW1892" s="104"/>
      <c r="CX1892" s="104"/>
      <c r="CY1892" s="104"/>
      <c r="CZ1892" s="104"/>
      <c r="DA1892" s="104"/>
      <c r="DB1892" s="104"/>
      <c r="DC1892" s="104"/>
      <c r="DD1892" s="104"/>
      <c r="DE1892" s="104"/>
      <c r="DF1892" s="104"/>
      <c r="DG1892" s="104"/>
      <c r="DH1892" s="104"/>
      <c r="DI1892" s="104"/>
      <c r="DJ1892" s="107"/>
    </row>
    <row r="1893" spans="1:114" x14ac:dyDescent="0.2">
      <c r="A1893" s="164"/>
      <c r="B1893" s="165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Q1893" s="116"/>
      <c r="R1893" s="116"/>
      <c r="S1893" s="116"/>
      <c r="T1893" s="116"/>
      <c r="U1893" s="116"/>
      <c r="V1893" s="116"/>
      <c r="W1893" s="116"/>
      <c r="X1893" s="116"/>
      <c r="Y1893" s="122"/>
      <c r="Z1893" s="104"/>
      <c r="AA1893" s="104"/>
      <c r="AB1893" s="104"/>
      <c r="AC1893" s="104"/>
      <c r="AD1893" s="104"/>
      <c r="AE1893" s="104"/>
      <c r="AF1893" s="104"/>
      <c r="AG1893" s="104"/>
      <c r="AH1893" s="104"/>
      <c r="AI1893" s="104"/>
      <c r="AJ1893" s="104"/>
      <c r="AK1893" s="104"/>
      <c r="AL1893" s="104"/>
      <c r="AM1893" s="104"/>
      <c r="AN1893" s="104"/>
      <c r="AO1893" s="104"/>
      <c r="AP1893" s="104"/>
      <c r="AQ1893" s="104"/>
      <c r="AR1893" s="104"/>
      <c r="AS1893" s="104"/>
      <c r="AT1893" s="104"/>
      <c r="AU1893" s="104"/>
      <c r="AV1893" s="104"/>
      <c r="AW1893" s="104"/>
      <c r="AX1893" s="104"/>
      <c r="AY1893" s="104"/>
      <c r="AZ1893" s="104"/>
      <c r="BA1893" s="104"/>
      <c r="BB1893" s="104"/>
      <c r="BC1893" s="104"/>
      <c r="BD1893" s="104"/>
      <c r="BE1893" s="104"/>
      <c r="BF1893" s="104"/>
      <c r="BG1893" s="104"/>
      <c r="BH1893" s="104"/>
      <c r="BI1893" s="104"/>
      <c r="BJ1893" s="104"/>
      <c r="BK1893" s="104"/>
      <c r="BL1893" s="104"/>
      <c r="BM1893" s="104"/>
      <c r="BN1893" s="104"/>
      <c r="BO1893" s="104"/>
      <c r="BP1893" s="104"/>
      <c r="BQ1893" s="104"/>
      <c r="BR1893" s="104"/>
      <c r="BS1893" s="104"/>
      <c r="BT1893" s="104"/>
      <c r="BU1893" s="104"/>
      <c r="BV1893" s="104"/>
      <c r="BW1893" s="104"/>
      <c r="BX1893" s="104"/>
      <c r="BY1893" s="104"/>
      <c r="BZ1893" s="104"/>
      <c r="CA1893" s="104"/>
      <c r="CB1893" s="104"/>
      <c r="CC1893" s="104"/>
      <c r="CD1893" s="104"/>
      <c r="CE1893" s="104"/>
      <c r="CF1893" s="104"/>
      <c r="CG1893" s="104"/>
      <c r="CH1893" s="104"/>
      <c r="CI1893" s="104"/>
      <c r="CJ1893" s="104"/>
      <c r="CK1893" s="104"/>
      <c r="CL1893" s="104"/>
      <c r="CM1893" s="104"/>
      <c r="CN1893" s="104"/>
      <c r="CO1893" s="104"/>
      <c r="CP1893" s="104"/>
      <c r="CQ1893" s="104"/>
      <c r="CR1893" s="104"/>
      <c r="CS1893" s="104"/>
      <c r="CT1893" s="104"/>
      <c r="CU1893" s="104"/>
      <c r="CV1893" s="104"/>
      <c r="CW1893" s="104"/>
      <c r="CX1893" s="104"/>
      <c r="CY1893" s="104"/>
      <c r="CZ1893" s="104"/>
      <c r="DA1893" s="104"/>
      <c r="DB1893" s="104"/>
      <c r="DC1893" s="104"/>
      <c r="DD1893" s="104"/>
      <c r="DE1893" s="104"/>
      <c r="DF1893" s="104"/>
      <c r="DG1893" s="104"/>
      <c r="DH1893" s="104"/>
      <c r="DI1893" s="104"/>
      <c r="DJ1893" s="107"/>
    </row>
    <row r="1894" spans="1:114" x14ac:dyDescent="0.2">
      <c r="A1894" s="164"/>
      <c r="B1894" s="165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Q1894" s="116"/>
      <c r="R1894" s="116"/>
      <c r="S1894" s="116"/>
      <c r="T1894" s="116"/>
      <c r="U1894" s="116"/>
      <c r="V1894" s="116"/>
      <c r="W1894" s="116"/>
      <c r="X1894" s="116"/>
      <c r="Y1894" s="122"/>
      <c r="Z1894" s="104"/>
      <c r="AA1894" s="104"/>
      <c r="AB1894" s="104"/>
      <c r="AC1894" s="104"/>
      <c r="AD1894" s="104"/>
      <c r="AE1894" s="104"/>
      <c r="AF1894" s="104"/>
      <c r="AG1894" s="104"/>
      <c r="AH1894" s="104"/>
      <c r="AI1894" s="104"/>
      <c r="AJ1894" s="104"/>
      <c r="AK1894" s="104"/>
      <c r="AL1894" s="104"/>
      <c r="AM1894" s="104"/>
      <c r="AN1894" s="104"/>
      <c r="AO1894" s="104"/>
      <c r="AP1894" s="104"/>
      <c r="AQ1894" s="104"/>
      <c r="AR1894" s="104"/>
      <c r="AS1894" s="104"/>
      <c r="AT1894" s="104"/>
      <c r="AU1894" s="104"/>
      <c r="AV1894" s="104"/>
      <c r="AW1894" s="104"/>
      <c r="AX1894" s="104"/>
      <c r="AY1894" s="104"/>
      <c r="AZ1894" s="104"/>
      <c r="BA1894" s="104"/>
      <c r="BB1894" s="104"/>
      <c r="BC1894" s="104"/>
      <c r="BD1894" s="104"/>
      <c r="BE1894" s="104"/>
      <c r="BF1894" s="104"/>
      <c r="BG1894" s="104"/>
      <c r="BH1894" s="104"/>
      <c r="BI1894" s="104"/>
      <c r="BJ1894" s="104"/>
      <c r="BK1894" s="104"/>
      <c r="BL1894" s="104"/>
      <c r="BM1894" s="104"/>
      <c r="BN1894" s="104"/>
      <c r="BO1894" s="104"/>
      <c r="BP1894" s="104"/>
      <c r="BQ1894" s="104"/>
      <c r="BR1894" s="104"/>
      <c r="BS1894" s="104"/>
      <c r="BT1894" s="104"/>
      <c r="BU1894" s="104"/>
      <c r="BV1894" s="104"/>
      <c r="BW1894" s="104"/>
      <c r="BX1894" s="104"/>
      <c r="BY1894" s="104"/>
      <c r="BZ1894" s="104"/>
      <c r="CA1894" s="104"/>
      <c r="CB1894" s="104"/>
      <c r="CC1894" s="104"/>
      <c r="CD1894" s="104"/>
      <c r="CE1894" s="104"/>
      <c r="CF1894" s="104"/>
      <c r="CG1894" s="104"/>
      <c r="CH1894" s="104"/>
      <c r="CI1894" s="104"/>
      <c r="CJ1894" s="104"/>
      <c r="CK1894" s="104"/>
      <c r="CL1894" s="104"/>
      <c r="CM1894" s="104"/>
      <c r="CN1894" s="104"/>
      <c r="CO1894" s="104"/>
      <c r="CP1894" s="104"/>
      <c r="CQ1894" s="104"/>
      <c r="CR1894" s="104"/>
      <c r="CS1894" s="104"/>
      <c r="CT1894" s="104"/>
      <c r="CU1894" s="104"/>
      <c r="CV1894" s="104"/>
      <c r="CW1894" s="104"/>
      <c r="CX1894" s="104"/>
      <c r="CY1894" s="104"/>
      <c r="CZ1894" s="104"/>
      <c r="DA1894" s="104"/>
      <c r="DB1894" s="104"/>
      <c r="DC1894" s="104"/>
      <c r="DD1894" s="104"/>
      <c r="DE1894" s="104"/>
      <c r="DF1894" s="104"/>
      <c r="DG1894" s="104"/>
      <c r="DH1894" s="104"/>
      <c r="DI1894" s="104"/>
      <c r="DJ1894" s="107"/>
    </row>
    <row r="1895" spans="1:114" x14ac:dyDescent="0.2">
      <c r="A1895" s="164"/>
      <c r="B1895" s="165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Q1895" s="116"/>
      <c r="R1895" s="116"/>
      <c r="S1895" s="116"/>
      <c r="T1895" s="116"/>
      <c r="U1895" s="116"/>
      <c r="V1895" s="116"/>
      <c r="W1895" s="116"/>
      <c r="X1895" s="116"/>
      <c r="Y1895" s="122"/>
      <c r="Z1895" s="104"/>
      <c r="AA1895" s="104"/>
      <c r="AB1895" s="104"/>
      <c r="AC1895" s="104"/>
      <c r="AD1895" s="104"/>
      <c r="AE1895" s="104"/>
      <c r="AF1895" s="104"/>
      <c r="AG1895" s="104"/>
      <c r="AH1895" s="104"/>
      <c r="AI1895" s="104"/>
      <c r="AJ1895" s="104"/>
      <c r="AK1895" s="104"/>
      <c r="AL1895" s="104"/>
      <c r="AM1895" s="104"/>
      <c r="AN1895" s="104"/>
      <c r="AO1895" s="104"/>
      <c r="AP1895" s="104"/>
      <c r="AQ1895" s="104"/>
      <c r="AR1895" s="104"/>
      <c r="AS1895" s="104"/>
      <c r="AT1895" s="104"/>
      <c r="AU1895" s="104"/>
      <c r="AV1895" s="104"/>
      <c r="AW1895" s="104"/>
      <c r="AX1895" s="104"/>
      <c r="AY1895" s="104"/>
      <c r="AZ1895" s="104"/>
      <c r="BA1895" s="104"/>
      <c r="BB1895" s="104"/>
      <c r="BC1895" s="104"/>
      <c r="BD1895" s="104"/>
      <c r="BE1895" s="104"/>
      <c r="BF1895" s="104"/>
      <c r="BG1895" s="104"/>
      <c r="BH1895" s="104"/>
      <c r="BI1895" s="104"/>
      <c r="BJ1895" s="104"/>
      <c r="BK1895" s="104"/>
      <c r="BL1895" s="104"/>
      <c r="BM1895" s="104"/>
      <c r="BN1895" s="104"/>
      <c r="BO1895" s="104"/>
      <c r="BP1895" s="104"/>
      <c r="BQ1895" s="104"/>
      <c r="BR1895" s="104"/>
      <c r="BS1895" s="104"/>
      <c r="BT1895" s="104"/>
      <c r="BU1895" s="104"/>
      <c r="BV1895" s="104"/>
      <c r="BW1895" s="104"/>
      <c r="BX1895" s="104"/>
      <c r="BY1895" s="104"/>
      <c r="BZ1895" s="104"/>
      <c r="CA1895" s="104"/>
      <c r="CB1895" s="104"/>
      <c r="CC1895" s="104"/>
      <c r="CD1895" s="104"/>
      <c r="CE1895" s="104"/>
      <c r="CF1895" s="104"/>
      <c r="CG1895" s="104"/>
      <c r="CH1895" s="104"/>
      <c r="CI1895" s="104"/>
      <c r="CJ1895" s="104"/>
      <c r="CK1895" s="104"/>
      <c r="CL1895" s="104"/>
      <c r="CM1895" s="104"/>
      <c r="CN1895" s="104"/>
      <c r="CO1895" s="104"/>
      <c r="CP1895" s="104"/>
      <c r="CQ1895" s="104"/>
      <c r="CR1895" s="104"/>
      <c r="CS1895" s="104"/>
      <c r="CT1895" s="104"/>
      <c r="CU1895" s="104"/>
      <c r="CV1895" s="104"/>
      <c r="CW1895" s="104"/>
      <c r="CX1895" s="104"/>
      <c r="CY1895" s="104"/>
      <c r="CZ1895" s="104"/>
      <c r="DA1895" s="104"/>
      <c r="DB1895" s="104"/>
      <c r="DC1895" s="104"/>
      <c r="DD1895" s="104"/>
      <c r="DE1895" s="104"/>
      <c r="DF1895" s="104"/>
      <c r="DG1895" s="104"/>
      <c r="DH1895" s="104"/>
      <c r="DI1895" s="104"/>
      <c r="DJ1895" s="107"/>
    </row>
    <row r="1896" spans="1:114" x14ac:dyDescent="0.2">
      <c r="A1896" s="164"/>
      <c r="B1896" s="165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Q1896" s="116"/>
      <c r="R1896" s="116"/>
      <c r="S1896" s="116"/>
      <c r="T1896" s="116"/>
      <c r="U1896" s="116"/>
      <c r="V1896" s="116"/>
      <c r="W1896" s="116"/>
      <c r="X1896" s="116"/>
      <c r="Y1896" s="122"/>
      <c r="Z1896" s="104"/>
      <c r="AA1896" s="104"/>
      <c r="AB1896" s="104"/>
      <c r="AC1896" s="104"/>
      <c r="AD1896" s="104"/>
      <c r="AE1896" s="104"/>
      <c r="AF1896" s="104"/>
      <c r="AG1896" s="104"/>
      <c r="AH1896" s="104"/>
      <c r="AI1896" s="104"/>
      <c r="AJ1896" s="104"/>
      <c r="AK1896" s="104"/>
      <c r="AL1896" s="104"/>
      <c r="AM1896" s="104"/>
      <c r="AN1896" s="104"/>
      <c r="AO1896" s="104"/>
      <c r="AP1896" s="104"/>
      <c r="AQ1896" s="104"/>
      <c r="AR1896" s="104"/>
      <c r="AS1896" s="104"/>
      <c r="AT1896" s="104"/>
      <c r="AU1896" s="104"/>
      <c r="AV1896" s="104"/>
      <c r="AW1896" s="104"/>
      <c r="AX1896" s="104"/>
      <c r="AY1896" s="104"/>
      <c r="AZ1896" s="104"/>
      <c r="BA1896" s="104"/>
      <c r="BB1896" s="104"/>
      <c r="BC1896" s="104"/>
      <c r="BD1896" s="104"/>
      <c r="BE1896" s="104"/>
      <c r="BF1896" s="104"/>
      <c r="BG1896" s="104"/>
      <c r="BH1896" s="104"/>
      <c r="BI1896" s="104"/>
      <c r="BJ1896" s="104"/>
      <c r="BK1896" s="104"/>
      <c r="BL1896" s="104"/>
      <c r="BM1896" s="104"/>
      <c r="BN1896" s="104"/>
      <c r="BO1896" s="104"/>
      <c r="BP1896" s="104"/>
      <c r="BQ1896" s="104"/>
      <c r="BR1896" s="104"/>
      <c r="BS1896" s="104"/>
      <c r="BT1896" s="104"/>
      <c r="BU1896" s="104"/>
      <c r="BV1896" s="104"/>
      <c r="BW1896" s="104"/>
      <c r="BX1896" s="104"/>
      <c r="BY1896" s="104"/>
      <c r="BZ1896" s="104"/>
      <c r="CA1896" s="104"/>
      <c r="CB1896" s="104"/>
      <c r="CC1896" s="104"/>
      <c r="CD1896" s="104"/>
      <c r="CE1896" s="104"/>
      <c r="CF1896" s="104"/>
      <c r="CG1896" s="104"/>
      <c r="CH1896" s="104"/>
      <c r="CI1896" s="104"/>
      <c r="CJ1896" s="104"/>
      <c r="CK1896" s="104"/>
      <c r="CL1896" s="104"/>
      <c r="CM1896" s="104"/>
      <c r="CN1896" s="104"/>
      <c r="CO1896" s="104"/>
      <c r="CP1896" s="104"/>
      <c r="CQ1896" s="104"/>
      <c r="CR1896" s="104"/>
      <c r="CS1896" s="104"/>
      <c r="CT1896" s="104"/>
      <c r="CU1896" s="104"/>
      <c r="CV1896" s="104"/>
      <c r="CW1896" s="104"/>
      <c r="CX1896" s="104"/>
      <c r="CY1896" s="104"/>
      <c r="CZ1896" s="104"/>
      <c r="DA1896" s="104"/>
      <c r="DB1896" s="104"/>
      <c r="DC1896" s="104"/>
      <c r="DD1896" s="104"/>
      <c r="DE1896" s="104"/>
      <c r="DF1896" s="104"/>
      <c r="DG1896" s="104"/>
      <c r="DH1896" s="104"/>
      <c r="DI1896" s="104"/>
      <c r="DJ1896" s="107"/>
    </row>
    <row r="1897" spans="1:114" x14ac:dyDescent="0.2">
      <c r="A1897" s="164"/>
      <c r="B1897" s="165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Q1897" s="116"/>
      <c r="R1897" s="116"/>
      <c r="S1897" s="116"/>
      <c r="T1897" s="116"/>
      <c r="U1897" s="116"/>
      <c r="V1897" s="116"/>
      <c r="W1897" s="116"/>
      <c r="X1897" s="116"/>
      <c r="Y1897" s="122"/>
      <c r="Z1897" s="104"/>
      <c r="AA1897" s="104"/>
      <c r="AB1897" s="104"/>
      <c r="AC1897" s="104"/>
      <c r="AD1897" s="104"/>
      <c r="AE1897" s="104"/>
      <c r="AF1897" s="104"/>
      <c r="AG1897" s="104"/>
      <c r="AH1897" s="104"/>
      <c r="AI1897" s="104"/>
      <c r="AJ1897" s="104"/>
      <c r="AK1897" s="104"/>
      <c r="AL1897" s="104"/>
      <c r="AM1897" s="104"/>
      <c r="AN1897" s="104"/>
      <c r="AO1897" s="104"/>
      <c r="AP1897" s="104"/>
      <c r="AQ1897" s="104"/>
      <c r="AR1897" s="104"/>
      <c r="AS1897" s="104"/>
      <c r="AT1897" s="104"/>
      <c r="AU1897" s="104"/>
      <c r="AV1897" s="104"/>
      <c r="AW1897" s="104"/>
      <c r="AX1897" s="104"/>
      <c r="AY1897" s="104"/>
      <c r="AZ1897" s="104"/>
      <c r="BA1897" s="104"/>
      <c r="BB1897" s="104"/>
      <c r="BC1897" s="104"/>
      <c r="BD1897" s="104"/>
      <c r="BE1897" s="104"/>
      <c r="BF1897" s="104"/>
      <c r="BG1897" s="104"/>
      <c r="BH1897" s="104"/>
      <c r="BI1897" s="104"/>
      <c r="BJ1897" s="104"/>
      <c r="BK1897" s="104"/>
      <c r="BL1897" s="104"/>
      <c r="BM1897" s="104"/>
      <c r="BN1897" s="104"/>
      <c r="BO1897" s="104"/>
      <c r="BP1897" s="104"/>
      <c r="BQ1897" s="104"/>
      <c r="BR1897" s="104"/>
      <c r="BS1897" s="104"/>
      <c r="BT1897" s="104"/>
      <c r="BU1897" s="104"/>
      <c r="BV1897" s="104"/>
      <c r="BW1897" s="104"/>
      <c r="BX1897" s="104"/>
      <c r="BY1897" s="104"/>
      <c r="BZ1897" s="104"/>
      <c r="CA1897" s="104"/>
      <c r="CB1897" s="104"/>
      <c r="CC1897" s="104"/>
      <c r="CD1897" s="104"/>
      <c r="CE1897" s="104"/>
      <c r="CF1897" s="104"/>
      <c r="CG1897" s="104"/>
      <c r="CH1897" s="104"/>
      <c r="CI1897" s="104"/>
      <c r="CJ1897" s="104"/>
      <c r="CK1897" s="104"/>
      <c r="CL1897" s="104"/>
      <c r="CM1897" s="104"/>
      <c r="CN1897" s="104"/>
      <c r="CO1897" s="104"/>
      <c r="CP1897" s="104"/>
      <c r="CQ1897" s="104"/>
      <c r="CR1897" s="104"/>
      <c r="CS1897" s="104"/>
      <c r="CT1897" s="104"/>
      <c r="CU1897" s="104"/>
      <c r="CV1897" s="104"/>
      <c r="CW1897" s="104"/>
      <c r="CX1897" s="104"/>
      <c r="CY1897" s="104"/>
      <c r="CZ1897" s="104"/>
      <c r="DA1897" s="104"/>
      <c r="DB1897" s="104"/>
      <c r="DC1897" s="104"/>
      <c r="DD1897" s="104"/>
      <c r="DE1897" s="104"/>
      <c r="DF1897" s="104"/>
      <c r="DG1897" s="104"/>
      <c r="DH1897" s="104"/>
      <c r="DI1897" s="104"/>
      <c r="DJ1897" s="107"/>
    </row>
    <row r="1898" spans="1:114" x14ac:dyDescent="0.2">
      <c r="A1898" s="164"/>
      <c r="B1898" s="165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Q1898" s="116"/>
      <c r="R1898" s="116"/>
      <c r="S1898" s="116"/>
      <c r="T1898" s="116"/>
      <c r="U1898" s="116"/>
      <c r="V1898" s="116"/>
      <c r="W1898" s="116"/>
      <c r="X1898" s="116"/>
      <c r="Y1898" s="122"/>
      <c r="Z1898" s="104"/>
      <c r="AA1898" s="104"/>
      <c r="AB1898" s="104"/>
      <c r="AC1898" s="104"/>
      <c r="AD1898" s="104"/>
      <c r="AE1898" s="104"/>
      <c r="AF1898" s="104"/>
      <c r="AG1898" s="104"/>
      <c r="AH1898" s="104"/>
      <c r="AI1898" s="104"/>
      <c r="AJ1898" s="104"/>
      <c r="AK1898" s="104"/>
      <c r="AL1898" s="104"/>
      <c r="AM1898" s="104"/>
      <c r="AN1898" s="104"/>
      <c r="AO1898" s="104"/>
      <c r="AP1898" s="104"/>
      <c r="AQ1898" s="104"/>
      <c r="AR1898" s="104"/>
      <c r="AS1898" s="104"/>
      <c r="AT1898" s="104"/>
      <c r="AU1898" s="104"/>
      <c r="AV1898" s="104"/>
      <c r="AW1898" s="104"/>
      <c r="AX1898" s="104"/>
      <c r="AY1898" s="104"/>
      <c r="AZ1898" s="104"/>
      <c r="BA1898" s="104"/>
      <c r="BB1898" s="104"/>
      <c r="BC1898" s="104"/>
      <c r="BD1898" s="104"/>
      <c r="BE1898" s="104"/>
      <c r="BF1898" s="104"/>
      <c r="BG1898" s="104"/>
      <c r="BH1898" s="104"/>
      <c r="BI1898" s="104"/>
      <c r="BJ1898" s="104"/>
      <c r="BK1898" s="104"/>
      <c r="BL1898" s="104"/>
      <c r="BM1898" s="104"/>
      <c r="BN1898" s="104"/>
      <c r="BO1898" s="104"/>
      <c r="BP1898" s="104"/>
      <c r="BQ1898" s="104"/>
      <c r="BR1898" s="104"/>
      <c r="BS1898" s="104"/>
      <c r="BT1898" s="104"/>
      <c r="BU1898" s="104"/>
      <c r="BV1898" s="104"/>
      <c r="BW1898" s="104"/>
      <c r="BX1898" s="104"/>
      <c r="BY1898" s="104"/>
      <c r="BZ1898" s="104"/>
      <c r="CA1898" s="104"/>
      <c r="CB1898" s="104"/>
      <c r="CC1898" s="104"/>
      <c r="CD1898" s="104"/>
      <c r="CE1898" s="104"/>
      <c r="CF1898" s="104"/>
      <c r="CG1898" s="104"/>
      <c r="CH1898" s="104"/>
      <c r="CI1898" s="104"/>
      <c r="CJ1898" s="104"/>
      <c r="CK1898" s="104"/>
      <c r="CL1898" s="104"/>
      <c r="CM1898" s="104"/>
      <c r="CN1898" s="104"/>
      <c r="CO1898" s="104"/>
      <c r="CP1898" s="104"/>
      <c r="CQ1898" s="104"/>
      <c r="CR1898" s="104"/>
      <c r="CS1898" s="104"/>
      <c r="CT1898" s="104"/>
      <c r="CU1898" s="104"/>
      <c r="CV1898" s="104"/>
      <c r="CW1898" s="104"/>
      <c r="CX1898" s="104"/>
      <c r="CY1898" s="104"/>
      <c r="CZ1898" s="104"/>
      <c r="DA1898" s="104"/>
      <c r="DB1898" s="104"/>
      <c r="DC1898" s="104"/>
      <c r="DD1898" s="104"/>
      <c r="DE1898" s="104"/>
      <c r="DF1898" s="104"/>
      <c r="DG1898" s="104"/>
      <c r="DH1898" s="104"/>
      <c r="DI1898" s="104"/>
      <c r="DJ1898" s="107"/>
    </row>
    <row r="1899" spans="1:114" x14ac:dyDescent="0.2">
      <c r="A1899" s="164"/>
      <c r="B1899" s="165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Q1899" s="116"/>
      <c r="R1899" s="116"/>
      <c r="S1899" s="116"/>
      <c r="T1899" s="116"/>
      <c r="U1899" s="116"/>
      <c r="V1899" s="116"/>
      <c r="W1899" s="116"/>
      <c r="X1899" s="116"/>
      <c r="Y1899" s="122"/>
      <c r="Z1899" s="104"/>
      <c r="AA1899" s="104"/>
      <c r="AB1899" s="104"/>
      <c r="AC1899" s="104"/>
      <c r="AD1899" s="104"/>
      <c r="AE1899" s="104"/>
      <c r="AF1899" s="104"/>
      <c r="AG1899" s="104"/>
      <c r="AH1899" s="104"/>
      <c r="AI1899" s="104"/>
      <c r="AJ1899" s="104"/>
      <c r="AK1899" s="104"/>
      <c r="AL1899" s="104"/>
      <c r="AM1899" s="104"/>
      <c r="AN1899" s="104"/>
      <c r="AO1899" s="104"/>
      <c r="AP1899" s="104"/>
      <c r="AQ1899" s="104"/>
      <c r="AR1899" s="104"/>
      <c r="AS1899" s="104"/>
      <c r="AT1899" s="104"/>
      <c r="AU1899" s="104"/>
      <c r="AV1899" s="104"/>
      <c r="AW1899" s="104"/>
      <c r="AX1899" s="104"/>
      <c r="AY1899" s="104"/>
      <c r="AZ1899" s="104"/>
      <c r="BA1899" s="104"/>
      <c r="BB1899" s="104"/>
      <c r="BC1899" s="104"/>
      <c r="BD1899" s="104"/>
      <c r="BE1899" s="104"/>
      <c r="BF1899" s="104"/>
      <c r="BG1899" s="104"/>
      <c r="BH1899" s="104"/>
      <c r="BI1899" s="104"/>
      <c r="BJ1899" s="104"/>
      <c r="BK1899" s="104"/>
      <c r="BL1899" s="104"/>
      <c r="BM1899" s="104"/>
      <c r="BN1899" s="104"/>
      <c r="BO1899" s="104"/>
      <c r="BP1899" s="104"/>
      <c r="BQ1899" s="104"/>
      <c r="BR1899" s="104"/>
      <c r="BS1899" s="104"/>
      <c r="BT1899" s="104"/>
      <c r="BU1899" s="104"/>
      <c r="BV1899" s="104"/>
      <c r="BW1899" s="104"/>
      <c r="BX1899" s="104"/>
      <c r="BY1899" s="104"/>
      <c r="BZ1899" s="104"/>
      <c r="CA1899" s="104"/>
      <c r="CB1899" s="104"/>
      <c r="CC1899" s="104"/>
      <c r="CD1899" s="104"/>
      <c r="CE1899" s="104"/>
      <c r="CF1899" s="104"/>
      <c r="CG1899" s="104"/>
      <c r="CH1899" s="104"/>
      <c r="CI1899" s="104"/>
      <c r="CJ1899" s="104"/>
      <c r="CK1899" s="104"/>
      <c r="CL1899" s="104"/>
      <c r="CM1899" s="104"/>
      <c r="CN1899" s="104"/>
      <c r="CO1899" s="104"/>
      <c r="CP1899" s="104"/>
      <c r="CQ1899" s="104"/>
      <c r="CR1899" s="104"/>
      <c r="CS1899" s="104"/>
      <c r="CT1899" s="104"/>
      <c r="CU1899" s="104"/>
      <c r="CV1899" s="104"/>
      <c r="CW1899" s="104"/>
      <c r="CX1899" s="104"/>
      <c r="CY1899" s="104"/>
      <c r="CZ1899" s="104"/>
      <c r="DA1899" s="104"/>
      <c r="DB1899" s="104"/>
      <c r="DC1899" s="104"/>
      <c r="DD1899" s="104"/>
      <c r="DE1899" s="104"/>
      <c r="DF1899" s="104"/>
      <c r="DG1899" s="104"/>
      <c r="DH1899" s="104"/>
      <c r="DI1899" s="104"/>
      <c r="DJ1899" s="107"/>
    </row>
    <row r="1900" spans="1:114" x14ac:dyDescent="0.2">
      <c r="A1900" s="164"/>
      <c r="B1900" s="165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Q1900" s="116"/>
      <c r="R1900" s="116"/>
      <c r="S1900" s="116"/>
      <c r="T1900" s="116"/>
      <c r="U1900" s="116"/>
      <c r="V1900" s="116"/>
      <c r="W1900" s="116"/>
      <c r="X1900" s="116"/>
      <c r="Y1900" s="122"/>
      <c r="Z1900" s="104"/>
      <c r="AA1900" s="104"/>
      <c r="AB1900" s="104"/>
      <c r="AC1900" s="104"/>
      <c r="AD1900" s="104"/>
      <c r="AE1900" s="104"/>
      <c r="AF1900" s="104"/>
      <c r="AG1900" s="104"/>
      <c r="AH1900" s="104"/>
      <c r="AI1900" s="104"/>
      <c r="AJ1900" s="104"/>
      <c r="AK1900" s="104"/>
      <c r="AL1900" s="104"/>
      <c r="AM1900" s="104"/>
      <c r="AN1900" s="104"/>
      <c r="AO1900" s="104"/>
      <c r="AP1900" s="104"/>
      <c r="AQ1900" s="104"/>
      <c r="AR1900" s="104"/>
      <c r="AS1900" s="104"/>
      <c r="AT1900" s="104"/>
      <c r="AU1900" s="104"/>
      <c r="AV1900" s="104"/>
      <c r="AW1900" s="104"/>
      <c r="AX1900" s="104"/>
      <c r="AY1900" s="104"/>
      <c r="AZ1900" s="104"/>
      <c r="BA1900" s="104"/>
      <c r="BB1900" s="104"/>
      <c r="BC1900" s="104"/>
      <c r="BD1900" s="104"/>
      <c r="BE1900" s="104"/>
      <c r="BF1900" s="104"/>
      <c r="BG1900" s="104"/>
      <c r="BH1900" s="104"/>
      <c r="BI1900" s="104"/>
      <c r="BJ1900" s="104"/>
      <c r="BK1900" s="104"/>
      <c r="BL1900" s="104"/>
      <c r="BM1900" s="104"/>
      <c r="BN1900" s="104"/>
      <c r="BO1900" s="104"/>
      <c r="BP1900" s="104"/>
      <c r="BQ1900" s="104"/>
      <c r="BR1900" s="104"/>
      <c r="BS1900" s="104"/>
      <c r="BT1900" s="104"/>
      <c r="BU1900" s="104"/>
      <c r="BV1900" s="104"/>
      <c r="BW1900" s="104"/>
      <c r="BX1900" s="104"/>
      <c r="BY1900" s="104"/>
      <c r="BZ1900" s="104"/>
      <c r="CA1900" s="104"/>
      <c r="CB1900" s="104"/>
      <c r="CC1900" s="104"/>
      <c r="CD1900" s="104"/>
      <c r="CE1900" s="104"/>
      <c r="CF1900" s="104"/>
      <c r="CG1900" s="104"/>
      <c r="CH1900" s="104"/>
      <c r="CI1900" s="104"/>
      <c r="CJ1900" s="104"/>
      <c r="CK1900" s="104"/>
      <c r="CL1900" s="104"/>
      <c r="CM1900" s="104"/>
      <c r="CN1900" s="104"/>
      <c r="CO1900" s="104"/>
      <c r="CP1900" s="104"/>
      <c r="CQ1900" s="104"/>
      <c r="CR1900" s="104"/>
      <c r="CS1900" s="104"/>
      <c r="CT1900" s="104"/>
      <c r="CU1900" s="104"/>
      <c r="CV1900" s="104"/>
      <c r="CW1900" s="104"/>
      <c r="CX1900" s="104"/>
      <c r="CY1900" s="104"/>
      <c r="CZ1900" s="104"/>
      <c r="DA1900" s="104"/>
      <c r="DB1900" s="104"/>
      <c r="DC1900" s="104"/>
      <c r="DD1900" s="104"/>
      <c r="DE1900" s="104"/>
      <c r="DF1900" s="104"/>
      <c r="DG1900" s="104"/>
      <c r="DH1900" s="104"/>
      <c r="DI1900" s="104"/>
      <c r="DJ1900" s="107"/>
    </row>
    <row r="1901" spans="1:114" x14ac:dyDescent="0.2">
      <c r="A1901" s="164"/>
      <c r="B1901" s="165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Q1901" s="116"/>
      <c r="R1901" s="116"/>
      <c r="S1901" s="116"/>
      <c r="T1901" s="116"/>
      <c r="U1901" s="116"/>
      <c r="V1901" s="116"/>
      <c r="W1901" s="116"/>
      <c r="X1901" s="116"/>
      <c r="Y1901" s="122"/>
      <c r="Z1901" s="104"/>
      <c r="AA1901" s="104"/>
      <c r="AB1901" s="104"/>
      <c r="AC1901" s="104"/>
      <c r="AD1901" s="104"/>
      <c r="AE1901" s="104"/>
      <c r="AF1901" s="104"/>
      <c r="AG1901" s="104"/>
      <c r="AH1901" s="104"/>
      <c r="AI1901" s="104"/>
      <c r="AJ1901" s="104"/>
      <c r="AK1901" s="104"/>
      <c r="AL1901" s="104"/>
      <c r="AM1901" s="104"/>
      <c r="AN1901" s="104"/>
      <c r="AO1901" s="104"/>
      <c r="AP1901" s="104"/>
      <c r="AQ1901" s="104"/>
      <c r="AR1901" s="104"/>
      <c r="AS1901" s="104"/>
      <c r="AT1901" s="104"/>
      <c r="AU1901" s="104"/>
      <c r="AV1901" s="104"/>
      <c r="AW1901" s="104"/>
      <c r="AX1901" s="104"/>
      <c r="AY1901" s="104"/>
      <c r="AZ1901" s="104"/>
      <c r="BA1901" s="104"/>
      <c r="BB1901" s="104"/>
      <c r="BC1901" s="104"/>
      <c r="BD1901" s="104"/>
      <c r="BE1901" s="104"/>
      <c r="BF1901" s="104"/>
      <c r="BG1901" s="104"/>
      <c r="BH1901" s="104"/>
      <c r="BI1901" s="104"/>
      <c r="BJ1901" s="104"/>
      <c r="BK1901" s="104"/>
      <c r="BL1901" s="104"/>
      <c r="BM1901" s="104"/>
      <c r="BN1901" s="104"/>
      <c r="BO1901" s="104"/>
      <c r="BP1901" s="104"/>
      <c r="BQ1901" s="104"/>
      <c r="BR1901" s="104"/>
      <c r="BS1901" s="104"/>
      <c r="BT1901" s="104"/>
      <c r="BU1901" s="104"/>
      <c r="BV1901" s="104"/>
      <c r="BW1901" s="104"/>
      <c r="BX1901" s="104"/>
      <c r="BY1901" s="104"/>
      <c r="BZ1901" s="104"/>
      <c r="CA1901" s="104"/>
      <c r="CB1901" s="104"/>
      <c r="CC1901" s="104"/>
      <c r="CD1901" s="104"/>
      <c r="CE1901" s="104"/>
      <c r="CF1901" s="104"/>
      <c r="CG1901" s="104"/>
      <c r="CH1901" s="104"/>
      <c r="CI1901" s="104"/>
      <c r="CJ1901" s="104"/>
      <c r="CK1901" s="104"/>
      <c r="CL1901" s="104"/>
      <c r="CM1901" s="104"/>
      <c r="CN1901" s="104"/>
      <c r="CO1901" s="104"/>
      <c r="CP1901" s="104"/>
      <c r="CQ1901" s="104"/>
      <c r="CR1901" s="104"/>
      <c r="CS1901" s="104"/>
      <c r="CT1901" s="104"/>
      <c r="CU1901" s="104"/>
      <c r="CV1901" s="104"/>
      <c r="CW1901" s="104"/>
      <c r="CX1901" s="104"/>
      <c r="CY1901" s="104"/>
      <c r="CZ1901" s="104"/>
      <c r="DA1901" s="104"/>
      <c r="DB1901" s="104"/>
      <c r="DC1901" s="104"/>
      <c r="DD1901" s="104"/>
      <c r="DE1901" s="104"/>
      <c r="DF1901" s="104"/>
      <c r="DG1901" s="104"/>
      <c r="DH1901" s="104"/>
      <c r="DI1901" s="104"/>
      <c r="DJ1901" s="107"/>
    </row>
    <row r="1902" spans="1:114" x14ac:dyDescent="0.2">
      <c r="A1902" s="164"/>
      <c r="B1902" s="165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Q1902" s="116"/>
      <c r="R1902" s="116"/>
      <c r="S1902" s="116"/>
      <c r="T1902" s="116"/>
      <c r="U1902" s="116"/>
      <c r="V1902" s="116"/>
      <c r="W1902" s="116"/>
      <c r="X1902" s="116"/>
      <c r="Y1902" s="122"/>
      <c r="Z1902" s="104"/>
      <c r="AA1902" s="104"/>
      <c r="AB1902" s="104"/>
      <c r="AC1902" s="104"/>
      <c r="AD1902" s="104"/>
      <c r="AE1902" s="104"/>
      <c r="AF1902" s="104"/>
      <c r="AG1902" s="104"/>
      <c r="AH1902" s="104"/>
      <c r="AI1902" s="104"/>
      <c r="AJ1902" s="104"/>
      <c r="AK1902" s="104"/>
      <c r="AL1902" s="104"/>
      <c r="AM1902" s="104"/>
      <c r="AN1902" s="104"/>
      <c r="AO1902" s="104"/>
      <c r="AP1902" s="104"/>
      <c r="AQ1902" s="104"/>
      <c r="AR1902" s="104"/>
      <c r="AS1902" s="104"/>
      <c r="AT1902" s="104"/>
      <c r="AU1902" s="104"/>
      <c r="AV1902" s="104"/>
      <c r="AW1902" s="104"/>
      <c r="AX1902" s="104"/>
      <c r="AY1902" s="104"/>
      <c r="AZ1902" s="104"/>
      <c r="BA1902" s="104"/>
      <c r="BB1902" s="104"/>
      <c r="BC1902" s="104"/>
      <c r="BD1902" s="104"/>
      <c r="BE1902" s="104"/>
      <c r="BF1902" s="104"/>
      <c r="BG1902" s="104"/>
      <c r="BH1902" s="104"/>
      <c r="BI1902" s="104"/>
      <c r="BJ1902" s="104"/>
      <c r="BK1902" s="104"/>
      <c r="BL1902" s="104"/>
      <c r="BM1902" s="104"/>
      <c r="BN1902" s="104"/>
      <c r="BO1902" s="104"/>
      <c r="BP1902" s="104"/>
      <c r="BQ1902" s="104"/>
      <c r="BR1902" s="104"/>
      <c r="BS1902" s="104"/>
      <c r="BT1902" s="104"/>
      <c r="BU1902" s="104"/>
      <c r="BV1902" s="104"/>
      <c r="BW1902" s="104"/>
      <c r="BX1902" s="104"/>
      <c r="BY1902" s="104"/>
      <c r="BZ1902" s="104"/>
      <c r="CA1902" s="104"/>
      <c r="CB1902" s="104"/>
      <c r="CC1902" s="104"/>
      <c r="CD1902" s="104"/>
      <c r="CE1902" s="104"/>
      <c r="CF1902" s="104"/>
      <c r="CG1902" s="104"/>
      <c r="CH1902" s="104"/>
      <c r="CI1902" s="104"/>
      <c r="CJ1902" s="104"/>
      <c r="CK1902" s="104"/>
      <c r="CL1902" s="104"/>
      <c r="CM1902" s="104"/>
      <c r="CN1902" s="104"/>
      <c r="CO1902" s="104"/>
      <c r="CP1902" s="104"/>
      <c r="CQ1902" s="104"/>
      <c r="CR1902" s="104"/>
      <c r="CS1902" s="104"/>
      <c r="CT1902" s="104"/>
      <c r="CU1902" s="104"/>
      <c r="CV1902" s="104"/>
      <c r="CW1902" s="104"/>
      <c r="CX1902" s="104"/>
      <c r="CY1902" s="104"/>
      <c r="CZ1902" s="104"/>
      <c r="DA1902" s="104"/>
      <c r="DB1902" s="104"/>
      <c r="DC1902" s="104"/>
      <c r="DD1902" s="104"/>
      <c r="DE1902" s="104"/>
      <c r="DF1902" s="104"/>
      <c r="DG1902" s="104"/>
      <c r="DH1902" s="104"/>
      <c r="DI1902" s="104"/>
      <c r="DJ1902" s="107"/>
    </row>
    <row r="1903" spans="1:114" x14ac:dyDescent="0.2">
      <c r="A1903" s="164"/>
      <c r="B1903" s="165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Q1903" s="116"/>
      <c r="R1903" s="116"/>
      <c r="S1903" s="116"/>
      <c r="T1903" s="116"/>
      <c r="U1903" s="116"/>
      <c r="V1903" s="116"/>
      <c r="W1903" s="116"/>
      <c r="X1903" s="116"/>
      <c r="Y1903" s="122"/>
      <c r="Z1903" s="104"/>
      <c r="AA1903" s="104"/>
      <c r="AB1903" s="104"/>
      <c r="AC1903" s="104"/>
      <c r="AD1903" s="104"/>
      <c r="AE1903" s="104"/>
      <c r="AF1903" s="104"/>
      <c r="AG1903" s="104"/>
      <c r="AH1903" s="104"/>
      <c r="AI1903" s="104"/>
      <c r="AJ1903" s="104"/>
      <c r="AK1903" s="104"/>
      <c r="AL1903" s="104"/>
      <c r="AM1903" s="104"/>
      <c r="AN1903" s="104"/>
      <c r="AO1903" s="104"/>
      <c r="AP1903" s="104"/>
      <c r="AQ1903" s="104"/>
      <c r="AR1903" s="104"/>
      <c r="AS1903" s="104"/>
      <c r="AT1903" s="104"/>
      <c r="AU1903" s="104"/>
      <c r="AV1903" s="104"/>
      <c r="AW1903" s="104"/>
      <c r="AX1903" s="104"/>
      <c r="AY1903" s="104"/>
      <c r="AZ1903" s="104"/>
      <c r="BA1903" s="104"/>
      <c r="BB1903" s="104"/>
      <c r="BC1903" s="104"/>
      <c r="BD1903" s="104"/>
      <c r="BE1903" s="104"/>
      <c r="BF1903" s="104"/>
      <c r="BG1903" s="104"/>
      <c r="BH1903" s="104"/>
      <c r="BI1903" s="104"/>
      <c r="BJ1903" s="104"/>
      <c r="BK1903" s="104"/>
      <c r="BL1903" s="104"/>
      <c r="BM1903" s="104"/>
      <c r="BN1903" s="104"/>
      <c r="BO1903" s="104"/>
      <c r="BP1903" s="104"/>
      <c r="BQ1903" s="104"/>
      <c r="BR1903" s="104"/>
      <c r="BS1903" s="104"/>
      <c r="BT1903" s="104"/>
      <c r="BU1903" s="104"/>
      <c r="BV1903" s="104"/>
      <c r="BW1903" s="104"/>
      <c r="BX1903" s="104"/>
      <c r="BY1903" s="104"/>
      <c r="BZ1903" s="104"/>
      <c r="CA1903" s="104"/>
      <c r="CB1903" s="104"/>
      <c r="CC1903" s="104"/>
      <c r="CD1903" s="104"/>
      <c r="CE1903" s="104"/>
      <c r="CF1903" s="104"/>
      <c r="CG1903" s="104"/>
      <c r="CH1903" s="104"/>
      <c r="CI1903" s="104"/>
      <c r="CJ1903" s="104"/>
      <c r="CK1903" s="104"/>
      <c r="CL1903" s="104"/>
      <c r="CM1903" s="104"/>
      <c r="CN1903" s="104"/>
      <c r="CO1903" s="104"/>
      <c r="CP1903" s="104"/>
      <c r="CQ1903" s="104"/>
      <c r="CR1903" s="104"/>
      <c r="CS1903" s="104"/>
      <c r="CT1903" s="104"/>
      <c r="CU1903" s="104"/>
      <c r="CV1903" s="104"/>
      <c r="CW1903" s="104"/>
      <c r="CX1903" s="104"/>
      <c r="CY1903" s="104"/>
      <c r="CZ1903" s="104"/>
      <c r="DA1903" s="104"/>
      <c r="DB1903" s="104"/>
      <c r="DC1903" s="104"/>
      <c r="DD1903" s="104"/>
      <c r="DE1903" s="104"/>
      <c r="DF1903" s="104"/>
      <c r="DG1903" s="104"/>
      <c r="DH1903" s="104"/>
      <c r="DI1903" s="104"/>
      <c r="DJ1903" s="107"/>
    </row>
    <row r="1904" spans="1:114" x14ac:dyDescent="0.2">
      <c r="A1904" s="164"/>
      <c r="B1904" s="165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Q1904" s="116"/>
      <c r="R1904" s="116"/>
      <c r="S1904" s="116"/>
      <c r="T1904" s="116"/>
      <c r="U1904" s="116"/>
      <c r="V1904" s="116"/>
      <c r="W1904" s="116"/>
      <c r="X1904" s="116"/>
      <c r="Y1904" s="122"/>
      <c r="Z1904" s="104"/>
      <c r="AA1904" s="104"/>
      <c r="AB1904" s="104"/>
      <c r="AC1904" s="104"/>
      <c r="AD1904" s="104"/>
      <c r="AE1904" s="104"/>
      <c r="AF1904" s="104"/>
      <c r="AG1904" s="104"/>
      <c r="AH1904" s="104"/>
      <c r="AI1904" s="104"/>
      <c r="AJ1904" s="104"/>
      <c r="AK1904" s="104"/>
      <c r="AL1904" s="104"/>
      <c r="AM1904" s="104"/>
      <c r="AN1904" s="104"/>
      <c r="AO1904" s="104"/>
      <c r="AP1904" s="104"/>
      <c r="AQ1904" s="104"/>
      <c r="AR1904" s="104"/>
      <c r="AS1904" s="104"/>
      <c r="AT1904" s="104"/>
      <c r="AU1904" s="104"/>
      <c r="AV1904" s="104"/>
      <c r="AW1904" s="104"/>
      <c r="AX1904" s="104"/>
      <c r="AY1904" s="104"/>
      <c r="AZ1904" s="104"/>
      <c r="BA1904" s="104"/>
      <c r="BB1904" s="104"/>
      <c r="BC1904" s="104"/>
      <c r="BD1904" s="104"/>
      <c r="BE1904" s="104"/>
      <c r="BF1904" s="104"/>
      <c r="BG1904" s="104"/>
      <c r="BH1904" s="104"/>
      <c r="BI1904" s="104"/>
      <c r="BJ1904" s="104"/>
      <c r="BK1904" s="104"/>
      <c r="BL1904" s="104"/>
      <c r="BM1904" s="104"/>
      <c r="BN1904" s="104"/>
      <c r="BO1904" s="104"/>
      <c r="BP1904" s="104"/>
      <c r="BQ1904" s="104"/>
      <c r="BR1904" s="104"/>
      <c r="BS1904" s="104"/>
      <c r="BT1904" s="104"/>
      <c r="BU1904" s="104"/>
      <c r="BV1904" s="104"/>
      <c r="BW1904" s="104"/>
      <c r="BX1904" s="104"/>
      <c r="BY1904" s="104"/>
      <c r="BZ1904" s="104"/>
      <c r="CA1904" s="104"/>
      <c r="CB1904" s="104"/>
      <c r="CC1904" s="104"/>
      <c r="CD1904" s="104"/>
      <c r="CE1904" s="104"/>
      <c r="CF1904" s="104"/>
      <c r="CG1904" s="104"/>
      <c r="CH1904" s="104"/>
      <c r="CI1904" s="104"/>
      <c r="CJ1904" s="104"/>
      <c r="CK1904" s="104"/>
      <c r="CL1904" s="104"/>
      <c r="CM1904" s="104"/>
      <c r="CN1904" s="104"/>
      <c r="CO1904" s="104"/>
      <c r="CP1904" s="104"/>
      <c r="CQ1904" s="104"/>
      <c r="CR1904" s="104"/>
      <c r="CS1904" s="104"/>
      <c r="CT1904" s="104"/>
      <c r="CU1904" s="104"/>
      <c r="CV1904" s="104"/>
      <c r="CW1904" s="104"/>
      <c r="CX1904" s="104"/>
      <c r="CY1904" s="104"/>
      <c r="CZ1904" s="104"/>
      <c r="DA1904" s="104"/>
      <c r="DB1904" s="104"/>
      <c r="DC1904" s="104"/>
      <c r="DD1904" s="104"/>
      <c r="DE1904" s="104"/>
      <c r="DF1904" s="104"/>
      <c r="DG1904" s="104"/>
      <c r="DH1904" s="104"/>
      <c r="DI1904" s="104"/>
      <c r="DJ1904" s="107"/>
    </row>
    <row r="1905" spans="1:114" x14ac:dyDescent="0.2">
      <c r="A1905" s="164"/>
      <c r="B1905" s="165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Q1905" s="116"/>
      <c r="R1905" s="116"/>
      <c r="S1905" s="116"/>
      <c r="T1905" s="116"/>
      <c r="U1905" s="116"/>
      <c r="V1905" s="116"/>
      <c r="W1905" s="116"/>
      <c r="X1905" s="116"/>
      <c r="Y1905" s="122"/>
      <c r="Z1905" s="104"/>
      <c r="AA1905" s="104"/>
      <c r="AB1905" s="104"/>
      <c r="AC1905" s="104"/>
      <c r="AD1905" s="104"/>
      <c r="AE1905" s="104"/>
      <c r="AF1905" s="104"/>
      <c r="AG1905" s="104"/>
      <c r="AH1905" s="104"/>
      <c r="AI1905" s="104"/>
      <c r="AJ1905" s="104"/>
      <c r="AK1905" s="104"/>
      <c r="AL1905" s="104"/>
      <c r="AM1905" s="104"/>
      <c r="AN1905" s="104"/>
      <c r="AO1905" s="104"/>
      <c r="AP1905" s="104"/>
      <c r="AQ1905" s="104"/>
      <c r="AR1905" s="104"/>
      <c r="AS1905" s="104"/>
      <c r="AT1905" s="104"/>
      <c r="AU1905" s="104"/>
      <c r="AV1905" s="104"/>
      <c r="AW1905" s="104"/>
      <c r="AX1905" s="104"/>
      <c r="AY1905" s="104"/>
      <c r="AZ1905" s="104"/>
      <c r="BA1905" s="104"/>
      <c r="BB1905" s="104"/>
      <c r="BC1905" s="104"/>
      <c r="BD1905" s="104"/>
      <c r="BE1905" s="104"/>
      <c r="BF1905" s="104"/>
      <c r="BG1905" s="104"/>
      <c r="BH1905" s="104"/>
      <c r="BI1905" s="104"/>
      <c r="BJ1905" s="104"/>
      <c r="BK1905" s="104"/>
      <c r="BL1905" s="104"/>
      <c r="BM1905" s="104"/>
      <c r="BN1905" s="104"/>
      <c r="BO1905" s="104"/>
      <c r="BP1905" s="104"/>
      <c r="BQ1905" s="104"/>
      <c r="BR1905" s="104"/>
      <c r="BS1905" s="104"/>
      <c r="BT1905" s="104"/>
      <c r="BU1905" s="104"/>
      <c r="BV1905" s="104"/>
      <c r="BW1905" s="104"/>
      <c r="BX1905" s="104"/>
      <c r="BY1905" s="104"/>
      <c r="BZ1905" s="104"/>
      <c r="CA1905" s="104"/>
      <c r="CB1905" s="104"/>
      <c r="CC1905" s="104"/>
      <c r="CD1905" s="104"/>
      <c r="CE1905" s="104"/>
      <c r="CF1905" s="104"/>
      <c r="CG1905" s="104"/>
      <c r="CH1905" s="104"/>
      <c r="CI1905" s="104"/>
      <c r="CJ1905" s="104"/>
      <c r="CK1905" s="104"/>
      <c r="CL1905" s="104"/>
      <c r="CM1905" s="104"/>
      <c r="CN1905" s="104"/>
      <c r="CO1905" s="104"/>
      <c r="CP1905" s="104"/>
      <c r="CQ1905" s="104"/>
      <c r="CR1905" s="104"/>
      <c r="CS1905" s="104"/>
      <c r="CT1905" s="104"/>
      <c r="CU1905" s="104"/>
      <c r="CV1905" s="104"/>
      <c r="CW1905" s="104"/>
      <c r="CX1905" s="104"/>
      <c r="CY1905" s="104"/>
      <c r="CZ1905" s="104"/>
      <c r="DA1905" s="104"/>
      <c r="DB1905" s="104"/>
      <c r="DC1905" s="104"/>
      <c r="DD1905" s="104"/>
      <c r="DE1905" s="104"/>
      <c r="DF1905" s="104"/>
      <c r="DG1905" s="104"/>
      <c r="DH1905" s="104"/>
      <c r="DI1905" s="104"/>
      <c r="DJ1905" s="107"/>
    </row>
    <row r="1906" spans="1:114" x14ac:dyDescent="0.2">
      <c r="A1906" s="164"/>
      <c r="B1906" s="165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Q1906" s="116"/>
      <c r="R1906" s="116"/>
      <c r="S1906" s="116"/>
      <c r="T1906" s="116"/>
      <c r="U1906" s="116"/>
      <c r="V1906" s="116"/>
      <c r="W1906" s="116"/>
      <c r="X1906" s="116"/>
      <c r="Y1906" s="122"/>
      <c r="Z1906" s="104"/>
      <c r="AA1906" s="104"/>
      <c r="AB1906" s="104"/>
      <c r="AC1906" s="104"/>
      <c r="AD1906" s="104"/>
      <c r="AE1906" s="104"/>
      <c r="AF1906" s="104"/>
      <c r="AG1906" s="104"/>
      <c r="AH1906" s="104"/>
      <c r="AI1906" s="104"/>
      <c r="AJ1906" s="104"/>
      <c r="AK1906" s="104"/>
      <c r="AL1906" s="104"/>
      <c r="AM1906" s="104"/>
      <c r="AN1906" s="104"/>
      <c r="AO1906" s="104"/>
      <c r="AP1906" s="104"/>
      <c r="AQ1906" s="104"/>
      <c r="AR1906" s="104"/>
      <c r="AS1906" s="104"/>
      <c r="AT1906" s="104"/>
      <c r="AU1906" s="104"/>
      <c r="AV1906" s="104"/>
      <c r="AW1906" s="104"/>
      <c r="AX1906" s="104"/>
      <c r="AY1906" s="104"/>
      <c r="AZ1906" s="104"/>
      <c r="BA1906" s="104"/>
      <c r="BB1906" s="104"/>
      <c r="BC1906" s="104"/>
      <c r="BD1906" s="104"/>
      <c r="BE1906" s="104"/>
      <c r="BF1906" s="104"/>
      <c r="BG1906" s="104"/>
      <c r="BH1906" s="104"/>
      <c r="BI1906" s="104"/>
      <c r="BJ1906" s="104"/>
      <c r="BK1906" s="104"/>
      <c r="BL1906" s="104"/>
      <c r="BM1906" s="104"/>
      <c r="BN1906" s="104"/>
      <c r="BO1906" s="104"/>
      <c r="BP1906" s="104"/>
      <c r="BQ1906" s="104"/>
      <c r="BR1906" s="104"/>
      <c r="BS1906" s="104"/>
      <c r="BT1906" s="104"/>
      <c r="BU1906" s="104"/>
      <c r="BV1906" s="104"/>
      <c r="BW1906" s="104"/>
      <c r="BX1906" s="104"/>
      <c r="BY1906" s="104"/>
      <c r="BZ1906" s="104"/>
      <c r="CA1906" s="104"/>
      <c r="CB1906" s="104"/>
      <c r="CC1906" s="104"/>
      <c r="CD1906" s="104"/>
      <c r="CE1906" s="104"/>
      <c r="CF1906" s="104"/>
      <c r="CG1906" s="104"/>
      <c r="CH1906" s="104"/>
      <c r="CI1906" s="104"/>
      <c r="CJ1906" s="104"/>
      <c r="CK1906" s="104"/>
      <c r="CL1906" s="104"/>
      <c r="CM1906" s="104"/>
      <c r="CN1906" s="104"/>
      <c r="CO1906" s="104"/>
      <c r="CP1906" s="104"/>
      <c r="CQ1906" s="104"/>
      <c r="CR1906" s="104"/>
      <c r="CS1906" s="104"/>
      <c r="CT1906" s="104"/>
      <c r="CU1906" s="104"/>
      <c r="CV1906" s="104"/>
      <c r="CW1906" s="104"/>
      <c r="CX1906" s="104"/>
      <c r="CY1906" s="104"/>
      <c r="CZ1906" s="104"/>
      <c r="DA1906" s="104"/>
      <c r="DB1906" s="104"/>
      <c r="DC1906" s="104"/>
      <c r="DD1906" s="104"/>
      <c r="DE1906" s="104"/>
      <c r="DF1906" s="104"/>
      <c r="DG1906" s="104"/>
      <c r="DH1906" s="104"/>
      <c r="DI1906" s="104"/>
      <c r="DJ1906" s="107"/>
    </row>
    <row r="1907" spans="1:114" x14ac:dyDescent="0.2">
      <c r="A1907" s="164"/>
      <c r="B1907" s="165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Q1907" s="116"/>
      <c r="R1907" s="116"/>
      <c r="S1907" s="116"/>
      <c r="T1907" s="116"/>
      <c r="U1907" s="116"/>
      <c r="V1907" s="116"/>
      <c r="W1907" s="116"/>
      <c r="X1907" s="116"/>
      <c r="Y1907" s="122"/>
      <c r="Z1907" s="104"/>
      <c r="AA1907" s="104"/>
      <c r="AB1907" s="104"/>
      <c r="AC1907" s="104"/>
      <c r="AD1907" s="104"/>
      <c r="AE1907" s="104"/>
      <c r="AF1907" s="104"/>
      <c r="AG1907" s="104"/>
      <c r="AH1907" s="104"/>
      <c r="AI1907" s="104"/>
      <c r="AJ1907" s="104"/>
      <c r="AK1907" s="104"/>
      <c r="AL1907" s="104"/>
      <c r="AM1907" s="104"/>
      <c r="AN1907" s="104"/>
      <c r="AO1907" s="104"/>
      <c r="AP1907" s="104"/>
      <c r="AQ1907" s="104"/>
      <c r="AR1907" s="104"/>
      <c r="AS1907" s="104"/>
      <c r="AT1907" s="104"/>
      <c r="AU1907" s="104"/>
      <c r="AV1907" s="104"/>
      <c r="AW1907" s="104"/>
      <c r="AX1907" s="104"/>
      <c r="AY1907" s="104"/>
      <c r="AZ1907" s="104"/>
      <c r="BA1907" s="104"/>
      <c r="BB1907" s="104"/>
      <c r="BC1907" s="104"/>
      <c r="BD1907" s="104"/>
      <c r="BE1907" s="104"/>
      <c r="BF1907" s="104"/>
      <c r="BG1907" s="104"/>
      <c r="BH1907" s="104"/>
      <c r="BI1907" s="104"/>
      <c r="BJ1907" s="104"/>
      <c r="BK1907" s="104"/>
      <c r="BL1907" s="104"/>
      <c r="BM1907" s="104"/>
      <c r="BN1907" s="104"/>
      <c r="BO1907" s="104"/>
      <c r="BP1907" s="104"/>
      <c r="BQ1907" s="104"/>
      <c r="BR1907" s="104"/>
      <c r="BS1907" s="104"/>
      <c r="BT1907" s="104"/>
      <c r="BU1907" s="104"/>
      <c r="BV1907" s="104"/>
      <c r="BW1907" s="104"/>
      <c r="BX1907" s="104"/>
      <c r="BY1907" s="104"/>
      <c r="BZ1907" s="104"/>
      <c r="CA1907" s="104"/>
      <c r="CB1907" s="104"/>
      <c r="CC1907" s="104"/>
      <c r="CD1907" s="104"/>
      <c r="CE1907" s="104"/>
      <c r="CF1907" s="104"/>
      <c r="CG1907" s="104"/>
      <c r="CH1907" s="104"/>
      <c r="CI1907" s="104"/>
      <c r="CJ1907" s="104"/>
      <c r="CK1907" s="104"/>
      <c r="CL1907" s="104"/>
      <c r="CM1907" s="104"/>
      <c r="CN1907" s="104"/>
      <c r="CO1907" s="104"/>
      <c r="CP1907" s="104"/>
      <c r="CQ1907" s="104"/>
      <c r="CR1907" s="104"/>
      <c r="CS1907" s="104"/>
      <c r="CT1907" s="104"/>
      <c r="CU1907" s="104"/>
      <c r="CV1907" s="104"/>
      <c r="CW1907" s="104"/>
      <c r="CX1907" s="104"/>
      <c r="CY1907" s="104"/>
      <c r="CZ1907" s="104"/>
      <c r="DA1907" s="104"/>
      <c r="DB1907" s="104"/>
      <c r="DC1907" s="104"/>
      <c r="DD1907" s="104"/>
      <c r="DE1907" s="104"/>
      <c r="DF1907" s="104"/>
      <c r="DG1907" s="104"/>
      <c r="DH1907" s="104"/>
      <c r="DI1907" s="104"/>
      <c r="DJ1907" s="107"/>
    </row>
    <row r="1908" spans="1:114" x14ac:dyDescent="0.2">
      <c r="A1908" s="164"/>
      <c r="B1908" s="165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Q1908" s="116"/>
      <c r="R1908" s="116"/>
      <c r="S1908" s="116"/>
      <c r="T1908" s="116"/>
      <c r="U1908" s="116"/>
      <c r="V1908" s="116"/>
      <c r="W1908" s="116"/>
      <c r="X1908" s="116"/>
      <c r="Y1908" s="122"/>
      <c r="Z1908" s="104"/>
      <c r="AA1908" s="104"/>
      <c r="AB1908" s="104"/>
      <c r="AC1908" s="104"/>
      <c r="AD1908" s="104"/>
      <c r="AE1908" s="104"/>
      <c r="AF1908" s="104"/>
      <c r="AG1908" s="104"/>
      <c r="AH1908" s="104"/>
      <c r="AI1908" s="104"/>
      <c r="AJ1908" s="104"/>
      <c r="AK1908" s="104"/>
      <c r="AL1908" s="104"/>
      <c r="AM1908" s="104"/>
      <c r="AN1908" s="104"/>
      <c r="AO1908" s="104"/>
      <c r="AP1908" s="104"/>
      <c r="AQ1908" s="104"/>
      <c r="AR1908" s="104"/>
      <c r="AS1908" s="104"/>
      <c r="AT1908" s="104"/>
      <c r="AU1908" s="104"/>
      <c r="AV1908" s="104"/>
      <c r="AW1908" s="104"/>
      <c r="AX1908" s="104"/>
      <c r="AY1908" s="104"/>
      <c r="AZ1908" s="104"/>
      <c r="BA1908" s="104"/>
      <c r="BB1908" s="104"/>
      <c r="BC1908" s="104"/>
      <c r="BD1908" s="104"/>
      <c r="BE1908" s="104"/>
      <c r="BF1908" s="104"/>
      <c r="BG1908" s="104"/>
      <c r="BH1908" s="104"/>
      <c r="BI1908" s="104"/>
      <c r="BJ1908" s="104"/>
      <c r="BK1908" s="104"/>
      <c r="BL1908" s="104"/>
      <c r="BM1908" s="104"/>
      <c r="BN1908" s="104"/>
      <c r="BO1908" s="104"/>
      <c r="BP1908" s="104"/>
      <c r="BQ1908" s="104"/>
      <c r="BR1908" s="104"/>
      <c r="BS1908" s="104"/>
      <c r="BT1908" s="104"/>
      <c r="BU1908" s="104"/>
      <c r="BV1908" s="104"/>
      <c r="BW1908" s="104"/>
      <c r="BX1908" s="104"/>
      <c r="BY1908" s="104"/>
      <c r="BZ1908" s="104"/>
      <c r="CA1908" s="104"/>
      <c r="CB1908" s="104"/>
      <c r="CC1908" s="104"/>
      <c r="CD1908" s="104"/>
      <c r="CE1908" s="104"/>
      <c r="CF1908" s="104"/>
      <c r="CG1908" s="104"/>
      <c r="CH1908" s="104"/>
      <c r="CI1908" s="104"/>
      <c r="CJ1908" s="104"/>
      <c r="CK1908" s="104"/>
      <c r="CL1908" s="104"/>
      <c r="CM1908" s="104"/>
      <c r="CN1908" s="104"/>
      <c r="CO1908" s="104"/>
      <c r="CP1908" s="104"/>
      <c r="CQ1908" s="104"/>
      <c r="CR1908" s="104"/>
      <c r="CS1908" s="104"/>
      <c r="CT1908" s="104"/>
      <c r="CU1908" s="104"/>
      <c r="CV1908" s="104"/>
      <c r="CW1908" s="104"/>
      <c r="CX1908" s="104"/>
      <c r="CY1908" s="104"/>
      <c r="CZ1908" s="104"/>
      <c r="DA1908" s="104"/>
      <c r="DB1908" s="104"/>
      <c r="DC1908" s="104"/>
      <c r="DD1908" s="104"/>
      <c r="DE1908" s="104"/>
      <c r="DF1908" s="104"/>
      <c r="DG1908" s="104"/>
      <c r="DH1908" s="104"/>
      <c r="DI1908" s="104"/>
      <c r="DJ1908" s="107"/>
    </row>
    <row r="1909" spans="1:114" x14ac:dyDescent="0.2">
      <c r="A1909" s="164"/>
      <c r="B1909" s="165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Q1909" s="116"/>
      <c r="R1909" s="116"/>
      <c r="S1909" s="116"/>
      <c r="T1909" s="116"/>
      <c r="U1909" s="116"/>
      <c r="V1909" s="116"/>
      <c r="W1909" s="116"/>
      <c r="X1909" s="116"/>
      <c r="Y1909" s="122"/>
      <c r="Z1909" s="104"/>
      <c r="AA1909" s="104"/>
      <c r="AB1909" s="104"/>
      <c r="AC1909" s="104"/>
      <c r="AD1909" s="104"/>
      <c r="AE1909" s="104"/>
      <c r="AF1909" s="104"/>
      <c r="AG1909" s="104"/>
      <c r="AH1909" s="104"/>
      <c r="AI1909" s="104"/>
      <c r="AJ1909" s="104"/>
      <c r="AK1909" s="104"/>
      <c r="AL1909" s="104"/>
      <c r="AM1909" s="104"/>
      <c r="AN1909" s="104"/>
      <c r="AO1909" s="104"/>
      <c r="AP1909" s="104"/>
      <c r="AQ1909" s="104"/>
      <c r="AR1909" s="104"/>
      <c r="AS1909" s="104"/>
      <c r="AT1909" s="104"/>
      <c r="AU1909" s="104"/>
      <c r="AV1909" s="104"/>
      <c r="AW1909" s="104"/>
      <c r="AX1909" s="104"/>
      <c r="AY1909" s="104"/>
      <c r="AZ1909" s="104"/>
      <c r="BA1909" s="104"/>
      <c r="BB1909" s="104"/>
      <c r="BC1909" s="104"/>
      <c r="BD1909" s="104"/>
      <c r="BE1909" s="104"/>
      <c r="BF1909" s="104"/>
      <c r="BG1909" s="104"/>
      <c r="BH1909" s="104"/>
      <c r="BI1909" s="104"/>
      <c r="BJ1909" s="104"/>
      <c r="BK1909" s="104"/>
      <c r="BL1909" s="104"/>
      <c r="BM1909" s="104"/>
      <c r="BN1909" s="104"/>
      <c r="BO1909" s="104"/>
      <c r="BP1909" s="104"/>
      <c r="BQ1909" s="104"/>
      <c r="BR1909" s="104"/>
      <c r="BS1909" s="104"/>
      <c r="BT1909" s="104"/>
      <c r="BU1909" s="104"/>
      <c r="BV1909" s="104"/>
      <c r="BW1909" s="104"/>
      <c r="BX1909" s="104"/>
      <c r="BY1909" s="104"/>
      <c r="BZ1909" s="104"/>
      <c r="CA1909" s="104"/>
      <c r="CB1909" s="104"/>
      <c r="CC1909" s="104"/>
      <c r="CD1909" s="104"/>
      <c r="CE1909" s="104"/>
      <c r="CF1909" s="104"/>
      <c r="CG1909" s="104"/>
      <c r="CH1909" s="104"/>
      <c r="CI1909" s="104"/>
      <c r="CJ1909" s="104"/>
      <c r="CK1909" s="104"/>
      <c r="CL1909" s="104"/>
      <c r="CM1909" s="104"/>
      <c r="CN1909" s="104"/>
      <c r="CO1909" s="104"/>
      <c r="CP1909" s="104"/>
      <c r="CQ1909" s="104"/>
      <c r="CR1909" s="104"/>
      <c r="CS1909" s="104"/>
      <c r="CT1909" s="104"/>
      <c r="CU1909" s="104"/>
      <c r="CV1909" s="104"/>
      <c r="CW1909" s="104"/>
      <c r="CX1909" s="104"/>
      <c r="CY1909" s="104"/>
      <c r="CZ1909" s="104"/>
      <c r="DA1909" s="104"/>
      <c r="DB1909" s="104"/>
      <c r="DC1909" s="104"/>
      <c r="DD1909" s="104"/>
      <c r="DE1909" s="104"/>
      <c r="DF1909" s="104"/>
      <c r="DG1909" s="104"/>
      <c r="DH1909" s="104"/>
      <c r="DI1909" s="104"/>
      <c r="DJ1909" s="107"/>
    </row>
    <row r="1910" spans="1:114" x14ac:dyDescent="0.2">
      <c r="A1910" s="164"/>
      <c r="B1910" s="165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Q1910" s="116"/>
      <c r="R1910" s="116"/>
      <c r="S1910" s="116"/>
      <c r="T1910" s="116"/>
      <c r="U1910" s="116"/>
      <c r="V1910" s="116"/>
      <c r="W1910" s="116"/>
      <c r="X1910" s="116"/>
      <c r="Y1910" s="122"/>
      <c r="Z1910" s="104"/>
      <c r="AA1910" s="104"/>
      <c r="AB1910" s="104"/>
      <c r="AC1910" s="104"/>
      <c r="AD1910" s="104"/>
      <c r="AE1910" s="104"/>
      <c r="AF1910" s="104"/>
      <c r="AG1910" s="104"/>
      <c r="AH1910" s="104"/>
      <c r="AI1910" s="104"/>
      <c r="AJ1910" s="104"/>
      <c r="AK1910" s="104"/>
      <c r="AL1910" s="104"/>
      <c r="AM1910" s="104"/>
      <c r="AN1910" s="104"/>
      <c r="AO1910" s="104"/>
      <c r="AP1910" s="104"/>
      <c r="AQ1910" s="104"/>
      <c r="AR1910" s="104"/>
      <c r="AS1910" s="104"/>
      <c r="AT1910" s="104"/>
      <c r="AU1910" s="104"/>
      <c r="AV1910" s="104"/>
      <c r="AW1910" s="104"/>
      <c r="AX1910" s="104"/>
      <c r="AY1910" s="104"/>
      <c r="AZ1910" s="104"/>
      <c r="BA1910" s="104"/>
      <c r="BB1910" s="104"/>
      <c r="BC1910" s="104"/>
      <c r="BD1910" s="104"/>
      <c r="BE1910" s="104"/>
      <c r="BF1910" s="104"/>
      <c r="BG1910" s="104"/>
      <c r="BH1910" s="104"/>
      <c r="BI1910" s="104"/>
      <c r="BJ1910" s="104"/>
      <c r="BK1910" s="104"/>
      <c r="BL1910" s="104"/>
      <c r="BM1910" s="104"/>
      <c r="BN1910" s="104"/>
      <c r="BO1910" s="104"/>
      <c r="BP1910" s="104"/>
      <c r="BQ1910" s="104"/>
      <c r="BR1910" s="104"/>
      <c r="BS1910" s="104"/>
      <c r="BT1910" s="104"/>
      <c r="BU1910" s="104"/>
      <c r="BV1910" s="104"/>
      <c r="BW1910" s="104"/>
      <c r="BX1910" s="104"/>
      <c r="BY1910" s="104"/>
      <c r="BZ1910" s="104"/>
      <c r="CA1910" s="104"/>
      <c r="CB1910" s="104"/>
      <c r="CC1910" s="104"/>
      <c r="CD1910" s="104"/>
      <c r="CE1910" s="104"/>
      <c r="CF1910" s="104"/>
      <c r="CG1910" s="104"/>
      <c r="CH1910" s="104"/>
      <c r="CI1910" s="104"/>
      <c r="CJ1910" s="104"/>
      <c r="CK1910" s="104"/>
      <c r="CL1910" s="104"/>
      <c r="CM1910" s="104"/>
      <c r="CN1910" s="104"/>
      <c r="CO1910" s="104"/>
      <c r="CP1910" s="104"/>
      <c r="CQ1910" s="104"/>
      <c r="CR1910" s="104"/>
      <c r="CS1910" s="104"/>
      <c r="CT1910" s="104"/>
      <c r="CU1910" s="104"/>
      <c r="CV1910" s="104"/>
      <c r="CW1910" s="104"/>
      <c r="CX1910" s="104"/>
      <c r="CY1910" s="104"/>
      <c r="CZ1910" s="104"/>
      <c r="DA1910" s="104"/>
      <c r="DB1910" s="104"/>
      <c r="DC1910" s="104"/>
      <c r="DD1910" s="104"/>
      <c r="DE1910" s="104"/>
      <c r="DF1910" s="104"/>
      <c r="DG1910" s="104"/>
      <c r="DH1910" s="104"/>
      <c r="DI1910" s="104"/>
      <c r="DJ1910" s="107"/>
    </row>
    <row r="1911" spans="1:114" x14ac:dyDescent="0.2">
      <c r="A1911" s="164"/>
      <c r="B1911" s="165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Q1911" s="116"/>
      <c r="R1911" s="116"/>
      <c r="S1911" s="116"/>
      <c r="T1911" s="116"/>
      <c r="U1911" s="116"/>
      <c r="V1911" s="116"/>
      <c r="W1911" s="116"/>
      <c r="X1911" s="116"/>
      <c r="Y1911" s="122"/>
      <c r="Z1911" s="104"/>
      <c r="AA1911" s="104"/>
      <c r="AB1911" s="104"/>
      <c r="AC1911" s="104"/>
      <c r="AD1911" s="104"/>
      <c r="AE1911" s="104"/>
      <c r="AF1911" s="104"/>
      <c r="AG1911" s="104"/>
      <c r="AH1911" s="104"/>
      <c r="AI1911" s="104"/>
      <c r="AJ1911" s="104"/>
      <c r="AK1911" s="104"/>
      <c r="AL1911" s="104"/>
      <c r="AM1911" s="104"/>
      <c r="AN1911" s="104"/>
      <c r="AO1911" s="104"/>
      <c r="AP1911" s="104"/>
      <c r="AQ1911" s="104"/>
      <c r="AR1911" s="104"/>
      <c r="AS1911" s="104"/>
      <c r="AT1911" s="104"/>
      <c r="AU1911" s="104"/>
      <c r="AV1911" s="104"/>
      <c r="AW1911" s="104"/>
      <c r="AX1911" s="104"/>
      <c r="AY1911" s="104"/>
      <c r="AZ1911" s="104"/>
      <c r="BA1911" s="104"/>
      <c r="BB1911" s="104"/>
      <c r="BC1911" s="104"/>
      <c r="BD1911" s="104"/>
      <c r="BE1911" s="104"/>
      <c r="BF1911" s="104"/>
      <c r="BG1911" s="104"/>
      <c r="BH1911" s="104"/>
      <c r="BI1911" s="104"/>
      <c r="BJ1911" s="104"/>
      <c r="BK1911" s="104"/>
      <c r="BL1911" s="104"/>
      <c r="BM1911" s="104"/>
      <c r="BN1911" s="104"/>
      <c r="BO1911" s="104"/>
      <c r="BP1911" s="104"/>
      <c r="BQ1911" s="104"/>
      <c r="BR1911" s="104"/>
      <c r="BS1911" s="104"/>
      <c r="BT1911" s="104"/>
      <c r="BU1911" s="104"/>
      <c r="BV1911" s="104"/>
      <c r="BW1911" s="104"/>
      <c r="BX1911" s="104"/>
      <c r="BY1911" s="104"/>
      <c r="BZ1911" s="104"/>
      <c r="CA1911" s="104"/>
      <c r="CB1911" s="104"/>
      <c r="CC1911" s="104"/>
      <c r="CD1911" s="104"/>
      <c r="CE1911" s="104"/>
      <c r="CF1911" s="104"/>
      <c r="CG1911" s="104"/>
      <c r="CH1911" s="104"/>
      <c r="CI1911" s="104"/>
      <c r="CJ1911" s="104"/>
      <c r="CK1911" s="104"/>
      <c r="CL1911" s="104"/>
      <c r="CM1911" s="104"/>
      <c r="CN1911" s="104"/>
      <c r="CO1911" s="104"/>
      <c r="CP1911" s="104"/>
      <c r="CQ1911" s="104"/>
      <c r="CR1911" s="104"/>
      <c r="CS1911" s="104"/>
      <c r="CT1911" s="104"/>
      <c r="CU1911" s="104"/>
      <c r="CV1911" s="104"/>
      <c r="CW1911" s="104"/>
      <c r="CX1911" s="104"/>
      <c r="CY1911" s="104"/>
      <c r="CZ1911" s="104"/>
      <c r="DA1911" s="104"/>
      <c r="DB1911" s="104"/>
      <c r="DC1911" s="104"/>
      <c r="DD1911" s="104"/>
      <c r="DE1911" s="104"/>
      <c r="DF1911" s="104"/>
      <c r="DG1911" s="104"/>
      <c r="DH1911" s="104"/>
      <c r="DI1911" s="104"/>
      <c r="DJ1911" s="107"/>
    </row>
    <row r="1912" spans="1:114" x14ac:dyDescent="0.2">
      <c r="A1912" s="164"/>
      <c r="B1912" s="165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Q1912" s="116"/>
      <c r="R1912" s="116"/>
      <c r="S1912" s="116"/>
      <c r="T1912" s="116"/>
      <c r="U1912" s="116"/>
      <c r="V1912" s="116"/>
      <c r="W1912" s="116"/>
      <c r="X1912" s="116"/>
      <c r="Y1912" s="122"/>
      <c r="Z1912" s="104"/>
      <c r="AA1912" s="104"/>
      <c r="AB1912" s="104"/>
      <c r="AC1912" s="104"/>
      <c r="AD1912" s="104"/>
      <c r="AE1912" s="104"/>
      <c r="AF1912" s="104"/>
      <c r="AG1912" s="104"/>
      <c r="AH1912" s="104"/>
      <c r="AI1912" s="104"/>
      <c r="AJ1912" s="104"/>
      <c r="AK1912" s="104"/>
      <c r="AL1912" s="104"/>
      <c r="AM1912" s="104"/>
      <c r="AN1912" s="104"/>
      <c r="AO1912" s="104"/>
      <c r="AP1912" s="104"/>
      <c r="AQ1912" s="104"/>
      <c r="AR1912" s="104"/>
      <c r="AS1912" s="104"/>
      <c r="AT1912" s="104"/>
      <c r="AU1912" s="104"/>
      <c r="AV1912" s="104"/>
      <c r="AW1912" s="104"/>
      <c r="AX1912" s="104"/>
      <c r="AY1912" s="104"/>
      <c r="AZ1912" s="104"/>
      <c r="BA1912" s="104"/>
      <c r="BB1912" s="104"/>
      <c r="BC1912" s="104"/>
      <c r="BD1912" s="104"/>
      <c r="BE1912" s="104"/>
      <c r="BF1912" s="104"/>
      <c r="BG1912" s="104"/>
      <c r="BH1912" s="104"/>
      <c r="BI1912" s="104"/>
      <c r="BJ1912" s="104"/>
      <c r="BK1912" s="104"/>
      <c r="BL1912" s="104"/>
      <c r="BM1912" s="104"/>
      <c r="BN1912" s="104"/>
      <c r="BO1912" s="104"/>
      <c r="BP1912" s="104"/>
      <c r="BQ1912" s="104"/>
      <c r="BR1912" s="104"/>
      <c r="BS1912" s="104"/>
      <c r="BT1912" s="104"/>
      <c r="BU1912" s="104"/>
      <c r="BV1912" s="104"/>
      <c r="BW1912" s="104"/>
      <c r="BX1912" s="104"/>
      <c r="BY1912" s="104"/>
      <c r="BZ1912" s="104"/>
      <c r="CA1912" s="104"/>
      <c r="CB1912" s="104"/>
      <c r="CC1912" s="104"/>
      <c r="CD1912" s="104"/>
      <c r="CE1912" s="104"/>
      <c r="CF1912" s="104"/>
      <c r="CG1912" s="104"/>
      <c r="CH1912" s="104"/>
      <c r="CI1912" s="104"/>
      <c r="CJ1912" s="104"/>
      <c r="CK1912" s="104"/>
      <c r="CL1912" s="104"/>
      <c r="CM1912" s="104"/>
      <c r="CN1912" s="104"/>
      <c r="CO1912" s="104"/>
      <c r="CP1912" s="104"/>
      <c r="CQ1912" s="104"/>
      <c r="CR1912" s="104"/>
      <c r="CS1912" s="104"/>
      <c r="CT1912" s="104"/>
      <c r="CU1912" s="104"/>
      <c r="CV1912" s="104"/>
      <c r="CW1912" s="104"/>
      <c r="CX1912" s="104"/>
      <c r="CY1912" s="104"/>
      <c r="CZ1912" s="104"/>
      <c r="DA1912" s="104"/>
      <c r="DB1912" s="104"/>
      <c r="DC1912" s="104"/>
      <c r="DD1912" s="104"/>
      <c r="DE1912" s="104"/>
      <c r="DF1912" s="104"/>
      <c r="DG1912" s="104"/>
      <c r="DH1912" s="104"/>
      <c r="DI1912" s="104"/>
      <c r="DJ1912" s="107"/>
    </row>
    <row r="1913" spans="1:114" x14ac:dyDescent="0.2">
      <c r="A1913" s="164"/>
      <c r="B1913" s="165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Q1913" s="116"/>
      <c r="R1913" s="116"/>
      <c r="S1913" s="116"/>
      <c r="T1913" s="116"/>
      <c r="U1913" s="116"/>
      <c r="V1913" s="116"/>
      <c r="W1913" s="116"/>
      <c r="X1913" s="116"/>
      <c r="Y1913" s="122"/>
      <c r="Z1913" s="104"/>
      <c r="AA1913" s="104"/>
      <c r="AB1913" s="104"/>
      <c r="AC1913" s="104"/>
      <c r="AD1913" s="104"/>
      <c r="AE1913" s="104"/>
      <c r="AF1913" s="104"/>
      <c r="AG1913" s="104"/>
      <c r="AH1913" s="104"/>
      <c r="AI1913" s="104"/>
      <c r="AJ1913" s="104"/>
      <c r="AK1913" s="104"/>
      <c r="AL1913" s="104"/>
      <c r="AM1913" s="104"/>
      <c r="AN1913" s="104"/>
      <c r="AO1913" s="104"/>
      <c r="AP1913" s="104"/>
      <c r="AQ1913" s="104"/>
      <c r="AR1913" s="104"/>
      <c r="AS1913" s="104"/>
      <c r="AT1913" s="104"/>
      <c r="AU1913" s="104"/>
      <c r="AV1913" s="104"/>
      <c r="AW1913" s="104"/>
      <c r="AX1913" s="104"/>
      <c r="AY1913" s="104"/>
      <c r="AZ1913" s="104"/>
      <c r="BA1913" s="104"/>
      <c r="BB1913" s="104"/>
      <c r="BC1913" s="104"/>
      <c r="BD1913" s="104"/>
      <c r="BE1913" s="104"/>
      <c r="BF1913" s="104"/>
      <c r="BG1913" s="104"/>
      <c r="BH1913" s="104"/>
      <c r="BI1913" s="104"/>
      <c r="BJ1913" s="104"/>
      <c r="BK1913" s="104"/>
      <c r="BL1913" s="104"/>
      <c r="BM1913" s="104"/>
      <c r="BN1913" s="104"/>
      <c r="BO1913" s="104"/>
      <c r="BP1913" s="104"/>
      <c r="BQ1913" s="104"/>
      <c r="BR1913" s="104"/>
      <c r="BS1913" s="104"/>
      <c r="BT1913" s="104"/>
      <c r="BU1913" s="104"/>
      <c r="BV1913" s="104"/>
      <c r="BW1913" s="104"/>
      <c r="BX1913" s="104"/>
      <c r="BY1913" s="104"/>
      <c r="BZ1913" s="104"/>
      <c r="CA1913" s="104"/>
      <c r="CB1913" s="104"/>
      <c r="CC1913" s="104"/>
      <c r="CD1913" s="104"/>
      <c r="CE1913" s="104"/>
      <c r="CF1913" s="104"/>
      <c r="CG1913" s="104"/>
      <c r="CH1913" s="104"/>
      <c r="CI1913" s="104"/>
      <c r="CJ1913" s="104"/>
      <c r="CK1913" s="104"/>
      <c r="CL1913" s="104"/>
      <c r="CM1913" s="104"/>
      <c r="CN1913" s="104"/>
      <c r="CO1913" s="104"/>
      <c r="CP1913" s="104"/>
      <c r="CQ1913" s="104"/>
      <c r="CR1913" s="104"/>
      <c r="CS1913" s="104"/>
      <c r="CT1913" s="104"/>
      <c r="CU1913" s="104"/>
      <c r="CV1913" s="104"/>
      <c r="CW1913" s="104"/>
      <c r="CX1913" s="104"/>
      <c r="CY1913" s="104"/>
      <c r="CZ1913" s="104"/>
      <c r="DA1913" s="104"/>
      <c r="DB1913" s="104"/>
      <c r="DC1913" s="104"/>
      <c r="DD1913" s="104"/>
      <c r="DE1913" s="104"/>
      <c r="DF1913" s="104"/>
      <c r="DG1913" s="104"/>
      <c r="DH1913" s="104"/>
      <c r="DI1913" s="104"/>
      <c r="DJ1913" s="107"/>
    </row>
    <row r="1914" spans="1:114" x14ac:dyDescent="0.2">
      <c r="A1914" s="164"/>
      <c r="B1914" s="165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Q1914" s="116"/>
      <c r="R1914" s="116"/>
      <c r="S1914" s="116"/>
      <c r="T1914" s="116"/>
      <c r="U1914" s="116"/>
      <c r="V1914" s="116"/>
      <c r="W1914" s="116"/>
      <c r="X1914" s="116"/>
      <c r="Y1914" s="122"/>
      <c r="Z1914" s="104"/>
      <c r="AA1914" s="104"/>
      <c r="AB1914" s="104"/>
      <c r="AC1914" s="104"/>
      <c r="AD1914" s="104"/>
      <c r="AE1914" s="104"/>
      <c r="AF1914" s="104"/>
      <c r="AG1914" s="104"/>
      <c r="AH1914" s="104"/>
      <c r="AI1914" s="104"/>
      <c r="AJ1914" s="104"/>
      <c r="AK1914" s="104"/>
      <c r="AL1914" s="104"/>
      <c r="AM1914" s="104"/>
      <c r="AN1914" s="104"/>
      <c r="AO1914" s="104"/>
      <c r="AP1914" s="104"/>
      <c r="AQ1914" s="104"/>
      <c r="AR1914" s="104"/>
      <c r="AS1914" s="104"/>
      <c r="AT1914" s="104"/>
      <c r="AU1914" s="104"/>
      <c r="AV1914" s="104"/>
      <c r="AW1914" s="104"/>
      <c r="AX1914" s="104"/>
      <c r="AY1914" s="104"/>
      <c r="AZ1914" s="104"/>
      <c r="BA1914" s="104"/>
      <c r="BB1914" s="104"/>
      <c r="BC1914" s="104"/>
      <c r="BD1914" s="104"/>
      <c r="BE1914" s="104"/>
      <c r="BF1914" s="104"/>
      <c r="BG1914" s="104"/>
      <c r="BH1914" s="104"/>
      <c r="BI1914" s="104"/>
      <c r="BJ1914" s="104"/>
      <c r="BK1914" s="104"/>
      <c r="BL1914" s="104"/>
      <c r="BM1914" s="104"/>
      <c r="BN1914" s="104"/>
      <c r="BO1914" s="104"/>
      <c r="BP1914" s="104"/>
      <c r="BQ1914" s="104"/>
      <c r="BR1914" s="104"/>
      <c r="BS1914" s="104"/>
      <c r="BT1914" s="104"/>
      <c r="BU1914" s="104"/>
      <c r="BV1914" s="104"/>
      <c r="BW1914" s="104"/>
      <c r="BX1914" s="104"/>
      <c r="BY1914" s="104"/>
      <c r="BZ1914" s="104"/>
      <c r="CA1914" s="104"/>
      <c r="CB1914" s="104"/>
      <c r="CC1914" s="104"/>
      <c r="CD1914" s="104"/>
      <c r="CE1914" s="104"/>
      <c r="CF1914" s="104"/>
      <c r="CG1914" s="104"/>
      <c r="CH1914" s="104"/>
      <c r="CI1914" s="104"/>
      <c r="CJ1914" s="104"/>
      <c r="CK1914" s="104"/>
      <c r="CL1914" s="104"/>
      <c r="CM1914" s="104"/>
      <c r="CN1914" s="104"/>
      <c r="CO1914" s="104"/>
      <c r="CP1914" s="104"/>
      <c r="CQ1914" s="104"/>
      <c r="CR1914" s="104"/>
      <c r="CS1914" s="104"/>
      <c r="CT1914" s="104"/>
      <c r="CU1914" s="104"/>
      <c r="CV1914" s="104"/>
      <c r="CW1914" s="104"/>
      <c r="CX1914" s="104"/>
      <c r="CY1914" s="104"/>
      <c r="CZ1914" s="104"/>
      <c r="DA1914" s="104"/>
      <c r="DB1914" s="104"/>
      <c r="DC1914" s="104"/>
      <c r="DD1914" s="104"/>
      <c r="DE1914" s="104"/>
      <c r="DF1914" s="104"/>
      <c r="DG1914" s="104"/>
      <c r="DH1914" s="104"/>
      <c r="DI1914" s="104"/>
      <c r="DJ1914" s="107"/>
    </row>
    <row r="1915" spans="1:114" x14ac:dyDescent="0.2">
      <c r="A1915" s="164"/>
      <c r="B1915" s="165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Q1915" s="116"/>
      <c r="R1915" s="116"/>
      <c r="S1915" s="116"/>
      <c r="T1915" s="116"/>
      <c r="U1915" s="116"/>
      <c r="V1915" s="116"/>
      <c r="W1915" s="116"/>
      <c r="X1915" s="116"/>
      <c r="Y1915" s="122"/>
      <c r="Z1915" s="104"/>
      <c r="AA1915" s="104"/>
      <c r="AB1915" s="104"/>
      <c r="AC1915" s="104"/>
      <c r="AD1915" s="104"/>
      <c r="AE1915" s="104"/>
      <c r="AF1915" s="104"/>
      <c r="AG1915" s="104"/>
      <c r="AH1915" s="104"/>
      <c r="AI1915" s="104"/>
      <c r="AJ1915" s="104"/>
      <c r="AK1915" s="104"/>
      <c r="AL1915" s="104"/>
      <c r="AM1915" s="104"/>
      <c r="AN1915" s="104"/>
      <c r="AO1915" s="104"/>
      <c r="AP1915" s="104"/>
      <c r="AQ1915" s="104"/>
      <c r="AR1915" s="104"/>
      <c r="AS1915" s="104"/>
      <c r="AT1915" s="104"/>
      <c r="AU1915" s="104"/>
      <c r="AV1915" s="104"/>
      <c r="AW1915" s="104"/>
      <c r="AX1915" s="104"/>
      <c r="AY1915" s="104"/>
      <c r="AZ1915" s="104"/>
      <c r="BA1915" s="104"/>
      <c r="BB1915" s="104"/>
      <c r="BC1915" s="104"/>
      <c r="BD1915" s="104"/>
      <c r="BE1915" s="104"/>
      <c r="BF1915" s="104"/>
      <c r="BG1915" s="104"/>
      <c r="BH1915" s="104"/>
      <c r="BI1915" s="104"/>
      <c r="BJ1915" s="104"/>
      <c r="BK1915" s="104"/>
      <c r="BL1915" s="104"/>
      <c r="BM1915" s="104"/>
      <c r="BN1915" s="104"/>
      <c r="BO1915" s="104"/>
      <c r="BP1915" s="104"/>
      <c r="BQ1915" s="104"/>
      <c r="BR1915" s="104"/>
      <c r="BS1915" s="104"/>
      <c r="BT1915" s="104"/>
      <c r="BU1915" s="104"/>
      <c r="BV1915" s="104"/>
      <c r="BW1915" s="104"/>
      <c r="BX1915" s="104"/>
      <c r="BY1915" s="104"/>
      <c r="BZ1915" s="104"/>
      <c r="CA1915" s="104"/>
      <c r="CB1915" s="104"/>
      <c r="CC1915" s="104"/>
      <c r="CD1915" s="104"/>
      <c r="CE1915" s="104"/>
      <c r="CF1915" s="104"/>
      <c r="CG1915" s="104"/>
      <c r="CH1915" s="104"/>
      <c r="CI1915" s="104"/>
      <c r="CJ1915" s="104"/>
      <c r="CK1915" s="104"/>
      <c r="CL1915" s="104"/>
      <c r="CM1915" s="104"/>
      <c r="CN1915" s="104"/>
      <c r="CO1915" s="104"/>
      <c r="CP1915" s="104"/>
      <c r="CQ1915" s="104"/>
      <c r="CR1915" s="104"/>
      <c r="CS1915" s="104"/>
      <c r="CT1915" s="104"/>
      <c r="CU1915" s="104"/>
      <c r="CV1915" s="104"/>
      <c r="CW1915" s="104"/>
      <c r="CX1915" s="104"/>
      <c r="CY1915" s="104"/>
      <c r="CZ1915" s="104"/>
      <c r="DA1915" s="104"/>
      <c r="DB1915" s="104"/>
      <c r="DC1915" s="104"/>
      <c r="DD1915" s="104"/>
      <c r="DE1915" s="104"/>
      <c r="DF1915" s="104"/>
      <c r="DG1915" s="104"/>
      <c r="DH1915" s="104"/>
      <c r="DI1915" s="104"/>
      <c r="DJ1915" s="107"/>
    </row>
    <row r="1916" spans="1:114" x14ac:dyDescent="0.2">
      <c r="A1916" s="164"/>
      <c r="B1916" s="165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Q1916" s="116"/>
      <c r="R1916" s="116"/>
      <c r="S1916" s="116"/>
      <c r="T1916" s="116"/>
      <c r="U1916" s="116"/>
      <c r="V1916" s="116"/>
      <c r="W1916" s="116"/>
      <c r="X1916" s="116"/>
      <c r="Y1916" s="122"/>
      <c r="Z1916" s="104"/>
      <c r="AA1916" s="104"/>
      <c r="AB1916" s="104"/>
      <c r="AC1916" s="104"/>
      <c r="AD1916" s="104"/>
      <c r="AE1916" s="104"/>
      <c r="AF1916" s="104"/>
      <c r="AG1916" s="104"/>
      <c r="AH1916" s="104"/>
      <c r="AI1916" s="104"/>
      <c r="AJ1916" s="104"/>
      <c r="AK1916" s="104"/>
      <c r="AL1916" s="104"/>
      <c r="AM1916" s="104"/>
      <c r="AN1916" s="104"/>
      <c r="AO1916" s="104"/>
      <c r="AP1916" s="104"/>
      <c r="AQ1916" s="104"/>
      <c r="AR1916" s="104"/>
      <c r="AS1916" s="104"/>
      <c r="AT1916" s="104"/>
      <c r="AU1916" s="104"/>
      <c r="AV1916" s="104"/>
      <c r="AW1916" s="104"/>
      <c r="AX1916" s="104"/>
      <c r="AY1916" s="104"/>
      <c r="AZ1916" s="104"/>
      <c r="BA1916" s="104"/>
      <c r="BB1916" s="104"/>
      <c r="BC1916" s="104"/>
      <c r="BD1916" s="104"/>
      <c r="BE1916" s="104"/>
      <c r="BF1916" s="104"/>
      <c r="BG1916" s="104"/>
      <c r="BH1916" s="104"/>
      <c r="BI1916" s="104"/>
      <c r="BJ1916" s="104"/>
      <c r="BK1916" s="104"/>
      <c r="BL1916" s="104"/>
      <c r="BM1916" s="104"/>
      <c r="BN1916" s="104"/>
      <c r="BO1916" s="104"/>
      <c r="BP1916" s="104"/>
      <c r="BQ1916" s="104"/>
      <c r="BR1916" s="104"/>
      <c r="BS1916" s="104"/>
      <c r="BT1916" s="104"/>
      <c r="BU1916" s="104"/>
      <c r="BV1916" s="104"/>
      <c r="BW1916" s="104"/>
      <c r="BX1916" s="104"/>
      <c r="BY1916" s="104"/>
      <c r="BZ1916" s="104"/>
      <c r="CA1916" s="104"/>
      <c r="CB1916" s="104"/>
      <c r="CC1916" s="104"/>
      <c r="CD1916" s="104"/>
      <c r="CE1916" s="104"/>
      <c r="CF1916" s="104"/>
      <c r="CG1916" s="104"/>
      <c r="CH1916" s="104"/>
      <c r="CI1916" s="104"/>
      <c r="CJ1916" s="104"/>
      <c r="CK1916" s="104"/>
      <c r="CL1916" s="104"/>
      <c r="CM1916" s="104"/>
      <c r="CN1916" s="104"/>
      <c r="CO1916" s="104"/>
      <c r="CP1916" s="104"/>
      <c r="CQ1916" s="104"/>
      <c r="CR1916" s="104"/>
      <c r="CS1916" s="104"/>
      <c r="CT1916" s="104"/>
      <c r="CU1916" s="104"/>
      <c r="CV1916" s="104"/>
      <c r="CW1916" s="104"/>
      <c r="CX1916" s="104"/>
      <c r="CY1916" s="104"/>
      <c r="CZ1916" s="104"/>
      <c r="DA1916" s="104"/>
      <c r="DB1916" s="104"/>
      <c r="DC1916" s="104"/>
      <c r="DD1916" s="104"/>
      <c r="DE1916" s="104"/>
      <c r="DF1916" s="104"/>
      <c r="DG1916" s="104"/>
      <c r="DH1916" s="104"/>
      <c r="DI1916" s="104"/>
      <c r="DJ1916" s="107"/>
    </row>
    <row r="1917" spans="1:114" x14ac:dyDescent="0.2">
      <c r="A1917" s="164"/>
      <c r="B1917" s="165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Q1917" s="116"/>
      <c r="R1917" s="116"/>
      <c r="S1917" s="116"/>
      <c r="T1917" s="116"/>
      <c r="U1917" s="116"/>
      <c r="V1917" s="116"/>
      <c r="W1917" s="116"/>
      <c r="X1917" s="116"/>
      <c r="Y1917" s="122"/>
      <c r="Z1917" s="104"/>
      <c r="AA1917" s="104"/>
      <c r="AB1917" s="104"/>
      <c r="AC1917" s="104"/>
      <c r="AD1917" s="104"/>
      <c r="AE1917" s="104"/>
      <c r="AF1917" s="104"/>
      <c r="AG1917" s="104"/>
      <c r="AH1917" s="104"/>
      <c r="AI1917" s="104"/>
      <c r="AJ1917" s="104"/>
      <c r="AK1917" s="104"/>
      <c r="AL1917" s="104"/>
      <c r="AM1917" s="104"/>
      <c r="AN1917" s="104"/>
      <c r="AO1917" s="104"/>
      <c r="AP1917" s="104"/>
      <c r="AQ1917" s="104"/>
      <c r="AR1917" s="104"/>
      <c r="AS1917" s="104"/>
      <c r="AT1917" s="104"/>
      <c r="AU1917" s="104"/>
      <c r="AV1917" s="104"/>
      <c r="AW1917" s="104"/>
      <c r="AX1917" s="104"/>
      <c r="AY1917" s="104"/>
      <c r="AZ1917" s="104"/>
      <c r="BA1917" s="104"/>
      <c r="BB1917" s="104"/>
      <c r="BC1917" s="104"/>
      <c r="BD1917" s="104"/>
      <c r="BE1917" s="104"/>
      <c r="BF1917" s="104"/>
      <c r="BG1917" s="104"/>
      <c r="BH1917" s="104"/>
      <c r="BI1917" s="104"/>
      <c r="BJ1917" s="104"/>
      <c r="BK1917" s="104"/>
      <c r="BL1917" s="104"/>
      <c r="BM1917" s="104"/>
      <c r="BN1917" s="104"/>
      <c r="BO1917" s="104"/>
      <c r="BP1917" s="104"/>
      <c r="BQ1917" s="104"/>
      <c r="BR1917" s="104"/>
      <c r="BS1917" s="104"/>
      <c r="BT1917" s="104"/>
      <c r="BU1917" s="104"/>
      <c r="BV1917" s="104"/>
      <c r="BW1917" s="104"/>
      <c r="BX1917" s="104"/>
      <c r="BY1917" s="104"/>
      <c r="BZ1917" s="104"/>
      <c r="CA1917" s="104"/>
      <c r="CB1917" s="104"/>
      <c r="CC1917" s="104"/>
      <c r="CD1917" s="104"/>
      <c r="CE1917" s="104"/>
      <c r="CF1917" s="104"/>
      <c r="CG1917" s="104"/>
      <c r="CH1917" s="104"/>
      <c r="CI1917" s="104"/>
      <c r="CJ1917" s="104"/>
      <c r="CK1917" s="104"/>
      <c r="CL1917" s="104"/>
      <c r="CM1917" s="104"/>
      <c r="CN1917" s="104"/>
      <c r="CO1917" s="104"/>
      <c r="CP1917" s="104"/>
      <c r="CQ1917" s="104"/>
      <c r="CR1917" s="104"/>
      <c r="CS1917" s="104"/>
      <c r="CT1917" s="104"/>
      <c r="CU1917" s="104"/>
      <c r="CV1917" s="104"/>
      <c r="CW1917" s="104"/>
      <c r="CX1917" s="104"/>
      <c r="CY1917" s="104"/>
      <c r="CZ1917" s="104"/>
      <c r="DA1917" s="104"/>
      <c r="DB1917" s="104"/>
      <c r="DC1917" s="104"/>
      <c r="DD1917" s="104"/>
      <c r="DE1917" s="104"/>
      <c r="DF1917" s="104"/>
      <c r="DG1917" s="104"/>
      <c r="DH1917" s="104"/>
      <c r="DI1917" s="104"/>
      <c r="DJ1917" s="107"/>
    </row>
    <row r="1918" spans="1:114" x14ac:dyDescent="0.2">
      <c r="A1918" s="164"/>
      <c r="B1918" s="165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Q1918" s="116"/>
      <c r="R1918" s="116"/>
      <c r="S1918" s="116"/>
      <c r="T1918" s="116"/>
      <c r="U1918" s="116"/>
      <c r="V1918" s="116"/>
      <c r="W1918" s="116"/>
      <c r="X1918" s="116"/>
      <c r="Y1918" s="122"/>
      <c r="Z1918" s="104"/>
      <c r="AA1918" s="104"/>
      <c r="AB1918" s="104"/>
      <c r="AC1918" s="104"/>
      <c r="AD1918" s="104"/>
      <c r="AE1918" s="104"/>
      <c r="AF1918" s="104"/>
      <c r="AG1918" s="104"/>
      <c r="AH1918" s="104"/>
      <c r="AI1918" s="104"/>
      <c r="AJ1918" s="104"/>
      <c r="AK1918" s="104"/>
      <c r="AL1918" s="104"/>
      <c r="AM1918" s="104"/>
      <c r="AN1918" s="104"/>
      <c r="AO1918" s="104"/>
      <c r="AP1918" s="104"/>
      <c r="AQ1918" s="104"/>
      <c r="AR1918" s="104"/>
      <c r="AS1918" s="104"/>
      <c r="AT1918" s="104"/>
      <c r="AU1918" s="104"/>
      <c r="AV1918" s="104"/>
      <c r="AW1918" s="104"/>
      <c r="AX1918" s="104"/>
      <c r="AY1918" s="104"/>
      <c r="AZ1918" s="104"/>
      <c r="BA1918" s="104"/>
      <c r="BB1918" s="104"/>
      <c r="BC1918" s="104"/>
      <c r="BD1918" s="104"/>
      <c r="BE1918" s="104"/>
      <c r="BF1918" s="104"/>
      <c r="BG1918" s="104"/>
      <c r="BH1918" s="104"/>
      <c r="BI1918" s="104"/>
      <c r="BJ1918" s="104"/>
      <c r="BK1918" s="104"/>
      <c r="BL1918" s="104"/>
      <c r="BM1918" s="104"/>
      <c r="BN1918" s="104"/>
      <c r="BO1918" s="104"/>
      <c r="BP1918" s="104"/>
      <c r="BQ1918" s="104"/>
      <c r="BR1918" s="104"/>
      <c r="BS1918" s="104"/>
      <c r="BT1918" s="104"/>
      <c r="BU1918" s="104"/>
      <c r="BV1918" s="104"/>
      <c r="BW1918" s="104"/>
      <c r="BX1918" s="104"/>
      <c r="BY1918" s="104"/>
      <c r="BZ1918" s="104"/>
      <c r="CA1918" s="104"/>
      <c r="CB1918" s="104"/>
      <c r="CC1918" s="104"/>
      <c r="CD1918" s="104"/>
      <c r="CE1918" s="104"/>
      <c r="CF1918" s="104"/>
      <c r="CG1918" s="104"/>
      <c r="CH1918" s="104"/>
      <c r="CI1918" s="104"/>
      <c r="CJ1918" s="104"/>
      <c r="CK1918" s="104"/>
      <c r="CL1918" s="104"/>
      <c r="CM1918" s="104"/>
      <c r="CN1918" s="104"/>
      <c r="CO1918" s="104"/>
      <c r="CP1918" s="104"/>
      <c r="CQ1918" s="104"/>
      <c r="CR1918" s="104"/>
      <c r="CS1918" s="104"/>
      <c r="CT1918" s="104"/>
      <c r="CU1918" s="104"/>
      <c r="CV1918" s="104"/>
      <c r="CW1918" s="104"/>
      <c r="CX1918" s="104"/>
      <c r="CY1918" s="104"/>
      <c r="CZ1918" s="104"/>
      <c r="DA1918" s="104"/>
      <c r="DB1918" s="104"/>
      <c r="DC1918" s="104"/>
      <c r="DD1918" s="104"/>
      <c r="DE1918" s="104"/>
      <c r="DF1918" s="104"/>
      <c r="DG1918" s="104"/>
      <c r="DH1918" s="104"/>
      <c r="DI1918" s="104"/>
      <c r="DJ1918" s="107"/>
    </row>
    <row r="1919" spans="1:114" x14ac:dyDescent="0.2">
      <c r="A1919" s="164"/>
      <c r="B1919" s="165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Q1919" s="116"/>
      <c r="R1919" s="116"/>
      <c r="S1919" s="116"/>
      <c r="T1919" s="116"/>
      <c r="U1919" s="116"/>
      <c r="V1919" s="116"/>
      <c r="W1919" s="116"/>
      <c r="X1919" s="116"/>
      <c r="Y1919" s="122"/>
      <c r="Z1919" s="104"/>
      <c r="AA1919" s="104"/>
      <c r="AB1919" s="104"/>
      <c r="AC1919" s="104"/>
      <c r="AD1919" s="104"/>
      <c r="AE1919" s="104"/>
      <c r="AF1919" s="104"/>
      <c r="AG1919" s="104"/>
      <c r="AH1919" s="104"/>
      <c r="AI1919" s="104"/>
      <c r="AJ1919" s="104"/>
      <c r="AK1919" s="104"/>
      <c r="AL1919" s="104"/>
      <c r="AM1919" s="104"/>
      <c r="AN1919" s="104"/>
      <c r="AO1919" s="104"/>
      <c r="AP1919" s="104"/>
      <c r="AQ1919" s="104"/>
      <c r="AR1919" s="104"/>
      <c r="AS1919" s="104"/>
      <c r="AT1919" s="104"/>
      <c r="AU1919" s="104"/>
      <c r="AV1919" s="104"/>
      <c r="AW1919" s="104"/>
      <c r="AX1919" s="104"/>
      <c r="AY1919" s="104"/>
      <c r="AZ1919" s="104"/>
      <c r="BA1919" s="104"/>
      <c r="BB1919" s="104"/>
      <c r="BC1919" s="104"/>
      <c r="BD1919" s="104"/>
      <c r="BE1919" s="104"/>
      <c r="BF1919" s="104"/>
      <c r="BG1919" s="104"/>
      <c r="BH1919" s="104"/>
      <c r="BI1919" s="104"/>
      <c r="BJ1919" s="104"/>
      <c r="BK1919" s="104"/>
      <c r="BL1919" s="104"/>
      <c r="BM1919" s="104"/>
      <c r="BN1919" s="104"/>
      <c r="BO1919" s="104"/>
      <c r="BP1919" s="104"/>
      <c r="BQ1919" s="104"/>
      <c r="BR1919" s="104"/>
      <c r="BS1919" s="104"/>
      <c r="BT1919" s="104"/>
      <c r="BU1919" s="104"/>
      <c r="BV1919" s="104"/>
      <c r="BW1919" s="104"/>
      <c r="BX1919" s="104"/>
      <c r="BY1919" s="104"/>
      <c r="BZ1919" s="104"/>
      <c r="CA1919" s="104"/>
      <c r="CB1919" s="104"/>
      <c r="CC1919" s="104"/>
      <c r="CD1919" s="104"/>
      <c r="CE1919" s="104"/>
      <c r="CF1919" s="104"/>
      <c r="CG1919" s="104"/>
      <c r="CH1919" s="104"/>
      <c r="CI1919" s="104"/>
      <c r="CJ1919" s="104"/>
      <c r="CK1919" s="104"/>
      <c r="CL1919" s="104"/>
      <c r="CM1919" s="104"/>
      <c r="CN1919" s="104"/>
      <c r="CO1919" s="104"/>
      <c r="CP1919" s="104"/>
      <c r="CQ1919" s="104"/>
      <c r="CR1919" s="104"/>
      <c r="CS1919" s="104"/>
      <c r="CT1919" s="104"/>
      <c r="CU1919" s="104"/>
      <c r="CV1919" s="104"/>
      <c r="CW1919" s="104"/>
      <c r="CX1919" s="104"/>
      <c r="CY1919" s="104"/>
      <c r="CZ1919" s="104"/>
      <c r="DA1919" s="104"/>
      <c r="DB1919" s="104"/>
      <c r="DC1919" s="104"/>
      <c r="DD1919" s="104"/>
      <c r="DE1919" s="104"/>
      <c r="DF1919" s="104"/>
      <c r="DG1919" s="104"/>
      <c r="DH1919" s="104"/>
      <c r="DI1919" s="104"/>
      <c r="DJ1919" s="107"/>
    </row>
    <row r="1920" spans="1:114" x14ac:dyDescent="0.2">
      <c r="A1920" s="164"/>
      <c r="B1920" s="165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Q1920" s="116"/>
      <c r="R1920" s="116"/>
      <c r="S1920" s="116"/>
      <c r="T1920" s="116"/>
      <c r="U1920" s="116"/>
      <c r="V1920" s="116"/>
      <c r="W1920" s="116"/>
      <c r="X1920" s="116"/>
      <c r="Y1920" s="122"/>
      <c r="Z1920" s="104"/>
      <c r="AA1920" s="104"/>
      <c r="AB1920" s="104"/>
      <c r="AC1920" s="104"/>
      <c r="AD1920" s="104"/>
      <c r="AE1920" s="104"/>
      <c r="AF1920" s="104"/>
      <c r="AG1920" s="104"/>
      <c r="AH1920" s="104"/>
      <c r="AI1920" s="104"/>
      <c r="AJ1920" s="104"/>
      <c r="AK1920" s="104"/>
      <c r="AL1920" s="104"/>
      <c r="AM1920" s="104"/>
      <c r="AN1920" s="104"/>
      <c r="AO1920" s="104"/>
      <c r="AP1920" s="104"/>
      <c r="AQ1920" s="104"/>
      <c r="AR1920" s="104"/>
      <c r="AS1920" s="104"/>
      <c r="AT1920" s="104"/>
      <c r="AU1920" s="104"/>
      <c r="AV1920" s="104"/>
      <c r="AW1920" s="104"/>
      <c r="AX1920" s="104"/>
      <c r="AY1920" s="104"/>
      <c r="AZ1920" s="104"/>
      <c r="BA1920" s="104"/>
      <c r="BB1920" s="104"/>
      <c r="BC1920" s="104"/>
      <c r="BD1920" s="104"/>
      <c r="BE1920" s="104"/>
      <c r="BF1920" s="104"/>
      <c r="BG1920" s="104"/>
      <c r="BH1920" s="104"/>
      <c r="BI1920" s="104"/>
      <c r="BJ1920" s="104"/>
      <c r="BK1920" s="104"/>
      <c r="BL1920" s="104"/>
      <c r="BM1920" s="104"/>
      <c r="BN1920" s="104"/>
      <c r="BO1920" s="104"/>
      <c r="BP1920" s="104"/>
      <c r="BQ1920" s="104"/>
      <c r="BR1920" s="104"/>
      <c r="BS1920" s="104"/>
      <c r="BT1920" s="104"/>
      <c r="BU1920" s="104"/>
      <c r="BV1920" s="104"/>
      <c r="BW1920" s="104"/>
      <c r="BX1920" s="104"/>
      <c r="BY1920" s="104"/>
      <c r="BZ1920" s="104"/>
      <c r="CA1920" s="104"/>
      <c r="CB1920" s="104"/>
      <c r="CC1920" s="104"/>
      <c r="CD1920" s="104"/>
      <c r="CE1920" s="104"/>
      <c r="CF1920" s="104"/>
      <c r="CG1920" s="104"/>
      <c r="CH1920" s="104"/>
      <c r="CI1920" s="104"/>
      <c r="CJ1920" s="104"/>
      <c r="CK1920" s="104"/>
      <c r="CL1920" s="104"/>
      <c r="CM1920" s="104"/>
      <c r="CN1920" s="104"/>
      <c r="CO1920" s="104"/>
      <c r="CP1920" s="104"/>
      <c r="CQ1920" s="104"/>
      <c r="CR1920" s="104"/>
      <c r="CS1920" s="104"/>
      <c r="CT1920" s="104"/>
      <c r="CU1920" s="104"/>
      <c r="CV1920" s="104"/>
      <c r="CW1920" s="104"/>
      <c r="CX1920" s="104"/>
      <c r="CY1920" s="104"/>
      <c r="CZ1920" s="104"/>
      <c r="DA1920" s="104"/>
      <c r="DB1920" s="104"/>
      <c r="DC1920" s="104"/>
      <c r="DD1920" s="104"/>
      <c r="DE1920" s="104"/>
      <c r="DF1920" s="104"/>
      <c r="DG1920" s="104"/>
      <c r="DH1920" s="104"/>
      <c r="DI1920" s="104"/>
      <c r="DJ1920" s="107"/>
    </row>
    <row r="1921" spans="1:114" x14ac:dyDescent="0.2">
      <c r="A1921" s="164"/>
      <c r="B1921" s="165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Q1921" s="116"/>
      <c r="R1921" s="116"/>
      <c r="S1921" s="116"/>
      <c r="T1921" s="116"/>
      <c r="U1921" s="116"/>
      <c r="V1921" s="116"/>
      <c r="W1921" s="116"/>
      <c r="X1921" s="116"/>
      <c r="Y1921" s="122"/>
      <c r="Z1921" s="104"/>
      <c r="AA1921" s="104"/>
      <c r="AB1921" s="104"/>
      <c r="AC1921" s="104"/>
      <c r="AD1921" s="104"/>
      <c r="AE1921" s="104"/>
      <c r="AF1921" s="104"/>
      <c r="AG1921" s="104"/>
      <c r="AH1921" s="104"/>
      <c r="AI1921" s="104"/>
      <c r="AJ1921" s="104"/>
      <c r="AK1921" s="104"/>
      <c r="AL1921" s="104"/>
      <c r="AM1921" s="104"/>
      <c r="AN1921" s="104"/>
      <c r="AO1921" s="104"/>
      <c r="AP1921" s="104"/>
      <c r="AQ1921" s="104"/>
      <c r="AR1921" s="104"/>
      <c r="AS1921" s="104"/>
      <c r="AT1921" s="104"/>
      <c r="AU1921" s="104"/>
      <c r="AV1921" s="104"/>
      <c r="AW1921" s="104"/>
      <c r="AX1921" s="104"/>
      <c r="AY1921" s="104"/>
      <c r="AZ1921" s="104"/>
      <c r="BA1921" s="104"/>
      <c r="BB1921" s="104"/>
      <c r="BC1921" s="104"/>
      <c r="BD1921" s="104"/>
      <c r="BE1921" s="104"/>
      <c r="BF1921" s="104"/>
      <c r="BG1921" s="104"/>
      <c r="BH1921" s="104"/>
      <c r="BI1921" s="104"/>
      <c r="BJ1921" s="104"/>
      <c r="BK1921" s="104"/>
      <c r="BL1921" s="104"/>
      <c r="BM1921" s="104"/>
      <c r="BN1921" s="104"/>
      <c r="BO1921" s="104"/>
      <c r="BP1921" s="104"/>
      <c r="BQ1921" s="104"/>
      <c r="BR1921" s="104"/>
      <c r="BS1921" s="104"/>
      <c r="BT1921" s="104"/>
      <c r="BU1921" s="104"/>
      <c r="BV1921" s="104"/>
      <c r="BW1921" s="104"/>
      <c r="BX1921" s="104"/>
      <c r="BY1921" s="104"/>
      <c r="BZ1921" s="104"/>
      <c r="CA1921" s="104"/>
      <c r="CB1921" s="104"/>
      <c r="CC1921" s="104"/>
      <c r="CD1921" s="104"/>
      <c r="CE1921" s="104"/>
      <c r="CF1921" s="104"/>
      <c r="CG1921" s="104"/>
      <c r="CH1921" s="104"/>
      <c r="CI1921" s="104"/>
      <c r="CJ1921" s="104"/>
      <c r="CK1921" s="104"/>
      <c r="CL1921" s="104"/>
      <c r="CM1921" s="104"/>
      <c r="CN1921" s="104"/>
      <c r="CO1921" s="104"/>
      <c r="CP1921" s="104"/>
      <c r="CQ1921" s="104"/>
      <c r="CR1921" s="104"/>
      <c r="CS1921" s="104"/>
      <c r="CT1921" s="104"/>
      <c r="CU1921" s="104"/>
      <c r="CV1921" s="104"/>
      <c r="CW1921" s="104"/>
      <c r="CX1921" s="104"/>
      <c r="CY1921" s="104"/>
      <c r="CZ1921" s="104"/>
      <c r="DA1921" s="104"/>
      <c r="DB1921" s="104"/>
      <c r="DC1921" s="104"/>
      <c r="DD1921" s="104"/>
      <c r="DE1921" s="104"/>
      <c r="DF1921" s="104"/>
      <c r="DG1921" s="104"/>
      <c r="DH1921" s="104"/>
      <c r="DI1921" s="104"/>
      <c r="DJ1921" s="107"/>
    </row>
    <row r="1922" spans="1:114" x14ac:dyDescent="0.2">
      <c r="A1922" s="164"/>
      <c r="B1922" s="165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Q1922" s="116"/>
      <c r="R1922" s="116"/>
      <c r="S1922" s="116"/>
      <c r="T1922" s="116"/>
      <c r="U1922" s="116"/>
      <c r="V1922" s="116"/>
      <c r="W1922" s="116"/>
      <c r="X1922" s="116"/>
      <c r="Y1922" s="122"/>
      <c r="Z1922" s="104"/>
      <c r="AA1922" s="104"/>
      <c r="AB1922" s="104"/>
      <c r="AC1922" s="104"/>
      <c r="AD1922" s="104"/>
      <c r="AE1922" s="104"/>
      <c r="AF1922" s="104"/>
      <c r="AG1922" s="104"/>
      <c r="AH1922" s="104"/>
      <c r="AI1922" s="104"/>
      <c r="AJ1922" s="104"/>
      <c r="AK1922" s="104"/>
      <c r="AL1922" s="104"/>
      <c r="AM1922" s="104"/>
      <c r="AN1922" s="104"/>
      <c r="AO1922" s="104"/>
      <c r="AP1922" s="104"/>
      <c r="AQ1922" s="104"/>
      <c r="AR1922" s="104"/>
      <c r="AS1922" s="104"/>
      <c r="AT1922" s="104"/>
      <c r="AU1922" s="104"/>
      <c r="AV1922" s="104"/>
      <c r="AW1922" s="104"/>
      <c r="AX1922" s="104"/>
      <c r="AY1922" s="104"/>
      <c r="AZ1922" s="104"/>
      <c r="BA1922" s="104"/>
      <c r="BB1922" s="104"/>
      <c r="BC1922" s="104"/>
      <c r="BD1922" s="104"/>
      <c r="BE1922" s="104"/>
      <c r="BF1922" s="104"/>
      <c r="BG1922" s="104"/>
      <c r="BH1922" s="104"/>
      <c r="BI1922" s="104"/>
      <c r="BJ1922" s="104"/>
      <c r="BK1922" s="104"/>
      <c r="BL1922" s="104"/>
      <c r="BM1922" s="104"/>
      <c r="BN1922" s="104"/>
      <c r="BO1922" s="104"/>
      <c r="BP1922" s="104"/>
      <c r="BQ1922" s="104"/>
      <c r="BR1922" s="104"/>
      <c r="BS1922" s="104"/>
      <c r="BT1922" s="104"/>
      <c r="BU1922" s="104"/>
      <c r="BV1922" s="104"/>
      <c r="BW1922" s="104"/>
      <c r="BX1922" s="104"/>
      <c r="BY1922" s="104"/>
      <c r="BZ1922" s="104"/>
      <c r="CA1922" s="104"/>
      <c r="CB1922" s="104"/>
      <c r="CC1922" s="104"/>
      <c r="CD1922" s="104"/>
      <c r="CE1922" s="104"/>
      <c r="CF1922" s="104"/>
      <c r="CG1922" s="104"/>
      <c r="CH1922" s="104"/>
      <c r="CI1922" s="104"/>
      <c r="CJ1922" s="104"/>
      <c r="CK1922" s="104"/>
      <c r="CL1922" s="104"/>
      <c r="CM1922" s="104"/>
      <c r="CN1922" s="104"/>
      <c r="CO1922" s="104"/>
      <c r="CP1922" s="104"/>
      <c r="CQ1922" s="104"/>
      <c r="CR1922" s="104"/>
      <c r="CS1922" s="104"/>
      <c r="CT1922" s="104"/>
      <c r="CU1922" s="104"/>
      <c r="CV1922" s="104"/>
      <c r="CW1922" s="104"/>
      <c r="CX1922" s="104"/>
      <c r="CY1922" s="104"/>
      <c r="CZ1922" s="104"/>
      <c r="DA1922" s="104"/>
      <c r="DB1922" s="104"/>
      <c r="DC1922" s="104"/>
      <c r="DD1922" s="104"/>
      <c r="DE1922" s="104"/>
      <c r="DF1922" s="104"/>
      <c r="DG1922" s="104"/>
      <c r="DH1922" s="104"/>
      <c r="DI1922" s="104"/>
      <c r="DJ1922" s="107"/>
    </row>
    <row r="1923" spans="1:114" x14ac:dyDescent="0.2">
      <c r="A1923" s="164"/>
      <c r="B1923" s="165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Q1923" s="116"/>
      <c r="R1923" s="116"/>
      <c r="S1923" s="116"/>
      <c r="T1923" s="116"/>
      <c r="U1923" s="116"/>
      <c r="V1923" s="116"/>
      <c r="W1923" s="116"/>
      <c r="X1923" s="116"/>
      <c r="Y1923" s="122"/>
      <c r="Z1923" s="104"/>
      <c r="AA1923" s="104"/>
      <c r="AB1923" s="104"/>
      <c r="AC1923" s="104"/>
      <c r="AD1923" s="104"/>
      <c r="AE1923" s="104"/>
      <c r="AF1923" s="104"/>
      <c r="AG1923" s="104"/>
      <c r="AH1923" s="104"/>
      <c r="AI1923" s="104"/>
      <c r="AJ1923" s="104"/>
      <c r="AK1923" s="104"/>
      <c r="AL1923" s="104"/>
      <c r="AM1923" s="104"/>
      <c r="AN1923" s="104"/>
      <c r="AO1923" s="104"/>
      <c r="AP1923" s="104"/>
      <c r="AQ1923" s="104"/>
      <c r="AR1923" s="104"/>
      <c r="AS1923" s="104"/>
      <c r="AT1923" s="104"/>
      <c r="AU1923" s="104"/>
      <c r="AV1923" s="104"/>
      <c r="AW1923" s="104"/>
      <c r="AX1923" s="104"/>
      <c r="AY1923" s="104"/>
      <c r="AZ1923" s="104"/>
      <c r="BA1923" s="104"/>
      <c r="BB1923" s="104"/>
      <c r="BC1923" s="104"/>
      <c r="BD1923" s="104"/>
      <c r="BE1923" s="104"/>
      <c r="BF1923" s="104"/>
      <c r="BG1923" s="104"/>
      <c r="BH1923" s="104"/>
      <c r="BI1923" s="104"/>
      <c r="BJ1923" s="104"/>
      <c r="BK1923" s="104"/>
      <c r="BL1923" s="104"/>
      <c r="BM1923" s="104"/>
      <c r="BN1923" s="104"/>
      <c r="BO1923" s="104"/>
      <c r="BP1923" s="104"/>
      <c r="BQ1923" s="104"/>
      <c r="BR1923" s="104"/>
      <c r="BS1923" s="104"/>
      <c r="BT1923" s="104"/>
      <c r="BU1923" s="104"/>
      <c r="BV1923" s="104"/>
      <c r="BW1923" s="104"/>
      <c r="BX1923" s="104"/>
      <c r="BY1923" s="104"/>
      <c r="BZ1923" s="104"/>
      <c r="CA1923" s="104"/>
      <c r="CB1923" s="104"/>
      <c r="CC1923" s="104"/>
      <c r="CD1923" s="104"/>
      <c r="CE1923" s="104"/>
      <c r="CF1923" s="104"/>
      <c r="CG1923" s="104"/>
      <c r="CH1923" s="104"/>
      <c r="CI1923" s="104"/>
      <c r="CJ1923" s="104"/>
      <c r="CK1923" s="104"/>
      <c r="CL1923" s="104"/>
      <c r="CM1923" s="104"/>
      <c r="CN1923" s="104"/>
      <c r="CO1923" s="104"/>
      <c r="CP1923" s="104"/>
      <c r="CQ1923" s="104"/>
      <c r="CR1923" s="104"/>
      <c r="CS1923" s="104"/>
      <c r="CT1923" s="104"/>
      <c r="CU1923" s="104"/>
      <c r="CV1923" s="104"/>
      <c r="CW1923" s="104"/>
      <c r="CX1923" s="104"/>
      <c r="CY1923" s="104"/>
      <c r="CZ1923" s="104"/>
      <c r="DA1923" s="104"/>
      <c r="DB1923" s="104"/>
      <c r="DC1923" s="104"/>
      <c r="DD1923" s="104"/>
      <c r="DE1923" s="104"/>
      <c r="DF1923" s="104"/>
      <c r="DG1923" s="104"/>
      <c r="DH1923" s="104"/>
      <c r="DI1923" s="104"/>
      <c r="DJ1923" s="107"/>
    </row>
    <row r="1924" spans="1:114" x14ac:dyDescent="0.2">
      <c r="A1924" s="164"/>
      <c r="B1924" s="165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Q1924" s="116"/>
      <c r="R1924" s="116"/>
      <c r="S1924" s="116"/>
      <c r="T1924" s="116"/>
      <c r="U1924" s="116"/>
      <c r="V1924" s="116"/>
      <c r="W1924" s="116"/>
      <c r="X1924" s="116"/>
      <c r="Y1924" s="122"/>
      <c r="Z1924" s="104"/>
      <c r="AA1924" s="104"/>
      <c r="AB1924" s="104"/>
      <c r="AC1924" s="104"/>
      <c r="AD1924" s="104"/>
      <c r="AE1924" s="104"/>
      <c r="AF1924" s="104"/>
      <c r="AG1924" s="104"/>
      <c r="AH1924" s="104"/>
      <c r="AI1924" s="104"/>
      <c r="AJ1924" s="104"/>
      <c r="AK1924" s="104"/>
      <c r="AL1924" s="104"/>
      <c r="AM1924" s="104"/>
      <c r="AN1924" s="104"/>
      <c r="AO1924" s="104"/>
      <c r="AP1924" s="104"/>
      <c r="AQ1924" s="104"/>
      <c r="AR1924" s="104"/>
      <c r="AS1924" s="104"/>
      <c r="AT1924" s="104"/>
      <c r="AU1924" s="104"/>
      <c r="AV1924" s="104"/>
      <c r="AW1924" s="104"/>
      <c r="AX1924" s="104"/>
      <c r="AY1924" s="104"/>
      <c r="AZ1924" s="104"/>
      <c r="BA1924" s="104"/>
      <c r="BB1924" s="104"/>
      <c r="BC1924" s="104"/>
      <c r="BD1924" s="104"/>
      <c r="BE1924" s="104"/>
      <c r="BF1924" s="104"/>
      <c r="BG1924" s="104"/>
      <c r="BH1924" s="104"/>
      <c r="BI1924" s="104"/>
      <c r="BJ1924" s="104"/>
      <c r="BK1924" s="104"/>
      <c r="BL1924" s="104"/>
      <c r="BM1924" s="104"/>
      <c r="BN1924" s="104"/>
      <c r="BO1924" s="104"/>
      <c r="BP1924" s="104"/>
      <c r="BQ1924" s="104"/>
      <c r="BR1924" s="104"/>
      <c r="BS1924" s="104"/>
      <c r="BT1924" s="104"/>
      <c r="BU1924" s="104"/>
      <c r="BV1924" s="104"/>
      <c r="BW1924" s="104"/>
      <c r="BX1924" s="104"/>
      <c r="BY1924" s="104"/>
      <c r="BZ1924" s="104"/>
      <c r="CA1924" s="104"/>
      <c r="CB1924" s="104"/>
      <c r="CC1924" s="104"/>
      <c r="CD1924" s="104"/>
      <c r="CE1924" s="104"/>
      <c r="CF1924" s="104"/>
      <c r="CG1924" s="104"/>
      <c r="CH1924" s="104"/>
      <c r="CI1924" s="104"/>
      <c r="CJ1924" s="104"/>
      <c r="CK1924" s="104"/>
      <c r="CL1924" s="104"/>
      <c r="CM1924" s="104"/>
      <c r="CN1924" s="104"/>
      <c r="CO1924" s="104"/>
      <c r="CP1924" s="104"/>
      <c r="CQ1924" s="104"/>
      <c r="CR1924" s="104"/>
      <c r="CS1924" s="104"/>
      <c r="CT1924" s="104"/>
      <c r="CU1924" s="104"/>
      <c r="CV1924" s="104"/>
      <c r="CW1924" s="104"/>
      <c r="CX1924" s="104"/>
      <c r="CY1924" s="104"/>
      <c r="CZ1924" s="104"/>
      <c r="DA1924" s="104"/>
      <c r="DB1924" s="104"/>
      <c r="DC1924" s="104"/>
      <c r="DD1924" s="104"/>
      <c r="DE1924" s="104"/>
      <c r="DF1924" s="104"/>
      <c r="DG1924" s="104"/>
      <c r="DH1924" s="104"/>
      <c r="DI1924" s="104"/>
      <c r="DJ1924" s="107"/>
    </row>
    <row r="1925" spans="1:114" x14ac:dyDescent="0.2">
      <c r="A1925" s="164"/>
      <c r="B1925" s="165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Q1925" s="116"/>
      <c r="R1925" s="116"/>
      <c r="S1925" s="116"/>
      <c r="T1925" s="116"/>
      <c r="U1925" s="116"/>
      <c r="V1925" s="116"/>
      <c r="W1925" s="116"/>
      <c r="X1925" s="116"/>
      <c r="Y1925" s="122"/>
      <c r="Z1925" s="104"/>
      <c r="AA1925" s="104"/>
      <c r="AB1925" s="104"/>
      <c r="AC1925" s="104"/>
      <c r="AD1925" s="104"/>
      <c r="AE1925" s="104"/>
      <c r="AF1925" s="104"/>
      <c r="AG1925" s="104"/>
      <c r="AH1925" s="104"/>
      <c r="AI1925" s="104"/>
      <c r="AJ1925" s="104"/>
      <c r="AK1925" s="104"/>
      <c r="AL1925" s="104"/>
      <c r="AM1925" s="104"/>
      <c r="AN1925" s="104"/>
      <c r="AO1925" s="104"/>
      <c r="AP1925" s="104"/>
      <c r="AQ1925" s="104"/>
      <c r="AR1925" s="104"/>
      <c r="AS1925" s="104"/>
      <c r="AT1925" s="104"/>
      <c r="AU1925" s="104"/>
      <c r="AV1925" s="104"/>
      <c r="AW1925" s="104"/>
      <c r="AX1925" s="104"/>
      <c r="AY1925" s="104"/>
      <c r="AZ1925" s="104"/>
      <c r="BA1925" s="104"/>
      <c r="BB1925" s="104"/>
      <c r="BC1925" s="104"/>
      <c r="BD1925" s="104"/>
      <c r="BE1925" s="104"/>
      <c r="BF1925" s="104"/>
      <c r="BG1925" s="104"/>
      <c r="BH1925" s="104"/>
      <c r="BI1925" s="104"/>
      <c r="BJ1925" s="104"/>
      <c r="BK1925" s="104"/>
      <c r="BL1925" s="104"/>
      <c r="BM1925" s="104"/>
      <c r="BN1925" s="104"/>
      <c r="BO1925" s="104"/>
      <c r="BP1925" s="104"/>
      <c r="BQ1925" s="104"/>
      <c r="BR1925" s="104"/>
      <c r="BS1925" s="104"/>
      <c r="BT1925" s="104"/>
      <c r="BU1925" s="104"/>
      <c r="BV1925" s="104"/>
      <c r="BW1925" s="104"/>
      <c r="BX1925" s="104"/>
      <c r="BY1925" s="104"/>
      <c r="BZ1925" s="104"/>
      <c r="CA1925" s="104"/>
      <c r="CB1925" s="104"/>
      <c r="CC1925" s="104"/>
      <c r="CD1925" s="104"/>
      <c r="CE1925" s="104"/>
      <c r="CF1925" s="104"/>
      <c r="CG1925" s="104"/>
      <c r="CH1925" s="104"/>
      <c r="CI1925" s="104"/>
      <c r="CJ1925" s="104"/>
      <c r="CK1925" s="104"/>
      <c r="CL1925" s="104"/>
      <c r="CM1925" s="104"/>
      <c r="CN1925" s="104"/>
      <c r="CO1925" s="104"/>
      <c r="CP1925" s="104"/>
      <c r="CQ1925" s="104"/>
      <c r="CR1925" s="104"/>
      <c r="CS1925" s="104"/>
      <c r="CT1925" s="104"/>
      <c r="CU1925" s="104"/>
      <c r="CV1925" s="104"/>
      <c r="CW1925" s="104"/>
      <c r="CX1925" s="104"/>
      <c r="CY1925" s="104"/>
      <c r="CZ1925" s="104"/>
      <c r="DA1925" s="104"/>
      <c r="DB1925" s="104"/>
      <c r="DC1925" s="104"/>
      <c r="DD1925" s="104"/>
      <c r="DE1925" s="104"/>
      <c r="DF1925" s="104"/>
      <c r="DG1925" s="104"/>
      <c r="DH1925" s="104"/>
      <c r="DI1925" s="104"/>
      <c r="DJ1925" s="107"/>
    </row>
    <row r="1926" spans="1:114" x14ac:dyDescent="0.2">
      <c r="A1926" s="164"/>
      <c r="B1926" s="165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Q1926" s="116"/>
      <c r="R1926" s="116"/>
      <c r="S1926" s="116"/>
      <c r="T1926" s="116"/>
      <c r="U1926" s="116"/>
      <c r="V1926" s="116"/>
      <c r="W1926" s="116"/>
      <c r="X1926" s="116"/>
      <c r="Y1926" s="122"/>
      <c r="Z1926" s="104"/>
      <c r="AA1926" s="104"/>
      <c r="AB1926" s="104"/>
      <c r="AC1926" s="104"/>
      <c r="AD1926" s="104"/>
      <c r="AE1926" s="104"/>
      <c r="AF1926" s="104"/>
      <c r="AG1926" s="104"/>
      <c r="AH1926" s="104"/>
      <c r="AI1926" s="104"/>
      <c r="AJ1926" s="104"/>
      <c r="AK1926" s="104"/>
      <c r="AL1926" s="104"/>
      <c r="AM1926" s="104"/>
      <c r="AN1926" s="104"/>
      <c r="AO1926" s="104"/>
      <c r="AP1926" s="104"/>
      <c r="AQ1926" s="104"/>
      <c r="AR1926" s="104"/>
      <c r="AS1926" s="104"/>
      <c r="AT1926" s="104"/>
      <c r="AU1926" s="104"/>
      <c r="AV1926" s="104"/>
      <c r="AW1926" s="104"/>
      <c r="AX1926" s="104"/>
      <c r="AY1926" s="104"/>
      <c r="AZ1926" s="104"/>
      <c r="BA1926" s="104"/>
      <c r="BB1926" s="104"/>
      <c r="BC1926" s="104"/>
      <c r="BD1926" s="104"/>
      <c r="BE1926" s="104"/>
      <c r="BF1926" s="104"/>
      <c r="BG1926" s="104"/>
      <c r="BH1926" s="104"/>
      <c r="BI1926" s="104"/>
      <c r="BJ1926" s="104"/>
      <c r="BK1926" s="104"/>
      <c r="BL1926" s="104"/>
      <c r="BM1926" s="104"/>
      <c r="BN1926" s="104"/>
      <c r="BO1926" s="104"/>
      <c r="BP1926" s="104"/>
      <c r="BQ1926" s="104"/>
      <c r="BR1926" s="104"/>
      <c r="BS1926" s="104"/>
      <c r="BT1926" s="104"/>
      <c r="BU1926" s="104"/>
      <c r="BV1926" s="104"/>
      <c r="BW1926" s="104"/>
      <c r="BX1926" s="104"/>
      <c r="BY1926" s="104"/>
      <c r="BZ1926" s="104"/>
      <c r="CA1926" s="104"/>
      <c r="CB1926" s="104"/>
      <c r="CC1926" s="104"/>
      <c r="CD1926" s="104"/>
      <c r="CE1926" s="104"/>
      <c r="CF1926" s="104"/>
      <c r="CG1926" s="104"/>
      <c r="CH1926" s="104"/>
      <c r="CI1926" s="104"/>
      <c r="CJ1926" s="104"/>
      <c r="CK1926" s="104"/>
      <c r="CL1926" s="104"/>
      <c r="CM1926" s="104"/>
      <c r="CN1926" s="104"/>
      <c r="CO1926" s="104"/>
      <c r="CP1926" s="104"/>
      <c r="CQ1926" s="104"/>
      <c r="CR1926" s="104"/>
      <c r="CS1926" s="104"/>
      <c r="CT1926" s="104"/>
      <c r="CU1926" s="104"/>
      <c r="CV1926" s="104"/>
      <c r="CW1926" s="104"/>
      <c r="CX1926" s="104"/>
      <c r="CY1926" s="104"/>
      <c r="CZ1926" s="104"/>
      <c r="DA1926" s="104"/>
      <c r="DB1926" s="104"/>
      <c r="DC1926" s="104"/>
      <c r="DD1926" s="104"/>
      <c r="DE1926" s="104"/>
      <c r="DF1926" s="104"/>
      <c r="DG1926" s="104"/>
      <c r="DH1926" s="104"/>
      <c r="DI1926" s="104"/>
      <c r="DJ1926" s="107"/>
    </row>
    <row r="1927" spans="1:114" x14ac:dyDescent="0.2">
      <c r="A1927" s="164"/>
      <c r="B1927" s="165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Q1927" s="116"/>
      <c r="R1927" s="116"/>
      <c r="S1927" s="116"/>
      <c r="T1927" s="116"/>
      <c r="U1927" s="116"/>
      <c r="V1927" s="116"/>
      <c r="W1927" s="116"/>
      <c r="X1927" s="116"/>
      <c r="Y1927" s="122"/>
      <c r="Z1927" s="104"/>
      <c r="AA1927" s="104"/>
      <c r="AB1927" s="104"/>
      <c r="AC1927" s="104"/>
      <c r="AD1927" s="104"/>
      <c r="AE1927" s="104"/>
      <c r="AF1927" s="104"/>
      <c r="AG1927" s="104"/>
      <c r="AH1927" s="104"/>
      <c r="AI1927" s="104"/>
      <c r="AJ1927" s="104"/>
      <c r="AK1927" s="104"/>
      <c r="AL1927" s="104"/>
      <c r="AM1927" s="104"/>
      <c r="AN1927" s="104"/>
      <c r="AO1927" s="104"/>
      <c r="AP1927" s="104"/>
      <c r="AQ1927" s="104"/>
      <c r="AR1927" s="104"/>
      <c r="AS1927" s="104"/>
      <c r="AT1927" s="104"/>
      <c r="AU1927" s="104"/>
      <c r="AV1927" s="104"/>
      <c r="AW1927" s="104"/>
      <c r="AX1927" s="104"/>
      <c r="AY1927" s="104"/>
      <c r="AZ1927" s="104"/>
      <c r="BA1927" s="104"/>
      <c r="BB1927" s="104"/>
      <c r="BC1927" s="104"/>
      <c r="BD1927" s="104"/>
      <c r="BE1927" s="104"/>
      <c r="BF1927" s="104"/>
      <c r="BG1927" s="104"/>
      <c r="BH1927" s="104"/>
      <c r="BI1927" s="104"/>
      <c r="BJ1927" s="104"/>
      <c r="BK1927" s="104"/>
      <c r="BL1927" s="104"/>
      <c r="BM1927" s="104"/>
      <c r="BN1927" s="104"/>
      <c r="BO1927" s="104"/>
      <c r="BP1927" s="104"/>
      <c r="BQ1927" s="104"/>
      <c r="BR1927" s="104"/>
      <c r="BS1927" s="104"/>
      <c r="BT1927" s="104"/>
      <c r="BU1927" s="104"/>
      <c r="BV1927" s="104"/>
      <c r="BW1927" s="104"/>
      <c r="BX1927" s="104"/>
      <c r="BY1927" s="104"/>
      <c r="BZ1927" s="104"/>
      <c r="CA1927" s="104"/>
      <c r="CB1927" s="104"/>
      <c r="CC1927" s="104"/>
      <c r="CD1927" s="104"/>
      <c r="CE1927" s="104"/>
      <c r="CF1927" s="104"/>
      <c r="CG1927" s="104"/>
      <c r="CH1927" s="104"/>
      <c r="CI1927" s="104"/>
      <c r="CJ1927" s="104"/>
      <c r="CK1927" s="104"/>
      <c r="CL1927" s="104"/>
      <c r="CM1927" s="104"/>
      <c r="CN1927" s="104"/>
      <c r="CO1927" s="104"/>
      <c r="CP1927" s="104"/>
      <c r="CQ1927" s="104"/>
      <c r="CR1927" s="104"/>
      <c r="CS1927" s="104"/>
      <c r="CT1927" s="104"/>
      <c r="CU1927" s="104"/>
      <c r="CV1927" s="104"/>
      <c r="CW1927" s="104"/>
      <c r="CX1927" s="104"/>
      <c r="CY1927" s="104"/>
      <c r="CZ1927" s="104"/>
      <c r="DA1927" s="104"/>
      <c r="DB1927" s="104"/>
      <c r="DC1927" s="104"/>
      <c r="DD1927" s="104"/>
      <c r="DE1927" s="104"/>
      <c r="DF1927" s="104"/>
      <c r="DG1927" s="104"/>
      <c r="DH1927" s="104"/>
      <c r="DI1927" s="104"/>
      <c r="DJ1927" s="107"/>
    </row>
    <row r="1928" spans="1:114" x14ac:dyDescent="0.2">
      <c r="A1928" s="164"/>
      <c r="B1928" s="165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Q1928" s="116"/>
      <c r="R1928" s="116"/>
      <c r="S1928" s="116"/>
      <c r="T1928" s="116"/>
      <c r="U1928" s="116"/>
      <c r="V1928" s="116"/>
      <c r="W1928" s="116"/>
      <c r="X1928" s="116"/>
      <c r="Y1928" s="122"/>
      <c r="Z1928" s="104"/>
      <c r="AA1928" s="104"/>
      <c r="AB1928" s="104"/>
      <c r="AC1928" s="104"/>
      <c r="AD1928" s="104"/>
      <c r="AE1928" s="104"/>
      <c r="AF1928" s="104"/>
      <c r="AG1928" s="104"/>
      <c r="AH1928" s="104"/>
      <c r="AI1928" s="104"/>
      <c r="AJ1928" s="104"/>
      <c r="AK1928" s="104"/>
      <c r="AL1928" s="104"/>
      <c r="AM1928" s="104"/>
      <c r="AN1928" s="104"/>
      <c r="AO1928" s="104"/>
      <c r="AP1928" s="104"/>
      <c r="AQ1928" s="104"/>
      <c r="AR1928" s="104"/>
      <c r="AS1928" s="104"/>
      <c r="AT1928" s="104"/>
      <c r="AU1928" s="104"/>
      <c r="AV1928" s="104"/>
      <c r="AW1928" s="104"/>
      <c r="AX1928" s="104"/>
      <c r="AY1928" s="104"/>
      <c r="AZ1928" s="104"/>
      <c r="BA1928" s="104"/>
      <c r="BB1928" s="104"/>
      <c r="BC1928" s="104"/>
      <c r="BD1928" s="104"/>
      <c r="BE1928" s="104"/>
      <c r="BF1928" s="104"/>
      <c r="BG1928" s="104"/>
      <c r="BH1928" s="104"/>
      <c r="BI1928" s="104"/>
      <c r="BJ1928" s="104"/>
      <c r="BK1928" s="104"/>
      <c r="BL1928" s="104"/>
      <c r="BM1928" s="104"/>
      <c r="BN1928" s="104"/>
      <c r="BO1928" s="104"/>
      <c r="BP1928" s="104"/>
      <c r="BQ1928" s="104"/>
      <c r="BR1928" s="104"/>
      <c r="BS1928" s="104"/>
      <c r="BT1928" s="104"/>
      <c r="BU1928" s="104"/>
      <c r="BV1928" s="104"/>
      <c r="BW1928" s="104"/>
      <c r="BX1928" s="104"/>
      <c r="BY1928" s="104"/>
      <c r="BZ1928" s="104"/>
      <c r="CA1928" s="104"/>
      <c r="CB1928" s="104"/>
      <c r="CC1928" s="104"/>
      <c r="CD1928" s="104"/>
      <c r="CE1928" s="104"/>
      <c r="CF1928" s="104"/>
      <c r="CG1928" s="104"/>
      <c r="CH1928" s="104"/>
      <c r="CI1928" s="104"/>
      <c r="CJ1928" s="104"/>
      <c r="CK1928" s="104"/>
      <c r="CL1928" s="104"/>
      <c r="CM1928" s="104"/>
      <c r="CN1928" s="104"/>
      <c r="CO1928" s="104"/>
      <c r="CP1928" s="104"/>
      <c r="CQ1928" s="104"/>
      <c r="CR1928" s="104"/>
      <c r="CS1928" s="104"/>
      <c r="CT1928" s="104"/>
      <c r="CU1928" s="104"/>
      <c r="CV1928" s="104"/>
      <c r="CW1928" s="104"/>
      <c r="CX1928" s="104"/>
      <c r="CY1928" s="104"/>
      <c r="CZ1928" s="104"/>
      <c r="DA1928" s="104"/>
      <c r="DB1928" s="104"/>
      <c r="DC1928" s="104"/>
      <c r="DD1928" s="104"/>
      <c r="DE1928" s="104"/>
      <c r="DF1928" s="104"/>
      <c r="DG1928" s="104"/>
      <c r="DH1928" s="104"/>
      <c r="DI1928" s="104"/>
      <c r="DJ1928" s="107"/>
    </row>
    <row r="1929" spans="1:114" x14ac:dyDescent="0.2">
      <c r="A1929" s="164"/>
      <c r="B1929" s="165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Q1929" s="116"/>
      <c r="R1929" s="116"/>
      <c r="S1929" s="116"/>
      <c r="T1929" s="116"/>
      <c r="U1929" s="116"/>
      <c r="V1929" s="116"/>
      <c r="W1929" s="116"/>
      <c r="X1929" s="116"/>
      <c r="Y1929" s="122"/>
      <c r="Z1929" s="104"/>
      <c r="AA1929" s="104"/>
      <c r="AB1929" s="104"/>
      <c r="AC1929" s="104"/>
      <c r="AD1929" s="104"/>
      <c r="AE1929" s="104"/>
      <c r="AF1929" s="104"/>
      <c r="AG1929" s="104"/>
      <c r="AH1929" s="104"/>
      <c r="AI1929" s="104"/>
      <c r="AJ1929" s="104"/>
      <c r="AK1929" s="104"/>
      <c r="AL1929" s="104"/>
      <c r="AM1929" s="104"/>
      <c r="AN1929" s="104"/>
      <c r="AO1929" s="104"/>
      <c r="AP1929" s="104"/>
      <c r="AQ1929" s="104"/>
      <c r="AR1929" s="104"/>
      <c r="AS1929" s="104"/>
      <c r="AT1929" s="104"/>
      <c r="AU1929" s="104"/>
      <c r="AV1929" s="104"/>
      <c r="AW1929" s="104"/>
      <c r="AX1929" s="104"/>
      <c r="AY1929" s="104"/>
      <c r="AZ1929" s="104"/>
      <c r="BA1929" s="104"/>
      <c r="BB1929" s="104"/>
      <c r="BC1929" s="104"/>
      <c r="BD1929" s="104"/>
      <c r="BE1929" s="104"/>
      <c r="BF1929" s="104"/>
      <c r="BG1929" s="104"/>
      <c r="BH1929" s="104"/>
      <c r="BI1929" s="104"/>
      <c r="BJ1929" s="104"/>
      <c r="BK1929" s="104"/>
      <c r="BL1929" s="104"/>
      <c r="BM1929" s="104"/>
      <c r="BN1929" s="104"/>
      <c r="BO1929" s="104"/>
      <c r="BP1929" s="104"/>
      <c r="BQ1929" s="104"/>
      <c r="BR1929" s="104"/>
      <c r="BS1929" s="104"/>
      <c r="BT1929" s="104"/>
      <c r="BU1929" s="104"/>
      <c r="BV1929" s="104"/>
      <c r="BW1929" s="104"/>
      <c r="BX1929" s="104"/>
      <c r="BY1929" s="104"/>
      <c r="BZ1929" s="104"/>
      <c r="CA1929" s="104"/>
      <c r="CB1929" s="104"/>
      <c r="CC1929" s="104"/>
      <c r="CD1929" s="104"/>
      <c r="CE1929" s="104"/>
      <c r="CF1929" s="104"/>
      <c r="CG1929" s="104"/>
      <c r="CH1929" s="104"/>
      <c r="CI1929" s="104"/>
      <c r="CJ1929" s="104"/>
      <c r="CK1929" s="104"/>
      <c r="CL1929" s="104"/>
      <c r="CM1929" s="104"/>
      <c r="CN1929" s="104"/>
      <c r="CO1929" s="104"/>
      <c r="CP1929" s="104"/>
      <c r="CQ1929" s="104"/>
      <c r="CR1929" s="104"/>
      <c r="CS1929" s="104"/>
      <c r="CT1929" s="104"/>
      <c r="CU1929" s="104"/>
      <c r="CV1929" s="104"/>
      <c r="CW1929" s="104"/>
      <c r="CX1929" s="104"/>
      <c r="CY1929" s="104"/>
      <c r="CZ1929" s="104"/>
      <c r="DA1929" s="104"/>
      <c r="DB1929" s="104"/>
      <c r="DC1929" s="104"/>
      <c r="DD1929" s="104"/>
      <c r="DE1929" s="104"/>
      <c r="DF1929" s="104"/>
      <c r="DG1929" s="104"/>
      <c r="DH1929" s="104"/>
      <c r="DI1929" s="104"/>
      <c r="DJ1929" s="107"/>
    </row>
    <row r="1930" spans="1:114" x14ac:dyDescent="0.2">
      <c r="A1930" s="164"/>
      <c r="B1930" s="165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Q1930" s="116"/>
      <c r="R1930" s="116"/>
      <c r="S1930" s="116"/>
      <c r="T1930" s="116"/>
      <c r="U1930" s="116"/>
      <c r="V1930" s="116"/>
      <c r="W1930" s="116"/>
      <c r="X1930" s="116"/>
      <c r="Y1930" s="122"/>
      <c r="Z1930" s="104"/>
      <c r="AA1930" s="104"/>
      <c r="AB1930" s="104"/>
      <c r="AC1930" s="104"/>
      <c r="AD1930" s="104"/>
      <c r="AE1930" s="104"/>
      <c r="AF1930" s="104"/>
      <c r="AG1930" s="104"/>
      <c r="AH1930" s="104"/>
      <c r="AI1930" s="104"/>
      <c r="AJ1930" s="104"/>
      <c r="AK1930" s="104"/>
      <c r="AL1930" s="104"/>
      <c r="AM1930" s="104"/>
      <c r="AN1930" s="104"/>
      <c r="AO1930" s="104"/>
      <c r="AP1930" s="104"/>
      <c r="AQ1930" s="104"/>
      <c r="AR1930" s="104"/>
      <c r="AS1930" s="104"/>
      <c r="AT1930" s="104"/>
      <c r="AU1930" s="104"/>
      <c r="AV1930" s="104"/>
      <c r="AW1930" s="104"/>
      <c r="AX1930" s="104"/>
      <c r="AY1930" s="104"/>
      <c r="AZ1930" s="104"/>
      <c r="BA1930" s="104"/>
      <c r="BB1930" s="104"/>
      <c r="BC1930" s="104"/>
      <c r="BD1930" s="104"/>
      <c r="BE1930" s="104"/>
      <c r="BF1930" s="104"/>
      <c r="BG1930" s="104"/>
      <c r="BH1930" s="104"/>
      <c r="BI1930" s="104"/>
      <c r="BJ1930" s="104"/>
      <c r="BK1930" s="104"/>
      <c r="BL1930" s="104"/>
      <c r="BM1930" s="104"/>
      <c r="BN1930" s="104"/>
      <c r="BO1930" s="104"/>
      <c r="BP1930" s="104"/>
      <c r="BQ1930" s="104"/>
      <c r="BR1930" s="104"/>
      <c r="BS1930" s="104"/>
      <c r="BT1930" s="104"/>
      <c r="BU1930" s="104"/>
      <c r="BV1930" s="104"/>
      <c r="BW1930" s="104"/>
      <c r="BX1930" s="104"/>
      <c r="BY1930" s="104"/>
      <c r="BZ1930" s="104"/>
      <c r="CA1930" s="104"/>
      <c r="CB1930" s="104"/>
      <c r="CC1930" s="104"/>
      <c r="CD1930" s="104"/>
      <c r="CE1930" s="104"/>
      <c r="CF1930" s="104"/>
      <c r="CG1930" s="104"/>
      <c r="CH1930" s="104"/>
      <c r="CI1930" s="104"/>
      <c r="CJ1930" s="104"/>
      <c r="CK1930" s="104"/>
      <c r="CL1930" s="104"/>
      <c r="CM1930" s="104"/>
      <c r="CN1930" s="104"/>
      <c r="CO1930" s="104"/>
      <c r="CP1930" s="104"/>
      <c r="CQ1930" s="104"/>
      <c r="CR1930" s="104"/>
      <c r="CS1930" s="104"/>
      <c r="CT1930" s="104"/>
      <c r="CU1930" s="104"/>
      <c r="CV1930" s="104"/>
      <c r="CW1930" s="104"/>
      <c r="CX1930" s="104"/>
      <c r="CY1930" s="104"/>
      <c r="CZ1930" s="104"/>
      <c r="DA1930" s="104"/>
      <c r="DB1930" s="104"/>
      <c r="DC1930" s="104"/>
      <c r="DD1930" s="104"/>
      <c r="DE1930" s="104"/>
      <c r="DF1930" s="104"/>
      <c r="DG1930" s="104"/>
      <c r="DH1930" s="104"/>
      <c r="DI1930" s="104"/>
      <c r="DJ1930" s="107"/>
    </row>
    <row r="1931" spans="1:114" x14ac:dyDescent="0.2">
      <c r="A1931" s="164"/>
      <c r="B1931" s="165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Q1931" s="116"/>
      <c r="R1931" s="116"/>
      <c r="S1931" s="116"/>
      <c r="T1931" s="116"/>
      <c r="U1931" s="116"/>
      <c r="V1931" s="116"/>
      <c r="W1931" s="116"/>
      <c r="X1931" s="116"/>
      <c r="Y1931" s="122"/>
      <c r="Z1931" s="104"/>
      <c r="AA1931" s="104"/>
      <c r="AB1931" s="104"/>
      <c r="AC1931" s="104"/>
      <c r="AD1931" s="104"/>
      <c r="AE1931" s="104"/>
      <c r="AF1931" s="104"/>
      <c r="AG1931" s="104"/>
      <c r="AH1931" s="104"/>
      <c r="AI1931" s="104"/>
      <c r="AJ1931" s="104"/>
      <c r="AK1931" s="104"/>
      <c r="AL1931" s="104"/>
      <c r="AM1931" s="104"/>
      <c r="AN1931" s="104"/>
      <c r="AO1931" s="104"/>
      <c r="AP1931" s="104"/>
      <c r="AQ1931" s="104"/>
      <c r="AR1931" s="104"/>
      <c r="AS1931" s="104"/>
      <c r="AT1931" s="104"/>
      <c r="AU1931" s="104"/>
      <c r="AV1931" s="104"/>
      <c r="AW1931" s="104"/>
      <c r="AX1931" s="104"/>
      <c r="AY1931" s="104"/>
      <c r="AZ1931" s="104"/>
      <c r="BA1931" s="104"/>
      <c r="BB1931" s="104"/>
      <c r="BC1931" s="104"/>
      <c r="BD1931" s="104"/>
      <c r="BE1931" s="104"/>
      <c r="BF1931" s="104"/>
      <c r="BG1931" s="104"/>
      <c r="BH1931" s="104"/>
      <c r="BI1931" s="104"/>
      <c r="BJ1931" s="104"/>
      <c r="BK1931" s="104"/>
      <c r="BL1931" s="104"/>
      <c r="BM1931" s="104"/>
      <c r="BN1931" s="104"/>
      <c r="BO1931" s="104"/>
      <c r="BP1931" s="104"/>
      <c r="BQ1931" s="104"/>
      <c r="BR1931" s="104"/>
      <c r="BS1931" s="104"/>
      <c r="BT1931" s="104"/>
      <c r="BU1931" s="104"/>
      <c r="BV1931" s="104"/>
      <c r="BW1931" s="104"/>
      <c r="BX1931" s="104"/>
      <c r="BY1931" s="104"/>
      <c r="BZ1931" s="104"/>
      <c r="CA1931" s="104"/>
      <c r="CB1931" s="104"/>
      <c r="CC1931" s="104"/>
      <c r="CD1931" s="104"/>
      <c r="CE1931" s="104"/>
      <c r="CF1931" s="104"/>
      <c r="CG1931" s="104"/>
      <c r="CH1931" s="104"/>
      <c r="CI1931" s="104"/>
      <c r="CJ1931" s="104"/>
      <c r="CK1931" s="104"/>
      <c r="CL1931" s="104"/>
      <c r="CM1931" s="104"/>
      <c r="CN1931" s="104"/>
      <c r="CO1931" s="104"/>
      <c r="CP1931" s="104"/>
      <c r="CQ1931" s="104"/>
      <c r="CR1931" s="104"/>
      <c r="CS1931" s="104"/>
      <c r="CT1931" s="104"/>
      <c r="CU1931" s="104"/>
      <c r="CV1931" s="104"/>
      <c r="CW1931" s="104"/>
      <c r="CX1931" s="104"/>
      <c r="CY1931" s="104"/>
      <c r="CZ1931" s="104"/>
      <c r="DA1931" s="104"/>
      <c r="DB1931" s="104"/>
      <c r="DC1931" s="104"/>
      <c r="DD1931" s="104"/>
      <c r="DE1931" s="104"/>
      <c r="DF1931" s="104"/>
      <c r="DG1931" s="104"/>
      <c r="DH1931" s="104"/>
      <c r="DI1931" s="104"/>
      <c r="DJ1931" s="107"/>
    </row>
    <row r="1932" spans="1:114" x14ac:dyDescent="0.2">
      <c r="A1932" s="164"/>
      <c r="B1932" s="165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Q1932" s="116"/>
      <c r="R1932" s="116"/>
      <c r="S1932" s="116"/>
      <c r="T1932" s="116"/>
      <c r="U1932" s="116"/>
      <c r="V1932" s="116"/>
      <c r="W1932" s="116"/>
      <c r="X1932" s="116"/>
      <c r="Y1932" s="122"/>
      <c r="Z1932" s="104"/>
      <c r="AA1932" s="104"/>
      <c r="AB1932" s="104"/>
      <c r="AC1932" s="104"/>
      <c r="AD1932" s="104"/>
      <c r="AE1932" s="104"/>
      <c r="AF1932" s="104"/>
      <c r="AG1932" s="104"/>
      <c r="AH1932" s="104"/>
      <c r="AI1932" s="104"/>
      <c r="AJ1932" s="104"/>
      <c r="AK1932" s="104"/>
      <c r="AL1932" s="104"/>
      <c r="AM1932" s="104"/>
      <c r="AN1932" s="104"/>
      <c r="AO1932" s="104"/>
      <c r="AP1932" s="104"/>
      <c r="AQ1932" s="104"/>
      <c r="AR1932" s="104"/>
      <c r="AS1932" s="104"/>
      <c r="AT1932" s="104"/>
      <c r="AU1932" s="104"/>
      <c r="AV1932" s="104"/>
      <c r="AW1932" s="104"/>
      <c r="AX1932" s="104"/>
      <c r="AY1932" s="104"/>
      <c r="AZ1932" s="104"/>
      <c r="BA1932" s="104"/>
      <c r="BB1932" s="104"/>
      <c r="BC1932" s="104"/>
      <c r="BD1932" s="104"/>
      <c r="BE1932" s="104"/>
      <c r="BF1932" s="104"/>
      <c r="BG1932" s="104"/>
      <c r="BH1932" s="104"/>
      <c r="BI1932" s="104"/>
      <c r="BJ1932" s="104"/>
      <c r="BK1932" s="104"/>
      <c r="BL1932" s="104"/>
      <c r="BM1932" s="104"/>
      <c r="BN1932" s="104"/>
      <c r="BO1932" s="104"/>
      <c r="BP1932" s="104"/>
      <c r="BQ1932" s="104"/>
      <c r="BR1932" s="104"/>
      <c r="BS1932" s="104"/>
      <c r="BT1932" s="104"/>
      <c r="BU1932" s="104"/>
      <c r="BV1932" s="104"/>
      <c r="BW1932" s="104"/>
      <c r="BX1932" s="104"/>
      <c r="BY1932" s="104"/>
      <c r="BZ1932" s="104"/>
      <c r="CA1932" s="104"/>
      <c r="CB1932" s="104"/>
      <c r="CC1932" s="104"/>
      <c r="CD1932" s="104"/>
      <c r="CE1932" s="104"/>
      <c r="CF1932" s="104"/>
      <c r="CG1932" s="104"/>
      <c r="CH1932" s="104"/>
      <c r="CI1932" s="104"/>
      <c r="CJ1932" s="104"/>
      <c r="CK1932" s="104"/>
      <c r="CL1932" s="104"/>
      <c r="CM1932" s="104"/>
      <c r="CN1932" s="104"/>
      <c r="CO1932" s="104"/>
      <c r="CP1932" s="104"/>
      <c r="CQ1932" s="104"/>
      <c r="CR1932" s="104"/>
      <c r="CS1932" s="104"/>
      <c r="CT1932" s="104"/>
      <c r="CU1932" s="104"/>
      <c r="CV1932" s="104"/>
      <c r="CW1932" s="104"/>
      <c r="CX1932" s="104"/>
      <c r="CY1932" s="104"/>
      <c r="CZ1932" s="104"/>
      <c r="DA1932" s="104"/>
      <c r="DB1932" s="104"/>
      <c r="DC1932" s="104"/>
      <c r="DD1932" s="104"/>
      <c r="DE1932" s="104"/>
      <c r="DF1932" s="104"/>
      <c r="DG1932" s="104"/>
      <c r="DH1932" s="104"/>
      <c r="DI1932" s="104"/>
      <c r="DJ1932" s="107"/>
    </row>
    <row r="1933" spans="1:114" x14ac:dyDescent="0.2">
      <c r="A1933" s="164"/>
      <c r="B1933" s="165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Q1933" s="116"/>
      <c r="R1933" s="116"/>
      <c r="S1933" s="116"/>
      <c r="T1933" s="116"/>
      <c r="U1933" s="116"/>
      <c r="V1933" s="116"/>
      <c r="W1933" s="116"/>
      <c r="X1933" s="116"/>
      <c r="Y1933" s="122"/>
      <c r="Z1933" s="104"/>
      <c r="AA1933" s="104"/>
      <c r="AB1933" s="104"/>
      <c r="AC1933" s="104"/>
      <c r="AD1933" s="104"/>
      <c r="AE1933" s="104"/>
      <c r="AF1933" s="104"/>
      <c r="AG1933" s="104"/>
      <c r="AH1933" s="104"/>
      <c r="AI1933" s="104"/>
      <c r="AJ1933" s="104"/>
      <c r="AK1933" s="104"/>
      <c r="AL1933" s="104"/>
      <c r="AM1933" s="104"/>
      <c r="AN1933" s="104"/>
      <c r="AO1933" s="104"/>
      <c r="AP1933" s="104"/>
      <c r="AQ1933" s="104"/>
      <c r="AR1933" s="104"/>
      <c r="AS1933" s="104"/>
      <c r="AT1933" s="104"/>
      <c r="AU1933" s="104"/>
      <c r="AV1933" s="104"/>
      <c r="AW1933" s="104"/>
      <c r="AX1933" s="104"/>
      <c r="AY1933" s="104"/>
      <c r="AZ1933" s="104"/>
      <c r="BA1933" s="104"/>
      <c r="BB1933" s="104"/>
      <c r="BC1933" s="104"/>
      <c r="BD1933" s="104"/>
      <c r="BE1933" s="104"/>
      <c r="BF1933" s="104"/>
      <c r="BG1933" s="104"/>
      <c r="BH1933" s="104"/>
      <c r="BI1933" s="104"/>
      <c r="BJ1933" s="104"/>
      <c r="BK1933" s="104"/>
      <c r="BL1933" s="104"/>
      <c r="BM1933" s="104"/>
      <c r="BN1933" s="104"/>
      <c r="BO1933" s="104"/>
      <c r="BP1933" s="104"/>
      <c r="BQ1933" s="104"/>
      <c r="BR1933" s="104"/>
      <c r="BS1933" s="104"/>
      <c r="BT1933" s="104"/>
      <c r="BU1933" s="104"/>
      <c r="BV1933" s="104"/>
      <c r="BW1933" s="104"/>
      <c r="BX1933" s="104"/>
      <c r="BY1933" s="104"/>
      <c r="BZ1933" s="104"/>
      <c r="CA1933" s="104"/>
      <c r="CB1933" s="104"/>
      <c r="CC1933" s="104"/>
      <c r="CD1933" s="104"/>
      <c r="CE1933" s="104"/>
      <c r="CF1933" s="104"/>
      <c r="CG1933" s="104"/>
      <c r="CH1933" s="104"/>
      <c r="CI1933" s="104"/>
      <c r="CJ1933" s="104"/>
      <c r="CK1933" s="104"/>
      <c r="CL1933" s="104"/>
      <c r="CM1933" s="104"/>
      <c r="CN1933" s="104"/>
      <c r="CO1933" s="104"/>
      <c r="CP1933" s="104"/>
      <c r="CQ1933" s="104"/>
      <c r="CR1933" s="104"/>
      <c r="CS1933" s="104"/>
      <c r="CT1933" s="104"/>
      <c r="CU1933" s="104"/>
      <c r="CV1933" s="104"/>
      <c r="CW1933" s="104"/>
      <c r="CX1933" s="104"/>
      <c r="CY1933" s="104"/>
      <c r="CZ1933" s="104"/>
      <c r="DA1933" s="104"/>
      <c r="DB1933" s="104"/>
      <c r="DC1933" s="104"/>
      <c r="DD1933" s="104"/>
      <c r="DE1933" s="104"/>
      <c r="DF1933" s="104"/>
      <c r="DG1933" s="104"/>
      <c r="DH1933" s="104"/>
      <c r="DI1933" s="104"/>
      <c r="DJ1933" s="107"/>
    </row>
    <row r="1934" spans="1:114" x14ac:dyDescent="0.2">
      <c r="A1934" s="164"/>
      <c r="B1934" s="165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Q1934" s="116"/>
      <c r="R1934" s="116"/>
      <c r="S1934" s="116"/>
      <c r="T1934" s="116"/>
      <c r="U1934" s="116"/>
      <c r="V1934" s="116"/>
      <c r="W1934" s="116"/>
      <c r="X1934" s="116"/>
      <c r="Y1934" s="122"/>
      <c r="Z1934" s="104"/>
      <c r="AA1934" s="104"/>
      <c r="AB1934" s="104"/>
      <c r="AC1934" s="104"/>
      <c r="AD1934" s="104"/>
      <c r="AE1934" s="104"/>
      <c r="AF1934" s="104"/>
      <c r="AG1934" s="104"/>
      <c r="AH1934" s="104"/>
      <c r="AI1934" s="104"/>
      <c r="AJ1934" s="104"/>
      <c r="AK1934" s="104"/>
      <c r="AL1934" s="104"/>
      <c r="AM1934" s="104"/>
      <c r="AN1934" s="104"/>
      <c r="AO1934" s="104"/>
      <c r="AP1934" s="104"/>
      <c r="AQ1934" s="104"/>
      <c r="AR1934" s="104"/>
      <c r="AS1934" s="104"/>
      <c r="AT1934" s="104"/>
      <c r="AU1934" s="104"/>
      <c r="AV1934" s="104"/>
      <c r="AW1934" s="104"/>
      <c r="AX1934" s="104"/>
      <c r="AY1934" s="104"/>
      <c r="AZ1934" s="104"/>
      <c r="BA1934" s="104"/>
      <c r="BB1934" s="104"/>
      <c r="BC1934" s="104"/>
      <c r="BD1934" s="104"/>
      <c r="BE1934" s="104"/>
      <c r="BF1934" s="104"/>
      <c r="BG1934" s="104"/>
      <c r="BH1934" s="104"/>
      <c r="BI1934" s="104"/>
      <c r="BJ1934" s="104"/>
      <c r="BK1934" s="104"/>
      <c r="BL1934" s="104"/>
      <c r="BM1934" s="104"/>
      <c r="BN1934" s="104"/>
      <c r="BO1934" s="104"/>
      <c r="BP1934" s="104"/>
      <c r="BQ1934" s="104"/>
      <c r="BR1934" s="104"/>
      <c r="BS1934" s="104"/>
      <c r="BT1934" s="104"/>
      <c r="BU1934" s="104"/>
      <c r="BV1934" s="104"/>
      <c r="BW1934" s="104"/>
      <c r="BX1934" s="104"/>
      <c r="BY1934" s="104"/>
      <c r="BZ1934" s="104"/>
      <c r="CA1934" s="104"/>
      <c r="CB1934" s="104"/>
      <c r="CC1934" s="104"/>
      <c r="CD1934" s="104"/>
      <c r="CE1934" s="104"/>
      <c r="CF1934" s="104"/>
      <c r="CG1934" s="104"/>
      <c r="CH1934" s="104"/>
      <c r="CI1934" s="104"/>
      <c r="CJ1934" s="104"/>
      <c r="CK1934" s="104"/>
      <c r="CL1934" s="104"/>
      <c r="CM1934" s="104"/>
      <c r="CN1934" s="104"/>
      <c r="CO1934" s="104"/>
      <c r="CP1934" s="104"/>
      <c r="CQ1934" s="104"/>
      <c r="CR1934" s="104"/>
      <c r="CS1934" s="104"/>
      <c r="CT1934" s="104"/>
      <c r="CU1934" s="104"/>
      <c r="CV1934" s="104"/>
      <c r="CW1934" s="104"/>
      <c r="CX1934" s="104"/>
      <c r="CY1934" s="104"/>
      <c r="CZ1934" s="104"/>
      <c r="DA1934" s="104"/>
      <c r="DB1934" s="104"/>
      <c r="DC1934" s="104"/>
      <c r="DD1934" s="104"/>
      <c r="DE1934" s="104"/>
      <c r="DF1934" s="104"/>
      <c r="DG1934" s="104"/>
      <c r="DH1934" s="104"/>
      <c r="DI1934" s="104"/>
      <c r="DJ1934" s="107"/>
    </row>
    <row r="1935" spans="1:114" x14ac:dyDescent="0.2">
      <c r="A1935" s="164"/>
      <c r="B1935" s="165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Q1935" s="116"/>
      <c r="R1935" s="116"/>
      <c r="S1935" s="116"/>
      <c r="T1935" s="116"/>
      <c r="U1935" s="116"/>
      <c r="V1935" s="116"/>
      <c r="W1935" s="116"/>
      <c r="X1935" s="116"/>
      <c r="Y1935" s="122"/>
      <c r="Z1935" s="104"/>
      <c r="AA1935" s="104"/>
      <c r="AB1935" s="104"/>
      <c r="AC1935" s="104"/>
      <c r="AD1935" s="104"/>
      <c r="AE1935" s="104"/>
      <c r="AF1935" s="104"/>
      <c r="AG1935" s="104"/>
      <c r="AH1935" s="104"/>
      <c r="AI1935" s="104"/>
      <c r="AJ1935" s="104"/>
      <c r="AK1935" s="104"/>
      <c r="AL1935" s="104"/>
      <c r="AM1935" s="104"/>
      <c r="AN1935" s="104"/>
      <c r="AO1935" s="104"/>
      <c r="AP1935" s="104"/>
      <c r="AQ1935" s="104"/>
      <c r="AR1935" s="104"/>
      <c r="AS1935" s="104"/>
      <c r="AT1935" s="104"/>
      <c r="AU1935" s="104"/>
      <c r="AV1935" s="104"/>
      <c r="AW1935" s="104"/>
      <c r="AX1935" s="104"/>
      <c r="AY1935" s="104"/>
      <c r="AZ1935" s="104"/>
      <c r="BA1935" s="104"/>
      <c r="BB1935" s="104"/>
      <c r="BC1935" s="104"/>
      <c r="BD1935" s="104"/>
      <c r="BE1935" s="104"/>
      <c r="BF1935" s="104"/>
      <c r="BG1935" s="104"/>
      <c r="BH1935" s="104"/>
      <c r="BI1935" s="104"/>
      <c r="BJ1935" s="104"/>
      <c r="BK1935" s="104"/>
      <c r="BL1935" s="104"/>
      <c r="BM1935" s="104"/>
      <c r="BN1935" s="104"/>
      <c r="BO1935" s="104"/>
      <c r="BP1935" s="104"/>
      <c r="BQ1935" s="104"/>
      <c r="BR1935" s="104"/>
      <c r="BS1935" s="104"/>
      <c r="BT1935" s="104"/>
      <c r="BU1935" s="104"/>
      <c r="BV1935" s="104"/>
      <c r="BW1935" s="104"/>
      <c r="BX1935" s="104"/>
      <c r="BY1935" s="104"/>
      <c r="BZ1935" s="104"/>
      <c r="CA1935" s="104"/>
      <c r="CB1935" s="104"/>
      <c r="CC1935" s="104"/>
      <c r="CD1935" s="104"/>
      <c r="CE1935" s="104"/>
      <c r="CF1935" s="104"/>
      <c r="CG1935" s="104"/>
      <c r="CH1935" s="104"/>
      <c r="CI1935" s="104"/>
      <c r="CJ1935" s="104"/>
      <c r="CK1935" s="104"/>
      <c r="CL1935" s="104"/>
      <c r="CM1935" s="104"/>
      <c r="CN1935" s="104"/>
      <c r="CO1935" s="104"/>
      <c r="CP1935" s="104"/>
      <c r="CQ1935" s="104"/>
      <c r="CR1935" s="104"/>
      <c r="CS1935" s="104"/>
      <c r="CT1935" s="104"/>
      <c r="CU1935" s="104"/>
      <c r="CV1935" s="104"/>
      <c r="CW1935" s="104"/>
      <c r="CX1935" s="104"/>
      <c r="CY1935" s="104"/>
      <c r="CZ1935" s="104"/>
      <c r="DA1935" s="104"/>
      <c r="DB1935" s="104"/>
      <c r="DC1935" s="104"/>
      <c r="DD1935" s="104"/>
      <c r="DE1935" s="104"/>
      <c r="DF1935" s="104"/>
      <c r="DG1935" s="104"/>
      <c r="DH1935" s="104"/>
      <c r="DI1935" s="104"/>
      <c r="DJ1935" s="107"/>
    </row>
    <row r="1936" spans="1:114" x14ac:dyDescent="0.2">
      <c r="A1936" s="164"/>
      <c r="B1936" s="165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Q1936" s="116"/>
      <c r="R1936" s="116"/>
      <c r="S1936" s="116"/>
      <c r="T1936" s="116"/>
      <c r="U1936" s="116"/>
      <c r="V1936" s="116"/>
      <c r="W1936" s="116"/>
      <c r="X1936" s="116"/>
      <c r="Y1936" s="122"/>
      <c r="Z1936" s="104"/>
      <c r="AA1936" s="104"/>
      <c r="AB1936" s="104"/>
      <c r="AC1936" s="104"/>
      <c r="AD1936" s="104"/>
      <c r="AE1936" s="104"/>
      <c r="AF1936" s="104"/>
      <c r="AG1936" s="104"/>
      <c r="AH1936" s="104"/>
      <c r="AI1936" s="104"/>
      <c r="AJ1936" s="104"/>
      <c r="AK1936" s="104"/>
      <c r="AL1936" s="104"/>
      <c r="AM1936" s="104"/>
      <c r="AN1936" s="104"/>
      <c r="AO1936" s="104"/>
      <c r="AP1936" s="104"/>
      <c r="AQ1936" s="104"/>
      <c r="AR1936" s="104"/>
      <c r="AS1936" s="104"/>
      <c r="AT1936" s="104"/>
      <c r="AU1936" s="104"/>
      <c r="AV1936" s="104"/>
      <c r="AW1936" s="104"/>
      <c r="AX1936" s="104"/>
      <c r="AY1936" s="104"/>
      <c r="AZ1936" s="104"/>
      <c r="BA1936" s="104"/>
      <c r="BB1936" s="104"/>
      <c r="BC1936" s="104"/>
      <c r="BD1936" s="104"/>
      <c r="BE1936" s="104"/>
      <c r="BF1936" s="104"/>
      <c r="BG1936" s="104"/>
      <c r="BH1936" s="104"/>
      <c r="BI1936" s="104"/>
      <c r="BJ1936" s="104"/>
      <c r="BK1936" s="104"/>
      <c r="BL1936" s="104"/>
      <c r="BM1936" s="104"/>
      <c r="BN1936" s="104"/>
      <c r="BO1936" s="104"/>
      <c r="BP1936" s="104"/>
      <c r="BQ1936" s="104"/>
      <c r="BR1936" s="104"/>
      <c r="BS1936" s="104"/>
      <c r="BT1936" s="104"/>
      <c r="BU1936" s="104"/>
      <c r="BV1936" s="104"/>
      <c r="BW1936" s="104"/>
      <c r="BX1936" s="104"/>
      <c r="BY1936" s="104"/>
      <c r="BZ1936" s="104"/>
      <c r="CA1936" s="104"/>
      <c r="CB1936" s="104"/>
      <c r="CC1936" s="104"/>
      <c r="CD1936" s="104"/>
      <c r="CE1936" s="104"/>
      <c r="CF1936" s="104"/>
      <c r="CG1936" s="104"/>
      <c r="CH1936" s="104"/>
      <c r="CI1936" s="104"/>
      <c r="CJ1936" s="104"/>
      <c r="CK1936" s="104"/>
      <c r="CL1936" s="104"/>
      <c r="CM1936" s="104"/>
      <c r="CN1936" s="104"/>
      <c r="CO1936" s="104"/>
      <c r="CP1936" s="104"/>
      <c r="CQ1936" s="104"/>
      <c r="CR1936" s="104"/>
      <c r="CS1936" s="104"/>
      <c r="CT1936" s="104"/>
      <c r="CU1936" s="104"/>
      <c r="CV1936" s="104"/>
      <c r="CW1936" s="104"/>
      <c r="CX1936" s="104"/>
      <c r="CY1936" s="104"/>
      <c r="CZ1936" s="104"/>
      <c r="DA1936" s="104"/>
      <c r="DB1936" s="104"/>
      <c r="DC1936" s="104"/>
      <c r="DD1936" s="104"/>
      <c r="DE1936" s="104"/>
      <c r="DF1936" s="104"/>
      <c r="DG1936" s="104"/>
      <c r="DH1936" s="104"/>
      <c r="DI1936" s="104"/>
      <c r="DJ1936" s="107"/>
    </row>
    <row r="1937" spans="1:114" x14ac:dyDescent="0.2">
      <c r="A1937" s="164"/>
      <c r="B1937" s="165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Q1937" s="116"/>
      <c r="R1937" s="116"/>
      <c r="S1937" s="116"/>
      <c r="T1937" s="116"/>
      <c r="U1937" s="116"/>
      <c r="V1937" s="116"/>
      <c r="W1937" s="116"/>
      <c r="X1937" s="116"/>
      <c r="Y1937" s="122"/>
      <c r="Z1937" s="104"/>
      <c r="AA1937" s="104"/>
      <c r="AB1937" s="104"/>
      <c r="AC1937" s="104"/>
      <c r="AD1937" s="104"/>
      <c r="AE1937" s="104"/>
      <c r="AF1937" s="104"/>
      <c r="AG1937" s="104"/>
      <c r="AH1937" s="104"/>
      <c r="AI1937" s="104"/>
      <c r="AJ1937" s="104"/>
      <c r="AK1937" s="104"/>
      <c r="AL1937" s="104"/>
      <c r="AM1937" s="104"/>
      <c r="AN1937" s="104"/>
      <c r="AO1937" s="104"/>
      <c r="AP1937" s="104"/>
      <c r="AQ1937" s="104"/>
      <c r="AR1937" s="104"/>
      <c r="AS1937" s="104"/>
      <c r="AT1937" s="104"/>
      <c r="AU1937" s="104"/>
      <c r="AV1937" s="104"/>
      <c r="AW1937" s="104"/>
      <c r="AX1937" s="104"/>
      <c r="AY1937" s="104"/>
      <c r="AZ1937" s="104"/>
      <c r="BA1937" s="104"/>
      <c r="BB1937" s="104"/>
      <c r="BC1937" s="104"/>
      <c r="BD1937" s="104"/>
      <c r="BE1937" s="104"/>
      <c r="BF1937" s="104"/>
      <c r="BG1937" s="104"/>
      <c r="BH1937" s="104"/>
      <c r="BI1937" s="104"/>
      <c r="BJ1937" s="104"/>
      <c r="BK1937" s="104"/>
      <c r="BL1937" s="104"/>
      <c r="BM1937" s="104"/>
      <c r="BN1937" s="104"/>
      <c r="BO1937" s="104"/>
      <c r="BP1937" s="104"/>
      <c r="BQ1937" s="104"/>
      <c r="BR1937" s="104"/>
      <c r="BS1937" s="104"/>
      <c r="BT1937" s="104"/>
      <c r="BU1937" s="104"/>
      <c r="BV1937" s="104"/>
      <c r="BW1937" s="104"/>
      <c r="BX1937" s="104"/>
      <c r="BY1937" s="104"/>
      <c r="BZ1937" s="104"/>
      <c r="CA1937" s="104"/>
      <c r="CB1937" s="104"/>
      <c r="CC1937" s="104"/>
      <c r="CD1937" s="104"/>
      <c r="CE1937" s="104"/>
      <c r="CF1937" s="104"/>
      <c r="CG1937" s="104"/>
      <c r="CH1937" s="104"/>
      <c r="CI1937" s="104"/>
      <c r="CJ1937" s="104"/>
      <c r="CK1937" s="104"/>
      <c r="CL1937" s="104"/>
      <c r="CM1937" s="104"/>
      <c r="CN1937" s="104"/>
      <c r="CO1937" s="104"/>
      <c r="CP1937" s="104"/>
      <c r="CQ1937" s="104"/>
      <c r="CR1937" s="104"/>
      <c r="CS1937" s="104"/>
      <c r="CT1937" s="104"/>
      <c r="CU1937" s="104"/>
      <c r="CV1937" s="104"/>
      <c r="CW1937" s="104"/>
      <c r="CX1937" s="104"/>
      <c r="CY1937" s="104"/>
      <c r="CZ1937" s="104"/>
      <c r="DA1937" s="104"/>
      <c r="DB1937" s="104"/>
      <c r="DC1937" s="104"/>
      <c r="DD1937" s="104"/>
      <c r="DE1937" s="104"/>
      <c r="DF1937" s="104"/>
      <c r="DG1937" s="104"/>
      <c r="DH1937" s="104"/>
      <c r="DI1937" s="104"/>
      <c r="DJ1937" s="107"/>
    </row>
    <row r="1938" spans="1:114" x14ac:dyDescent="0.2">
      <c r="A1938" s="164"/>
      <c r="B1938" s="165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Q1938" s="116"/>
      <c r="R1938" s="116"/>
      <c r="S1938" s="116"/>
      <c r="T1938" s="116"/>
      <c r="U1938" s="116"/>
      <c r="V1938" s="116"/>
      <c r="W1938" s="116"/>
      <c r="X1938" s="116"/>
      <c r="Y1938" s="122"/>
      <c r="Z1938" s="104"/>
      <c r="AA1938" s="104"/>
      <c r="AB1938" s="104"/>
      <c r="AC1938" s="104"/>
      <c r="AD1938" s="104"/>
      <c r="AE1938" s="104"/>
      <c r="AF1938" s="104"/>
      <c r="AG1938" s="104"/>
      <c r="AH1938" s="104"/>
      <c r="AI1938" s="104"/>
      <c r="AJ1938" s="104"/>
      <c r="AK1938" s="104"/>
      <c r="AL1938" s="104"/>
      <c r="AM1938" s="104"/>
      <c r="AN1938" s="104"/>
      <c r="AO1938" s="104"/>
      <c r="AP1938" s="104"/>
      <c r="AQ1938" s="104"/>
      <c r="AR1938" s="104"/>
      <c r="AS1938" s="104"/>
      <c r="AT1938" s="104"/>
      <c r="AU1938" s="104"/>
      <c r="AV1938" s="104"/>
      <c r="AW1938" s="104"/>
      <c r="AX1938" s="104"/>
      <c r="AY1938" s="104"/>
      <c r="AZ1938" s="104"/>
      <c r="BA1938" s="104"/>
      <c r="BB1938" s="104"/>
      <c r="BC1938" s="104"/>
      <c r="BD1938" s="104"/>
      <c r="BE1938" s="104"/>
      <c r="BF1938" s="104"/>
      <c r="BG1938" s="104"/>
      <c r="BH1938" s="104"/>
      <c r="BI1938" s="104"/>
      <c r="BJ1938" s="104"/>
      <c r="BK1938" s="104"/>
      <c r="BL1938" s="104"/>
      <c r="BM1938" s="104"/>
      <c r="BN1938" s="104"/>
      <c r="BO1938" s="104"/>
      <c r="BP1938" s="104"/>
      <c r="BQ1938" s="104"/>
      <c r="BR1938" s="104"/>
      <c r="BS1938" s="104"/>
      <c r="BT1938" s="104"/>
      <c r="BU1938" s="104"/>
      <c r="BV1938" s="104"/>
      <c r="BW1938" s="104"/>
      <c r="BX1938" s="104"/>
      <c r="BY1938" s="104"/>
      <c r="BZ1938" s="104"/>
      <c r="CA1938" s="104"/>
      <c r="CB1938" s="104"/>
      <c r="CC1938" s="104"/>
      <c r="CD1938" s="104"/>
      <c r="CE1938" s="104"/>
      <c r="CF1938" s="104"/>
      <c r="CG1938" s="104"/>
      <c r="CH1938" s="104"/>
      <c r="CI1938" s="104"/>
      <c r="CJ1938" s="104"/>
      <c r="CK1938" s="104"/>
      <c r="CL1938" s="104"/>
      <c r="CM1938" s="104"/>
      <c r="CN1938" s="104"/>
      <c r="CO1938" s="104"/>
      <c r="CP1938" s="104"/>
      <c r="CQ1938" s="104"/>
      <c r="CR1938" s="104"/>
      <c r="CS1938" s="104"/>
      <c r="CT1938" s="104"/>
      <c r="CU1938" s="104"/>
      <c r="CV1938" s="104"/>
      <c r="CW1938" s="104"/>
      <c r="CX1938" s="104"/>
      <c r="CY1938" s="104"/>
      <c r="CZ1938" s="104"/>
      <c r="DA1938" s="104"/>
      <c r="DB1938" s="104"/>
      <c r="DC1938" s="104"/>
      <c r="DD1938" s="104"/>
      <c r="DE1938" s="104"/>
      <c r="DF1938" s="104"/>
      <c r="DG1938" s="104"/>
      <c r="DH1938" s="104"/>
      <c r="DI1938" s="104"/>
      <c r="DJ1938" s="107"/>
    </row>
    <row r="1939" spans="1:114" x14ac:dyDescent="0.2">
      <c r="A1939" s="164"/>
      <c r="B1939" s="165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Q1939" s="116"/>
      <c r="R1939" s="116"/>
      <c r="S1939" s="116"/>
      <c r="T1939" s="116"/>
      <c r="U1939" s="116"/>
      <c r="V1939" s="116"/>
      <c r="W1939" s="116"/>
      <c r="X1939" s="116"/>
      <c r="Y1939" s="122"/>
      <c r="Z1939" s="104"/>
      <c r="AA1939" s="104"/>
      <c r="AB1939" s="104"/>
      <c r="AC1939" s="104"/>
      <c r="AD1939" s="104"/>
      <c r="AE1939" s="104"/>
      <c r="AF1939" s="104"/>
      <c r="AG1939" s="104"/>
      <c r="AH1939" s="104"/>
      <c r="AI1939" s="104"/>
      <c r="AJ1939" s="104"/>
      <c r="AK1939" s="104"/>
      <c r="AL1939" s="104"/>
      <c r="AM1939" s="104"/>
      <c r="AN1939" s="104"/>
      <c r="AO1939" s="104"/>
      <c r="AP1939" s="104"/>
      <c r="AQ1939" s="104"/>
      <c r="AR1939" s="104"/>
      <c r="AS1939" s="104"/>
      <c r="AT1939" s="104"/>
      <c r="AU1939" s="104"/>
      <c r="AV1939" s="104"/>
      <c r="AW1939" s="104"/>
      <c r="AX1939" s="104"/>
      <c r="AY1939" s="104"/>
      <c r="AZ1939" s="104"/>
      <c r="BA1939" s="104"/>
      <c r="BB1939" s="104"/>
      <c r="BC1939" s="104"/>
      <c r="BD1939" s="104"/>
      <c r="BE1939" s="104"/>
      <c r="BF1939" s="104"/>
      <c r="BG1939" s="104"/>
      <c r="BH1939" s="104"/>
      <c r="BI1939" s="104"/>
      <c r="BJ1939" s="104"/>
      <c r="BK1939" s="104"/>
      <c r="BL1939" s="104"/>
      <c r="BM1939" s="104"/>
      <c r="BN1939" s="104"/>
      <c r="BO1939" s="104"/>
      <c r="BP1939" s="104"/>
      <c r="BQ1939" s="104"/>
      <c r="BR1939" s="104"/>
      <c r="BS1939" s="104"/>
      <c r="BT1939" s="104"/>
      <c r="BU1939" s="104"/>
      <c r="BV1939" s="104"/>
      <c r="BW1939" s="104"/>
      <c r="BX1939" s="104"/>
      <c r="BY1939" s="104"/>
      <c r="BZ1939" s="104"/>
      <c r="CA1939" s="104"/>
      <c r="CB1939" s="104"/>
      <c r="CC1939" s="104"/>
      <c r="CD1939" s="104"/>
      <c r="CE1939" s="104"/>
      <c r="CF1939" s="104"/>
      <c r="CG1939" s="104"/>
      <c r="CH1939" s="104"/>
      <c r="CI1939" s="104"/>
      <c r="CJ1939" s="104"/>
      <c r="CK1939" s="104"/>
      <c r="CL1939" s="104"/>
      <c r="CM1939" s="104"/>
      <c r="CN1939" s="104"/>
      <c r="CO1939" s="104"/>
      <c r="CP1939" s="104"/>
      <c r="CQ1939" s="104"/>
      <c r="CR1939" s="104"/>
      <c r="CS1939" s="104"/>
      <c r="CT1939" s="104"/>
      <c r="CU1939" s="104"/>
      <c r="CV1939" s="104"/>
      <c r="CW1939" s="104"/>
      <c r="CX1939" s="104"/>
      <c r="CY1939" s="104"/>
      <c r="CZ1939" s="104"/>
      <c r="DA1939" s="104"/>
      <c r="DB1939" s="104"/>
      <c r="DC1939" s="104"/>
      <c r="DD1939" s="104"/>
      <c r="DE1939" s="104"/>
      <c r="DF1939" s="104"/>
      <c r="DG1939" s="104"/>
      <c r="DH1939" s="104"/>
      <c r="DI1939" s="104"/>
      <c r="DJ1939" s="107"/>
    </row>
    <row r="1940" spans="1:114" x14ac:dyDescent="0.2">
      <c r="A1940" s="164"/>
      <c r="B1940" s="165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Q1940" s="116"/>
      <c r="R1940" s="116"/>
      <c r="S1940" s="116"/>
      <c r="T1940" s="116"/>
      <c r="U1940" s="116"/>
      <c r="V1940" s="116"/>
      <c r="W1940" s="116"/>
      <c r="X1940" s="116"/>
      <c r="Y1940" s="122"/>
      <c r="Z1940" s="104"/>
      <c r="AA1940" s="104"/>
      <c r="AB1940" s="104"/>
      <c r="AC1940" s="104"/>
      <c r="AD1940" s="104"/>
      <c r="AE1940" s="104"/>
      <c r="AF1940" s="104"/>
      <c r="AG1940" s="104"/>
      <c r="AH1940" s="104"/>
      <c r="AI1940" s="104"/>
      <c r="AJ1940" s="104"/>
      <c r="AK1940" s="104"/>
      <c r="AL1940" s="104"/>
      <c r="AM1940" s="104"/>
      <c r="AN1940" s="104"/>
      <c r="AO1940" s="104"/>
      <c r="AP1940" s="104"/>
      <c r="AQ1940" s="104"/>
      <c r="AR1940" s="104"/>
      <c r="AS1940" s="104"/>
      <c r="AT1940" s="104"/>
      <c r="AU1940" s="104"/>
      <c r="AV1940" s="104"/>
      <c r="AW1940" s="104"/>
      <c r="AX1940" s="104"/>
      <c r="AY1940" s="104"/>
      <c r="AZ1940" s="104"/>
      <c r="BA1940" s="104"/>
      <c r="BB1940" s="104"/>
      <c r="BC1940" s="104"/>
      <c r="BD1940" s="104"/>
      <c r="BE1940" s="104"/>
      <c r="BF1940" s="104"/>
      <c r="BG1940" s="104"/>
      <c r="BH1940" s="104"/>
      <c r="BI1940" s="104"/>
      <c r="BJ1940" s="104"/>
      <c r="BK1940" s="104"/>
      <c r="BL1940" s="104"/>
      <c r="BM1940" s="104"/>
      <c r="BN1940" s="104"/>
      <c r="BO1940" s="104"/>
      <c r="BP1940" s="104"/>
      <c r="BQ1940" s="104"/>
      <c r="BR1940" s="104"/>
      <c r="BS1940" s="104"/>
      <c r="BT1940" s="104"/>
      <c r="BU1940" s="104"/>
      <c r="BV1940" s="104"/>
      <c r="BW1940" s="104"/>
      <c r="BX1940" s="104"/>
      <c r="BY1940" s="104"/>
      <c r="BZ1940" s="104"/>
      <c r="CA1940" s="104"/>
      <c r="CB1940" s="104"/>
      <c r="CC1940" s="104"/>
      <c r="CD1940" s="104"/>
      <c r="CE1940" s="104"/>
      <c r="CF1940" s="104"/>
      <c r="CG1940" s="104"/>
      <c r="CH1940" s="104"/>
      <c r="CI1940" s="104"/>
      <c r="CJ1940" s="104"/>
      <c r="CK1940" s="104"/>
      <c r="CL1940" s="104"/>
      <c r="CM1940" s="104"/>
      <c r="CN1940" s="104"/>
      <c r="CO1940" s="104"/>
      <c r="CP1940" s="104"/>
      <c r="CQ1940" s="104"/>
      <c r="CR1940" s="104"/>
      <c r="CS1940" s="104"/>
      <c r="CT1940" s="104"/>
      <c r="CU1940" s="104"/>
      <c r="CV1940" s="104"/>
      <c r="CW1940" s="104"/>
      <c r="CX1940" s="104"/>
      <c r="CY1940" s="104"/>
      <c r="CZ1940" s="104"/>
      <c r="DA1940" s="104"/>
      <c r="DB1940" s="104"/>
      <c r="DC1940" s="104"/>
      <c r="DD1940" s="104"/>
      <c r="DE1940" s="104"/>
      <c r="DF1940" s="104"/>
      <c r="DG1940" s="104"/>
      <c r="DH1940" s="104"/>
      <c r="DI1940" s="104"/>
      <c r="DJ1940" s="107"/>
    </row>
    <row r="1941" spans="1:114" x14ac:dyDescent="0.2">
      <c r="A1941" s="164"/>
      <c r="B1941" s="165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Q1941" s="116"/>
      <c r="R1941" s="116"/>
      <c r="S1941" s="116"/>
      <c r="T1941" s="116"/>
      <c r="U1941" s="116"/>
      <c r="V1941" s="116"/>
      <c r="W1941" s="116"/>
      <c r="X1941" s="116"/>
      <c r="Y1941" s="122"/>
      <c r="Z1941" s="104"/>
      <c r="AA1941" s="104"/>
      <c r="AB1941" s="104"/>
      <c r="AC1941" s="104"/>
      <c r="AD1941" s="104"/>
      <c r="AE1941" s="104"/>
      <c r="AF1941" s="104"/>
      <c r="AG1941" s="104"/>
      <c r="AH1941" s="104"/>
      <c r="AI1941" s="104"/>
      <c r="AJ1941" s="104"/>
      <c r="AK1941" s="104"/>
      <c r="AL1941" s="104"/>
      <c r="AM1941" s="104"/>
      <c r="AN1941" s="104"/>
      <c r="AO1941" s="104"/>
      <c r="AP1941" s="104"/>
      <c r="AQ1941" s="104"/>
      <c r="AR1941" s="104"/>
      <c r="AS1941" s="104"/>
      <c r="AT1941" s="104"/>
      <c r="AU1941" s="104"/>
      <c r="AV1941" s="104"/>
      <c r="AW1941" s="104"/>
      <c r="AX1941" s="104"/>
      <c r="AY1941" s="104"/>
      <c r="AZ1941" s="104"/>
      <c r="BA1941" s="104"/>
      <c r="BB1941" s="104"/>
      <c r="BC1941" s="104"/>
      <c r="BD1941" s="104"/>
      <c r="BE1941" s="104"/>
      <c r="BF1941" s="104"/>
      <c r="BG1941" s="104"/>
      <c r="BH1941" s="104"/>
      <c r="BI1941" s="104"/>
      <c r="BJ1941" s="104"/>
      <c r="BK1941" s="104"/>
      <c r="BL1941" s="104"/>
      <c r="BM1941" s="104"/>
      <c r="BN1941" s="104"/>
      <c r="BO1941" s="104"/>
      <c r="BP1941" s="104"/>
      <c r="BQ1941" s="104"/>
      <c r="BR1941" s="104"/>
      <c r="BS1941" s="104"/>
      <c r="BT1941" s="104"/>
      <c r="BU1941" s="104"/>
      <c r="BV1941" s="104"/>
      <c r="BW1941" s="104"/>
      <c r="BX1941" s="104"/>
      <c r="BY1941" s="104"/>
      <c r="BZ1941" s="104"/>
      <c r="CA1941" s="104"/>
      <c r="CB1941" s="104"/>
      <c r="CC1941" s="104"/>
      <c r="CD1941" s="104"/>
      <c r="CE1941" s="104"/>
      <c r="CF1941" s="104"/>
      <c r="CG1941" s="104"/>
      <c r="CH1941" s="104"/>
      <c r="CI1941" s="104"/>
      <c r="CJ1941" s="104"/>
      <c r="CK1941" s="104"/>
      <c r="CL1941" s="104"/>
      <c r="CM1941" s="104"/>
      <c r="CN1941" s="104"/>
      <c r="CO1941" s="104"/>
      <c r="CP1941" s="104"/>
      <c r="CQ1941" s="104"/>
      <c r="CR1941" s="104"/>
      <c r="CS1941" s="104"/>
      <c r="CT1941" s="104"/>
      <c r="CU1941" s="104"/>
      <c r="CV1941" s="104"/>
      <c r="CW1941" s="104"/>
      <c r="CX1941" s="104"/>
      <c r="CY1941" s="104"/>
      <c r="CZ1941" s="104"/>
      <c r="DA1941" s="104"/>
      <c r="DB1941" s="104"/>
      <c r="DC1941" s="104"/>
      <c r="DD1941" s="104"/>
      <c r="DE1941" s="104"/>
      <c r="DF1941" s="104"/>
      <c r="DG1941" s="104"/>
      <c r="DH1941" s="104"/>
      <c r="DI1941" s="104"/>
      <c r="DJ1941" s="107"/>
    </row>
    <row r="1942" spans="1:114" x14ac:dyDescent="0.2">
      <c r="A1942" s="164"/>
      <c r="B1942" s="165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Q1942" s="116"/>
      <c r="R1942" s="116"/>
      <c r="S1942" s="116"/>
      <c r="T1942" s="116"/>
      <c r="U1942" s="116"/>
      <c r="V1942" s="116"/>
      <c r="W1942" s="116"/>
      <c r="X1942" s="116"/>
      <c r="Y1942" s="122"/>
      <c r="Z1942" s="104"/>
      <c r="AA1942" s="104"/>
      <c r="AB1942" s="104"/>
      <c r="AC1942" s="104"/>
      <c r="AD1942" s="104"/>
      <c r="AE1942" s="104"/>
      <c r="AF1942" s="104"/>
      <c r="AG1942" s="104"/>
      <c r="AH1942" s="104"/>
      <c r="AI1942" s="104"/>
      <c r="AJ1942" s="104"/>
      <c r="AK1942" s="104"/>
      <c r="AL1942" s="104"/>
      <c r="AM1942" s="104"/>
      <c r="AN1942" s="104"/>
      <c r="AO1942" s="104"/>
      <c r="AP1942" s="104"/>
      <c r="AQ1942" s="104"/>
      <c r="AR1942" s="104"/>
      <c r="AS1942" s="104"/>
      <c r="AT1942" s="104"/>
      <c r="AU1942" s="104"/>
      <c r="AV1942" s="104"/>
      <c r="AW1942" s="104"/>
      <c r="AX1942" s="104"/>
      <c r="AY1942" s="104"/>
      <c r="AZ1942" s="104"/>
      <c r="BA1942" s="104"/>
      <c r="BB1942" s="104"/>
      <c r="BC1942" s="104"/>
      <c r="BD1942" s="104"/>
      <c r="BE1942" s="104"/>
      <c r="BF1942" s="104"/>
      <c r="BG1942" s="104"/>
      <c r="BH1942" s="104"/>
      <c r="BI1942" s="104"/>
      <c r="BJ1942" s="104"/>
      <c r="BK1942" s="104"/>
      <c r="BL1942" s="104"/>
      <c r="BM1942" s="104"/>
      <c r="BN1942" s="104"/>
      <c r="BO1942" s="104"/>
      <c r="BP1942" s="104"/>
      <c r="BQ1942" s="104"/>
      <c r="BR1942" s="104"/>
      <c r="BS1942" s="104"/>
      <c r="BT1942" s="104"/>
      <c r="BU1942" s="104"/>
      <c r="BV1942" s="104"/>
      <c r="BW1942" s="104"/>
      <c r="BX1942" s="104"/>
      <c r="BY1942" s="104"/>
      <c r="BZ1942" s="104"/>
      <c r="CA1942" s="104"/>
      <c r="CB1942" s="104"/>
      <c r="CC1942" s="104"/>
      <c r="CD1942" s="104"/>
      <c r="CE1942" s="104"/>
      <c r="CF1942" s="104"/>
      <c r="CG1942" s="104"/>
      <c r="CH1942" s="104"/>
      <c r="CI1942" s="104"/>
      <c r="CJ1942" s="104"/>
      <c r="CK1942" s="104"/>
      <c r="CL1942" s="104"/>
      <c r="CM1942" s="104"/>
      <c r="CN1942" s="104"/>
      <c r="CO1942" s="104"/>
      <c r="CP1942" s="104"/>
      <c r="CQ1942" s="104"/>
      <c r="CR1942" s="104"/>
      <c r="CS1942" s="104"/>
      <c r="CT1942" s="104"/>
      <c r="CU1942" s="104"/>
      <c r="CV1942" s="104"/>
      <c r="CW1942" s="104"/>
      <c r="CX1942" s="104"/>
      <c r="CY1942" s="104"/>
      <c r="CZ1942" s="104"/>
      <c r="DA1942" s="104"/>
      <c r="DB1942" s="104"/>
      <c r="DC1942" s="104"/>
      <c r="DD1942" s="104"/>
      <c r="DE1942" s="104"/>
      <c r="DF1942" s="104"/>
      <c r="DG1942" s="104"/>
      <c r="DH1942" s="104"/>
      <c r="DI1942" s="104"/>
      <c r="DJ1942" s="107"/>
    </row>
    <row r="1943" spans="1:114" x14ac:dyDescent="0.2">
      <c r="A1943" s="164"/>
      <c r="B1943" s="165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Q1943" s="116"/>
      <c r="R1943" s="116"/>
      <c r="S1943" s="116"/>
      <c r="T1943" s="116"/>
      <c r="U1943" s="116"/>
      <c r="V1943" s="116"/>
      <c r="W1943" s="116"/>
      <c r="X1943" s="116"/>
      <c r="Y1943" s="122"/>
      <c r="Z1943" s="104"/>
      <c r="AA1943" s="104"/>
      <c r="AB1943" s="104"/>
      <c r="AC1943" s="104"/>
      <c r="AD1943" s="104"/>
      <c r="AE1943" s="104"/>
      <c r="AF1943" s="104"/>
      <c r="AG1943" s="104"/>
      <c r="AH1943" s="104"/>
      <c r="AI1943" s="104"/>
      <c r="AJ1943" s="104"/>
      <c r="AK1943" s="104"/>
      <c r="AL1943" s="104"/>
      <c r="AM1943" s="104"/>
      <c r="AN1943" s="104"/>
      <c r="AO1943" s="104"/>
      <c r="AP1943" s="104"/>
      <c r="AQ1943" s="104"/>
      <c r="AR1943" s="104"/>
      <c r="AS1943" s="104"/>
      <c r="AT1943" s="104"/>
      <c r="AU1943" s="104"/>
      <c r="AV1943" s="104"/>
      <c r="AW1943" s="104"/>
      <c r="AX1943" s="104"/>
      <c r="AY1943" s="104"/>
      <c r="AZ1943" s="104"/>
      <c r="BA1943" s="104"/>
      <c r="BB1943" s="104"/>
      <c r="BC1943" s="104"/>
      <c r="BD1943" s="104"/>
      <c r="BE1943" s="104"/>
      <c r="BF1943" s="104"/>
      <c r="BG1943" s="104"/>
      <c r="BH1943" s="104"/>
      <c r="BI1943" s="104"/>
      <c r="BJ1943" s="104"/>
      <c r="BK1943" s="104"/>
      <c r="BL1943" s="104"/>
      <c r="BM1943" s="104"/>
      <c r="BN1943" s="104"/>
      <c r="BO1943" s="104"/>
      <c r="BP1943" s="104"/>
      <c r="BQ1943" s="104"/>
      <c r="BR1943" s="104"/>
      <c r="BS1943" s="104"/>
      <c r="BT1943" s="104"/>
      <c r="BU1943" s="104"/>
      <c r="BV1943" s="104"/>
      <c r="BW1943" s="104"/>
      <c r="BX1943" s="104"/>
      <c r="BY1943" s="104"/>
      <c r="BZ1943" s="104"/>
      <c r="CA1943" s="104"/>
      <c r="CB1943" s="104"/>
      <c r="CC1943" s="104"/>
      <c r="CD1943" s="104"/>
      <c r="CE1943" s="104"/>
      <c r="CF1943" s="104"/>
      <c r="CG1943" s="104"/>
      <c r="CH1943" s="104"/>
      <c r="CI1943" s="104"/>
      <c r="CJ1943" s="104"/>
      <c r="CK1943" s="104"/>
      <c r="CL1943" s="104"/>
      <c r="CM1943" s="104"/>
      <c r="CN1943" s="104"/>
      <c r="CO1943" s="104"/>
      <c r="CP1943" s="104"/>
      <c r="CQ1943" s="104"/>
      <c r="CR1943" s="104"/>
      <c r="CS1943" s="104"/>
      <c r="CT1943" s="104"/>
      <c r="CU1943" s="104"/>
      <c r="CV1943" s="104"/>
      <c r="CW1943" s="104"/>
      <c r="CX1943" s="104"/>
      <c r="CY1943" s="104"/>
      <c r="CZ1943" s="104"/>
      <c r="DA1943" s="104"/>
      <c r="DB1943" s="104"/>
      <c r="DC1943" s="104"/>
      <c r="DD1943" s="104"/>
      <c r="DE1943" s="104"/>
      <c r="DF1943" s="104"/>
      <c r="DG1943" s="104"/>
      <c r="DH1943" s="104"/>
      <c r="DI1943" s="104"/>
      <c r="DJ1943" s="107"/>
    </row>
    <row r="1944" spans="1:114" x14ac:dyDescent="0.2">
      <c r="A1944" s="164"/>
      <c r="B1944" s="165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Q1944" s="116"/>
      <c r="R1944" s="116"/>
      <c r="S1944" s="116"/>
      <c r="T1944" s="116"/>
      <c r="U1944" s="116"/>
      <c r="V1944" s="116"/>
      <c r="W1944" s="116"/>
      <c r="X1944" s="116"/>
      <c r="Y1944" s="122"/>
      <c r="Z1944" s="104"/>
      <c r="AA1944" s="104"/>
      <c r="AB1944" s="104"/>
      <c r="AC1944" s="104"/>
      <c r="AD1944" s="104"/>
      <c r="AE1944" s="104"/>
      <c r="AF1944" s="104"/>
      <c r="AG1944" s="104"/>
      <c r="AH1944" s="104"/>
      <c r="AI1944" s="104"/>
      <c r="AJ1944" s="104"/>
      <c r="AK1944" s="104"/>
      <c r="AL1944" s="104"/>
      <c r="AM1944" s="104"/>
      <c r="AN1944" s="104"/>
      <c r="AO1944" s="104"/>
      <c r="AP1944" s="104"/>
      <c r="AQ1944" s="104"/>
      <c r="AR1944" s="104"/>
      <c r="AS1944" s="104"/>
      <c r="AT1944" s="104"/>
      <c r="AU1944" s="104"/>
      <c r="AV1944" s="104"/>
      <c r="AW1944" s="104"/>
      <c r="AX1944" s="104"/>
      <c r="AY1944" s="104"/>
      <c r="AZ1944" s="104"/>
      <c r="BA1944" s="104"/>
      <c r="BB1944" s="104"/>
      <c r="BC1944" s="104"/>
      <c r="BD1944" s="104"/>
      <c r="BE1944" s="104"/>
      <c r="BF1944" s="104"/>
      <c r="BG1944" s="104"/>
      <c r="BH1944" s="104"/>
      <c r="BI1944" s="104"/>
      <c r="BJ1944" s="104"/>
      <c r="BK1944" s="104"/>
      <c r="BL1944" s="104"/>
      <c r="BM1944" s="104"/>
      <c r="BN1944" s="104"/>
      <c r="BO1944" s="104"/>
      <c r="BP1944" s="104"/>
      <c r="BQ1944" s="104"/>
      <c r="BR1944" s="104"/>
      <c r="BS1944" s="104"/>
      <c r="BT1944" s="104"/>
      <c r="BU1944" s="104"/>
      <c r="BV1944" s="104"/>
      <c r="BW1944" s="104"/>
      <c r="BX1944" s="104"/>
      <c r="BY1944" s="104"/>
      <c r="BZ1944" s="104"/>
      <c r="CA1944" s="104"/>
      <c r="CB1944" s="104"/>
      <c r="CC1944" s="104"/>
      <c r="CD1944" s="104"/>
      <c r="CE1944" s="104"/>
      <c r="CF1944" s="104"/>
      <c r="CG1944" s="104"/>
      <c r="CH1944" s="104"/>
      <c r="CI1944" s="104"/>
      <c r="CJ1944" s="104"/>
      <c r="CK1944" s="104"/>
      <c r="CL1944" s="104"/>
      <c r="CM1944" s="104"/>
      <c r="CN1944" s="104"/>
      <c r="CO1944" s="104"/>
      <c r="CP1944" s="104"/>
      <c r="CQ1944" s="104"/>
      <c r="CR1944" s="104"/>
      <c r="CS1944" s="104"/>
      <c r="CT1944" s="104"/>
      <c r="CU1944" s="104"/>
      <c r="CV1944" s="104"/>
      <c r="CW1944" s="104"/>
      <c r="CX1944" s="104"/>
      <c r="CY1944" s="104"/>
      <c r="CZ1944" s="104"/>
      <c r="DA1944" s="104"/>
      <c r="DB1944" s="104"/>
      <c r="DC1944" s="104"/>
      <c r="DD1944" s="104"/>
      <c r="DE1944" s="104"/>
      <c r="DF1944" s="104"/>
      <c r="DG1944" s="104"/>
      <c r="DH1944" s="104"/>
      <c r="DI1944" s="104"/>
      <c r="DJ1944" s="107"/>
    </row>
    <row r="1945" spans="1:114" x14ac:dyDescent="0.2">
      <c r="A1945" s="164"/>
      <c r="B1945" s="165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Q1945" s="116"/>
      <c r="R1945" s="116"/>
      <c r="S1945" s="116"/>
      <c r="T1945" s="116"/>
      <c r="U1945" s="116"/>
      <c r="V1945" s="116"/>
      <c r="W1945" s="116"/>
      <c r="X1945" s="116"/>
      <c r="Y1945" s="122"/>
      <c r="Z1945" s="104"/>
      <c r="AA1945" s="104"/>
      <c r="AB1945" s="104"/>
      <c r="AC1945" s="104"/>
      <c r="AD1945" s="104"/>
      <c r="AE1945" s="104"/>
      <c r="AF1945" s="104"/>
      <c r="AG1945" s="104"/>
      <c r="AH1945" s="104"/>
      <c r="AI1945" s="104"/>
      <c r="AJ1945" s="104"/>
      <c r="AK1945" s="104"/>
      <c r="AL1945" s="104"/>
      <c r="AM1945" s="104"/>
      <c r="AN1945" s="104"/>
      <c r="AO1945" s="104"/>
      <c r="AP1945" s="104"/>
      <c r="AQ1945" s="104"/>
      <c r="AR1945" s="104"/>
      <c r="AS1945" s="104"/>
      <c r="AT1945" s="104"/>
      <c r="AU1945" s="104"/>
      <c r="AV1945" s="104"/>
      <c r="AW1945" s="104"/>
      <c r="AX1945" s="104"/>
      <c r="AY1945" s="104"/>
      <c r="AZ1945" s="104"/>
      <c r="BA1945" s="104"/>
      <c r="BB1945" s="104"/>
      <c r="BC1945" s="104"/>
      <c r="BD1945" s="104"/>
      <c r="BE1945" s="104"/>
      <c r="BF1945" s="104"/>
      <c r="BG1945" s="104"/>
      <c r="BH1945" s="104"/>
      <c r="BI1945" s="104"/>
      <c r="BJ1945" s="104"/>
      <c r="BK1945" s="104"/>
      <c r="BL1945" s="104"/>
      <c r="BM1945" s="104"/>
      <c r="BN1945" s="104"/>
      <c r="BO1945" s="104"/>
      <c r="BP1945" s="104"/>
      <c r="BQ1945" s="104"/>
      <c r="BR1945" s="104"/>
      <c r="BS1945" s="104"/>
      <c r="BT1945" s="104"/>
      <c r="BU1945" s="104"/>
      <c r="BV1945" s="104"/>
      <c r="BW1945" s="104"/>
      <c r="BX1945" s="104"/>
      <c r="BY1945" s="104"/>
      <c r="BZ1945" s="104"/>
      <c r="CA1945" s="104"/>
      <c r="CB1945" s="104"/>
      <c r="CC1945" s="104"/>
      <c r="CD1945" s="104"/>
      <c r="CE1945" s="104"/>
      <c r="CF1945" s="104"/>
      <c r="CG1945" s="104"/>
      <c r="CH1945" s="104"/>
      <c r="CI1945" s="104"/>
      <c r="CJ1945" s="104"/>
      <c r="CK1945" s="104"/>
      <c r="CL1945" s="104"/>
      <c r="CM1945" s="104"/>
      <c r="CN1945" s="104"/>
      <c r="CO1945" s="104"/>
      <c r="CP1945" s="104"/>
      <c r="CQ1945" s="104"/>
      <c r="CR1945" s="104"/>
      <c r="CS1945" s="104"/>
      <c r="CT1945" s="104"/>
      <c r="CU1945" s="104"/>
      <c r="CV1945" s="104"/>
      <c r="CW1945" s="104"/>
      <c r="CX1945" s="104"/>
      <c r="CY1945" s="104"/>
      <c r="CZ1945" s="104"/>
      <c r="DA1945" s="104"/>
      <c r="DB1945" s="104"/>
      <c r="DC1945" s="104"/>
      <c r="DD1945" s="104"/>
      <c r="DE1945" s="104"/>
      <c r="DF1945" s="104"/>
      <c r="DG1945" s="104"/>
      <c r="DH1945" s="104"/>
      <c r="DI1945" s="104"/>
      <c r="DJ1945" s="107"/>
    </row>
    <row r="1946" spans="1:114" x14ac:dyDescent="0.2">
      <c r="A1946" s="164"/>
      <c r="B1946" s="165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Q1946" s="116"/>
      <c r="R1946" s="116"/>
      <c r="S1946" s="116"/>
      <c r="T1946" s="116"/>
      <c r="U1946" s="116"/>
      <c r="V1946" s="116"/>
      <c r="W1946" s="116"/>
      <c r="X1946" s="116"/>
      <c r="Y1946" s="122"/>
      <c r="Z1946" s="104"/>
      <c r="AA1946" s="104"/>
      <c r="AB1946" s="104"/>
      <c r="AC1946" s="104"/>
      <c r="AD1946" s="104"/>
      <c r="AE1946" s="104"/>
      <c r="AF1946" s="104"/>
      <c r="AG1946" s="104"/>
      <c r="AH1946" s="104"/>
      <c r="AI1946" s="104"/>
      <c r="AJ1946" s="104"/>
      <c r="AK1946" s="104"/>
      <c r="AL1946" s="104"/>
      <c r="AM1946" s="104"/>
      <c r="AN1946" s="104"/>
      <c r="AO1946" s="104"/>
      <c r="AP1946" s="104"/>
      <c r="AQ1946" s="104"/>
      <c r="AR1946" s="104"/>
      <c r="AS1946" s="104"/>
      <c r="AT1946" s="104"/>
      <c r="AU1946" s="104"/>
      <c r="AV1946" s="104"/>
      <c r="AW1946" s="104"/>
      <c r="AX1946" s="104"/>
      <c r="AY1946" s="104"/>
      <c r="AZ1946" s="104"/>
      <c r="BA1946" s="104"/>
      <c r="BB1946" s="104"/>
      <c r="BC1946" s="104"/>
      <c r="BD1946" s="104"/>
      <c r="BE1946" s="104"/>
      <c r="BF1946" s="104"/>
      <c r="BG1946" s="104"/>
      <c r="BH1946" s="104"/>
      <c r="BI1946" s="104"/>
      <c r="BJ1946" s="104"/>
      <c r="BK1946" s="104"/>
      <c r="BL1946" s="104"/>
      <c r="BM1946" s="104"/>
      <c r="BN1946" s="104"/>
      <c r="BO1946" s="104"/>
      <c r="BP1946" s="104"/>
      <c r="BQ1946" s="104"/>
      <c r="BR1946" s="104"/>
      <c r="BS1946" s="104"/>
      <c r="BT1946" s="104"/>
      <c r="BU1946" s="104"/>
      <c r="BV1946" s="104"/>
      <c r="BW1946" s="104"/>
      <c r="BX1946" s="104"/>
      <c r="BY1946" s="104"/>
      <c r="BZ1946" s="104"/>
      <c r="CA1946" s="104"/>
      <c r="CB1946" s="104"/>
      <c r="CC1946" s="104"/>
      <c r="CD1946" s="104"/>
      <c r="CE1946" s="104"/>
      <c r="CF1946" s="104"/>
      <c r="CG1946" s="104"/>
      <c r="CH1946" s="104"/>
      <c r="CI1946" s="104"/>
      <c r="CJ1946" s="104"/>
      <c r="CK1946" s="104"/>
      <c r="CL1946" s="104"/>
      <c r="CM1946" s="104"/>
      <c r="CN1946" s="104"/>
      <c r="CO1946" s="104"/>
      <c r="CP1946" s="104"/>
      <c r="CQ1946" s="104"/>
      <c r="CR1946" s="104"/>
      <c r="CS1946" s="104"/>
      <c r="CT1946" s="104"/>
      <c r="CU1946" s="104"/>
      <c r="CV1946" s="104"/>
      <c r="CW1946" s="104"/>
      <c r="CX1946" s="104"/>
      <c r="CY1946" s="104"/>
      <c r="CZ1946" s="104"/>
      <c r="DA1946" s="104"/>
      <c r="DB1946" s="104"/>
      <c r="DC1946" s="104"/>
      <c r="DD1946" s="104"/>
      <c r="DE1946" s="104"/>
      <c r="DF1946" s="104"/>
      <c r="DG1946" s="104"/>
      <c r="DH1946" s="104"/>
      <c r="DI1946" s="104"/>
      <c r="DJ1946" s="107"/>
    </row>
    <row r="1947" spans="1:114" x14ac:dyDescent="0.2">
      <c r="A1947" s="164"/>
      <c r="B1947" s="165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Q1947" s="116"/>
      <c r="R1947" s="116"/>
      <c r="S1947" s="116"/>
      <c r="T1947" s="116"/>
      <c r="U1947" s="116"/>
      <c r="V1947" s="116"/>
      <c r="W1947" s="116"/>
      <c r="X1947" s="116"/>
      <c r="Y1947" s="122"/>
      <c r="Z1947" s="104"/>
      <c r="AA1947" s="104"/>
      <c r="AB1947" s="104"/>
      <c r="AC1947" s="104"/>
      <c r="AD1947" s="104"/>
      <c r="AE1947" s="104"/>
      <c r="AF1947" s="104"/>
      <c r="AG1947" s="104"/>
      <c r="AH1947" s="104"/>
      <c r="AI1947" s="104"/>
      <c r="AJ1947" s="104"/>
      <c r="AK1947" s="104"/>
      <c r="AL1947" s="104"/>
      <c r="AM1947" s="104"/>
      <c r="AN1947" s="104"/>
      <c r="AO1947" s="104"/>
      <c r="AP1947" s="104"/>
      <c r="AQ1947" s="104"/>
      <c r="AR1947" s="104"/>
      <c r="AS1947" s="104"/>
      <c r="AT1947" s="104"/>
      <c r="AU1947" s="104"/>
      <c r="AV1947" s="104"/>
      <c r="AW1947" s="104"/>
      <c r="AX1947" s="104"/>
      <c r="AY1947" s="104"/>
      <c r="AZ1947" s="104"/>
      <c r="BA1947" s="104"/>
      <c r="BB1947" s="104"/>
      <c r="BC1947" s="104"/>
      <c r="BD1947" s="104"/>
      <c r="BE1947" s="104"/>
      <c r="BF1947" s="104"/>
      <c r="BG1947" s="104"/>
      <c r="BH1947" s="104"/>
      <c r="BI1947" s="104"/>
      <c r="BJ1947" s="104"/>
      <c r="BK1947" s="104"/>
      <c r="BL1947" s="104"/>
      <c r="BM1947" s="104"/>
      <c r="BN1947" s="104"/>
      <c r="BO1947" s="104"/>
      <c r="BP1947" s="104"/>
      <c r="BQ1947" s="104"/>
      <c r="BR1947" s="104"/>
      <c r="BS1947" s="104"/>
      <c r="BT1947" s="104"/>
      <c r="BU1947" s="104"/>
      <c r="BV1947" s="104"/>
      <c r="BW1947" s="104"/>
      <c r="BX1947" s="104"/>
      <c r="BY1947" s="104"/>
      <c r="BZ1947" s="104"/>
      <c r="CA1947" s="104"/>
      <c r="CB1947" s="104"/>
      <c r="CC1947" s="104"/>
      <c r="CD1947" s="104"/>
      <c r="CE1947" s="104"/>
      <c r="CF1947" s="104"/>
      <c r="CG1947" s="104"/>
      <c r="CH1947" s="104"/>
      <c r="CI1947" s="104"/>
      <c r="CJ1947" s="104"/>
      <c r="CK1947" s="104"/>
      <c r="CL1947" s="104"/>
      <c r="CM1947" s="104"/>
      <c r="CN1947" s="104"/>
      <c r="CO1947" s="104"/>
      <c r="CP1947" s="104"/>
      <c r="CQ1947" s="104"/>
      <c r="CR1947" s="104"/>
      <c r="CS1947" s="104"/>
      <c r="CT1947" s="104"/>
      <c r="CU1947" s="104"/>
      <c r="CV1947" s="104"/>
      <c r="CW1947" s="104"/>
      <c r="CX1947" s="104"/>
      <c r="CY1947" s="104"/>
      <c r="CZ1947" s="104"/>
      <c r="DA1947" s="104"/>
      <c r="DB1947" s="104"/>
      <c r="DC1947" s="104"/>
      <c r="DD1947" s="104"/>
      <c r="DE1947" s="104"/>
      <c r="DF1947" s="104"/>
      <c r="DG1947" s="104"/>
      <c r="DH1947" s="104"/>
      <c r="DI1947" s="104"/>
      <c r="DJ1947" s="107"/>
    </row>
    <row r="1948" spans="1:114" x14ac:dyDescent="0.2">
      <c r="A1948" s="164"/>
      <c r="B1948" s="165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Q1948" s="116"/>
      <c r="R1948" s="116"/>
      <c r="S1948" s="116"/>
      <c r="T1948" s="116"/>
      <c r="U1948" s="116"/>
      <c r="V1948" s="116"/>
      <c r="W1948" s="116"/>
      <c r="X1948" s="116"/>
      <c r="Y1948" s="122"/>
      <c r="Z1948" s="104"/>
      <c r="AA1948" s="104"/>
      <c r="AB1948" s="104"/>
      <c r="AC1948" s="104"/>
      <c r="AD1948" s="104"/>
      <c r="AE1948" s="104"/>
      <c r="AF1948" s="104"/>
      <c r="AG1948" s="104"/>
      <c r="AH1948" s="104"/>
      <c r="AI1948" s="104"/>
      <c r="AJ1948" s="104"/>
      <c r="AK1948" s="104"/>
      <c r="AL1948" s="104"/>
      <c r="AM1948" s="104"/>
      <c r="AN1948" s="104"/>
      <c r="AO1948" s="104"/>
      <c r="AP1948" s="104"/>
      <c r="AQ1948" s="104"/>
      <c r="AR1948" s="104"/>
      <c r="AS1948" s="104"/>
      <c r="AT1948" s="104"/>
      <c r="AU1948" s="104"/>
      <c r="AV1948" s="104"/>
      <c r="AW1948" s="104"/>
      <c r="AX1948" s="104"/>
      <c r="AY1948" s="104"/>
      <c r="AZ1948" s="104"/>
      <c r="BA1948" s="104"/>
      <c r="BB1948" s="104"/>
      <c r="BC1948" s="104"/>
      <c r="BD1948" s="104"/>
      <c r="BE1948" s="104"/>
      <c r="BF1948" s="104"/>
      <c r="BG1948" s="104"/>
      <c r="BH1948" s="104"/>
      <c r="BI1948" s="104"/>
      <c r="BJ1948" s="104"/>
      <c r="BK1948" s="104"/>
      <c r="BL1948" s="104"/>
      <c r="BM1948" s="104"/>
      <c r="BN1948" s="104"/>
      <c r="BO1948" s="104"/>
      <c r="BP1948" s="104"/>
      <c r="BQ1948" s="104"/>
      <c r="BR1948" s="104"/>
      <c r="BS1948" s="104"/>
      <c r="BT1948" s="104"/>
      <c r="BU1948" s="104"/>
      <c r="BV1948" s="104"/>
      <c r="BW1948" s="104"/>
      <c r="BX1948" s="104"/>
      <c r="BY1948" s="104"/>
      <c r="BZ1948" s="104"/>
      <c r="CA1948" s="104"/>
      <c r="CB1948" s="104"/>
      <c r="CC1948" s="104"/>
      <c r="CD1948" s="104"/>
      <c r="CE1948" s="104"/>
      <c r="CF1948" s="104"/>
      <c r="CG1948" s="104"/>
      <c r="CH1948" s="104"/>
      <c r="CI1948" s="104"/>
      <c r="CJ1948" s="104"/>
      <c r="CK1948" s="104"/>
      <c r="CL1948" s="104"/>
      <c r="CM1948" s="104"/>
      <c r="CN1948" s="104"/>
      <c r="CO1948" s="104"/>
      <c r="CP1948" s="104"/>
      <c r="CQ1948" s="104"/>
      <c r="CR1948" s="104"/>
      <c r="CS1948" s="104"/>
      <c r="CT1948" s="104"/>
      <c r="CU1948" s="104"/>
      <c r="CV1948" s="104"/>
      <c r="CW1948" s="104"/>
      <c r="CX1948" s="104"/>
      <c r="CY1948" s="104"/>
      <c r="CZ1948" s="104"/>
      <c r="DA1948" s="104"/>
      <c r="DB1948" s="104"/>
      <c r="DC1948" s="104"/>
      <c r="DD1948" s="104"/>
      <c r="DE1948" s="104"/>
      <c r="DF1948" s="104"/>
      <c r="DG1948" s="104"/>
      <c r="DH1948" s="104"/>
      <c r="DI1948" s="104"/>
      <c r="DJ1948" s="107"/>
    </row>
    <row r="1949" spans="1:114" x14ac:dyDescent="0.2">
      <c r="A1949" s="164"/>
      <c r="B1949" s="165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Q1949" s="116"/>
      <c r="R1949" s="116"/>
      <c r="S1949" s="116"/>
      <c r="T1949" s="116"/>
      <c r="U1949" s="116"/>
      <c r="V1949" s="116"/>
      <c r="W1949" s="116"/>
      <c r="X1949" s="116"/>
      <c r="Y1949" s="122"/>
      <c r="Z1949" s="104"/>
      <c r="AA1949" s="104"/>
      <c r="AB1949" s="104"/>
      <c r="AC1949" s="104"/>
      <c r="AD1949" s="104"/>
      <c r="AE1949" s="104"/>
      <c r="AF1949" s="104"/>
      <c r="AG1949" s="104"/>
      <c r="AH1949" s="104"/>
      <c r="AI1949" s="104"/>
      <c r="AJ1949" s="104"/>
      <c r="AK1949" s="104"/>
      <c r="AL1949" s="104"/>
      <c r="AM1949" s="104"/>
      <c r="AN1949" s="104"/>
      <c r="AO1949" s="104"/>
      <c r="AP1949" s="104"/>
      <c r="AQ1949" s="104"/>
      <c r="AR1949" s="104"/>
      <c r="AS1949" s="104"/>
      <c r="AT1949" s="104"/>
      <c r="AU1949" s="104"/>
      <c r="AV1949" s="104"/>
      <c r="AW1949" s="104"/>
      <c r="AX1949" s="104"/>
      <c r="AY1949" s="104"/>
      <c r="AZ1949" s="104"/>
      <c r="BA1949" s="104"/>
      <c r="BB1949" s="104"/>
      <c r="BC1949" s="104"/>
      <c r="BD1949" s="104"/>
      <c r="BE1949" s="104"/>
      <c r="BF1949" s="104"/>
      <c r="BG1949" s="104"/>
      <c r="BH1949" s="104"/>
      <c r="BI1949" s="104"/>
      <c r="BJ1949" s="104"/>
      <c r="BK1949" s="104"/>
      <c r="BL1949" s="104"/>
      <c r="BM1949" s="104"/>
      <c r="BN1949" s="104"/>
      <c r="BO1949" s="104"/>
      <c r="BP1949" s="104"/>
      <c r="BQ1949" s="104"/>
      <c r="BR1949" s="104"/>
      <c r="BS1949" s="104"/>
      <c r="BT1949" s="104"/>
      <c r="BU1949" s="104"/>
      <c r="BV1949" s="104"/>
      <c r="BW1949" s="104"/>
      <c r="BX1949" s="104"/>
      <c r="BY1949" s="104"/>
      <c r="BZ1949" s="104"/>
      <c r="CA1949" s="104"/>
      <c r="CB1949" s="104"/>
      <c r="CC1949" s="104"/>
      <c r="CD1949" s="104"/>
      <c r="CE1949" s="104"/>
      <c r="CF1949" s="104"/>
      <c r="CG1949" s="104"/>
      <c r="CH1949" s="104"/>
      <c r="CI1949" s="104"/>
      <c r="CJ1949" s="104"/>
      <c r="CK1949" s="104"/>
      <c r="CL1949" s="104"/>
      <c r="CM1949" s="104"/>
      <c r="CN1949" s="104"/>
      <c r="CO1949" s="104"/>
      <c r="CP1949" s="104"/>
      <c r="CQ1949" s="104"/>
      <c r="CR1949" s="104"/>
      <c r="CS1949" s="104"/>
      <c r="CT1949" s="104"/>
      <c r="CU1949" s="104"/>
      <c r="CV1949" s="104"/>
      <c r="CW1949" s="104"/>
      <c r="CX1949" s="104"/>
      <c r="CY1949" s="104"/>
      <c r="CZ1949" s="104"/>
      <c r="DA1949" s="104"/>
      <c r="DB1949" s="104"/>
      <c r="DC1949" s="104"/>
      <c r="DD1949" s="104"/>
      <c r="DE1949" s="104"/>
      <c r="DF1949" s="104"/>
      <c r="DG1949" s="104"/>
      <c r="DH1949" s="104"/>
      <c r="DI1949" s="104"/>
      <c r="DJ1949" s="107"/>
    </row>
    <row r="1950" spans="1:114" x14ac:dyDescent="0.2">
      <c r="A1950" s="164"/>
      <c r="B1950" s="165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Q1950" s="116"/>
      <c r="R1950" s="116"/>
      <c r="S1950" s="116"/>
      <c r="T1950" s="116"/>
      <c r="U1950" s="116"/>
      <c r="V1950" s="116"/>
      <c r="W1950" s="116"/>
      <c r="X1950" s="116"/>
      <c r="Y1950" s="122"/>
      <c r="Z1950" s="104"/>
      <c r="AA1950" s="104"/>
      <c r="AB1950" s="104"/>
      <c r="AC1950" s="104"/>
      <c r="AD1950" s="104"/>
      <c r="AE1950" s="104"/>
      <c r="AF1950" s="104"/>
      <c r="AG1950" s="104"/>
      <c r="AH1950" s="104"/>
      <c r="AI1950" s="104"/>
      <c r="AJ1950" s="104"/>
      <c r="AK1950" s="104"/>
      <c r="AL1950" s="104"/>
      <c r="AM1950" s="104"/>
      <c r="AN1950" s="104"/>
      <c r="AO1950" s="104"/>
      <c r="AP1950" s="104"/>
      <c r="AQ1950" s="104"/>
      <c r="AR1950" s="104"/>
      <c r="AS1950" s="104"/>
      <c r="AT1950" s="104"/>
      <c r="AU1950" s="104"/>
      <c r="AV1950" s="104"/>
      <c r="AW1950" s="104"/>
      <c r="AX1950" s="104"/>
      <c r="AY1950" s="104"/>
      <c r="AZ1950" s="104"/>
      <c r="BA1950" s="104"/>
      <c r="BB1950" s="104"/>
      <c r="BC1950" s="104"/>
      <c r="BD1950" s="104"/>
      <c r="BE1950" s="104"/>
      <c r="BF1950" s="104"/>
      <c r="BG1950" s="104"/>
      <c r="BH1950" s="104"/>
      <c r="BI1950" s="104"/>
      <c r="BJ1950" s="104"/>
      <c r="BK1950" s="104"/>
      <c r="BL1950" s="104"/>
      <c r="BM1950" s="104"/>
      <c r="BN1950" s="104"/>
      <c r="BO1950" s="104"/>
      <c r="BP1950" s="104"/>
      <c r="BQ1950" s="104"/>
      <c r="BR1950" s="104"/>
      <c r="BS1950" s="104"/>
      <c r="BT1950" s="104"/>
      <c r="BU1950" s="104"/>
      <c r="BV1950" s="104"/>
      <c r="BW1950" s="104"/>
      <c r="BX1950" s="104"/>
      <c r="BY1950" s="104"/>
      <c r="BZ1950" s="104"/>
      <c r="CA1950" s="104"/>
      <c r="CB1950" s="104"/>
      <c r="CC1950" s="104"/>
      <c r="CD1950" s="104"/>
      <c r="CE1950" s="104"/>
      <c r="CF1950" s="104"/>
      <c r="CG1950" s="104"/>
      <c r="CH1950" s="104"/>
      <c r="CI1950" s="104"/>
      <c r="CJ1950" s="104"/>
      <c r="CK1950" s="104"/>
      <c r="CL1950" s="104"/>
      <c r="CM1950" s="104"/>
      <c r="CN1950" s="104"/>
      <c r="CO1950" s="104"/>
      <c r="CP1950" s="104"/>
      <c r="CQ1950" s="104"/>
      <c r="CR1950" s="104"/>
      <c r="CS1950" s="104"/>
      <c r="CT1950" s="104"/>
      <c r="CU1950" s="104"/>
      <c r="CV1950" s="104"/>
      <c r="CW1950" s="104"/>
      <c r="CX1950" s="104"/>
      <c r="CY1950" s="104"/>
      <c r="CZ1950" s="104"/>
      <c r="DA1950" s="104"/>
      <c r="DB1950" s="104"/>
      <c r="DC1950" s="104"/>
      <c r="DD1950" s="104"/>
      <c r="DE1950" s="104"/>
      <c r="DF1950" s="104"/>
      <c r="DG1950" s="104"/>
      <c r="DH1950" s="104"/>
      <c r="DI1950" s="104"/>
      <c r="DJ1950" s="107"/>
    </row>
    <row r="1951" spans="1:114" x14ac:dyDescent="0.2">
      <c r="A1951" s="164"/>
      <c r="B1951" s="165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Q1951" s="116"/>
      <c r="R1951" s="116"/>
      <c r="S1951" s="116"/>
      <c r="T1951" s="116"/>
      <c r="U1951" s="116"/>
      <c r="V1951" s="116"/>
      <c r="W1951" s="116"/>
      <c r="X1951" s="116"/>
      <c r="Y1951" s="122"/>
      <c r="Z1951" s="104"/>
      <c r="AA1951" s="104"/>
      <c r="AB1951" s="104"/>
      <c r="AC1951" s="104"/>
      <c r="AD1951" s="104"/>
      <c r="AE1951" s="104"/>
      <c r="AF1951" s="104"/>
      <c r="AG1951" s="104"/>
      <c r="AH1951" s="104"/>
      <c r="AI1951" s="104"/>
      <c r="AJ1951" s="104"/>
      <c r="AK1951" s="104"/>
      <c r="AL1951" s="104"/>
      <c r="AM1951" s="104"/>
      <c r="AN1951" s="104"/>
      <c r="AO1951" s="104"/>
      <c r="AP1951" s="104"/>
      <c r="AQ1951" s="104"/>
      <c r="AR1951" s="104"/>
      <c r="AS1951" s="104"/>
      <c r="AT1951" s="104"/>
      <c r="AU1951" s="104"/>
      <c r="AV1951" s="104"/>
      <c r="AW1951" s="104"/>
      <c r="AX1951" s="104"/>
      <c r="AY1951" s="104"/>
      <c r="AZ1951" s="104"/>
      <c r="BA1951" s="104"/>
      <c r="BB1951" s="104"/>
      <c r="BC1951" s="104"/>
      <c r="BD1951" s="104"/>
      <c r="BE1951" s="104"/>
      <c r="BF1951" s="104"/>
      <c r="BG1951" s="104"/>
      <c r="BH1951" s="104"/>
      <c r="BI1951" s="104"/>
      <c r="BJ1951" s="104"/>
      <c r="BK1951" s="104"/>
      <c r="BL1951" s="104"/>
      <c r="BM1951" s="104"/>
      <c r="BN1951" s="104"/>
      <c r="BO1951" s="104"/>
      <c r="BP1951" s="104"/>
      <c r="BQ1951" s="104"/>
      <c r="BR1951" s="104"/>
      <c r="BS1951" s="104"/>
      <c r="BT1951" s="104"/>
      <c r="BU1951" s="104"/>
      <c r="BV1951" s="104"/>
      <c r="BW1951" s="104"/>
      <c r="BX1951" s="104"/>
      <c r="BY1951" s="104"/>
      <c r="BZ1951" s="104"/>
      <c r="CA1951" s="104"/>
      <c r="CB1951" s="104"/>
      <c r="CC1951" s="104"/>
      <c r="CD1951" s="104"/>
      <c r="CE1951" s="104"/>
      <c r="CF1951" s="104"/>
      <c r="CG1951" s="104"/>
      <c r="CH1951" s="104"/>
      <c r="CI1951" s="104"/>
      <c r="CJ1951" s="104"/>
      <c r="CK1951" s="104"/>
      <c r="CL1951" s="104"/>
      <c r="CM1951" s="104"/>
      <c r="CN1951" s="104"/>
      <c r="CO1951" s="104"/>
      <c r="CP1951" s="104"/>
      <c r="CQ1951" s="104"/>
      <c r="CR1951" s="104"/>
      <c r="CS1951" s="104"/>
      <c r="CT1951" s="104"/>
      <c r="CU1951" s="104"/>
      <c r="CV1951" s="104"/>
      <c r="CW1951" s="104"/>
      <c r="CX1951" s="104"/>
      <c r="CY1951" s="104"/>
      <c r="CZ1951" s="104"/>
      <c r="DA1951" s="104"/>
      <c r="DB1951" s="104"/>
      <c r="DC1951" s="104"/>
      <c r="DD1951" s="104"/>
      <c r="DE1951" s="104"/>
      <c r="DF1951" s="104"/>
      <c r="DG1951" s="104"/>
      <c r="DH1951" s="104"/>
      <c r="DI1951" s="104"/>
      <c r="DJ1951" s="107"/>
    </row>
    <row r="1952" spans="1:114" x14ac:dyDescent="0.2">
      <c r="A1952" s="164"/>
      <c r="B1952" s="165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Q1952" s="116"/>
      <c r="R1952" s="116"/>
      <c r="S1952" s="116"/>
      <c r="T1952" s="116"/>
      <c r="U1952" s="116"/>
      <c r="V1952" s="116"/>
      <c r="W1952" s="116"/>
      <c r="X1952" s="116"/>
      <c r="Y1952" s="122"/>
      <c r="Z1952" s="104"/>
      <c r="AA1952" s="104"/>
      <c r="AB1952" s="104"/>
      <c r="AC1952" s="104"/>
      <c r="AD1952" s="104"/>
      <c r="AE1952" s="104"/>
      <c r="AF1952" s="104"/>
      <c r="AG1952" s="104"/>
      <c r="AH1952" s="104"/>
      <c r="AI1952" s="104"/>
      <c r="AJ1952" s="104"/>
      <c r="AK1952" s="104"/>
      <c r="AL1952" s="104"/>
      <c r="AM1952" s="104"/>
      <c r="AN1952" s="104"/>
      <c r="AO1952" s="104"/>
      <c r="AP1952" s="104"/>
      <c r="AQ1952" s="104"/>
      <c r="AR1952" s="104"/>
      <c r="AS1952" s="104"/>
      <c r="AT1952" s="104"/>
      <c r="AU1952" s="104"/>
      <c r="AV1952" s="104"/>
      <c r="AW1952" s="104"/>
      <c r="AX1952" s="104"/>
      <c r="AY1952" s="104"/>
      <c r="AZ1952" s="104"/>
      <c r="BA1952" s="104"/>
      <c r="BB1952" s="104"/>
      <c r="BC1952" s="104"/>
      <c r="BD1952" s="104"/>
      <c r="BE1952" s="104"/>
      <c r="BF1952" s="104"/>
      <c r="BG1952" s="104"/>
      <c r="BH1952" s="104"/>
      <c r="BI1952" s="104"/>
      <c r="BJ1952" s="104"/>
      <c r="BK1952" s="104"/>
      <c r="BL1952" s="104"/>
      <c r="BM1952" s="104"/>
      <c r="BN1952" s="104"/>
      <c r="BO1952" s="104"/>
      <c r="BP1952" s="104"/>
      <c r="BQ1952" s="104"/>
      <c r="BR1952" s="104"/>
      <c r="BS1952" s="104"/>
      <c r="BT1952" s="104"/>
      <c r="BU1952" s="104"/>
      <c r="BV1952" s="104"/>
      <c r="BW1952" s="104"/>
      <c r="BX1952" s="104"/>
      <c r="BY1952" s="104"/>
      <c r="BZ1952" s="104"/>
      <c r="CA1952" s="104"/>
      <c r="CB1952" s="104"/>
      <c r="CC1952" s="104"/>
      <c r="CD1952" s="104"/>
      <c r="CE1952" s="104"/>
      <c r="CF1952" s="104"/>
      <c r="CG1952" s="104"/>
      <c r="CH1952" s="104"/>
      <c r="CI1952" s="104"/>
      <c r="CJ1952" s="104"/>
      <c r="CK1952" s="104"/>
      <c r="CL1952" s="104"/>
      <c r="CM1952" s="104"/>
      <c r="CN1952" s="104"/>
      <c r="CO1952" s="104"/>
      <c r="CP1952" s="104"/>
      <c r="CQ1952" s="104"/>
      <c r="CR1952" s="104"/>
      <c r="CS1952" s="104"/>
      <c r="CT1952" s="104"/>
      <c r="CU1952" s="104"/>
      <c r="CV1952" s="104"/>
      <c r="CW1952" s="104"/>
      <c r="CX1952" s="104"/>
      <c r="CY1952" s="104"/>
      <c r="CZ1952" s="104"/>
      <c r="DA1952" s="104"/>
      <c r="DB1952" s="104"/>
      <c r="DC1952" s="104"/>
      <c r="DD1952" s="104"/>
      <c r="DE1952" s="104"/>
      <c r="DF1952" s="104"/>
      <c r="DG1952" s="104"/>
      <c r="DH1952" s="104"/>
      <c r="DI1952" s="104"/>
      <c r="DJ1952" s="107"/>
    </row>
    <row r="1953" spans="1:114" x14ac:dyDescent="0.2">
      <c r="A1953" s="164"/>
      <c r="B1953" s="165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Q1953" s="116"/>
      <c r="R1953" s="116"/>
      <c r="S1953" s="116"/>
      <c r="T1953" s="116"/>
      <c r="U1953" s="116"/>
      <c r="V1953" s="116"/>
      <c r="W1953" s="116"/>
      <c r="X1953" s="116"/>
      <c r="Y1953" s="122"/>
      <c r="Z1953" s="104"/>
      <c r="AA1953" s="104"/>
      <c r="AB1953" s="104"/>
      <c r="AC1953" s="104"/>
      <c r="AD1953" s="104"/>
      <c r="AE1953" s="104"/>
      <c r="AF1953" s="104"/>
      <c r="AG1953" s="104"/>
      <c r="AH1953" s="104"/>
      <c r="AI1953" s="104"/>
      <c r="AJ1953" s="104"/>
      <c r="AK1953" s="104"/>
      <c r="AL1953" s="104"/>
      <c r="AM1953" s="104"/>
      <c r="AN1953" s="104"/>
      <c r="AO1953" s="104"/>
      <c r="AP1953" s="104"/>
      <c r="AQ1953" s="104"/>
      <c r="AR1953" s="104"/>
      <c r="AS1953" s="104"/>
      <c r="AT1953" s="104"/>
      <c r="AU1953" s="104"/>
      <c r="AV1953" s="104"/>
      <c r="AW1953" s="104"/>
      <c r="AX1953" s="104"/>
      <c r="AY1953" s="104"/>
      <c r="AZ1953" s="104"/>
      <c r="BA1953" s="104"/>
      <c r="BB1953" s="104"/>
      <c r="BC1953" s="104"/>
      <c r="BD1953" s="104"/>
      <c r="BE1953" s="104"/>
      <c r="BF1953" s="104"/>
      <c r="BG1953" s="104"/>
      <c r="BH1953" s="104"/>
      <c r="BI1953" s="104"/>
      <c r="BJ1953" s="104"/>
      <c r="BK1953" s="104"/>
      <c r="BL1953" s="104"/>
      <c r="BM1953" s="104"/>
      <c r="BN1953" s="104"/>
      <c r="BO1953" s="104"/>
      <c r="BP1953" s="104"/>
      <c r="BQ1953" s="104"/>
      <c r="BR1953" s="104"/>
      <c r="BS1953" s="104"/>
      <c r="BT1953" s="104"/>
      <c r="BU1953" s="104"/>
      <c r="BV1953" s="104"/>
      <c r="BW1953" s="104"/>
      <c r="BX1953" s="104"/>
      <c r="BY1953" s="104"/>
      <c r="BZ1953" s="104"/>
      <c r="CA1953" s="104"/>
      <c r="CB1953" s="104"/>
      <c r="CC1953" s="104"/>
      <c r="CD1953" s="104"/>
      <c r="CE1953" s="104"/>
      <c r="CF1953" s="104"/>
      <c r="CG1953" s="104"/>
      <c r="CH1953" s="104"/>
      <c r="CI1953" s="104"/>
      <c r="CJ1953" s="104"/>
      <c r="CK1953" s="104"/>
      <c r="CL1953" s="104"/>
      <c r="CM1953" s="104"/>
      <c r="CN1953" s="104"/>
      <c r="CO1953" s="104"/>
      <c r="CP1953" s="104"/>
      <c r="CQ1953" s="104"/>
      <c r="CR1953" s="104"/>
      <c r="CS1953" s="104"/>
      <c r="CT1953" s="104"/>
      <c r="CU1953" s="104"/>
      <c r="CV1953" s="104"/>
      <c r="CW1953" s="104"/>
      <c r="CX1953" s="104"/>
      <c r="CY1953" s="104"/>
      <c r="CZ1953" s="104"/>
      <c r="DA1953" s="104"/>
      <c r="DB1953" s="104"/>
      <c r="DC1953" s="104"/>
      <c r="DD1953" s="104"/>
      <c r="DE1953" s="104"/>
      <c r="DF1953" s="104"/>
      <c r="DG1953" s="104"/>
      <c r="DH1953" s="104"/>
      <c r="DI1953" s="104"/>
      <c r="DJ1953" s="107"/>
    </row>
    <row r="1954" spans="1:114" x14ac:dyDescent="0.2">
      <c r="A1954" s="164"/>
      <c r="B1954" s="165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Q1954" s="116"/>
      <c r="R1954" s="116"/>
      <c r="S1954" s="116"/>
      <c r="T1954" s="116"/>
      <c r="U1954" s="116"/>
      <c r="V1954" s="116"/>
      <c r="W1954" s="116"/>
      <c r="X1954" s="116"/>
      <c r="Y1954" s="122"/>
      <c r="Z1954" s="104"/>
      <c r="AA1954" s="104"/>
      <c r="AB1954" s="104"/>
      <c r="AC1954" s="104"/>
      <c r="AD1954" s="104"/>
      <c r="AE1954" s="104"/>
      <c r="AF1954" s="104"/>
      <c r="AG1954" s="104"/>
      <c r="AH1954" s="104"/>
      <c r="AI1954" s="104"/>
      <c r="AJ1954" s="104"/>
      <c r="AK1954" s="104"/>
      <c r="AL1954" s="104"/>
      <c r="AM1954" s="104"/>
      <c r="AN1954" s="104"/>
      <c r="AO1954" s="104"/>
      <c r="AP1954" s="104"/>
      <c r="AQ1954" s="104"/>
      <c r="AR1954" s="104"/>
      <c r="AS1954" s="104"/>
      <c r="AT1954" s="104"/>
      <c r="AU1954" s="104"/>
      <c r="AV1954" s="104"/>
      <c r="AW1954" s="104"/>
      <c r="AX1954" s="104"/>
      <c r="AY1954" s="104"/>
      <c r="AZ1954" s="104"/>
      <c r="BA1954" s="104"/>
      <c r="BB1954" s="104"/>
      <c r="BC1954" s="104"/>
      <c r="BD1954" s="104"/>
      <c r="BE1954" s="104"/>
      <c r="BF1954" s="104"/>
      <c r="BG1954" s="104"/>
      <c r="BH1954" s="104"/>
      <c r="BI1954" s="104"/>
      <c r="BJ1954" s="104"/>
      <c r="BK1954" s="104"/>
      <c r="BL1954" s="104"/>
      <c r="BM1954" s="104"/>
      <c r="BN1954" s="104"/>
      <c r="BO1954" s="104"/>
      <c r="BP1954" s="104"/>
      <c r="BQ1954" s="104"/>
      <c r="BR1954" s="104"/>
      <c r="BS1954" s="104"/>
      <c r="BT1954" s="104"/>
      <c r="BU1954" s="104"/>
      <c r="BV1954" s="104"/>
      <c r="BW1954" s="104"/>
      <c r="BX1954" s="104"/>
      <c r="BY1954" s="104"/>
      <c r="BZ1954" s="104"/>
      <c r="CA1954" s="104"/>
      <c r="CB1954" s="104"/>
      <c r="CC1954" s="104"/>
      <c r="CD1954" s="104"/>
      <c r="CE1954" s="104"/>
      <c r="CF1954" s="104"/>
      <c r="CG1954" s="104"/>
      <c r="CH1954" s="104"/>
      <c r="CI1954" s="104"/>
      <c r="CJ1954" s="104"/>
      <c r="CK1954" s="104"/>
      <c r="CL1954" s="104"/>
      <c r="CM1954" s="104"/>
      <c r="CN1954" s="104"/>
      <c r="CO1954" s="104"/>
      <c r="CP1954" s="104"/>
      <c r="CQ1954" s="104"/>
      <c r="CR1954" s="104"/>
      <c r="CS1954" s="104"/>
      <c r="CT1954" s="104"/>
      <c r="CU1954" s="104"/>
      <c r="CV1954" s="104"/>
      <c r="CW1954" s="104"/>
      <c r="CX1954" s="104"/>
      <c r="CY1954" s="104"/>
      <c r="CZ1954" s="104"/>
      <c r="DA1954" s="104"/>
      <c r="DB1954" s="104"/>
      <c r="DC1954" s="104"/>
      <c r="DD1954" s="104"/>
      <c r="DE1954" s="104"/>
      <c r="DF1954" s="104"/>
      <c r="DG1954" s="104"/>
      <c r="DH1954" s="104"/>
      <c r="DI1954" s="104"/>
      <c r="DJ1954" s="107"/>
    </row>
    <row r="1955" spans="1:114" x14ac:dyDescent="0.2">
      <c r="A1955" s="164"/>
      <c r="B1955" s="165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Q1955" s="116"/>
      <c r="R1955" s="116"/>
      <c r="S1955" s="116"/>
      <c r="T1955" s="116"/>
      <c r="U1955" s="116"/>
      <c r="V1955" s="116"/>
      <c r="W1955" s="116"/>
      <c r="X1955" s="116"/>
      <c r="Y1955" s="122"/>
      <c r="Z1955" s="104"/>
      <c r="AA1955" s="104"/>
      <c r="AB1955" s="104"/>
      <c r="AC1955" s="104"/>
      <c r="AD1955" s="104"/>
      <c r="AE1955" s="104"/>
      <c r="AF1955" s="104"/>
      <c r="AG1955" s="104"/>
      <c r="AH1955" s="104"/>
      <c r="AI1955" s="104"/>
      <c r="AJ1955" s="104"/>
      <c r="AK1955" s="104"/>
      <c r="AL1955" s="104"/>
      <c r="AM1955" s="104"/>
      <c r="AN1955" s="104"/>
      <c r="AO1955" s="104"/>
      <c r="AP1955" s="104"/>
      <c r="AQ1955" s="104"/>
      <c r="AR1955" s="104"/>
      <c r="AS1955" s="104"/>
      <c r="AT1955" s="104"/>
      <c r="AU1955" s="104"/>
      <c r="AV1955" s="104"/>
      <c r="AW1955" s="104"/>
      <c r="AX1955" s="104"/>
      <c r="AY1955" s="104"/>
      <c r="AZ1955" s="104"/>
      <c r="BA1955" s="104"/>
      <c r="BB1955" s="104"/>
      <c r="BC1955" s="104"/>
      <c r="BD1955" s="104"/>
      <c r="BE1955" s="104"/>
      <c r="BF1955" s="104"/>
      <c r="BG1955" s="104"/>
      <c r="BH1955" s="104"/>
      <c r="BI1955" s="104"/>
      <c r="BJ1955" s="104"/>
      <c r="BK1955" s="104"/>
      <c r="BL1955" s="104"/>
      <c r="BM1955" s="104"/>
      <c r="BN1955" s="104"/>
      <c r="BO1955" s="104"/>
      <c r="BP1955" s="104"/>
      <c r="BQ1955" s="104"/>
      <c r="BR1955" s="104"/>
      <c r="BS1955" s="104"/>
      <c r="BT1955" s="104"/>
      <c r="BU1955" s="104"/>
      <c r="BV1955" s="104"/>
      <c r="BW1955" s="104"/>
      <c r="BX1955" s="104"/>
      <c r="BY1955" s="104"/>
      <c r="BZ1955" s="104"/>
      <c r="CA1955" s="104"/>
      <c r="CB1955" s="104"/>
      <c r="CC1955" s="104"/>
      <c r="CD1955" s="104"/>
      <c r="CE1955" s="104"/>
      <c r="CF1955" s="104"/>
      <c r="CG1955" s="104"/>
      <c r="CH1955" s="104"/>
      <c r="CI1955" s="104"/>
      <c r="CJ1955" s="104"/>
      <c r="CK1955" s="104"/>
      <c r="CL1955" s="104"/>
      <c r="CM1955" s="104"/>
      <c r="CN1955" s="104"/>
      <c r="CO1955" s="104"/>
      <c r="CP1955" s="104"/>
      <c r="CQ1955" s="104"/>
      <c r="CR1955" s="104"/>
      <c r="CS1955" s="104"/>
      <c r="CT1955" s="104"/>
      <c r="CU1955" s="104"/>
      <c r="CV1955" s="104"/>
      <c r="CW1955" s="104"/>
      <c r="CX1955" s="104"/>
      <c r="CY1955" s="104"/>
      <c r="CZ1955" s="104"/>
      <c r="DA1955" s="104"/>
      <c r="DB1955" s="104"/>
      <c r="DC1955" s="104"/>
      <c r="DD1955" s="104"/>
      <c r="DE1955" s="104"/>
      <c r="DF1955" s="104"/>
      <c r="DG1955" s="104"/>
      <c r="DH1955" s="104"/>
      <c r="DI1955" s="104"/>
      <c r="DJ1955" s="107"/>
    </row>
    <row r="1956" spans="1:114" x14ac:dyDescent="0.2">
      <c r="A1956" s="164"/>
      <c r="B1956" s="165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Q1956" s="116"/>
      <c r="R1956" s="116"/>
      <c r="S1956" s="116"/>
      <c r="T1956" s="116"/>
      <c r="U1956" s="116"/>
      <c r="V1956" s="116"/>
      <c r="W1956" s="116"/>
      <c r="X1956" s="116"/>
      <c r="Y1956" s="122"/>
      <c r="Z1956" s="104"/>
      <c r="AA1956" s="104"/>
      <c r="AB1956" s="104"/>
      <c r="AC1956" s="104"/>
      <c r="AD1956" s="104"/>
      <c r="AE1956" s="104"/>
      <c r="AF1956" s="104"/>
      <c r="AG1956" s="104"/>
      <c r="AH1956" s="104"/>
      <c r="AI1956" s="104"/>
      <c r="AJ1956" s="104"/>
      <c r="AK1956" s="104"/>
      <c r="AL1956" s="104"/>
      <c r="AM1956" s="104"/>
      <c r="AN1956" s="104"/>
      <c r="AO1956" s="104"/>
      <c r="AP1956" s="104"/>
      <c r="AQ1956" s="104"/>
      <c r="AR1956" s="104"/>
      <c r="AS1956" s="104"/>
      <c r="AT1956" s="104"/>
      <c r="AU1956" s="104"/>
      <c r="AV1956" s="104"/>
      <c r="AW1956" s="104"/>
      <c r="AX1956" s="104"/>
      <c r="AY1956" s="104"/>
      <c r="AZ1956" s="104"/>
      <c r="BA1956" s="104"/>
      <c r="BB1956" s="104"/>
      <c r="BC1956" s="104"/>
      <c r="BD1956" s="104"/>
      <c r="BE1956" s="104"/>
      <c r="BF1956" s="104"/>
      <c r="BG1956" s="104"/>
      <c r="BH1956" s="104"/>
      <c r="BI1956" s="104"/>
      <c r="BJ1956" s="104"/>
      <c r="BK1956" s="104"/>
      <c r="BL1956" s="104"/>
      <c r="BM1956" s="104"/>
      <c r="BN1956" s="104"/>
      <c r="BO1956" s="104"/>
      <c r="BP1956" s="104"/>
      <c r="BQ1956" s="104"/>
      <c r="BR1956" s="104"/>
      <c r="BS1956" s="104"/>
      <c r="BT1956" s="104"/>
      <c r="BU1956" s="104"/>
      <c r="BV1956" s="104"/>
      <c r="BW1956" s="104"/>
      <c r="BX1956" s="104"/>
      <c r="BY1956" s="104"/>
      <c r="BZ1956" s="104"/>
      <c r="CA1956" s="104"/>
      <c r="CB1956" s="104"/>
      <c r="CC1956" s="104"/>
      <c r="CD1956" s="104"/>
      <c r="CE1956" s="104"/>
      <c r="CF1956" s="104"/>
      <c r="CG1956" s="104"/>
      <c r="CH1956" s="104"/>
      <c r="CI1956" s="104"/>
      <c r="CJ1956" s="104"/>
      <c r="CK1956" s="104"/>
      <c r="CL1956" s="104"/>
      <c r="CM1956" s="104"/>
      <c r="CN1956" s="104"/>
      <c r="CO1956" s="104"/>
      <c r="CP1956" s="104"/>
      <c r="CQ1956" s="104"/>
      <c r="CR1956" s="104"/>
      <c r="CS1956" s="104"/>
      <c r="CT1956" s="104"/>
      <c r="CU1956" s="104"/>
      <c r="CV1956" s="104"/>
      <c r="CW1956" s="104"/>
      <c r="CX1956" s="104"/>
      <c r="CY1956" s="104"/>
      <c r="CZ1956" s="104"/>
      <c r="DA1956" s="104"/>
      <c r="DB1956" s="104"/>
      <c r="DC1956" s="104"/>
      <c r="DD1956" s="104"/>
      <c r="DE1956" s="104"/>
      <c r="DF1956" s="104"/>
      <c r="DG1956" s="104"/>
      <c r="DH1956" s="104"/>
      <c r="DI1956" s="104"/>
      <c r="DJ1956" s="107"/>
    </row>
    <row r="1957" spans="1:114" x14ac:dyDescent="0.2">
      <c r="A1957" s="164"/>
      <c r="B1957" s="165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Q1957" s="116"/>
      <c r="R1957" s="116"/>
      <c r="S1957" s="116"/>
      <c r="T1957" s="116"/>
      <c r="U1957" s="116"/>
      <c r="V1957" s="116"/>
      <c r="W1957" s="116"/>
      <c r="X1957" s="116"/>
      <c r="Y1957" s="122"/>
      <c r="Z1957" s="104"/>
      <c r="AA1957" s="104"/>
      <c r="AB1957" s="104"/>
      <c r="AC1957" s="104"/>
      <c r="AD1957" s="104"/>
      <c r="AE1957" s="104"/>
      <c r="AF1957" s="104"/>
      <c r="AG1957" s="104"/>
      <c r="AH1957" s="104"/>
      <c r="AI1957" s="104"/>
      <c r="AJ1957" s="104"/>
      <c r="AK1957" s="104"/>
      <c r="AL1957" s="104"/>
      <c r="AM1957" s="104"/>
      <c r="AN1957" s="104"/>
      <c r="AO1957" s="104"/>
      <c r="AP1957" s="104"/>
      <c r="AQ1957" s="104"/>
      <c r="AR1957" s="104"/>
      <c r="AS1957" s="104"/>
      <c r="AT1957" s="104"/>
      <c r="AU1957" s="104"/>
      <c r="AV1957" s="104"/>
      <c r="AW1957" s="104"/>
      <c r="AX1957" s="104"/>
      <c r="AY1957" s="104"/>
      <c r="AZ1957" s="104"/>
      <c r="BA1957" s="104"/>
      <c r="BB1957" s="104"/>
      <c r="BC1957" s="104"/>
      <c r="BD1957" s="104"/>
      <c r="BE1957" s="104"/>
      <c r="BF1957" s="104"/>
      <c r="BG1957" s="104"/>
      <c r="BH1957" s="104"/>
      <c r="BI1957" s="104"/>
      <c r="BJ1957" s="104"/>
      <c r="BK1957" s="104"/>
      <c r="BL1957" s="104"/>
      <c r="BM1957" s="104"/>
      <c r="BN1957" s="104"/>
      <c r="BO1957" s="104"/>
      <c r="BP1957" s="104"/>
      <c r="BQ1957" s="104"/>
      <c r="BR1957" s="104"/>
      <c r="BS1957" s="104"/>
      <c r="BT1957" s="104"/>
      <c r="BU1957" s="104"/>
      <c r="BV1957" s="104"/>
      <c r="BW1957" s="104"/>
      <c r="BX1957" s="104"/>
      <c r="BY1957" s="104"/>
      <c r="BZ1957" s="104"/>
      <c r="CA1957" s="104"/>
      <c r="CB1957" s="104"/>
      <c r="CC1957" s="104"/>
      <c r="CD1957" s="104"/>
      <c r="CE1957" s="104"/>
      <c r="CF1957" s="104"/>
      <c r="CG1957" s="104"/>
      <c r="CH1957" s="104"/>
      <c r="CI1957" s="104"/>
      <c r="CJ1957" s="104"/>
      <c r="CK1957" s="104"/>
      <c r="CL1957" s="104"/>
      <c r="CM1957" s="104"/>
      <c r="CN1957" s="104"/>
      <c r="CO1957" s="104"/>
      <c r="CP1957" s="104"/>
      <c r="CQ1957" s="104"/>
      <c r="CR1957" s="104"/>
      <c r="CS1957" s="104"/>
      <c r="CT1957" s="104"/>
      <c r="CU1957" s="104"/>
      <c r="CV1957" s="104"/>
      <c r="CW1957" s="104"/>
      <c r="CX1957" s="104"/>
      <c r="CY1957" s="104"/>
      <c r="CZ1957" s="104"/>
      <c r="DA1957" s="104"/>
      <c r="DB1957" s="104"/>
      <c r="DC1957" s="104"/>
      <c r="DD1957" s="104"/>
      <c r="DE1957" s="104"/>
      <c r="DF1957" s="104"/>
      <c r="DG1957" s="104"/>
      <c r="DH1957" s="104"/>
      <c r="DI1957" s="104"/>
      <c r="DJ1957" s="107"/>
    </row>
    <row r="1958" spans="1:114" x14ac:dyDescent="0.2">
      <c r="A1958" s="164"/>
      <c r="B1958" s="165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Q1958" s="116"/>
      <c r="R1958" s="116"/>
      <c r="S1958" s="116"/>
      <c r="T1958" s="116"/>
      <c r="U1958" s="116"/>
      <c r="V1958" s="116"/>
      <c r="W1958" s="116"/>
      <c r="X1958" s="116"/>
      <c r="Y1958" s="122"/>
      <c r="Z1958" s="104"/>
      <c r="AA1958" s="104"/>
      <c r="AB1958" s="104"/>
      <c r="AC1958" s="104"/>
      <c r="AD1958" s="104"/>
      <c r="AE1958" s="104"/>
      <c r="AF1958" s="104"/>
      <c r="AG1958" s="104"/>
      <c r="AH1958" s="104"/>
      <c r="AI1958" s="104"/>
      <c r="AJ1958" s="104"/>
      <c r="AK1958" s="104"/>
      <c r="AL1958" s="104"/>
      <c r="AM1958" s="104"/>
      <c r="AN1958" s="104"/>
      <c r="AO1958" s="104"/>
      <c r="AP1958" s="104"/>
      <c r="AQ1958" s="104"/>
      <c r="AR1958" s="104"/>
      <c r="AS1958" s="104"/>
      <c r="AT1958" s="104"/>
      <c r="AU1958" s="104"/>
      <c r="AV1958" s="104"/>
      <c r="AW1958" s="104"/>
      <c r="AX1958" s="104"/>
      <c r="AY1958" s="104"/>
      <c r="AZ1958" s="104"/>
      <c r="BA1958" s="104"/>
      <c r="BB1958" s="104"/>
      <c r="BC1958" s="104"/>
      <c r="BD1958" s="104"/>
      <c r="BE1958" s="104"/>
      <c r="BF1958" s="104"/>
      <c r="BG1958" s="104"/>
      <c r="BH1958" s="104"/>
      <c r="BI1958" s="104"/>
      <c r="BJ1958" s="104"/>
      <c r="BK1958" s="104"/>
      <c r="BL1958" s="104"/>
      <c r="BM1958" s="104"/>
      <c r="BN1958" s="104"/>
      <c r="BO1958" s="104"/>
      <c r="BP1958" s="104"/>
      <c r="BQ1958" s="104"/>
      <c r="BR1958" s="104"/>
      <c r="BS1958" s="104"/>
      <c r="BT1958" s="104"/>
      <c r="BU1958" s="104"/>
      <c r="BV1958" s="104"/>
      <c r="BW1958" s="104"/>
      <c r="BX1958" s="104"/>
      <c r="BY1958" s="104"/>
      <c r="BZ1958" s="104"/>
      <c r="CA1958" s="104"/>
      <c r="CB1958" s="104"/>
      <c r="CC1958" s="104"/>
      <c r="CD1958" s="104"/>
      <c r="CE1958" s="104"/>
      <c r="CF1958" s="104"/>
      <c r="CG1958" s="104"/>
      <c r="CH1958" s="104"/>
      <c r="CI1958" s="104"/>
      <c r="CJ1958" s="104"/>
      <c r="CK1958" s="104"/>
      <c r="CL1958" s="104"/>
      <c r="CM1958" s="104"/>
      <c r="CN1958" s="104"/>
      <c r="CO1958" s="104"/>
      <c r="CP1958" s="104"/>
      <c r="CQ1958" s="104"/>
      <c r="CR1958" s="104"/>
      <c r="CS1958" s="104"/>
      <c r="CT1958" s="104"/>
      <c r="CU1958" s="104"/>
      <c r="CV1958" s="104"/>
      <c r="CW1958" s="104"/>
      <c r="CX1958" s="104"/>
      <c r="CY1958" s="104"/>
      <c r="CZ1958" s="104"/>
      <c r="DA1958" s="104"/>
      <c r="DB1958" s="104"/>
      <c r="DC1958" s="104"/>
      <c r="DD1958" s="104"/>
      <c r="DE1958" s="104"/>
      <c r="DF1958" s="104"/>
      <c r="DG1958" s="104"/>
      <c r="DH1958" s="104"/>
      <c r="DI1958" s="104"/>
      <c r="DJ1958" s="107"/>
    </row>
    <row r="1959" spans="1:114" x14ac:dyDescent="0.2">
      <c r="A1959" s="164"/>
      <c r="B1959" s="165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Q1959" s="116"/>
      <c r="R1959" s="116"/>
      <c r="S1959" s="116"/>
      <c r="T1959" s="116"/>
      <c r="U1959" s="116"/>
      <c r="V1959" s="116"/>
      <c r="W1959" s="116"/>
      <c r="X1959" s="116"/>
      <c r="Y1959" s="122"/>
      <c r="Z1959" s="104"/>
      <c r="AA1959" s="104"/>
      <c r="AB1959" s="104"/>
      <c r="AC1959" s="104"/>
      <c r="AD1959" s="104"/>
      <c r="AE1959" s="104"/>
      <c r="AF1959" s="104"/>
      <c r="AG1959" s="104"/>
      <c r="AH1959" s="104"/>
      <c r="AI1959" s="104"/>
      <c r="AJ1959" s="104"/>
      <c r="AK1959" s="104"/>
      <c r="AL1959" s="104"/>
      <c r="AM1959" s="104"/>
      <c r="AN1959" s="104"/>
      <c r="AO1959" s="104"/>
      <c r="AP1959" s="104"/>
      <c r="AQ1959" s="104"/>
      <c r="AR1959" s="104"/>
      <c r="AS1959" s="104"/>
      <c r="AT1959" s="104"/>
      <c r="AU1959" s="104"/>
      <c r="AV1959" s="104"/>
      <c r="AW1959" s="104"/>
      <c r="AX1959" s="104"/>
      <c r="AY1959" s="104"/>
      <c r="AZ1959" s="104"/>
      <c r="BA1959" s="104"/>
      <c r="BB1959" s="104"/>
      <c r="BC1959" s="104"/>
      <c r="BD1959" s="104"/>
      <c r="BE1959" s="104"/>
      <c r="BF1959" s="104"/>
      <c r="BG1959" s="104"/>
      <c r="BH1959" s="104"/>
      <c r="BI1959" s="104"/>
      <c r="BJ1959" s="104"/>
      <c r="BK1959" s="104"/>
      <c r="BL1959" s="104"/>
      <c r="BM1959" s="104"/>
      <c r="BN1959" s="104"/>
      <c r="BO1959" s="104"/>
      <c r="BP1959" s="104"/>
      <c r="BQ1959" s="104"/>
      <c r="BR1959" s="104"/>
      <c r="BS1959" s="104"/>
      <c r="BT1959" s="104"/>
      <c r="BU1959" s="104"/>
      <c r="BV1959" s="104"/>
      <c r="BW1959" s="104"/>
      <c r="BX1959" s="104"/>
      <c r="BY1959" s="104"/>
      <c r="BZ1959" s="104"/>
      <c r="CA1959" s="104"/>
      <c r="CB1959" s="104"/>
      <c r="CC1959" s="104"/>
      <c r="CD1959" s="104"/>
      <c r="CE1959" s="104"/>
      <c r="CF1959" s="104"/>
      <c r="CG1959" s="104"/>
      <c r="CH1959" s="104"/>
      <c r="CI1959" s="104"/>
      <c r="CJ1959" s="104"/>
      <c r="CK1959" s="104"/>
      <c r="CL1959" s="104"/>
      <c r="CM1959" s="104"/>
      <c r="CN1959" s="104"/>
      <c r="CO1959" s="104"/>
      <c r="CP1959" s="104"/>
      <c r="CQ1959" s="104"/>
      <c r="CR1959" s="104"/>
      <c r="CS1959" s="104"/>
      <c r="CT1959" s="104"/>
      <c r="CU1959" s="104"/>
      <c r="CV1959" s="104"/>
      <c r="CW1959" s="104"/>
      <c r="CX1959" s="104"/>
      <c r="CY1959" s="104"/>
      <c r="CZ1959" s="104"/>
      <c r="DA1959" s="104"/>
      <c r="DB1959" s="104"/>
      <c r="DC1959" s="104"/>
      <c r="DD1959" s="104"/>
      <c r="DE1959" s="104"/>
      <c r="DF1959" s="104"/>
      <c r="DG1959" s="104"/>
      <c r="DH1959" s="104"/>
      <c r="DI1959" s="104"/>
      <c r="DJ1959" s="107"/>
    </row>
    <row r="1960" spans="1:114" x14ac:dyDescent="0.2">
      <c r="A1960" s="164"/>
      <c r="B1960" s="165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Q1960" s="116"/>
      <c r="R1960" s="116"/>
      <c r="S1960" s="116"/>
      <c r="T1960" s="116"/>
      <c r="U1960" s="116"/>
      <c r="V1960" s="116"/>
      <c r="W1960" s="116"/>
      <c r="X1960" s="116"/>
      <c r="Y1960" s="122"/>
      <c r="Z1960" s="104"/>
      <c r="AA1960" s="104"/>
      <c r="AB1960" s="104"/>
      <c r="AC1960" s="104"/>
      <c r="AD1960" s="104"/>
      <c r="AE1960" s="104"/>
      <c r="AF1960" s="104"/>
      <c r="AG1960" s="104"/>
      <c r="AH1960" s="104"/>
      <c r="AI1960" s="104"/>
      <c r="AJ1960" s="104"/>
      <c r="AK1960" s="104"/>
      <c r="AL1960" s="104"/>
      <c r="AM1960" s="104"/>
      <c r="AN1960" s="104"/>
      <c r="AO1960" s="104"/>
      <c r="AP1960" s="104"/>
      <c r="AQ1960" s="104"/>
      <c r="AR1960" s="104"/>
      <c r="AS1960" s="104"/>
      <c r="AT1960" s="104"/>
      <c r="AU1960" s="104"/>
      <c r="AV1960" s="104"/>
      <c r="AW1960" s="104"/>
      <c r="AX1960" s="104"/>
      <c r="AY1960" s="104"/>
      <c r="AZ1960" s="104"/>
      <c r="BA1960" s="104"/>
      <c r="BB1960" s="104"/>
      <c r="BC1960" s="104"/>
      <c r="BD1960" s="104"/>
      <c r="BE1960" s="104"/>
      <c r="BF1960" s="104"/>
      <c r="BG1960" s="104"/>
      <c r="BH1960" s="104"/>
      <c r="BI1960" s="104"/>
      <c r="BJ1960" s="104"/>
      <c r="BK1960" s="104"/>
      <c r="BL1960" s="104"/>
      <c r="BM1960" s="104"/>
      <c r="BN1960" s="104"/>
      <c r="BO1960" s="104"/>
      <c r="BP1960" s="104"/>
      <c r="BQ1960" s="104"/>
      <c r="BR1960" s="104"/>
      <c r="BS1960" s="104"/>
      <c r="BT1960" s="104"/>
      <c r="BU1960" s="104"/>
      <c r="BV1960" s="104"/>
      <c r="BW1960" s="104"/>
      <c r="BX1960" s="104"/>
      <c r="BY1960" s="104"/>
      <c r="BZ1960" s="104"/>
      <c r="CA1960" s="104"/>
      <c r="CB1960" s="104"/>
      <c r="CC1960" s="104"/>
      <c r="CD1960" s="104"/>
      <c r="CE1960" s="104"/>
      <c r="CF1960" s="104"/>
      <c r="CG1960" s="104"/>
      <c r="CH1960" s="104"/>
      <c r="CI1960" s="104"/>
      <c r="CJ1960" s="104"/>
      <c r="CK1960" s="104"/>
      <c r="CL1960" s="104"/>
      <c r="CM1960" s="104"/>
      <c r="CN1960" s="104"/>
      <c r="CO1960" s="104"/>
      <c r="CP1960" s="104"/>
      <c r="CQ1960" s="104"/>
      <c r="CR1960" s="104"/>
      <c r="CS1960" s="104"/>
      <c r="CT1960" s="104"/>
      <c r="CU1960" s="104"/>
      <c r="CV1960" s="104"/>
      <c r="CW1960" s="104"/>
      <c r="CX1960" s="104"/>
      <c r="CY1960" s="104"/>
      <c r="CZ1960" s="104"/>
      <c r="DA1960" s="104"/>
      <c r="DB1960" s="104"/>
      <c r="DC1960" s="104"/>
      <c r="DD1960" s="104"/>
      <c r="DE1960" s="104"/>
      <c r="DF1960" s="104"/>
      <c r="DG1960" s="104"/>
      <c r="DH1960" s="104"/>
      <c r="DI1960" s="104"/>
      <c r="DJ1960" s="107"/>
    </row>
    <row r="1961" spans="1:114" x14ac:dyDescent="0.2">
      <c r="A1961" s="164"/>
      <c r="B1961" s="165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Q1961" s="116"/>
      <c r="R1961" s="116"/>
      <c r="S1961" s="116"/>
      <c r="T1961" s="116"/>
      <c r="U1961" s="116"/>
      <c r="V1961" s="116"/>
      <c r="W1961" s="116"/>
      <c r="X1961" s="116"/>
      <c r="Y1961" s="122"/>
      <c r="Z1961" s="104"/>
      <c r="AA1961" s="104"/>
      <c r="AB1961" s="104"/>
      <c r="AC1961" s="104"/>
      <c r="AD1961" s="104"/>
      <c r="AE1961" s="104"/>
      <c r="AF1961" s="104"/>
      <c r="AG1961" s="104"/>
      <c r="AH1961" s="104"/>
      <c r="AI1961" s="104"/>
      <c r="AJ1961" s="104"/>
      <c r="AK1961" s="104"/>
      <c r="AL1961" s="104"/>
      <c r="AM1961" s="104"/>
      <c r="AN1961" s="104"/>
      <c r="AO1961" s="104"/>
      <c r="AP1961" s="104"/>
      <c r="AQ1961" s="104"/>
      <c r="AR1961" s="104"/>
      <c r="AS1961" s="104"/>
      <c r="AT1961" s="104"/>
      <c r="AU1961" s="104"/>
      <c r="AV1961" s="104"/>
      <c r="AW1961" s="104"/>
      <c r="AX1961" s="104"/>
      <c r="AY1961" s="104"/>
      <c r="AZ1961" s="104"/>
      <c r="BA1961" s="104"/>
      <c r="BB1961" s="104"/>
      <c r="BC1961" s="104"/>
      <c r="BD1961" s="104"/>
      <c r="BE1961" s="104"/>
      <c r="BF1961" s="104"/>
      <c r="BG1961" s="104"/>
      <c r="BH1961" s="104"/>
      <c r="BI1961" s="104"/>
      <c r="BJ1961" s="104"/>
      <c r="BK1961" s="104"/>
      <c r="BL1961" s="104"/>
      <c r="BM1961" s="104"/>
      <c r="BN1961" s="104"/>
      <c r="BO1961" s="104"/>
      <c r="BP1961" s="104"/>
      <c r="BQ1961" s="104"/>
      <c r="BR1961" s="104"/>
      <c r="BS1961" s="104"/>
      <c r="BT1961" s="104"/>
      <c r="BU1961" s="104"/>
      <c r="BV1961" s="104"/>
      <c r="BW1961" s="104"/>
      <c r="BX1961" s="104"/>
      <c r="BY1961" s="104"/>
      <c r="BZ1961" s="104"/>
      <c r="CA1961" s="104"/>
      <c r="CB1961" s="104"/>
      <c r="CC1961" s="104"/>
      <c r="CD1961" s="104"/>
      <c r="CE1961" s="104"/>
      <c r="CF1961" s="104"/>
      <c r="CG1961" s="104"/>
      <c r="CH1961" s="104"/>
      <c r="CI1961" s="104"/>
      <c r="CJ1961" s="104"/>
      <c r="CK1961" s="104"/>
      <c r="CL1961" s="104"/>
      <c r="CM1961" s="104"/>
      <c r="CN1961" s="104"/>
      <c r="CO1961" s="104"/>
      <c r="CP1961" s="104"/>
      <c r="CQ1961" s="104"/>
      <c r="CR1961" s="104"/>
      <c r="CS1961" s="104"/>
      <c r="CT1961" s="104"/>
      <c r="CU1961" s="104"/>
      <c r="CV1961" s="104"/>
      <c r="CW1961" s="104"/>
      <c r="CX1961" s="104"/>
      <c r="CY1961" s="104"/>
      <c r="CZ1961" s="104"/>
      <c r="DA1961" s="104"/>
      <c r="DB1961" s="104"/>
      <c r="DC1961" s="104"/>
      <c r="DD1961" s="104"/>
      <c r="DE1961" s="104"/>
      <c r="DF1961" s="104"/>
      <c r="DG1961" s="104"/>
      <c r="DH1961" s="104"/>
      <c r="DI1961" s="104"/>
      <c r="DJ1961" s="107"/>
    </row>
    <row r="1962" spans="1:114" x14ac:dyDescent="0.2">
      <c r="A1962" s="164"/>
      <c r="B1962" s="165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Q1962" s="116"/>
      <c r="R1962" s="116"/>
      <c r="S1962" s="116"/>
      <c r="T1962" s="116"/>
      <c r="U1962" s="116"/>
      <c r="V1962" s="116"/>
      <c r="W1962" s="116"/>
      <c r="X1962" s="116"/>
      <c r="Y1962" s="122"/>
      <c r="Z1962" s="104"/>
      <c r="AA1962" s="104"/>
      <c r="AB1962" s="104"/>
      <c r="AC1962" s="104"/>
      <c r="AD1962" s="104"/>
      <c r="AE1962" s="104"/>
      <c r="AF1962" s="104"/>
      <c r="AG1962" s="104"/>
      <c r="AH1962" s="104"/>
      <c r="AI1962" s="104"/>
      <c r="AJ1962" s="104"/>
      <c r="AK1962" s="104"/>
      <c r="AL1962" s="104"/>
      <c r="AM1962" s="104"/>
      <c r="AN1962" s="104"/>
      <c r="AO1962" s="104"/>
      <c r="AP1962" s="104"/>
      <c r="AQ1962" s="104"/>
      <c r="AR1962" s="104"/>
      <c r="AS1962" s="104"/>
      <c r="AT1962" s="104"/>
      <c r="AU1962" s="104"/>
      <c r="AV1962" s="104"/>
      <c r="AW1962" s="104"/>
      <c r="AX1962" s="104"/>
      <c r="AY1962" s="104"/>
      <c r="AZ1962" s="104"/>
      <c r="BA1962" s="104"/>
      <c r="BB1962" s="104"/>
      <c r="BC1962" s="104"/>
      <c r="BD1962" s="104"/>
      <c r="BE1962" s="104"/>
      <c r="BF1962" s="104"/>
      <c r="BG1962" s="104"/>
      <c r="BH1962" s="104"/>
      <c r="BI1962" s="104"/>
      <c r="BJ1962" s="104"/>
      <c r="BK1962" s="104"/>
      <c r="BL1962" s="104"/>
      <c r="BM1962" s="104"/>
      <c r="BN1962" s="104"/>
      <c r="BO1962" s="104"/>
      <c r="BP1962" s="104"/>
      <c r="BQ1962" s="104"/>
      <c r="BR1962" s="104"/>
      <c r="BS1962" s="104"/>
      <c r="BT1962" s="104"/>
      <c r="BU1962" s="104"/>
      <c r="BV1962" s="104"/>
      <c r="BW1962" s="104"/>
      <c r="BX1962" s="104"/>
      <c r="BY1962" s="104"/>
      <c r="BZ1962" s="104"/>
      <c r="CA1962" s="104"/>
      <c r="CB1962" s="104"/>
      <c r="CC1962" s="104"/>
      <c r="CD1962" s="104"/>
      <c r="CE1962" s="104"/>
      <c r="CF1962" s="104"/>
      <c r="CG1962" s="104"/>
      <c r="CH1962" s="104"/>
      <c r="CI1962" s="104"/>
      <c r="CJ1962" s="104"/>
      <c r="CK1962" s="104"/>
      <c r="CL1962" s="104"/>
      <c r="CM1962" s="104"/>
      <c r="CN1962" s="104"/>
      <c r="CO1962" s="104"/>
      <c r="CP1962" s="104"/>
      <c r="CQ1962" s="104"/>
      <c r="CR1962" s="104"/>
      <c r="CS1962" s="104"/>
      <c r="CT1962" s="104"/>
      <c r="CU1962" s="104"/>
      <c r="CV1962" s="104"/>
      <c r="CW1962" s="104"/>
      <c r="CX1962" s="104"/>
      <c r="CY1962" s="104"/>
      <c r="CZ1962" s="104"/>
      <c r="DA1962" s="104"/>
      <c r="DB1962" s="104"/>
      <c r="DC1962" s="104"/>
      <c r="DD1962" s="104"/>
      <c r="DE1962" s="104"/>
      <c r="DF1962" s="104"/>
      <c r="DG1962" s="104"/>
      <c r="DH1962" s="104"/>
      <c r="DI1962" s="104"/>
      <c r="DJ1962" s="107"/>
    </row>
    <row r="1963" spans="1:114" x14ac:dyDescent="0.2">
      <c r="A1963" s="164"/>
      <c r="B1963" s="165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Q1963" s="116"/>
      <c r="R1963" s="116"/>
      <c r="S1963" s="116"/>
      <c r="T1963" s="116"/>
      <c r="U1963" s="116"/>
      <c r="V1963" s="116"/>
      <c r="W1963" s="116"/>
      <c r="X1963" s="116"/>
      <c r="Y1963" s="122"/>
      <c r="Z1963" s="104"/>
      <c r="AA1963" s="104"/>
      <c r="AB1963" s="104"/>
      <c r="AC1963" s="104"/>
      <c r="AD1963" s="104"/>
      <c r="AE1963" s="104"/>
      <c r="AF1963" s="104"/>
      <c r="AG1963" s="104"/>
      <c r="AH1963" s="104"/>
      <c r="AI1963" s="104"/>
      <c r="AJ1963" s="104"/>
      <c r="AK1963" s="104"/>
      <c r="AL1963" s="104"/>
      <c r="AM1963" s="104"/>
      <c r="AN1963" s="104"/>
      <c r="AO1963" s="104"/>
      <c r="AP1963" s="104"/>
      <c r="AQ1963" s="104"/>
      <c r="AR1963" s="104"/>
      <c r="AS1963" s="104"/>
      <c r="AT1963" s="104"/>
      <c r="AU1963" s="104"/>
      <c r="AV1963" s="104"/>
      <c r="AW1963" s="104"/>
      <c r="AX1963" s="104"/>
      <c r="AY1963" s="104"/>
      <c r="AZ1963" s="104"/>
      <c r="BA1963" s="104"/>
      <c r="BB1963" s="104"/>
      <c r="BC1963" s="104"/>
      <c r="BD1963" s="104"/>
      <c r="BE1963" s="104"/>
      <c r="BF1963" s="104"/>
      <c r="BG1963" s="104"/>
      <c r="BH1963" s="104"/>
      <c r="BI1963" s="104"/>
      <c r="BJ1963" s="104"/>
      <c r="BK1963" s="104"/>
      <c r="BL1963" s="104"/>
      <c r="BM1963" s="104"/>
      <c r="BN1963" s="104"/>
      <c r="BO1963" s="104"/>
      <c r="BP1963" s="104"/>
      <c r="BQ1963" s="104"/>
      <c r="BR1963" s="104"/>
      <c r="BS1963" s="104"/>
      <c r="BT1963" s="104"/>
      <c r="BU1963" s="104"/>
      <c r="BV1963" s="104"/>
      <c r="BW1963" s="104"/>
      <c r="BX1963" s="104"/>
      <c r="BY1963" s="104"/>
      <c r="BZ1963" s="104"/>
      <c r="CA1963" s="104"/>
      <c r="CB1963" s="104"/>
      <c r="CC1963" s="104"/>
      <c r="CD1963" s="104"/>
      <c r="CE1963" s="104"/>
      <c r="CF1963" s="104"/>
      <c r="CG1963" s="104"/>
      <c r="CH1963" s="104"/>
      <c r="CI1963" s="104"/>
      <c r="CJ1963" s="104"/>
      <c r="CK1963" s="104"/>
      <c r="CL1963" s="104"/>
      <c r="CM1963" s="104"/>
      <c r="CN1963" s="104"/>
      <c r="CO1963" s="104"/>
      <c r="CP1963" s="104"/>
      <c r="CQ1963" s="104"/>
      <c r="CR1963" s="104"/>
      <c r="CS1963" s="104"/>
      <c r="CT1963" s="104"/>
      <c r="CU1963" s="104"/>
      <c r="CV1963" s="104"/>
      <c r="CW1963" s="104"/>
      <c r="CX1963" s="104"/>
      <c r="CY1963" s="104"/>
      <c r="CZ1963" s="104"/>
      <c r="DA1963" s="104"/>
      <c r="DB1963" s="104"/>
      <c r="DC1963" s="104"/>
      <c r="DD1963" s="104"/>
      <c r="DE1963" s="104"/>
      <c r="DF1963" s="104"/>
      <c r="DG1963" s="104"/>
      <c r="DH1963" s="104"/>
      <c r="DI1963" s="104"/>
      <c r="DJ1963" s="107"/>
    </row>
    <row r="1964" spans="1:114" x14ac:dyDescent="0.2">
      <c r="A1964" s="164"/>
      <c r="B1964" s="165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Q1964" s="116"/>
      <c r="R1964" s="116"/>
      <c r="S1964" s="116"/>
      <c r="T1964" s="116"/>
      <c r="U1964" s="116"/>
      <c r="V1964" s="116"/>
      <c r="W1964" s="116"/>
      <c r="X1964" s="116"/>
      <c r="Y1964" s="122"/>
      <c r="Z1964" s="104"/>
      <c r="AA1964" s="104"/>
      <c r="AB1964" s="104"/>
      <c r="AC1964" s="104"/>
      <c r="AD1964" s="104"/>
      <c r="AE1964" s="104"/>
      <c r="AF1964" s="104"/>
      <c r="AG1964" s="104"/>
      <c r="AH1964" s="104"/>
      <c r="AI1964" s="104"/>
      <c r="AJ1964" s="104"/>
      <c r="AK1964" s="104"/>
      <c r="AL1964" s="104"/>
      <c r="AM1964" s="104"/>
      <c r="AN1964" s="104"/>
      <c r="AO1964" s="104"/>
      <c r="AP1964" s="104"/>
      <c r="AQ1964" s="104"/>
      <c r="AR1964" s="104"/>
      <c r="AS1964" s="104"/>
      <c r="AT1964" s="104"/>
      <c r="AU1964" s="104"/>
      <c r="AV1964" s="104"/>
      <c r="AW1964" s="104"/>
      <c r="AX1964" s="104"/>
      <c r="AY1964" s="104"/>
      <c r="AZ1964" s="104"/>
      <c r="BA1964" s="104"/>
      <c r="BB1964" s="104"/>
      <c r="BC1964" s="104"/>
      <c r="BD1964" s="104"/>
      <c r="BE1964" s="104"/>
      <c r="BF1964" s="104"/>
      <c r="BG1964" s="104"/>
      <c r="BH1964" s="104"/>
      <c r="BI1964" s="104"/>
      <c r="BJ1964" s="104"/>
      <c r="BK1964" s="104"/>
      <c r="BL1964" s="104"/>
      <c r="BM1964" s="104"/>
      <c r="BN1964" s="104"/>
      <c r="BO1964" s="104"/>
      <c r="BP1964" s="104"/>
      <c r="BQ1964" s="104"/>
      <c r="BR1964" s="104"/>
      <c r="BS1964" s="104"/>
      <c r="BT1964" s="104"/>
      <c r="BU1964" s="104"/>
      <c r="BV1964" s="104"/>
      <c r="BW1964" s="104"/>
      <c r="BX1964" s="104"/>
      <c r="BY1964" s="104"/>
      <c r="BZ1964" s="104"/>
      <c r="CA1964" s="104"/>
      <c r="CB1964" s="104"/>
      <c r="CC1964" s="104"/>
      <c r="CD1964" s="104"/>
      <c r="CE1964" s="104"/>
      <c r="CF1964" s="104"/>
      <c r="CG1964" s="104"/>
      <c r="CH1964" s="104"/>
      <c r="CI1964" s="104"/>
      <c r="CJ1964" s="104"/>
      <c r="CK1964" s="104"/>
      <c r="CL1964" s="104"/>
      <c r="CM1964" s="104"/>
      <c r="CN1964" s="104"/>
      <c r="CO1964" s="104"/>
      <c r="CP1964" s="104"/>
      <c r="CQ1964" s="104"/>
      <c r="CR1964" s="104"/>
      <c r="CS1964" s="104"/>
      <c r="CT1964" s="104"/>
      <c r="CU1964" s="104"/>
      <c r="CV1964" s="104"/>
      <c r="CW1964" s="104"/>
      <c r="CX1964" s="104"/>
      <c r="CY1964" s="104"/>
      <c r="CZ1964" s="104"/>
      <c r="DA1964" s="104"/>
      <c r="DB1964" s="104"/>
      <c r="DC1964" s="104"/>
      <c r="DD1964" s="104"/>
      <c r="DE1964" s="104"/>
      <c r="DF1964" s="104"/>
      <c r="DG1964" s="104"/>
      <c r="DH1964" s="104"/>
      <c r="DI1964" s="104"/>
      <c r="DJ1964" s="107"/>
    </row>
    <row r="1965" spans="1:114" x14ac:dyDescent="0.2">
      <c r="A1965" s="164"/>
      <c r="B1965" s="165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Q1965" s="116"/>
      <c r="R1965" s="116"/>
      <c r="S1965" s="116"/>
      <c r="T1965" s="116"/>
      <c r="U1965" s="116"/>
      <c r="V1965" s="116"/>
      <c r="W1965" s="116"/>
      <c r="X1965" s="116"/>
      <c r="Y1965" s="122"/>
      <c r="Z1965" s="104"/>
      <c r="AA1965" s="104"/>
      <c r="AB1965" s="104"/>
      <c r="AC1965" s="104"/>
      <c r="AD1965" s="104"/>
      <c r="AE1965" s="104"/>
      <c r="AF1965" s="104"/>
      <c r="AG1965" s="104"/>
      <c r="AH1965" s="104"/>
      <c r="AI1965" s="104"/>
      <c r="AJ1965" s="104"/>
      <c r="AK1965" s="104"/>
      <c r="AL1965" s="104"/>
      <c r="AM1965" s="104"/>
      <c r="AN1965" s="104"/>
      <c r="AO1965" s="104"/>
      <c r="AP1965" s="104"/>
      <c r="AQ1965" s="104"/>
      <c r="AR1965" s="104"/>
      <c r="AS1965" s="104"/>
      <c r="AT1965" s="104"/>
      <c r="AU1965" s="104"/>
      <c r="AV1965" s="104"/>
      <c r="AW1965" s="104"/>
      <c r="AX1965" s="104"/>
      <c r="AY1965" s="104"/>
      <c r="AZ1965" s="104"/>
      <c r="BA1965" s="104"/>
      <c r="BB1965" s="104"/>
      <c r="BC1965" s="104"/>
      <c r="BD1965" s="104"/>
      <c r="BE1965" s="104"/>
      <c r="BF1965" s="104"/>
      <c r="BG1965" s="104"/>
      <c r="BH1965" s="104"/>
      <c r="BI1965" s="104"/>
      <c r="BJ1965" s="104"/>
      <c r="BK1965" s="104"/>
      <c r="BL1965" s="104"/>
      <c r="BM1965" s="104"/>
      <c r="BN1965" s="104"/>
      <c r="BO1965" s="104"/>
      <c r="BP1965" s="104"/>
      <c r="BQ1965" s="104"/>
      <c r="BR1965" s="104"/>
      <c r="BS1965" s="104"/>
      <c r="BT1965" s="104"/>
      <c r="BU1965" s="104"/>
      <c r="BV1965" s="104"/>
      <c r="BW1965" s="104"/>
      <c r="BX1965" s="104"/>
      <c r="BY1965" s="104"/>
      <c r="BZ1965" s="104"/>
      <c r="CA1965" s="104"/>
      <c r="CB1965" s="104"/>
      <c r="CC1965" s="104"/>
      <c r="CD1965" s="104"/>
      <c r="CE1965" s="104"/>
      <c r="CF1965" s="104"/>
      <c r="CG1965" s="104"/>
      <c r="CH1965" s="104"/>
      <c r="CI1965" s="104"/>
      <c r="CJ1965" s="104"/>
      <c r="CK1965" s="104"/>
      <c r="CL1965" s="104"/>
      <c r="CM1965" s="104"/>
      <c r="CN1965" s="104"/>
      <c r="CO1965" s="104"/>
      <c r="CP1965" s="104"/>
      <c r="CQ1965" s="104"/>
      <c r="CR1965" s="104"/>
      <c r="CS1965" s="104"/>
      <c r="CT1965" s="104"/>
      <c r="CU1965" s="104"/>
      <c r="CV1965" s="104"/>
      <c r="CW1965" s="104"/>
      <c r="CX1965" s="104"/>
      <c r="CY1965" s="104"/>
      <c r="CZ1965" s="104"/>
      <c r="DA1965" s="104"/>
      <c r="DB1965" s="104"/>
      <c r="DC1965" s="104"/>
      <c r="DD1965" s="104"/>
      <c r="DE1965" s="104"/>
      <c r="DF1965" s="104"/>
      <c r="DG1965" s="104"/>
      <c r="DH1965" s="104"/>
      <c r="DI1965" s="104"/>
      <c r="DJ1965" s="107"/>
    </row>
    <row r="1966" spans="1:114" x14ac:dyDescent="0.2">
      <c r="A1966" s="164"/>
      <c r="B1966" s="165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Q1966" s="116"/>
      <c r="R1966" s="116"/>
      <c r="S1966" s="116"/>
      <c r="T1966" s="116"/>
      <c r="U1966" s="116"/>
      <c r="V1966" s="116"/>
      <c r="W1966" s="116"/>
      <c r="X1966" s="116"/>
      <c r="Y1966" s="122"/>
      <c r="Z1966" s="104"/>
      <c r="AA1966" s="104"/>
      <c r="AB1966" s="104"/>
      <c r="AC1966" s="104"/>
      <c r="AD1966" s="104"/>
      <c r="AE1966" s="104"/>
      <c r="AF1966" s="104"/>
      <c r="AG1966" s="104"/>
      <c r="AH1966" s="104"/>
      <c r="AI1966" s="104"/>
      <c r="AJ1966" s="104"/>
      <c r="AK1966" s="104"/>
      <c r="AL1966" s="104"/>
      <c r="AM1966" s="104"/>
      <c r="AN1966" s="104"/>
      <c r="AO1966" s="104"/>
      <c r="AP1966" s="104"/>
      <c r="AQ1966" s="104"/>
      <c r="AR1966" s="104"/>
      <c r="AS1966" s="104"/>
      <c r="AT1966" s="104"/>
      <c r="AU1966" s="104"/>
      <c r="AV1966" s="104"/>
      <c r="AW1966" s="104"/>
      <c r="AX1966" s="104"/>
      <c r="AY1966" s="104"/>
      <c r="AZ1966" s="104"/>
      <c r="BA1966" s="104"/>
      <c r="BB1966" s="104"/>
      <c r="BC1966" s="104"/>
      <c r="BD1966" s="104"/>
      <c r="BE1966" s="104"/>
      <c r="BF1966" s="104"/>
      <c r="BG1966" s="104"/>
      <c r="BH1966" s="104"/>
      <c r="BI1966" s="104"/>
      <c r="BJ1966" s="104"/>
      <c r="BK1966" s="104"/>
      <c r="BL1966" s="104"/>
      <c r="BM1966" s="104"/>
      <c r="BN1966" s="104"/>
      <c r="BO1966" s="104"/>
      <c r="BP1966" s="104"/>
      <c r="BQ1966" s="104"/>
      <c r="BR1966" s="104"/>
      <c r="BS1966" s="104"/>
      <c r="BT1966" s="104"/>
      <c r="BU1966" s="104"/>
      <c r="BV1966" s="104"/>
      <c r="BW1966" s="104"/>
      <c r="BX1966" s="104"/>
      <c r="BY1966" s="104"/>
      <c r="BZ1966" s="104"/>
      <c r="CA1966" s="104"/>
      <c r="CB1966" s="104"/>
      <c r="CC1966" s="104"/>
      <c r="CD1966" s="104"/>
      <c r="CE1966" s="104"/>
      <c r="CF1966" s="104"/>
      <c r="CG1966" s="104"/>
      <c r="CH1966" s="104"/>
      <c r="CI1966" s="104"/>
      <c r="CJ1966" s="104"/>
      <c r="CK1966" s="104"/>
      <c r="CL1966" s="104"/>
      <c r="CM1966" s="104"/>
      <c r="CN1966" s="104"/>
      <c r="CO1966" s="104"/>
      <c r="CP1966" s="104"/>
      <c r="CQ1966" s="104"/>
      <c r="CR1966" s="104"/>
      <c r="CS1966" s="104"/>
      <c r="CT1966" s="104"/>
      <c r="CU1966" s="104"/>
      <c r="CV1966" s="104"/>
      <c r="CW1966" s="104"/>
      <c r="CX1966" s="104"/>
      <c r="CY1966" s="104"/>
      <c r="CZ1966" s="104"/>
      <c r="DA1966" s="104"/>
      <c r="DB1966" s="104"/>
      <c r="DC1966" s="104"/>
      <c r="DD1966" s="104"/>
      <c r="DE1966" s="104"/>
      <c r="DF1966" s="104"/>
      <c r="DG1966" s="104"/>
      <c r="DH1966" s="104"/>
      <c r="DI1966" s="104"/>
      <c r="DJ1966" s="107"/>
    </row>
    <row r="1967" spans="1:114" x14ac:dyDescent="0.2">
      <c r="A1967" s="164"/>
      <c r="B1967" s="165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Q1967" s="116"/>
      <c r="R1967" s="116"/>
      <c r="S1967" s="116"/>
      <c r="T1967" s="116"/>
      <c r="U1967" s="116"/>
      <c r="V1967" s="116"/>
      <c r="W1967" s="116"/>
      <c r="X1967" s="116"/>
      <c r="Y1967" s="122"/>
      <c r="Z1967" s="104"/>
      <c r="AA1967" s="104"/>
      <c r="AB1967" s="104"/>
      <c r="AC1967" s="104"/>
      <c r="AD1967" s="104"/>
      <c r="AE1967" s="104"/>
      <c r="AF1967" s="104"/>
      <c r="AG1967" s="104"/>
      <c r="AH1967" s="104"/>
      <c r="AI1967" s="104"/>
      <c r="AJ1967" s="104"/>
      <c r="AK1967" s="104"/>
      <c r="AL1967" s="104"/>
      <c r="AM1967" s="104"/>
      <c r="AN1967" s="104"/>
      <c r="AO1967" s="104"/>
      <c r="AP1967" s="104"/>
      <c r="AQ1967" s="104"/>
      <c r="AR1967" s="104"/>
      <c r="AS1967" s="104"/>
      <c r="AT1967" s="104"/>
      <c r="AU1967" s="104"/>
      <c r="AV1967" s="104"/>
      <c r="AW1967" s="104"/>
      <c r="AX1967" s="104"/>
      <c r="AY1967" s="104"/>
      <c r="AZ1967" s="104"/>
      <c r="BA1967" s="104"/>
      <c r="BB1967" s="104"/>
      <c r="BC1967" s="104"/>
      <c r="BD1967" s="104"/>
      <c r="BE1967" s="104"/>
      <c r="BF1967" s="104"/>
      <c r="BG1967" s="104"/>
      <c r="BH1967" s="104"/>
      <c r="BI1967" s="104"/>
      <c r="BJ1967" s="104"/>
      <c r="BK1967" s="104"/>
      <c r="BL1967" s="104"/>
      <c r="BM1967" s="104"/>
      <c r="BN1967" s="104"/>
      <c r="BO1967" s="104"/>
      <c r="BP1967" s="104"/>
      <c r="BQ1967" s="104"/>
      <c r="BR1967" s="104"/>
      <c r="BS1967" s="104"/>
      <c r="BT1967" s="104"/>
      <c r="BU1967" s="104"/>
      <c r="BV1967" s="104"/>
      <c r="BW1967" s="104"/>
      <c r="BX1967" s="104"/>
      <c r="BY1967" s="104"/>
      <c r="BZ1967" s="104"/>
      <c r="CA1967" s="104"/>
      <c r="CB1967" s="104"/>
      <c r="CC1967" s="104"/>
      <c r="CD1967" s="104"/>
      <c r="CE1967" s="104"/>
      <c r="CF1967" s="104"/>
      <c r="CG1967" s="104"/>
      <c r="CH1967" s="104"/>
      <c r="CI1967" s="104"/>
      <c r="CJ1967" s="104"/>
      <c r="CK1967" s="104"/>
      <c r="CL1967" s="104"/>
      <c r="CM1967" s="104"/>
      <c r="CN1967" s="104"/>
      <c r="CO1967" s="104"/>
      <c r="CP1967" s="104"/>
      <c r="CQ1967" s="104"/>
      <c r="CR1967" s="104"/>
      <c r="CS1967" s="104"/>
      <c r="CT1967" s="104"/>
      <c r="CU1967" s="104"/>
      <c r="CV1967" s="104"/>
      <c r="CW1967" s="104"/>
      <c r="CX1967" s="104"/>
      <c r="CY1967" s="104"/>
      <c r="CZ1967" s="104"/>
      <c r="DA1967" s="104"/>
      <c r="DB1967" s="104"/>
      <c r="DC1967" s="104"/>
      <c r="DD1967" s="104"/>
      <c r="DE1967" s="104"/>
      <c r="DF1967" s="104"/>
      <c r="DG1967" s="104"/>
      <c r="DH1967" s="104"/>
      <c r="DI1967" s="104"/>
      <c r="DJ1967" s="107"/>
    </row>
    <row r="1968" spans="1:114" x14ac:dyDescent="0.2">
      <c r="A1968" s="164"/>
      <c r="B1968" s="165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Q1968" s="116"/>
      <c r="R1968" s="116"/>
      <c r="S1968" s="116"/>
      <c r="T1968" s="116"/>
      <c r="U1968" s="116"/>
      <c r="V1968" s="116"/>
      <c r="W1968" s="116"/>
      <c r="X1968" s="116"/>
      <c r="Y1968" s="122"/>
      <c r="Z1968" s="104"/>
      <c r="AA1968" s="104"/>
      <c r="AB1968" s="104"/>
      <c r="AC1968" s="104"/>
      <c r="AD1968" s="104"/>
      <c r="AE1968" s="104"/>
      <c r="AF1968" s="104"/>
      <c r="AG1968" s="104"/>
      <c r="AH1968" s="104"/>
      <c r="AI1968" s="104"/>
      <c r="AJ1968" s="104"/>
      <c r="AK1968" s="104"/>
      <c r="AL1968" s="104"/>
      <c r="AM1968" s="104"/>
      <c r="AN1968" s="104"/>
      <c r="AO1968" s="104"/>
      <c r="AP1968" s="104"/>
      <c r="AQ1968" s="104"/>
      <c r="AR1968" s="104"/>
      <c r="AS1968" s="104"/>
      <c r="AT1968" s="104"/>
      <c r="AU1968" s="104"/>
      <c r="AV1968" s="104"/>
      <c r="AW1968" s="104"/>
      <c r="AX1968" s="104"/>
      <c r="AY1968" s="104"/>
      <c r="AZ1968" s="104"/>
      <c r="BA1968" s="104"/>
      <c r="BB1968" s="104"/>
      <c r="BC1968" s="104"/>
      <c r="BD1968" s="104"/>
      <c r="BE1968" s="104"/>
      <c r="BF1968" s="104"/>
      <c r="BG1968" s="104"/>
      <c r="BH1968" s="104"/>
      <c r="BI1968" s="104"/>
      <c r="BJ1968" s="104"/>
      <c r="BK1968" s="104"/>
      <c r="BL1968" s="104"/>
      <c r="BM1968" s="104"/>
      <c r="BN1968" s="104"/>
      <c r="BO1968" s="104"/>
      <c r="BP1968" s="104"/>
      <c r="BQ1968" s="104"/>
      <c r="BR1968" s="104"/>
      <c r="BS1968" s="104"/>
      <c r="BT1968" s="104"/>
      <c r="BU1968" s="104"/>
      <c r="BV1968" s="104"/>
      <c r="BW1968" s="104"/>
      <c r="BX1968" s="104"/>
      <c r="BY1968" s="104"/>
      <c r="BZ1968" s="104"/>
      <c r="CA1968" s="104"/>
      <c r="CB1968" s="104"/>
      <c r="CC1968" s="104"/>
      <c r="CD1968" s="104"/>
      <c r="CE1968" s="104"/>
      <c r="CF1968" s="104"/>
      <c r="CG1968" s="104"/>
      <c r="CH1968" s="104"/>
      <c r="CI1968" s="104"/>
      <c r="CJ1968" s="104"/>
      <c r="CK1968" s="104"/>
      <c r="CL1968" s="104"/>
      <c r="CM1968" s="104"/>
      <c r="CN1968" s="104"/>
      <c r="CO1968" s="104"/>
      <c r="CP1968" s="104"/>
      <c r="CQ1968" s="104"/>
      <c r="CR1968" s="104"/>
      <c r="CS1968" s="104"/>
      <c r="CT1968" s="104"/>
      <c r="CU1968" s="104"/>
      <c r="CV1968" s="104"/>
      <c r="CW1968" s="104"/>
      <c r="CX1968" s="104"/>
      <c r="CY1968" s="104"/>
      <c r="CZ1968" s="104"/>
      <c r="DA1968" s="104"/>
      <c r="DB1968" s="104"/>
      <c r="DC1968" s="104"/>
      <c r="DD1968" s="104"/>
      <c r="DE1968" s="104"/>
      <c r="DF1968" s="104"/>
      <c r="DG1968" s="104"/>
      <c r="DH1968" s="104"/>
      <c r="DI1968" s="104"/>
      <c r="DJ1968" s="107"/>
    </row>
    <row r="1969" spans="1:114" x14ac:dyDescent="0.2">
      <c r="A1969" s="164"/>
      <c r="B1969" s="165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Q1969" s="116"/>
      <c r="R1969" s="116"/>
      <c r="S1969" s="116"/>
      <c r="T1969" s="116"/>
      <c r="U1969" s="116"/>
      <c r="V1969" s="116"/>
      <c r="W1969" s="116"/>
      <c r="X1969" s="116"/>
      <c r="Y1969" s="122"/>
      <c r="Z1969" s="104"/>
      <c r="AA1969" s="104"/>
      <c r="AB1969" s="104"/>
      <c r="AC1969" s="104"/>
      <c r="AD1969" s="104"/>
      <c r="AE1969" s="104"/>
      <c r="AF1969" s="104"/>
      <c r="AG1969" s="104"/>
      <c r="AH1969" s="104"/>
      <c r="AI1969" s="104"/>
      <c r="AJ1969" s="104"/>
      <c r="AK1969" s="104"/>
      <c r="AL1969" s="104"/>
      <c r="AM1969" s="104"/>
      <c r="AN1969" s="104"/>
      <c r="AO1969" s="104"/>
      <c r="AP1969" s="104"/>
      <c r="AQ1969" s="104"/>
      <c r="AR1969" s="104"/>
      <c r="AS1969" s="104"/>
      <c r="AT1969" s="104"/>
      <c r="AU1969" s="104"/>
      <c r="AV1969" s="104"/>
      <c r="AW1969" s="104"/>
      <c r="AX1969" s="104"/>
      <c r="AY1969" s="104"/>
      <c r="AZ1969" s="104"/>
      <c r="BA1969" s="104"/>
      <c r="BB1969" s="104"/>
      <c r="BC1969" s="104"/>
      <c r="BD1969" s="104"/>
      <c r="BE1969" s="104"/>
      <c r="BF1969" s="104"/>
      <c r="BG1969" s="104"/>
      <c r="BH1969" s="104"/>
      <c r="BI1969" s="104"/>
      <c r="BJ1969" s="104"/>
      <c r="BK1969" s="104"/>
      <c r="BL1969" s="104"/>
      <c r="BM1969" s="104"/>
      <c r="BN1969" s="104"/>
      <c r="BO1969" s="104"/>
      <c r="BP1969" s="104"/>
      <c r="BQ1969" s="104"/>
      <c r="BR1969" s="104"/>
      <c r="BS1969" s="104"/>
      <c r="BT1969" s="104"/>
      <c r="BU1969" s="104"/>
      <c r="BV1969" s="104"/>
      <c r="BW1969" s="104"/>
      <c r="BX1969" s="104"/>
      <c r="BY1969" s="104"/>
      <c r="BZ1969" s="104"/>
      <c r="CA1969" s="104"/>
      <c r="CB1969" s="104"/>
      <c r="CC1969" s="104"/>
      <c r="CD1969" s="104"/>
      <c r="CE1969" s="104"/>
      <c r="CF1969" s="104"/>
      <c r="CG1969" s="104"/>
      <c r="CH1969" s="104"/>
      <c r="CI1969" s="104"/>
      <c r="CJ1969" s="104"/>
      <c r="CK1969" s="104"/>
      <c r="CL1969" s="104"/>
      <c r="CM1969" s="104"/>
      <c r="CN1969" s="104"/>
      <c r="CO1969" s="104"/>
      <c r="CP1969" s="104"/>
      <c r="CQ1969" s="104"/>
      <c r="CR1969" s="104"/>
      <c r="CS1969" s="104"/>
      <c r="CT1969" s="104"/>
      <c r="CU1969" s="104"/>
      <c r="CV1969" s="104"/>
      <c r="CW1969" s="104"/>
      <c r="CX1969" s="104"/>
      <c r="CY1969" s="104"/>
      <c r="CZ1969" s="104"/>
      <c r="DA1969" s="104"/>
      <c r="DB1969" s="104"/>
      <c r="DC1969" s="104"/>
      <c r="DD1969" s="104"/>
      <c r="DE1969" s="104"/>
      <c r="DF1969" s="104"/>
      <c r="DG1969" s="104"/>
      <c r="DH1969" s="104"/>
      <c r="DI1969" s="104"/>
      <c r="DJ1969" s="107"/>
    </row>
    <row r="1970" spans="1:114" x14ac:dyDescent="0.2">
      <c r="A1970" s="164"/>
      <c r="B1970" s="165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Q1970" s="116"/>
      <c r="R1970" s="116"/>
      <c r="S1970" s="116"/>
      <c r="T1970" s="116"/>
      <c r="U1970" s="116"/>
      <c r="V1970" s="116"/>
      <c r="W1970" s="116"/>
      <c r="X1970" s="116"/>
      <c r="Y1970" s="122"/>
      <c r="Z1970" s="104"/>
      <c r="AA1970" s="104"/>
      <c r="AB1970" s="104"/>
      <c r="AC1970" s="104"/>
      <c r="AD1970" s="104"/>
      <c r="AE1970" s="104"/>
      <c r="AF1970" s="104"/>
      <c r="AG1970" s="104"/>
      <c r="AH1970" s="104"/>
      <c r="AI1970" s="104"/>
      <c r="AJ1970" s="104"/>
      <c r="AK1970" s="104"/>
      <c r="AL1970" s="104"/>
      <c r="AM1970" s="104"/>
      <c r="AN1970" s="104"/>
      <c r="AO1970" s="104"/>
      <c r="AP1970" s="104"/>
      <c r="AQ1970" s="104"/>
      <c r="AR1970" s="104"/>
      <c r="AS1970" s="104"/>
      <c r="AT1970" s="104"/>
      <c r="AU1970" s="104"/>
      <c r="AV1970" s="104"/>
      <c r="AW1970" s="104"/>
      <c r="AX1970" s="104"/>
      <c r="AY1970" s="104"/>
      <c r="AZ1970" s="104"/>
      <c r="BA1970" s="104"/>
      <c r="BB1970" s="104"/>
      <c r="BC1970" s="104"/>
      <c r="BD1970" s="104"/>
      <c r="BE1970" s="104"/>
      <c r="BF1970" s="104"/>
      <c r="BG1970" s="104"/>
      <c r="BH1970" s="104"/>
      <c r="BI1970" s="104"/>
      <c r="BJ1970" s="104"/>
      <c r="BK1970" s="104"/>
      <c r="BL1970" s="104"/>
      <c r="BM1970" s="104"/>
      <c r="BN1970" s="104"/>
      <c r="BO1970" s="104"/>
      <c r="BP1970" s="104"/>
      <c r="BQ1970" s="104"/>
      <c r="BR1970" s="104"/>
      <c r="BS1970" s="104"/>
      <c r="BT1970" s="104"/>
      <c r="BU1970" s="104"/>
      <c r="BV1970" s="104"/>
      <c r="BW1970" s="104"/>
      <c r="BX1970" s="104"/>
      <c r="BY1970" s="104"/>
      <c r="BZ1970" s="104"/>
      <c r="CA1970" s="104"/>
      <c r="CB1970" s="104"/>
      <c r="CC1970" s="104"/>
      <c r="CD1970" s="104"/>
      <c r="CE1970" s="104"/>
      <c r="CF1970" s="104"/>
      <c r="CG1970" s="104"/>
      <c r="CH1970" s="104"/>
      <c r="CI1970" s="104"/>
      <c r="CJ1970" s="104"/>
      <c r="CK1970" s="104"/>
      <c r="CL1970" s="104"/>
      <c r="CM1970" s="104"/>
      <c r="CN1970" s="104"/>
      <c r="CO1970" s="104"/>
      <c r="CP1970" s="104"/>
      <c r="CQ1970" s="104"/>
      <c r="CR1970" s="104"/>
      <c r="CS1970" s="104"/>
      <c r="CT1970" s="104"/>
      <c r="CU1970" s="104"/>
      <c r="CV1970" s="104"/>
      <c r="CW1970" s="104"/>
      <c r="CX1970" s="104"/>
      <c r="CY1970" s="104"/>
      <c r="CZ1970" s="104"/>
      <c r="DA1970" s="104"/>
      <c r="DB1970" s="104"/>
      <c r="DC1970" s="104"/>
      <c r="DD1970" s="104"/>
      <c r="DE1970" s="104"/>
      <c r="DF1970" s="104"/>
      <c r="DG1970" s="104"/>
      <c r="DH1970" s="104"/>
      <c r="DI1970" s="104"/>
      <c r="DJ1970" s="107"/>
    </row>
    <row r="1971" spans="1:114" x14ac:dyDescent="0.2">
      <c r="A1971" s="164"/>
      <c r="B1971" s="165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Q1971" s="116"/>
      <c r="R1971" s="116"/>
      <c r="S1971" s="116"/>
      <c r="T1971" s="116"/>
      <c r="U1971" s="116"/>
      <c r="V1971" s="116"/>
      <c r="W1971" s="116"/>
      <c r="X1971" s="116"/>
      <c r="Y1971" s="122"/>
      <c r="Z1971" s="104"/>
      <c r="AA1971" s="104"/>
      <c r="AB1971" s="104"/>
      <c r="AC1971" s="104"/>
      <c r="AD1971" s="104"/>
      <c r="AE1971" s="104"/>
      <c r="AF1971" s="104"/>
      <c r="AG1971" s="104"/>
      <c r="AH1971" s="104"/>
      <c r="AI1971" s="104"/>
      <c r="AJ1971" s="104"/>
      <c r="AK1971" s="104"/>
      <c r="AL1971" s="104"/>
      <c r="AM1971" s="104"/>
      <c r="AN1971" s="104"/>
      <c r="AO1971" s="104"/>
      <c r="AP1971" s="104"/>
      <c r="AQ1971" s="104"/>
      <c r="AR1971" s="104"/>
      <c r="AS1971" s="104"/>
      <c r="AT1971" s="104"/>
      <c r="AU1971" s="104"/>
      <c r="AV1971" s="104"/>
      <c r="AW1971" s="104"/>
      <c r="AX1971" s="104"/>
      <c r="AY1971" s="104"/>
      <c r="AZ1971" s="104"/>
      <c r="BA1971" s="104"/>
      <c r="BB1971" s="104"/>
      <c r="BC1971" s="104"/>
      <c r="BD1971" s="104"/>
      <c r="BE1971" s="104"/>
      <c r="BF1971" s="104"/>
      <c r="BG1971" s="104"/>
      <c r="BH1971" s="104"/>
      <c r="BI1971" s="104"/>
      <c r="BJ1971" s="104"/>
      <c r="BK1971" s="104"/>
      <c r="BL1971" s="104"/>
      <c r="BM1971" s="104"/>
      <c r="BN1971" s="104"/>
      <c r="BO1971" s="104"/>
      <c r="BP1971" s="104"/>
      <c r="BQ1971" s="104"/>
      <c r="BR1971" s="104"/>
      <c r="BS1971" s="104"/>
      <c r="BT1971" s="104"/>
      <c r="BU1971" s="104"/>
      <c r="BV1971" s="104"/>
      <c r="BW1971" s="104"/>
      <c r="BX1971" s="104"/>
      <c r="BY1971" s="104"/>
      <c r="BZ1971" s="104"/>
      <c r="CA1971" s="104"/>
      <c r="CB1971" s="104"/>
      <c r="CC1971" s="104"/>
      <c r="CD1971" s="104"/>
      <c r="CE1971" s="104"/>
      <c r="CF1971" s="104"/>
      <c r="CG1971" s="104"/>
      <c r="CH1971" s="104"/>
      <c r="CI1971" s="104"/>
      <c r="CJ1971" s="104"/>
      <c r="CK1971" s="104"/>
      <c r="CL1971" s="104"/>
      <c r="CM1971" s="104"/>
      <c r="CN1971" s="104"/>
      <c r="CO1971" s="104"/>
      <c r="CP1971" s="104"/>
      <c r="CQ1971" s="104"/>
      <c r="CR1971" s="104"/>
      <c r="CS1971" s="104"/>
      <c r="CT1971" s="104"/>
      <c r="CU1971" s="104"/>
      <c r="CV1971" s="104"/>
      <c r="CW1971" s="104"/>
      <c r="CX1971" s="104"/>
      <c r="CY1971" s="104"/>
      <c r="CZ1971" s="104"/>
      <c r="DA1971" s="104"/>
      <c r="DB1971" s="104"/>
      <c r="DC1971" s="104"/>
      <c r="DD1971" s="104"/>
      <c r="DE1971" s="104"/>
      <c r="DF1971" s="104"/>
      <c r="DG1971" s="104"/>
      <c r="DH1971" s="104"/>
      <c r="DI1971" s="104"/>
      <c r="DJ1971" s="107"/>
    </row>
    <row r="1972" spans="1:114" x14ac:dyDescent="0.2">
      <c r="A1972" s="164"/>
      <c r="B1972" s="165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Q1972" s="116"/>
      <c r="R1972" s="116"/>
      <c r="S1972" s="116"/>
      <c r="T1972" s="116"/>
      <c r="U1972" s="116"/>
      <c r="V1972" s="116"/>
      <c r="W1972" s="116"/>
      <c r="X1972" s="116"/>
      <c r="Y1972" s="122"/>
      <c r="Z1972" s="104"/>
      <c r="AA1972" s="104"/>
      <c r="AB1972" s="104"/>
      <c r="AC1972" s="104"/>
      <c r="AD1972" s="104"/>
      <c r="AE1972" s="104"/>
      <c r="AF1972" s="104"/>
      <c r="AG1972" s="104"/>
      <c r="AH1972" s="104"/>
      <c r="AI1972" s="104"/>
      <c r="AJ1972" s="104"/>
      <c r="AK1972" s="104"/>
      <c r="AL1972" s="104"/>
      <c r="AM1972" s="104"/>
      <c r="AN1972" s="104"/>
      <c r="AO1972" s="104"/>
      <c r="AP1972" s="104"/>
      <c r="AQ1972" s="104"/>
      <c r="AR1972" s="104"/>
      <c r="AS1972" s="104"/>
      <c r="AT1972" s="104"/>
      <c r="AU1972" s="104"/>
      <c r="AV1972" s="104"/>
      <c r="AW1972" s="104"/>
      <c r="AX1972" s="104"/>
      <c r="AY1972" s="104"/>
      <c r="AZ1972" s="104"/>
      <c r="BA1972" s="104"/>
      <c r="BB1972" s="104"/>
      <c r="BC1972" s="104"/>
      <c r="BD1972" s="104"/>
      <c r="BE1972" s="104"/>
      <c r="BF1972" s="104"/>
      <c r="BG1972" s="104"/>
      <c r="BH1972" s="104"/>
      <c r="BI1972" s="104"/>
      <c r="BJ1972" s="104"/>
      <c r="BK1972" s="104"/>
      <c r="BL1972" s="104"/>
      <c r="BM1972" s="104"/>
      <c r="BN1972" s="104"/>
      <c r="BO1972" s="104"/>
      <c r="BP1972" s="104"/>
      <c r="BQ1972" s="104"/>
      <c r="BR1972" s="104"/>
      <c r="BS1972" s="104"/>
      <c r="BT1972" s="104"/>
      <c r="BU1972" s="104"/>
      <c r="BV1972" s="104"/>
      <c r="BW1972" s="104"/>
      <c r="BX1972" s="104"/>
      <c r="BY1972" s="104"/>
      <c r="BZ1972" s="104"/>
      <c r="CA1972" s="104"/>
      <c r="CB1972" s="104"/>
      <c r="CC1972" s="104"/>
      <c r="CD1972" s="104"/>
      <c r="CE1972" s="104"/>
      <c r="CF1972" s="104"/>
      <c r="CG1972" s="104"/>
      <c r="CH1972" s="104"/>
      <c r="CI1972" s="104"/>
      <c r="CJ1972" s="104"/>
      <c r="CK1972" s="104"/>
      <c r="CL1972" s="104"/>
      <c r="CM1972" s="104"/>
      <c r="CN1972" s="104"/>
      <c r="CO1972" s="104"/>
      <c r="CP1972" s="104"/>
      <c r="CQ1972" s="104"/>
      <c r="CR1972" s="104"/>
      <c r="CS1972" s="104"/>
      <c r="CT1972" s="104"/>
      <c r="CU1972" s="104"/>
      <c r="CV1972" s="104"/>
      <c r="CW1972" s="104"/>
      <c r="CX1972" s="104"/>
      <c r="CY1972" s="104"/>
      <c r="CZ1972" s="104"/>
      <c r="DA1972" s="104"/>
      <c r="DB1972" s="104"/>
      <c r="DC1972" s="104"/>
      <c r="DD1972" s="104"/>
      <c r="DE1972" s="104"/>
      <c r="DF1972" s="104"/>
      <c r="DG1972" s="104"/>
      <c r="DH1972" s="104"/>
      <c r="DI1972" s="104"/>
      <c r="DJ1972" s="107"/>
    </row>
    <row r="1973" spans="1:114" x14ac:dyDescent="0.2">
      <c r="A1973" s="164"/>
      <c r="B1973" s="165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Q1973" s="116"/>
      <c r="R1973" s="116"/>
      <c r="S1973" s="116"/>
      <c r="T1973" s="116"/>
      <c r="U1973" s="116"/>
      <c r="V1973" s="116"/>
      <c r="W1973" s="116"/>
      <c r="X1973" s="116"/>
      <c r="Y1973" s="122"/>
      <c r="Z1973" s="104"/>
      <c r="AA1973" s="104"/>
      <c r="AB1973" s="104"/>
      <c r="AC1973" s="104"/>
      <c r="AD1973" s="104"/>
      <c r="AE1973" s="104"/>
      <c r="AF1973" s="104"/>
      <c r="AG1973" s="104"/>
      <c r="AH1973" s="104"/>
      <c r="AI1973" s="104"/>
      <c r="AJ1973" s="104"/>
      <c r="AK1973" s="104"/>
      <c r="AL1973" s="104"/>
      <c r="AM1973" s="104"/>
      <c r="AN1973" s="104"/>
      <c r="AO1973" s="104"/>
      <c r="AP1973" s="104"/>
      <c r="AQ1973" s="104"/>
      <c r="AR1973" s="104"/>
      <c r="AS1973" s="104"/>
      <c r="AT1973" s="104"/>
      <c r="AU1973" s="104"/>
      <c r="AV1973" s="104"/>
      <c r="AW1973" s="104"/>
      <c r="AX1973" s="104"/>
      <c r="AY1973" s="104"/>
      <c r="AZ1973" s="104"/>
      <c r="BA1973" s="104"/>
      <c r="BB1973" s="104"/>
      <c r="BC1973" s="104"/>
      <c r="BD1973" s="104"/>
      <c r="BE1973" s="104"/>
      <c r="BF1973" s="104"/>
      <c r="BG1973" s="104"/>
      <c r="BH1973" s="104"/>
      <c r="BI1973" s="104"/>
      <c r="BJ1973" s="104"/>
      <c r="BK1973" s="104"/>
      <c r="BL1973" s="104"/>
      <c r="BM1973" s="104"/>
      <c r="BN1973" s="104"/>
      <c r="BO1973" s="104"/>
      <c r="BP1973" s="104"/>
      <c r="BQ1973" s="104"/>
      <c r="BR1973" s="104"/>
      <c r="BS1973" s="104"/>
      <c r="BT1973" s="104"/>
      <c r="BU1973" s="104"/>
      <c r="BV1973" s="104"/>
      <c r="BW1973" s="104"/>
      <c r="BX1973" s="104"/>
      <c r="BY1973" s="104"/>
      <c r="BZ1973" s="104"/>
      <c r="CA1973" s="104"/>
      <c r="CB1973" s="104"/>
      <c r="CC1973" s="104"/>
      <c r="CD1973" s="104"/>
      <c r="CE1973" s="104"/>
      <c r="CF1973" s="104"/>
      <c r="CG1973" s="104"/>
      <c r="CH1973" s="104"/>
      <c r="CI1973" s="104"/>
      <c r="CJ1973" s="104"/>
      <c r="CK1973" s="104"/>
      <c r="CL1973" s="104"/>
      <c r="CM1973" s="104"/>
      <c r="CN1973" s="104"/>
      <c r="CO1973" s="104"/>
      <c r="CP1973" s="104"/>
      <c r="CQ1973" s="104"/>
      <c r="CR1973" s="104"/>
      <c r="CS1973" s="104"/>
      <c r="CT1973" s="104"/>
      <c r="CU1973" s="104"/>
      <c r="CV1973" s="104"/>
      <c r="CW1973" s="104"/>
      <c r="CX1973" s="104"/>
      <c r="CY1973" s="104"/>
      <c r="CZ1973" s="104"/>
      <c r="DA1973" s="104"/>
      <c r="DB1973" s="104"/>
      <c r="DC1973" s="104"/>
      <c r="DD1973" s="104"/>
      <c r="DE1973" s="104"/>
      <c r="DF1973" s="104"/>
      <c r="DG1973" s="104"/>
      <c r="DH1973" s="104"/>
      <c r="DI1973" s="104"/>
      <c r="DJ1973" s="107"/>
    </row>
    <row r="1974" spans="1:114" x14ac:dyDescent="0.2">
      <c r="A1974" s="164"/>
      <c r="B1974" s="165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Q1974" s="116"/>
      <c r="R1974" s="116"/>
      <c r="S1974" s="116"/>
      <c r="T1974" s="116"/>
      <c r="U1974" s="116"/>
      <c r="V1974" s="116"/>
      <c r="W1974" s="116"/>
      <c r="X1974" s="116"/>
      <c r="Y1974" s="122"/>
      <c r="Z1974" s="104"/>
      <c r="AA1974" s="104"/>
      <c r="AB1974" s="104"/>
      <c r="AC1974" s="104"/>
      <c r="AD1974" s="104"/>
      <c r="AE1974" s="104"/>
      <c r="AF1974" s="104"/>
      <c r="AG1974" s="104"/>
      <c r="AH1974" s="104"/>
      <c r="AI1974" s="104"/>
      <c r="AJ1974" s="104"/>
      <c r="AK1974" s="104"/>
      <c r="AL1974" s="104"/>
      <c r="AM1974" s="104"/>
      <c r="AN1974" s="104"/>
      <c r="AO1974" s="104"/>
      <c r="AP1974" s="104"/>
      <c r="AQ1974" s="104"/>
      <c r="AR1974" s="104"/>
      <c r="AS1974" s="104"/>
      <c r="AT1974" s="104"/>
      <c r="AU1974" s="104"/>
      <c r="AV1974" s="104"/>
      <c r="AW1974" s="104"/>
      <c r="AX1974" s="104"/>
      <c r="AY1974" s="104"/>
      <c r="AZ1974" s="104"/>
      <c r="BA1974" s="104"/>
      <c r="BB1974" s="104"/>
      <c r="BC1974" s="104"/>
      <c r="BD1974" s="104"/>
      <c r="BE1974" s="104"/>
      <c r="BF1974" s="104"/>
      <c r="BG1974" s="104"/>
      <c r="BH1974" s="104"/>
      <c r="BI1974" s="104"/>
      <c r="BJ1974" s="104"/>
      <c r="BK1974" s="104"/>
      <c r="BL1974" s="104"/>
      <c r="BM1974" s="104"/>
      <c r="BN1974" s="104"/>
      <c r="BO1974" s="104"/>
      <c r="BP1974" s="104"/>
      <c r="BQ1974" s="104"/>
      <c r="BR1974" s="104"/>
      <c r="BS1974" s="104"/>
      <c r="BT1974" s="104"/>
      <c r="BU1974" s="104"/>
      <c r="BV1974" s="104"/>
      <c r="BW1974" s="104"/>
      <c r="BX1974" s="104"/>
      <c r="BY1974" s="104"/>
      <c r="BZ1974" s="104"/>
      <c r="CA1974" s="104"/>
      <c r="CB1974" s="104"/>
      <c r="CC1974" s="104"/>
      <c r="CD1974" s="104"/>
      <c r="CE1974" s="104"/>
      <c r="CF1974" s="104"/>
      <c r="CG1974" s="104"/>
      <c r="CH1974" s="104"/>
      <c r="CI1974" s="104"/>
      <c r="CJ1974" s="104"/>
      <c r="CK1974" s="104"/>
      <c r="CL1974" s="104"/>
      <c r="CM1974" s="104"/>
      <c r="CN1974" s="104"/>
      <c r="CO1974" s="104"/>
      <c r="CP1974" s="104"/>
      <c r="CQ1974" s="104"/>
      <c r="CR1974" s="104"/>
      <c r="CS1974" s="104"/>
      <c r="CT1974" s="104"/>
      <c r="CU1974" s="104"/>
      <c r="CV1974" s="104"/>
      <c r="CW1974" s="104"/>
      <c r="CX1974" s="104"/>
      <c r="CY1974" s="104"/>
      <c r="CZ1974" s="104"/>
      <c r="DA1974" s="104"/>
      <c r="DB1974" s="104"/>
      <c r="DC1974" s="104"/>
      <c r="DD1974" s="104"/>
      <c r="DE1974" s="104"/>
      <c r="DF1974" s="104"/>
      <c r="DG1974" s="104"/>
      <c r="DH1974" s="104"/>
      <c r="DI1974" s="104"/>
      <c r="DJ1974" s="107"/>
    </row>
    <row r="1975" spans="1:114" x14ac:dyDescent="0.2">
      <c r="A1975" s="164"/>
      <c r="B1975" s="165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Q1975" s="116"/>
      <c r="R1975" s="116"/>
      <c r="S1975" s="116"/>
      <c r="T1975" s="116"/>
      <c r="U1975" s="116"/>
      <c r="V1975" s="116"/>
      <c r="W1975" s="116"/>
      <c r="X1975" s="116"/>
      <c r="Y1975" s="122"/>
      <c r="Z1975" s="104"/>
      <c r="AA1975" s="104"/>
      <c r="AB1975" s="104"/>
      <c r="AC1975" s="104"/>
      <c r="AD1975" s="104"/>
      <c r="AE1975" s="104"/>
      <c r="AF1975" s="104"/>
      <c r="AG1975" s="104"/>
      <c r="AH1975" s="104"/>
      <c r="AI1975" s="104"/>
      <c r="AJ1975" s="104"/>
      <c r="AK1975" s="104"/>
      <c r="AL1975" s="104"/>
      <c r="AM1975" s="104"/>
      <c r="AN1975" s="104"/>
      <c r="AO1975" s="104"/>
      <c r="AP1975" s="104"/>
      <c r="AQ1975" s="104"/>
      <c r="AR1975" s="104"/>
      <c r="AS1975" s="104"/>
      <c r="AT1975" s="104"/>
      <c r="AU1975" s="104"/>
      <c r="AV1975" s="104"/>
      <c r="AW1975" s="104"/>
      <c r="AX1975" s="104"/>
      <c r="AY1975" s="104"/>
      <c r="AZ1975" s="104"/>
      <c r="BA1975" s="104"/>
      <c r="BB1975" s="104"/>
      <c r="BC1975" s="104"/>
      <c r="BD1975" s="104"/>
      <c r="BE1975" s="104"/>
      <c r="BF1975" s="104"/>
      <c r="BG1975" s="104"/>
      <c r="BH1975" s="104"/>
      <c r="BI1975" s="104"/>
      <c r="BJ1975" s="104"/>
      <c r="BK1975" s="104"/>
      <c r="BL1975" s="104"/>
      <c r="BM1975" s="104"/>
      <c r="BN1975" s="104"/>
      <c r="BO1975" s="104"/>
      <c r="BP1975" s="104"/>
      <c r="BQ1975" s="104"/>
      <c r="BR1975" s="104"/>
      <c r="BS1975" s="104"/>
      <c r="BT1975" s="104"/>
      <c r="BU1975" s="104"/>
      <c r="BV1975" s="104"/>
      <c r="BW1975" s="104"/>
      <c r="BX1975" s="104"/>
      <c r="BY1975" s="104"/>
      <c r="BZ1975" s="104"/>
      <c r="CA1975" s="104"/>
      <c r="CB1975" s="104"/>
      <c r="CC1975" s="104"/>
      <c r="CD1975" s="104"/>
      <c r="CE1975" s="104"/>
      <c r="CF1975" s="104"/>
      <c r="CG1975" s="104"/>
      <c r="CH1975" s="104"/>
      <c r="CI1975" s="104"/>
      <c r="CJ1975" s="104"/>
      <c r="CK1975" s="104"/>
      <c r="CL1975" s="104"/>
      <c r="CM1975" s="104"/>
      <c r="CN1975" s="104"/>
      <c r="CO1975" s="104"/>
      <c r="CP1975" s="104"/>
      <c r="CQ1975" s="104"/>
      <c r="CR1975" s="104"/>
      <c r="CS1975" s="104"/>
      <c r="CT1975" s="104"/>
      <c r="CU1975" s="104"/>
      <c r="CV1975" s="104"/>
      <c r="CW1975" s="104"/>
      <c r="CX1975" s="104"/>
      <c r="CY1975" s="104"/>
      <c r="CZ1975" s="104"/>
      <c r="DA1975" s="104"/>
      <c r="DB1975" s="104"/>
      <c r="DC1975" s="104"/>
      <c r="DD1975" s="104"/>
      <c r="DE1975" s="104"/>
      <c r="DF1975" s="104"/>
      <c r="DG1975" s="104"/>
      <c r="DH1975" s="104"/>
      <c r="DI1975" s="104"/>
      <c r="DJ1975" s="107"/>
    </row>
    <row r="1976" spans="1:114" x14ac:dyDescent="0.2">
      <c r="A1976" s="164"/>
      <c r="B1976" s="165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Q1976" s="116"/>
      <c r="R1976" s="116"/>
      <c r="S1976" s="116"/>
      <c r="T1976" s="116"/>
      <c r="U1976" s="116"/>
      <c r="V1976" s="116"/>
      <c r="W1976" s="116"/>
      <c r="X1976" s="116"/>
      <c r="Y1976" s="122"/>
      <c r="Z1976" s="104"/>
      <c r="AA1976" s="104"/>
      <c r="AB1976" s="104"/>
      <c r="AC1976" s="104"/>
      <c r="AD1976" s="104"/>
      <c r="AE1976" s="104"/>
      <c r="AF1976" s="104"/>
      <c r="AG1976" s="104"/>
      <c r="AH1976" s="104"/>
      <c r="AI1976" s="104"/>
      <c r="AJ1976" s="104"/>
      <c r="AK1976" s="104"/>
      <c r="AL1976" s="104"/>
      <c r="AM1976" s="104"/>
      <c r="AN1976" s="104"/>
      <c r="AO1976" s="104"/>
      <c r="AP1976" s="104"/>
      <c r="AQ1976" s="104"/>
      <c r="AR1976" s="104"/>
      <c r="AS1976" s="104"/>
      <c r="AT1976" s="104"/>
      <c r="AU1976" s="104"/>
      <c r="AV1976" s="104"/>
      <c r="AW1976" s="104"/>
      <c r="AX1976" s="104"/>
      <c r="AY1976" s="104"/>
      <c r="AZ1976" s="104"/>
      <c r="BA1976" s="104"/>
      <c r="BB1976" s="104"/>
      <c r="BC1976" s="104"/>
      <c r="BD1976" s="104"/>
      <c r="BE1976" s="104"/>
      <c r="BF1976" s="104"/>
      <c r="BG1976" s="104"/>
      <c r="BH1976" s="104"/>
      <c r="BI1976" s="104"/>
      <c r="BJ1976" s="104"/>
      <c r="BK1976" s="104"/>
      <c r="BL1976" s="104"/>
      <c r="BM1976" s="104"/>
      <c r="BN1976" s="104"/>
      <c r="BO1976" s="104"/>
      <c r="BP1976" s="104"/>
      <c r="BQ1976" s="104"/>
      <c r="BR1976" s="104"/>
      <c r="BS1976" s="104"/>
      <c r="BT1976" s="104"/>
      <c r="BU1976" s="104"/>
      <c r="BV1976" s="104"/>
      <c r="BW1976" s="104"/>
      <c r="BX1976" s="104"/>
      <c r="BY1976" s="104"/>
      <c r="BZ1976" s="104"/>
      <c r="CA1976" s="104"/>
      <c r="CB1976" s="104"/>
      <c r="CC1976" s="104"/>
      <c r="CD1976" s="104"/>
      <c r="CE1976" s="104"/>
      <c r="CF1976" s="104"/>
      <c r="CG1976" s="104"/>
      <c r="CH1976" s="104"/>
      <c r="CI1976" s="104"/>
      <c r="CJ1976" s="104"/>
      <c r="CK1976" s="104"/>
      <c r="CL1976" s="104"/>
      <c r="CM1976" s="104"/>
      <c r="CN1976" s="104"/>
      <c r="CO1976" s="104"/>
      <c r="CP1976" s="104"/>
      <c r="CQ1976" s="104"/>
      <c r="CR1976" s="104"/>
      <c r="CS1976" s="104"/>
      <c r="CT1976" s="104"/>
      <c r="CU1976" s="104"/>
      <c r="CV1976" s="104"/>
      <c r="CW1976" s="104"/>
      <c r="CX1976" s="104"/>
      <c r="CY1976" s="104"/>
      <c r="CZ1976" s="104"/>
      <c r="DA1976" s="104"/>
      <c r="DB1976" s="104"/>
      <c r="DC1976" s="104"/>
      <c r="DD1976" s="104"/>
      <c r="DE1976" s="104"/>
      <c r="DF1976" s="104"/>
      <c r="DG1976" s="104"/>
      <c r="DH1976" s="104"/>
      <c r="DI1976" s="104"/>
      <c r="DJ1976" s="107"/>
    </row>
    <row r="1977" spans="1:114" x14ac:dyDescent="0.2">
      <c r="A1977" s="164"/>
      <c r="B1977" s="165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Q1977" s="116"/>
      <c r="R1977" s="116"/>
      <c r="S1977" s="116"/>
      <c r="T1977" s="116"/>
      <c r="U1977" s="116"/>
      <c r="V1977" s="116"/>
      <c r="W1977" s="116"/>
      <c r="X1977" s="116"/>
      <c r="Y1977" s="122"/>
      <c r="Z1977" s="104"/>
      <c r="AA1977" s="104"/>
      <c r="AB1977" s="104"/>
      <c r="AC1977" s="104"/>
      <c r="AD1977" s="104"/>
      <c r="AE1977" s="104"/>
      <c r="AF1977" s="104"/>
      <c r="AG1977" s="104"/>
      <c r="AH1977" s="104"/>
      <c r="AI1977" s="104"/>
      <c r="AJ1977" s="104"/>
      <c r="AK1977" s="104"/>
      <c r="AL1977" s="104"/>
      <c r="AM1977" s="104"/>
      <c r="AN1977" s="104"/>
      <c r="AO1977" s="104"/>
      <c r="AP1977" s="104"/>
      <c r="AQ1977" s="104"/>
      <c r="AR1977" s="104"/>
      <c r="AS1977" s="104"/>
      <c r="AT1977" s="104"/>
      <c r="AU1977" s="104"/>
      <c r="AV1977" s="104"/>
      <c r="AW1977" s="104"/>
      <c r="AX1977" s="104"/>
      <c r="AY1977" s="104"/>
      <c r="AZ1977" s="104"/>
      <c r="BA1977" s="104"/>
      <c r="BB1977" s="104"/>
      <c r="BC1977" s="104"/>
      <c r="BD1977" s="104"/>
      <c r="BE1977" s="104"/>
      <c r="BF1977" s="104"/>
      <c r="BG1977" s="104"/>
      <c r="BH1977" s="104"/>
      <c r="BI1977" s="104"/>
      <c r="BJ1977" s="104"/>
      <c r="BK1977" s="104"/>
      <c r="BL1977" s="104"/>
      <c r="BM1977" s="104"/>
      <c r="BN1977" s="104"/>
      <c r="BO1977" s="104"/>
      <c r="BP1977" s="104"/>
      <c r="BQ1977" s="104"/>
      <c r="BR1977" s="104"/>
      <c r="BS1977" s="104"/>
      <c r="BT1977" s="104"/>
      <c r="BU1977" s="104"/>
      <c r="BV1977" s="104"/>
      <c r="BW1977" s="104"/>
      <c r="BX1977" s="104"/>
      <c r="BY1977" s="104"/>
      <c r="BZ1977" s="104"/>
      <c r="CA1977" s="104"/>
      <c r="CB1977" s="104"/>
      <c r="CC1977" s="104"/>
      <c r="CD1977" s="104"/>
      <c r="CE1977" s="104"/>
      <c r="CF1977" s="104"/>
      <c r="CG1977" s="104"/>
      <c r="CH1977" s="104"/>
      <c r="CI1977" s="104"/>
      <c r="CJ1977" s="104"/>
      <c r="CK1977" s="104"/>
      <c r="CL1977" s="104"/>
      <c r="CM1977" s="104"/>
      <c r="CN1977" s="104"/>
      <c r="CO1977" s="104"/>
      <c r="CP1977" s="104"/>
      <c r="CQ1977" s="104"/>
      <c r="CR1977" s="104"/>
      <c r="CS1977" s="104"/>
      <c r="CT1977" s="104"/>
      <c r="CU1977" s="104"/>
      <c r="CV1977" s="104"/>
      <c r="CW1977" s="104"/>
      <c r="CX1977" s="104"/>
      <c r="CY1977" s="104"/>
      <c r="CZ1977" s="104"/>
      <c r="DA1977" s="104"/>
      <c r="DB1977" s="104"/>
      <c r="DC1977" s="104"/>
      <c r="DD1977" s="104"/>
      <c r="DE1977" s="104"/>
      <c r="DF1977" s="104"/>
      <c r="DG1977" s="104"/>
      <c r="DH1977" s="104"/>
      <c r="DI1977" s="104"/>
      <c r="DJ1977" s="107"/>
    </row>
    <row r="1978" spans="1:114" x14ac:dyDescent="0.2">
      <c r="A1978" s="164"/>
      <c r="B1978" s="165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Q1978" s="116"/>
      <c r="R1978" s="116"/>
      <c r="S1978" s="116"/>
      <c r="T1978" s="116"/>
      <c r="U1978" s="116"/>
      <c r="V1978" s="116"/>
      <c r="W1978" s="116"/>
      <c r="X1978" s="116"/>
      <c r="Y1978" s="122"/>
      <c r="Z1978" s="104"/>
      <c r="AA1978" s="104"/>
      <c r="AB1978" s="104"/>
      <c r="AC1978" s="104"/>
      <c r="AD1978" s="104"/>
      <c r="AE1978" s="104"/>
      <c r="AF1978" s="104"/>
      <c r="AG1978" s="104"/>
      <c r="AH1978" s="104"/>
      <c r="AI1978" s="104"/>
      <c r="AJ1978" s="104"/>
      <c r="AK1978" s="104"/>
      <c r="AL1978" s="104"/>
      <c r="AM1978" s="104"/>
      <c r="AN1978" s="104"/>
      <c r="AO1978" s="104"/>
      <c r="AP1978" s="104"/>
      <c r="AQ1978" s="104"/>
      <c r="AR1978" s="104"/>
      <c r="AS1978" s="104"/>
      <c r="AT1978" s="104"/>
      <c r="AU1978" s="104"/>
      <c r="AV1978" s="104"/>
      <c r="AW1978" s="104"/>
      <c r="AX1978" s="104"/>
      <c r="AY1978" s="104"/>
      <c r="AZ1978" s="104"/>
      <c r="BA1978" s="104"/>
      <c r="BB1978" s="104"/>
      <c r="BC1978" s="104"/>
      <c r="BD1978" s="104"/>
      <c r="BE1978" s="104"/>
      <c r="BF1978" s="104"/>
      <c r="BG1978" s="104"/>
      <c r="BH1978" s="104"/>
      <c r="BI1978" s="104"/>
      <c r="BJ1978" s="104"/>
      <c r="BK1978" s="104"/>
      <c r="BL1978" s="104"/>
      <c r="BM1978" s="104"/>
      <c r="BN1978" s="104"/>
      <c r="BO1978" s="104"/>
      <c r="BP1978" s="104"/>
      <c r="BQ1978" s="104"/>
      <c r="BR1978" s="104"/>
      <c r="BS1978" s="104"/>
      <c r="BT1978" s="104"/>
      <c r="BU1978" s="104"/>
      <c r="BV1978" s="104"/>
      <c r="BW1978" s="104"/>
      <c r="BX1978" s="104"/>
      <c r="BY1978" s="104"/>
      <c r="BZ1978" s="104"/>
      <c r="CA1978" s="104"/>
      <c r="CB1978" s="104"/>
      <c r="CC1978" s="104"/>
      <c r="CD1978" s="104"/>
      <c r="CE1978" s="104"/>
      <c r="CF1978" s="104"/>
      <c r="CG1978" s="104"/>
      <c r="CH1978" s="104"/>
      <c r="CI1978" s="104"/>
      <c r="CJ1978" s="104"/>
      <c r="CK1978" s="104"/>
      <c r="CL1978" s="104"/>
      <c r="CM1978" s="104"/>
      <c r="CN1978" s="104"/>
      <c r="CO1978" s="104"/>
      <c r="CP1978" s="104"/>
      <c r="CQ1978" s="104"/>
      <c r="CR1978" s="104"/>
      <c r="CS1978" s="104"/>
      <c r="CT1978" s="104"/>
      <c r="CU1978" s="104"/>
      <c r="CV1978" s="104"/>
      <c r="CW1978" s="104"/>
      <c r="CX1978" s="104"/>
      <c r="CY1978" s="104"/>
      <c r="CZ1978" s="104"/>
      <c r="DA1978" s="104"/>
      <c r="DB1978" s="104"/>
      <c r="DC1978" s="104"/>
      <c r="DD1978" s="104"/>
      <c r="DE1978" s="104"/>
      <c r="DF1978" s="104"/>
      <c r="DG1978" s="104"/>
      <c r="DH1978" s="104"/>
      <c r="DI1978" s="104"/>
      <c r="DJ1978" s="107"/>
    </row>
    <row r="1979" spans="1:114" x14ac:dyDescent="0.2">
      <c r="A1979" s="164"/>
      <c r="B1979" s="165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Q1979" s="116"/>
      <c r="R1979" s="116"/>
      <c r="S1979" s="116"/>
      <c r="T1979" s="116"/>
      <c r="U1979" s="116"/>
      <c r="V1979" s="116"/>
      <c r="W1979" s="116"/>
      <c r="X1979" s="116"/>
      <c r="Y1979" s="122"/>
      <c r="Z1979" s="104"/>
      <c r="AA1979" s="104"/>
      <c r="AB1979" s="104"/>
      <c r="AC1979" s="104"/>
      <c r="AD1979" s="104"/>
      <c r="AE1979" s="104"/>
      <c r="AF1979" s="104"/>
      <c r="AG1979" s="104"/>
      <c r="AH1979" s="104"/>
      <c r="AI1979" s="104"/>
      <c r="AJ1979" s="104"/>
      <c r="AK1979" s="104"/>
      <c r="AL1979" s="104"/>
      <c r="AM1979" s="104"/>
      <c r="AN1979" s="104"/>
      <c r="AO1979" s="104"/>
      <c r="AP1979" s="104"/>
      <c r="AQ1979" s="104"/>
      <c r="AR1979" s="104"/>
      <c r="AS1979" s="104"/>
      <c r="AT1979" s="104"/>
      <c r="AU1979" s="104"/>
      <c r="AV1979" s="104"/>
      <c r="AW1979" s="104"/>
      <c r="AX1979" s="104"/>
      <c r="AY1979" s="104"/>
      <c r="AZ1979" s="104"/>
      <c r="BA1979" s="104"/>
      <c r="BB1979" s="104"/>
      <c r="BC1979" s="104"/>
      <c r="BD1979" s="104"/>
      <c r="BE1979" s="104"/>
      <c r="BF1979" s="104"/>
      <c r="BG1979" s="104"/>
      <c r="BH1979" s="104"/>
      <c r="BI1979" s="104"/>
      <c r="BJ1979" s="104"/>
      <c r="BK1979" s="104"/>
      <c r="BL1979" s="104"/>
      <c r="BM1979" s="104"/>
      <c r="BN1979" s="104"/>
      <c r="BO1979" s="104"/>
      <c r="BP1979" s="104"/>
      <c r="BQ1979" s="104"/>
      <c r="BR1979" s="104"/>
      <c r="BS1979" s="104"/>
      <c r="BT1979" s="104"/>
      <c r="BU1979" s="104"/>
      <c r="BV1979" s="104"/>
      <c r="BW1979" s="104"/>
      <c r="BX1979" s="104"/>
      <c r="BY1979" s="104"/>
      <c r="BZ1979" s="104"/>
      <c r="CA1979" s="104"/>
      <c r="CB1979" s="104"/>
      <c r="CC1979" s="104"/>
      <c r="CD1979" s="104"/>
      <c r="CE1979" s="104"/>
      <c r="CF1979" s="104"/>
      <c r="CG1979" s="104"/>
      <c r="CH1979" s="104"/>
      <c r="CI1979" s="104"/>
      <c r="CJ1979" s="104"/>
      <c r="CK1979" s="104"/>
      <c r="CL1979" s="104"/>
      <c r="CM1979" s="104"/>
      <c r="CN1979" s="104"/>
      <c r="CO1979" s="104"/>
      <c r="CP1979" s="104"/>
      <c r="CQ1979" s="104"/>
      <c r="CR1979" s="104"/>
      <c r="CS1979" s="104"/>
      <c r="CT1979" s="104"/>
      <c r="CU1979" s="104"/>
      <c r="CV1979" s="104"/>
      <c r="CW1979" s="104"/>
      <c r="CX1979" s="104"/>
      <c r="CY1979" s="104"/>
      <c r="CZ1979" s="104"/>
      <c r="DA1979" s="104"/>
      <c r="DB1979" s="104"/>
      <c r="DC1979" s="104"/>
      <c r="DD1979" s="104"/>
      <c r="DE1979" s="104"/>
      <c r="DF1979" s="104"/>
      <c r="DG1979" s="104"/>
      <c r="DH1979" s="104"/>
      <c r="DI1979" s="104"/>
      <c r="DJ1979" s="107"/>
    </row>
    <row r="1980" spans="1:114" x14ac:dyDescent="0.2">
      <c r="A1980" s="164"/>
      <c r="B1980" s="165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Q1980" s="116"/>
      <c r="R1980" s="116"/>
      <c r="S1980" s="116"/>
      <c r="T1980" s="116"/>
      <c r="U1980" s="116"/>
      <c r="V1980" s="116"/>
      <c r="W1980" s="116"/>
      <c r="X1980" s="116"/>
      <c r="Y1980" s="122"/>
      <c r="Z1980" s="104"/>
      <c r="AA1980" s="104"/>
      <c r="AB1980" s="104"/>
      <c r="AC1980" s="104"/>
      <c r="AD1980" s="104"/>
      <c r="AE1980" s="104"/>
      <c r="AF1980" s="104"/>
      <c r="AG1980" s="104"/>
      <c r="AH1980" s="104"/>
      <c r="AI1980" s="104"/>
      <c r="AJ1980" s="104"/>
      <c r="AK1980" s="104"/>
      <c r="AL1980" s="104"/>
      <c r="AM1980" s="104"/>
      <c r="AN1980" s="104"/>
      <c r="AO1980" s="104"/>
      <c r="AP1980" s="104"/>
      <c r="AQ1980" s="104"/>
      <c r="AR1980" s="104"/>
      <c r="AS1980" s="104"/>
      <c r="AT1980" s="104"/>
      <c r="AU1980" s="104"/>
      <c r="AV1980" s="104"/>
      <c r="AW1980" s="104"/>
      <c r="AX1980" s="104"/>
      <c r="AY1980" s="104"/>
      <c r="AZ1980" s="104"/>
      <c r="BA1980" s="104"/>
      <c r="BB1980" s="104"/>
      <c r="BC1980" s="104"/>
      <c r="BD1980" s="104"/>
      <c r="BE1980" s="104"/>
      <c r="BF1980" s="104"/>
      <c r="BG1980" s="104"/>
      <c r="BH1980" s="104"/>
      <c r="BI1980" s="104"/>
      <c r="BJ1980" s="104"/>
      <c r="BK1980" s="104"/>
      <c r="BL1980" s="104"/>
      <c r="BM1980" s="104"/>
      <c r="BN1980" s="104"/>
      <c r="BO1980" s="104"/>
      <c r="BP1980" s="104"/>
      <c r="BQ1980" s="104"/>
      <c r="BR1980" s="104"/>
      <c r="BS1980" s="104"/>
      <c r="BT1980" s="104"/>
      <c r="BU1980" s="104"/>
      <c r="BV1980" s="104"/>
      <c r="BW1980" s="104"/>
      <c r="BX1980" s="104"/>
      <c r="BY1980" s="104"/>
      <c r="BZ1980" s="104"/>
      <c r="CA1980" s="104"/>
      <c r="CB1980" s="104"/>
      <c r="CC1980" s="104"/>
      <c r="CD1980" s="104"/>
      <c r="CE1980" s="104"/>
      <c r="CF1980" s="104"/>
      <c r="CG1980" s="104"/>
      <c r="CH1980" s="104"/>
      <c r="CI1980" s="104"/>
      <c r="CJ1980" s="104"/>
      <c r="CK1980" s="104"/>
      <c r="CL1980" s="104"/>
      <c r="CM1980" s="104"/>
      <c r="CN1980" s="104"/>
      <c r="CO1980" s="104"/>
      <c r="CP1980" s="104"/>
      <c r="CQ1980" s="104"/>
      <c r="CR1980" s="104"/>
      <c r="CS1980" s="104"/>
      <c r="CT1980" s="104"/>
      <c r="CU1980" s="104"/>
      <c r="CV1980" s="104"/>
      <c r="CW1980" s="104"/>
      <c r="CX1980" s="104"/>
      <c r="CY1980" s="104"/>
      <c r="CZ1980" s="104"/>
      <c r="DA1980" s="104"/>
      <c r="DB1980" s="104"/>
      <c r="DC1980" s="104"/>
      <c r="DD1980" s="104"/>
      <c r="DE1980" s="104"/>
      <c r="DF1980" s="104"/>
      <c r="DG1980" s="104"/>
      <c r="DH1980" s="104"/>
      <c r="DI1980" s="104"/>
      <c r="DJ1980" s="107"/>
    </row>
    <row r="1981" spans="1:114" x14ac:dyDescent="0.2">
      <c r="A1981" s="164"/>
      <c r="B1981" s="165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Q1981" s="116"/>
      <c r="R1981" s="116"/>
      <c r="S1981" s="116"/>
      <c r="T1981" s="116"/>
      <c r="U1981" s="116"/>
      <c r="V1981" s="116"/>
      <c r="W1981" s="116"/>
      <c r="X1981" s="116"/>
      <c r="Y1981" s="122"/>
      <c r="Z1981" s="104"/>
      <c r="AA1981" s="104"/>
      <c r="AB1981" s="104"/>
      <c r="AC1981" s="104"/>
      <c r="AD1981" s="104"/>
      <c r="AE1981" s="104"/>
      <c r="AF1981" s="104"/>
      <c r="AG1981" s="104"/>
      <c r="AH1981" s="104"/>
      <c r="AI1981" s="104"/>
      <c r="AJ1981" s="104"/>
      <c r="AK1981" s="104"/>
      <c r="AL1981" s="104"/>
      <c r="AM1981" s="104"/>
      <c r="AN1981" s="104"/>
      <c r="AO1981" s="104"/>
      <c r="AP1981" s="104"/>
      <c r="AQ1981" s="104"/>
      <c r="AR1981" s="104"/>
      <c r="AS1981" s="104"/>
      <c r="AT1981" s="104"/>
      <c r="AU1981" s="104"/>
      <c r="AV1981" s="104"/>
      <c r="AW1981" s="104"/>
      <c r="AX1981" s="104"/>
      <c r="AY1981" s="104"/>
      <c r="AZ1981" s="104"/>
      <c r="BA1981" s="104"/>
      <c r="BB1981" s="104"/>
      <c r="BC1981" s="104"/>
      <c r="BD1981" s="104"/>
      <c r="BE1981" s="104"/>
      <c r="BF1981" s="104"/>
      <c r="BG1981" s="104"/>
      <c r="BH1981" s="104"/>
      <c r="BI1981" s="104"/>
      <c r="BJ1981" s="104"/>
      <c r="BK1981" s="104"/>
      <c r="BL1981" s="104"/>
      <c r="BM1981" s="104"/>
      <c r="BN1981" s="104"/>
      <c r="BO1981" s="104"/>
      <c r="BP1981" s="104"/>
      <c r="BQ1981" s="104"/>
      <c r="BR1981" s="104"/>
      <c r="BS1981" s="104"/>
      <c r="BT1981" s="104"/>
      <c r="BU1981" s="104"/>
      <c r="BV1981" s="104"/>
      <c r="BW1981" s="104"/>
      <c r="BX1981" s="104"/>
      <c r="BY1981" s="104"/>
      <c r="BZ1981" s="104"/>
      <c r="CA1981" s="104"/>
      <c r="CB1981" s="104"/>
      <c r="CC1981" s="104"/>
      <c r="CD1981" s="104"/>
      <c r="CE1981" s="104"/>
      <c r="CF1981" s="104"/>
      <c r="CG1981" s="104"/>
      <c r="CH1981" s="104"/>
      <c r="CI1981" s="104"/>
      <c r="CJ1981" s="104"/>
      <c r="CK1981" s="104"/>
      <c r="CL1981" s="104"/>
      <c r="CM1981" s="104"/>
      <c r="CN1981" s="104"/>
      <c r="CO1981" s="104"/>
      <c r="CP1981" s="104"/>
      <c r="CQ1981" s="104"/>
      <c r="CR1981" s="104"/>
      <c r="CS1981" s="104"/>
      <c r="CT1981" s="104"/>
      <c r="CU1981" s="104"/>
      <c r="CV1981" s="104"/>
      <c r="CW1981" s="104"/>
      <c r="CX1981" s="104"/>
      <c r="CY1981" s="104"/>
      <c r="CZ1981" s="104"/>
      <c r="DA1981" s="104"/>
      <c r="DB1981" s="104"/>
      <c r="DC1981" s="104"/>
      <c r="DD1981" s="104"/>
      <c r="DE1981" s="104"/>
      <c r="DF1981" s="104"/>
      <c r="DG1981" s="104"/>
      <c r="DH1981" s="104"/>
      <c r="DI1981" s="104"/>
      <c r="DJ1981" s="107"/>
    </row>
    <row r="1982" spans="1:114" x14ac:dyDescent="0.2">
      <c r="A1982" s="164"/>
      <c r="B1982" s="165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Q1982" s="116"/>
      <c r="R1982" s="116"/>
      <c r="S1982" s="116"/>
      <c r="T1982" s="116"/>
      <c r="U1982" s="116"/>
      <c r="V1982" s="116"/>
      <c r="W1982" s="116"/>
      <c r="X1982" s="116"/>
      <c r="Y1982" s="122"/>
      <c r="Z1982" s="104"/>
      <c r="AA1982" s="104"/>
      <c r="AB1982" s="104"/>
      <c r="AC1982" s="104"/>
      <c r="AD1982" s="104"/>
      <c r="AE1982" s="104"/>
      <c r="AF1982" s="104"/>
      <c r="AG1982" s="104"/>
      <c r="AH1982" s="104"/>
      <c r="AI1982" s="104"/>
      <c r="AJ1982" s="104"/>
      <c r="AK1982" s="104"/>
      <c r="AL1982" s="104"/>
      <c r="AM1982" s="104"/>
      <c r="AN1982" s="104"/>
      <c r="AO1982" s="104"/>
      <c r="AP1982" s="104"/>
      <c r="AQ1982" s="104"/>
      <c r="AR1982" s="104"/>
      <c r="AS1982" s="104"/>
      <c r="AT1982" s="104"/>
      <c r="AU1982" s="104"/>
      <c r="AV1982" s="104"/>
      <c r="AW1982" s="104"/>
      <c r="AX1982" s="104"/>
      <c r="AY1982" s="104"/>
      <c r="AZ1982" s="104"/>
      <c r="BA1982" s="104"/>
      <c r="BB1982" s="104"/>
      <c r="BC1982" s="104"/>
      <c r="BD1982" s="104"/>
      <c r="BE1982" s="104"/>
      <c r="BF1982" s="104"/>
      <c r="BG1982" s="104"/>
      <c r="BH1982" s="104"/>
      <c r="BI1982" s="104"/>
      <c r="BJ1982" s="104"/>
      <c r="BK1982" s="104"/>
      <c r="BL1982" s="104"/>
      <c r="BM1982" s="104"/>
      <c r="BN1982" s="104"/>
      <c r="BO1982" s="104"/>
      <c r="BP1982" s="104"/>
      <c r="BQ1982" s="104"/>
      <c r="BR1982" s="104"/>
      <c r="BS1982" s="104"/>
      <c r="BT1982" s="104"/>
      <c r="BU1982" s="104"/>
      <c r="BV1982" s="104"/>
      <c r="BW1982" s="104"/>
      <c r="BX1982" s="104"/>
      <c r="BY1982" s="104"/>
      <c r="BZ1982" s="104"/>
      <c r="CA1982" s="104"/>
      <c r="CB1982" s="104"/>
      <c r="CC1982" s="104"/>
      <c r="CD1982" s="104"/>
      <c r="CE1982" s="104"/>
      <c r="CF1982" s="104"/>
      <c r="CG1982" s="104"/>
      <c r="CH1982" s="104"/>
      <c r="CI1982" s="104"/>
      <c r="CJ1982" s="104"/>
      <c r="CK1982" s="104"/>
      <c r="CL1982" s="104"/>
      <c r="CM1982" s="104"/>
      <c r="CN1982" s="104"/>
      <c r="CO1982" s="104"/>
      <c r="CP1982" s="104"/>
      <c r="CQ1982" s="104"/>
      <c r="CR1982" s="104"/>
      <c r="CS1982" s="104"/>
      <c r="CT1982" s="104"/>
      <c r="CU1982" s="104"/>
      <c r="CV1982" s="104"/>
      <c r="CW1982" s="104"/>
      <c r="CX1982" s="104"/>
      <c r="CY1982" s="104"/>
      <c r="CZ1982" s="104"/>
      <c r="DA1982" s="104"/>
      <c r="DB1982" s="104"/>
      <c r="DC1982" s="104"/>
      <c r="DD1982" s="104"/>
      <c r="DE1982" s="104"/>
      <c r="DF1982" s="104"/>
      <c r="DG1982" s="104"/>
      <c r="DH1982" s="104"/>
      <c r="DI1982" s="104"/>
      <c r="DJ1982" s="107"/>
    </row>
    <row r="1983" spans="1:114" x14ac:dyDescent="0.2">
      <c r="A1983" s="164"/>
      <c r="B1983" s="165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Q1983" s="116"/>
      <c r="R1983" s="116"/>
      <c r="S1983" s="116"/>
      <c r="T1983" s="116"/>
      <c r="U1983" s="116"/>
      <c r="V1983" s="116"/>
      <c r="W1983" s="116"/>
      <c r="X1983" s="116"/>
      <c r="Y1983" s="122"/>
      <c r="Z1983" s="104"/>
      <c r="AA1983" s="104"/>
      <c r="AB1983" s="104"/>
      <c r="AC1983" s="104"/>
      <c r="AD1983" s="104"/>
      <c r="AE1983" s="104"/>
      <c r="AF1983" s="104"/>
      <c r="AG1983" s="104"/>
      <c r="AH1983" s="104"/>
      <c r="AI1983" s="104"/>
      <c r="AJ1983" s="104"/>
      <c r="AK1983" s="104"/>
      <c r="AL1983" s="104"/>
      <c r="AM1983" s="104"/>
      <c r="AN1983" s="104"/>
      <c r="AO1983" s="104"/>
      <c r="AP1983" s="104"/>
      <c r="AQ1983" s="104"/>
      <c r="AR1983" s="104"/>
      <c r="AS1983" s="104"/>
      <c r="AT1983" s="104"/>
      <c r="AU1983" s="104"/>
      <c r="AV1983" s="104"/>
      <c r="AW1983" s="104"/>
      <c r="AX1983" s="104"/>
      <c r="AY1983" s="104"/>
      <c r="AZ1983" s="104"/>
      <c r="BA1983" s="104"/>
      <c r="BB1983" s="104"/>
      <c r="BC1983" s="104"/>
      <c r="BD1983" s="104"/>
      <c r="BE1983" s="104"/>
      <c r="BF1983" s="104"/>
      <c r="BG1983" s="104"/>
      <c r="BH1983" s="104"/>
      <c r="BI1983" s="104"/>
      <c r="BJ1983" s="104"/>
      <c r="BK1983" s="104"/>
      <c r="BL1983" s="104"/>
      <c r="BM1983" s="104"/>
      <c r="BN1983" s="104"/>
      <c r="BO1983" s="104"/>
      <c r="BP1983" s="104"/>
      <c r="BQ1983" s="104"/>
      <c r="BR1983" s="104"/>
      <c r="BS1983" s="104"/>
      <c r="BT1983" s="104"/>
      <c r="BU1983" s="104"/>
      <c r="BV1983" s="104"/>
      <c r="BW1983" s="104"/>
      <c r="BX1983" s="104"/>
      <c r="BY1983" s="104"/>
      <c r="BZ1983" s="104"/>
      <c r="CA1983" s="104"/>
      <c r="CB1983" s="104"/>
      <c r="CC1983" s="104"/>
      <c r="CD1983" s="104"/>
      <c r="CE1983" s="104"/>
      <c r="CF1983" s="104"/>
      <c r="CG1983" s="104"/>
      <c r="CH1983" s="104"/>
      <c r="CI1983" s="104"/>
      <c r="CJ1983" s="104"/>
      <c r="CK1983" s="104"/>
      <c r="CL1983" s="104"/>
      <c r="CM1983" s="104"/>
      <c r="CN1983" s="104"/>
      <c r="CO1983" s="104"/>
      <c r="CP1983" s="104"/>
      <c r="CQ1983" s="104"/>
      <c r="CR1983" s="104"/>
      <c r="CS1983" s="104"/>
      <c r="CT1983" s="104"/>
      <c r="CU1983" s="104"/>
      <c r="CV1983" s="104"/>
      <c r="CW1983" s="104"/>
      <c r="CX1983" s="104"/>
      <c r="CY1983" s="104"/>
      <c r="CZ1983" s="104"/>
      <c r="DA1983" s="104"/>
      <c r="DB1983" s="104"/>
      <c r="DC1983" s="104"/>
      <c r="DD1983" s="104"/>
      <c r="DE1983" s="104"/>
      <c r="DF1983" s="104"/>
      <c r="DG1983" s="104"/>
      <c r="DH1983" s="104"/>
      <c r="DI1983" s="104"/>
      <c r="DJ1983" s="107"/>
    </row>
    <row r="1984" spans="1:114" x14ac:dyDescent="0.2">
      <c r="A1984" s="164"/>
      <c r="B1984" s="165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Q1984" s="116"/>
      <c r="R1984" s="116"/>
      <c r="S1984" s="116"/>
      <c r="T1984" s="116"/>
      <c r="U1984" s="116"/>
      <c r="V1984" s="116"/>
      <c r="W1984" s="116"/>
      <c r="X1984" s="116"/>
      <c r="Y1984" s="122"/>
      <c r="Z1984" s="104"/>
      <c r="AA1984" s="104"/>
      <c r="AB1984" s="104"/>
      <c r="AC1984" s="104"/>
      <c r="AD1984" s="104"/>
      <c r="AE1984" s="104"/>
      <c r="AF1984" s="104"/>
      <c r="AG1984" s="104"/>
      <c r="AH1984" s="104"/>
      <c r="AI1984" s="104"/>
      <c r="AJ1984" s="104"/>
      <c r="AK1984" s="104"/>
      <c r="AL1984" s="104"/>
      <c r="AM1984" s="104"/>
      <c r="AN1984" s="104"/>
      <c r="AO1984" s="104"/>
      <c r="AP1984" s="104"/>
      <c r="AQ1984" s="104"/>
      <c r="AR1984" s="104"/>
      <c r="AS1984" s="104"/>
      <c r="AT1984" s="104"/>
      <c r="AU1984" s="104"/>
      <c r="AV1984" s="104"/>
      <c r="AW1984" s="104"/>
      <c r="AX1984" s="104"/>
      <c r="AY1984" s="104"/>
      <c r="AZ1984" s="104"/>
      <c r="BA1984" s="104"/>
      <c r="BB1984" s="104"/>
      <c r="BC1984" s="104"/>
      <c r="BD1984" s="104"/>
      <c r="BE1984" s="104"/>
      <c r="BF1984" s="104"/>
      <c r="BG1984" s="104"/>
      <c r="BH1984" s="104"/>
      <c r="BI1984" s="104"/>
      <c r="BJ1984" s="104"/>
      <c r="BK1984" s="104"/>
      <c r="BL1984" s="104"/>
      <c r="BM1984" s="104"/>
      <c r="BN1984" s="104"/>
      <c r="BO1984" s="104"/>
      <c r="BP1984" s="104"/>
      <c r="BQ1984" s="104"/>
      <c r="BR1984" s="104"/>
      <c r="BS1984" s="104"/>
      <c r="BT1984" s="104"/>
      <c r="BU1984" s="104"/>
      <c r="BV1984" s="104"/>
      <c r="BW1984" s="104"/>
      <c r="BX1984" s="104"/>
      <c r="BY1984" s="104"/>
      <c r="BZ1984" s="104"/>
      <c r="CA1984" s="104"/>
      <c r="CB1984" s="104"/>
      <c r="CC1984" s="104"/>
      <c r="CD1984" s="104"/>
      <c r="CE1984" s="104"/>
      <c r="CF1984" s="104"/>
      <c r="CG1984" s="104"/>
      <c r="CH1984" s="104"/>
      <c r="CI1984" s="104"/>
      <c r="CJ1984" s="104"/>
      <c r="CK1984" s="104"/>
      <c r="CL1984" s="104"/>
      <c r="CM1984" s="104"/>
      <c r="CN1984" s="104"/>
      <c r="CO1984" s="104"/>
      <c r="CP1984" s="104"/>
      <c r="CQ1984" s="104"/>
      <c r="CR1984" s="104"/>
      <c r="CS1984" s="104"/>
      <c r="CT1984" s="104"/>
      <c r="CU1984" s="104"/>
      <c r="CV1984" s="104"/>
      <c r="CW1984" s="104"/>
      <c r="CX1984" s="104"/>
      <c r="CY1984" s="104"/>
      <c r="CZ1984" s="104"/>
      <c r="DA1984" s="104"/>
      <c r="DB1984" s="104"/>
      <c r="DC1984" s="104"/>
      <c r="DD1984" s="104"/>
      <c r="DE1984" s="104"/>
      <c r="DF1984" s="104"/>
      <c r="DG1984" s="104"/>
      <c r="DH1984" s="104"/>
      <c r="DI1984" s="104"/>
      <c r="DJ1984" s="107"/>
    </row>
    <row r="1985" spans="1:114" x14ac:dyDescent="0.2">
      <c r="A1985" s="164"/>
      <c r="B1985" s="165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Q1985" s="116"/>
      <c r="R1985" s="116"/>
      <c r="S1985" s="116"/>
      <c r="T1985" s="116"/>
      <c r="U1985" s="116"/>
      <c r="V1985" s="116"/>
      <c r="W1985" s="116"/>
      <c r="X1985" s="116"/>
      <c r="Y1985" s="122"/>
      <c r="Z1985" s="104"/>
      <c r="AA1985" s="104"/>
      <c r="AB1985" s="104"/>
      <c r="AC1985" s="104"/>
      <c r="AD1985" s="104"/>
      <c r="AE1985" s="104"/>
      <c r="AF1985" s="104"/>
      <c r="AG1985" s="104"/>
      <c r="AH1985" s="104"/>
      <c r="AI1985" s="104"/>
      <c r="AJ1985" s="104"/>
      <c r="AK1985" s="104"/>
      <c r="AL1985" s="104"/>
      <c r="AM1985" s="104"/>
      <c r="AN1985" s="104"/>
      <c r="AO1985" s="104"/>
      <c r="AP1985" s="104"/>
      <c r="AQ1985" s="104"/>
      <c r="AR1985" s="104"/>
      <c r="AS1985" s="104"/>
      <c r="AT1985" s="104"/>
      <c r="AU1985" s="104"/>
      <c r="AV1985" s="104"/>
      <c r="AW1985" s="104"/>
      <c r="AX1985" s="104"/>
      <c r="AY1985" s="104"/>
      <c r="AZ1985" s="104"/>
      <c r="BA1985" s="104"/>
      <c r="BB1985" s="104"/>
      <c r="BC1985" s="104"/>
      <c r="BD1985" s="104"/>
      <c r="BE1985" s="104"/>
      <c r="BF1985" s="104"/>
      <c r="BG1985" s="104"/>
      <c r="BH1985" s="104"/>
      <c r="BI1985" s="104"/>
      <c r="BJ1985" s="104"/>
      <c r="BK1985" s="104"/>
      <c r="BL1985" s="104"/>
      <c r="BM1985" s="104"/>
      <c r="BN1985" s="104"/>
      <c r="BO1985" s="104"/>
      <c r="BP1985" s="104"/>
      <c r="BQ1985" s="104"/>
      <c r="BR1985" s="104"/>
      <c r="BS1985" s="104"/>
      <c r="BT1985" s="104"/>
      <c r="BU1985" s="104"/>
      <c r="BV1985" s="104"/>
      <c r="BW1985" s="104"/>
      <c r="BX1985" s="104"/>
      <c r="BY1985" s="104"/>
      <c r="BZ1985" s="104"/>
      <c r="CA1985" s="104"/>
      <c r="CB1985" s="104"/>
      <c r="CC1985" s="104"/>
      <c r="CD1985" s="104"/>
      <c r="CE1985" s="104"/>
      <c r="CF1985" s="104"/>
      <c r="CG1985" s="104"/>
      <c r="CH1985" s="104"/>
      <c r="CI1985" s="104"/>
      <c r="CJ1985" s="104"/>
      <c r="CK1985" s="104"/>
      <c r="CL1985" s="104"/>
      <c r="CM1985" s="104"/>
      <c r="CN1985" s="104"/>
      <c r="CO1985" s="104"/>
      <c r="CP1985" s="104"/>
      <c r="CQ1985" s="104"/>
      <c r="CR1985" s="104"/>
      <c r="CS1985" s="104"/>
      <c r="CT1985" s="104"/>
      <c r="CU1985" s="104"/>
      <c r="CV1985" s="104"/>
      <c r="CW1985" s="104"/>
      <c r="CX1985" s="104"/>
      <c r="CY1985" s="104"/>
      <c r="CZ1985" s="104"/>
      <c r="DA1985" s="104"/>
      <c r="DB1985" s="104"/>
      <c r="DC1985" s="104"/>
      <c r="DD1985" s="104"/>
      <c r="DE1985" s="104"/>
      <c r="DF1985" s="104"/>
      <c r="DG1985" s="104"/>
      <c r="DH1985" s="104"/>
      <c r="DI1985" s="104"/>
      <c r="DJ1985" s="107"/>
    </row>
    <row r="1986" spans="1:114" x14ac:dyDescent="0.2">
      <c r="A1986" s="164"/>
      <c r="B1986" s="165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Q1986" s="116"/>
      <c r="R1986" s="116"/>
      <c r="S1986" s="116"/>
      <c r="T1986" s="116"/>
      <c r="U1986" s="116"/>
      <c r="V1986" s="116"/>
      <c r="W1986" s="116"/>
      <c r="X1986" s="116"/>
      <c r="Y1986" s="122"/>
      <c r="Z1986" s="104"/>
      <c r="AA1986" s="104"/>
      <c r="AB1986" s="104"/>
      <c r="AC1986" s="104"/>
      <c r="AD1986" s="104"/>
      <c r="AE1986" s="104"/>
      <c r="AF1986" s="104"/>
      <c r="AG1986" s="104"/>
      <c r="AH1986" s="104"/>
      <c r="AI1986" s="104"/>
      <c r="AJ1986" s="104"/>
      <c r="AK1986" s="104"/>
      <c r="AL1986" s="104"/>
      <c r="AM1986" s="104"/>
      <c r="AN1986" s="104"/>
      <c r="AO1986" s="104"/>
      <c r="AP1986" s="104"/>
      <c r="AQ1986" s="104"/>
      <c r="AR1986" s="104"/>
      <c r="AS1986" s="104"/>
      <c r="AT1986" s="104"/>
      <c r="AU1986" s="104"/>
      <c r="AV1986" s="104"/>
      <c r="AW1986" s="104"/>
      <c r="AX1986" s="104"/>
      <c r="AY1986" s="104"/>
      <c r="AZ1986" s="104"/>
      <c r="BA1986" s="104"/>
      <c r="BB1986" s="104"/>
      <c r="BC1986" s="104"/>
      <c r="BD1986" s="104"/>
      <c r="BE1986" s="104"/>
      <c r="BF1986" s="104"/>
      <c r="BG1986" s="104"/>
      <c r="BH1986" s="104"/>
      <c r="BI1986" s="104"/>
      <c r="BJ1986" s="104"/>
      <c r="BK1986" s="104"/>
      <c r="BL1986" s="104"/>
      <c r="BM1986" s="104"/>
      <c r="BN1986" s="104"/>
      <c r="BO1986" s="104"/>
      <c r="BP1986" s="104"/>
      <c r="BQ1986" s="104"/>
      <c r="BR1986" s="104"/>
      <c r="BS1986" s="104"/>
      <c r="BT1986" s="104"/>
      <c r="BU1986" s="104"/>
      <c r="BV1986" s="104"/>
      <c r="BW1986" s="104"/>
      <c r="BX1986" s="104"/>
      <c r="BY1986" s="104"/>
      <c r="BZ1986" s="104"/>
      <c r="CA1986" s="104"/>
      <c r="CB1986" s="104"/>
      <c r="CC1986" s="104"/>
      <c r="CD1986" s="104"/>
      <c r="CE1986" s="104"/>
      <c r="CF1986" s="104"/>
      <c r="CG1986" s="104"/>
      <c r="CH1986" s="104"/>
      <c r="CI1986" s="104"/>
      <c r="CJ1986" s="104"/>
      <c r="CK1986" s="104"/>
      <c r="CL1986" s="104"/>
      <c r="CM1986" s="104"/>
      <c r="CN1986" s="104"/>
      <c r="CO1986" s="104"/>
      <c r="CP1986" s="104"/>
      <c r="CQ1986" s="104"/>
      <c r="CR1986" s="104"/>
      <c r="CS1986" s="104"/>
      <c r="CT1986" s="104"/>
      <c r="CU1986" s="104"/>
      <c r="CV1986" s="104"/>
      <c r="CW1986" s="104"/>
      <c r="CX1986" s="104"/>
      <c r="CY1986" s="104"/>
      <c r="CZ1986" s="104"/>
      <c r="DA1986" s="104"/>
      <c r="DB1986" s="104"/>
      <c r="DC1986" s="104"/>
      <c r="DD1986" s="104"/>
      <c r="DE1986" s="104"/>
      <c r="DF1986" s="104"/>
      <c r="DG1986" s="104"/>
      <c r="DH1986" s="104"/>
      <c r="DI1986" s="104"/>
      <c r="DJ1986" s="107"/>
    </row>
    <row r="1987" spans="1:114" x14ac:dyDescent="0.2">
      <c r="A1987" s="164"/>
      <c r="B1987" s="165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Q1987" s="116"/>
      <c r="R1987" s="116"/>
      <c r="S1987" s="116"/>
      <c r="T1987" s="116"/>
      <c r="U1987" s="116"/>
      <c r="V1987" s="116"/>
      <c r="W1987" s="116"/>
      <c r="X1987" s="116"/>
      <c r="Y1987" s="122"/>
      <c r="Z1987" s="104"/>
      <c r="AA1987" s="104"/>
      <c r="AB1987" s="104"/>
      <c r="AC1987" s="104"/>
      <c r="AD1987" s="104"/>
      <c r="AE1987" s="104"/>
      <c r="AF1987" s="104"/>
      <c r="AG1987" s="104"/>
      <c r="AH1987" s="104"/>
      <c r="AI1987" s="104"/>
      <c r="AJ1987" s="104"/>
      <c r="AK1987" s="104"/>
      <c r="AL1987" s="104"/>
      <c r="AM1987" s="104"/>
      <c r="AN1987" s="104"/>
      <c r="AO1987" s="104"/>
      <c r="AP1987" s="104"/>
      <c r="AQ1987" s="104"/>
      <c r="AR1987" s="104"/>
      <c r="AS1987" s="104"/>
      <c r="AT1987" s="104"/>
      <c r="AU1987" s="104"/>
      <c r="AV1987" s="104"/>
      <c r="AW1987" s="104"/>
      <c r="AX1987" s="104"/>
      <c r="AY1987" s="104"/>
      <c r="AZ1987" s="104"/>
      <c r="BA1987" s="104"/>
      <c r="BB1987" s="104"/>
      <c r="BC1987" s="104"/>
      <c r="BD1987" s="104"/>
      <c r="BE1987" s="104"/>
      <c r="BF1987" s="104"/>
      <c r="BG1987" s="104"/>
      <c r="BH1987" s="104"/>
      <c r="BI1987" s="104"/>
      <c r="BJ1987" s="104"/>
      <c r="BK1987" s="104"/>
      <c r="BL1987" s="104"/>
      <c r="BM1987" s="104"/>
      <c r="BN1987" s="104"/>
      <c r="BO1987" s="104"/>
      <c r="BP1987" s="104"/>
      <c r="BQ1987" s="104"/>
      <c r="BR1987" s="104"/>
      <c r="BS1987" s="104"/>
      <c r="BT1987" s="104"/>
      <c r="BU1987" s="104"/>
      <c r="BV1987" s="104"/>
      <c r="BW1987" s="104"/>
      <c r="BX1987" s="104"/>
      <c r="BY1987" s="104"/>
      <c r="BZ1987" s="104"/>
      <c r="CA1987" s="104"/>
      <c r="CB1987" s="104"/>
      <c r="CC1987" s="104"/>
      <c r="CD1987" s="104"/>
      <c r="CE1987" s="104"/>
      <c r="CF1987" s="104"/>
      <c r="CG1987" s="104"/>
      <c r="CH1987" s="104"/>
      <c r="CI1987" s="104"/>
      <c r="CJ1987" s="104"/>
      <c r="CK1987" s="104"/>
      <c r="CL1987" s="104"/>
      <c r="CM1987" s="104"/>
      <c r="CN1987" s="104"/>
      <c r="CO1987" s="104"/>
      <c r="CP1987" s="104"/>
      <c r="CQ1987" s="104"/>
      <c r="CR1987" s="104"/>
      <c r="CS1987" s="104"/>
      <c r="CT1987" s="104"/>
      <c r="CU1987" s="104"/>
      <c r="CV1987" s="104"/>
      <c r="CW1987" s="104"/>
      <c r="CX1987" s="104"/>
      <c r="CY1987" s="104"/>
      <c r="CZ1987" s="104"/>
      <c r="DA1987" s="104"/>
      <c r="DB1987" s="104"/>
      <c r="DC1987" s="104"/>
      <c r="DD1987" s="104"/>
      <c r="DE1987" s="104"/>
      <c r="DF1987" s="104"/>
      <c r="DG1987" s="104"/>
      <c r="DH1987" s="104"/>
      <c r="DI1987" s="104"/>
      <c r="DJ1987" s="107"/>
    </row>
    <row r="1988" spans="1:114" x14ac:dyDescent="0.2">
      <c r="A1988" s="164"/>
      <c r="B1988" s="165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Q1988" s="116"/>
      <c r="R1988" s="116"/>
      <c r="S1988" s="116"/>
      <c r="T1988" s="116"/>
      <c r="U1988" s="116"/>
      <c r="V1988" s="116"/>
      <c r="W1988" s="116"/>
      <c r="X1988" s="116"/>
      <c r="Y1988" s="122"/>
      <c r="Z1988" s="104"/>
      <c r="AA1988" s="104"/>
      <c r="AB1988" s="104"/>
      <c r="AC1988" s="104"/>
      <c r="AD1988" s="104"/>
      <c r="AE1988" s="104"/>
      <c r="AF1988" s="104"/>
      <c r="AG1988" s="104"/>
      <c r="AH1988" s="104"/>
      <c r="AI1988" s="104"/>
      <c r="AJ1988" s="104"/>
      <c r="AK1988" s="104"/>
      <c r="AL1988" s="104"/>
      <c r="AM1988" s="104"/>
      <c r="AN1988" s="104"/>
      <c r="AO1988" s="104"/>
      <c r="AP1988" s="104"/>
      <c r="AQ1988" s="104"/>
      <c r="AR1988" s="104"/>
      <c r="AS1988" s="104"/>
      <c r="AT1988" s="104"/>
      <c r="AU1988" s="104"/>
      <c r="AV1988" s="104"/>
      <c r="AW1988" s="104"/>
      <c r="AX1988" s="104"/>
      <c r="AY1988" s="104"/>
      <c r="AZ1988" s="104"/>
      <c r="BA1988" s="104"/>
      <c r="BB1988" s="104"/>
      <c r="BC1988" s="104"/>
      <c r="BD1988" s="104"/>
      <c r="BE1988" s="104"/>
      <c r="BF1988" s="104"/>
      <c r="BG1988" s="104"/>
      <c r="BH1988" s="104"/>
      <c r="BI1988" s="104"/>
      <c r="BJ1988" s="104"/>
      <c r="BK1988" s="104"/>
      <c r="BL1988" s="104"/>
      <c r="BM1988" s="104"/>
      <c r="BN1988" s="104"/>
      <c r="BO1988" s="104"/>
      <c r="BP1988" s="104"/>
      <c r="BQ1988" s="104"/>
      <c r="BR1988" s="104"/>
      <c r="BS1988" s="104"/>
      <c r="BT1988" s="104"/>
      <c r="BU1988" s="104"/>
      <c r="BV1988" s="104"/>
      <c r="BW1988" s="104"/>
      <c r="BX1988" s="104"/>
      <c r="BY1988" s="104"/>
      <c r="BZ1988" s="104"/>
      <c r="CA1988" s="104"/>
      <c r="CB1988" s="104"/>
      <c r="CC1988" s="104"/>
      <c r="CD1988" s="104"/>
      <c r="CE1988" s="104"/>
      <c r="CF1988" s="104"/>
      <c r="CG1988" s="104"/>
      <c r="CH1988" s="104"/>
      <c r="CI1988" s="104"/>
      <c r="CJ1988" s="104"/>
      <c r="CK1988" s="104"/>
      <c r="CL1988" s="104"/>
      <c r="CM1988" s="104"/>
      <c r="CN1988" s="104"/>
      <c r="CO1988" s="104"/>
      <c r="CP1988" s="104"/>
      <c r="CQ1988" s="104"/>
      <c r="CR1988" s="104"/>
      <c r="CS1988" s="104"/>
      <c r="CT1988" s="104"/>
      <c r="CU1988" s="104"/>
      <c r="CV1988" s="104"/>
      <c r="CW1988" s="104"/>
      <c r="CX1988" s="104"/>
      <c r="CY1988" s="104"/>
      <c r="CZ1988" s="104"/>
      <c r="DA1988" s="104"/>
      <c r="DB1988" s="104"/>
      <c r="DC1988" s="104"/>
      <c r="DD1988" s="104"/>
      <c r="DE1988" s="104"/>
      <c r="DF1988" s="104"/>
      <c r="DG1988" s="104"/>
      <c r="DH1988" s="104"/>
      <c r="DI1988" s="104"/>
      <c r="DJ1988" s="107"/>
    </row>
    <row r="1989" spans="1:114" x14ac:dyDescent="0.2">
      <c r="A1989" s="164"/>
      <c r="B1989" s="165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Q1989" s="116"/>
      <c r="R1989" s="116"/>
      <c r="S1989" s="116"/>
      <c r="T1989" s="116"/>
      <c r="U1989" s="116"/>
      <c r="V1989" s="116"/>
      <c r="W1989" s="116"/>
      <c r="X1989" s="116"/>
      <c r="Y1989" s="122"/>
      <c r="Z1989" s="104"/>
      <c r="AA1989" s="104"/>
      <c r="AB1989" s="104"/>
      <c r="AC1989" s="104"/>
      <c r="AD1989" s="104"/>
      <c r="AE1989" s="104"/>
      <c r="AF1989" s="104"/>
      <c r="AG1989" s="104"/>
      <c r="AH1989" s="104"/>
      <c r="AI1989" s="104"/>
      <c r="AJ1989" s="104"/>
      <c r="AK1989" s="104"/>
      <c r="AL1989" s="104"/>
      <c r="AM1989" s="104"/>
      <c r="AN1989" s="104"/>
      <c r="AO1989" s="104"/>
      <c r="AP1989" s="104"/>
      <c r="AQ1989" s="104"/>
      <c r="AR1989" s="104"/>
      <c r="AS1989" s="104"/>
      <c r="AT1989" s="104"/>
      <c r="AU1989" s="104"/>
      <c r="AV1989" s="104"/>
      <c r="AW1989" s="104"/>
      <c r="AX1989" s="104"/>
      <c r="AY1989" s="104"/>
      <c r="AZ1989" s="104"/>
      <c r="BA1989" s="104"/>
      <c r="BB1989" s="104"/>
      <c r="BC1989" s="104"/>
      <c r="BD1989" s="104"/>
      <c r="BE1989" s="104"/>
      <c r="BF1989" s="104"/>
      <c r="BG1989" s="104"/>
      <c r="BH1989" s="104"/>
      <c r="BI1989" s="104"/>
      <c r="BJ1989" s="104"/>
      <c r="BK1989" s="104"/>
      <c r="BL1989" s="104"/>
      <c r="BM1989" s="104"/>
      <c r="BN1989" s="104"/>
      <c r="BO1989" s="104"/>
      <c r="BP1989" s="104"/>
      <c r="BQ1989" s="104"/>
      <c r="BR1989" s="104"/>
      <c r="BS1989" s="104"/>
      <c r="BT1989" s="104"/>
      <c r="BU1989" s="104"/>
      <c r="BV1989" s="104"/>
      <c r="BW1989" s="104"/>
      <c r="BX1989" s="104"/>
      <c r="BY1989" s="104"/>
      <c r="BZ1989" s="104"/>
      <c r="CA1989" s="104"/>
      <c r="CB1989" s="104"/>
      <c r="CC1989" s="104"/>
      <c r="CD1989" s="104"/>
      <c r="CE1989" s="104"/>
      <c r="CF1989" s="104"/>
      <c r="CG1989" s="104"/>
      <c r="CH1989" s="104"/>
      <c r="CI1989" s="104"/>
      <c r="CJ1989" s="104"/>
      <c r="CK1989" s="104"/>
      <c r="CL1989" s="104"/>
      <c r="CM1989" s="104"/>
      <c r="CN1989" s="104"/>
      <c r="CO1989" s="104"/>
      <c r="CP1989" s="104"/>
      <c r="CQ1989" s="104"/>
      <c r="CR1989" s="104"/>
      <c r="CS1989" s="104"/>
      <c r="CT1989" s="104"/>
      <c r="CU1989" s="104"/>
      <c r="CV1989" s="104"/>
      <c r="CW1989" s="104"/>
      <c r="CX1989" s="104"/>
      <c r="CY1989" s="104"/>
      <c r="CZ1989" s="104"/>
      <c r="DA1989" s="104"/>
      <c r="DB1989" s="104"/>
      <c r="DC1989" s="104"/>
      <c r="DD1989" s="104"/>
      <c r="DE1989" s="104"/>
      <c r="DF1989" s="104"/>
      <c r="DG1989" s="104"/>
      <c r="DH1989" s="104"/>
      <c r="DI1989" s="104"/>
      <c r="DJ1989" s="107"/>
    </row>
    <row r="1990" spans="1:114" x14ac:dyDescent="0.2">
      <c r="A1990" s="164"/>
      <c r="B1990" s="165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Q1990" s="116"/>
      <c r="R1990" s="116"/>
      <c r="S1990" s="116"/>
      <c r="T1990" s="116"/>
      <c r="U1990" s="116"/>
      <c r="V1990" s="116"/>
      <c r="W1990" s="116"/>
      <c r="X1990" s="116"/>
      <c r="Y1990" s="122"/>
      <c r="Z1990" s="104"/>
      <c r="AA1990" s="104"/>
      <c r="AB1990" s="104"/>
      <c r="AC1990" s="104"/>
      <c r="AD1990" s="104"/>
      <c r="AE1990" s="104"/>
      <c r="AF1990" s="104"/>
      <c r="AG1990" s="104"/>
      <c r="AH1990" s="104"/>
      <c r="AI1990" s="104"/>
      <c r="AJ1990" s="104"/>
      <c r="AK1990" s="104"/>
      <c r="AL1990" s="104"/>
      <c r="AM1990" s="104"/>
      <c r="AN1990" s="104"/>
      <c r="AO1990" s="104"/>
      <c r="AP1990" s="104"/>
      <c r="AQ1990" s="104"/>
      <c r="AR1990" s="104"/>
      <c r="AS1990" s="104"/>
      <c r="AT1990" s="104"/>
      <c r="AU1990" s="104"/>
      <c r="AV1990" s="104"/>
      <c r="AW1990" s="104"/>
      <c r="AX1990" s="104"/>
      <c r="AY1990" s="104"/>
      <c r="AZ1990" s="104"/>
      <c r="BA1990" s="104"/>
      <c r="BB1990" s="104"/>
      <c r="BC1990" s="104"/>
      <c r="BD1990" s="104"/>
      <c r="BE1990" s="104"/>
      <c r="BF1990" s="104"/>
      <c r="BG1990" s="104"/>
      <c r="BH1990" s="104"/>
      <c r="BI1990" s="104"/>
      <c r="BJ1990" s="104"/>
      <c r="BK1990" s="104"/>
      <c r="BL1990" s="104"/>
      <c r="BM1990" s="104"/>
      <c r="BN1990" s="104"/>
      <c r="BO1990" s="104"/>
      <c r="BP1990" s="104"/>
      <c r="BQ1990" s="104"/>
      <c r="BR1990" s="104"/>
      <c r="BS1990" s="104"/>
      <c r="BT1990" s="104"/>
      <c r="BU1990" s="104"/>
      <c r="BV1990" s="104"/>
      <c r="BW1990" s="104"/>
      <c r="BX1990" s="104"/>
      <c r="BY1990" s="104"/>
      <c r="BZ1990" s="104"/>
      <c r="CA1990" s="104"/>
      <c r="CB1990" s="104"/>
      <c r="CC1990" s="104"/>
      <c r="CD1990" s="104"/>
      <c r="CE1990" s="104"/>
      <c r="CF1990" s="104"/>
      <c r="CG1990" s="104"/>
      <c r="CH1990" s="104"/>
      <c r="CI1990" s="104"/>
      <c r="CJ1990" s="104"/>
      <c r="CK1990" s="104"/>
      <c r="CL1990" s="104"/>
      <c r="CM1990" s="104"/>
      <c r="CN1990" s="104"/>
      <c r="CO1990" s="104"/>
      <c r="CP1990" s="104"/>
      <c r="CQ1990" s="104"/>
      <c r="CR1990" s="104"/>
      <c r="CS1990" s="104"/>
      <c r="CT1990" s="104"/>
      <c r="CU1990" s="104"/>
      <c r="CV1990" s="104"/>
      <c r="CW1990" s="104"/>
      <c r="CX1990" s="104"/>
      <c r="CY1990" s="104"/>
      <c r="CZ1990" s="104"/>
      <c r="DA1990" s="104"/>
      <c r="DB1990" s="104"/>
      <c r="DC1990" s="104"/>
      <c r="DD1990" s="104"/>
      <c r="DE1990" s="104"/>
      <c r="DF1990" s="104"/>
      <c r="DG1990" s="104"/>
      <c r="DH1990" s="104"/>
      <c r="DI1990" s="104"/>
      <c r="DJ1990" s="107"/>
    </row>
    <row r="1991" spans="1:114" x14ac:dyDescent="0.2">
      <c r="A1991" s="164"/>
      <c r="B1991" s="165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Q1991" s="116"/>
      <c r="R1991" s="116"/>
      <c r="S1991" s="116"/>
      <c r="T1991" s="116"/>
      <c r="U1991" s="116"/>
      <c r="V1991" s="116"/>
      <c r="W1991" s="116"/>
      <c r="X1991" s="116"/>
      <c r="Y1991" s="122"/>
      <c r="Z1991" s="104"/>
      <c r="AA1991" s="104"/>
      <c r="AB1991" s="104"/>
      <c r="AC1991" s="104"/>
      <c r="AD1991" s="104"/>
      <c r="AE1991" s="104"/>
      <c r="AF1991" s="104"/>
      <c r="AG1991" s="104"/>
      <c r="AH1991" s="104"/>
      <c r="AI1991" s="104"/>
      <c r="AJ1991" s="104"/>
      <c r="AK1991" s="104"/>
      <c r="AL1991" s="104"/>
      <c r="AM1991" s="104"/>
      <c r="AN1991" s="104"/>
      <c r="AO1991" s="104"/>
      <c r="AP1991" s="104"/>
      <c r="AQ1991" s="104"/>
      <c r="AR1991" s="104"/>
      <c r="AS1991" s="104"/>
      <c r="AT1991" s="104"/>
      <c r="AU1991" s="104"/>
      <c r="AV1991" s="104"/>
      <c r="AW1991" s="104"/>
      <c r="AX1991" s="104"/>
      <c r="AY1991" s="104"/>
      <c r="AZ1991" s="104"/>
      <c r="BA1991" s="104"/>
      <c r="BB1991" s="104"/>
      <c r="BC1991" s="104"/>
      <c r="BD1991" s="104"/>
      <c r="BE1991" s="104"/>
      <c r="BF1991" s="104"/>
      <c r="BG1991" s="104"/>
      <c r="BH1991" s="104"/>
      <c r="BI1991" s="104"/>
      <c r="BJ1991" s="104"/>
      <c r="BK1991" s="104"/>
      <c r="BL1991" s="104"/>
      <c r="BM1991" s="104"/>
      <c r="BN1991" s="104"/>
      <c r="BO1991" s="104"/>
      <c r="BP1991" s="104"/>
      <c r="BQ1991" s="104"/>
      <c r="BR1991" s="104"/>
      <c r="BS1991" s="104"/>
      <c r="BT1991" s="104"/>
      <c r="BU1991" s="104"/>
      <c r="BV1991" s="104"/>
      <c r="BW1991" s="104"/>
      <c r="BX1991" s="104"/>
      <c r="BY1991" s="104"/>
      <c r="BZ1991" s="104"/>
      <c r="CA1991" s="104"/>
      <c r="CB1991" s="104"/>
      <c r="CC1991" s="104"/>
      <c r="CD1991" s="104"/>
      <c r="CE1991" s="104"/>
      <c r="CF1991" s="104"/>
      <c r="CG1991" s="104"/>
      <c r="CH1991" s="104"/>
      <c r="CI1991" s="104"/>
      <c r="CJ1991" s="104"/>
      <c r="CK1991" s="104"/>
      <c r="CL1991" s="104"/>
      <c r="CM1991" s="104"/>
      <c r="CN1991" s="104"/>
      <c r="CO1991" s="104"/>
      <c r="CP1991" s="104"/>
      <c r="CQ1991" s="104"/>
      <c r="CR1991" s="104"/>
      <c r="CS1991" s="104"/>
      <c r="CT1991" s="104"/>
      <c r="CU1991" s="104"/>
      <c r="CV1991" s="104"/>
      <c r="CW1991" s="104"/>
      <c r="CX1991" s="104"/>
      <c r="CY1991" s="104"/>
      <c r="CZ1991" s="104"/>
      <c r="DA1991" s="104"/>
      <c r="DB1991" s="104"/>
      <c r="DC1991" s="104"/>
      <c r="DD1991" s="104"/>
      <c r="DE1991" s="104"/>
      <c r="DF1991" s="104"/>
      <c r="DG1991" s="104"/>
      <c r="DH1991" s="104"/>
      <c r="DI1991" s="104"/>
      <c r="DJ1991" s="107"/>
    </row>
    <row r="1992" spans="1:114" x14ac:dyDescent="0.2">
      <c r="A1992" s="164"/>
      <c r="B1992" s="165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Q1992" s="116"/>
      <c r="R1992" s="116"/>
      <c r="S1992" s="116"/>
      <c r="T1992" s="116"/>
      <c r="U1992" s="116"/>
      <c r="V1992" s="116"/>
      <c r="W1992" s="116"/>
      <c r="X1992" s="116"/>
      <c r="Y1992" s="122"/>
      <c r="Z1992" s="104"/>
      <c r="AA1992" s="104"/>
      <c r="AB1992" s="104"/>
      <c r="AC1992" s="104"/>
      <c r="AD1992" s="104"/>
      <c r="AE1992" s="104"/>
      <c r="AF1992" s="104"/>
      <c r="AG1992" s="104"/>
      <c r="AH1992" s="104"/>
      <c r="AI1992" s="104"/>
      <c r="AJ1992" s="104"/>
      <c r="AK1992" s="104"/>
      <c r="AL1992" s="104"/>
      <c r="AM1992" s="104"/>
      <c r="AN1992" s="104"/>
      <c r="AO1992" s="104"/>
      <c r="AP1992" s="104"/>
      <c r="AQ1992" s="104"/>
      <c r="AR1992" s="104"/>
      <c r="AS1992" s="104"/>
      <c r="AT1992" s="104"/>
      <c r="AU1992" s="104"/>
      <c r="AV1992" s="104"/>
      <c r="AW1992" s="104"/>
      <c r="AX1992" s="104"/>
      <c r="AY1992" s="104"/>
      <c r="AZ1992" s="104"/>
      <c r="BA1992" s="104"/>
      <c r="BB1992" s="104"/>
      <c r="BC1992" s="104"/>
      <c r="BD1992" s="104"/>
      <c r="BE1992" s="104"/>
      <c r="BF1992" s="104"/>
      <c r="BG1992" s="104"/>
      <c r="BH1992" s="104"/>
      <c r="BI1992" s="104"/>
      <c r="BJ1992" s="104"/>
      <c r="BK1992" s="104"/>
      <c r="BL1992" s="104"/>
      <c r="BM1992" s="104"/>
      <c r="BN1992" s="104"/>
      <c r="BO1992" s="104"/>
      <c r="BP1992" s="104"/>
      <c r="BQ1992" s="104"/>
      <c r="BR1992" s="104"/>
      <c r="BS1992" s="104"/>
      <c r="BT1992" s="104"/>
      <c r="BU1992" s="104"/>
      <c r="BV1992" s="104"/>
      <c r="BW1992" s="104"/>
      <c r="BX1992" s="104"/>
      <c r="BY1992" s="104"/>
      <c r="BZ1992" s="104"/>
      <c r="CA1992" s="104"/>
      <c r="CB1992" s="104"/>
      <c r="CC1992" s="104"/>
      <c r="CD1992" s="104"/>
      <c r="CE1992" s="104"/>
      <c r="CF1992" s="104"/>
      <c r="CG1992" s="104"/>
      <c r="CH1992" s="104"/>
      <c r="CI1992" s="104"/>
      <c r="CJ1992" s="104"/>
      <c r="CK1992" s="104"/>
      <c r="CL1992" s="104"/>
      <c r="CM1992" s="104"/>
      <c r="CN1992" s="104"/>
      <c r="CO1992" s="104"/>
      <c r="CP1992" s="104"/>
      <c r="CQ1992" s="104"/>
      <c r="CR1992" s="104"/>
      <c r="CS1992" s="104"/>
      <c r="CT1992" s="104"/>
      <c r="CU1992" s="104"/>
      <c r="CV1992" s="104"/>
      <c r="CW1992" s="104"/>
      <c r="CX1992" s="104"/>
      <c r="CY1992" s="104"/>
      <c r="CZ1992" s="104"/>
      <c r="DA1992" s="104"/>
      <c r="DB1992" s="104"/>
      <c r="DC1992" s="104"/>
      <c r="DD1992" s="104"/>
      <c r="DE1992" s="104"/>
      <c r="DF1992" s="104"/>
      <c r="DG1992" s="104"/>
      <c r="DH1992" s="104"/>
      <c r="DI1992" s="104"/>
      <c r="DJ1992" s="107"/>
    </row>
    <row r="1993" spans="1:114" x14ac:dyDescent="0.2">
      <c r="A1993" s="164"/>
      <c r="B1993" s="165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Q1993" s="116"/>
      <c r="R1993" s="116"/>
      <c r="S1993" s="116"/>
      <c r="T1993" s="116"/>
      <c r="U1993" s="116"/>
      <c r="V1993" s="116"/>
      <c r="W1993" s="116"/>
      <c r="X1993" s="116"/>
      <c r="Y1993" s="122"/>
      <c r="Z1993" s="104"/>
      <c r="AA1993" s="104"/>
      <c r="AB1993" s="104"/>
      <c r="AC1993" s="104"/>
      <c r="AD1993" s="104"/>
      <c r="AE1993" s="104"/>
      <c r="AF1993" s="104"/>
      <c r="AG1993" s="104"/>
      <c r="AH1993" s="104"/>
      <c r="AI1993" s="104"/>
      <c r="AJ1993" s="104"/>
      <c r="AK1993" s="104"/>
      <c r="AL1993" s="104"/>
      <c r="AM1993" s="104"/>
      <c r="AN1993" s="104"/>
      <c r="AO1993" s="104"/>
      <c r="AP1993" s="104"/>
      <c r="AQ1993" s="104"/>
      <c r="AR1993" s="104"/>
      <c r="AS1993" s="104"/>
      <c r="AT1993" s="104"/>
      <c r="AU1993" s="104"/>
      <c r="AV1993" s="104"/>
      <c r="AW1993" s="104"/>
      <c r="AX1993" s="104"/>
      <c r="AY1993" s="104"/>
      <c r="AZ1993" s="104"/>
      <c r="BA1993" s="104"/>
      <c r="BB1993" s="104"/>
      <c r="BC1993" s="104"/>
      <c r="BD1993" s="104"/>
      <c r="BE1993" s="104"/>
      <c r="BF1993" s="104"/>
      <c r="BG1993" s="104"/>
      <c r="BH1993" s="104"/>
      <c r="BI1993" s="104"/>
      <c r="BJ1993" s="104"/>
      <c r="BK1993" s="104"/>
      <c r="BL1993" s="104"/>
      <c r="BM1993" s="104"/>
      <c r="BN1993" s="104"/>
      <c r="BO1993" s="104"/>
      <c r="BP1993" s="104"/>
      <c r="BQ1993" s="104"/>
      <c r="BR1993" s="104"/>
      <c r="BS1993" s="104"/>
      <c r="BT1993" s="104"/>
      <c r="BU1993" s="104"/>
      <c r="BV1993" s="104"/>
      <c r="BW1993" s="104"/>
      <c r="BX1993" s="104"/>
      <c r="BY1993" s="104"/>
      <c r="BZ1993" s="104"/>
      <c r="CA1993" s="104"/>
      <c r="CB1993" s="104"/>
      <c r="CC1993" s="104"/>
      <c r="CD1993" s="104"/>
      <c r="CE1993" s="104"/>
      <c r="CF1993" s="104"/>
      <c r="CG1993" s="104"/>
      <c r="CH1993" s="104"/>
      <c r="CI1993" s="104"/>
      <c r="CJ1993" s="104"/>
      <c r="CK1993" s="104"/>
      <c r="CL1993" s="104"/>
      <c r="CM1993" s="104"/>
      <c r="CN1993" s="104"/>
      <c r="CO1993" s="104"/>
      <c r="CP1993" s="104"/>
      <c r="CQ1993" s="104"/>
      <c r="CR1993" s="104"/>
      <c r="CS1993" s="104"/>
      <c r="CT1993" s="104"/>
      <c r="CU1993" s="104"/>
      <c r="CV1993" s="104"/>
      <c r="CW1993" s="104"/>
      <c r="CX1993" s="104"/>
      <c r="CY1993" s="104"/>
      <c r="CZ1993" s="104"/>
      <c r="DA1993" s="104"/>
      <c r="DB1993" s="104"/>
      <c r="DC1993" s="104"/>
      <c r="DD1993" s="104"/>
      <c r="DE1993" s="104"/>
      <c r="DF1993" s="104"/>
      <c r="DG1993" s="104"/>
      <c r="DH1993" s="104"/>
      <c r="DI1993" s="104"/>
      <c r="DJ1993" s="107"/>
    </row>
    <row r="1994" spans="1:114" x14ac:dyDescent="0.2">
      <c r="A1994" s="164"/>
      <c r="B1994" s="165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Q1994" s="116"/>
      <c r="R1994" s="116"/>
      <c r="S1994" s="116"/>
      <c r="T1994" s="116"/>
      <c r="U1994" s="116"/>
      <c r="V1994" s="116"/>
      <c r="W1994" s="116"/>
      <c r="X1994" s="116"/>
      <c r="Y1994" s="122"/>
      <c r="Z1994" s="104"/>
      <c r="AA1994" s="104"/>
      <c r="AB1994" s="104"/>
      <c r="AC1994" s="104"/>
      <c r="AD1994" s="104"/>
      <c r="AE1994" s="104"/>
      <c r="AF1994" s="104"/>
      <c r="AG1994" s="104"/>
      <c r="AH1994" s="104"/>
      <c r="AI1994" s="104"/>
      <c r="AJ1994" s="104"/>
      <c r="AK1994" s="104"/>
      <c r="AL1994" s="104"/>
      <c r="AM1994" s="104"/>
      <c r="AN1994" s="104"/>
      <c r="AO1994" s="104"/>
      <c r="AP1994" s="104"/>
      <c r="AQ1994" s="104"/>
      <c r="AR1994" s="104"/>
      <c r="AS1994" s="104"/>
      <c r="AT1994" s="104"/>
      <c r="AU1994" s="104"/>
      <c r="AV1994" s="104"/>
      <c r="AW1994" s="104"/>
      <c r="AX1994" s="104"/>
      <c r="AY1994" s="104"/>
      <c r="AZ1994" s="104"/>
      <c r="BA1994" s="104"/>
      <c r="BB1994" s="104"/>
      <c r="BC1994" s="104"/>
      <c r="BD1994" s="104"/>
      <c r="BE1994" s="104"/>
      <c r="BF1994" s="104"/>
      <c r="BG1994" s="104"/>
      <c r="BH1994" s="104"/>
      <c r="BI1994" s="104"/>
      <c r="BJ1994" s="104"/>
      <c r="BK1994" s="104"/>
      <c r="BL1994" s="104"/>
      <c r="BM1994" s="104"/>
      <c r="BN1994" s="104"/>
      <c r="BO1994" s="104"/>
      <c r="BP1994" s="104"/>
      <c r="BQ1994" s="104"/>
      <c r="BR1994" s="104"/>
      <c r="BS1994" s="104"/>
      <c r="BT1994" s="104"/>
      <c r="BU1994" s="104"/>
      <c r="BV1994" s="104"/>
      <c r="BW1994" s="104"/>
      <c r="BX1994" s="104"/>
      <c r="BY1994" s="104"/>
      <c r="BZ1994" s="104"/>
      <c r="CA1994" s="104"/>
      <c r="CB1994" s="104"/>
      <c r="CC1994" s="104"/>
      <c r="CD1994" s="104"/>
      <c r="CE1994" s="104"/>
      <c r="CF1994" s="104"/>
      <c r="CG1994" s="104"/>
      <c r="CH1994" s="104"/>
      <c r="CI1994" s="104"/>
      <c r="CJ1994" s="104"/>
      <c r="CK1994" s="104"/>
      <c r="CL1994" s="104"/>
      <c r="CM1994" s="104"/>
      <c r="CN1994" s="104"/>
      <c r="CO1994" s="104"/>
      <c r="CP1994" s="104"/>
      <c r="CQ1994" s="104"/>
      <c r="CR1994" s="104"/>
      <c r="CS1994" s="104"/>
      <c r="CT1994" s="104"/>
      <c r="CU1994" s="104"/>
      <c r="CV1994" s="104"/>
      <c r="CW1994" s="104"/>
      <c r="CX1994" s="104"/>
      <c r="CY1994" s="104"/>
      <c r="CZ1994" s="104"/>
      <c r="DA1994" s="104"/>
      <c r="DB1994" s="104"/>
      <c r="DC1994" s="104"/>
      <c r="DD1994" s="104"/>
      <c r="DE1994" s="104"/>
      <c r="DF1994" s="104"/>
      <c r="DG1994" s="104"/>
      <c r="DH1994" s="104"/>
      <c r="DI1994" s="104"/>
      <c r="DJ1994" s="107"/>
    </row>
    <row r="1995" spans="1:114" x14ac:dyDescent="0.2">
      <c r="A1995" s="164"/>
      <c r="B1995" s="165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Q1995" s="116"/>
      <c r="R1995" s="116"/>
      <c r="S1995" s="116"/>
      <c r="T1995" s="116"/>
      <c r="U1995" s="116"/>
      <c r="V1995" s="116"/>
      <c r="W1995" s="116"/>
      <c r="X1995" s="116"/>
      <c r="Y1995" s="122"/>
      <c r="Z1995" s="104"/>
      <c r="AA1995" s="104"/>
      <c r="AB1995" s="104"/>
      <c r="AC1995" s="104"/>
      <c r="AD1995" s="104"/>
      <c r="AE1995" s="104"/>
      <c r="AF1995" s="104"/>
      <c r="AG1995" s="104"/>
      <c r="AH1995" s="104"/>
      <c r="AI1995" s="104"/>
      <c r="AJ1995" s="104"/>
      <c r="AK1995" s="104"/>
      <c r="AL1995" s="104"/>
      <c r="AM1995" s="104"/>
      <c r="AN1995" s="104"/>
      <c r="AO1995" s="104"/>
      <c r="AP1995" s="104"/>
      <c r="AQ1995" s="104"/>
      <c r="AR1995" s="104"/>
      <c r="AS1995" s="104"/>
      <c r="AT1995" s="104"/>
      <c r="AU1995" s="104"/>
      <c r="AV1995" s="104"/>
      <c r="AW1995" s="104"/>
      <c r="AX1995" s="104"/>
      <c r="AY1995" s="104"/>
      <c r="AZ1995" s="104"/>
      <c r="BA1995" s="104"/>
      <c r="BB1995" s="104"/>
      <c r="BC1995" s="104"/>
      <c r="BD1995" s="104"/>
      <c r="BE1995" s="104"/>
      <c r="BF1995" s="104"/>
      <c r="BG1995" s="104"/>
      <c r="BH1995" s="104"/>
      <c r="BI1995" s="104"/>
      <c r="BJ1995" s="104"/>
      <c r="BK1995" s="104"/>
      <c r="BL1995" s="104"/>
      <c r="BM1995" s="104"/>
      <c r="BN1995" s="104"/>
      <c r="BO1995" s="104"/>
      <c r="BP1995" s="104"/>
      <c r="BQ1995" s="104"/>
      <c r="BR1995" s="104"/>
      <c r="BS1995" s="104"/>
      <c r="BT1995" s="104"/>
      <c r="BU1995" s="104"/>
      <c r="BV1995" s="104"/>
      <c r="BW1995" s="104"/>
      <c r="BX1995" s="104"/>
      <c r="BY1995" s="104"/>
      <c r="BZ1995" s="104"/>
      <c r="CA1995" s="104"/>
      <c r="CB1995" s="104"/>
      <c r="CC1995" s="104"/>
      <c r="CD1995" s="104"/>
      <c r="CE1995" s="104"/>
      <c r="CF1995" s="104"/>
      <c r="CG1995" s="104"/>
      <c r="CH1995" s="104"/>
      <c r="CI1995" s="104"/>
      <c r="CJ1995" s="104"/>
      <c r="CK1995" s="104"/>
      <c r="CL1995" s="104"/>
      <c r="CM1995" s="104"/>
      <c r="CN1995" s="104"/>
      <c r="CO1995" s="104"/>
      <c r="CP1995" s="104"/>
      <c r="CQ1995" s="104"/>
      <c r="CR1995" s="104"/>
      <c r="CS1995" s="104"/>
      <c r="CT1995" s="104"/>
      <c r="CU1995" s="104"/>
      <c r="CV1995" s="104"/>
      <c r="CW1995" s="104"/>
      <c r="CX1995" s="104"/>
      <c r="CY1995" s="104"/>
      <c r="CZ1995" s="104"/>
      <c r="DA1995" s="104"/>
      <c r="DB1995" s="104"/>
      <c r="DC1995" s="104"/>
      <c r="DD1995" s="104"/>
      <c r="DE1995" s="104"/>
      <c r="DF1995" s="104"/>
      <c r="DG1995" s="104"/>
      <c r="DH1995" s="104"/>
      <c r="DI1995" s="104"/>
      <c r="DJ1995" s="107"/>
    </row>
    <row r="1996" spans="1:114" x14ac:dyDescent="0.2">
      <c r="A1996" s="164"/>
      <c r="B1996" s="165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Q1996" s="116"/>
      <c r="R1996" s="116"/>
      <c r="S1996" s="116"/>
      <c r="T1996" s="116"/>
      <c r="U1996" s="116"/>
      <c r="V1996" s="116"/>
      <c r="W1996" s="116"/>
      <c r="X1996" s="116"/>
      <c r="Y1996" s="122"/>
      <c r="Z1996" s="104"/>
      <c r="AA1996" s="104"/>
      <c r="AB1996" s="104"/>
      <c r="AC1996" s="104"/>
      <c r="AD1996" s="104"/>
      <c r="AE1996" s="104"/>
      <c r="AF1996" s="104"/>
      <c r="AG1996" s="104"/>
      <c r="AH1996" s="104"/>
      <c r="AI1996" s="104"/>
      <c r="AJ1996" s="104"/>
      <c r="AK1996" s="104"/>
      <c r="AL1996" s="104"/>
      <c r="AM1996" s="104"/>
      <c r="AN1996" s="104"/>
      <c r="AO1996" s="104"/>
      <c r="AP1996" s="104"/>
      <c r="AQ1996" s="104"/>
      <c r="AR1996" s="104"/>
      <c r="AS1996" s="104"/>
      <c r="AT1996" s="104"/>
      <c r="AU1996" s="104"/>
      <c r="AV1996" s="104"/>
      <c r="AW1996" s="104"/>
      <c r="AX1996" s="104"/>
      <c r="AY1996" s="104"/>
      <c r="AZ1996" s="104"/>
      <c r="BA1996" s="104"/>
      <c r="BB1996" s="104"/>
      <c r="BC1996" s="104"/>
      <c r="BD1996" s="104"/>
      <c r="BE1996" s="104"/>
      <c r="BF1996" s="104"/>
      <c r="BG1996" s="104"/>
      <c r="BH1996" s="104"/>
      <c r="BI1996" s="104"/>
      <c r="BJ1996" s="104"/>
      <c r="BK1996" s="104"/>
      <c r="BL1996" s="104"/>
      <c r="BM1996" s="104"/>
      <c r="BN1996" s="104"/>
      <c r="BO1996" s="104"/>
      <c r="BP1996" s="104"/>
      <c r="BQ1996" s="104"/>
      <c r="BR1996" s="104"/>
      <c r="BS1996" s="104"/>
      <c r="BT1996" s="104"/>
      <c r="BU1996" s="104"/>
      <c r="BV1996" s="104"/>
      <c r="BW1996" s="104"/>
      <c r="BX1996" s="104"/>
      <c r="BY1996" s="104"/>
      <c r="BZ1996" s="104"/>
      <c r="CA1996" s="104"/>
      <c r="CB1996" s="104"/>
      <c r="CC1996" s="104"/>
      <c r="CD1996" s="104"/>
      <c r="CE1996" s="104"/>
      <c r="CF1996" s="104"/>
      <c r="CG1996" s="104"/>
      <c r="CH1996" s="104"/>
      <c r="CI1996" s="104"/>
      <c r="CJ1996" s="104"/>
      <c r="CK1996" s="104"/>
      <c r="CL1996" s="104"/>
      <c r="CM1996" s="104"/>
      <c r="CN1996" s="104"/>
      <c r="CO1996" s="104"/>
      <c r="CP1996" s="104"/>
      <c r="CQ1996" s="104"/>
      <c r="CR1996" s="104"/>
      <c r="CS1996" s="104"/>
      <c r="CT1996" s="104"/>
      <c r="CU1996" s="104"/>
      <c r="CV1996" s="104"/>
      <c r="CW1996" s="104"/>
      <c r="CX1996" s="104"/>
      <c r="CY1996" s="104"/>
      <c r="CZ1996" s="104"/>
      <c r="DA1996" s="104"/>
      <c r="DB1996" s="104"/>
      <c r="DC1996" s="104"/>
      <c r="DD1996" s="104"/>
      <c r="DE1996" s="104"/>
      <c r="DF1996" s="104"/>
      <c r="DG1996" s="104"/>
      <c r="DH1996" s="104"/>
      <c r="DI1996" s="104"/>
      <c r="DJ1996" s="107"/>
    </row>
    <row r="1997" spans="1:114" x14ac:dyDescent="0.2">
      <c r="A1997" s="164"/>
      <c r="B1997" s="165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Q1997" s="116"/>
      <c r="R1997" s="116"/>
      <c r="S1997" s="116"/>
      <c r="T1997" s="116"/>
      <c r="U1997" s="116"/>
      <c r="V1997" s="116"/>
      <c r="W1997" s="116"/>
      <c r="X1997" s="116"/>
      <c r="Y1997" s="122"/>
      <c r="Z1997" s="104"/>
      <c r="AA1997" s="104"/>
      <c r="AB1997" s="104"/>
      <c r="AC1997" s="104"/>
      <c r="AD1997" s="104"/>
      <c r="AE1997" s="104"/>
      <c r="AF1997" s="104"/>
      <c r="AG1997" s="104"/>
      <c r="AH1997" s="104"/>
      <c r="AI1997" s="104"/>
      <c r="AJ1997" s="104"/>
      <c r="AK1997" s="104"/>
      <c r="AL1997" s="104"/>
      <c r="AM1997" s="104"/>
      <c r="AN1997" s="104"/>
      <c r="AO1997" s="104"/>
      <c r="AP1997" s="104"/>
      <c r="AQ1997" s="104"/>
      <c r="AR1997" s="104"/>
      <c r="AS1997" s="104"/>
      <c r="AT1997" s="104"/>
      <c r="AU1997" s="104"/>
      <c r="AV1997" s="104"/>
      <c r="AW1997" s="104"/>
      <c r="AX1997" s="104"/>
      <c r="AY1997" s="104"/>
      <c r="AZ1997" s="104"/>
      <c r="BA1997" s="104"/>
      <c r="BB1997" s="104"/>
      <c r="BC1997" s="104"/>
      <c r="BD1997" s="104"/>
      <c r="BE1997" s="104"/>
      <c r="BF1997" s="104"/>
      <c r="BG1997" s="104"/>
      <c r="BH1997" s="104"/>
      <c r="BI1997" s="104"/>
      <c r="BJ1997" s="104"/>
      <c r="BK1997" s="104"/>
      <c r="BL1997" s="104"/>
      <c r="BM1997" s="104"/>
      <c r="BN1997" s="104"/>
      <c r="BO1997" s="104"/>
      <c r="BP1997" s="104"/>
      <c r="BQ1997" s="104"/>
      <c r="BR1997" s="104"/>
      <c r="BS1997" s="104"/>
      <c r="BT1997" s="104"/>
      <c r="BU1997" s="104"/>
      <c r="BV1997" s="104"/>
      <c r="BW1997" s="104"/>
      <c r="BX1997" s="104"/>
      <c r="BY1997" s="104"/>
      <c r="BZ1997" s="104"/>
      <c r="CA1997" s="104"/>
      <c r="CB1997" s="104"/>
      <c r="CC1997" s="104"/>
      <c r="CD1997" s="104"/>
      <c r="CE1997" s="104"/>
      <c r="CF1997" s="104"/>
      <c r="CG1997" s="104"/>
      <c r="CH1997" s="104"/>
      <c r="CI1997" s="104"/>
      <c r="CJ1997" s="104"/>
      <c r="CK1997" s="104"/>
      <c r="CL1997" s="104"/>
      <c r="CM1997" s="104"/>
      <c r="CN1997" s="104"/>
      <c r="CO1997" s="104"/>
      <c r="CP1997" s="104"/>
      <c r="CQ1997" s="104"/>
      <c r="CR1997" s="104"/>
      <c r="CS1997" s="104"/>
      <c r="CT1997" s="104"/>
      <c r="CU1997" s="104"/>
      <c r="CV1997" s="104"/>
      <c r="CW1997" s="104"/>
      <c r="CX1997" s="104"/>
      <c r="CY1997" s="104"/>
      <c r="CZ1997" s="104"/>
      <c r="DA1997" s="104"/>
      <c r="DB1997" s="104"/>
      <c r="DC1997" s="104"/>
      <c r="DD1997" s="104"/>
      <c r="DE1997" s="104"/>
      <c r="DF1997" s="104"/>
      <c r="DG1997" s="104"/>
      <c r="DH1997" s="104"/>
      <c r="DI1997" s="104"/>
      <c r="DJ1997" s="107"/>
    </row>
    <row r="1998" spans="1:114" x14ac:dyDescent="0.2">
      <c r="A1998" s="164"/>
      <c r="B1998" s="165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Q1998" s="116"/>
      <c r="R1998" s="116"/>
      <c r="S1998" s="116"/>
      <c r="T1998" s="116"/>
      <c r="U1998" s="116"/>
      <c r="V1998" s="116"/>
      <c r="W1998" s="116"/>
      <c r="X1998" s="116"/>
      <c r="Y1998" s="122"/>
      <c r="Z1998" s="104"/>
      <c r="AA1998" s="104"/>
      <c r="AB1998" s="104"/>
      <c r="AC1998" s="104"/>
      <c r="AD1998" s="104"/>
      <c r="AE1998" s="104"/>
      <c r="AF1998" s="104"/>
      <c r="AG1998" s="104"/>
      <c r="AH1998" s="104"/>
      <c r="AI1998" s="104"/>
      <c r="AJ1998" s="104"/>
      <c r="AK1998" s="104"/>
      <c r="AL1998" s="104"/>
      <c r="AM1998" s="104"/>
      <c r="AN1998" s="104"/>
      <c r="AO1998" s="104"/>
      <c r="AP1998" s="104"/>
      <c r="AQ1998" s="104"/>
      <c r="AR1998" s="104"/>
      <c r="AS1998" s="104"/>
      <c r="AT1998" s="104"/>
      <c r="AU1998" s="104"/>
      <c r="AV1998" s="104"/>
      <c r="AW1998" s="104"/>
      <c r="AX1998" s="104"/>
      <c r="AY1998" s="104"/>
      <c r="AZ1998" s="104"/>
      <c r="BA1998" s="104"/>
      <c r="BB1998" s="104"/>
      <c r="BC1998" s="104"/>
      <c r="BD1998" s="104"/>
      <c r="BE1998" s="104"/>
      <c r="BF1998" s="104"/>
      <c r="BG1998" s="104"/>
      <c r="BH1998" s="104"/>
      <c r="BI1998" s="104"/>
      <c r="BJ1998" s="104"/>
      <c r="BK1998" s="104"/>
      <c r="BL1998" s="104"/>
      <c r="BM1998" s="104"/>
      <c r="BN1998" s="104"/>
      <c r="BO1998" s="104"/>
      <c r="BP1998" s="104"/>
      <c r="BQ1998" s="104"/>
      <c r="BR1998" s="104"/>
      <c r="BS1998" s="104"/>
      <c r="BT1998" s="104"/>
      <c r="BU1998" s="104"/>
      <c r="BV1998" s="104"/>
      <c r="BW1998" s="104"/>
      <c r="BX1998" s="104"/>
      <c r="BY1998" s="104"/>
      <c r="BZ1998" s="104"/>
      <c r="CA1998" s="104"/>
      <c r="CB1998" s="104"/>
      <c r="CC1998" s="104"/>
      <c r="CD1998" s="104"/>
      <c r="CE1998" s="104"/>
      <c r="CF1998" s="104"/>
      <c r="CG1998" s="104"/>
      <c r="CH1998" s="104"/>
      <c r="CI1998" s="104"/>
      <c r="CJ1998" s="104"/>
      <c r="CK1998" s="104"/>
      <c r="CL1998" s="104"/>
      <c r="CM1998" s="104"/>
      <c r="CN1998" s="104"/>
      <c r="CO1998" s="104"/>
      <c r="CP1998" s="104"/>
      <c r="CQ1998" s="104"/>
      <c r="CR1998" s="104"/>
      <c r="CS1998" s="104"/>
      <c r="CT1998" s="104"/>
      <c r="CU1998" s="104"/>
      <c r="CV1998" s="104"/>
      <c r="CW1998" s="104"/>
      <c r="CX1998" s="104"/>
      <c r="CY1998" s="104"/>
      <c r="CZ1998" s="104"/>
      <c r="DA1998" s="104"/>
      <c r="DB1998" s="104"/>
      <c r="DC1998" s="104"/>
      <c r="DD1998" s="104"/>
      <c r="DE1998" s="104"/>
      <c r="DF1998" s="104"/>
      <c r="DG1998" s="104"/>
      <c r="DH1998" s="104"/>
      <c r="DI1998" s="104"/>
      <c r="DJ1998" s="107"/>
    </row>
    <row r="1999" spans="1:114" x14ac:dyDescent="0.2">
      <c r="A1999" s="164"/>
      <c r="B1999" s="165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Q1999" s="116"/>
      <c r="R1999" s="116"/>
      <c r="S1999" s="116"/>
      <c r="T1999" s="116"/>
      <c r="U1999" s="116"/>
      <c r="V1999" s="116"/>
      <c r="W1999" s="116"/>
      <c r="X1999" s="116"/>
      <c r="Y1999" s="122"/>
      <c r="Z1999" s="104"/>
      <c r="AA1999" s="104"/>
      <c r="AB1999" s="104"/>
      <c r="AC1999" s="104"/>
      <c r="AD1999" s="104"/>
      <c r="AE1999" s="104"/>
      <c r="AF1999" s="104"/>
      <c r="AG1999" s="104"/>
      <c r="AH1999" s="104"/>
      <c r="AI1999" s="104"/>
      <c r="AJ1999" s="104"/>
      <c r="AK1999" s="104"/>
      <c r="AL1999" s="104"/>
      <c r="AM1999" s="104"/>
      <c r="AN1999" s="104"/>
      <c r="AO1999" s="104"/>
      <c r="AP1999" s="104"/>
      <c r="AQ1999" s="104"/>
      <c r="AR1999" s="104"/>
      <c r="AS1999" s="104"/>
      <c r="AT1999" s="104"/>
      <c r="AU1999" s="104"/>
      <c r="AV1999" s="104"/>
      <c r="AW1999" s="104"/>
      <c r="AX1999" s="104"/>
      <c r="AY1999" s="104"/>
      <c r="AZ1999" s="104"/>
      <c r="BA1999" s="104"/>
      <c r="BB1999" s="104"/>
      <c r="BC1999" s="104"/>
      <c r="BD1999" s="104"/>
      <c r="BE1999" s="104"/>
      <c r="BF1999" s="104"/>
      <c r="BG1999" s="104"/>
      <c r="BH1999" s="104"/>
      <c r="BI1999" s="104"/>
      <c r="BJ1999" s="104"/>
      <c r="BK1999" s="104"/>
      <c r="BL1999" s="104"/>
      <c r="BM1999" s="104"/>
      <c r="BN1999" s="104"/>
      <c r="BO1999" s="104"/>
      <c r="BP1999" s="104"/>
      <c r="BQ1999" s="104"/>
      <c r="BR1999" s="104"/>
      <c r="BS1999" s="104"/>
      <c r="BT1999" s="104"/>
      <c r="BU1999" s="104"/>
      <c r="BV1999" s="104"/>
      <c r="BW1999" s="104"/>
      <c r="BX1999" s="104"/>
      <c r="BY1999" s="104"/>
      <c r="BZ1999" s="104"/>
      <c r="CA1999" s="104"/>
      <c r="CB1999" s="104"/>
      <c r="CC1999" s="104"/>
      <c r="CD1999" s="104"/>
      <c r="CE1999" s="104"/>
      <c r="CF1999" s="104"/>
      <c r="CG1999" s="104"/>
      <c r="CH1999" s="104"/>
      <c r="CI1999" s="104"/>
      <c r="CJ1999" s="104"/>
      <c r="CK1999" s="104"/>
      <c r="CL1999" s="104"/>
      <c r="CM1999" s="104"/>
      <c r="CN1999" s="104"/>
      <c r="CO1999" s="104"/>
      <c r="CP1999" s="104"/>
      <c r="CQ1999" s="104"/>
      <c r="CR1999" s="104"/>
      <c r="CS1999" s="104"/>
      <c r="CT1999" s="104"/>
      <c r="CU1999" s="104"/>
      <c r="CV1999" s="104"/>
      <c r="CW1999" s="104"/>
      <c r="CX1999" s="104"/>
      <c r="CY1999" s="104"/>
      <c r="CZ1999" s="104"/>
      <c r="DA1999" s="104"/>
      <c r="DB1999" s="104"/>
      <c r="DC1999" s="104"/>
      <c r="DD1999" s="104"/>
      <c r="DE1999" s="104"/>
      <c r="DF1999" s="104"/>
      <c r="DG1999" s="104"/>
      <c r="DH1999" s="104"/>
      <c r="DI1999" s="104"/>
      <c r="DJ1999" s="107"/>
    </row>
    <row r="2000" spans="1:114" x14ac:dyDescent="0.2">
      <c r="A2000" s="164"/>
      <c r="B2000" s="165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Q2000" s="116"/>
      <c r="R2000" s="116"/>
      <c r="S2000" s="116"/>
      <c r="T2000" s="116"/>
      <c r="U2000" s="116"/>
      <c r="V2000" s="116"/>
      <c r="W2000" s="116"/>
      <c r="X2000" s="116"/>
      <c r="Y2000" s="122"/>
      <c r="Z2000" s="104"/>
      <c r="AA2000" s="104"/>
      <c r="AB2000" s="104"/>
      <c r="AC2000" s="104"/>
      <c r="AD2000" s="104"/>
      <c r="AE2000" s="104"/>
      <c r="AF2000" s="104"/>
      <c r="AG2000" s="104"/>
      <c r="AH2000" s="104"/>
      <c r="AI2000" s="104"/>
      <c r="AJ2000" s="104"/>
      <c r="AK2000" s="104"/>
      <c r="AL2000" s="104"/>
      <c r="AM2000" s="104"/>
      <c r="AN2000" s="104"/>
      <c r="AO2000" s="104"/>
      <c r="AP2000" s="104"/>
      <c r="AQ2000" s="104"/>
      <c r="AR2000" s="104"/>
      <c r="AS2000" s="104"/>
      <c r="AT2000" s="104"/>
      <c r="AU2000" s="104"/>
      <c r="AV2000" s="104"/>
      <c r="AW2000" s="104"/>
      <c r="AX2000" s="104"/>
      <c r="AY2000" s="104"/>
      <c r="AZ2000" s="104"/>
      <c r="BA2000" s="104"/>
      <c r="BB2000" s="104"/>
      <c r="BC2000" s="104"/>
      <c r="BD2000" s="104"/>
      <c r="BE2000" s="104"/>
      <c r="BF2000" s="104"/>
      <c r="BG2000" s="104"/>
      <c r="BH2000" s="104"/>
      <c r="BI2000" s="104"/>
      <c r="BJ2000" s="104"/>
      <c r="BK2000" s="104"/>
      <c r="BL2000" s="104"/>
      <c r="BM2000" s="104"/>
      <c r="BN2000" s="104"/>
      <c r="BO2000" s="104"/>
      <c r="BP2000" s="104"/>
      <c r="BQ2000" s="104"/>
      <c r="BR2000" s="104"/>
      <c r="BS2000" s="104"/>
      <c r="BT2000" s="104"/>
      <c r="BU2000" s="104"/>
      <c r="BV2000" s="104"/>
      <c r="BW2000" s="104"/>
      <c r="BX2000" s="104"/>
      <c r="BY2000" s="104"/>
      <c r="BZ2000" s="104"/>
      <c r="CA2000" s="104"/>
      <c r="CB2000" s="104"/>
      <c r="CC2000" s="104"/>
      <c r="CD2000" s="104"/>
      <c r="CE2000" s="104"/>
      <c r="CF2000" s="104"/>
      <c r="CG2000" s="104"/>
      <c r="CH2000" s="104"/>
      <c r="CI2000" s="104"/>
      <c r="CJ2000" s="104"/>
      <c r="CK2000" s="104"/>
      <c r="CL2000" s="104"/>
      <c r="CM2000" s="104"/>
      <c r="CN2000" s="104"/>
      <c r="CO2000" s="104"/>
      <c r="CP2000" s="104"/>
      <c r="CQ2000" s="104"/>
      <c r="CR2000" s="104"/>
      <c r="CS2000" s="104"/>
      <c r="CT2000" s="104"/>
      <c r="CU2000" s="104"/>
      <c r="CV2000" s="104"/>
      <c r="CW2000" s="104"/>
      <c r="CX2000" s="104"/>
      <c r="CY2000" s="104"/>
      <c r="CZ2000" s="104"/>
      <c r="DA2000" s="104"/>
      <c r="DB2000" s="104"/>
      <c r="DC2000" s="104"/>
      <c r="DD2000" s="104"/>
      <c r="DE2000" s="104"/>
      <c r="DF2000" s="104"/>
      <c r="DG2000" s="104"/>
      <c r="DH2000" s="104"/>
      <c r="DI2000" s="104"/>
      <c r="DJ2000" s="107"/>
    </row>
    <row r="2001" spans="1:114" x14ac:dyDescent="0.2">
      <c r="A2001" s="164"/>
      <c r="B2001" s="165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Q2001" s="116"/>
      <c r="R2001" s="116"/>
      <c r="S2001" s="116"/>
      <c r="T2001" s="116"/>
      <c r="U2001" s="116"/>
      <c r="V2001" s="116"/>
      <c r="W2001" s="116"/>
      <c r="X2001" s="116"/>
      <c r="Y2001" s="122"/>
      <c r="Z2001" s="104"/>
      <c r="AA2001" s="104"/>
      <c r="AB2001" s="104"/>
      <c r="AC2001" s="104"/>
      <c r="AD2001" s="104"/>
      <c r="AE2001" s="104"/>
      <c r="AF2001" s="104"/>
      <c r="AG2001" s="104"/>
      <c r="AH2001" s="104"/>
      <c r="AI2001" s="104"/>
      <c r="AJ2001" s="104"/>
      <c r="AK2001" s="104"/>
      <c r="AL2001" s="104"/>
      <c r="AM2001" s="104"/>
      <c r="AN2001" s="104"/>
      <c r="AO2001" s="104"/>
      <c r="AP2001" s="104"/>
      <c r="AQ2001" s="104"/>
      <c r="AR2001" s="104"/>
      <c r="AS2001" s="104"/>
      <c r="AT2001" s="104"/>
      <c r="AU2001" s="104"/>
      <c r="AV2001" s="104"/>
      <c r="AW2001" s="104"/>
      <c r="AX2001" s="104"/>
      <c r="AY2001" s="104"/>
      <c r="AZ2001" s="104"/>
      <c r="BA2001" s="104"/>
      <c r="BB2001" s="104"/>
      <c r="BC2001" s="104"/>
      <c r="BD2001" s="104"/>
      <c r="BE2001" s="104"/>
      <c r="BF2001" s="104"/>
      <c r="BG2001" s="104"/>
      <c r="BH2001" s="104"/>
      <c r="BI2001" s="104"/>
      <c r="BJ2001" s="104"/>
      <c r="BK2001" s="104"/>
      <c r="BL2001" s="104"/>
      <c r="BM2001" s="104"/>
      <c r="BN2001" s="104"/>
      <c r="BO2001" s="104"/>
      <c r="BP2001" s="104"/>
      <c r="BQ2001" s="104"/>
      <c r="BR2001" s="104"/>
      <c r="BS2001" s="104"/>
      <c r="BT2001" s="104"/>
      <c r="BU2001" s="104"/>
      <c r="BV2001" s="104"/>
      <c r="BW2001" s="104"/>
      <c r="BX2001" s="104"/>
      <c r="BY2001" s="104"/>
      <c r="BZ2001" s="104"/>
      <c r="CA2001" s="104"/>
      <c r="CB2001" s="104"/>
      <c r="CC2001" s="104"/>
      <c r="CD2001" s="104"/>
      <c r="CE2001" s="104"/>
      <c r="CF2001" s="104"/>
      <c r="CG2001" s="104"/>
      <c r="CH2001" s="104"/>
      <c r="CI2001" s="104"/>
      <c r="CJ2001" s="104"/>
      <c r="CK2001" s="104"/>
      <c r="CL2001" s="104"/>
      <c r="CM2001" s="104"/>
      <c r="CN2001" s="104"/>
      <c r="CO2001" s="104"/>
      <c r="CP2001" s="104"/>
      <c r="CQ2001" s="104"/>
      <c r="CR2001" s="104"/>
      <c r="CS2001" s="104"/>
      <c r="CT2001" s="104"/>
      <c r="CU2001" s="104"/>
      <c r="CV2001" s="104"/>
      <c r="CW2001" s="104"/>
      <c r="CX2001" s="104"/>
      <c r="CY2001" s="104"/>
      <c r="CZ2001" s="104"/>
      <c r="DA2001" s="104"/>
      <c r="DB2001" s="104"/>
      <c r="DC2001" s="104"/>
      <c r="DD2001" s="104"/>
      <c r="DE2001" s="104"/>
      <c r="DF2001" s="104"/>
      <c r="DG2001" s="104"/>
      <c r="DH2001" s="104"/>
      <c r="DI2001" s="104"/>
      <c r="DJ2001" s="107"/>
    </row>
    <row r="2002" spans="1:114" x14ac:dyDescent="0.2">
      <c r="A2002" s="164"/>
      <c r="B2002" s="165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Q2002" s="116"/>
      <c r="R2002" s="116"/>
      <c r="S2002" s="116"/>
      <c r="T2002" s="116"/>
      <c r="U2002" s="116"/>
      <c r="V2002" s="116"/>
      <c r="W2002" s="116"/>
      <c r="X2002" s="116"/>
      <c r="Y2002" s="122"/>
      <c r="Z2002" s="104"/>
      <c r="AA2002" s="104"/>
      <c r="AB2002" s="104"/>
      <c r="AC2002" s="104"/>
      <c r="AD2002" s="104"/>
      <c r="AE2002" s="104"/>
      <c r="AF2002" s="104"/>
      <c r="AG2002" s="104"/>
      <c r="AH2002" s="104"/>
      <c r="AI2002" s="104"/>
      <c r="AJ2002" s="104"/>
      <c r="AK2002" s="104"/>
      <c r="AL2002" s="104"/>
      <c r="AM2002" s="104"/>
      <c r="AN2002" s="104"/>
      <c r="AO2002" s="104"/>
      <c r="AP2002" s="104"/>
      <c r="AQ2002" s="104"/>
      <c r="AR2002" s="104"/>
      <c r="AS2002" s="104"/>
      <c r="AT2002" s="104"/>
      <c r="AU2002" s="104"/>
      <c r="AV2002" s="104"/>
      <c r="AW2002" s="104"/>
      <c r="AX2002" s="104"/>
      <c r="AY2002" s="104"/>
      <c r="AZ2002" s="104"/>
      <c r="BA2002" s="104"/>
      <c r="BB2002" s="104"/>
      <c r="BC2002" s="104"/>
      <c r="BD2002" s="104"/>
      <c r="BE2002" s="104"/>
      <c r="BF2002" s="104"/>
      <c r="BG2002" s="104"/>
      <c r="BH2002" s="104"/>
      <c r="BI2002" s="104"/>
      <c r="BJ2002" s="104"/>
      <c r="BK2002" s="104"/>
      <c r="BL2002" s="104"/>
      <c r="BM2002" s="104"/>
      <c r="BN2002" s="104"/>
      <c r="BO2002" s="104"/>
      <c r="BP2002" s="104"/>
      <c r="BQ2002" s="104"/>
      <c r="BR2002" s="104"/>
      <c r="BS2002" s="104"/>
      <c r="BT2002" s="104"/>
      <c r="BU2002" s="104"/>
      <c r="BV2002" s="104"/>
      <c r="BW2002" s="104"/>
      <c r="BX2002" s="104"/>
      <c r="BY2002" s="104"/>
      <c r="BZ2002" s="104"/>
      <c r="CA2002" s="104"/>
      <c r="CB2002" s="104"/>
      <c r="CC2002" s="104"/>
      <c r="CD2002" s="104"/>
      <c r="CE2002" s="104"/>
      <c r="CF2002" s="104"/>
      <c r="CG2002" s="104"/>
      <c r="CH2002" s="104"/>
      <c r="CI2002" s="104"/>
      <c r="CJ2002" s="104"/>
      <c r="CK2002" s="104"/>
      <c r="CL2002" s="104"/>
      <c r="CM2002" s="104"/>
      <c r="CN2002" s="104"/>
      <c r="CO2002" s="104"/>
      <c r="CP2002" s="104"/>
      <c r="CQ2002" s="104"/>
      <c r="CR2002" s="104"/>
      <c r="CS2002" s="104"/>
      <c r="CT2002" s="104"/>
      <c r="CU2002" s="104"/>
      <c r="CV2002" s="104"/>
      <c r="CW2002" s="104"/>
      <c r="CX2002" s="104"/>
      <c r="CY2002" s="104"/>
      <c r="CZ2002" s="104"/>
      <c r="DA2002" s="104"/>
      <c r="DB2002" s="104"/>
      <c r="DC2002" s="104"/>
      <c r="DD2002" s="104"/>
      <c r="DE2002" s="104"/>
      <c r="DF2002" s="104"/>
      <c r="DG2002" s="104"/>
      <c r="DH2002" s="104"/>
      <c r="DI2002" s="104"/>
      <c r="DJ2002" s="107"/>
    </row>
    <row r="2003" spans="1:114" x14ac:dyDescent="0.2">
      <c r="A2003" s="164"/>
      <c r="B2003" s="165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Q2003" s="116"/>
      <c r="R2003" s="116"/>
      <c r="S2003" s="116"/>
      <c r="T2003" s="116"/>
      <c r="U2003" s="116"/>
      <c r="V2003" s="116"/>
      <c r="W2003" s="116"/>
      <c r="X2003" s="116"/>
      <c r="Y2003" s="122"/>
      <c r="Z2003" s="104"/>
      <c r="AA2003" s="104"/>
      <c r="AB2003" s="104"/>
      <c r="AC2003" s="104"/>
      <c r="AD2003" s="104"/>
      <c r="AE2003" s="104"/>
      <c r="AF2003" s="104"/>
      <c r="AG2003" s="104"/>
      <c r="AH2003" s="104"/>
      <c r="AI2003" s="104"/>
      <c r="AJ2003" s="104"/>
      <c r="AK2003" s="104"/>
      <c r="AL2003" s="104"/>
      <c r="AM2003" s="104"/>
      <c r="AN2003" s="104"/>
      <c r="AO2003" s="104"/>
      <c r="AP2003" s="104"/>
      <c r="AQ2003" s="104"/>
      <c r="AR2003" s="104"/>
      <c r="AS2003" s="104"/>
      <c r="AT2003" s="104"/>
      <c r="AU2003" s="104"/>
      <c r="AV2003" s="104"/>
      <c r="AW2003" s="104"/>
      <c r="AX2003" s="104"/>
      <c r="AY2003" s="104"/>
      <c r="AZ2003" s="104"/>
      <c r="BA2003" s="104"/>
      <c r="BB2003" s="104"/>
      <c r="BC2003" s="104"/>
      <c r="BD2003" s="104"/>
      <c r="BE2003" s="104"/>
      <c r="BF2003" s="104"/>
      <c r="BG2003" s="104"/>
      <c r="BH2003" s="104"/>
      <c r="BI2003" s="104"/>
      <c r="BJ2003" s="104"/>
      <c r="BK2003" s="104"/>
      <c r="BL2003" s="104"/>
      <c r="BM2003" s="104"/>
      <c r="BN2003" s="104"/>
      <c r="BO2003" s="104"/>
      <c r="BP2003" s="104"/>
      <c r="BQ2003" s="104"/>
      <c r="BR2003" s="104"/>
      <c r="BS2003" s="104"/>
      <c r="BT2003" s="104"/>
      <c r="BU2003" s="104"/>
      <c r="BV2003" s="104"/>
      <c r="BW2003" s="104"/>
      <c r="BX2003" s="104"/>
      <c r="BY2003" s="104"/>
      <c r="BZ2003" s="104"/>
      <c r="CA2003" s="104"/>
      <c r="CB2003" s="104"/>
      <c r="CC2003" s="104"/>
      <c r="CD2003" s="104"/>
      <c r="CE2003" s="104"/>
      <c r="CF2003" s="104"/>
      <c r="CG2003" s="104"/>
      <c r="CH2003" s="104"/>
      <c r="CI2003" s="104"/>
      <c r="CJ2003" s="104"/>
      <c r="CK2003" s="104"/>
      <c r="CL2003" s="104"/>
      <c r="CM2003" s="104"/>
      <c r="CN2003" s="104"/>
      <c r="CO2003" s="104"/>
      <c r="CP2003" s="104"/>
      <c r="CQ2003" s="104"/>
      <c r="CR2003" s="104"/>
      <c r="CS2003" s="104"/>
      <c r="CT2003" s="104"/>
      <c r="CU2003" s="104"/>
      <c r="CV2003" s="104"/>
      <c r="CW2003" s="104"/>
      <c r="CX2003" s="104"/>
      <c r="CY2003" s="104"/>
      <c r="CZ2003" s="104"/>
      <c r="DA2003" s="104"/>
      <c r="DB2003" s="104"/>
      <c r="DC2003" s="104"/>
      <c r="DD2003" s="104"/>
      <c r="DE2003" s="104"/>
      <c r="DF2003" s="104"/>
      <c r="DG2003" s="104"/>
      <c r="DH2003" s="104"/>
      <c r="DI2003" s="104"/>
      <c r="DJ2003" s="107"/>
    </row>
    <row r="2004" spans="1:114" x14ac:dyDescent="0.2">
      <c r="A2004" s="164"/>
      <c r="B2004" s="165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Q2004" s="116"/>
      <c r="R2004" s="116"/>
      <c r="S2004" s="116"/>
      <c r="T2004" s="116"/>
      <c r="U2004" s="116"/>
      <c r="V2004" s="116"/>
      <c r="W2004" s="116"/>
      <c r="X2004" s="116"/>
      <c r="Y2004" s="122"/>
      <c r="Z2004" s="104"/>
      <c r="AA2004" s="104"/>
      <c r="AB2004" s="104"/>
      <c r="AC2004" s="104"/>
      <c r="AD2004" s="104"/>
      <c r="AE2004" s="104"/>
      <c r="AF2004" s="104"/>
      <c r="AG2004" s="104"/>
      <c r="AH2004" s="104"/>
      <c r="AI2004" s="104"/>
      <c r="AJ2004" s="104"/>
      <c r="AK2004" s="104"/>
      <c r="AL2004" s="104"/>
      <c r="AM2004" s="104"/>
      <c r="AN2004" s="104"/>
      <c r="AO2004" s="104"/>
      <c r="AP2004" s="104"/>
      <c r="AQ2004" s="104"/>
      <c r="AR2004" s="104"/>
      <c r="AS2004" s="104"/>
      <c r="AT2004" s="104"/>
      <c r="AU2004" s="104"/>
      <c r="AV2004" s="104"/>
      <c r="AW2004" s="104"/>
      <c r="AX2004" s="104"/>
      <c r="AY2004" s="104"/>
      <c r="AZ2004" s="104"/>
      <c r="BA2004" s="104"/>
      <c r="BB2004" s="104"/>
      <c r="BC2004" s="104"/>
      <c r="BD2004" s="104"/>
      <c r="BE2004" s="104"/>
      <c r="BF2004" s="104"/>
      <c r="BG2004" s="104"/>
      <c r="BH2004" s="104"/>
      <c r="BI2004" s="104"/>
      <c r="BJ2004" s="104"/>
      <c r="BK2004" s="104"/>
      <c r="BL2004" s="104"/>
      <c r="BM2004" s="104"/>
      <c r="BN2004" s="104"/>
      <c r="BO2004" s="104"/>
      <c r="BP2004" s="104"/>
      <c r="BQ2004" s="104"/>
      <c r="BR2004" s="104"/>
      <c r="BS2004" s="104"/>
      <c r="BT2004" s="104"/>
      <c r="BU2004" s="104"/>
      <c r="BV2004" s="104"/>
      <c r="BW2004" s="104"/>
      <c r="BX2004" s="104"/>
      <c r="BY2004" s="104"/>
      <c r="BZ2004" s="104"/>
      <c r="CA2004" s="104"/>
      <c r="CB2004" s="104"/>
      <c r="CC2004" s="104"/>
      <c r="CD2004" s="104"/>
      <c r="CE2004" s="104"/>
      <c r="CF2004" s="104"/>
      <c r="CG2004" s="104"/>
      <c r="CH2004" s="104"/>
      <c r="CI2004" s="104"/>
      <c r="CJ2004" s="104"/>
      <c r="CK2004" s="104"/>
      <c r="CL2004" s="104"/>
      <c r="CM2004" s="104"/>
      <c r="CN2004" s="104"/>
      <c r="CO2004" s="104"/>
      <c r="CP2004" s="104"/>
      <c r="CQ2004" s="104"/>
      <c r="CR2004" s="104"/>
      <c r="CS2004" s="104"/>
      <c r="CT2004" s="104"/>
      <c r="CU2004" s="104"/>
      <c r="CV2004" s="104"/>
      <c r="CW2004" s="104"/>
      <c r="CX2004" s="104"/>
      <c r="CY2004" s="104"/>
      <c r="CZ2004" s="104"/>
      <c r="DA2004" s="104"/>
      <c r="DB2004" s="104"/>
      <c r="DC2004" s="104"/>
      <c r="DD2004" s="104"/>
      <c r="DE2004" s="104"/>
      <c r="DF2004" s="104"/>
      <c r="DG2004" s="104"/>
      <c r="DH2004" s="104"/>
      <c r="DI2004" s="104"/>
      <c r="DJ2004" s="107"/>
    </row>
    <row r="2005" spans="1:114" x14ac:dyDescent="0.2">
      <c r="A2005" s="164"/>
      <c r="B2005" s="165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Q2005" s="116"/>
      <c r="R2005" s="116"/>
      <c r="S2005" s="116"/>
      <c r="T2005" s="116"/>
      <c r="U2005" s="116"/>
      <c r="V2005" s="116"/>
      <c r="W2005" s="116"/>
      <c r="X2005" s="116"/>
      <c r="Y2005" s="122"/>
      <c r="Z2005" s="104"/>
      <c r="AA2005" s="104"/>
      <c r="AB2005" s="104"/>
      <c r="AC2005" s="104"/>
      <c r="AD2005" s="104"/>
      <c r="AE2005" s="104"/>
      <c r="AF2005" s="104"/>
      <c r="AG2005" s="104"/>
      <c r="AH2005" s="104"/>
      <c r="AI2005" s="104"/>
      <c r="AJ2005" s="104"/>
      <c r="AK2005" s="104"/>
      <c r="AL2005" s="104"/>
      <c r="AM2005" s="104"/>
      <c r="AN2005" s="104"/>
      <c r="AO2005" s="104"/>
      <c r="AP2005" s="104"/>
      <c r="AQ2005" s="104"/>
      <c r="AR2005" s="104"/>
      <c r="AS2005" s="104"/>
      <c r="AT2005" s="104"/>
      <c r="AU2005" s="104"/>
      <c r="AV2005" s="104"/>
      <c r="AW2005" s="104"/>
      <c r="AX2005" s="104"/>
      <c r="AY2005" s="104"/>
      <c r="AZ2005" s="104"/>
      <c r="BA2005" s="104"/>
      <c r="BB2005" s="104"/>
      <c r="BC2005" s="104"/>
      <c r="BD2005" s="104"/>
      <c r="BE2005" s="104"/>
      <c r="BF2005" s="104"/>
      <c r="BG2005" s="104"/>
      <c r="BH2005" s="104"/>
      <c r="BI2005" s="104"/>
      <c r="BJ2005" s="104"/>
      <c r="BK2005" s="104"/>
      <c r="BL2005" s="104"/>
      <c r="BM2005" s="104"/>
      <c r="BN2005" s="104"/>
      <c r="BO2005" s="104"/>
      <c r="BP2005" s="104"/>
      <c r="BQ2005" s="104"/>
      <c r="BR2005" s="104"/>
      <c r="BS2005" s="104"/>
      <c r="BT2005" s="104"/>
      <c r="BU2005" s="104"/>
      <c r="BV2005" s="104"/>
      <c r="BW2005" s="104"/>
      <c r="BX2005" s="104"/>
      <c r="BY2005" s="104"/>
      <c r="BZ2005" s="104"/>
      <c r="CA2005" s="104"/>
      <c r="CB2005" s="104"/>
      <c r="CC2005" s="104"/>
      <c r="CD2005" s="104"/>
      <c r="CE2005" s="104"/>
      <c r="CF2005" s="104"/>
      <c r="CG2005" s="104"/>
      <c r="CH2005" s="104"/>
      <c r="CI2005" s="104"/>
      <c r="CJ2005" s="104"/>
      <c r="CK2005" s="104"/>
      <c r="CL2005" s="104"/>
      <c r="CM2005" s="104"/>
      <c r="CN2005" s="104"/>
      <c r="CO2005" s="104"/>
      <c r="CP2005" s="104"/>
      <c r="CQ2005" s="104"/>
      <c r="CR2005" s="104"/>
      <c r="CS2005" s="104"/>
      <c r="CT2005" s="104"/>
      <c r="CU2005" s="104"/>
      <c r="CV2005" s="104"/>
      <c r="CW2005" s="104"/>
      <c r="CX2005" s="104"/>
      <c r="CY2005" s="104"/>
      <c r="CZ2005" s="104"/>
      <c r="DA2005" s="104"/>
      <c r="DB2005" s="104"/>
      <c r="DC2005" s="104"/>
      <c r="DD2005" s="104"/>
      <c r="DE2005" s="104"/>
      <c r="DF2005" s="104"/>
      <c r="DG2005" s="104"/>
      <c r="DH2005" s="104"/>
      <c r="DI2005" s="104"/>
      <c r="DJ2005" s="107"/>
    </row>
    <row r="2006" spans="1:114" x14ac:dyDescent="0.2">
      <c r="A2006" s="164"/>
      <c r="B2006" s="165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Q2006" s="116"/>
      <c r="R2006" s="116"/>
      <c r="S2006" s="116"/>
      <c r="T2006" s="116"/>
      <c r="U2006" s="116"/>
      <c r="V2006" s="116"/>
      <c r="W2006" s="116"/>
      <c r="X2006" s="116"/>
      <c r="Y2006" s="122"/>
      <c r="Z2006" s="104"/>
      <c r="AA2006" s="104"/>
      <c r="AB2006" s="104"/>
      <c r="AC2006" s="104"/>
      <c r="AD2006" s="104"/>
      <c r="AE2006" s="104"/>
      <c r="AF2006" s="104"/>
      <c r="AG2006" s="104"/>
      <c r="AH2006" s="104"/>
      <c r="AI2006" s="104"/>
      <c r="AJ2006" s="104"/>
      <c r="AK2006" s="104"/>
      <c r="AL2006" s="104"/>
      <c r="AM2006" s="104"/>
      <c r="AN2006" s="104"/>
      <c r="AO2006" s="104"/>
      <c r="AP2006" s="104"/>
      <c r="AQ2006" s="104"/>
      <c r="AR2006" s="104"/>
      <c r="AS2006" s="104"/>
      <c r="AT2006" s="104"/>
      <c r="AU2006" s="104"/>
      <c r="AV2006" s="104"/>
      <c r="AW2006" s="104"/>
      <c r="AX2006" s="104"/>
      <c r="AY2006" s="104"/>
      <c r="AZ2006" s="104"/>
      <c r="BA2006" s="104"/>
      <c r="BB2006" s="104"/>
      <c r="BC2006" s="104"/>
      <c r="BD2006" s="104"/>
      <c r="BE2006" s="104"/>
      <c r="BF2006" s="104"/>
      <c r="BG2006" s="104"/>
      <c r="BH2006" s="104"/>
      <c r="BI2006" s="104"/>
      <c r="BJ2006" s="104"/>
      <c r="BK2006" s="104"/>
      <c r="BL2006" s="104"/>
      <c r="BM2006" s="104"/>
      <c r="BN2006" s="104"/>
      <c r="BO2006" s="104"/>
      <c r="BP2006" s="104"/>
      <c r="BQ2006" s="104"/>
      <c r="BR2006" s="104"/>
      <c r="BS2006" s="104"/>
      <c r="BT2006" s="104"/>
      <c r="BU2006" s="104"/>
      <c r="BV2006" s="104"/>
      <c r="BW2006" s="104"/>
      <c r="BX2006" s="104"/>
      <c r="BY2006" s="104"/>
      <c r="BZ2006" s="104"/>
      <c r="CA2006" s="104"/>
      <c r="CB2006" s="104"/>
      <c r="CC2006" s="104"/>
      <c r="CD2006" s="104"/>
      <c r="CE2006" s="104"/>
      <c r="CF2006" s="104"/>
      <c r="CG2006" s="104"/>
      <c r="CH2006" s="104"/>
      <c r="CI2006" s="104"/>
      <c r="CJ2006" s="104"/>
      <c r="CK2006" s="104"/>
      <c r="CL2006" s="104"/>
      <c r="CM2006" s="104"/>
      <c r="CN2006" s="104"/>
      <c r="CO2006" s="104"/>
      <c r="CP2006" s="104"/>
      <c r="CQ2006" s="104"/>
      <c r="CR2006" s="104"/>
      <c r="CS2006" s="104"/>
      <c r="CT2006" s="104"/>
      <c r="CU2006" s="104"/>
      <c r="CV2006" s="104"/>
      <c r="CW2006" s="104"/>
      <c r="CX2006" s="104"/>
      <c r="CY2006" s="104"/>
      <c r="CZ2006" s="104"/>
      <c r="DA2006" s="104"/>
      <c r="DB2006" s="104"/>
      <c r="DC2006" s="104"/>
      <c r="DD2006" s="104"/>
      <c r="DE2006" s="104"/>
      <c r="DF2006" s="104"/>
      <c r="DG2006" s="104"/>
      <c r="DH2006" s="104"/>
      <c r="DI2006" s="104"/>
      <c r="DJ2006" s="107"/>
    </row>
    <row r="2007" spans="1:114" x14ac:dyDescent="0.2">
      <c r="A2007" s="164"/>
      <c r="B2007" s="165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Q2007" s="116"/>
      <c r="R2007" s="116"/>
      <c r="S2007" s="116"/>
      <c r="T2007" s="116"/>
      <c r="U2007" s="116"/>
      <c r="V2007" s="116"/>
      <c r="W2007" s="116"/>
      <c r="X2007" s="116"/>
      <c r="Y2007" s="122"/>
      <c r="Z2007" s="104"/>
      <c r="AA2007" s="104"/>
      <c r="AB2007" s="104"/>
      <c r="AC2007" s="104"/>
      <c r="AD2007" s="104"/>
      <c r="AE2007" s="104"/>
      <c r="AF2007" s="104"/>
      <c r="AG2007" s="104"/>
      <c r="AH2007" s="104"/>
      <c r="AI2007" s="104"/>
      <c r="AJ2007" s="104"/>
      <c r="AK2007" s="104"/>
      <c r="AL2007" s="104"/>
      <c r="AM2007" s="104"/>
      <c r="AN2007" s="104"/>
      <c r="AO2007" s="104"/>
      <c r="AP2007" s="104"/>
      <c r="AQ2007" s="104"/>
      <c r="AR2007" s="104"/>
      <c r="AS2007" s="104"/>
      <c r="AT2007" s="104"/>
      <c r="AU2007" s="104"/>
      <c r="AV2007" s="104"/>
      <c r="AW2007" s="104"/>
      <c r="AX2007" s="104"/>
      <c r="AY2007" s="104"/>
      <c r="AZ2007" s="104"/>
      <c r="BA2007" s="104"/>
      <c r="BB2007" s="104"/>
      <c r="BC2007" s="104"/>
      <c r="BD2007" s="104"/>
      <c r="BE2007" s="104"/>
      <c r="BF2007" s="104"/>
      <c r="BG2007" s="104"/>
      <c r="BH2007" s="104"/>
      <c r="BI2007" s="104"/>
      <c r="BJ2007" s="104"/>
      <c r="BK2007" s="104"/>
      <c r="BL2007" s="104"/>
      <c r="BM2007" s="104"/>
      <c r="BN2007" s="104"/>
      <c r="BO2007" s="104"/>
      <c r="BP2007" s="104"/>
      <c r="BQ2007" s="104"/>
      <c r="BR2007" s="104"/>
      <c r="BS2007" s="104"/>
      <c r="BT2007" s="104"/>
      <c r="BU2007" s="104"/>
      <c r="BV2007" s="104"/>
      <c r="BW2007" s="104"/>
      <c r="BX2007" s="104"/>
      <c r="BY2007" s="104"/>
      <c r="BZ2007" s="104"/>
      <c r="CA2007" s="104"/>
      <c r="CB2007" s="104"/>
      <c r="CC2007" s="104"/>
      <c r="CD2007" s="104"/>
      <c r="CE2007" s="104"/>
      <c r="CF2007" s="104"/>
      <c r="CG2007" s="104"/>
      <c r="CH2007" s="104"/>
      <c r="CI2007" s="104"/>
      <c r="CJ2007" s="104"/>
      <c r="CK2007" s="104"/>
      <c r="CL2007" s="104"/>
      <c r="CM2007" s="104"/>
      <c r="CN2007" s="104"/>
      <c r="CO2007" s="104"/>
      <c r="CP2007" s="104"/>
      <c r="CQ2007" s="104"/>
      <c r="CR2007" s="104"/>
      <c r="CS2007" s="104"/>
      <c r="CT2007" s="104"/>
      <c r="CU2007" s="104"/>
      <c r="CV2007" s="104"/>
      <c r="CW2007" s="104"/>
      <c r="CX2007" s="104"/>
      <c r="CY2007" s="104"/>
      <c r="CZ2007" s="104"/>
      <c r="DA2007" s="104"/>
      <c r="DB2007" s="104"/>
      <c r="DC2007" s="104"/>
      <c r="DD2007" s="104"/>
      <c r="DE2007" s="104"/>
      <c r="DF2007" s="104"/>
      <c r="DG2007" s="104"/>
      <c r="DH2007" s="104"/>
      <c r="DI2007" s="104"/>
      <c r="DJ2007" s="107"/>
    </row>
    <row r="2008" spans="1:114" x14ac:dyDescent="0.2">
      <c r="A2008" s="164"/>
      <c r="B2008" s="165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Q2008" s="116"/>
      <c r="R2008" s="116"/>
      <c r="S2008" s="116"/>
      <c r="T2008" s="116"/>
      <c r="U2008" s="116"/>
      <c r="V2008" s="116"/>
      <c r="W2008" s="116"/>
      <c r="X2008" s="116"/>
      <c r="Y2008" s="122"/>
      <c r="Z2008" s="104"/>
      <c r="AA2008" s="104"/>
      <c r="AB2008" s="104"/>
      <c r="AC2008" s="104"/>
      <c r="AD2008" s="104"/>
      <c r="AE2008" s="104"/>
      <c r="AF2008" s="104"/>
      <c r="AG2008" s="104"/>
      <c r="AH2008" s="104"/>
      <c r="AI2008" s="104"/>
      <c r="AJ2008" s="104"/>
      <c r="AK2008" s="104"/>
      <c r="AL2008" s="104"/>
      <c r="AM2008" s="104"/>
      <c r="AN2008" s="104"/>
      <c r="AO2008" s="104"/>
      <c r="AP2008" s="104"/>
      <c r="AQ2008" s="104"/>
      <c r="AR2008" s="104"/>
      <c r="AS2008" s="104"/>
      <c r="AT2008" s="104"/>
      <c r="AU2008" s="104"/>
      <c r="AV2008" s="104"/>
      <c r="AW2008" s="104"/>
      <c r="AX2008" s="104"/>
      <c r="AY2008" s="104"/>
      <c r="AZ2008" s="104"/>
      <c r="BA2008" s="104"/>
      <c r="BB2008" s="104"/>
      <c r="BC2008" s="104"/>
      <c r="BD2008" s="104"/>
      <c r="BE2008" s="104"/>
      <c r="BF2008" s="104"/>
      <c r="BG2008" s="104"/>
      <c r="BH2008" s="104"/>
      <c r="BI2008" s="104"/>
      <c r="BJ2008" s="104"/>
      <c r="BK2008" s="104"/>
      <c r="BL2008" s="104"/>
      <c r="BM2008" s="104"/>
      <c r="BN2008" s="104"/>
      <c r="BO2008" s="104"/>
      <c r="BP2008" s="104"/>
      <c r="BQ2008" s="104"/>
      <c r="BR2008" s="104"/>
      <c r="BS2008" s="104"/>
      <c r="BT2008" s="104"/>
      <c r="BU2008" s="104"/>
      <c r="BV2008" s="104"/>
      <c r="BW2008" s="104"/>
      <c r="BX2008" s="104"/>
      <c r="BY2008" s="104"/>
      <c r="BZ2008" s="104"/>
      <c r="CA2008" s="104"/>
      <c r="CB2008" s="104"/>
      <c r="CC2008" s="104"/>
      <c r="CD2008" s="104"/>
      <c r="CE2008" s="104"/>
      <c r="CF2008" s="104"/>
      <c r="CG2008" s="104"/>
      <c r="CH2008" s="104"/>
      <c r="CI2008" s="104"/>
      <c r="CJ2008" s="104"/>
      <c r="CK2008" s="104"/>
      <c r="CL2008" s="104"/>
      <c r="CM2008" s="104"/>
      <c r="CN2008" s="104"/>
      <c r="CO2008" s="104"/>
      <c r="CP2008" s="104"/>
      <c r="CQ2008" s="104"/>
      <c r="CR2008" s="104"/>
      <c r="CS2008" s="104"/>
      <c r="CT2008" s="104"/>
      <c r="CU2008" s="104"/>
      <c r="CV2008" s="104"/>
      <c r="CW2008" s="104"/>
      <c r="CX2008" s="104"/>
      <c r="CY2008" s="104"/>
      <c r="CZ2008" s="104"/>
      <c r="DA2008" s="104"/>
      <c r="DB2008" s="104"/>
      <c r="DC2008" s="104"/>
      <c r="DD2008" s="104"/>
      <c r="DE2008" s="104"/>
      <c r="DF2008" s="104"/>
      <c r="DG2008" s="104"/>
      <c r="DH2008" s="104"/>
      <c r="DI2008" s="104"/>
      <c r="DJ2008" s="107"/>
    </row>
    <row r="2009" spans="1:114" x14ac:dyDescent="0.2">
      <c r="A2009" s="164"/>
      <c r="B2009" s="165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Q2009" s="116"/>
      <c r="R2009" s="116"/>
      <c r="S2009" s="116"/>
      <c r="T2009" s="116"/>
      <c r="U2009" s="116"/>
      <c r="V2009" s="116"/>
      <c r="W2009" s="116"/>
      <c r="X2009" s="116"/>
      <c r="Y2009" s="122"/>
      <c r="Z2009" s="104"/>
      <c r="AA2009" s="104"/>
      <c r="AB2009" s="104"/>
      <c r="AC2009" s="104"/>
      <c r="AD2009" s="104"/>
      <c r="AE2009" s="104"/>
      <c r="AF2009" s="104"/>
      <c r="AG2009" s="104"/>
      <c r="AH2009" s="104"/>
      <c r="AI2009" s="104"/>
      <c r="AJ2009" s="104"/>
      <c r="AK2009" s="104"/>
      <c r="AL2009" s="104"/>
      <c r="AM2009" s="104"/>
      <c r="AN2009" s="104"/>
      <c r="AO2009" s="104"/>
      <c r="AP2009" s="104"/>
      <c r="AQ2009" s="104"/>
      <c r="AR2009" s="104"/>
      <c r="AS2009" s="104"/>
      <c r="AT2009" s="104"/>
      <c r="AU2009" s="104"/>
      <c r="AV2009" s="104"/>
      <c r="AW2009" s="104"/>
      <c r="AX2009" s="104"/>
      <c r="AY2009" s="104"/>
      <c r="AZ2009" s="104"/>
      <c r="BA2009" s="104"/>
      <c r="BB2009" s="104"/>
      <c r="BC2009" s="104"/>
      <c r="BD2009" s="104"/>
      <c r="BE2009" s="104"/>
      <c r="BF2009" s="104"/>
      <c r="BG2009" s="104"/>
      <c r="BH2009" s="104"/>
      <c r="BI2009" s="104"/>
      <c r="BJ2009" s="104"/>
      <c r="BK2009" s="104"/>
      <c r="BL2009" s="104"/>
      <c r="BM2009" s="104"/>
      <c r="BN2009" s="104"/>
      <c r="BO2009" s="104"/>
      <c r="BP2009" s="104"/>
      <c r="BQ2009" s="104"/>
      <c r="BR2009" s="104"/>
      <c r="BS2009" s="104"/>
      <c r="BT2009" s="104"/>
      <c r="BU2009" s="104"/>
      <c r="BV2009" s="104"/>
      <c r="BW2009" s="104"/>
      <c r="BX2009" s="104"/>
      <c r="BY2009" s="104"/>
      <c r="BZ2009" s="104"/>
      <c r="CA2009" s="104"/>
      <c r="CB2009" s="104"/>
      <c r="CC2009" s="104"/>
      <c r="CD2009" s="104"/>
      <c r="CE2009" s="104"/>
      <c r="CF2009" s="104"/>
      <c r="CG2009" s="104"/>
      <c r="CH2009" s="104"/>
      <c r="CI2009" s="104"/>
      <c r="CJ2009" s="104"/>
      <c r="CK2009" s="104"/>
      <c r="CL2009" s="104"/>
      <c r="CM2009" s="104"/>
      <c r="CN2009" s="104"/>
      <c r="CO2009" s="104"/>
      <c r="CP2009" s="104"/>
      <c r="CQ2009" s="104"/>
      <c r="CR2009" s="104"/>
      <c r="CS2009" s="104"/>
      <c r="CT2009" s="104"/>
      <c r="CU2009" s="104"/>
      <c r="CV2009" s="104"/>
      <c r="CW2009" s="104"/>
      <c r="CX2009" s="104"/>
      <c r="CY2009" s="104"/>
      <c r="CZ2009" s="104"/>
      <c r="DA2009" s="104"/>
      <c r="DB2009" s="104"/>
      <c r="DC2009" s="104"/>
      <c r="DD2009" s="104"/>
      <c r="DE2009" s="104"/>
      <c r="DF2009" s="104"/>
      <c r="DG2009" s="104"/>
      <c r="DH2009" s="104"/>
      <c r="DI2009" s="104"/>
      <c r="DJ2009" s="107"/>
    </row>
    <row r="2010" spans="1:114" x14ac:dyDescent="0.2">
      <c r="A2010" s="164"/>
      <c r="B2010" s="165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Q2010" s="116"/>
      <c r="R2010" s="116"/>
      <c r="S2010" s="116"/>
      <c r="T2010" s="116"/>
      <c r="U2010" s="116"/>
      <c r="V2010" s="116"/>
      <c r="W2010" s="116"/>
      <c r="X2010" s="116"/>
      <c r="Y2010" s="122"/>
      <c r="Z2010" s="104"/>
      <c r="AA2010" s="104"/>
      <c r="AB2010" s="104"/>
      <c r="AC2010" s="104"/>
      <c r="AD2010" s="104"/>
      <c r="AE2010" s="104"/>
      <c r="AF2010" s="104"/>
      <c r="AG2010" s="104"/>
      <c r="AH2010" s="104"/>
      <c r="AI2010" s="104"/>
      <c r="AJ2010" s="104"/>
      <c r="AK2010" s="104"/>
      <c r="AL2010" s="104"/>
      <c r="AM2010" s="104"/>
      <c r="AN2010" s="104"/>
      <c r="AO2010" s="104"/>
      <c r="AP2010" s="104"/>
      <c r="AQ2010" s="104"/>
      <c r="AR2010" s="104"/>
      <c r="AS2010" s="104"/>
      <c r="AT2010" s="104"/>
      <c r="AU2010" s="104"/>
      <c r="AV2010" s="104"/>
      <c r="AW2010" s="104"/>
      <c r="AX2010" s="104"/>
      <c r="AY2010" s="104"/>
      <c r="AZ2010" s="104"/>
      <c r="BA2010" s="104"/>
      <c r="BB2010" s="104"/>
      <c r="BC2010" s="104"/>
      <c r="BD2010" s="104"/>
      <c r="BE2010" s="104"/>
      <c r="BF2010" s="104"/>
      <c r="BG2010" s="104"/>
      <c r="BH2010" s="104"/>
      <c r="BI2010" s="104"/>
      <c r="BJ2010" s="104"/>
      <c r="BK2010" s="104"/>
      <c r="BL2010" s="104"/>
      <c r="BM2010" s="104"/>
      <c r="BN2010" s="104"/>
      <c r="BO2010" s="104"/>
      <c r="BP2010" s="104"/>
      <c r="BQ2010" s="104"/>
      <c r="BR2010" s="104"/>
      <c r="BS2010" s="104"/>
      <c r="BT2010" s="104"/>
      <c r="BU2010" s="104"/>
      <c r="BV2010" s="104"/>
      <c r="BW2010" s="104"/>
      <c r="BX2010" s="104"/>
      <c r="BY2010" s="104"/>
      <c r="BZ2010" s="104"/>
      <c r="CA2010" s="104"/>
      <c r="CB2010" s="104"/>
      <c r="CC2010" s="104"/>
      <c r="CD2010" s="104"/>
      <c r="CE2010" s="104"/>
      <c r="CF2010" s="104"/>
      <c r="CG2010" s="104"/>
      <c r="CH2010" s="104"/>
      <c r="CI2010" s="104"/>
      <c r="CJ2010" s="104"/>
      <c r="CK2010" s="104"/>
      <c r="CL2010" s="104"/>
      <c r="CM2010" s="104"/>
      <c r="CN2010" s="104"/>
      <c r="CO2010" s="104"/>
      <c r="CP2010" s="104"/>
      <c r="CQ2010" s="104"/>
      <c r="CR2010" s="104"/>
      <c r="CS2010" s="104"/>
      <c r="CT2010" s="104"/>
      <c r="CU2010" s="104"/>
      <c r="CV2010" s="104"/>
      <c r="CW2010" s="104"/>
      <c r="CX2010" s="104"/>
      <c r="CY2010" s="104"/>
      <c r="CZ2010" s="104"/>
      <c r="DA2010" s="104"/>
      <c r="DB2010" s="104"/>
      <c r="DC2010" s="104"/>
      <c r="DD2010" s="104"/>
      <c r="DE2010" s="104"/>
      <c r="DF2010" s="104"/>
      <c r="DG2010" s="104"/>
      <c r="DH2010" s="104"/>
      <c r="DI2010" s="104"/>
      <c r="DJ2010" s="107"/>
    </row>
    <row r="2011" spans="1:114" x14ac:dyDescent="0.2">
      <c r="A2011" s="164"/>
      <c r="B2011" s="165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Q2011" s="116"/>
      <c r="R2011" s="116"/>
      <c r="S2011" s="116"/>
      <c r="T2011" s="116"/>
      <c r="U2011" s="116"/>
      <c r="V2011" s="116"/>
      <c r="W2011" s="116"/>
      <c r="X2011" s="116"/>
      <c r="Y2011" s="122"/>
      <c r="Z2011" s="104"/>
      <c r="AA2011" s="104"/>
      <c r="AB2011" s="104"/>
      <c r="AC2011" s="104"/>
      <c r="AD2011" s="104"/>
      <c r="AE2011" s="104"/>
      <c r="AF2011" s="104"/>
      <c r="AG2011" s="104"/>
      <c r="AH2011" s="104"/>
      <c r="AI2011" s="104"/>
      <c r="AJ2011" s="104"/>
      <c r="AK2011" s="104"/>
      <c r="AL2011" s="104"/>
      <c r="AM2011" s="104"/>
      <c r="AN2011" s="104"/>
      <c r="AO2011" s="104"/>
      <c r="AP2011" s="104"/>
      <c r="AQ2011" s="104"/>
      <c r="AR2011" s="104"/>
      <c r="AS2011" s="104"/>
      <c r="AT2011" s="104"/>
      <c r="AU2011" s="104"/>
      <c r="AV2011" s="104"/>
      <c r="AW2011" s="104"/>
      <c r="AX2011" s="104"/>
      <c r="AY2011" s="104"/>
      <c r="AZ2011" s="104"/>
      <c r="BA2011" s="104"/>
      <c r="BB2011" s="104"/>
      <c r="BC2011" s="104"/>
      <c r="BD2011" s="104"/>
      <c r="BE2011" s="104"/>
      <c r="BF2011" s="104"/>
      <c r="BG2011" s="104"/>
      <c r="BH2011" s="104"/>
      <c r="BI2011" s="104"/>
      <c r="BJ2011" s="104"/>
      <c r="BK2011" s="104"/>
      <c r="BL2011" s="104"/>
      <c r="BM2011" s="104"/>
      <c r="BN2011" s="104"/>
      <c r="BO2011" s="104"/>
      <c r="BP2011" s="104"/>
      <c r="BQ2011" s="104"/>
      <c r="BR2011" s="104"/>
      <c r="BS2011" s="104"/>
      <c r="BT2011" s="104"/>
      <c r="BU2011" s="104"/>
      <c r="BV2011" s="104"/>
      <c r="BW2011" s="104"/>
      <c r="BX2011" s="104"/>
      <c r="BY2011" s="104"/>
      <c r="BZ2011" s="104"/>
      <c r="CA2011" s="104"/>
      <c r="CB2011" s="104"/>
      <c r="CC2011" s="104"/>
      <c r="CD2011" s="104"/>
      <c r="CE2011" s="104"/>
      <c r="CF2011" s="104"/>
      <c r="CG2011" s="104"/>
      <c r="CH2011" s="104"/>
      <c r="CI2011" s="104"/>
      <c r="CJ2011" s="104"/>
      <c r="CK2011" s="104"/>
      <c r="CL2011" s="104"/>
      <c r="CM2011" s="104"/>
      <c r="CN2011" s="104"/>
      <c r="CO2011" s="104"/>
      <c r="CP2011" s="104"/>
      <c r="CQ2011" s="104"/>
      <c r="CR2011" s="104"/>
      <c r="CS2011" s="104"/>
      <c r="CT2011" s="104"/>
      <c r="CU2011" s="104"/>
      <c r="CV2011" s="104"/>
      <c r="CW2011" s="104"/>
      <c r="CX2011" s="104"/>
      <c r="CY2011" s="104"/>
      <c r="CZ2011" s="104"/>
      <c r="DA2011" s="104"/>
      <c r="DB2011" s="104"/>
      <c r="DC2011" s="104"/>
      <c r="DD2011" s="104"/>
      <c r="DE2011" s="104"/>
      <c r="DF2011" s="104"/>
      <c r="DG2011" s="104"/>
      <c r="DH2011" s="104"/>
      <c r="DI2011" s="104"/>
      <c r="DJ2011" s="107"/>
    </row>
    <row r="2012" spans="1:114" x14ac:dyDescent="0.2">
      <c r="A2012" s="164"/>
      <c r="B2012" s="165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Q2012" s="116"/>
      <c r="R2012" s="116"/>
      <c r="S2012" s="116"/>
      <c r="T2012" s="116"/>
      <c r="U2012" s="116"/>
      <c r="V2012" s="116"/>
      <c r="W2012" s="116"/>
      <c r="X2012" s="116"/>
      <c r="Y2012" s="122"/>
      <c r="Z2012" s="104"/>
      <c r="AA2012" s="104"/>
      <c r="AB2012" s="104"/>
      <c r="AC2012" s="104"/>
      <c r="AD2012" s="104"/>
      <c r="AE2012" s="104"/>
      <c r="AF2012" s="104"/>
      <c r="AG2012" s="104"/>
      <c r="AH2012" s="104"/>
      <c r="AI2012" s="104"/>
      <c r="AJ2012" s="104"/>
      <c r="AK2012" s="104"/>
      <c r="AL2012" s="104"/>
      <c r="AM2012" s="104"/>
      <c r="AN2012" s="104"/>
      <c r="AO2012" s="104"/>
      <c r="AP2012" s="104"/>
      <c r="AQ2012" s="104"/>
      <c r="AR2012" s="104"/>
      <c r="AS2012" s="104"/>
      <c r="AT2012" s="104"/>
      <c r="AU2012" s="104"/>
      <c r="AV2012" s="104"/>
      <c r="AW2012" s="104"/>
      <c r="AX2012" s="104"/>
      <c r="AY2012" s="104"/>
      <c r="AZ2012" s="104"/>
      <c r="BA2012" s="104"/>
      <c r="BB2012" s="104"/>
      <c r="BC2012" s="104"/>
      <c r="BD2012" s="104"/>
      <c r="BE2012" s="104"/>
      <c r="BF2012" s="104"/>
      <c r="BG2012" s="104"/>
      <c r="BH2012" s="104"/>
      <c r="BI2012" s="104"/>
      <c r="BJ2012" s="104"/>
      <c r="BK2012" s="104"/>
      <c r="BL2012" s="104"/>
      <c r="BM2012" s="104"/>
      <c r="BN2012" s="104"/>
      <c r="BO2012" s="104"/>
      <c r="BP2012" s="104"/>
      <c r="BQ2012" s="104"/>
      <c r="BR2012" s="104"/>
      <c r="BS2012" s="104"/>
      <c r="BT2012" s="104"/>
      <c r="BU2012" s="104"/>
      <c r="BV2012" s="104"/>
      <c r="BW2012" s="104"/>
      <c r="BX2012" s="104"/>
      <c r="BY2012" s="104"/>
      <c r="BZ2012" s="104"/>
      <c r="CA2012" s="104"/>
      <c r="CB2012" s="104"/>
      <c r="CC2012" s="104"/>
      <c r="CD2012" s="104"/>
      <c r="CE2012" s="104"/>
      <c r="CF2012" s="104"/>
      <c r="CG2012" s="104"/>
      <c r="CH2012" s="104"/>
      <c r="CI2012" s="104"/>
      <c r="CJ2012" s="104"/>
      <c r="CK2012" s="104"/>
      <c r="CL2012" s="104"/>
      <c r="CM2012" s="104"/>
      <c r="CN2012" s="104"/>
      <c r="CO2012" s="104"/>
      <c r="CP2012" s="104"/>
      <c r="CQ2012" s="104"/>
      <c r="CR2012" s="104"/>
      <c r="CS2012" s="104"/>
      <c r="CT2012" s="104"/>
      <c r="CU2012" s="104"/>
      <c r="CV2012" s="104"/>
      <c r="CW2012" s="104"/>
      <c r="CX2012" s="104"/>
      <c r="CY2012" s="104"/>
      <c r="CZ2012" s="104"/>
      <c r="DA2012" s="104"/>
      <c r="DB2012" s="104"/>
      <c r="DC2012" s="104"/>
      <c r="DD2012" s="104"/>
      <c r="DE2012" s="104"/>
      <c r="DF2012" s="104"/>
      <c r="DG2012" s="104"/>
      <c r="DH2012" s="104"/>
      <c r="DI2012" s="104"/>
      <c r="DJ2012" s="107"/>
    </row>
    <row r="2013" spans="1:114" x14ac:dyDescent="0.2">
      <c r="A2013" s="164"/>
      <c r="B2013" s="165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Q2013" s="116"/>
      <c r="R2013" s="116"/>
      <c r="S2013" s="116"/>
      <c r="T2013" s="116"/>
      <c r="U2013" s="116"/>
      <c r="V2013" s="116"/>
      <c r="W2013" s="116"/>
      <c r="X2013" s="116"/>
      <c r="Y2013" s="122"/>
      <c r="Z2013" s="104"/>
      <c r="AA2013" s="104"/>
      <c r="AB2013" s="104"/>
      <c r="AC2013" s="104"/>
      <c r="AD2013" s="104"/>
      <c r="AE2013" s="104"/>
      <c r="AF2013" s="104"/>
      <c r="AG2013" s="104"/>
      <c r="AH2013" s="104"/>
      <c r="AI2013" s="104"/>
      <c r="AJ2013" s="104"/>
      <c r="AK2013" s="104"/>
      <c r="AL2013" s="104"/>
      <c r="AM2013" s="104"/>
      <c r="AN2013" s="104"/>
      <c r="AO2013" s="104"/>
      <c r="AP2013" s="104"/>
      <c r="AQ2013" s="104"/>
      <c r="AR2013" s="104"/>
      <c r="AS2013" s="104"/>
      <c r="AT2013" s="104"/>
      <c r="AU2013" s="104"/>
      <c r="AV2013" s="104"/>
      <c r="AW2013" s="104"/>
      <c r="AX2013" s="104"/>
      <c r="AY2013" s="104"/>
      <c r="AZ2013" s="104"/>
      <c r="BA2013" s="104"/>
      <c r="BB2013" s="104"/>
      <c r="BC2013" s="104"/>
      <c r="BD2013" s="104"/>
      <c r="BE2013" s="104"/>
      <c r="BF2013" s="104"/>
      <c r="BG2013" s="104"/>
      <c r="BH2013" s="104"/>
      <c r="BI2013" s="104"/>
      <c r="BJ2013" s="104"/>
      <c r="BK2013" s="104"/>
      <c r="BL2013" s="104"/>
      <c r="BM2013" s="104"/>
      <c r="BN2013" s="104"/>
      <c r="BO2013" s="104"/>
      <c r="BP2013" s="104"/>
      <c r="BQ2013" s="104"/>
      <c r="BR2013" s="104"/>
      <c r="BS2013" s="104"/>
      <c r="BT2013" s="104"/>
      <c r="BU2013" s="104"/>
      <c r="BV2013" s="104"/>
      <c r="BW2013" s="104"/>
      <c r="BX2013" s="104"/>
      <c r="BY2013" s="104"/>
      <c r="BZ2013" s="104"/>
      <c r="CA2013" s="104"/>
      <c r="CB2013" s="104"/>
      <c r="CC2013" s="104"/>
      <c r="CD2013" s="104"/>
      <c r="CE2013" s="104"/>
      <c r="CF2013" s="104"/>
      <c r="CG2013" s="104"/>
      <c r="CH2013" s="104"/>
      <c r="CI2013" s="104"/>
      <c r="CJ2013" s="104"/>
      <c r="CK2013" s="104"/>
      <c r="CL2013" s="104"/>
      <c r="CM2013" s="104"/>
      <c r="CN2013" s="104"/>
      <c r="CO2013" s="104"/>
      <c r="CP2013" s="104"/>
      <c r="CQ2013" s="104"/>
      <c r="CR2013" s="104"/>
      <c r="CS2013" s="104"/>
      <c r="CT2013" s="104"/>
      <c r="CU2013" s="104"/>
      <c r="CV2013" s="104"/>
      <c r="CW2013" s="104"/>
      <c r="CX2013" s="104"/>
      <c r="CY2013" s="104"/>
      <c r="CZ2013" s="104"/>
      <c r="DA2013" s="104"/>
      <c r="DB2013" s="104"/>
      <c r="DC2013" s="104"/>
      <c r="DD2013" s="104"/>
      <c r="DE2013" s="104"/>
      <c r="DF2013" s="104"/>
      <c r="DG2013" s="104"/>
      <c r="DH2013" s="104"/>
      <c r="DI2013" s="104"/>
      <c r="DJ2013" s="107"/>
    </row>
    <row r="2014" spans="1:114" x14ac:dyDescent="0.2">
      <c r="A2014" s="164"/>
      <c r="B2014" s="165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Q2014" s="116"/>
      <c r="R2014" s="116"/>
      <c r="S2014" s="116"/>
      <c r="T2014" s="116"/>
      <c r="U2014" s="116"/>
      <c r="V2014" s="116"/>
      <c r="W2014" s="116"/>
      <c r="X2014" s="116"/>
      <c r="Y2014" s="122"/>
      <c r="Z2014" s="104"/>
      <c r="AA2014" s="104"/>
      <c r="AB2014" s="104"/>
      <c r="AC2014" s="104"/>
      <c r="AD2014" s="104"/>
      <c r="AE2014" s="104"/>
      <c r="AF2014" s="104"/>
      <c r="AG2014" s="104"/>
      <c r="AH2014" s="104"/>
      <c r="AI2014" s="104"/>
      <c r="AJ2014" s="104"/>
      <c r="AK2014" s="104"/>
      <c r="AL2014" s="104"/>
      <c r="AM2014" s="104"/>
      <c r="AN2014" s="104"/>
      <c r="AO2014" s="104"/>
      <c r="AP2014" s="104"/>
      <c r="AQ2014" s="104"/>
      <c r="AR2014" s="104"/>
      <c r="AS2014" s="104"/>
      <c r="AT2014" s="104"/>
      <c r="AU2014" s="104"/>
      <c r="AV2014" s="104"/>
      <c r="AW2014" s="104"/>
      <c r="AX2014" s="104"/>
      <c r="AY2014" s="104"/>
      <c r="AZ2014" s="104"/>
      <c r="BA2014" s="104"/>
      <c r="BB2014" s="104"/>
      <c r="BC2014" s="104"/>
      <c r="BD2014" s="104"/>
      <c r="BE2014" s="104"/>
      <c r="BF2014" s="104"/>
      <c r="BG2014" s="104"/>
      <c r="BH2014" s="104"/>
      <c r="BI2014" s="104"/>
      <c r="BJ2014" s="104"/>
      <c r="BK2014" s="104"/>
      <c r="BL2014" s="104"/>
      <c r="BM2014" s="104"/>
      <c r="BN2014" s="104"/>
      <c r="BO2014" s="104"/>
      <c r="BP2014" s="104"/>
      <c r="BQ2014" s="104"/>
      <c r="BR2014" s="104"/>
      <c r="BS2014" s="104"/>
      <c r="BT2014" s="104"/>
      <c r="BU2014" s="104"/>
      <c r="BV2014" s="104"/>
      <c r="BW2014" s="104"/>
      <c r="BX2014" s="104"/>
      <c r="BY2014" s="104"/>
      <c r="BZ2014" s="104"/>
      <c r="CA2014" s="104"/>
      <c r="CB2014" s="104"/>
      <c r="CC2014" s="104"/>
      <c r="CD2014" s="104"/>
      <c r="CE2014" s="104"/>
      <c r="CF2014" s="104"/>
      <c r="CG2014" s="104"/>
      <c r="CH2014" s="104"/>
      <c r="CI2014" s="104"/>
      <c r="CJ2014" s="104"/>
      <c r="CK2014" s="104"/>
      <c r="CL2014" s="104"/>
      <c r="CM2014" s="104"/>
      <c r="CN2014" s="104"/>
      <c r="CO2014" s="104"/>
      <c r="CP2014" s="104"/>
      <c r="CQ2014" s="104"/>
      <c r="CR2014" s="104"/>
      <c r="CS2014" s="104"/>
      <c r="CT2014" s="104"/>
      <c r="CU2014" s="104"/>
      <c r="CV2014" s="104"/>
      <c r="CW2014" s="104"/>
      <c r="CX2014" s="104"/>
      <c r="CY2014" s="104"/>
      <c r="CZ2014" s="104"/>
      <c r="DA2014" s="104"/>
      <c r="DB2014" s="104"/>
      <c r="DC2014" s="104"/>
      <c r="DD2014" s="104"/>
      <c r="DE2014" s="104"/>
      <c r="DF2014" s="104"/>
      <c r="DG2014" s="104"/>
      <c r="DH2014" s="104"/>
      <c r="DI2014" s="104"/>
      <c r="DJ2014" s="107"/>
    </row>
    <row r="2015" spans="1:114" x14ac:dyDescent="0.2">
      <c r="A2015" s="164"/>
      <c r="B2015" s="165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Q2015" s="116"/>
      <c r="R2015" s="116"/>
      <c r="S2015" s="116"/>
      <c r="T2015" s="116"/>
      <c r="U2015" s="116"/>
      <c r="V2015" s="116"/>
      <c r="W2015" s="116"/>
      <c r="X2015" s="116"/>
      <c r="Y2015" s="122"/>
      <c r="Z2015" s="104"/>
      <c r="AA2015" s="104"/>
      <c r="AB2015" s="104"/>
      <c r="AC2015" s="104"/>
      <c r="AD2015" s="104"/>
      <c r="AE2015" s="104"/>
      <c r="AF2015" s="104"/>
      <c r="AG2015" s="104"/>
      <c r="AH2015" s="104"/>
      <c r="AI2015" s="104"/>
      <c r="AJ2015" s="104"/>
      <c r="AK2015" s="104"/>
      <c r="AL2015" s="104"/>
      <c r="AM2015" s="104"/>
      <c r="AN2015" s="104"/>
      <c r="AO2015" s="104"/>
      <c r="AP2015" s="104"/>
      <c r="AQ2015" s="104"/>
      <c r="AR2015" s="104"/>
      <c r="AS2015" s="104"/>
      <c r="AT2015" s="104"/>
      <c r="AU2015" s="104"/>
      <c r="AV2015" s="104"/>
      <c r="AW2015" s="104"/>
      <c r="AX2015" s="104"/>
      <c r="AY2015" s="104"/>
      <c r="AZ2015" s="104"/>
      <c r="BA2015" s="104"/>
      <c r="BB2015" s="104"/>
      <c r="BC2015" s="104"/>
      <c r="BD2015" s="104"/>
      <c r="BE2015" s="104"/>
      <c r="BF2015" s="104"/>
      <c r="BG2015" s="104"/>
      <c r="BH2015" s="104"/>
      <c r="BI2015" s="104"/>
      <c r="BJ2015" s="104"/>
      <c r="BK2015" s="104"/>
      <c r="BL2015" s="104"/>
      <c r="BM2015" s="104"/>
      <c r="BN2015" s="104"/>
      <c r="BO2015" s="104"/>
      <c r="BP2015" s="104"/>
      <c r="BQ2015" s="104"/>
      <c r="BR2015" s="104"/>
      <c r="BS2015" s="104"/>
      <c r="BT2015" s="104"/>
      <c r="BU2015" s="104"/>
      <c r="BV2015" s="104"/>
      <c r="BW2015" s="104"/>
      <c r="BX2015" s="104"/>
      <c r="BY2015" s="104"/>
      <c r="BZ2015" s="104"/>
      <c r="CA2015" s="104"/>
      <c r="CB2015" s="104"/>
      <c r="CC2015" s="104"/>
      <c r="CD2015" s="104"/>
      <c r="CE2015" s="104"/>
      <c r="CF2015" s="104"/>
      <c r="CG2015" s="104"/>
      <c r="CH2015" s="104"/>
      <c r="CI2015" s="104"/>
      <c r="CJ2015" s="104"/>
      <c r="CK2015" s="104"/>
      <c r="CL2015" s="104"/>
      <c r="CM2015" s="104"/>
      <c r="CN2015" s="104"/>
      <c r="CO2015" s="104"/>
      <c r="CP2015" s="104"/>
      <c r="CQ2015" s="104"/>
      <c r="CR2015" s="104"/>
      <c r="CS2015" s="104"/>
      <c r="CT2015" s="104"/>
      <c r="CU2015" s="104"/>
      <c r="CV2015" s="104"/>
      <c r="CW2015" s="104"/>
      <c r="CX2015" s="104"/>
      <c r="CY2015" s="104"/>
      <c r="CZ2015" s="104"/>
      <c r="DA2015" s="104"/>
      <c r="DB2015" s="104"/>
      <c r="DC2015" s="104"/>
      <c r="DD2015" s="104"/>
      <c r="DE2015" s="104"/>
      <c r="DF2015" s="104"/>
      <c r="DG2015" s="104"/>
      <c r="DH2015" s="104"/>
      <c r="DI2015" s="104"/>
      <c r="DJ2015" s="107"/>
    </row>
    <row r="2016" spans="1:114" x14ac:dyDescent="0.2">
      <c r="A2016" s="164"/>
      <c r="B2016" s="165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Q2016" s="116"/>
      <c r="R2016" s="116"/>
      <c r="S2016" s="116"/>
      <c r="T2016" s="116"/>
      <c r="U2016" s="116"/>
      <c r="V2016" s="116"/>
      <c r="W2016" s="116"/>
      <c r="X2016" s="116"/>
      <c r="Y2016" s="122"/>
      <c r="Z2016" s="104"/>
      <c r="AA2016" s="104"/>
      <c r="AB2016" s="104"/>
      <c r="AC2016" s="104"/>
      <c r="AD2016" s="104"/>
      <c r="AE2016" s="104"/>
      <c r="AF2016" s="104"/>
      <c r="AG2016" s="104"/>
      <c r="AH2016" s="104"/>
      <c r="AI2016" s="104"/>
      <c r="AJ2016" s="104"/>
      <c r="AK2016" s="104"/>
      <c r="AL2016" s="104"/>
      <c r="AM2016" s="104"/>
      <c r="AN2016" s="104"/>
      <c r="AO2016" s="104"/>
      <c r="AP2016" s="104"/>
      <c r="AQ2016" s="104"/>
      <c r="AR2016" s="104"/>
      <c r="AS2016" s="104"/>
      <c r="AT2016" s="104"/>
      <c r="AU2016" s="104"/>
      <c r="AV2016" s="104"/>
      <c r="AW2016" s="104"/>
      <c r="AX2016" s="104"/>
      <c r="AY2016" s="104"/>
      <c r="AZ2016" s="104"/>
      <c r="BA2016" s="104"/>
      <c r="BB2016" s="104"/>
      <c r="BC2016" s="104"/>
      <c r="BD2016" s="104"/>
      <c r="BE2016" s="104"/>
      <c r="BF2016" s="104"/>
      <c r="BG2016" s="104"/>
      <c r="BH2016" s="104"/>
      <c r="BI2016" s="104"/>
      <c r="BJ2016" s="104"/>
      <c r="BK2016" s="104"/>
      <c r="BL2016" s="104"/>
      <c r="BM2016" s="104"/>
      <c r="BN2016" s="104"/>
      <c r="BO2016" s="104"/>
      <c r="BP2016" s="104"/>
      <c r="BQ2016" s="104"/>
      <c r="BR2016" s="104"/>
      <c r="BS2016" s="104"/>
      <c r="BT2016" s="104"/>
      <c r="BU2016" s="104"/>
      <c r="BV2016" s="104"/>
      <c r="BW2016" s="104"/>
      <c r="BX2016" s="104"/>
      <c r="BY2016" s="104"/>
      <c r="BZ2016" s="104"/>
      <c r="CA2016" s="104"/>
      <c r="CB2016" s="104"/>
      <c r="CC2016" s="104"/>
      <c r="CD2016" s="104"/>
      <c r="CE2016" s="104"/>
      <c r="CF2016" s="104"/>
      <c r="CG2016" s="104"/>
      <c r="CH2016" s="104"/>
      <c r="CI2016" s="104"/>
      <c r="CJ2016" s="104"/>
      <c r="CK2016" s="104"/>
      <c r="CL2016" s="104"/>
      <c r="CM2016" s="104"/>
      <c r="CN2016" s="104"/>
      <c r="CO2016" s="104"/>
      <c r="CP2016" s="104"/>
      <c r="CQ2016" s="104"/>
      <c r="CR2016" s="104"/>
      <c r="CS2016" s="104"/>
      <c r="CT2016" s="104"/>
      <c r="CU2016" s="104"/>
      <c r="CV2016" s="104"/>
      <c r="CW2016" s="104"/>
      <c r="CX2016" s="104"/>
      <c r="CY2016" s="104"/>
      <c r="CZ2016" s="104"/>
      <c r="DA2016" s="104"/>
      <c r="DB2016" s="104"/>
      <c r="DC2016" s="104"/>
      <c r="DD2016" s="104"/>
      <c r="DE2016" s="104"/>
      <c r="DF2016" s="104"/>
      <c r="DG2016" s="104"/>
      <c r="DH2016" s="104"/>
      <c r="DI2016" s="104"/>
      <c r="DJ2016" s="107"/>
    </row>
    <row r="2017" spans="1:114" x14ac:dyDescent="0.2">
      <c r="A2017" s="164"/>
      <c r="B2017" s="165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Q2017" s="116"/>
      <c r="R2017" s="116"/>
      <c r="S2017" s="116"/>
      <c r="T2017" s="116"/>
      <c r="U2017" s="116"/>
      <c r="V2017" s="116"/>
      <c r="W2017" s="116"/>
      <c r="X2017" s="116"/>
      <c r="Y2017" s="122"/>
      <c r="Z2017" s="104"/>
      <c r="AA2017" s="104"/>
      <c r="AB2017" s="104"/>
      <c r="AC2017" s="104"/>
      <c r="AD2017" s="104"/>
      <c r="AE2017" s="104"/>
      <c r="AF2017" s="104"/>
      <c r="AG2017" s="104"/>
      <c r="AH2017" s="104"/>
      <c r="AI2017" s="104"/>
      <c r="AJ2017" s="104"/>
      <c r="AK2017" s="104"/>
      <c r="AL2017" s="104"/>
      <c r="AM2017" s="104"/>
      <c r="AN2017" s="104"/>
      <c r="AO2017" s="104"/>
      <c r="AP2017" s="104"/>
      <c r="AQ2017" s="104"/>
      <c r="AR2017" s="104"/>
      <c r="AS2017" s="104"/>
      <c r="AT2017" s="104"/>
      <c r="AU2017" s="104"/>
      <c r="AV2017" s="104"/>
      <c r="AW2017" s="104"/>
      <c r="AX2017" s="104"/>
      <c r="AY2017" s="104"/>
      <c r="AZ2017" s="104"/>
      <c r="BA2017" s="104"/>
      <c r="BB2017" s="104"/>
      <c r="BC2017" s="104"/>
      <c r="BD2017" s="104"/>
      <c r="BE2017" s="104"/>
      <c r="BF2017" s="104"/>
      <c r="BG2017" s="104"/>
      <c r="BH2017" s="104"/>
      <c r="BI2017" s="104"/>
      <c r="BJ2017" s="104"/>
      <c r="BK2017" s="104"/>
      <c r="BL2017" s="104"/>
      <c r="BM2017" s="104"/>
      <c r="BN2017" s="104"/>
      <c r="BO2017" s="104"/>
      <c r="BP2017" s="104"/>
      <c r="BQ2017" s="104"/>
      <c r="BR2017" s="104"/>
      <c r="BS2017" s="104"/>
      <c r="BT2017" s="104"/>
      <c r="BU2017" s="104"/>
      <c r="BV2017" s="104"/>
      <c r="BW2017" s="104"/>
      <c r="BX2017" s="104"/>
      <c r="BY2017" s="104"/>
      <c r="BZ2017" s="104"/>
      <c r="CA2017" s="104"/>
      <c r="CB2017" s="104"/>
      <c r="CC2017" s="104"/>
      <c r="CD2017" s="104"/>
      <c r="CE2017" s="104"/>
      <c r="CF2017" s="104"/>
      <c r="CG2017" s="104"/>
      <c r="CH2017" s="104"/>
      <c r="CI2017" s="104"/>
      <c r="CJ2017" s="104"/>
      <c r="CK2017" s="104"/>
      <c r="CL2017" s="104"/>
      <c r="CM2017" s="104"/>
      <c r="CN2017" s="104"/>
      <c r="CO2017" s="104"/>
      <c r="CP2017" s="104"/>
      <c r="CQ2017" s="104"/>
      <c r="CR2017" s="104"/>
      <c r="CS2017" s="104"/>
      <c r="CT2017" s="104"/>
      <c r="CU2017" s="104"/>
      <c r="CV2017" s="104"/>
      <c r="CW2017" s="104"/>
      <c r="CX2017" s="104"/>
      <c r="CY2017" s="104"/>
      <c r="CZ2017" s="104"/>
      <c r="DA2017" s="104"/>
      <c r="DB2017" s="104"/>
      <c r="DC2017" s="104"/>
      <c r="DD2017" s="104"/>
      <c r="DE2017" s="104"/>
      <c r="DF2017" s="104"/>
      <c r="DG2017" s="104"/>
      <c r="DH2017" s="104"/>
      <c r="DI2017" s="104"/>
      <c r="DJ2017" s="107"/>
    </row>
    <row r="2018" spans="1:114" x14ac:dyDescent="0.2">
      <c r="A2018" s="164"/>
      <c r="B2018" s="165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Q2018" s="116"/>
      <c r="R2018" s="116"/>
      <c r="S2018" s="116"/>
      <c r="T2018" s="116"/>
      <c r="U2018" s="116"/>
      <c r="V2018" s="116"/>
      <c r="W2018" s="116"/>
      <c r="X2018" s="116"/>
      <c r="Y2018" s="122"/>
      <c r="Z2018" s="104"/>
      <c r="AA2018" s="104"/>
      <c r="AB2018" s="104"/>
      <c r="AC2018" s="104"/>
      <c r="AD2018" s="104"/>
      <c r="AE2018" s="104"/>
      <c r="AF2018" s="104"/>
      <c r="AG2018" s="104"/>
      <c r="AH2018" s="104"/>
      <c r="AI2018" s="104"/>
      <c r="AJ2018" s="104"/>
      <c r="AK2018" s="104"/>
      <c r="AL2018" s="104"/>
      <c r="AM2018" s="104"/>
      <c r="AN2018" s="104"/>
      <c r="AO2018" s="104"/>
      <c r="AP2018" s="104"/>
      <c r="AQ2018" s="104"/>
      <c r="AR2018" s="104"/>
      <c r="AS2018" s="104"/>
      <c r="AT2018" s="104"/>
      <c r="AU2018" s="104"/>
      <c r="AV2018" s="104"/>
      <c r="AW2018" s="104"/>
      <c r="AX2018" s="104"/>
      <c r="AY2018" s="104"/>
      <c r="AZ2018" s="104"/>
      <c r="BA2018" s="104"/>
      <c r="BB2018" s="104"/>
      <c r="BC2018" s="104"/>
      <c r="BD2018" s="104"/>
      <c r="BE2018" s="104"/>
      <c r="BF2018" s="104"/>
      <c r="BG2018" s="104"/>
      <c r="BH2018" s="104"/>
      <c r="BI2018" s="104"/>
      <c r="BJ2018" s="104"/>
      <c r="BK2018" s="104"/>
      <c r="BL2018" s="104"/>
      <c r="BM2018" s="104"/>
      <c r="BN2018" s="104"/>
      <c r="BO2018" s="104"/>
      <c r="BP2018" s="104"/>
      <c r="BQ2018" s="104"/>
      <c r="BR2018" s="104"/>
      <c r="BS2018" s="104"/>
      <c r="BT2018" s="104"/>
      <c r="BU2018" s="104"/>
      <c r="BV2018" s="104"/>
      <c r="BW2018" s="104"/>
      <c r="BX2018" s="104"/>
      <c r="BY2018" s="104"/>
      <c r="BZ2018" s="104"/>
      <c r="CA2018" s="104"/>
      <c r="CB2018" s="104"/>
      <c r="CC2018" s="104"/>
      <c r="CD2018" s="104"/>
      <c r="CE2018" s="104"/>
      <c r="CF2018" s="104"/>
      <c r="CG2018" s="104"/>
      <c r="CH2018" s="104"/>
      <c r="CI2018" s="104"/>
      <c r="CJ2018" s="104"/>
      <c r="CK2018" s="104"/>
      <c r="CL2018" s="104"/>
      <c r="CM2018" s="104"/>
      <c r="CN2018" s="104"/>
      <c r="CO2018" s="104"/>
      <c r="CP2018" s="104"/>
      <c r="CQ2018" s="104"/>
      <c r="CR2018" s="104"/>
      <c r="CS2018" s="104"/>
      <c r="CT2018" s="104"/>
      <c r="CU2018" s="104"/>
      <c r="CV2018" s="104"/>
      <c r="CW2018" s="104"/>
      <c r="CX2018" s="104"/>
      <c r="CY2018" s="104"/>
      <c r="CZ2018" s="104"/>
      <c r="DA2018" s="104"/>
      <c r="DB2018" s="104"/>
      <c r="DC2018" s="104"/>
      <c r="DD2018" s="104"/>
      <c r="DE2018" s="104"/>
      <c r="DF2018" s="104"/>
      <c r="DG2018" s="104"/>
      <c r="DH2018" s="104"/>
      <c r="DI2018" s="104"/>
      <c r="DJ2018" s="107"/>
    </row>
    <row r="2019" spans="1:114" x14ac:dyDescent="0.2">
      <c r="A2019" s="164"/>
      <c r="B2019" s="165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Q2019" s="116"/>
      <c r="R2019" s="116"/>
      <c r="S2019" s="116"/>
      <c r="T2019" s="116"/>
      <c r="U2019" s="116"/>
      <c r="V2019" s="116"/>
      <c r="W2019" s="116"/>
      <c r="X2019" s="116"/>
      <c r="Y2019" s="122"/>
      <c r="Z2019" s="104"/>
      <c r="AA2019" s="104"/>
      <c r="AB2019" s="104"/>
      <c r="AC2019" s="104"/>
      <c r="AD2019" s="104"/>
      <c r="AE2019" s="104"/>
      <c r="AF2019" s="104"/>
      <c r="AG2019" s="104"/>
      <c r="AH2019" s="104"/>
      <c r="AI2019" s="104"/>
      <c r="AJ2019" s="104"/>
      <c r="AK2019" s="104"/>
      <c r="AL2019" s="104"/>
      <c r="AM2019" s="104"/>
      <c r="AN2019" s="104"/>
      <c r="AO2019" s="104"/>
      <c r="AP2019" s="104"/>
      <c r="AQ2019" s="104"/>
      <c r="AR2019" s="104"/>
      <c r="AS2019" s="104"/>
      <c r="AT2019" s="104"/>
      <c r="AU2019" s="104"/>
      <c r="AV2019" s="104"/>
      <c r="AW2019" s="104"/>
      <c r="AX2019" s="104"/>
      <c r="AY2019" s="104"/>
      <c r="AZ2019" s="104"/>
      <c r="BA2019" s="104"/>
      <c r="BB2019" s="104"/>
      <c r="BC2019" s="104"/>
      <c r="BD2019" s="104"/>
      <c r="BE2019" s="104"/>
      <c r="BF2019" s="104"/>
      <c r="BG2019" s="104"/>
      <c r="BH2019" s="104"/>
      <c r="BI2019" s="104"/>
      <c r="BJ2019" s="104"/>
      <c r="BK2019" s="104"/>
      <c r="BL2019" s="104"/>
      <c r="BM2019" s="104"/>
      <c r="BN2019" s="104"/>
      <c r="BO2019" s="104"/>
      <c r="BP2019" s="104"/>
      <c r="BQ2019" s="104"/>
      <c r="BR2019" s="104"/>
      <c r="BS2019" s="104"/>
      <c r="BT2019" s="104"/>
      <c r="BU2019" s="104"/>
      <c r="BV2019" s="104"/>
      <c r="BW2019" s="104"/>
      <c r="BX2019" s="104"/>
      <c r="BY2019" s="104"/>
      <c r="BZ2019" s="104"/>
      <c r="CA2019" s="104"/>
      <c r="CB2019" s="104"/>
      <c r="CC2019" s="104"/>
      <c r="CD2019" s="104"/>
      <c r="CE2019" s="104"/>
      <c r="CF2019" s="104"/>
      <c r="CG2019" s="104"/>
      <c r="CH2019" s="104"/>
      <c r="CI2019" s="104"/>
      <c r="CJ2019" s="104"/>
      <c r="CK2019" s="104"/>
      <c r="CL2019" s="104"/>
      <c r="CM2019" s="104"/>
      <c r="CN2019" s="104"/>
      <c r="CO2019" s="104"/>
      <c r="CP2019" s="104"/>
      <c r="CQ2019" s="104"/>
      <c r="CR2019" s="104"/>
      <c r="CS2019" s="104"/>
      <c r="CT2019" s="104"/>
      <c r="CU2019" s="104"/>
      <c r="CV2019" s="104"/>
      <c r="CW2019" s="104"/>
      <c r="CX2019" s="104"/>
      <c r="CY2019" s="104"/>
      <c r="CZ2019" s="104"/>
      <c r="DA2019" s="104"/>
      <c r="DB2019" s="104"/>
      <c r="DC2019" s="104"/>
      <c r="DD2019" s="104"/>
      <c r="DE2019" s="104"/>
      <c r="DF2019" s="104"/>
      <c r="DG2019" s="104"/>
      <c r="DH2019" s="104"/>
      <c r="DI2019" s="104"/>
      <c r="DJ2019" s="107"/>
    </row>
    <row r="2020" spans="1:114" x14ac:dyDescent="0.2">
      <c r="A2020" s="164"/>
      <c r="B2020" s="165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Q2020" s="116"/>
      <c r="R2020" s="116"/>
      <c r="S2020" s="116"/>
      <c r="T2020" s="116"/>
      <c r="U2020" s="116"/>
      <c r="V2020" s="116"/>
      <c r="W2020" s="116"/>
      <c r="X2020" s="116"/>
      <c r="Y2020" s="122"/>
      <c r="Z2020" s="104"/>
      <c r="AA2020" s="104"/>
      <c r="AB2020" s="104"/>
      <c r="AC2020" s="104"/>
      <c r="AD2020" s="104"/>
      <c r="AE2020" s="104"/>
      <c r="AF2020" s="104"/>
      <c r="AG2020" s="104"/>
      <c r="AH2020" s="104"/>
      <c r="AI2020" s="104"/>
      <c r="AJ2020" s="104"/>
      <c r="AK2020" s="104"/>
      <c r="AL2020" s="104"/>
      <c r="AM2020" s="104"/>
      <c r="AN2020" s="104"/>
      <c r="AO2020" s="104"/>
      <c r="AP2020" s="104"/>
      <c r="AQ2020" s="104"/>
      <c r="AR2020" s="104"/>
      <c r="AS2020" s="104"/>
      <c r="AT2020" s="104"/>
      <c r="AU2020" s="104"/>
      <c r="AV2020" s="104"/>
      <c r="AW2020" s="104"/>
      <c r="AX2020" s="104"/>
      <c r="AY2020" s="104"/>
      <c r="AZ2020" s="104"/>
      <c r="BA2020" s="104"/>
      <c r="BB2020" s="104"/>
      <c r="BC2020" s="104"/>
      <c r="BD2020" s="104"/>
      <c r="BE2020" s="104"/>
      <c r="BF2020" s="104"/>
      <c r="BG2020" s="104"/>
      <c r="BH2020" s="104"/>
      <c r="BI2020" s="104"/>
      <c r="BJ2020" s="104"/>
      <c r="BK2020" s="104"/>
      <c r="BL2020" s="104"/>
      <c r="BM2020" s="104"/>
      <c r="BN2020" s="104"/>
      <c r="BO2020" s="104"/>
      <c r="BP2020" s="104"/>
      <c r="BQ2020" s="104"/>
      <c r="BR2020" s="104"/>
      <c r="BS2020" s="104"/>
      <c r="BT2020" s="104"/>
      <c r="BU2020" s="104"/>
      <c r="BV2020" s="104"/>
      <c r="BW2020" s="104"/>
      <c r="BX2020" s="104"/>
      <c r="BY2020" s="104"/>
      <c r="BZ2020" s="104"/>
      <c r="CA2020" s="104"/>
      <c r="CB2020" s="104"/>
      <c r="CC2020" s="104"/>
      <c r="CD2020" s="104"/>
      <c r="CE2020" s="104"/>
      <c r="CF2020" s="104"/>
      <c r="CG2020" s="104"/>
      <c r="CH2020" s="104"/>
      <c r="CI2020" s="104"/>
      <c r="CJ2020" s="104"/>
      <c r="CK2020" s="104"/>
      <c r="CL2020" s="104"/>
      <c r="CM2020" s="104"/>
      <c r="CN2020" s="104"/>
      <c r="CO2020" s="104"/>
      <c r="CP2020" s="104"/>
      <c r="CQ2020" s="104"/>
      <c r="CR2020" s="104"/>
      <c r="CS2020" s="104"/>
      <c r="CT2020" s="104"/>
      <c r="CU2020" s="104"/>
      <c r="CV2020" s="104"/>
      <c r="CW2020" s="104"/>
      <c r="CX2020" s="104"/>
      <c r="CY2020" s="104"/>
      <c r="CZ2020" s="104"/>
      <c r="DA2020" s="104"/>
      <c r="DB2020" s="104"/>
      <c r="DC2020" s="104"/>
      <c r="DD2020" s="104"/>
      <c r="DE2020" s="104"/>
      <c r="DF2020" s="104"/>
      <c r="DG2020" s="104"/>
      <c r="DH2020" s="104"/>
      <c r="DI2020" s="104"/>
      <c r="DJ2020" s="107"/>
    </row>
    <row r="2021" spans="1:114" x14ac:dyDescent="0.2">
      <c r="A2021" s="164"/>
      <c r="B2021" s="165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Q2021" s="116"/>
      <c r="R2021" s="116"/>
      <c r="S2021" s="116"/>
      <c r="T2021" s="116"/>
      <c r="U2021" s="116"/>
      <c r="V2021" s="116"/>
      <c r="W2021" s="116"/>
      <c r="X2021" s="116"/>
      <c r="Y2021" s="122"/>
      <c r="Z2021" s="104"/>
      <c r="AA2021" s="104"/>
      <c r="AB2021" s="104"/>
      <c r="AC2021" s="104"/>
      <c r="AD2021" s="104"/>
      <c r="AE2021" s="104"/>
      <c r="AF2021" s="104"/>
      <c r="AG2021" s="104"/>
      <c r="AH2021" s="104"/>
      <c r="AI2021" s="104"/>
      <c r="AJ2021" s="104"/>
      <c r="AK2021" s="104"/>
      <c r="AL2021" s="104"/>
      <c r="AM2021" s="104"/>
      <c r="AN2021" s="104"/>
      <c r="AO2021" s="104"/>
      <c r="AP2021" s="104"/>
      <c r="AQ2021" s="104"/>
      <c r="AR2021" s="104"/>
      <c r="AS2021" s="104"/>
      <c r="AT2021" s="104"/>
      <c r="AU2021" s="104"/>
      <c r="AV2021" s="104"/>
      <c r="AW2021" s="104"/>
      <c r="AX2021" s="104"/>
      <c r="AY2021" s="104"/>
      <c r="AZ2021" s="104"/>
      <c r="BA2021" s="104"/>
      <c r="BB2021" s="104"/>
      <c r="BC2021" s="104"/>
      <c r="BD2021" s="104"/>
      <c r="BE2021" s="104"/>
      <c r="BF2021" s="104"/>
      <c r="BG2021" s="104"/>
      <c r="BH2021" s="104"/>
      <c r="BI2021" s="104"/>
      <c r="BJ2021" s="104"/>
      <c r="BK2021" s="104"/>
      <c r="BL2021" s="104"/>
      <c r="BM2021" s="104"/>
      <c r="BN2021" s="104"/>
      <c r="BO2021" s="104"/>
      <c r="BP2021" s="104"/>
      <c r="BQ2021" s="104"/>
      <c r="BR2021" s="104"/>
      <c r="BS2021" s="104"/>
      <c r="BT2021" s="104"/>
      <c r="BU2021" s="104"/>
      <c r="BV2021" s="104"/>
      <c r="BW2021" s="104"/>
      <c r="BX2021" s="104"/>
      <c r="BY2021" s="104"/>
      <c r="BZ2021" s="104"/>
      <c r="CA2021" s="104"/>
      <c r="CB2021" s="104"/>
      <c r="CC2021" s="104"/>
      <c r="CD2021" s="104"/>
      <c r="CE2021" s="104"/>
      <c r="CF2021" s="104"/>
      <c r="CG2021" s="104"/>
      <c r="CH2021" s="104"/>
      <c r="CI2021" s="104"/>
      <c r="CJ2021" s="104"/>
      <c r="CK2021" s="104"/>
      <c r="CL2021" s="104"/>
      <c r="CM2021" s="104"/>
      <c r="CN2021" s="104"/>
      <c r="CO2021" s="104"/>
      <c r="CP2021" s="104"/>
      <c r="CQ2021" s="104"/>
      <c r="CR2021" s="104"/>
      <c r="CS2021" s="104"/>
      <c r="CT2021" s="104"/>
      <c r="CU2021" s="104"/>
      <c r="CV2021" s="104"/>
      <c r="CW2021" s="104"/>
      <c r="CX2021" s="104"/>
      <c r="CY2021" s="104"/>
      <c r="CZ2021" s="104"/>
      <c r="DA2021" s="104"/>
      <c r="DB2021" s="104"/>
      <c r="DC2021" s="104"/>
      <c r="DD2021" s="104"/>
      <c r="DE2021" s="104"/>
      <c r="DF2021" s="104"/>
      <c r="DG2021" s="104"/>
      <c r="DH2021" s="104"/>
      <c r="DI2021" s="104"/>
      <c r="DJ2021" s="107"/>
    </row>
    <row r="2022" spans="1:114" x14ac:dyDescent="0.2">
      <c r="A2022" s="164"/>
      <c r="B2022" s="165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Q2022" s="116"/>
      <c r="R2022" s="116"/>
      <c r="S2022" s="116"/>
      <c r="T2022" s="116"/>
      <c r="U2022" s="116"/>
      <c r="V2022" s="116"/>
      <c r="W2022" s="116"/>
      <c r="X2022" s="116"/>
      <c r="Y2022" s="122"/>
      <c r="Z2022" s="104"/>
      <c r="AA2022" s="104"/>
      <c r="AB2022" s="104"/>
      <c r="AC2022" s="104"/>
      <c r="AD2022" s="104"/>
      <c r="AE2022" s="104"/>
      <c r="AF2022" s="104"/>
      <c r="AG2022" s="104"/>
      <c r="AH2022" s="104"/>
      <c r="AI2022" s="104"/>
      <c r="AJ2022" s="104"/>
      <c r="AK2022" s="104"/>
      <c r="AL2022" s="104"/>
      <c r="AM2022" s="104"/>
      <c r="AN2022" s="104"/>
      <c r="AO2022" s="104"/>
      <c r="AP2022" s="104"/>
      <c r="AQ2022" s="104"/>
      <c r="AR2022" s="104"/>
      <c r="AS2022" s="104"/>
      <c r="AT2022" s="104"/>
      <c r="AU2022" s="104"/>
      <c r="AV2022" s="104"/>
      <c r="AW2022" s="104"/>
      <c r="AX2022" s="104"/>
      <c r="AY2022" s="104"/>
      <c r="AZ2022" s="104"/>
      <c r="BA2022" s="104"/>
      <c r="BB2022" s="104"/>
      <c r="BC2022" s="104"/>
      <c r="BD2022" s="104"/>
      <c r="BE2022" s="104"/>
      <c r="BF2022" s="104"/>
      <c r="BG2022" s="104"/>
      <c r="BH2022" s="104"/>
      <c r="BI2022" s="104"/>
      <c r="BJ2022" s="104"/>
      <c r="BK2022" s="104"/>
      <c r="BL2022" s="104"/>
      <c r="BM2022" s="104"/>
      <c r="BN2022" s="104"/>
      <c r="BO2022" s="104"/>
      <c r="BP2022" s="104"/>
      <c r="BQ2022" s="104"/>
      <c r="BR2022" s="104"/>
      <c r="BS2022" s="104"/>
      <c r="BT2022" s="104"/>
      <c r="BU2022" s="104"/>
      <c r="BV2022" s="104"/>
      <c r="BW2022" s="104"/>
      <c r="BX2022" s="104"/>
      <c r="BY2022" s="104"/>
      <c r="BZ2022" s="104"/>
      <c r="CA2022" s="104"/>
      <c r="CB2022" s="104"/>
      <c r="CC2022" s="104"/>
      <c r="CD2022" s="104"/>
      <c r="CE2022" s="104"/>
      <c r="CF2022" s="104"/>
      <c r="CG2022" s="104"/>
      <c r="CH2022" s="104"/>
      <c r="CI2022" s="104"/>
      <c r="CJ2022" s="104"/>
      <c r="CK2022" s="104"/>
      <c r="CL2022" s="104"/>
      <c r="CM2022" s="104"/>
      <c r="CN2022" s="104"/>
      <c r="CO2022" s="104"/>
      <c r="CP2022" s="104"/>
      <c r="CQ2022" s="104"/>
      <c r="CR2022" s="104"/>
      <c r="CS2022" s="104"/>
      <c r="CT2022" s="104"/>
      <c r="CU2022" s="104"/>
      <c r="CV2022" s="104"/>
      <c r="CW2022" s="104"/>
      <c r="CX2022" s="104"/>
      <c r="CY2022" s="104"/>
      <c r="CZ2022" s="104"/>
      <c r="DA2022" s="104"/>
      <c r="DB2022" s="104"/>
      <c r="DC2022" s="104"/>
      <c r="DD2022" s="104"/>
      <c r="DE2022" s="104"/>
      <c r="DF2022" s="104"/>
      <c r="DG2022" s="104"/>
      <c r="DH2022" s="104"/>
      <c r="DI2022" s="104"/>
      <c r="DJ2022" s="107"/>
    </row>
    <row r="2023" spans="1:114" x14ac:dyDescent="0.2">
      <c r="A2023" s="164"/>
      <c r="B2023" s="165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Q2023" s="116"/>
      <c r="R2023" s="116"/>
      <c r="S2023" s="116"/>
      <c r="T2023" s="116"/>
      <c r="U2023" s="116"/>
      <c r="V2023" s="116"/>
      <c r="W2023" s="116"/>
      <c r="X2023" s="116"/>
      <c r="Y2023" s="122"/>
      <c r="Z2023" s="104"/>
      <c r="AA2023" s="104"/>
      <c r="AB2023" s="104"/>
      <c r="AC2023" s="104"/>
      <c r="AD2023" s="104"/>
      <c r="AE2023" s="104"/>
      <c r="AF2023" s="104"/>
      <c r="AG2023" s="104"/>
      <c r="AH2023" s="104"/>
      <c r="AI2023" s="104"/>
      <c r="AJ2023" s="104"/>
      <c r="AK2023" s="104"/>
      <c r="AL2023" s="104"/>
      <c r="AM2023" s="104"/>
      <c r="AN2023" s="104"/>
      <c r="AO2023" s="104"/>
      <c r="AP2023" s="104"/>
      <c r="AQ2023" s="104"/>
      <c r="AR2023" s="104"/>
      <c r="AS2023" s="104"/>
      <c r="AT2023" s="104"/>
      <c r="AU2023" s="104"/>
      <c r="AV2023" s="104"/>
      <c r="AW2023" s="104"/>
      <c r="AX2023" s="104"/>
      <c r="AY2023" s="104"/>
      <c r="AZ2023" s="104"/>
      <c r="BA2023" s="104"/>
      <c r="BB2023" s="104"/>
      <c r="BC2023" s="104"/>
      <c r="BD2023" s="104"/>
      <c r="BE2023" s="104"/>
      <c r="BF2023" s="104"/>
      <c r="BG2023" s="104"/>
      <c r="BH2023" s="104"/>
      <c r="BI2023" s="104"/>
      <c r="BJ2023" s="104"/>
      <c r="BK2023" s="104"/>
      <c r="BL2023" s="104"/>
      <c r="BM2023" s="104"/>
      <c r="BN2023" s="104"/>
      <c r="BO2023" s="104"/>
      <c r="BP2023" s="104"/>
      <c r="BQ2023" s="104"/>
      <c r="BR2023" s="104"/>
      <c r="BS2023" s="104"/>
      <c r="BT2023" s="104"/>
      <c r="BU2023" s="104"/>
      <c r="BV2023" s="104"/>
      <c r="BW2023" s="104"/>
      <c r="BX2023" s="104"/>
      <c r="BY2023" s="104"/>
      <c r="BZ2023" s="104"/>
      <c r="CA2023" s="104"/>
      <c r="CB2023" s="104"/>
      <c r="CC2023" s="104"/>
      <c r="CD2023" s="104"/>
      <c r="CE2023" s="104"/>
      <c r="CF2023" s="104"/>
      <c r="CG2023" s="104"/>
      <c r="CH2023" s="104"/>
      <c r="CI2023" s="104"/>
      <c r="CJ2023" s="104"/>
      <c r="CK2023" s="104"/>
      <c r="CL2023" s="104"/>
      <c r="CM2023" s="104"/>
      <c r="CN2023" s="104"/>
      <c r="CO2023" s="104"/>
      <c r="CP2023" s="104"/>
      <c r="CQ2023" s="104"/>
      <c r="CR2023" s="104"/>
      <c r="CS2023" s="104"/>
      <c r="CT2023" s="104"/>
      <c r="CU2023" s="104"/>
      <c r="CV2023" s="104"/>
      <c r="CW2023" s="104"/>
      <c r="CX2023" s="104"/>
      <c r="CY2023" s="104"/>
      <c r="CZ2023" s="104"/>
      <c r="DA2023" s="104"/>
      <c r="DB2023" s="104"/>
      <c r="DC2023" s="104"/>
      <c r="DD2023" s="104"/>
      <c r="DE2023" s="104"/>
      <c r="DF2023" s="104"/>
      <c r="DG2023" s="104"/>
      <c r="DH2023" s="104"/>
      <c r="DI2023" s="104"/>
      <c r="DJ2023" s="107"/>
    </row>
    <row r="2024" spans="1:114" x14ac:dyDescent="0.2">
      <c r="A2024" s="164"/>
      <c r="B2024" s="165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Q2024" s="116"/>
      <c r="R2024" s="116"/>
      <c r="S2024" s="116"/>
      <c r="T2024" s="116"/>
      <c r="U2024" s="116"/>
      <c r="V2024" s="116"/>
      <c r="W2024" s="116"/>
      <c r="X2024" s="116"/>
      <c r="Y2024" s="122"/>
      <c r="Z2024" s="104"/>
      <c r="AA2024" s="104"/>
      <c r="AB2024" s="104"/>
      <c r="AC2024" s="104"/>
      <c r="AD2024" s="104"/>
      <c r="AE2024" s="104"/>
      <c r="AF2024" s="104"/>
      <c r="AG2024" s="104"/>
      <c r="AH2024" s="104"/>
      <c r="AI2024" s="104"/>
      <c r="AJ2024" s="104"/>
      <c r="AK2024" s="104"/>
      <c r="AL2024" s="104"/>
      <c r="AM2024" s="104"/>
      <c r="AN2024" s="104"/>
      <c r="AO2024" s="104"/>
      <c r="AP2024" s="104"/>
      <c r="AQ2024" s="104"/>
      <c r="AR2024" s="104"/>
      <c r="AS2024" s="104"/>
      <c r="AT2024" s="104"/>
      <c r="AU2024" s="104"/>
      <c r="AV2024" s="104"/>
      <c r="AW2024" s="104"/>
      <c r="AX2024" s="104"/>
      <c r="AY2024" s="104"/>
      <c r="AZ2024" s="104"/>
      <c r="BA2024" s="104"/>
      <c r="BB2024" s="104"/>
      <c r="BC2024" s="104"/>
      <c r="BD2024" s="104"/>
      <c r="BE2024" s="104"/>
      <c r="BF2024" s="104"/>
      <c r="BG2024" s="104"/>
      <c r="BH2024" s="104"/>
      <c r="BI2024" s="104"/>
      <c r="BJ2024" s="104"/>
      <c r="BK2024" s="104"/>
      <c r="BL2024" s="104"/>
      <c r="BM2024" s="104"/>
      <c r="BN2024" s="104"/>
      <c r="BO2024" s="104"/>
      <c r="BP2024" s="104"/>
      <c r="BQ2024" s="104"/>
      <c r="BR2024" s="104"/>
      <c r="BS2024" s="104"/>
      <c r="BT2024" s="104"/>
      <c r="BU2024" s="104"/>
      <c r="BV2024" s="104"/>
      <c r="BW2024" s="104"/>
      <c r="BX2024" s="104"/>
      <c r="BY2024" s="104"/>
      <c r="BZ2024" s="104"/>
      <c r="CA2024" s="104"/>
      <c r="CB2024" s="104"/>
      <c r="CC2024" s="104"/>
      <c r="CD2024" s="104"/>
      <c r="CE2024" s="104"/>
      <c r="CF2024" s="104"/>
      <c r="CG2024" s="104"/>
      <c r="CH2024" s="104"/>
      <c r="CI2024" s="104"/>
      <c r="CJ2024" s="104"/>
      <c r="CK2024" s="104"/>
      <c r="CL2024" s="104"/>
      <c r="CM2024" s="104"/>
      <c r="CN2024" s="104"/>
      <c r="CO2024" s="104"/>
      <c r="CP2024" s="104"/>
      <c r="CQ2024" s="104"/>
      <c r="CR2024" s="104"/>
      <c r="CS2024" s="104"/>
      <c r="CT2024" s="104"/>
      <c r="CU2024" s="104"/>
      <c r="CV2024" s="104"/>
      <c r="CW2024" s="104"/>
      <c r="CX2024" s="104"/>
      <c r="CY2024" s="104"/>
      <c r="CZ2024" s="104"/>
      <c r="DA2024" s="104"/>
      <c r="DB2024" s="104"/>
      <c r="DC2024" s="104"/>
      <c r="DD2024" s="104"/>
      <c r="DE2024" s="104"/>
      <c r="DF2024" s="104"/>
      <c r="DG2024" s="104"/>
      <c r="DH2024" s="104"/>
      <c r="DI2024" s="104"/>
      <c r="DJ2024" s="107"/>
    </row>
    <row r="2025" spans="1:114" x14ac:dyDescent="0.2">
      <c r="A2025" s="164"/>
      <c r="B2025" s="165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Q2025" s="116"/>
      <c r="R2025" s="116"/>
      <c r="S2025" s="116"/>
      <c r="T2025" s="116"/>
      <c r="U2025" s="116"/>
      <c r="V2025" s="116"/>
      <c r="W2025" s="116"/>
      <c r="X2025" s="116"/>
      <c r="Y2025" s="122"/>
      <c r="Z2025" s="104"/>
      <c r="AA2025" s="104"/>
      <c r="AB2025" s="104"/>
      <c r="AC2025" s="104"/>
      <c r="AD2025" s="104"/>
      <c r="AE2025" s="104"/>
      <c r="AF2025" s="104"/>
      <c r="AG2025" s="104"/>
      <c r="AH2025" s="104"/>
      <c r="AI2025" s="104"/>
      <c r="AJ2025" s="104"/>
      <c r="AK2025" s="104"/>
      <c r="AL2025" s="104"/>
      <c r="AM2025" s="104"/>
      <c r="AN2025" s="104"/>
      <c r="AO2025" s="104"/>
      <c r="AP2025" s="104"/>
      <c r="AQ2025" s="104"/>
      <c r="AR2025" s="104"/>
      <c r="AS2025" s="104"/>
      <c r="AT2025" s="104"/>
      <c r="AU2025" s="104"/>
      <c r="AV2025" s="104"/>
      <c r="AW2025" s="104"/>
      <c r="AX2025" s="104"/>
      <c r="AY2025" s="104"/>
      <c r="AZ2025" s="104"/>
      <c r="BA2025" s="104"/>
      <c r="BB2025" s="104"/>
      <c r="BC2025" s="104"/>
      <c r="BD2025" s="104"/>
      <c r="BE2025" s="104"/>
      <c r="BF2025" s="104"/>
      <c r="BG2025" s="104"/>
      <c r="BH2025" s="104"/>
      <c r="BI2025" s="104"/>
      <c r="BJ2025" s="104"/>
      <c r="BK2025" s="104"/>
      <c r="BL2025" s="104"/>
      <c r="BM2025" s="104"/>
      <c r="BN2025" s="104"/>
      <c r="BO2025" s="104"/>
      <c r="BP2025" s="104"/>
      <c r="BQ2025" s="104"/>
      <c r="BR2025" s="104"/>
      <c r="BS2025" s="104"/>
      <c r="BT2025" s="104"/>
      <c r="BU2025" s="104"/>
      <c r="BV2025" s="104"/>
      <c r="BW2025" s="104"/>
      <c r="BX2025" s="104"/>
      <c r="BY2025" s="104"/>
      <c r="BZ2025" s="104"/>
      <c r="CA2025" s="104"/>
      <c r="CB2025" s="104"/>
      <c r="CC2025" s="104"/>
      <c r="CD2025" s="104"/>
      <c r="CE2025" s="104"/>
      <c r="CF2025" s="104"/>
      <c r="CG2025" s="104"/>
      <c r="CH2025" s="104"/>
      <c r="CI2025" s="104"/>
      <c r="CJ2025" s="104"/>
      <c r="CK2025" s="104"/>
      <c r="CL2025" s="104"/>
      <c r="CM2025" s="104"/>
      <c r="CN2025" s="104"/>
      <c r="CO2025" s="104"/>
      <c r="CP2025" s="104"/>
      <c r="CQ2025" s="104"/>
      <c r="CR2025" s="104"/>
      <c r="CS2025" s="104"/>
      <c r="CT2025" s="104"/>
      <c r="CU2025" s="104"/>
      <c r="CV2025" s="104"/>
      <c r="CW2025" s="104"/>
      <c r="CX2025" s="104"/>
      <c r="CY2025" s="104"/>
      <c r="CZ2025" s="104"/>
      <c r="DA2025" s="104"/>
      <c r="DB2025" s="104"/>
      <c r="DC2025" s="104"/>
      <c r="DD2025" s="104"/>
      <c r="DE2025" s="104"/>
      <c r="DF2025" s="104"/>
      <c r="DG2025" s="104"/>
      <c r="DH2025" s="104"/>
      <c r="DI2025" s="104"/>
      <c r="DJ2025" s="107"/>
    </row>
    <row r="2026" spans="1:114" x14ac:dyDescent="0.2">
      <c r="A2026" s="164"/>
      <c r="B2026" s="165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Q2026" s="116"/>
      <c r="R2026" s="116"/>
      <c r="S2026" s="116"/>
      <c r="T2026" s="116"/>
      <c r="U2026" s="116"/>
      <c r="V2026" s="116"/>
      <c r="W2026" s="116"/>
      <c r="X2026" s="116"/>
      <c r="Y2026" s="122"/>
      <c r="Z2026" s="104"/>
      <c r="AA2026" s="104"/>
      <c r="AB2026" s="104"/>
      <c r="AC2026" s="104"/>
      <c r="AD2026" s="104"/>
      <c r="AE2026" s="104"/>
      <c r="AF2026" s="104"/>
      <c r="AG2026" s="104"/>
      <c r="AH2026" s="104"/>
      <c r="AI2026" s="104"/>
      <c r="AJ2026" s="104"/>
      <c r="AK2026" s="104"/>
      <c r="AL2026" s="104"/>
      <c r="AM2026" s="104"/>
      <c r="AN2026" s="104"/>
      <c r="AO2026" s="104"/>
      <c r="AP2026" s="104"/>
      <c r="AQ2026" s="104"/>
      <c r="AR2026" s="104"/>
      <c r="AS2026" s="104"/>
      <c r="AT2026" s="104"/>
      <c r="AU2026" s="104"/>
      <c r="AV2026" s="104"/>
      <c r="AW2026" s="104"/>
      <c r="AX2026" s="104"/>
      <c r="AY2026" s="104"/>
      <c r="AZ2026" s="104"/>
      <c r="BA2026" s="104"/>
      <c r="BB2026" s="104"/>
      <c r="BC2026" s="104"/>
      <c r="BD2026" s="104"/>
      <c r="BE2026" s="104"/>
      <c r="BF2026" s="104"/>
      <c r="BG2026" s="104"/>
      <c r="BH2026" s="104"/>
      <c r="BI2026" s="104"/>
      <c r="BJ2026" s="104"/>
      <c r="BK2026" s="104"/>
      <c r="BL2026" s="104"/>
      <c r="BM2026" s="104"/>
      <c r="BN2026" s="104"/>
      <c r="BO2026" s="104"/>
      <c r="BP2026" s="104"/>
      <c r="BQ2026" s="104"/>
      <c r="BR2026" s="104"/>
      <c r="BS2026" s="104"/>
      <c r="BT2026" s="104"/>
      <c r="BU2026" s="104"/>
      <c r="BV2026" s="104"/>
      <c r="BW2026" s="104"/>
      <c r="BX2026" s="104"/>
      <c r="BY2026" s="104"/>
      <c r="BZ2026" s="104"/>
      <c r="CA2026" s="104"/>
      <c r="CB2026" s="104"/>
      <c r="CC2026" s="104"/>
      <c r="CD2026" s="104"/>
      <c r="CE2026" s="104"/>
      <c r="CF2026" s="104"/>
      <c r="CG2026" s="104"/>
      <c r="CH2026" s="104"/>
      <c r="CI2026" s="104"/>
      <c r="CJ2026" s="104"/>
      <c r="CK2026" s="104"/>
      <c r="CL2026" s="104"/>
      <c r="CM2026" s="104"/>
      <c r="CN2026" s="104"/>
      <c r="CO2026" s="104"/>
      <c r="CP2026" s="104"/>
      <c r="CQ2026" s="104"/>
      <c r="CR2026" s="104"/>
      <c r="CS2026" s="104"/>
      <c r="CT2026" s="104"/>
      <c r="CU2026" s="104"/>
      <c r="CV2026" s="104"/>
      <c r="CW2026" s="104"/>
      <c r="CX2026" s="104"/>
      <c r="CY2026" s="104"/>
      <c r="CZ2026" s="104"/>
      <c r="DA2026" s="104"/>
      <c r="DB2026" s="104"/>
      <c r="DC2026" s="104"/>
      <c r="DD2026" s="104"/>
      <c r="DE2026" s="104"/>
      <c r="DF2026" s="104"/>
      <c r="DG2026" s="104"/>
      <c r="DH2026" s="104"/>
      <c r="DI2026" s="104"/>
      <c r="DJ2026" s="107"/>
    </row>
    <row r="2027" spans="1:114" x14ac:dyDescent="0.2">
      <c r="A2027" s="164"/>
      <c r="B2027" s="165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Q2027" s="116"/>
      <c r="R2027" s="116"/>
      <c r="S2027" s="116"/>
      <c r="T2027" s="116"/>
      <c r="U2027" s="116"/>
      <c r="V2027" s="116"/>
      <c r="W2027" s="116"/>
      <c r="X2027" s="116"/>
      <c r="Y2027" s="122"/>
      <c r="Z2027" s="104"/>
      <c r="AA2027" s="104"/>
      <c r="AB2027" s="104"/>
      <c r="AC2027" s="104"/>
      <c r="AD2027" s="104"/>
      <c r="AE2027" s="104"/>
      <c r="AF2027" s="104"/>
      <c r="AG2027" s="104"/>
      <c r="AH2027" s="104"/>
      <c r="AI2027" s="104"/>
      <c r="AJ2027" s="104"/>
      <c r="AK2027" s="104"/>
      <c r="AL2027" s="104"/>
      <c r="AM2027" s="104"/>
      <c r="AN2027" s="104"/>
      <c r="AO2027" s="104"/>
      <c r="AP2027" s="104"/>
      <c r="AQ2027" s="104"/>
      <c r="AR2027" s="104"/>
      <c r="AS2027" s="104"/>
      <c r="AT2027" s="104"/>
      <c r="AU2027" s="104"/>
      <c r="AV2027" s="104"/>
      <c r="AW2027" s="104"/>
      <c r="AX2027" s="104"/>
      <c r="AY2027" s="104"/>
      <c r="AZ2027" s="104"/>
      <c r="BA2027" s="104"/>
      <c r="BB2027" s="104"/>
      <c r="BC2027" s="104"/>
      <c r="BD2027" s="104"/>
      <c r="BE2027" s="104"/>
      <c r="BF2027" s="104"/>
      <c r="BG2027" s="104"/>
      <c r="BH2027" s="104"/>
      <c r="BI2027" s="104"/>
      <c r="BJ2027" s="104"/>
      <c r="BK2027" s="104"/>
      <c r="BL2027" s="104"/>
      <c r="BM2027" s="104"/>
      <c r="BN2027" s="104"/>
      <c r="BO2027" s="104"/>
      <c r="BP2027" s="104"/>
      <c r="BQ2027" s="104"/>
      <c r="BR2027" s="104"/>
      <c r="BS2027" s="104"/>
      <c r="BT2027" s="104"/>
      <c r="BU2027" s="104"/>
      <c r="BV2027" s="104"/>
      <c r="BW2027" s="104"/>
      <c r="BX2027" s="104"/>
      <c r="BY2027" s="104"/>
      <c r="BZ2027" s="104"/>
      <c r="CA2027" s="104"/>
      <c r="CB2027" s="104"/>
      <c r="CC2027" s="104"/>
      <c r="CD2027" s="104"/>
      <c r="CE2027" s="104"/>
      <c r="CF2027" s="104"/>
      <c r="CG2027" s="104"/>
      <c r="CH2027" s="104"/>
      <c r="CI2027" s="104"/>
      <c r="CJ2027" s="104"/>
      <c r="CK2027" s="104"/>
      <c r="CL2027" s="104"/>
      <c r="CM2027" s="104"/>
      <c r="CN2027" s="104"/>
      <c r="CO2027" s="104"/>
      <c r="CP2027" s="104"/>
      <c r="CQ2027" s="104"/>
      <c r="CR2027" s="104"/>
      <c r="CS2027" s="104"/>
      <c r="CT2027" s="104"/>
      <c r="CU2027" s="104"/>
      <c r="CV2027" s="104"/>
      <c r="CW2027" s="104"/>
      <c r="CX2027" s="104"/>
      <c r="CY2027" s="104"/>
      <c r="CZ2027" s="104"/>
      <c r="DA2027" s="104"/>
      <c r="DB2027" s="104"/>
      <c r="DC2027" s="104"/>
      <c r="DD2027" s="104"/>
      <c r="DE2027" s="104"/>
      <c r="DF2027" s="104"/>
      <c r="DG2027" s="104"/>
      <c r="DH2027" s="104"/>
      <c r="DI2027" s="104"/>
      <c r="DJ2027" s="107"/>
    </row>
    <row r="2028" spans="1:114" x14ac:dyDescent="0.2">
      <c r="A2028" s="164"/>
      <c r="B2028" s="165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Q2028" s="116"/>
      <c r="R2028" s="116"/>
      <c r="S2028" s="116"/>
      <c r="T2028" s="116"/>
      <c r="U2028" s="116"/>
      <c r="V2028" s="116"/>
      <c r="W2028" s="116"/>
      <c r="X2028" s="116"/>
      <c r="Y2028" s="122"/>
      <c r="Z2028" s="104"/>
      <c r="AA2028" s="104"/>
      <c r="AB2028" s="104"/>
      <c r="AC2028" s="104"/>
      <c r="AD2028" s="104"/>
      <c r="AE2028" s="104"/>
      <c r="AF2028" s="104"/>
      <c r="AG2028" s="104"/>
      <c r="AH2028" s="104"/>
      <c r="AI2028" s="104"/>
      <c r="AJ2028" s="104"/>
      <c r="AK2028" s="104"/>
      <c r="AL2028" s="104"/>
      <c r="AM2028" s="104"/>
      <c r="AN2028" s="104"/>
      <c r="AO2028" s="104"/>
      <c r="AP2028" s="104"/>
      <c r="AQ2028" s="104"/>
      <c r="AR2028" s="104"/>
      <c r="AS2028" s="104"/>
      <c r="AT2028" s="104"/>
      <c r="AU2028" s="104"/>
      <c r="AV2028" s="104"/>
      <c r="AW2028" s="104"/>
      <c r="AX2028" s="104"/>
      <c r="AY2028" s="104"/>
      <c r="AZ2028" s="104"/>
      <c r="BA2028" s="104"/>
      <c r="BB2028" s="104"/>
      <c r="BC2028" s="104"/>
      <c r="BD2028" s="104"/>
      <c r="BE2028" s="104"/>
      <c r="BF2028" s="104"/>
      <c r="BG2028" s="104"/>
      <c r="BH2028" s="104"/>
      <c r="BI2028" s="104"/>
      <c r="BJ2028" s="104"/>
      <c r="BK2028" s="104"/>
      <c r="BL2028" s="104"/>
      <c r="BM2028" s="104"/>
      <c r="BN2028" s="104"/>
      <c r="BO2028" s="104"/>
      <c r="BP2028" s="104"/>
      <c r="BQ2028" s="104"/>
      <c r="BR2028" s="104"/>
      <c r="BS2028" s="104"/>
      <c r="BT2028" s="104"/>
      <c r="BU2028" s="104"/>
      <c r="BV2028" s="104"/>
      <c r="BW2028" s="104"/>
      <c r="BX2028" s="104"/>
      <c r="BY2028" s="104"/>
      <c r="BZ2028" s="104"/>
      <c r="CA2028" s="104"/>
      <c r="CB2028" s="104"/>
      <c r="CC2028" s="104"/>
      <c r="CD2028" s="104"/>
      <c r="CE2028" s="104"/>
      <c r="CF2028" s="104"/>
      <c r="CG2028" s="104"/>
      <c r="CH2028" s="104"/>
      <c r="CI2028" s="104"/>
      <c r="CJ2028" s="104"/>
      <c r="CK2028" s="104"/>
      <c r="CL2028" s="104"/>
      <c r="CM2028" s="104"/>
      <c r="CN2028" s="104"/>
      <c r="CO2028" s="104"/>
      <c r="CP2028" s="104"/>
      <c r="CQ2028" s="104"/>
      <c r="CR2028" s="104"/>
      <c r="CS2028" s="104"/>
      <c r="CT2028" s="104"/>
      <c r="CU2028" s="104"/>
      <c r="CV2028" s="104"/>
      <c r="CW2028" s="104"/>
      <c r="CX2028" s="104"/>
      <c r="CY2028" s="104"/>
      <c r="CZ2028" s="104"/>
      <c r="DA2028" s="104"/>
      <c r="DB2028" s="104"/>
      <c r="DC2028" s="104"/>
      <c r="DD2028" s="104"/>
      <c r="DE2028" s="104"/>
      <c r="DF2028" s="104"/>
      <c r="DG2028" s="104"/>
      <c r="DH2028" s="104"/>
      <c r="DI2028" s="104"/>
      <c r="DJ2028" s="107"/>
    </row>
    <row r="2029" spans="1:114" x14ac:dyDescent="0.2">
      <c r="A2029" s="164"/>
      <c r="B2029" s="165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Q2029" s="116"/>
      <c r="R2029" s="116"/>
      <c r="S2029" s="116"/>
      <c r="T2029" s="116"/>
      <c r="U2029" s="116"/>
      <c r="V2029" s="116"/>
      <c r="W2029" s="116"/>
      <c r="X2029" s="116"/>
      <c r="Y2029" s="122"/>
      <c r="Z2029" s="104"/>
      <c r="AA2029" s="104"/>
      <c r="AB2029" s="104"/>
      <c r="AC2029" s="104"/>
      <c r="AD2029" s="104"/>
      <c r="AE2029" s="104"/>
      <c r="AF2029" s="104"/>
      <c r="AG2029" s="104"/>
      <c r="AH2029" s="104"/>
      <c r="AI2029" s="104"/>
      <c r="AJ2029" s="104"/>
      <c r="AK2029" s="104"/>
      <c r="AL2029" s="104"/>
      <c r="AM2029" s="104"/>
      <c r="AN2029" s="104"/>
      <c r="AO2029" s="104"/>
      <c r="AP2029" s="104"/>
      <c r="AQ2029" s="104"/>
      <c r="AR2029" s="104"/>
      <c r="AS2029" s="104"/>
      <c r="AT2029" s="104"/>
      <c r="AU2029" s="104"/>
      <c r="AV2029" s="104"/>
      <c r="AW2029" s="104"/>
      <c r="AX2029" s="104"/>
      <c r="AY2029" s="104"/>
      <c r="AZ2029" s="104"/>
      <c r="BA2029" s="104"/>
      <c r="BB2029" s="104"/>
      <c r="BC2029" s="104"/>
      <c r="BD2029" s="104"/>
      <c r="BE2029" s="104"/>
      <c r="BF2029" s="104"/>
      <c r="BG2029" s="104"/>
      <c r="BH2029" s="104"/>
      <c r="BI2029" s="104"/>
      <c r="BJ2029" s="104"/>
      <c r="BK2029" s="104"/>
      <c r="BL2029" s="104"/>
      <c r="BM2029" s="104"/>
      <c r="BN2029" s="104"/>
      <c r="BO2029" s="104"/>
      <c r="BP2029" s="104"/>
      <c r="BQ2029" s="104"/>
      <c r="BR2029" s="104"/>
      <c r="BS2029" s="104"/>
      <c r="BT2029" s="104"/>
      <c r="BU2029" s="104"/>
      <c r="BV2029" s="104"/>
      <c r="BW2029" s="104"/>
      <c r="BX2029" s="104"/>
      <c r="BY2029" s="104"/>
      <c r="BZ2029" s="104"/>
      <c r="CA2029" s="104"/>
      <c r="CB2029" s="104"/>
      <c r="CC2029" s="104"/>
      <c r="CD2029" s="104"/>
      <c r="CE2029" s="104"/>
      <c r="CF2029" s="104"/>
      <c r="CG2029" s="104"/>
      <c r="CH2029" s="104"/>
      <c r="CI2029" s="104"/>
      <c r="CJ2029" s="104"/>
      <c r="CK2029" s="104"/>
      <c r="CL2029" s="104"/>
      <c r="CM2029" s="104"/>
      <c r="CN2029" s="104"/>
      <c r="CO2029" s="104"/>
      <c r="CP2029" s="104"/>
      <c r="CQ2029" s="104"/>
      <c r="CR2029" s="104"/>
      <c r="CS2029" s="104"/>
      <c r="CT2029" s="104"/>
      <c r="CU2029" s="104"/>
      <c r="CV2029" s="104"/>
      <c r="CW2029" s="104"/>
      <c r="CX2029" s="104"/>
      <c r="CY2029" s="104"/>
      <c r="CZ2029" s="104"/>
      <c r="DA2029" s="104"/>
      <c r="DB2029" s="104"/>
      <c r="DC2029" s="104"/>
      <c r="DD2029" s="104"/>
      <c r="DE2029" s="104"/>
      <c r="DF2029" s="104"/>
      <c r="DG2029" s="104"/>
      <c r="DH2029" s="104"/>
      <c r="DI2029" s="104"/>
      <c r="DJ2029" s="107"/>
    </row>
    <row r="2030" spans="1:114" x14ac:dyDescent="0.2">
      <c r="A2030" s="164"/>
      <c r="B2030" s="165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Q2030" s="116"/>
      <c r="R2030" s="116"/>
      <c r="S2030" s="116"/>
      <c r="T2030" s="116"/>
      <c r="U2030" s="116"/>
      <c r="V2030" s="116"/>
      <c r="W2030" s="116"/>
      <c r="X2030" s="116"/>
      <c r="Y2030" s="122"/>
      <c r="Z2030" s="104"/>
      <c r="AA2030" s="104"/>
      <c r="AB2030" s="104"/>
      <c r="AC2030" s="104"/>
      <c r="AD2030" s="104"/>
      <c r="AE2030" s="104"/>
      <c r="AF2030" s="104"/>
      <c r="AG2030" s="104"/>
      <c r="AH2030" s="104"/>
      <c r="AI2030" s="104"/>
      <c r="AJ2030" s="104"/>
      <c r="AK2030" s="104"/>
      <c r="AL2030" s="104"/>
      <c r="AM2030" s="104"/>
      <c r="AN2030" s="104"/>
      <c r="AO2030" s="104"/>
      <c r="AP2030" s="104"/>
      <c r="AQ2030" s="104"/>
      <c r="AR2030" s="104"/>
      <c r="AS2030" s="104"/>
      <c r="AT2030" s="104"/>
      <c r="AU2030" s="104"/>
      <c r="AV2030" s="104"/>
      <c r="AW2030" s="104"/>
      <c r="AX2030" s="104"/>
      <c r="AY2030" s="104"/>
      <c r="AZ2030" s="104"/>
      <c r="BA2030" s="104"/>
      <c r="BB2030" s="104"/>
      <c r="BC2030" s="104"/>
      <c r="BD2030" s="104"/>
      <c r="BE2030" s="104"/>
      <c r="BF2030" s="104"/>
      <c r="BG2030" s="104"/>
      <c r="BH2030" s="104"/>
      <c r="BI2030" s="104"/>
      <c r="BJ2030" s="104"/>
      <c r="BK2030" s="104"/>
      <c r="BL2030" s="104"/>
      <c r="BM2030" s="104"/>
      <c r="BN2030" s="104"/>
      <c r="BO2030" s="104"/>
      <c r="BP2030" s="104"/>
      <c r="BQ2030" s="104"/>
      <c r="BR2030" s="104"/>
      <c r="BS2030" s="104"/>
      <c r="BT2030" s="104"/>
      <c r="BU2030" s="104"/>
      <c r="BV2030" s="104"/>
      <c r="BW2030" s="104"/>
      <c r="BX2030" s="104"/>
      <c r="BY2030" s="104"/>
      <c r="BZ2030" s="104"/>
      <c r="CA2030" s="104"/>
      <c r="CB2030" s="104"/>
      <c r="CC2030" s="104"/>
      <c r="CD2030" s="104"/>
      <c r="CE2030" s="104"/>
      <c r="CF2030" s="104"/>
      <c r="CG2030" s="104"/>
      <c r="CH2030" s="104"/>
      <c r="CI2030" s="104"/>
      <c r="CJ2030" s="104"/>
      <c r="CK2030" s="104"/>
      <c r="CL2030" s="104"/>
      <c r="CM2030" s="104"/>
      <c r="CN2030" s="104"/>
      <c r="CO2030" s="104"/>
      <c r="CP2030" s="104"/>
      <c r="CQ2030" s="104"/>
      <c r="CR2030" s="104"/>
      <c r="CS2030" s="104"/>
      <c r="CT2030" s="104"/>
      <c r="CU2030" s="104"/>
      <c r="CV2030" s="104"/>
      <c r="CW2030" s="104"/>
      <c r="CX2030" s="104"/>
      <c r="CY2030" s="104"/>
      <c r="CZ2030" s="104"/>
      <c r="DA2030" s="104"/>
      <c r="DB2030" s="104"/>
      <c r="DC2030" s="104"/>
      <c r="DD2030" s="104"/>
      <c r="DE2030" s="104"/>
      <c r="DF2030" s="104"/>
      <c r="DG2030" s="104"/>
      <c r="DH2030" s="104"/>
      <c r="DI2030" s="104"/>
      <c r="DJ2030" s="107"/>
    </row>
    <row r="2031" spans="1:114" x14ac:dyDescent="0.2">
      <c r="A2031" s="164"/>
      <c r="B2031" s="165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Q2031" s="116"/>
      <c r="R2031" s="116"/>
      <c r="S2031" s="116"/>
      <c r="T2031" s="116"/>
      <c r="U2031" s="116"/>
      <c r="V2031" s="116"/>
      <c r="W2031" s="116"/>
      <c r="X2031" s="116"/>
      <c r="Y2031" s="122"/>
      <c r="Z2031" s="104"/>
      <c r="AA2031" s="104"/>
      <c r="AB2031" s="104"/>
      <c r="AC2031" s="104"/>
      <c r="AD2031" s="104"/>
      <c r="AE2031" s="104"/>
      <c r="AF2031" s="104"/>
      <c r="AG2031" s="104"/>
      <c r="AH2031" s="104"/>
      <c r="AI2031" s="104"/>
      <c r="AJ2031" s="104"/>
      <c r="AK2031" s="104"/>
      <c r="AL2031" s="104"/>
      <c r="AM2031" s="104"/>
      <c r="AN2031" s="104"/>
      <c r="AO2031" s="104"/>
      <c r="AP2031" s="104"/>
      <c r="AQ2031" s="104"/>
      <c r="AR2031" s="104"/>
      <c r="AS2031" s="104"/>
      <c r="AT2031" s="104"/>
      <c r="AU2031" s="104"/>
      <c r="AV2031" s="104"/>
      <c r="AW2031" s="104"/>
      <c r="AX2031" s="104"/>
      <c r="AY2031" s="104"/>
      <c r="AZ2031" s="104"/>
      <c r="BA2031" s="104"/>
      <c r="BB2031" s="104"/>
      <c r="BC2031" s="104"/>
      <c r="BD2031" s="104"/>
      <c r="BE2031" s="104"/>
      <c r="BF2031" s="104"/>
      <c r="BG2031" s="104"/>
      <c r="BH2031" s="104"/>
      <c r="BI2031" s="104"/>
      <c r="BJ2031" s="104"/>
      <c r="BK2031" s="104"/>
      <c r="BL2031" s="104"/>
      <c r="BM2031" s="104"/>
      <c r="BN2031" s="104"/>
      <c r="BO2031" s="104"/>
      <c r="BP2031" s="104"/>
      <c r="BQ2031" s="104"/>
      <c r="BR2031" s="104"/>
      <c r="BS2031" s="104"/>
      <c r="BT2031" s="104"/>
      <c r="BU2031" s="104"/>
      <c r="BV2031" s="104"/>
      <c r="BW2031" s="104"/>
      <c r="BX2031" s="104"/>
      <c r="BY2031" s="104"/>
      <c r="BZ2031" s="104"/>
      <c r="CA2031" s="104"/>
      <c r="CB2031" s="104"/>
      <c r="CC2031" s="104"/>
      <c r="CD2031" s="104"/>
      <c r="CE2031" s="104"/>
      <c r="CF2031" s="104"/>
      <c r="CG2031" s="104"/>
      <c r="CH2031" s="104"/>
      <c r="CI2031" s="104"/>
      <c r="CJ2031" s="104"/>
      <c r="CK2031" s="104"/>
      <c r="CL2031" s="104"/>
      <c r="CM2031" s="104"/>
      <c r="CN2031" s="104"/>
      <c r="CO2031" s="104"/>
      <c r="CP2031" s="104"/>
      <c r="CQ2031" s="104"/>
      <c r="CR2031" s="104"/>
      <c r="CS2031" s="104"/>
      <c r="CT2031" s="104"/>
      <c r="CU2031" s="104"/>
      <c r="CV2031" s="104"/>
      <c r="CW2031" s="104"/>
      <c r="CX2031" s="104"/>
      <c r="CY2031" s="104"/>
      <c r="CZ2031" s="104"/>
      <c r="DA2031" s="104"/>
      <c r="DB2031" s="104"/>
      <c r="DC2031" s="104"/>
      <c r="DD2031" s="104"/>
      <c r="DE2031" s="104"/>
      <c r="DF2031" s="104"/>
      <c r="DG2031" s="104"/>
      <c r="DH2031" s="104"/>
      <c r="DI2031" s="104"/>
      <c r="DJ2031" s="107"/>
    </row>
    <row r="2032" spans="1:114" x14ac:dyDescent="0.2">
      <c r="A2032" s="164"/>
      <c r="B2032" s="165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Q2032" s="116"/>
      <c r="R2032" s="116"/>
      <c r="S2032" s="116"/>
      <c r="T2032" s="116"/>
      <c r="U2032" s="116"/>
      <c r="V2032" s="116"/>
      <c r="W2032" s="116"/>
      <c r="X2032" s="116"/>
      <c r="Y2032" s="122"/>
      <c r="Z2032" s="104"/>
      <c r="AA2032" s="104"/>
      <c r="AB2032" s="104"/>
      <c r="AC2032" s="104"/>
      <c r="AD2032" s="104"/>
      <c r="AE2032" s="104"/>
      <c r="AF2032" s="104"/>
      <c r="AG2032" s="104"/>
      <c r="AH2032" s="104"/>
      <c r="AI2032" s="104"/>
      <c r="AJ2032" s="104"/>
      <c r="AK2032" s="104"/>
      <c r="AL2032" s="104"/>
      <c r="AM2032" s="104"/>
      <c r="AN2032" s="104"/>
      <c r="AO2032" s="104"/>
      <c r="AP2032" s="104"/>
      <c r="AQ2032" s="104"/>
      <c r="AR2032" s="104"/>
      <c r="AS2032" s="104"/>
      <c r="AT2032" s="104"/>
      <c r="AU2032" s="104"/>
      <c r="AV2032" s="104"/>
      <c r="AW2032" s="104"/>
      <c r="AX2032" s="104"/>
      <c r="AY2032" s="104"/>
      <c r="AZ2032" s="104"/>
      <c r="BA2032" s="104"/>
      <c r="BB2032" s="104"/>
      <c r="BC2032" s="104"/>
      <c r="BD2032" s="104"/>
      <c r="BE2032" s="104"/>
      <c r="BF2032" s="104"/>
      <c r="BG2032" s="104"/>
      <c r="BH2032" s="104"/>
      <c r="BI2032" s="104"/>
      <c r="BJ2032" s="104"/>
      <c r="BK2032" s="104"/>
      <c r="BL2032" s="104"/>
      <c r="BM2032" s="104"/>
      <c r="BN2032" s="104"/>
      <c r="BO2032" s="104"/>
      <c r="BP2032" s="104"/>
      <c r="BQ2032" s="104"/>
      <c r="BR2032" s="104"/>
      <c r="BS2032" s="104"/>
      <c r="BT2032" s="104"/>
      <c r="BU2032" s="104"/>
      <c r="BV2032" s="104"/>
      <c r="BW2032" s="104"/>
      <c r="BX2032" s="104"/>
      <c r="BY2032" s="104"/>
      <c r="BZ2032" s="104"/>
      <c r="CA2032" s="104"/>
      <c r="CB2032" s="104"/>
      <c r="CC2032" s="104"/>
      <c r="CD2032" s="104"/>
      <c r="CE2032" s="104"/>
      <c r="CF2032" s="104"/>
      <c r="CG2032" s="104"/>
      <c r="CH2032" s="104"/>
      <c r="CI2032" s="104"/>
      <c r="CJ2032" s="104"/>
      <c r="CK2032" s="104"/>
      <c r="CL2032" s="104"/>
      <c r="CM2032" s="104"/>
      <c r="CN2032" s="104"/>
      <c r="CO2032" s="104"/>
      <c r="CP2032" s="104"/>
      <c r="CQ2032" s="104"/>
      <c r="CR2032" s="104"/>
      <c r="CS2032" s="104"/>
      <c r="CT2032" s="104"/>
      <c r="CU2032" s="104"/>
      <c r="CV2032" s="104"/>
      <c r="CW2032" s="104"/>
      <c r="CX2032" s="104"/>
      <c r="CY2032" s="104"/>
      <c r="CZ2032" s="104"/>
      <c r="DA2032" s="104"/>
      <c r="DB2032" s="104"/>
      <c r="DC2032" s="104"/>
      <c r="DD2032" s="104"/>
      <c r="DE2032" s="104"/>
      <c r="DF2032" s="104"/>
      <c r="DG2032" s="104"/>
      <c r="DH2032" s="104"/>
      <c r="DI2032" s="104"/>
      <c r="DJ2032" s="107"/>
    </row>
    <row r="2033" spans="1:114" x14ac:dyDescent="0.2">
      <c r="A2033" s="164"/>
      <c r="B2033" s="165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Q2033" s="116"/>
      <c r="R2033" s="116"/>
      <c r="S2033" s="116"/>
      <c r="T2033" s="116"/>
      <c r="U2033" s="116"/>
      <c r="V2033" s="116"/>
      <c r="W2033" s="116"/>
      <c r="X2033" s="116"/>
      <c r="Y2033" s="122"/>
      <c r="Z2033" s="104"/>
      <c r="AA2033" s="104"/>
      <c r="AB2033" s="104"/>
      <c r="AC2033" s="104"/>
      <c r="AD2033" s="104"/>
      <c r="AE2033" s="104"/>
      <c r="AF2033" s="104"/>
      <c r="AG2033" s="104"/>
      <c r="AH2033" s="104"/>
      <c r="AI2033" s="104"/>
      <c r="AJ2033" s="104"/>
      <c r="AK2033" s="104"/>
      <c r="AL2033" s="104"/>
      <c r="AM2033" s="104"/>
      <c r="AN2033" s="104"/>
      <c r="AO2033" s="104"/>
      <c r="AP2033" s="104"/>
      <c r="AQ2033" s="104"/>
      <c r="AR2033" s="104"/>
      <c r="AS2033" s="104"/>
      <c r="AT2033" s="104"/>
      <c r="AU2033" s="104"/>
      <c r="AV2033" s="104"/>
      <c r="AW2033" s="104"/>
      <c r="AX2033" s="104"/>
      <c r="AY2033" s="104"/>
      <c r="AZ2033" s="104"/>
      <c r="BA2033" s="104"/>
      <c r="BB2033" s="104"/>
      <c r="BC2033" s="104"/>
      <c r="BD2033" s="104"/>
      <c r="BE2033" s="104"/>
      <c r="BF2033" s="104"/>
      <c r="BG2033" s="104"/>
      <c r="BH2033" s="104"/>
      <c r="BI2033" s="104"/>
      <c r="BJ2033" s="104"/>
      <c r="BK2033" s="104"/>
      <c r="BL2033" s="104"/>
      <c r="BM2033" s="104"/>
      <c r="BN2033" s="104"/>
      <c r="BO2033" s="104"/>
      <c r="BP2033" s="104"/>
      <c r="BQ2033" s="104"/>
      <c r="BR2033" s="104"/>
      <c r="BS2033" s="104"/>
      <c r="BT2033" s="104"/>
      <c r="BU2033" s="104"/>
      <c r="BV2033" s="104"/>
      <c r="BW2033" s="104"/>
      <c r="BX2033" s="104"/>
      <c r="BY2033" s="104"/>
      <c r="BZ2033" s="104"/>
      <c r="CA2033" s="104"/>
      <c r="CB2033" s="104"/>
      <c r="CC2033" s="104"/>
      <c r="CD2033" s="104"/>
      <c r="CE2033" s="104"/>
      <c r="CF2033" s="104"/>
      <c r="CG2033" s="104"/>
      <c r="CH2033" s="104"/>
      <c r="CI2033" s="104"/>
      <c r="CJ2033" s="104"/>
      <c r="CK2033" s="104"/>
      <c r="CL2033" s="104"/>
      <c r="CM2033" s="104"/>
      <c r="CN2033" s="104"/>
      <c r="CO2033" s="104"/>
      <c r="CP2033" s="104"/>
      <c r="CQ2033" s="104"/>
      <c r="CR2033" s="104"/>
      <c r="CS2033" s="104"/>
      <c r="CT2033" s="104"/>
      <c r="CU2033" s="104"/>
      <c r="CV2033" s="104"/>
      <c r="CW2033" s="104"/>
      <c r="CX2033" s="104"/>
      <c r="CY2033" s="104"/>
      <c r="CZ2033" s="104"/>
      <c r="DA2033" s="104"/>
      <c r="DB2033" s="104"/>
      <c r="DC2033" s="104"/>
      <c r="DD2033" s="104"/>
      <c r="DE2033" s="104"/>
      <c r="DF2033" s="104"/>
      <c r="DG2033" s="104"/>
      <c r="DH2033" s="104"/>
      <c r="DI2033" s="104"/>
      <c r="DJ2033" s="107"/>
    </row>
    <row r="2034" spans="1:114" x14ac:dyDescent="0.2">
      <c r="A2034" s="164"/>
      <c r="B2034" s="165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Q2034" s="116"/>
      <c r="R2034" s="116"/>
      <c r="S2034" s="116"/>
      <c r="T2034" s="116"/>
      <c r="U2034" s="116"/>
      <c r="V2034" s="116"/>
      <c r="W2034" s="116"/>
      <c r="X2034" s="116"/>
      <c r="Y2034" s="122"/>
      <c r="Z2034" s="104"/>
      <c r="AA2034" s="104"/>
      <c r="AB2034" s="104"/>
      <c r="AC2034" s="104"/>
      <c r="AD2034" s="104"/>
      <c r="AE2034" s="104"/>
      <c r="AF2034" s="104"/>
      <c r="AG2034" s="104"/>
      <c r="AH2034" s="104"/>
      <c r="AI2034" s="104"/>
      <c r="AJ2034" s="104"/>
      <c r="AK2034" s="104"/>
      <c r="AL2034" s="104"/>
      <c r="AM2034" s="104"/>
      <c r="AN2034" s="104"/>
      <c r="AO2034" s="104"/>
      <c r="AP2034" s="104"/>
      <c r="AQ2034" s="104"/>
      <c r="AR2034" s="104"/>
      <c r="AS2034" s="104"/>
      <c r="AT2034" s="104"/>
      <c r="AU2034" s="104"/>
      <c r="AV2034" s="104"/>
      <c r="AW2034" s="104"/>
      <c r="AX2034" s="104"/>
      <c r="AY2034" s="104"/>
      <c r="AZ2034" s="104"/>
      <c r="BA2034" s="104"/>
      <c r="BB2034" s="104"/>
      <c r="BC2034" s="104"/>
      <c r="BD2034" s="104"/>
      <c r="BE2034" s="104"/>
      <c r="BF2034" s="104"/>
      <c r="BG2034" s="104"/>
      <c r="BH2034" s="104"/>
      <c r="BI2034" s="104"/>
      <c r="BJ2034" s="104"/>
      <c r="BK2034" s="104"/>
      <c r="BL2034" s="104"/>
      <c r="BM2034" s="104"/>
      <c r="BN2034" s="104"/>
      <c r="BO2034" s="104"/>
      <c r="BP2034" s="104"/>
      <c r="BQ2034" s="104"/>
      <c r="BR2034" s="104"/>
      <c r="BS2034" s="104"/>
      <c r="BT2034" s="104"/>
      <c r="BU2034" s="104"/>
      <c r="BV2034" s="104"/>
      <c r="BW2034" s="104"/>
      <c r="BX2034" s="104"/>
      <c r="BY2034" s="104"/>
      <c r="BZ2034" s="104"/>
      <c r="CA2034" s="104"/>
      <c r="CB2034" s="104"/>
      <c r="CC2034" s="104"/>
      <c r="CD2034" s="104"/>
      <c r="CE2034" s="104"/>
      <c r="CF2034" s="104"/>
      <c r="CG2034" s="104"/>
      <c r="CH2034" s="104"/>
      <c r="CI2034" s="104"/>
      <c r="CJ2034" s="104"/>
      <c r="CK2034" s="104"/>
      <c r="CL2034" s="104"/>
      <c r="CM2034" s="104"/>
      <c r="CN2034" s="104"/>
      <c r="CO2034" s="104"/>
      <c r="CP2034" s="104"/>
      <c r="CQ2034" s="104"/>
      <c r="CR2034" s="104"/>
      <c r="CS2034" s="104"/>
      <c r="CT2034" s="104"/>
      <c r="CU2034" s="104"/>
      <c r="CV2034" s="104"/>
      <c r="CW2034" s="104"/>
      <c r="CX2034" s="104"/>
      <c r="CY2034" s="104"/>
      <c r="CZ2034" s="104"/>
      <c r="DA2034" s="104"/>
      <c r="DB2034" s="104"/>
      <c r="DC2034" s="104"/>
      <c r="DD2034" s="104"/>
      <c r="DE2034" s="104"/>
      <c r="DF2034" s="104"/>
      <c r="DG2034" s="104"/>
      <c r="DH2034" s="104"/>
      <c r="DI2034" s="104"/>
      <c r="DJ2034" s="107"/>
    </row>
    <row r="2035" spans="1:114" x14ac:dyDescent="0.2">
      <c r="A2035" s="164"/>
      <c r="B2035" s="165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Q2035" s="116"/>
      <c r="R2035" s="116"/>
      <c r="S2035" s="116"/>
      <c r="T2035" s="116"/>
      <c r="U2035" s="116"/>
      <c r="V2035" s="116"/>
      <c r="W2035" s="116"/>
      <c r="X2035" s="116"/>
      <c r="Y2035" s="122"/>
      <c r="Z2035" s="104"/>
      <c r="AA2035" s="104"/>
      <c r="AB2035" s="104"/>
      <c r="AC2035" s="104"/>
      <c r="AD2035" s="104"/>
      <c r="AE2035" s="104"/>
      <c r="AF2035" s="104"/>
      <c r="AG2035" s="104"/>
      <c r="AH2035" s="104"/>
      <c r="AI2035" s="104"/>
      <c r="AJ2035" s="104"/>
      <c r="AK2035" s="104"/>
      <c r="AL2035" s="104"/>
      <c r="AM2035" s="104"/>
      <c r="AN2035" s="104"/>
      <c r="AO2035" s="104"/>
      <c r="AP2035" s="104"/>
      <c r="AQ2035" s="104"/>
      <c r="AR2035" s="104"/>
      <c r="AS2035" s="104"/>
      <c r="AT2035" s="104"/>
      <c r="AU2035" s="104"/>
      <c r="AV2035" s="104"/>
      <c r="AW2035" s="104"/>
      <c r="AX2035" s="104"/>
      <c r="AY2035" s="104"/>
      <c r="AZ2035" s="104"/>
      <c r="BA2035" s="104"/>
      <c r="BB2035" s="104"/>
      <c r="BC2035" s="104"/>
      <c r="BD2035" s="104"/>
      <c r="BE2035" s="104"/>
      <c r="BF2035" s="104"/>
      <c r="BG2035" s="104"/>
      <c r="BH2035" s="104"/>
      <c r="BI2035" s="104"/>
      <c r="BJ2035" s="104"/>
      <c r="BK2035" s="104"/>
      <c r="BL2035" s="104"/>
      <c r="BM2035" s="104"/>
      <c r="BN2035" s="104"/>
      <c r="BO2035" s="104"/>
      <c r="BP2035" s="104"/>
      <c r="BQ2035" s="104"/>
      <c r="BR2035" s="104"/>
      <c r="BS2035" s="104"/>
      <c r="BT2035" s="104"/>
      <c r="BU2035" s="104"/>
      <c r="BV2035" s="104"/>
      <c r="BW2035" s="104"/>
      <c r="BX2035" s="104"/>
      <c r="BY2035" s="104"/>
      <c r="BZ2035" s="104"/>
      <c r="CA2035" s="104"/>
      <c r="CB2035" s="104"/>
      <c r="CC2035" s="104"/>
      <c r="CD2035" s="104"/>
      <c r="CE2035" s="104"/>
      <c r="CF2035" s="104"/>
      <c r="CG2035" s="104"/>
      <c r="CH2035" s="104"/>
      <c r="CI2035" s="104"/>
      <c r="CJ2035" s="104"/>
      <c r="CK2035" s="104"/>
      <c r="CL2035" s="104"/>
      <c r="CM2035" s="104"/>
      <c r="CN2035" s="104"/>
      <c r="CO2035" s="104"/>
      <c r="CP2035" s="104"/>
      <c r="CQ2035" s="104"/>
      <c r="CR2035" s="104"/>
      <c r="CS2035" s="104"/>
      <c r="CT2035" s="104"/>
      <c r="CU2035" s="104"/>
      <c r="CV2035" s="104"/>
      <c r="CW2035" s="104"/>
      <c r="CX2035" s="104"/>
      <c r="CY2035" s="104"/>
      <c r="CZ2035" s="104"/>
      <c r="DA2035" s="104"/>
      <c r="DB2035" s="104"/>
      <c r="DC2035" s="104"/>
      <c r="DD2035" s="104"/>
      <c r="DE2035" s="104"/>
      <c r="DF2035" s="104"/>
      <c r="DG2035" s="104"/>
      <c r="DH2035" s="104"/>
      <c r="DI2035" s="104"/>
      <c r="DJ2035" s="107"/>
    </row>
    <row r="2036" spans="1:114" x14ac:dyDescent="0.2">
      <c r="A2036" s="164"/>
      <c r="B2036" s="165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Q2036" s="116"/>
      <c r="R2036" s="116"/>
      <c r="S2036" s="116"/>
      <c r="T2036" s="116"/>
      <c r="U2036" s="116"/>
      <c r="V2036" s="116"/>
      <c r="W2036" s="116"/>
      <c r="X2036" s="116"/>
      <c r="Y2036" s="122"/>
      <c r="Z2036" s="104"/>
      <c r="AA2036" s="104"/>
      <c r="AB2036" s="104"/>
      <c r="AC2036" s="104"/>
      <c r="AD2036" s="104"/>
      <c r="AE2036" s="104"/>
      <c r="AF2036" s="104"/>
      <c r="AG2036" s="104"/>
      <c r="AH2036" s="104"/>
      <c r="AI2036" s="104"/>
      <c r="AJ2036" s="104"/>
      <c r="AK2036" s="104"/>
      <c r="AL2036" s="104"/>
      <c r="AM2036" s="104"/>
      <c r="AN2036" s="104"/>
      <c r="AO2036" s="104"/>
      <c r="AP2036" s="104"/>
      <c r="AQ2036" s="104"/>
      <c r="AR2036" s="104"/>
      <c r="AS2036" s="104"/>
      <c r="AT2036" s="104"/>
      <c r="AU2036" s="104"/>
      <c r="AV2036" s="104"/>
      <c r="AW2036" s="104"/>
      <c r="AX2036" s="104"/>
      <c r="AY2036" s="104"/>
      <c r="AZ2036" s="104"/>
      <c r="BA2036" s="104"/>
      <c r="BB2036" s="104"/>
      <c r="BC2036" s="104"/>
      <c r="BD2036" s="104"/>
      <c r="BE2036" s="104"/>
      <c r="BF2036" s="104"/>
      <c r="BG2036" s="104"/>
      <c r="BH2036" s="104"/>
      <c r="BI2036" s="104"/>
      <c r="BJ2036" s="104"/>
      <c r="BK2036" s="104"/>
      <c r="BL2036" s="104"/>
      <c r="BM2036" s="104"/>
      <c r="BN2036" s="104"/>
      <c r="BO2036" s="104"/>
      <c r="BP2036" s="104"/>
      <c r="BQ2036" s="104"/>
      <c r="BR2036" s="104"/>
      <c r="BS2036" s="104"/>
      <c r="BT2036" s="104"/>
      <c r="BU2036" s="104"/>
      <c r="BV2036" s="104"/>
      <c r="BW2036" s="104"/>
      <c r="BX2036" s="104"/>
      <c r="BY2036" s="104"/>
      <c r="BZ2036" s="104"/>
      <c r="CA2036" s="104"/>
      <c r="CB2036" s="104"/>
      <c r="CC2036" s="104"/>
      <c r="CD2036" s="104"/>
      <c r="CE2036" s="104"/>
      <c r="CF2036" s="104"/>
      <c r="CG2036" s="104"/>
      <c r="CH2036" s="104"/>
      <c r="CI2036" s="104"/>
      <c r="CJ2036" s="104"/>
      <c r="CK2036" s="104"/>
      <c r="CL2036" s="104"/>
      <c r="CM2036" s="104"/>
      <c r="CN2036" s="104"/>
      <c r="CO2036" s="104"/>
      <c r="CP2036" s="104"/>
      <c r="CQ2036" s="104"/>
      <c r="CR2036" s="104"/>
      <c r="CS2036" s="104"/>
      <c r="CT2036" s="104"/>
      <c r="CU2036" s="104"/>
      <c r="CV2036" s="104"/>
      <c r="CW2036" s="104"/>
      <c r="CX2036" s="104"/>
      <c r="CY2036" s="104"/>
      <c r="CZ2036" s="104"/>
      <c r="DA2036" s="104"/>
      <c r="DB2036" s="104"/>
      <c r="DC2036" s="104"/>
      <c r="DD2036" s="104"/>
      <c r="DE2036" s="104"/>
      <c r="DF2036" s="104"/>
      <c r="DG2036" s="104"/>
      <c r="DH2036" s="104"/>
      <c r="DI2036" s="104"/>
      <c r="DJ2036" s="107"/>
    </row>
    <row r="2037" spans="1:114" x14ac:dyDescent="0.2">
      <c r="A2037" s="164"/>
      <c r="B2037" s="165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Q2037" s="116"/>
      <c r="R2037" s="116"/>
      <c r="S2037" s="116"/>
      <c r="T2037" s="116"/>
      <c r="U2037" s="116"/>
      <c r="V2037" s="116"/>
      <c r="W2037" s="116"/>
      <c r="X2037" s="116"/>
      <c r="Y2037" s="122"/>
      <c r="Z2037" s="104"/>
      <c r="AA2037" s="104"/>
      <c r="AB2037" s="104"/>
      <c r="AC2037" s="104"/>
      <c r="AD2037" s="104"/>
      <c r="AE2037" s="104"/>
      <c r="AF2037" s="104"/>
      <c r="AG2037" s="104"/>
      <c r="AH2037" s="104"/>
      <c r="AI2037" s="104"/>
      <c r="AJ2037" s="104"/>
      <c r="AK2037" s="104"/>
      <c r="AL2037" s="104"/>
      <c r="AM2037" s="104"/>
      <c r="AN2037" s="104"/>
      <c r="AO2037" s="104"/>
      <c r="AP2037" s="104"/>
      <c r="AQ2037" s="104"/>
      <c r="AR2037" s="104"/>
      <c r="AS2037" s="104"/>
      <c r="AT2037" s="104"/>
      <c r="AU2037" s="104"/>
      <c r="AV2037" s="104"/>
      <c r="AW2037" s="104"/>
      <c r="AX2037" s="104"/>
      <c r="AY2037" s="104"/>
      <c r="AZ2037" s="104"/>
      <c r="BA2037" s="104"/>
      <c r="BB2037" s="104"/>
      <c r="BC2037" s="104"/>
      <c r="BD2037" s="104"/>
      <c r="BE2037" s="104"/>
      <c r="BF2037" s="104"/>
      <c r="BG2037" s="104"/>
      <c r="BH2037" s="104"/>
      <c r="BI2037" s="104"/>
      <c r="BJ2037" s="104"/>
      <c r="BK2037" s="104"/>
      <c r="BL2037" s="104"/>
      <c r="BM2037" s="104"/>
      <c r="BN2037" s="104"/>
      <c r="BO2037" s="104"/>
      <c r="BP2037" s="104"/>
      <c r="BQ2037" s="104"/>
      <c r="BR2037" s="104"/>
      <c r="BS2037" s="104"/>
      <c r="BT2037" s="104"/>
      <c r="BU2037" s="104"/>
      <c r="BV2037" s="104"/>
      <c r="BW2037" s="104"/>
      <c r="BX2037" s="104"/>
      <c r="BY2037" s="104"/>
      <c r="BZ2037" s="104"/>
      <c r="CA2037" s="104"/>
      <c r="CB2037" s="104"/>
      <c r="CC2037" s="104"/>
      <c r="CD2037" s="104"/>
      <c r="CE2037" s="104"/>
      <c r="CF2037" s="104"/>
      <c r="CG2037" s="104"/>
      <c r="CH2037" s="104"/>
      <c r="CI2037" s="104"/>
      <c r="CJ2037" s="104"/>
      <c r="CK2037" s="104"/>
      <c r="CL2037" s="104"/>
      <c r="CM2037" s="104"/>
      <c r="CN2037" s="104"/>
      <c r="CO2037" s="104"/>
      <c r="CP2037" s="104"/>
      <c r="CQ2037" s="104"/>
      <c r="CR2037" s="104"/>
      <c r="CS2037" s="104"/>
      <c r="CT2037" s="104"/>
      <c r="CU2037" s="104"/>
      <c r="CV2037" s="104"/>
      <c r="CW2037" s="104"/>
      <c r="CX2037" s="104"/>
      <c r="CY2037" s="104"/>
      <c r="CZ2037" s="104"/>
      <c r="DA2037" s="104"/>
      <c r="DB2037" s="104"/>
      <c r="DC2037" s="104"/>
      <c r="DD2037" s="104"/>
      <c r="DE2037" s="104"/>
      <c r="DF2037" s="104"/>
      <c r="DG2037" s="104"/>
      <c r="DH2037" s="104"/>
      <c r="DI2037" s="104"/>
      <c r="DJ2037" s="107"/>
    </row>
    <row r="2038" spans="1:114" x14ac:dyDescent="0.2">
      <c r="A2038" s="164"/>
      <c r="B2038" s="165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Q2038" s="116"/>
      <c r="R2038" s="116"/>
      <c r="S2038" s="116"/>
      <c r="T2038" s="116"/>
      <c r="U2038" s="116"/>
      <c r="V2038" s="116"/>
      <c r="W2038" s="116"/>
      <c r="X2038" s="116"/>
      <c r="Y2038" s="122"/>
      <c r="Z2038" s="104"/>
      <c r="AA2038" s="104"/>
      <c r="AB2038" s="104"/>
      <c r="AC2038" s="104"/>
      <c r="AD2038" s="104"/>
      <c r="AE2038" s="104"/>
      <c r="AF2038" s="104"/>
      <c r="AG2038" s="104"/>
      <c r="AH2038" s="104"/>
      <c r="AI2038" s="104"/>
      <c r="AJ2038" s="104"/>
      <c r="AK2038" s="104"/>
      <c r="AL2038" s="104"/>
      <c r="AM2038" s="104"/>
      <c r="AN2038" s="104"/>
      <c r="AO2038" s="104"/>
      <c r="AP2038" s="104"/>
      <c r="AQ2038" s="104"/>
      <c r="AR2038" s="104"/>
      <c r="AS2038" s="104"/>
      <c r="AT2038" s="104"/>
      <c r="AU2038" s="104"/>
      <c r="AV2038" s="104"/>
      <c r="AW2038" s="104"/>
      <c r="AX2038" s="104"/>
      <c r="AY2038" s="104"/>
      <c r="AZ2038" s="104"/>
      <c r="BA2038" s="104"/>
      <c r="BB2038" s="104"/>
      <c r="BC2038" s="104"/>
      <c r="BD2038" s="104"/>
      <c r="BE2038" s="104"/>
      <c r="BF2038" s="104"/>
      <c r="BG2038" s="104"/>
      <c r="BH2038" s="104"/>
      <c r="BI2038" s="104"/>
      <c r="BJ2038" s="104"/>
      <c r="BK2038" s="104"/>
      <c r="BL2038" s="104"/>
      <c r="BM2038" s="104"/>
      <c r="BN2038" s="104"/>
      <c r="BO2038" s="104"/>
      <c r="BP2038" s="104"/>
      <c r="BQ2038" s="104"/>
      <c r="BR2038" s="104"/>
      <c r="BS2038" s="104"/>
      <c r="BT2038" s="104"/>
      <c r="BU2038" s="104"/>
      <c r="BV2038" s="104"/>
      <c r="BW2038" s="104"/>
      <c r="BX2038" s="104"/>
      <c r="BY2038" s="104"/>
      <c r="BZ2038" s="104"/>
      <c r="CA2038" s="104"/>
      <c r="CB2038" s="104"/>
      <c r="CC2038" s="104"/>
      <c r="CD2038" s="104"/>
      <c r="CE2038" s="104"/>
      <c r="CF2038" s="104"/>
      <c r="CG2038" s="104"/>
      <c r="CH2038" s="104"/>
      <c r="CI2038" s="104"/>
      <c r="CJ2038" s="104"/>
      <c r="CK2038" s="104"/>
      <c r="CL2038" s="104"/>
      <c r="CM2038" s="104"/>
      <c r="CN2038" s="104"/>
      <c r="CO2038" s="104"/>
      <c r="CP2038" s="104"/>
      <c r="CQ2038" s="104"/>
      <c r="CR2038" s="104"/>
      <c r="CS2038" s="104"/>
      <c r="CT2038" s="104"/>
      <c r="CU2038" s="104"/>
      <c r="CV2038" s="104"/>
      <c r="CW2038" s="104"/>
      <c r="CX2038" s="104"/>
      <c r="CY2038" s="104"/>
      <c r="CZ2038" s="104"/>
      <c r="DA2038" s="104"/>
      <c r="DB2038" s="104"/>
      <c r="DC2038" s="104"/>
      <c r="DD2038" s="104"/>
      <c r="DE2038" s="104"/>
      <c r="DF2038" s="104"/>
      <c r="DG2038" s="104"/>
      <c r="DH2038" s="104"/>
      <c r="DI2038" s="104"/>
      <c r="DJ2038" s="107"/>
    </row>
    <row r="2039" spans="1:114" x14ac:dyDescent="0.2">
      <c r="A2039" s="164"/>
      <c r="B2039" s="165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Q2039" s="116"/>
      <c r="R2039" s="116"/>
      <c r="S2039" s="116"/>
      <c r="T2039" s="116"/>
      <c r="U2039" s="116"/>
      <c r="V2039" s="116"/>
      <c r="W2039" s="116"/>
      <c r="X2039" s="116"/>
      <c r="Y2039" s="122"/>
      <c r="Z2039" s="104"/>
      <c r="AA2039" s="104"/>
      <c r="AB2039" s="104"/>
      <c r="AC2039" s="104"/>
      <c r="AD2039" s="104"/>
      <c r="AE2039" s="104"/>
      <c r="AF2039" s="104"/>
      <c r="AG2039" s="104"/>
      <c r="AH2039" s="104"/>
      <c r="AI2039" s="104"/>
      <c r="AJ2039" s="104"/>
      <c r="AK2039" s="104"/>
      <c r="AL2039" s="104"/>
      <c r="AM2039" s="104"/>
      <c r="AN2039" s="104"/>
      <c r="AO2039" s="104"/>
      <c r="AP2039" s="104"/>
      <c r="AQ2039" s="104"/>
      <c r="AR2039" s="104"/>
      <c r="AS2039" s="104"/>
      <c r="AT2039" s="104"/>
      <c r="AU2039" s="104"/>
      <c r="AV2039" s="104"/>
      <c r="AW2039" s="104"/>
      <c r="AX2039" s="104"/>
      <c r="AY2039" s="104"/>
      <c r="AZ2039" s="104"/>
      <c r="BA2039" s="104"/>
      <c r="BB2039" s="104"/>
      <c r="BC2039" s="104"/>
      <c r="BD2039" s="104"/>
      <c r="BE2039" s="104"/>
      <c r="BF2039" s="104"/>
      <c r="BG2039" s="104"/>
      <c r="BH2039" s="104"/>
      <c r="BI2039" s="104"/>
      <c r="BJ2039" s="104"/>
      <c r="BK2039" s="104"/>
      <c r="BL2039" s="104"/>
      <c r="BM2039" s="104"/>
      <c r="BN2039" s="104"/>
      <c r="BO2039" s="104"/>
      <c r="BP2039" s="104"/>
      <c r="BQ2039" s="104"/>
      <c r="BR2039" s="104"/>
      <c r="BS2039" s="104"/>
      <c r="BT2039" s="104"/>
      <c r="BU2039" s="104"/>
      <c r="BV2039" s="104"/>
      <c r="BW2039" s="104"/>
      <c r="BX2039" s="104"/>
      <c r="BY2039" s="104"/>
      <c r="BZ2039" s="104"/>
      <c r="CA2039" s="104"/>
      <c r="CB2039" s="104"/>
      <c r="CC2039" s="104"/>
      <c r="CD2039" s="104"/>
      <c r="CE2039" s="104"/>
      <c r="CF2039" s="104"/>
      <c r="CG2039" s="104"/>
      <c r="CH2039" s="104"/>
      <c r="CI2039" s="104"/>
      <c r="CJ2039" s="104"/>
      <c r="CK2039" s="104"/>
      <c r="CL2039" s="104"/>
      <c r="CM2039" s="104"/>
      <c r="CN2039" s="104"/>
      <c r="CO2039" s="104"/>
      <c r="CP2039" s="104"/>
      <c r="CQ2039" s="104"/>
      <c r="CR2039" s="104"/>
      <c r="CS2039" s="104"/>
      <c r="CT2039" s="104"/>
      <c r="CU2039" s="104"/>
      <c r="CV2039" s="104"/>
      <c r="CW2039" s="104"/>
      <c r="CX2039" s="104"/>
      <c r="CY2039" s="104"/>
      <c r="CZ2039" s="104"/>
      <c r="DA2039" s="104"/>
      <c r="DB2039" s="104"/>
      <c r="DC2039" s="104"/>
      <c r="DD2039" s="104"/>
      <c r="DE2039" s="104"/>
      <c r="DF2039" s="104"/>
      <c r="DG2039" s="104"/>
      <c r="DH2039" s="104"/>
      <c r="DI2039" s="104"/>
      <c r="DJ2039" s="107"/>
    </row>
    <row r="2040" spans="1:114" x14ac:dyDescent="0.2">
      <c r="A2040" s="164"/>
      <c r="B2040" s="165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Q2040" s="116"/>
      <c r="R2040" s="116"/>
      <c r="S2040" s="116"/>
      <c r="T2040" s="116"/>
      <c r="U2040" s="116"/>
      <c r="V2040" s="116"/>
      <c r="W2040" s="116"/>
      <c r="X2040" s="116"/>
      <c r="Y2040" s="122"/>
      <c r="Z2040" s="104"/>
      <c r="AA2040" s="104"/>
      <c r="AB2040" s="104"/>
      <c r="AC2040" s="104"/>
      <c r="AD2040" s="104"/>
      <c r="AE2040" s="104"/>
      <c r="AF2040" s="104"/>
      <c r="AG2040" s="104"/>
      <c r="AH2040" s="104"/>
      <c r="AI2040" s="104"/>
      <c r="AJ2040" s="104"/>
      <c r="AK2040" s="104"/>
      <c r="AL2040" s="104"/>
      <c r="AM2040" s="104"/>
      <c r="AN2040" s="104"/>
      <c r="AO2040" s="104"/>
      <c r="AP2040" s="104"/>
      <c r="AQ2040" s="104"/>
      <c r="AR2040" s="104"/>
      <c r="AS2040" s="104"/>
      <c r="AT2040" s="104"/>
      <c r="AU2040" s="104"/>
      <c r="AV2040" s="104"/>
      <c r="AW2040" s="104"/>
      <c r="AX2040" s="104"/>
      <c r="AY2040" s="104"/>
      <c r="AZ2040" s="104"/>
      <c r="BA2040" s="104"/>
      <c r="BB2040" s="104"/>
      <c r="BC2040" s="104"/>
      <c r="BD2040" s="104"/>
      <c r="BE2040" s="104"/>
      <c r="BF2040" s="104"/>
      <c r="BG2040" s="104"/>
      <c r="BH2040" s="104"/>
      <c r="BI2040" s="104"/>
      <c r="BJ2040" s="104"/>
      <c r="BK2040" s="104"/>
      <c r="BL2040" s="104"/>
      <c r="BM2040" s="104"/>
      <c r="BN2040" s="104"/>
      <c r="BO2040" s="104"/>
      <c r="BP2040" s="104"/>
      <c r="BQ2040" s="104"/>
      <c r="BR2040" s="104"/>
      <c r="BS2040" s="104"/>
      <c r="BT2040" s="104"/>
      <c r="BU2040" s="104"/>
      <c r="BV2040" s="104"/>
      <c r="BW2040" s="104"/>
      <c r="BX2040" s="104"/>
      <c r="BY2040" s="104"/>
      <c r="BZ2040" s="104"/>
      <c r="CA2040" s="104"/>
      <c r="CB2040" s="104"/>
      <c r="CC2040" s="104"/>
      <c r="CD2040" s="104"/>
      <c r="CE2040" s="104"/>
      <c r="CF2040" s="104"/>
      <c r="CG2040" s="104"/>
      <c r="CH2040" s="104"/>
      <c r="CI2040" s="104"/>
      <c r="CJ2040" s="104"/>
      <c r="CK2040" s="104"/>
      <c r="CL2040" s="104"/>
      <c r="CM2040" s="104"/>
      <c r="CN2040" s="104"/>
      <c r="CO2040" s="104"/>
      <c r="CP2040" s="104"/>
      <c r="CQ2040" s="104"/>
      <c r="CR2040" s="104"/>
      <c r="CS2040" s="104"/>
      <c r="CT2040" s="104"/>
      <c r="CU2040" s="104"/>
      <c r="CV2040" s="104"/>
      <c r="CW2040" s="104"/>
      <c r="CX2040" s="104"/>
      <c r="CY2040" s="104"/>
      <c r="CZ2040" s="104"/>
      <c r="DA2040" s="104"/>
      <c r="DB2040" s="104"/>
      <c r="DC2040" s="104"/>
      <c r="DD2040" s="104"/>
      <c r="DE2040" s="104"/>
      <c r="DF2040" s="104"/>
      <c r="DG2040" s="104"/>
      <c r="DH2040" s="104"/>
      <c r="DI2040" s="104"/>
      <c r="DJ2040" s="107"/>
    </row>
    <row r="2041" spans="1:114" x14ac:dyDescent="0.2">
      <c r="A2041" s="164"/>
      <c r="B2041" s="165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Q2041" s="116"/>
      <c r="R2041" s="116"/>
      <c r="S2041" s="116"/>
      <c r="T2041" s="116"/>
      <c r="U2041" s="116"/>
      <c r="V2041" s="116"/>
      <c r="W2041" s="116"/>
      <c r="X2041" s="116"/>
      <c r="Y2041" s="122"/>
      <c r="Z2041" s="104"/>
      <c r="AA2041" s="104"/>
      <c r="AB2041" s="104"/>
      <c r="AC2041" s="104"/>
      <c r="AD2041" s="104"/>
      <c r="AE2041" s="104"/>
      <c r="AF2041" s="104"/>
      <c r="AG2041" s="104"/>
      <c r="AH2041" s="104"/>
      <c r="AI2041" s="104"/>
      <c r="AJ2041" s="104"/>
      <c r="AK2041" s="104"/>
      <c r="AL2041" s="104"/>
      <c r="AM2041" s="104"/>
      <c r="AN2041" s="104"/>
      <c r="AO2041" s="104"/>
      <c r="AP2041" s="104"/>
      <c r="AQ2041" s="104"/>
      <c r="AR2041" s="104"/>
      <c r="AS2041" s="104"/>
      <c r="AT2041" s="104"/>
      <c r="AU2041" s="104"/>
      <c r="AV2041" s="104"/>
      <c r="AW2041" s="104"/>
      <c r="AX2041" s="104"/>
      <c r="AY2041" s="104"/>
      <c r="AZ2041" s="104"/>
      <c r="BA2041" s="104"/>
      <c r="BB2041" s="104"/>
      <c r="BC2041" s="104"/>
      <c r="BD2041" s="104"/>
      <c r="BE2041" s="104"/>
      <c r="BF2041" s="104"/>
      <c r="BG2041" s="104"/>
      <c r="BH2041" s="104"/>
      <c r="BI2041" s="104"/>
      <c r="BJ2041" s="104"/>
      <c r="BK2041" s="104"/>
      <c r="BL2041" s="104"/>
      <c r="BM2041" s="104"/>
      <c r="BN2041" s="104"/>
      <c r="BO2041" s="104"/>
      <c r="BP2041" s="104"/>
      <c r="BQ2041" s="104"/>
      <c r="BR2041" s="104"/>
      <c r="BS2041" s="104"/>
      <c r="BT2041" s="104"/>
      <c r="BU2041" s="104"/>
      <c r="BV2041" s="104"/>
      <c r="BW2041" s="104"/>
      <c r="BX2041" s="104"/>
      <c r="BY2041" s="104"/>
      <c r="BZ2041" s="104"/>
      <c r="CA2041" s="104"/>
      <c r="CB2041" s="104"/>
      <c r="CC2041" s="104"/>
      <c r="CD2041" s="104"/>
      <c r="CE2041" s="104"/>
      <c r="CF2041" s="104"/>
      <c r="CG2041" s="104"/>
      <c r="CH2041" s="104"/>
      <c r="CI2041" s="104"/>
      <c r="CJ2041" s="104"/>
      <c r="CK2041" s="104"/>
      <c r="CL2041" s="104"/>
      <c r="CM2041" s="104"/>
      <c r="CN2041" s="104"/>
      <c r="CO2041" s="104"/>
      <c r="CP2041" s="104"/>
      <c r="CQ2041" s="104"/>
      <c r="CR2041" s="104"/>
      <c r="CS2041" s="104"/>
      <c r="CT2041" s="104"/>
      <c r="CU2041" s="104"/>
      <c r="CV2041" s="104"/>
      <c r="CW2041" s="104"/>
      <c r="CX2041" s="104"/>
      <c r="CY2041" s="104"/>
      <c r="CZ2041" s="104"/>
      <c r="DA2041" s="104"/>
      <c r="DB2041" s="104"/>
      <c r="DC2041" s="104"/>
      <c r="DD2041" s="104"/>
      <c r="DE2041" s="104"/>
      <c r="DF2041" s="104"/>
      <c r="DG2041" s="104"/>
      <c r="DH2041" s="104"/>
      <c r="DI2041" s="104"/>
      <c r="DJ2041" s="107"/>
    </row>
    <row r="2042" spans="1:114" x14ac:dyDescent="0.2">
      <c r="A2042" s="164"/>
      <c r="B2042" s="165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Q2042" s="116"/>
      <c r="R2042" s="116"/>
      <c r="S2042" s="116"/>
      <c r="T2042" s="116"/>
      <c r="U2042" s="116"/>
      <c r="V2042" s="116"/>
      <c r="W2042" s="116"/>
      <c r="X2042" s="116"/>
      <c r="Y2042" s="122"/>
      <c r="Z2042" s="104"/>
      <c r="AA2042" s="104"/>
      <c r="AB2042" s="104"/>
      <c r="AC2042" s="104"/>
      <c r="AD2042" s="104"/>
      <c r="AE2042" s="104"/>
      <c r="AF2042" s="104"/>
      <c r="AG2042" s="104"/>
      <c r="AH2042" s="104"/>
      <c r="AI2042" s="104"/>
      <c r="AJ2042" s="104"/>
      <c r="AK2042" s="104"/>
      <c r="AL2042" s="104"/>
      <c r="AM2042" s="104"/>
      <c r="AN2042" s="104"/>
      <c r="AO2042" s="104"/>
      <c r="AP2042" s="104"/>
      <c r="AQ2042" s="104"/>
      <c r="AR2042" s="104"/>
      <c r="AS2042" s="104"/>
      <c r="AT2042" s="104"/>
      <c r="AU2042" s="104"/>
      <c r="AV2042" s="104"/>
      <c r="AW2042" s="104"/>
      <c r="AX2042" s="104"/>
      <c r="AY2042" s="104"/>
      <c r="AZ2042" s="104"/>
      <c r="BA2042" s="104"/>
      <c r="BB2042" s="104"/>
      <c r="BC2042" s="104"/>
      <c r="BD2042" s="104"/>
      <c r="BE2042" s="104"/>
      <c r="BF2042" s="104"/>
      <c r="BG2042" s="104"/>
      <c r="BH2042" s="104"/>
      <c r="BI2042" s="104"/>
      <c r="BJ2042" s="104"/>
      <c r="BK2042" s="104"/>
      <c r="BL2042" s="104"/>
      <c r="BM2042" s="104"/>
      <c r="BN2042" s="104"/>
      <c r="BO2042" s="104"/>
      <c r="BP2042" s="104"/>
      <c r="BQ2042" s="104"/>
      <c r="BR2042" s="104"/>
      <c r="BS2042" s="104"/>
      <c r="BT2042" s="104"/>
      <c r="BU2042" s="104"/>
      <c r="BV2042" s="104"/>
      <c r="BW2042" s="104"/>
      <c r="BX2042" s="104"/>
      <c r="BY2042" s="104"/>
      <c r="BZ2042" s="104"/>
      <c r="CA2042" s="104"/>
      <c r="CB2042" s="104"/>
      <c r="CC2042" s="104"/>
      <c r="CD2042" s="104"/>
      <c r="CE2042" s="104"/>
      <c r="CF2042" s="104"/>
      <c r="CG2042" s="104"/>
      <c r="CH2042" s="104"/>
      <c r="CI2042" s="104"/>
      <c r="CJ2042" s="104"/>
      <c r="CK2042" s="104"/>
      <c r="CL2042" s="104"/>
      <c r="CM2042" s="104"/>
      <c r="CN2042" s="104"/>
      <c r="CO2042" s="104"/>
      <c r="CP2042" s="104"/>
      <c r="CQ2042" s="104"/>
      <c r="CR2042" s="104"/>
      <c r="CS2042" s="104"/>
      <c r="CT2042" s="104"/>
      <c r="CU2042" s="104"/>
      <c r="CV2042" s="104"/>
      <c r="CW2042" s="104"/>
      <c r="CX2042" s="104"/>
      <c r="CY2042" s="104"/>
      <c r="CZ2042" s="104"/>
      <c r="DA2042" s="104"/>
      <c r="DB2042" s="104"/>
      <c r="DC2042" s="104"/>
      <c r="DD2042" s="104"/>
      <c r="DE2042" s="104"/>
      <c r="DF2042" s="104"/>
      <c r="DG2042" s="104"/>
      <c r="DH2042" s="104"/>
      <c r="DI2042" s="104"/>
      <c r="DJ2042" s="107"/>
    </row>
    <row r="2043" spans="1:114" x14ac:dyDescent="0.2">
      <c r="A2043" s="164"/>
      <c r="B2043" s="165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Q2043" s="116"/>
      <c r="R2043" s="116"/>
      <c r="S2043" s="116"/>
      <c r="T2043" s="116"/>
      <c r="U2043" s="116"/>
      <c r="V2043" s="116"/>
      <c r="W2043" s="116"/>
      <c r="X2043" s="116"/>
      <c r="Y2043" s="122"/>
      <c r="Z2043" s="104"/>
      <c r="AA2043" s="104"/>
      <c r="AB2043" s="104"/>
      <c r="AC2043" s="104"/>
      <c r="AD2043" s="104"/>
      <c r="AE2043" s="104"/>
      <c r="AF2043" s="104"/>
      <c r="AG2043" s="104"/>
      <c r="AH2043" s="104"/>
      <c r="AI2043" s="104"/>
      <c r="AJ2043" s="104"/>
      <c r="AK2043" s="104"/>
      <c r="AL2043" s="104"/>
      <c r="AM2043" s="104"/>
      <c r="AN2043" s="104"/>
      <c r="AO2043" s="104"/>
      <c r="AP2043" s="104"/>
      <c r="AQ2043" s="104"/>
      <c r="AR2043" s="104"/>
      <c r="AS2043" s="104"/>
      <c r="AT2043" s="104"/>
      <c r="AU2043" s="104"/>
      <c r="AV2043" s="104"/>
      <c r="AW2043" s="104"/>
      <c r="AX2043" s="104"/>
      <c r="AY2043" s="104"/>
      <c r="AZ2043" s="104"/>
      <c r="BA2043" s="104"/>
      <c r="BB2043" s="104"/>
      <c r="BC2043" s="104"/>
      <c r="BD2043" s="104"/>
      <c r="BE2043" s="104"/>
      <c r="BF2043" s="104"/>
      <c r="BG2043" s="104"/>
      <c r="BH2043" s="104"/>
      <c r="BI2043" s="104"/>
      <c r="BJ2043" s="104"/>
      <c r="BK2043" s="104"/>
      <c r="BL2043" s="104"/>
      <c r="BM2043" s="104"/>
      <c r="BN2043" s="104"/>
      <c r="BO2043" s="104"/>
      <c r="BP2043" s="104"/>
      <c r="BQ2043" s="104"/>
      <c r="BR2043" s="104"/>
      <c r="BS2043" s="104"/>
      <c r="BT2043" s="104"/>
      <c r="BU2043" s="104"/>
      <c r="BV2043" s="104"/>
      <c r="BW2043" s="104"/>
      <c r="BX2043" s="104"/>
      <c r="BY2043" s="104"/>
      <c r="BZ2043" s="104"/>
      <c r="CA2043" s="104"/>
      <c r="CB2043" s="104"/>
      <c r="CC2043" s="104"/>
      <c r="CD2043" s="104"/>
      <c r="CE2043" s="104"/>
      <c r="CF2043" s="104"/>
      <c r="CG2043" s="104"/>
      <c r="CH2043" s="104"/>
      <c r="CI2043" s="104"/>
      <c r="CJ2043" s="104"/>
      <c r="CK2043" s="104"/>
      <c r="CL2043" s="104"/>
      <c r="CM2043" s="104"/>
      <c r="CN2043" s="104"/>
      <c r="CO2043" s="104"/>
      <c r="CP2043" s="104"/>
      <c r="CQ2043" s="104"/>
      <c r="CR2043" s="104"/>
      <c r="CS2043" s="104"/>
      <c r="CT2043" s="104"/>
      <c r="CU2043" s="104"/>
      <c r="CV2043" s="104"/>
      <c r="CW2043" s="104"/>
      <c r="CX2043" s="104"/>
      <c r="CY2043" s="104"/>
      <c r="CZ2043" s="104"/>
      <c r="DA2043" s="104"/>
      <c r="DB2043" s="104"/>
      <c r="DC2043" s="104"/>
      <c r="DD2043" s="104"/>
      <c r="DE2043" s="104"/>
      <c r="DF2043" s="104"/>
      <c r="DG2043" s="104"/>
      <c r="DH2043" s="104"/>
      <c r="DI2043" s="104"/>
      <c r="DJ2043" s="107"/>
    </row>
    <row r="2044" spans="1:114" x14ac:dyDescent="0.2">
      <c r="A2044" s="164"/>
      <c r="B2044" s="165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Q2044" s="116"/>
      <c r="R2044" s="116"/>
      <c r="S2044" s="116"/>
      <c r="T2044" s="116"/>
      <c r="U2044" s="116"/>
      <c r="V2044" s="116"/>
      <c r="W2044" s="116"/>
      <c r="X2044" s="116"/>
      <c r="Y2044" s="122"/>
      <c r="Z2044" s="104"/>
      <c r="AA2044" s="104"/>
      <c r="AB2044" s="104"/>
      <c r="AC2044" s="104"/>
      <c r="AD2044" s="104"/>
      <c r="AE2044" s="104"/>
      <c r="AF2044" s="104"/>
      <c r="AG2044" s="104"/>
      <c r="AH2044" s="104"/>
      <c r="AI2044" s="104"/>
      <c r="AJ2044" s="104"/>
      <c r="AK2044" s="104"/>
      <c r="AL2044" s="104"/>
      <c r="AM2044" s="104"/>
      <c r="AN2044" s="104"/>
      <c r="AO2044" s="104"/>
      <c r="AP2044" s="104"/>
      <c r="AQ2044" s="104"/>
      <c r="AR2044" s="104"/>
      <c r="AS2044" s="104"/>
      <c r="AT2044" s="104"/>
      <c r="AU2044" s="104"/>
      <c r="AV2044" s="104"/>
      <c r="AW2044" s="104"/>
      <c r="AX2044" s="104"/>
      <c r="AY2044" s="104"/>
      <c r="AZ2044" s="104"/>
      <c r="BA2044" s="104"/>
      <c r="BB2044" s="104"/>
      <c r="BC2044" s="104"/>
      <c r="BD2044" s="104"/>
      <c r="BE2044" s="104"/>
      <c r="BF2044" s="104"/>
      <c r="BG2044" s="104"/>
      <c r="BH2044" s="104"/>
      <c r="BI2044" s="104"/>
      <c r="BJ2044" s="104"/>
      <c r="BK2044" s="104"/>
      <c r="BL2044" s="104"/>
      <c r="BM2044" s="104"/>
      <c r="BN2044" s="104"/>
      <c r="BO2044" s="104"/>
      <c r="BP2044" s="104"/>
      <c r="BQ2044" s="104"/>
      <c r="BR2044" s="104"/>
      <c r="BS2044" s="104"/>
      <c r="BT2044" s="104"/>
      <c r="BU2044" s="104"/>
      <c r="BV2044" s="104"/>
      <c r="BW2044" s="104"/>
      <c r="BX2044" s="104"/>
      <c r="BY2044" s="104"/>
      <c r="BZ2044" s="104"/>
      <c r="CA2044" s="104"/>
      <c r="CB2044" s="104"/>
      <c r="CC2044" s="104"/>
      <c r="CD2044" s="104"/>
      <c r="CE2044" s="104"/>
      <c r="CF2044" s="104"/>
      <c r="CG2044" s="104"/>
      <c r="CH2044" s="104"/>
      <c r="CI2044" s="104"/>
      <c r="CJ2044" s="104"/>
      <c r="CK2044" s="104"/>
      <c r="CL2044" s="104"/>
      <c r="CM2044" s="104"/>
      <c r="CN2044" s="104"/>
      <c r="CO2044" s="104"/>
      <c r="CP2044" s="104"/>
      <c r="CQ2044" s="104"/>
      <c r="CR2044" s="104"/>
      <c r="CS2044" s="104"/>
      <c r="CT2044" s="104"/>
      <c r="CU2044" s="104"/>
      <c r="CV2044" s="104"/>
      <c r="CW2044" s="104"/>
      <c r="CX2044" s="104"/>
      <c r="CY2044" s="104"/>
      <c r="CZ2044" s="104"/>
      <c r="DA2044" s="104"/>
      <c r="DB2044" s="104"/>
      <c r="DC2044" s="104"/>
      <c r="DD2044" s="104"/>
      <c r="DE2044" s="104"/>
      <c r="DF2044" s="104"/>
      <c r="DG2044" s="104"/>
      <c r="DH2044" s="104"/>
      <c r="DI2044" s="104"/>
      <c r="DJ2044" s="107"/>
    </row>
    <row r="2045" spans="1:114" x14ac:dyDescent="0.2">
      <c r="A2045" s="164"/>
      <c r="B2045" s="165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Q2045" s="116"/>
      <c r="R2045" s="116"/>
      <c r="S2045" s="116"/>
      <c r="T2045" s="116"/>
      <c r="U2045" s="116"/>
      <c r="V2045" s="116"/>
      <c r="W2045" s="116"/>
      <c r="X2045" s="116"/>
      <c r="Y2045" s="122"/>
      <c r="Z2045" s="104"/>
      <c r="AA2045" s="104"/>
      <c r="AB2045" s="104"/>
      <c r="AC2045" s="104"/>
      <c r="AD2045" s="104"/>
      <c r="AE2045" s="104"/>
      <c r="AF2045" s="104"/>
      <c r="AG2045" s="104"/>
      <c r="AH2045" s="104"/>
      <c r="AI2045" s="104"/>
      <c r="AJ2045" s="104"/>
      <c r="AK2045" s="104"/>
      <c r="AL2045" s="104"/>
      <c r="AM2045" s="104"/>
      <c r="AN2045" s="104"/>
      <c r="AO2045" s="104"/>
      <c r="AP2045" s="104"/>
      <c r="AQ2045" s="104"/>
      <c r="AR2045" s="104"/>
      <c r="AS2045" s="104"/>
      <c r="AT2045" s="104"/>
      <c r="AU2045" s="104"/>
      <c r="AV2045" s="104"/>
      <c r="AW2045" s="104"/>
      <c r="AX2045" s="104"/>
      <c r="AY2045" s="104"/>
      <c r="AZ2045" s="104"/>
      <c r="BA2045" s="104"/>
      <c r="BB2045" s="104"/>
      <c r="BC2045" s="104"/>
      <c r="BD2045" s="104"/>
      <c r="BE2045" s="104"/>
      <c r="BF2045" s="104"/>
      <c r="BG2045" s="104"/>
      <c r="BH2045" s="104"/>
      <c r="BI2045" s="104"/>
      <c r="BJ2045" s="104"/>
      <c r="BK2045" s="104"/>
      <c r="BL2045" s="104"/>
      <c r="BM2045" s="104"/>
      <c r="BN2045" s="104"/>
      <c r="BO2045" s="104"/>
      <c r="BP2045" s="104"/>
      <c r="BQ2045" s="104"/>
      <c r="BR2045" s="104"/>
      <c r="BS2045" s="104"/>
      <c r="BT2045" s="104"/>
      <c r="BU2045" s="104"/>
      <c r="BV2045" s="104"/>
      <c r="BW2045" s="104"/>
      <c r="BX2045" s="104"/>
      <c r="BY2045" s="104"/>
      <c r="BZ2045" s="104"/>
      <c r="CA2045" s="104"/>
      <c r="CB2045" s="104"/>
      <c r="CC2045" s="104"/>
      <c r="CD2045" s="104"/>
      <c r="CE2045" s="104"/>
      <c r="CF2045" s="104"/>
      <c r="CG2045" s="104"/>
      <c r="CH2045" s="104"/>
      <c r="CI2045" s="104"/>
      <c r="CJ2045" s="104"/>
      <c r="CK2045" s="104"/>
      <c r="CL2045" s="104"/>
      <c r="CM2045" s="104"/>
      <c r="CN2045" s="104"/>
      <c r="CO2045" s="104"/>
      <c r="CP2045" s="104"/>
      <c r="CQ2045" s="104"/>
      <c r="CR2045" s="104"/>
      <c r="CS2045" s="104"/>
      <c r="CT2045" s="104"/>
      <c r="CU2045" s="104"/>
      <c r="CV2045" s="104"/>
      <c r="CW2045" s="104"/>
      <c r="CX2045" s="104"/>
      <c r="CY2045" s="104"/>
      <c r="CZ2045" s="104"/>
      <c r="DA2045" s="104"/>
      <c r="DB2045" s="104"/>
      <c r="DC2045" s="104"/>
      <c r="DD2045" s="104"/>
      <c r="DE2045" s="104"/>
      <c r="DF2045" s="104"/>
      <c r="DG2045" s="104"/>
      <c r="DH2045" s="104"/>
      <c r="DI2045" s="104"/>
      <c r="DJ2045" s="107"/>
    </row>
    <row r="2046" spans="1:114" x14ac:dyDescent="0.2">
      <c r="A2046" s="164"/>
      <c r="B2046" s="165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Q2046" s="116"/>
      <c r="R2046" s="116"/>
      <c r="S2046" s="116"/>
      <c r="T2046" s="116"/>
      <c r="U2046" s="116"/>
      <c r="V2046" s="116"/>
      <c r="W2046" s="116"/>
      <c r="X2046" s="116"/>
      <c r="Y2046" s="122"/>
      <c r="Z2046" s="104"/>
      <c r="AA2046" s="104"/>
      <c r="AB2046" s="104"/>
      <c r="AC2046" s="104"/>
      <c r="AD2046" s="104"/>
      <c r="AE2046" s="104"/>
      <c r="AF2046" s="104"/>
      <c r="AG2046" s="104"/>
      <c r="AH2046" s="104"/>
      <c r="AI2046" s="104"/>
      <c r="AJ2046" s="104"/>
      <c r="AK2046" s="104"/>
      <c r="AL2046" s="104"/>
      <c r="AM2046" s="104"/>
      <c r="AN2046" s="104"/>
      <c r="AO2046" s="104"/>
      <c r="AP2046" s="104"/>
      <c r="AQ2046" s="104"/>
      <c r="AR2046" s="104"/>
      <c r="AS2046" s="104"/>
      <c r="AT2046" s="104"/>
      <c r="AU2046" s="104"/>
      <c r="AV2046" s="104"/>
      <c r="AW2046" s="104"/>
      <c r="AX2046" s="104"/>
      <c r="AY2046" s="104"/>
      <c r="AZ2046" s="104"/>
      <c r="BA2046" s="104"/>
      <c r="BB2046" s="104"/>
      <c r="BC2046" s="104"/>
      <c r="BD2046" s="104"/>
      <c r="BE2046" s="104"/>
      <c r="BF2046" s="104"/>
      <c r="BG2046" s="104"/>
      <c r="BH2046" s="104"/>
      <c r="BI2046" s="104"/>
      <c r="BJ2046" s="104"/>
      <c r="BK2046" s="104"/>
      <c r="BL2046" s="104"/>
      <c r="BM2046" s="104"/>
      <c r="BN2046" s="104"/>
      <c r="BO2046" s="104"/>
      <c r="BP2046" s="104"/>
      <c r="BQ2046" s="104"/>
      <c r="BR2046" s="104"/>
      <c r="BS2046" s="104"/>
      <c r="BT2046" s="104"/>
      <c r="BU2046" s="104"/>
      <c r="BV2046" s="104"/>
      <c r="BW2046" s="104"/>
      <c r="BX2046" s="104"/>
      <c r="BY2046" s="104"/>
      <c r="BZ2046" s="104"/>
      <c r="CA2046" s="104"/>
      <c r="CB2046" s="104"/>
      <c r="CC2046" s="104"/>
      <c r="CD2046" s="104"/>
      <c r="CE2046" s="104"/>
      <c r="CF2046" s="104"/>
      <c r="CG2046" s="104"/>
      <c r="CH2046" s="104"/>
      <c r="CI2046" s="104"/>
      <c r="CJ2046" s="104"/>
      <c r="CK2046" s="104"/>
      <c r="CL2046" s="104"/>
      <c r="CM2046" s="104"/>
      <c r="CN2046" s="104"/>
      <c r="CO2046" s="104"/>
      <c r="CP2046" s="104"/>
      <c r="CQ2046" s="104"/>
      <c r="CR2046" s="104"/>
      <c r="CS2046" s="104"/>
      <c r="CT2046" s="104"/>
      <c r="CU2046" s="104"/>
      <c r="CV2046" s="104"/>
      <c r="CW2046" s="104"/>
      <c r="CX2046" s="104"/>
      <c r="CY2046" s="104"/>
      <c r="CZ2046" s="104"/>
      <c r="DA2046" s="104"/>
      <c r="DB2046" s="104"/>
      <c r="DC2046" s="104"/>
      <c r="DD2046" s="104"/>
      <c r="DE2046" s="104"/>
      <c r="DF2046" s="104"/>
      <c r="DG2046" s="104"/>
      <c r="DH2046" s="104"/>
      <c r="DI2046" s="104"/>
      <c r="DJ2046" s="107"/>
    </row>
    <row r="2047" spans="1:114" x14ac:dyDescent="0.2">
      <c r="A2047" s="164"/>
      <c r="B2047" s="165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Q2047" s="116"/>
      <c r="R2047" s="116"/>
      <c r="S2047" s="116"/>
      <c r="T2047" s="116"/>
      <c r="U2047" s="116"/>
      <c r="V2047" s="116"/>
      <c r="W2047" s="116"/>
      <c r="X2047" s="116"/>
      <c r="Y2047" s="122"/>
      <c r="Z2047" s="104"/>
      <c r="AA2047" s="104"/>
      <c r="AB2047" s="104"/>
      <c r="AC2047" s="104"/>
      <c r="AD2047" s="104"/>
      <c r="AE2047" s="104"/>
      <c r="AF2047" s="104"/>
      <c r="AG2047" s="104"/>
      <c r="AH2047" s="104"/>
      <c r="AI2047" s="104"/>
      <c r="AJ2047" s="104"/>
      <c r="AK2047" s="104"/>
      <c r="AL2047" s="104"/>
      <c r="AM2047" s="104"/>
      <c r="AN2047" s="104"/>
      <c r="AO2047" s="104"/>
      <c r="AP2047" s="104"/>
      <c r="AQ2047" s="104"/>
      <c r="AR2047" s="104"/>
      <c r="AS2047" s="104"/>
      <c r="AT2047" s="104"/>
      <c r="AU2047" s="104"/>
      <c r="AV2047" s="104"/>
      <c r="AW2047" s="104"/>
      <c r="AX2047" s="104"/>
      <c r="AY2047" s="104"/>
      <c r="AZ2047" s="104"/>
      <c r="BA2047" s="104"/>
      <c r="BB2047" s="104"/>
      <c r="BC2047" s="104"/>
      <c r="BD2047" s="104"/>
      <c r="BE2047" s="104"/>
      <c r="BF2047" s="104"/>
      <c r="BG2047" s="104"/>
      <c r="BH2047" s="104"/>
      <c r="BI2047" s="104"/>
      <c r="BJ2047" s="104"/>
      <c r="BK2047" s="104"/>
      <c r="BL2047" s="104"/>
      <c r="BM2047" s="104"/>
      <c r="BN2047" s="104"/>
      <c r="BO2047" s="104"/>
      <c r="BP2047" s="104"/>
      <c r="BQ2047" s="104"/>
      <c r="BR2047" s="104"/>
      <c r="BS2047" s="104"/>
      <c r="BT2047" s="104"/>
      <c r="BU2047" s="104"/>
      <c r="BV2047" s="104"/>
      <c r="BW2047" s="104"/>
      <c r="BX2047" s="104"/>
      <c r="BY2047" s="104"/>
      <c r="BZ2047" s="104"/>
      <c r="CA2047" s="104"/>
      <c r="CB2047" s="104"/>
      <c r="CC2047" s="104"/>
      <c r="CD2047" s="104"/>
      <c r="CE2047" s="104"/>
      <c r="CF2047" s="104"/>
      <c r="CG2047" s="104"/>
      <c r="CH2047" s="104"/>
      <c r="CI2047" s="104"/>
      <c r="CJ2047" s="104"/>
      <c r="CK2047" s="104"/>
      <c r="CL2047" s="104"/>
      <c r="CM2047" s="104"/>
      <c r="CN2047" s="104"/>
      <c r="CO2047" s="104"/>
      <c r="CP2047" s="104"/>
      <c r="CQ2047" s="104"/>
      <c r="CR2047" s="104"/>
      <c r="CS2047" s="104"/>
      <c r="CT2047" s="104"/>
      <c r="CU2047" s="104"/>
      <c r="CV2047" s="104"/>
      <c r="CW2047" s="104"/>
      <c r="CX2047" s="104"/>
      <c r="CY2047" s="104"/>
      <c r="CZ2047" s="104"/>
      <c r="DA2047" s="104"/>
      <c r="DB2047" s="104"/>
      <c r="DC2047" s="104"/>
      <c r="DD2047" s="104"/>
      <c r="DE2047" s="104"/>
      <c r="DF2047" s="104"/>
      <c r="DG2047" s="104"/>
      <c r="DH2047" s="104"/>
      <c r="DI2047" s="104"/>
      <c r="DJ2047" s="107"/>
    </row>
    <row r="2048" spans="1:114" x14ac:dyDescent="0.2">
      <c r="A2048" s="164"/>
      <c r="B2048" s="165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Q2048" s="116"/>
      <c r="R2048" s="116"/>
      <c r="S2048" s="116"/>
      <c r="T2048" s="116"/>
      <c r="U2048" s="116"/>
      <c r="V2048" s="116"/>
      <c r="W2048" s="116"/>
      <c r="X2048" s="116"/>
      <c r="Y2048" s="122"/>
      <c r="Z2048" s="104"/>
      <c r="AA2048" s="104"/>
      <c r="AB2048" s="104"/>
      <c r="AC2048" s="104"/>
      <c r="AD2048" s="104"/>
      <c r="AE2048" s="104"/>
      <c r="AF2048" s="104"/>
      <c r="AG2048" s="104"/>
      <c r="AH2048" s="104"/>
      <c r="AI2048" s="104"/>
      <c r="AJ2048" s="104"/>
      <c r="AK2048" s="104"/>
      <c r="AL2048" s="104"/>
      <c r="AM2048" s="104"/>
      <c r="AN2048" s="104"/>
      <c r="AO2048" s="104"/>
      <c r="AP2048" s="104"/>
      <c r="AQ2048" s="104"/>
      <c r="AR2048" s="104"/>
      <c r="AS2048" s="104"/>
      <c r="AT2048" s="104"/>
      <c r="AU2048" s="104"/>
      <c r="AV2048" s="104"/>
      <c r="AW2048" s="104"/>
      <c r="AX2048" s="104"/>
      <c r="AY2048" s="104"/>
      <c r="AZ2048" s="104"/>
      <c r="BA2048" s="104"/>
      <c r="BB2048" s="104"/>
      <c r="BC2048" s="104"/>
      <c r="BD2048" s="104"/>
      <c r="BE2048" s="104"/>
      <c r="BF2048" s="104"/>
      <c r="BG2048" s="104"/>
      <c r="BH2048" s="104"/>
      <c r="BI2048" s="104"/>
      <c r="BJ2048" s="104"/>
      <c r="BK2048" s="104"/>
      <c r="BL2048" s="104"/>
      <c r="BM2048" s="104"/>
      <c r="BN2048" s="104"/>
      <c r="BO2048" s="104"/>
      <c r="BP2048" s="104"/>
      <c r="BQ2048" s="104"/>
      <c r="BR2048" s="104"/>
      <c r="BS2048" s="104"/>
      <c r="BT2048" s="104"/>
      <c r="BU2048" s="104"/>
      <c r="BV2048" s="104"/>
      <c r="BW2048" s="104"/>
      <c r="BX2048" s="104"/>
      <c r="BY2048" s="104"/>
      <c r="BZ2048" s="104"/>
      <c r="CA2048" s="104"/>
      <c r="CB2048" s="104"/>
      <c r="CC2048" s="104"/>
      <c r="CD2048" s="104"/>
      <c r="CE2048" s="104"/>
      <c r="CF2048" s="104"/>
      <c r="CG2048" s="104"/>
      <c r="CH2048" s="104"/>
      <c r="CI2048" s="104"/>
      <c r="CJ2048" s="104"/>
      <c r="CK2048" s="104"/>
      <c r="CL2048" s="104"/>
      <c r="CM2048" s="104"/>
      <c r="CN2048" s="104"/>
      <c r="CO2048" s="104"/>
      <c r="CP2048" s="104"/>
      <c r="CQ2048" s="104"/>
      <c r="CR2048" s="104"/>
      <c r="CS2048" s="104"/>
      <c r="CT2048" s="104"/>
      <c r="CU2048" s="104"/>
      <c r="CV2048" s="104"/>
      <c r="CW2048" s="104"/>
      <c r="CX2048" s="104"/>
      <c r="CY2048" s="104"/>
      <c r="CZ2048" s="104"/>
      <c r="DA2048" s="104"/>
      <c r="DB2048" s="104"/>
      <c r="DC2048" s="104"/>
      <c r="DD2048" s="104"/>
      <c r="DE2048" s="104"/>
      <c r="DF2048" s="104"/>
      <c r="DG2048" s="104"/>
      <c r="DH2048" s="104"/>
      <c r="DI2048" s="104"/>
      <c r="DJ2048" s="107"/>
    </row>
    <row r="2049" spans="1:114" x14ac:dyDescent="0.2">
      <c r="A2049" s="164"/>
      <c r="B2049" s="165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Q2049" s="116"/>
      <c r="R2049" s="116"/>
      <c r="S2049" s="116"/>
      <c r="T2049" s="116"/>
      <c r="U2049" s="116"/>
      <c r="V2049" s="116"/>
      <c r="W2049" s="116"/>
      <c r="X2049" s="116"/>
      <c r="Y2049" s="122"/>
      <c r="Z2049" s="104"/>
      <c r="AA2049" s="104"/>
      <c r="AB2049" s="104"/>
      <c r="AC2049" s="104"/>
      <c r="AD2049" s="104"/>
      <c r="AE2049" s="104"/>
      <c r="AF2049" s="104"/>
      <c r="AG2049" s="104"/>
      <c r="AH2049" s="104"/>
      <c r="AI2049" s="104"/>
      <c r="AJ2049" s="104"/>
      <c r="AK2049" s="104"/>
      <c r="AL2049" s="104"/>
      <c r="AM2049" s="104"/>
      <c r="AN2049" s="104"/>
      <c r="AO2049" s="104"/>
      <c r="AP2049" s="104"/>
      <c r="AQ2049" s="104"/>
      <c r="AR2049" s="104"/>
      <c r="AS2049" s="104"/>
      <c r="AT2049" s="104"/>
      <c r="AU2049" s="104"/>
      <c r="AV2049" s="104"/>
      <c r="AW2049" s="104"/>
      <c r="AX2049" s="104"/>
      <c r="AY2049" s="104"/>
      <c r="AZ2049" s="104"/>
      <c r="BA2049" s="104"/>
      <c r="BB2049" s="104"/>
      <c r="BC2049" s="104"/>
      <c r="BD2049" s="104"/>
      <c r="BE2049" s="104"/>
      <c r="BF2049" s="104"/>
      <c r="BG2049" s="104"/>
      <c r="BH2049" s="104"/>
      <c r="BI2049" s="104"/>
      <c r="BJ2049" s="104"/>
      <c r="BK2049" s="104"/>
      <c r="BL2049" s="104"/>
      <c r="BM2049" s="104"/>
      <c r="BN2049" s="104"/>
      <c r="BO2049" s="104"/>
      <c r="BP2049" s="104"/>
      <c r="BQ2049" s="104"/>
      <c r="BR2049" s="104"/>
      <c r="BS2049" s="104"/>
      <c r="BT2049" s="104"/>
      <c r="BU2049" s="104"/>
      <c r="BV2049" s="104"/>
      <c r="BW2049" s="104"/>
      <c r="BX2049" s="104"/>
      <c r="BY2049" s="104"/>
      <c r="BZ2049" s="104"/>
      <c r="CA2049" s="104"/>
      <c r="CB2049" s="104"/>
      <c r="CC2049" s="104"/>
      <c r="CD2049" s="104"/>
      <c r="CE2049" s="104"/>
      <c r="CF2049" s="104"/>
      <c r="CG2049" s="104"/>
      <c r="CH2049" s="104"/>
      <c r="CI2049" s="104"/>
      <c r="CJ2049" s="104"/>
      <c r="CK2049" s="104"/>
      <c r="CL2049" s="104"/>
      <c r="CM2049" s="104"/>
      <c r="CN2049" s="104"/>
      <c r="CO2049" s="104"/>
      <c r="CP2049" s="104"/>
      <c r="CQ2049" s="104"/>
      <c r="CR2049" s="104"/>
      <c r="CS2049" s="104"/>
      <c r="CT2049" s="104"/>
      <c r="CU2049" s="104"/>
      <c r="CV2049" s="104"/>
      <c r="CW2049" s="104"/>
      <c r="CX2049" s="104"/>
      <c r="CY2049" s="104"/>
      <c r="CZ2049" s="104"/>
      <c r="DA2049" s="104"/>
      <c r="DB2049" s="104"/>
      <c r="DC2049" s="104"/>
      <c r="DD2049" s="104"/>
      <c r="DE2049" s="104"/>
      <c r="DF2049" s="104"/>
      <c r="DG2049" s="104"/>
      <c r="DH2049" s="104"/>
      <c r="DI2049" s="104"/>
      <c r="DJ2049" s="107"/>
    </row>
    <row r="2050" spans="1:114" x14ac:dyDescent="0.2">
      <c r="A2050" s="164"/>
      <c r="B2050" s="165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Q2050" s="116"/>
      <c r="R2050" s="116"/>
      <c r="S2050" s="116"/>
      <c r="T2050" s="116"/>
      <c r="U2050" s="116"/>
      <c r="V2050" s="116"/>
      <c r="W2050" s="116"/>
      <c r="X2050" s="116"/>
      <c r="Y2050" s="122"/>
      <c r="Z2050" s="104"/>
      <c r="AA2050" s="104"/>
      <c r="AB2050" s="104"/>
      <c r="AC2050" s="104"/>
      <c r="AD2050" s="104"/>
      <c r="AE2050" s="104"/>
      <c r="AF2050" s="104"/>
      <c r="AG2050" s="104"/>
      <c r="AH2050" s="104"/>
      <c r="AI2050" s="104"/>
      <c r="AJ2050" s="104"/>
      <c r="AK2050" s="104"/>
      <c r="AL2050" s="104"/>
      <c r="AM2050" s="104"/>
      <c r="AN2050" s="104"/>
      <c r="AO2050" s="104"/>
      <c r="AP2050" s="104"/>
      <c r="AQ2050" s="104"/>
      <c r="AR2050" s="104"/>
      <c r="AS2050" s="104"/>
      <c r="AT2050" s="104"/>
      <c r="AU2050" s="104"/>
      <c r="AV2050" s="104"/>
      <c r="AW2050" s="104"/>
      <c r="AX2050" s="104"/>
      <c r="AY2050" s="104"/>
      <c r="AZ2050" s="104"/>
      <c r="BA2050" s="104"/>
      <c r="BB2050" s="104"/>
      <c r="BC2050" s="104"/>
      <c r="BD2050" s="104"/>
      <c r="BE2050" s="104"/>
      <c r="BF2050" s="104"/>
      <c r="BG2050" s="104"/>
      <c r="BH2050" s="104"/>
      <c r="BI2050" s="104"/>
      <c r="BJ2050" s="104"/>
      <c r="BK2050" s="104"/>
      <c r="BL2050" s="104"/>
      <c r="BM2050" s="104"/>
      <c r="BN2050" s="104"/>
      <c r="BO2050" s="104"/>
      <c r="BP2050" s="104"/>
      <c r="BQ2050" s="104"/>
      <c r="BR2050" s="104"/>
      <c r="BS2050" s="104"/>
      <c r="BT2050" s="104"/>
      <c r="BU2050" s="104"/>
      <c r="BV2050" s="104"/>
      <c r="BW2050" s="104"/>
      <c r="BX2050" s="104"/>
      <c r="BY2050" s="104"/>
      <c r="BZ2050" s="104"/>
      <c r="CA2050" s="104"/>
      <c r="CB2050" s="104"/>
      <c r="CC2050" s="104"/>
      <c r="CD2050" s="104"/>
      <c r="CE2050" s="104"/>
      <c r="CF2050" s="104"/>
      <c r="CG2050" s="104"/>
      <c r="CH2050" s="104"/>
      <c r="CI2050" s="104"/>
      <c r="CJ2050" s="104"/>
      <c r="CK2050" s="104"/>
      <c r="CL2050" s="104"/>
      <c r="CM2050" s="104"/>
      <c r="CN2050" s="104"/>
      <c r="CO2050" s="104"/>
      <c r="CP2050" s="104"/>
      <c r="CQ2050" s="104"/>
      <c r="CR2050" s="104"/>
      <c r="CS2050" s="104"/>
      <c r="CT2050" s="104"/>
      <c r="CU2050" s="104"/>
      <c r="CV2050" s="104"/>
      <c r="CW2050" s="104"/>
      <c r="CX2050" s="104"/>
      <c r="CY2050" s="104"/>
      <c r="CZ2050" s="104"/>
      <c r="DA2050" s="104"/>
      <c r="DB2050" s="104"/>
      <c r="DC2050" s="104"/>
      <c r="DD2050" s="104"/>
      <c r="DE2050" s="104"/>
      <c r="DF2050" s="104"/>
      <c r="DG2050" s="104"/>
      <c r="DH2050" s="104"/>
      <c r="DI2050" s="104"/>
      <c r="DJ2050" s="107"/>
    </row>
    <row r="2051" spans="1:114" x14ac:dyDescent="0.2">
      <c r="A2051" s="164"/>
      <c r="B2051" s="165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Q2051" s="116"/>
      <c r="R2051" s="116"/>
      <c r="S2051" s="116"/>
      <c r="T2051" s="116"/>
      <c r="U2051" s="116"/>
      <c r="V2051" s="116"/>
      <c r="W2051" s="116"/>
      <c r="X2051" s="116"/>
      <c r="Y2051" s="122"/>
      <c r="Z2051" s="104"/>
      <c r="AA2051" s="104"/>
      <c r="AB2051" s="104"/>
      <c r="AC2051" s="104"/>
      <c r="AD2051" s="104"/>
      <c r="AE2051" s="104"/>
      <c r="AF2051" s="104"/>
      <c r="AG2051" s="104"/>
      <c r="AH2051" s="104"/>
      <c r="AI2051" s="104"/>
      <c r="AJ2051" s="104"/>
      <c r="AK2051" s="104"/>
      <c r="AL2051" s="104"/>
      <c r="AM2051" s="104"/>
      <c r="AN2051" s="104"/>
      <c r="AO2051" s="104"/>
      <c r="AP2051" s="104"/>
      <c r="AQ2051" s="104"/>
      <c r="AR2051" s="104"/>
      <c r="AS2051" s="104"/>
      <c r="AT2051" s="104"/>
      <c r="AU2051" s="104"/>
      <c r="AV2051" s="104"/>
      <c r="AW2051" s="104"/>
      <c r="AX2051" s="104"/>
      <c r="AY2051" s="104"/>
      <c r="AZ2051" s="104"/>
      <c r="BA2051" s="104"/>
      <c r="BB2051" s="104"/>
      <c r="BC2051" s="104"/>
      <c r="BD2051" s="104"/>
      <c r="BE2051" s="104"/>
      <c r="BF2051" s="104"/>
      <c r="BG2051" s="104"/>
      <c r="BH2051" s="104"/>
      <c r="BI2051" s="104"/>
      <c r="BJ2051" s="104"/>
      <c r="BK2051" s="104"/>
      <c r="BL2051" s="104"/>
      <c r="BM2051" s="104"/>
      <c r="BN2051" s="104"/>
      <c r="BO2051" s="104"/>
      <c r="BP2051" s="104"/>
      <c r="BQ2051" s="104"/>
      <c r="BR2051" s="104"/>
      <c r="BS2051" s="104"/>
      <c r="BT2051" s="104"/>
      <c r="BU2051" s="104"/>
      <c r="BV2051" s="104"/>
      <c r="BW2051" s="104"/>
      <c r="BX2051" s="104"/>
      <c r="BY2051" s="104"/>
      <c r="BZ2051" s="104"/>
      <c r="CA2051" s="104"/>
      <c r="CB2051" s="104"/>
      <c r="CC2051" s="104"/>
      <c r="CD2051" s="104"/>
      <c r="CE2051" s="104"/>
      <c r="CF2051" s="104"/>
      <c r="CG2051" s="104"/>
      <c r="CH2051" s="104"/>
      <c r="CI2051" s="104"/>
      <c r="CJ2051" s="104"/>
      <c r="CK2051" s="104"/>
      <c r="CL2051" s="104"/>
      <c r="CM2051" s="104"/>
      <c r="CN2051" s="104"/>
      <c r="CO2051" s="104"/>
      <c r="CP2051" s="104"/>
      <c r="CQ2051" s="104"/>
      <c r="CR2051" s="104"/>
      <c r="CS2051" s="104"/>
      <c r="CT2051" s="104"/>
      <c r="CU2051" s="104"/>
      <c r="CV2051" s="104"/>
      <c r="CW2051" s="104"/>
      <c r="CX2051" s="104"/>
      <c r="CY2051" s="104"/>
      <c r="CZ2051" s="104"/>
      <c r="DA2051" s="104"/>
      <c r="DB2051" s="104"/>
      <c r="DC2051" s="104"/>
      <c r="DD2051" s="104"/>
      <c r="DE2051" s="104"/>
      <c r="DF2051" s="104"/>
      <c r="DG2051" s="104"/>
      <c r="DH2051" s="104"/>
      <c r="DI2051" s="104"/>
      <c r="DJ2051" s="107"/>
    </row>
    <row r="2052" spans="1:114" x14ac:dyDescent="0.2">
      <c r="A2052" s="164"/>
      <c r="B2052" s="165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Q2052" s="116"/>
      <c r="R2052" s="116"/>
      <c r="S2052" s="116"/>
      <c r="T2052" s="116"/>
      <c r="U2052" s="116"/>
      <c r="V2052" s="116"/>
      <c r="W2052" s="116"/>
      <c r="X2052" s="116"/>
      <c r="Y2052" s="122"/>
      <c r="Z2052" s="104"/>
      <c r="AA2052" s="104"/>
      <c r="AB2052" s="104"/>
      <c r="AC2052" s="104"/>
      <c r="AD2052" s="104"/>
      <c r="AE2052" s="104"/>
      <c r="AF2052" s="104"/>
      <c r="AG2052" s="104"/>
      <c r="AH2052" s="104"/>
      <c r="AI2052" s="104"/>
      <c r="AJ2052" s="104"/>
      <c r="AK2052" s="104"/>
      <c r="AL2052" s="104"/>
      <c r="AM2052" s="104"/>
      <c r="AN2052" s="104"/>
      <c r="AO2052" s="104"/>
      <c r="AP2052" s="104"/>
      <c r="AQ2052" s="104"/>
      <c r="AR2052" s="104"/>
      <c r="AS2052" s="104"/>
      <c r="AT2052" s="104"/>
      <c r="AU2052" s="104"/>
      <c r="AV2052" s="104"/>
      <c r="AW2052" s="104"/>
      <c r="AX2052" s="104"/>
      <c r="AY2052" s="104"/>
      <c r="AZ2052" s="104"/>
      <c r="BA2052" s="104"/>
      <c r="BB2052" s="104"/>
      <c r="BC2052" s="104"/>
      <c r="BD2052" s="104"/>
      <c r="BE2052" s="104"/>
      <c r="BF2052" s="104"/>
      <c r="BG2052" s="104"/>
      <c r="BH2052" s="104"/>
      <c r="BI2052" s="104"/>
      <c r="BJ2052" s="104"/>
      <c r="BK2052" s="104"/>
      <c r="BL2052" s="104"/>
      <c r="BM2052" s="104"/>
      <c r="BN2052" s="104"/>
      <c r="BO2052" s="104"/>
      <c r="BP2052" s="104"/>
      <c r="BQ2052" s="104"/>
      <c r="BR2052" s="104"/>
      <c r="BS2052" s="104"/>
      <c r="BT2052" s="104"/>
      <c r="BU2052" s="104"/>
      <c r="BV2052" s="104"/>
      <c r="BW2052" s="104"/>
      <c r="BX2052" s="104"/>
      <c r="BY2052" s="104"/>
      <c r="BZ2052" s="104"/>
      <c r="CA2052" s="104"/>
      <c r="CB2052" s="104"/>
      <c r="CC2052" s="104"/>
      <c r="CD2052" s="104"/>
      <c r="CE2052" s="104"/>
      <c r="CF2052" s="104"/>
      <c r="CG2052" s="104"/>
      <c r="CH2052" s="104"/>
      <c r="CI2052" s="104"/>
      <c r="CJ2052" s="104"/>
      <c r="CK2052" s="104"/>
      <c r="CL2052" s="104"/>
      <c r="CM2052" s="104"/>
      <c r="CN2052" s="104"/>
      <c r="CO2052" s="104"/>
      <c r="CP2052" s="104"/>
      <c r="CQ2052" s="104"/>
      <c r="CR2052" s="104"/>
      <c r="CS2052" s="104"/>
      <c r="CT2052" s="104"/>
      <c r="CU2052" s="104"/>
      <c r="CV2052" s="104"/>
      <c r="CW2052" s="104"/>
      <c r="CX2052" s="104"/>
      <c r="CY2052" s="104"/>
      <c r="CZ2052" s="104"/>
      <c r="DA2052" s="104"/>
      <c r="DB2052" s="104"/>
      <c r="DC2052" s="104"/>
      <c r="DD2052" s="104"/>
      <c r="DE2052" s="104"/>
      <c r="DF2052" s="104"/>
      <c r="DG2052" s="104"/>
      <c r="DH2052" s="104"/>
      <c r="DI2052" s="104"/>
      <c r="DJ2052" s="107"/>
    </row>
    <row r="2053" spans="1:114" x14ac:dyDescent="0.2">
      <c r="A2053" s="164"/>
      <c r="B2053" s="165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Q2053" s="116"/>
      <c r="R2053" s="116"/>
      <c r="S2053" s="116"/>
      <c r="T2053" s="116"/>
      <c r="U2053" s="116"/>
      <c r="V2053" s="116"/>
      <c r="W2053" s="116"/>
      <c r="X2053" s="116"/>
      <c r="Y2053" s="122"/>
      <c r="Z2053" s="104"/>
      <c r="AA2053" s="104"/>
      <c r="AB2053" s="104"/>
      <c r="AC2053" s="104"/>
      <c r="AD2053" s="104"/>
      <c r="AE2053" s="104"/>
      <c r="AF2053" s="104"/>
      <c r="AG2053" s="104"/>
      <c r="AH2053" s="104"/>
      <c r="AI2053" s="104"/>
      <c r="AJ2053" s="104"/>
      <c r="AK2053" s="104"/>
      <c r="AL2053" s="104"/>
      <c r="AM2053" s="104"/>
      <c r="AN2053" s="104"/>
      <c r="AO2053" s="104"/>
      <c r="AP2053" s="104"/>
      <c r="AQ2053" s="104"/>
      <c r="AR2053" s="104"/>
      <c r="AS2053" s="104"/>
      <c r="AT2053" s="104"/>
      <c r="AU2053" s="104"/>
      <c r="AV2053" s="104"/>
      <c r="AW2053" s="104"/>
      <c r="AX2053" s="104"/>
      <c r="AY2053" s="104"/>
      <c r="AZ2053" s="104"/>
      <c r="BA2053" s="104"/>
      <c r="BB2053" s="104"/>
      <c r="BC2053" s="104"/>
      <c r="BD2053" s="104"/>
      <c r="BE2053" s="104"/>
      <c r="BF2053" s="104"/>
      <c r="BG2053" s="104"/>
      <c r="BH2053" s="104"/>
      <c r="BI2053" s="104"/>
      <c r="BJ2053" s="104"/>
      <c r="BK2053" s="104"/>
      <c r="BL2053" s="104"/>
      <c r="BM2053" s="104"/>
      <c r="BN2053" s="104"/>
      <c r="BO2053" s="104"/>
      <c r="BP2053" s="104"/>
      <c r="BQ2053" s="104"/>
      <c r="BR2053" s="104"/>
      <c r="BS2053" s="104"/>
      <c r="BT2053" s="104"/>
      <c r="BU2053" s="104"/>
      <c r="BV2053" s="104"/>
      <c r="BW2053" s="104"/>
      <c r="BX2053" s="104"/>
      <c r="BY2053" s="104"/>
      <c r="BZ2053" s="104"/>
      <c r="CA2053" s="104"/>
      <c r="CB2053" s="104"/>
      <c r="CC2053" s="104"/>
      <c r="CD2053" s="104"/>
      <c r="CE2053" s="104"/>
      <c r="CF2053" s="104"/>
      <c r="CG2053" s="104"/>
      <c r="CH2053" s="104"/>
      <c r="CI2053" s="104"/>
      <c r="CJ2053" s="104"/>
      <c r="CK2053" s="104"/>
      <c r="CL2053" s="104"/>
      <c r="CM2053" s="104"/>
      <c r="CN2053" s="104"/>
      <c r="CO2053" s="104"/>
      <c r="CP2053" s="104"/>
      <c r="CQ2053" s="104"/>
      <c r="CR2053" s="104"/>
      <c r="CS2053" s="104"/>
      <c r="CT2053" s="104"/>
      <c r="CU2053" s="104"/>
      <c r="CV2053" s="104"/>
      <c r="CW2053" s="104"/>
      <c r="CX2053" s="104"/>
      <c r="CY2053" s="104"/>
      <c r="CZ2053" s="104"/>
      <c r="DA2053" s="104"/>
      <c r="DB2053" s="104"/>
      <c r="DC2053" s="104"/>
      <c r="DD2053" s="104"/>
      <c r="DE2053" s="104"/>
      <c r="DF2053" s="104"/>
      <c r="DG2053" s="104"/>
      <c r="DH2053" s="104"/>
      <c r="DI2053" s="104"/>
      <c r="DJ2053" s="107"/>
    </row>
    <row r="2054" spans="1:114" x14ac:dyDescent="0.2">
      <c r="A2054" s="164"/>
      <c r="B2054" s="165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Q2054" s="116"/>
      <c r="R2054" s="116"/>
      <c r="S2054" s="116"/>
      <c r="T2054" s="116"/>
      <c r="U2054" s="116"/>
      <c r="V2054" s="116"/>
      <c r="W2054" s="116"/>
      <c r="X2054" s="116"/>
      <c r="Y2054" s="122"/>
      <c r="Z2054" s="104"/>
      <c r="AA2054" s="104"/>
      <c r="AB2054" s="104"/>
      <c r="AC2054" s="104"/>
      <c r="AD2054" s="104"/>
      <c r="AE2054" s="104"/>
      <c r="AF2054" s="104"/>
      <c r="AG2054" s="104"/>
      <c r="AH2054" s="104"/>
      <c r="AI2054" s="104"/>
      <c r="AJ2054" s="104"/>
      <c r="AK2054" s="104"/>
      <c r="AL2054" s="104"/>
      <c r="AM2054" s="104"/>
      <c r="AN2054" s="104"/>
      <c r="AO2054" s="104"/>
      <c r="AP2054" s="104"/>
      <c r="AQ2054" s="104"/>
      <c r="AR2054" s="104"/>
      <c r="AS2054" s="104"/>
      <c r="AT2054" s="104"/>
      <c r="AU2054" s="104"/>
      <c r="AV2054" s="104"/>
      <c r="AW2054" s="104"/>
      <c r="AX2054" s="104"/>
      <c r="AY2054" s="104"/>
      <c r="AZ2054" s="104"/>
      <c r="BA2054" s="104"/>
      <c r="BB2054" s="104"/>
      <c r="BC2054" s="104"/>
      <c r="BD2054" s="104"/>
      <c r="BE2054" s="104"/>
      <c r="BF2054" s="104"/>
      <c r="BG2054" s="104"/>
      <c r="BH2054" s="104"/>
      <c r="BI2054" s="104"/>
      <c r="BJ2054" s="104"/>
      <c r="BK2054" s="104"/>
      <c r="BL2054" s="104"/>
      <c r="BM2054" s="104"/>
      <c r="BN2054" s="104"/>
      <c r="BO2054" s="104"/>
      <c r="BP2054" s="104"/>
      <c r="BQ2054" s="104"/>
      <c r="BR2054" s="104"/>
      <c r="BS2054" s="104"/>
      <c r="BT2054" s="104"/>
      <c r="BU2054" s="104"/>
      <c r="BV2054" s="104"/>
      <c r="BW2054" s="104"/>
      <c r="BX2054" s="104"/>
      <c r="BY2054" s="104"/>
      <c r="BZ2054" s="104"/>
      <c r="CA2054" s="104"/>
      <c r="CB2054" s="104"/>
      <c r="CC2054" s="104"/>
      <c r="CD2054" s="104"/>
      <c r="CE2054" s="104"/>
      <c r="CF2054" s="104"/>
      <c r="CG2054" s="104"/>
      <c r="CH2054" s="104"/>
      <c r="CI2054" s="104"/>
      <c r="CJ2054" s="104"/>
      <c r="CK2054" s="104"/>
      <c r="CL2054" s="104"/>
      <c r="CM2054" s="104"/>
      <c r="CN2054" s="104"/>
      <c r="CO2054" s="104"/>
      <c r="CP2054" s="104"/>
      <c r="CQ2054" s="104"/>
      <c r="CR2054" s="104"/>
      <c r="CS2054" s="104"/>
      <c r="CT2054" s="104"/>
      <c r="CU2054" s="104"/>
      <c r="CV2054" s="104"/>
      <c r="CW2054" s="104"/>
      <c r="CX2054" s="104"/>
      <c r="CY2054" s="104"/>
      <c r="CZ2054" s="104"/>
      <c r="DA2054" s="104"/>
      <c r="DB2054" s="104"/>
      <c r="DC2054" s="104"/>
      <c r="DD2054" s="104"/>
      <c r="DE2054" s="104"/>
      <c r="DF2054" s="104"/>
      <c r="DG2054" s="104"/>
      <c r="DH2054" s="104"/>
      <c r="DI2054" s="104"/>
      <c r="DJ2054" s="107"/>
    </row>
    <row r="2055" spans="1:114" x14ac:dyDescent="0.2">
      <c r="A2055" s="164"/>
      <c r="B2055" s="165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Q2055" s="116"/>
      <c r="R2055" s="116"/>
      <c r="S2055" s="116"/>
      <c r="T2055" s="116"/>
      <c r="U2055" s="116"/>
      <c r="V2055" s="116"/>
      <c r="W2055" s="116"/>
      <c r="X2055" s="116"/>
      <c r="Y2055" s="122"/>
      <c r="Z2055" s="104"/>
      <c r="AA2055" s="104"/>
      <c r="AB2055" s="104"/>
      <c r="AC2055" s="104"/>
      <c r="AD2055" s="104"/>
      <c r="AE2055" s="104"/>
      <c r="AF2055" s="104"/>
      <c r="AG2055" s="104"/>
      <c r="AH2055" s="104"/>
      <c r="AI2055" s="104"/>
      <c r="AJ2055" s="104"/>
      <c r="AK2055" s="104"/>
      <c r="AL2055" s="104"/>
      <c r="AM2055" s="104"/>
      <c r="AN2055" s="104"/>
      <c r="AO2055" s="104"/>
      <c r="AP2055" s="104"/>
      <c r="AQ2055" s="104"/>
      <c r="AR2055" s="104"/>
      <c r="AS2055" s="104"/>
      <c r="AT2055" s="104"/>
      <c r="AU2055" s="104"/>
      <c r="AV2055" s="104"/>
      <c r="AW2055" s="104"/>
      <c r="AX2055" s="104"/>
      <c r="AY2055" s="104"/>
      <c r="AZ2055" s="104"/>
      <c r="BA2055" s="104"/>
      <c r="BB2055" s="104"/>
      <c r="BC2055" s="104"/>
      <c r="BD2055" s="104"/>
      <c r="BE2055" s="104"/>
      <c r="BF2055" s="104"/>
      <c r="BG2055" s="104"/>
      <c r="BH2055" s="104"/>
      <c r="BI2055" s="104"/>
      <c r="BJ2055" s="104"/>
      <c r="BK2055" s="104"/>
      <c r="BL2055" s="104"/>
      <c r="BM2055" s="104"/>
      <c r="BN2055" s="104"/>
      <c r="BO2055" s="104"/>
      <c r="BP2055" s="104"/>
      <c r="BQ2055" s="104"/>
      <c r="BR2055" s="104"/>
      <c r="BS2055" s="104"/>
      <c r="BT2055" s="104"/>
      <c r="BU2055" s="104"/>
      <c r="BV2055" s="104"/>
      <c r="BW2055" s="104"/>
      <c r="BX2055" s="104"/>
      <c r="BY2055" s="104"/>
      <c r="BZ2055" s="104"/>
      <c r="CA2055" s="104"/>
      <c r="CB2055" s="104"/>
      <c r="CC2055" s="104"/>
      <c r="CD2055" s="104"/>
      <c r="CE2055" s="104"/>
      <c r="CF2055" s="104"/>
      <c r="CG2055" s="104"/>
      <c r="CH2055" s="104"/>
      <c r="CI2055" s="104"/>
      <c r="CJ2055" s="104"/>
      <c r="CK2055" s="104"/>
      <c r="CL2055" s="104"/>
      <c r="CM2055" s="104"/>
      <c r="CN2055" s="104"/>
      <c r="CO2055" s="104"/>
      <c r="CP2055" s="104"/>
      <c r="CQ2055" s="104"/>
      <c r="CR2055" s="104"/>
      <c r="CS2055" s="104"/>
      <c r="CT2055" s="104"/>
      <c r="CU2055" s="104"/>
      <c r="CV2055" s="104"/>
      <c r="CW2055" s="104"/>
      <c r="CX2055" s="104"/>
      <c r="CY2055" s="104"/>
      <c r="CZ2055" s="104"/>
      <c r="DA2055" s="104"/>
      <c r="DB2055" s="104"/>
      <c r="DC2055" s="104"/>
      <c r="DD2055" s="104"/>
      <c r="DE2055" s="104"/>
      <c r="DF2055" s="104"/>
      <c r="DG2055" s="104"/>
      <c r="DH2055" s="104"/>
      <c r="DI2055" s="104"/>
      <c r="DJ2055" s="107"/>
    </row>
    <row r="2056" spans="1:114" x14ac:dyDescent="0.2">
      <c r="A2056" s="164"/>
      <c r="B2056" s="165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Q2056" s="116"/>
      <c r="R2056" s="116"/>
      <c r="S2056" s="116"/>
      <c r="T2056" s="116"/>
      <c r="U2056" s="116"/>
      <c r="V2056" s="116"/>
      <c r="W2056" s="116"/>
      <c r="X2056" s="116"/>
      <c r="Y2056" s="122"/>
      <c r="Z2056" s="104"/>
      <c r="AA2056" s="104"/>
      <c r="AB2056" s="104"/>
      <c r="AC2056" s="104"/>
      <c r="AD2056" s="104"/>
      <c r="AE2056" s="104"/>
      <c r="AF2056" s="104"/>
      <c r="AG2056" s="104"/>
      <c r="AH2056" s="104"/>
      <c r="AI2056" s="104"/>
      <c r="AJ2056" s="104"/>
      <c r="AK2056" s="104"/>
      <c r="AL2056" s="104"/>
      <c r="AM2056" s="104"/>
      <c r="AN2056" s="104"/>
      <c r="AO2056" s="104"/>
      <c r="AP2056" s="104"/>
      <c r="AQ2056" s="104"/>
      <c r="AR2056" s="104"/>
      <c r="AS2056" s="104"/>
      <c r="AT2056" s="104"/>
      <c r="AU2056" s="104"/>
      <c r="AV2056" s="104"/>
      <c r="AW2056" s="104"/>
      <c r="AX2056" s="104"/>
      <c r="AY2056" s="104"/>
      <c r="AZ2056" s="104"/>
      <c r="BA2056" s="104"/>
      <c r="BB2056" s="104"/>
      <c r="BC2056" s="104"/>
      <c r="BD2056" s="104"/>
      <c r="BE2056" s="104"/>
      <c r="BF2056" s="104"/>
      <c r="BG2056" s="104"/>
      <c r="BH2056" s="104"/>
      <c r="BI2056" s="104"/>
      <c r="BJ2056" s="104"/>
      <c r="BK2056" s="104"/>
      <c r="BL2056" s="104"/>
      <c r="BM2056" s="104"/>
      <c r="BN2056" s="104"/>
      <c r="BO2056" s="104"/>
      <c r="BP2056" s="104"/>
      <c r="BQ2056" s="104"/>
      <c r="BR2056" s="104"/>
      <c r="BS2056" s="104"/>
      <c r="BT2056" s="104"/>
      <c r="BU2056" s="104"/>
      <c r="BV2056" s="104"/>
      <c r="BW2056" s="104"/>
      <c r="BX2056" s="104"/>
      <c r="BY2056" s="104"/>
      <c r="BZ2056" s="104"/>
      <c r="CA2056" s="104"/>
      <c r="CB2056" s="104"/>
      <c r="CC2056" s="104"/>
      <c r="CD2056" s="104"/>
      <c r="CE2056" s="104"/>
      <c r="CF2056" s="104"/>
      <c r="CG2056" s="104"/>
      <c r="CH2056" s="104"/>
      <c r="CI2056" s="104"/>
      <c r="CJ2056" s="104"/>
      <c r="CK2056" s="104"/>
      <c r="CL2056" s="104"/>
      <c r="CM2056" s="104"/>
      <c r="CN2056" s="104"/>
      <c r="CO2056" s="104"/>
      <c r="CP2056" s="104"/>
      <c r="CQ2056" s="104"/>
      <c r="CR2056" s="104"/>
      <c r="CS2056" s="104"/>
      <c r="CT2056" s="104"/>
      <c r="CU2056" s="104"/>
      <c r="CV2056" s="104"/>
      <c r="CW2056" s="104"/>
      <c r="CX2056" s="104"/>
      <c r="CY2056" s="104"/>
      <c r="CZ2056" s="104"/>
      <c r="DA2056" s="104"/>
      <c r="DB2056" s="104"/>
      <c r="DC2056" s="104"/>
      <c r="DD2056" s="104"/>
      <c r="DE2056" s="104"/>
      <c r="DF2056" s="104"/>
      <c r="DG2056" s="104"/>
      <c r="DH2056" s="104"/>
      <c r="DI2056" s="104"/>
      <c r="DJ2056" s="107"/>
    </row>
    <row r="2057" spans="1:114" x14ac:dyDescent="0.2">
      <c r="A2057" s="164"/>
      <c r="B2057" s="165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Q2057" s="116"/>
      <c r="R2057" s="116"/>
      <c r="S2057" s="116"/>
      <c r="T2057" s="116"/>
      <c r="U2057" s="116"/>
      <c r="V2057" s="116"/>
      <c r="W2057" s="116"/>
      <c r="X2057" s="116"/>
      <c r="Y2057" s="122"/>
      <c r="Z2057" s="104"/>
      <c r="AA2057" s="104"/>
      <c r="AB2057" s="104"/>
      <c r="AC2057" s="104"/>
      <c r="AD2057" s="104"/>
      <c r="AE2057" s="104"/>
      <c r="AF2057" s="104"/>
      <c r="AG2057" s="104"/>
      <c r="AH2057" s="104"/>
      <c r="AI2057" s="104"/>
      <c r="AJ2057" s="104"/>
      <c r="AK2057" s="104"/>
      <c r="AL2057" s="104"/>
      <c r="AM2057" s="104"/>
      <c r="AN2057" s="104"/>
      <c r="AO2057" s="104"/>
      <c r="AP2057" s="104"/>
      <c r="AQ2057" s="104"/>
      <c r="AR2057" s="104"/>
      <c r="AS2057" s="104"/>
      <c r="AT2057" s="104"/>
      <c r="AU2057" s="104"/>
      <c r="AV2057" s="104"/>
      <c r="AW2057" s="104"/>
      <c r="AX2057" s="104"/>
      <c r="AY2057" s="104"/>
      <c r="AZ2057" s="104"/>
      <c r="BA2057" s="104"/>
      <c r="BB2057" s="104"/>
      <c r="BC2057" s="104"/>
      <c r="BD2057" s="104"/>
      <c r="BE2057" s="104"/>
      <c r="BF2057" s="104"/>
      <c r="BG2057" s="104"/>
      <c r="BH2057" s="104"/>
      <c r="BI2057" s="104"/>
      <c r="BJ2057" s="104"/>
      <c r="BK2057" s="104"/>
      <c r="BL2057" s="104"/>
      <c r="BM2057" s="104"/>
      <c r="BN2057" s="104"/>
      <c r="BO2057" s="104"/>
      <c r="BP2057" s="104"/>
      <c r="BQ2057" s="104"/>
      <c r="BR2057" s="104"/>
      <c r="BS2057" s="104"/>
      <c r="BT2057" s="104"/>
      <c r="BU2057" s="104"/>
      <c r="BV2057" s="104"/>
      <c r="BW2057" s="104"/>
      <c r="BX2057" s="104"/>
      <c r="BY2057" s="104"/>
      <c r="BZ2057" s="104"/>
      <c r="CA2057" s="104"/>
      <c r="CB2057" s="104"/>
      <c r="CC2057" s="104"/>
      <c r="CD2057" s="104"/>
      <c r="CE2057" s="104"/>
      <c r="CF2057" s="104"/>
      <c r="CG2057" s="104"/>
      <c r="CH2057" s="104"/>
      <c r="CI2057" s="104"/>
      <c r="CJ2057" s="104"/>
      <c r="CK2057" s="104"/>
      <c r="CL2057" s="104"/>
      <c r="CM2057" s="104"/>
      <c r="CN2057" s="104"/>
      <c r="CO2057" s="104"/>
      <c r="CP2057" s="104"/>
      <c r="CQ2057" s="104"/>
      <c r="CR2057" s="104"/>
      <c r="CS2057" s="104"/>
      <c r="CT2057" s="104"/>
      <c r="CU2057" s="104"/>
      <c r="CV2057" s="104"/>
      <c r="CW2057" s="104"/>
      <c r="CX2057" s="104"/>
      <c r="CY2057" s="104"/>
      <c r="CZ2057" s="104"/>
      <c r="DA2057" s="104"/>
      <c r="DB2057" s="104"/>
      <c r="DC2057" s="104"/>
      <c r="DD2057" s="104"/>
      <c r="DE2057" s="104"/>
      <c r="DF2057" s="104"/>
      <c r="DG2057" s="104"/>
      <c r="DH2057" s="104"/>
      <c r="DI2057" s="104"/>
      <c r="DJ2057" s="107"/>
    </row>
    <row r="2058" spans="1:114" x14ac:dyDescent="0.2">
      <c r="A2058" s="164"/>
      <c r="B2058" s="165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Q2058" s="116"/>
      <c r="R2058" s="116"/>
      <c r="S2058" s="116"/>
      <c r="T2058" s="116"/>
      <c r="U2058" s="116"/>
      <c r="V2058" s="116"/>
      <c r="W2058" s="116"/>
      <c r="X2058" s="116"/>
      <c r="Y2058" s="122"/>
      <c r="Z2058" s="104"/>
      <c r="AA2058" s="104"/>
      <c r="AB2058" s="104"/>
      <c r="AC2058" s="104"/>
      <c r="AD2058" s="104"/>
      <c r="AE2058" s="104"/>
      <c r="AF2058" s="104"/>
      <c r="AG2058" s="104"/>
      <c r="AH2058" s="104"/>
      <c r="AI2058" s="104"/>
      <c r="AJ2058" s="104"/>
      <c r="AK2058" s="104"/>
      <c r="AL2058" s="104"/>
      <c r="AM2058" s="104"/>
      <c r="AN2058" s="104"/>
      <c r="AO2058" s="104"/>
      <c r="AP2058" s="104"/>
      <c r="AQ2058" s="104"/>
      <c r="AR2058" s="104"/>
      <c r="AS2058" s="104"/>
      <c r="AT2058" s="104"/>
      <c r="AU2058" s="104"/>
      <c r="AV2058" s="104"/>
      <c r="AW2058" s="104"/>
      <c r="AX2058" s="104"/>
      <c r="AY2058" s="104"/>
      <c r="AZ2058" s="104"/>
      <c r="BA2058" s="104"/>
      <c r="BB2058" s="104"/>
      <c r="BC2058" s="104"/>
      <c r="BD2058" s="104"/>
      <c r="BE2058" s="104"/>
      <c r="BF2058" s="104"/>
      <c r="BG2058" s="104"/>
      <c r="BH2058" s="104"/>
      <c r="BI2058" s="104"/>
      <c r="BJ2058" s="104"/>
      <c r="BK2058" s="104"/>
      <c r="BL2058" s="104"/>
      <c r="BM2058" s="104"/>
      <c r="BN2058" s="104"/>
      <c r="BO2058" s="104"/>
      <c r="BP2058" s="104"/>
      <c r="BQ2058" s="104"/>
      <c r="BR2058" s="104"/>
      <c r="BS2058" s="104"/>
      <c r="BT2058" s="104"/>
      <c r="BU2058" s="104"/>
      <c r="BV2058" s="104"/>
      <c r="BW2058" s="104"/>
      <c r="BX2058" s="104"/>
      <c r="BY2058" s="104"/>
      <c r="BZ2058" s="104"/>
      <c r="CA2058" s="104"/>
      <c r="CB2058" s="104"/>
      <c r="CC2058" s="104"/>
      <c r="CD2058" s="104"/>
      <c r="CE2058" s="104"/>
      <c r="CF2058" s="104"/>
      <c r="CG2058" s="104"/>
      <c r="CH2058" s="104"/>
      <c r="CI2058" s="104"/>
      <c r="CJ2058" s="104"/>
      <c r="CK2058" s="104"/>
      <c r="CL2058" s="104"/>
      <c r="CM2058" s="104"/>
      <c r="CN2058" s="104"/>
      <c r="CO2058" s="104"/>
      <c r="CP2058" s="104"/>
      <c r="CQ2058" s="104"/>
      <c r="CR2058" s="104"/>
      <c r="CS2058" s="104"/>
      <c r="CT2058" s="104"/>
      <c r="CU2058" s="104"/>
      <c r="CV2058" s="104"/>
      <c r="CW2058" s="104"/>
      <c r="CX2058" s="104"/>
      <c r="CY2058" s="104"/>
      <c r="CZ2058" s="104"/>
      <c r="DA2058" s="104"/>
      <c r="DB2058" s="104"/>
      <c r="DC2058" s="104"/>
      <c r="DD2058" s="104"/>
      <c r="DE2058" s="104"/>
      <c r="DF2058" s="104"/>
      <c r="DG2058" s="104"/>
      <c r="DH2058" s="104"/>
      <c r="DI2058" s="104"/>
      <c r="DJ2058" s="107"/>
    </row>
    <row r="2059" spans="1:114" x14ac:dyDescent="0.2">
      <c r="A2059" s="164"/>
      <c r="B2059" s="165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Q2059" s="116"/>
      <c r="R2059" s="116"/>
      <c r="S2059" s="116"/>
      <c r="T2059" s="116"/>
      <c r="U2059" s="116"/>
      <c r="V2059" s="116"/>
      <c r="W2059" s="116"/>
      <c r="X2059" s="116"/>
      <c r="Y2059" s="122"/>
      <c r="Z2059" s="104"/>
      <c r="AA2059" s="104"/>
      <c r="AB2059" s="104"/>
      <c r="AC2059" s="104"/>
      <c r="AD2059" s="104"/>
      <c r="AE2059" s="104"/>
      <c r="AF2059" s="104"/>
      <c r="AG2059" s="104"/>
      <c r="AH2059" s="104"/>
      <c r="AI2059" s="104"/>
      <c r="AJ2059" s="104"/>
      <c r="AK2059" s="104"/>
      <c r="AL2059" s="104"/>
      <c r="AM2059" s="104"/>
      <c r="AN2059" s="104"/>
      <c r="AO2059" s="104"/>
      <c r="AP2059" s="104"/>
      <c r="AQ2059" s="104"/>
      <c r="AR2059" s="104"/>
      <c r="AS2059" s="104"/>
      <c r="AT2059" s="104"/>
      <c r="AU2059" s="104"/>
      <c r="AV2059" s="104"/>
      <c r="AW2059" s="104"/>
      <c r="AX2059" s="104"/>
      <c r="AY2059" s="104"/>
      <c r="AZ2059" s="104"/>
      <c r="BA2059" s="104"/>
      <c r="BB2059" s="104"/>
      <c r="BC2059" s="104"/>
      <c r="BD2059" s="104"/>
      <c r="BE2059" s="104"/>
      <c r="BF2059" s="104"/>
      <c r="BG2059" s="104"/>
      <c r="BH2059" s="104"/>
      <c r="BI2059" s="104"/>
      <c r="BJ2059" s="104"/>
      <c r="BK2059" s="104"/>
      <c r="BL2059" s="104"/>
      <c r="BM2059" s="104"/>
      <c r="BN2059" s="104"/>
      <c r="BO2059" s="104"/>
      <c r="BP2059" s="104"/>
      <c r="BQ2059" s="104"/>
      <c r="BR2059" s="104"/>
      <c r="BS2059" s="104"/>
      <c r="BT2059" s="104"/>
      <c r="BU2059" s="104"/>
      <c r="BV2059" s="104"/>
      <c r="BW2059" s="104"/>
      <c r="BX2059" s="104"/>
      <c r="BY2059" s="104"/>
      <c r="BZ2059" s="104"/>
      <c r="CA2059" s="104"/>
      <c r="CB2059" s="104"/>
      <c r="CC2059" s="104"/>
      <c r="CD2059" s="104"/>
      <c r="CE2059" s="104"/>
      <c r="CF2059" s="104"/>
      <c r="CG2059" s="104"/>
      <c r="CH2059" s="104"/>
      <c r="CI2059" s="104"/>
      <c r="CJ2059" s="104"/>
      <c r="CK2059" s="104"/>
      <c r="CL2059" s="104"/>
      <c r="CM2059" s="104"/>
      <c r="CN2059" s="104"/>
      <c r="CO2059" s="104"/>
      <c r="CP2059" s="104"/>
      <c r="CQ2059" s="104"/>
      <c r="CR2059" s="104"/>
      <c r="CS2059" s="104"/>
      <c r="CT2059" s="104"/>
      <c r="CU2059" s="104"/>
      <c r="CV2059" s="104"/>
      <c r="CW2059" s="104"/>
      <c r="CX2059" s="104"/>
      <c r="CY2059" s="104"/>
      <c r="CZ2059" s="104"/>
      <c r="DA2059" s="104"/>
      <c r="DB2059" s="104"/>
      <c r="DC2059" s="104"/>
      <c r="DD2059" s="104"/>
      <c r="DE2059" s="104"/>
      <c r="DF2059" s="104"/>
      <c r="DG2059" s="104"/>
      <c r="DH2059" s="104"/>
      <c r="DI2059" s="104"/>
      <c r="DJ2059" s="107"/>
    </row>
    <row r="2060" spans="1:114" x14ac:dyDescent="0.2">
      <c r="A2060" s="164"/>
      <c r="B2060" s="165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Q2060" s="116"/>
      <c r="R2060" s="116"/>
      <c r="S2060" s="116"/>
      <c r="T2060" s="116"/>
      <c r="U2060" s="116"/>
      <c r="V2060" s="116"/>
      <c r="W2060" s="116"/>
      <c r="X2060" s="116"/>
      <c r="Y2060" s="122"/>
      <c r="Z2060" s="104"/>
      <c r="AA2060" s="104"/>
      <c r="AB2060" s="104"/>
      <c r="AC2060" s="104"/>
      <c r="AD2060" s="104"/>
      <c r="AE2060" s="104"/>
      <c r="AF2060" s="104"/>
      <c r="AG2060" s="104"/>
      <c r="AH2060" s="104"/>
      <c r="AI2060" s="104"/>
      <c r="AJ2060" s="104"/>
      <c r="AK2060" s="104"/>
      <c r="AL2060" s="104"/>
      <c r="AM2060" s="104"/>
      <c r="AN2060" s="104"/>
      <c r="AO2060" s="104"/>
      <c r="AP2060" s="104"/>
      <c r="AQ2060" s="104"/>
      <c r="AR2060" s="104"/>
      <c r="AS2060" s="104"/>
      <c r="AT2060" s="104"/>
      <c r="AU2060" s="104"/>
      <c r="AV2060" s="104"/>
      <c r="AW2060" s="104"/>
      <c r="AX2060" s="104"/>
      <c r="AY2060" s="104"/>
      <c r="AZ2060" s="104"/>
      <c r="BA2060" s="104"/>
      <c r="BB2060" s="104"/>
      <c r="BC2060" s="104"/>
      <c r="BD2060" s="104"/>
      <c r="BE2060" s="104"/>
      <c r="BF2060" s="104"/>
      <c r="BG2060" s="104"/>
      <c r="BH2060" s="104"/>
      <c r="BI2060" s="104"/>
      <c r="BJ2060" s="104"/>
      <c r="BK2060" s="104"/>
      <c r="BL2060" s="104"/>
      <c r="BM2060" s="104"/>
      <c r="BN2060" s="104"/>
      <c r="BO2060" s="104"/>
      <c r="BP2060" s="104"/>
      <c r="BQ2060" s="104"/>
      <c r="BR2060" s="104"/>
      <c r="BS2060" s="104"/>
      <c r="BT2060" s="104"/>
      <c r="BU2060" s="104"/>
      <c r="BV2060" s="104"/>
      <c r="BW2060" s="104"/>
      <c r="BX2060" s="104"/>
      <c r="BY2060" s="104"/>
      <c r="BZ2060" s="104"/>
      <c r="CA2060" s="104"/>
      <c r="CB2060" s="104"/>
      <c r="CC2060" s="104"/>
      <c r="CD2060" s="104"/>
      <c r="CE2060" s="104"/>
      <c r="CF2060" s="104"/>
      <c r="CG2060" s="104"/>
      <c r="CH2060" s="104"/>
      <c r="CI2060" s="104"/>
      <c r="CJ2060" s="104"/>
      <c r="CK2060" s="104"/>
      <c r="CL2060" s="104"/>
      <c r="CM2060" s="104"/>
      <c r="CN2060" s="104"/>
      <c r="CO2060" s="104"/>
      <c r="CP2060" s="104"/>
      <c r="CQ2060" s="104"/>
      <c r="CR2060" s="104"/>
      <c r="CS2060" s="104"/>
      <c r="CT2060" s="104"/>
      <c r="CU2060" s="104"/>
      <c r="CV2060" s="104"/>
      <c r="CW2060" s="104"/>
      <c r="CX2060" s="104"/>
      <c r="CY2060" s="104"/>
      <c r="CZ2060" s="104"/>
      <c r="DA2060" s="104"/>
      <c r="DB2060" s="104"/>
      <c r="DC2060" s="104"/>
      <c r="DD2060" s="104"/>
      <c r="DE2060" s="104"/>
      <c r="DF2060" s="104"/>
      <c r="DG2060" s="104"/>
      <c r="DH2060" s="104"/>
      <c r="DI2060" s="104"/>
      <c r="DJ2060" s="107"/>
    </row>
    <row r="2061" spans="1:114" x14ac:dyDescent="0.2">
      <c r="A2061" s="164"/>
      <c r="B2061" s="165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Q2061" s="116"/>
      <c r="R2061" s="116"/>
      <c r="S2061" s="116"/>
      <c r="T2061" s="116"/>
      <c r="U2061" s="116"/>
      <c r="V2061" s="116"/>
      <c r="W2061" s="116"/>
      <c r="X2061" s="116"/>
      <c r="Y2061" s="122"/>
      <c r="Z2061" s="104"/>
      <c r="AA2061" s="104"/>
      <c r="AB2061" s="104"/>
      <c r="AC2061" s="104"/>
      <c r="AD2061" s="104"/>
      <c r="AE2061" s="104"/>
      <c r="AF2061" s="104"/>
      <c r="AG2061" s="104"/>
      <c r="AH2061" s="104"/>
      <c r="AI2061" s="104"/>
      <c r="AJ2061" s="104"/>
      <c r="AK2061" s="104"/>
      <c r="AL2061" s="104"/>
      <c r="AM2061" s="104"/>
      <c r="AN2061" s="104"/>
      <c r="AO2061" s="104"/>
      <c r="AP2061" s="104"/>
      <c r="AQ2061" s="104"/>
      <c r="AR2061" s="104"/>
      <c r="AS2061" s="104"/>
      <c r="AT2061" s="104"/>
      <c r="AU2061" s="104"/>
      <c r="AV2061" s="104"/>
      <c r="AW2061" s="104"/>
      <c r="AX2061" s="104"/>
      <c r="AY2061" s="104"/>
      <c r="AZ2061" s="104"/>
      <c r="BA2061" s="104"/>
      <c r="BB2061" s="104"/>
      <c r="BC2061" s="104"/>
      <c r="BD2061" s="104"/>
      <c r="BE2061" s="104"/>
      <c r="BF2061" s="104"/>
      <c r="BG2061" s="104"/>
      <c r="BH2061" s="104"/>
      <c r="BI2061" s="104"/>
      <c r="BJ2061" s="104"/>
      <c r="BK2061" s="104"/>
      <c r="BL2061" s="104"/>
      <c r="BM2061" s="104"/>
      <c r="BN2061" s="104"/>
      <c r="BO2061" s="104"/>
      <c r="BP2061" s="104"/>
      <c r="BQ2061" s="104"/>
      <c r="BR2061" s="104"/>
      <c r="BS2061" s="104"/>
      <c r="BT2061" s="104"/>
      <c r="BU2061" s="104"/>
      <c r="BV2061" s="104"/>
      <c r="BW2061" s="104"/>
      <c r="BX2061" s="104"/>
      <c r="BY2061" s="104"/>
      <c r="BZ2061" s="104"/>
      <c r="CA2061" s="104"/>
      <c r="CB2061" s="104"/>
      <c r="CC2061" s="104"/>
      <c r="CD2061" s="104"/>
      <c r="CE2061" s="104"/>
      <c r="CF2061" s="104"/>
      <c r="CG2061" s="104"/>
      <c r="CH2061" s="104"/>
      <c r="CI2061" s="104"/>
      <c r="CJ2061" s="104"/>
      <c r="CK2061" s="104"/>
      <c r="CL2061" s="104"/>
      <c r="CM2061" s="104"/>
      <c r="CN2061" s="104"/>
      <c r="CO2061" s="104"/>
      <c r="CP2061" s="104"/>
      <c r="CQ2061" s="104"/>
      <c r="CR2061" s="104"/>
      <c r="CS2061" s="104"/>
      <c r="CT2061" s="104"/>
      <c r="CU2061" s="104"/>
      <c r="CV2061" s="104"/>
      <c r="CW2061" s="104"/>
      <c r="CX2061" s="104"/>
      <c r="CY2061" s="104"/>
      <c r="CZ2061" s="104"/>
      <c r="DA2061" s="104"/>
      <c r="DB2061" s="104"/>
      <c r="DC2061" s="104"/>
      <c r="DD2061" s="104"/>
      <c r="DE2061" s="104"/>
      <c r="DF2061" s="104"/>
      <c r="DG2061" s="104"/>
      <c r="DH2061" s="104"/>
      <c r="DI2061" s="104"/>
      <c r="DJ2061" s="107"/>
    </row>
    <row r="2062" spans="1:114" x14ac:dyDescent="0.2">
      <c r="A2062" s="164"/>
      <c r="B2062" s="165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Q2062" s="116"/>
      <c r="R2062" s="116"/>
      <c r="S2062" s="116"/>
      <c r="T2062" s="116"/>
      <c r="U2062" s="116"/>
      <c r="V2062" s="116"/>
      <c r="W2062" s="116"/>
      <c r="X2062" s="116"/>
      <c r="Y2062" s="122"/>
      <c r="Z2062" s="104"/>
      <c r="AA2062" s="104"/>
      <c r="AB2062" s="104"/>
      <c r="AC2062" s="104"/>
      <c r="AD2062" s="104"/>
      <c r="AE2062" s="104"/>
      <c r="AF2062" s="104"/>
      <c r="AG2062" s="104"/>
      <c r="AH2062" s="104"/>
      <c r="AI2062" s="104"/>
      <c r="AJ2062" s="104"/>
      <c r="AK2062" s="104"/>
      <c r="AL2062" s="104"/>
      <c r="AM2062" s="104"/>
      <c r="AN2062" s="104"/>
      <c r="AO2062" s="104"/>
      <c r="AP2062" s="104"/>
      <c r="AQ2062" s="104"/>
      <c r="AR2062" s="104"/>
      <c r="AS2062" s="104"/>
      <c r="AT2062" s="104"/>
      <c r="AU2062" s="104"/>
      <c r="AV2062" s="104"/>
      <c r="AW2062" s="104"/>
      <c r="AX2062" s="104"/>
      <c r="AY2062" s="104"/>
      <c r="AZ2062" s="104"/>
      <c r="BA2062" s="104"/>
      <c r="BB2062" s="104"/>
      <c r="BC2062" s="104"/>
      <c r="BD2062" s="104"/>
      <c r="BE2062" s="104"/>
      <c r="BF2062" s="104"/>
      <c r="BG2062" s="104"/>
      <c r="BH2062" s="104"/>
      <c r="BI2062" s="104"/>
      <c r="BJ2062" s="104"/>
      <c r="BK2062" s="104"/>
      <c r="BL2062" s="104"/>
      <c r="BM2062" s="104"/>
      <c r="BN2062" s="104"/>
      <c r="BO2062" s="104"/>
      <c r="BP2062" s="104"/>
      <c r="BQ2062" s="104"/>
      <c r="BR2062" s="104"/>
      <c r="BS2062" s="104"/>
      <c r="BT2062" s="104"/>
      <c r="BU2062" s="104"/>
      <c r="BV2062" s="104"/>
      <c r="BW2062" s="104"/>
      <c r="BX2062" s="104"/>
      <c r="BY2062" s="104"/>
      <c r="BZ2062" s="104"/>
      <c r="CA2062" s="104"/>
      <c r="CB2062" s="104"/>
      <c r="CC2062" s="104"/>
      <c r="CD2062" s="104"/>
      <c r="CE2062" s="104"/>
      <c r="CF2062" s="104"/>
      <c r="CG2062" s="104"/>
      <c r="CH2062" s="104"/>
      <c r="CI2062" s="104"/>
      <c r="CJ2062" s="104"/>
      <c r="CK2062" s="104"/>
      <c r="CL2062" s="104"/>
      <c r="CM2062" s="104"/>
      <c r="CN2062" s="104"/>
      <c r="CO2062" s="104"/>
      <c r="CP2062" s="104"/>
      <c r="CQ2062" s="104"/>
      <c r="CR2062" s="104"/>
      <c r="CS2062" s="104"/>
      <c r="CT2062" s="104"/>
      <c r="CU2062" s="104"/>
      <c r="CV2062" s="104"/>
      <c r="CW2062" s="104"/>
      <c r="CX2062" s="104"/>
      <c r="CY2062" s="104"/>
      <c r="CZ2062" s="104"/>
      <c r="DA2062" s="104"/>
      <c r="DB2062" s="104"/>
      <c r="DC2062" s="104"/>
      <c r="DD2062" s="104"/>
      <c r="DE2062" s="104"/>
      <c r="DF2062" s="104"/>
      <c r="DG2062" s="104"/>
      <c r="DH2062" s="104"/>
      <c r="DI2062" s="104"/>
      <c r="DJ2062" s="107"/>
    </row>
    <row r="2063" spans="1:114" x14ac:dyDescent="0.2">
      <c r="A2063" s="164"/>
      <c r="B2063" s="165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Q2063" s="116"/>
      <c r="R2063" s="116"/>
      <c r="S2063" s="116"/>
      <c r="T2063" s="116"/>
      <c r="U2063" s="116"/>
      <c r="V2063" s="116"/>
      <c r="W2063" s="116"/>
      <c r="X2063" s="116"/>
      <c r="Y2063" s="122"/>
      <c r="Z2063" s="104"/>
      <c r="AA2063" s="104"/>
      <c r="AB2063" s="104"/>
      <c r="AC2063" s="104"/>
      <c r="AD2063" s="104"/>
      <c r="AE2063" s="104"/>
      <c r="AF2063" s="104"/>
      <c r="AG2063" s="104"/>
      <c r="AH2063" s="104"/>
      <c r="AI2063" s="104"/>
      <c r="AJ2063" s="104"/>
      <c r="AK2063" s="104"/>
      <c r="AL2063" s="104"/>
      <c r="AM2063" s="104"/>
      <c r="AN2063" s="104"/>
      <c r="AO2063" s="104"/>
      <c r="AP2063" s="104"/>
      <c r="AQ2063" s="104"/>
      <c r="AR2063" s="104"/>
      <c r="AS2063" s="104"/>
      <c r="AT2063" s="104"/>
      <c r="AU2063" s="104"/>
      <c r="AV2063" s="104"/>
      <c r="AW2063" s="104"/>
      <c r="AX2063" s="104"/>
      <c r="AY2063" s="104"/>
      <c r="AZ2063" s="104"/>
      <c r="BA2063" s="104"/>
      <c r="BB2063" s="104"/>
      <c r="BC2063" s="104"/>
      <c r="BD2063" s="104"/>
      <c r="BE2063" s="104"/>
      <c r="BF2063" s="104"/>
      <c r="BG2063" s="104"/>
      <c r="BH2063" s="104"/>
      <c r="BI2063" s="104"/>
      <c r="BJ2063" s="104"/>
      <c r="BK2063" s="104"/>
      <c r="BL2063" s="104"/>
      <c r="BM2063" s="104"/>
      <c r="BN2063" s="104"/>
      <c r="BO2063" s="104"/>
      <c r="BP2063" s="104"/>
      <c r="BQ2063" s="104"/>
      <c r="BR2063" s="104"/>
      <c r="BS2063" s="104"/>
      <c r="BT2063" s="104"/>
      <c r="BU2063" s="104"/>
      <c r="BV2063" s="104"/>
      <c r="BW2063" s="104"/>
      <c r="BX2063" s="104"/>
      <c r="BY2063" s="104"/>
      <c r="BZ2063" s="104"/>
      <c r="CA2063" s="104"/>
      <c r="CB2063" s="104"/>
      <c r="CC2063" s="104"/>
      <c r="CD2063" s="104"/>
      <c r="CE2063" s="104"/>
      <c r="CF2063" s="104"/>
      <c r="CG2063" s="104"/>
      <c r="CH2063" s="104"/>
      <c r="CI2063" s="104"/>
      <c r="CJ2063" s="104"/>
      <c r="CK2063" s="104"/>
      <c r="CL2063" s="104"/>
      <c r="CM2063" s="104"/>
      <c r="CN2063" s="104"/>
      <c r="CO2063" s="104"/>
      <c r="CP2063" s="104"/>
      <c r="CQ2063" s="104"/>
      <c r="CR2063" s="104"/>
      <c r="CS2063" s="104"/>
      <c r="CT2063" s="104"/>
      <c r="CU2063" s="104"/>
      <c r="CV2063" s="104"/>
      <c r="CW2063" s="104"/>
      <c r="CX2063" s="104"/>
      <c r="CY2063" s="104"/>
      <c r="CZ2063" s="104"/>
      <c r="DA2063" s="104"/>
      <c r="DB2063" s="104"/>
      <c r="DC2063" s="104"/>
      <c r="DD2063" s="104"/>
      <c r="DE2063" s="104"/>
      <c r="DF2063" s="104"/>
      <c r="DG2063" s="104"/>
      <c r="DH2063" s="104"/>
      <c r="DI2063" s="104"/>
      <c r="DJ2063" s="107"/>
    </row>
    <row r="2064" spans="1:114" x14ac:dyDescent="0.2">
      <c r="A2064" s="164"/>
      <c r="B2064" s="165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Q2064" s="116"/>
      <c r="R2064" s="116"/>
      <c r="S2064" s="116"/>
      <c r="T2064" s="116"/>
      <c r="U2064" s="116"/>
      <c r="V2064" s="116"/>
      <c r="W2064" s="116"/>
      <c r="X2064" s="116"/>
      <c r="Y2064" s="122"/>
      <c r="Z2064" s="104"/>
      <c r="AA2064" s="104"/>
      <c r="AB2064" s="104"/>
      <c r="AC2064" s="104"/>
      <c r="AD2064" s="104"/>
      <c r="AE2064" s="104"/>
      <c r="AF2064" s="104"/>
      <c r="AG2064" s="104"/>
      <c r="AH2064" s="104"/>
      <c r="AI2064" s="104"/>
      <c r="AJ2064" s="104"/>
      <c r="AK2064" s="104"/>
      <c r="AL2064" s="104"/>
      <c r="AM2064" s="104"/>
      <c r="AN2064" s="104"/>
      <c r="AO2064" s="104"/>
      <c r="AP2064" s="104"/>
      <c r="AQ2064" s="104"/>
      <c r="AR2064" s="104"/>
      <c r="AS2064" s="104"/>
      <c r="AT2064" s="104"/>
      <c r="AU2064" s="104"/>
      <c r="AV2064" s="104"/>
      <c r="AW2064" s="104"/>
      <c r="AX2064" s="104"/>
      <c r="AY2064" s="104"/>
      <c r="AZ2064" s="104"/>
      <c r="BA2064" s="104"/>
      <c r="BB2064" s="104"/>
      <c r="BC2064" s="104"/>
      <c r="BD2064" s="104"/>
      <c r="BE2064" s="104"/>
      <c r="BF2064" s="104"/>
      <c r="BG2064" s="104"/>
      <c r="BH2064" s="104"/>
      <c r="BI2064" s="104"/>
      <c r="BJ2064" s="104"/>
      <c r="BK2064" s="104"/>
      <c r="BL2064" s="104"/>
      <c r="BM2064" s="104"/>
      <c r="BN2064" s="104"/>
      <c r="BO2064" s="104"/>
      <c r="BP2064" s="104"/>
      <c r="BQ2064" s="104"/>
      <c r="BR2064" s="104"/>
      <c r="BS2064" s="104"/>
      <c r="BT2064" s="104"/>
      <c r="BU2064" s="104"/>
      <c r="BV2064" s="104"/>
      <c r="BW2064" s="104"/>
      <c r="BX2064" s="104"/>
      <c r="BY2064" s="104"/>
      <c r="BZ2064" s="104"/>
      <c r="CA2064" s="104"/>
      <c r="CB2064" s="104"/>
      <c r="CC2064" s="104"/>
      <c r="CD2064" s="104"/>
      <c r="CE2064" s="104"/>
      <c r="CF2064" s="104"/>
      <c r="CG2064" s="104"/>
      <c r="CH2064" s="104"/>
      <c r="CI2064" s="104"/>
      <c r="CJ2064" s="104"/>
      <c r="CK2064" s="104"/>
      <c r="CL2064" s="104"/>
      <c r="CM2064" s="104"/>
      <c r="CN2064" s="104"/>
      <c r="CO2064" s="104"/>
      <c r="CP2064" s="104"/>
      <c r="CQ2064" s="104"/>
      <c r="CR2064" s="104"/>
      <c r="CS2064" s="104"/>
      <c r="CT2064" s="104"/>
      <c r="CU2064" s="104"/>
      <c r="CV2064" s="104"/>
      <c r="CW2064" s="104"/>
      <c r="CX2064" s="104"/>
      <c r="CY2064" s="104"/>
      <c r="CZ2064" s="104"/>
      <c r="DA2064" s="104"/>
      <c r="DB2064" s="104"/>
      <c r="DC2064" s="104"/>
      <c r="DD2064" s="104"/>
      <c r="DE2064" s="104"/>
      <c r="DF2064" s="104"/>
      <c r="DG2064" s="104"/>
      <c r="DH2064" s="104"/>
      <c r="DI2064" s="104"/>
      <c r="DJ2064" s="107"/>
    </row>
    <row r="2065" spans="1:114" x14ac:dyDescent="0.2">
      <c r="A2065" s="164"/>
      <c r="B2065" s="165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Q2065" s="116"/>
      <c r="R2065" s="116"/>
      <c r="S2065" s="116"/>
      <c r="T2065" s="116"/>
      <c r="U2065" s="116"/>
      <c r="V2065" s="116"/>
      <c r="W2065" s="116"/>
      <c r="X2065" s="116"/>
      <c r="Y2065" s="122"/>
      <c r="Z2065" s="104"/>
      <c r="AA2065" s="104"/>
      <c r="AB2065" s="104"/>
      <c r="AC2065" s="104"/>
      <c r="AD2065" s="104"/>
      <c r="AE2065" s="104"/>
      <c r="AF2065" s="104"/>
      <c r="AG2065" s="104"/>
      <c r="AH2065" s="104"/>
      <c r="AI2065" s="104"/>
      <c r="AJ2065" s="104"/>
      <c r="AK2065" s="104"/>
      <c r="AL2065" s="104"/>
      <c r="AM2065" s="104"/>
      <c r="AN2065" s="104"/>
      <c r="AO2065" s="104"/>
      <c r="AP2065" s="104"/>
      <c r="AQ2065" s="104"/>
      <c r="AR2065" s="104"/>
      <c r="AS2065" s="104"/>
      <c r="AT2065" s="104"/>
      <c r="AU2065" s="104"/>
      <c r="AV2065" s="104"/>
      <c r="AW2065" s="104"/>
      <c r="AX2065" s="104"/>
      <c r="AY2065" s="104"/>
      <c r="AZ2065" s="104"/>
      <c r="BA2065" s="104"/>
      <c r="BB2065" s="104"/>
      <c r="BC2065" s="104"/>
      <c r="BD2065" s="104"/>
      <c r="BE2065" s="104"/>
      <c r="BF2065" s="104"/>
      <c r="BG2065" s="104"/>
      <c r="BH2065" s="104"/>
      <c r="BI2065" s="104"/>
      <c r="BJ2065" s="104"/>
      <c r="BK2065" s="104"/>
      <c r="BL2065" s="104"/>
      <c r="BM2065" s="104"/>
      <c r="BN2065" s="104"/>
      <c r="BO2065" s="104"/>
      <c r="BP2065" s="104"/>
      <c r="BQ2065" s="104"/>
      <c r="BR2065" s="104"/>
      <c r="BS2065" s="104"/>
      <c r="BT2065" s="104"/>
      <c r="BU2065" s="104"/>
      <c r="BV2065" s="104"/>
      <c r="BW2065" s="104"/>
      <c r="BX2065" s="104"/>
      <c r="BY2065" s="104"/>
      <c r="BZ2065" s="104"/>
      <c r="CA2065" s="104"/>
      <c r="CB2065" s="104"/>
      <c r="CC2065" s="104"/>
      <c r="CD2065" s="104"/>
      <c r="CE2065" s="104"/>
      <c r="CF2065" s="104"/>
      <c r="CG2065" s="104"/>
      <c r="CH2065" s="104"/>
      <c r="CI2065" s="104"/>
      <c r="CJ2065" s="104"/>
      <c r="CK2065" s="104"/>
      <c r="CL2065" s="104"/>
      <c r="CM2065" s="104"/>
      <c r="CN2065" s="104"/>
      <c r="CO2065" s="104"/>
      <c r="CP2065" s="104"/>
      <c r="CQ2065" s="104"/>
      <c r="CR2065" s="104"/>
      <c r="CS2065" s="104"/>
      <c r="CT2065" s="104"/>
      <c r="CU2065" s="104"/>
      <c r="CV2065" s="104"/>
      <c r="CW2065" s="104"/>
      <c r="CX2065" s="104"/>
      <c r="CY2065" s="104"/>
      <c r="CZ2065" s="104"/>
      <c r="DA2065" s="104"/>
      <c r="DB2065" s="104"/>
      <c r="DC2065" s="104"/>
      <c r="DD2065" s="104"/>
      <c r="DE2065" s="104"/>
      <c r="DF2065" s="104"/>
      <c r="DG2065" s="104"/>
      <c r="DH2065" s="104"/>
      <c r="DI2065" s="104"/>
      <c r="DJ2065" s="107"/>
    </row>
    <row r="2066" spans="1:114" x14ac:dyDescent="0.2">
      <c r="A2066" s="164"/>
      <c r="B2066" s="165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Q2066" s="116"/>
      <c r="R2066" s="116"/>
      <c r="S2066" s="116"/>
      <c r="T2066" s="116"/>
      <c r="U2066" s="116"/>
      <c r="V2066" s="116"/>
      <c r="W2066" s="116"/>
      <c r="X2066" s="116"/>
      <c r="Y2066" s="122"/>
      <c r="Z2066" s="104"/>
      <c r="AA2066" s="104"/>
      <c r="AB2066" s="104"/>
      <c r="AC2066" s="104"/>
      <c r="AD2066" s="104"/>
      <c r="AE2066" s="104"/>
      <c r="AF2066" s="104"/>
      <c r="AG2066" s="104"/>
      <c r="AH2066" s="104"/>
      <c r="AI2066" s="104"/>
      <c r="AJ2066" s="104"/>
      <c r="AK2066" s="104"/>
      <c r="AL2066" s="104"/>
      <c r="AM2066" s="104"/>
      <c r="AN2066" s="104"/>
      <c r="AO2066" s="104"/>
      <c r="AP2066" s="104"/>
      <c r="AQ2066" s="104"/>
      <c r="AR2066" s="104"/>
      <c r="AS2066" s="104"/>
      <c r="AT2066" s="104"/>
      <c r="AU2066" s="104"/>
      <c r="AV2066" s="104"/>
      <c r="AW2066" s="104"/>
      <c r="AX2066" s="104"/>
      <c r="AY2066" s="104"/>
      <c r="AZ2066" s="104"/>
      <c r="BA2066" s="104"/>
      <c r="BB2066" s="104"/>
      <c r="BC2066" s="104"/>
      <c r="BD2066" s="104"/>
      <c r="BE2066" s="104"/>
      <c r="BF2066" s="104"/>
      <c r="BG2066" s="104"/>
      <c r="BH2066" s="104"/>
      <c r="BI2066" s="104"/>
      <c r="BJ2066" s="104"/>
      <c r="BK2066" s="104"/>
      <c r="BL2066" s="104"/>
      <c r="BM2066" s="104"/>
      <c r="BN2066" s="104"/>
      <c r="BO2066" s="104"/>
      <c r="BP2066" s="104"/>
      <c r="BQ2066" s="104"/>
      <c r="BR2066" s="104"/>
      <c r="BS2066" s="104"/>
      <c r="BT2066" s="104"/>
      <c r="BU2066" s="104"/>
      <c r="BV2066" s="104"/>
      <c r="BW2066" s="104"/>
      <c r="BX2066" s="104"/>
      <c r="BY2066" s="104"/>
      <c r="BZ2066" s="104"/>
      <c r="CA2066" s="104"/>
      <c r="CB2066" s="104"/>
      <c r="CC2066" s="104"/>
      <c r="CD2066" s="104"/>
      <c r="CE2066" s="104"/>
      <c r="CF2066" s="104"/>
      <c r="CG2066" s="104"/>
      <c r="CH2066" s="104"/>
      <c r="CI2066" s="104"/>
      <c r="CJ2066" s="104"/>
      <c r="CK2066" s="104"/>
      <c r="CL2066" s="104"/>
      <c r="CM2066" s="104"/>
      <c r="CN2066" s="104"/>
      <c r="CO2066" s="104"/>
      <c r="CP2066" s="104"/>
      <c r="CQ2066" s="104"/>
      <c r="CR2066" s="104"/>
      <c r="CS2066" s="104"/>
      <c r="CT2066" s="104"/>
      <c r="CU2066" s="104"/>
      <c r="CV2066" s="104"/>
      <c r="CW2066" s="104"/>
      <c r="CX2066" s="104"/>
      <c r="CY2066" s="104"/>
      <c r="CZ2066" s="104"/>
      <c r="DA2066" s="104"/>
      <c r="DB2066" s="104"/>
      <c r="DC2066" s="104"/>
      <c r="DD2066" s="104"/>
      <c r="DE2066" s="104"/>
      <c r="DF2066" s="104"/>
      <c r="DG2066" s="104"/>
      <c r="DH2066" s="104"/>
      <c r="DI2066" s="104"/>
      <c r="DJ2066" s="107"/>
    </row>
    <row r="2067" spans="1:114" x14ac:dyDescent="0.2">
      <c r="A2067" s="164"/>
      <c r="B2067" s="165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Q2067" s="116"/>
      <c r="R2067" s="116"/>
      <c r="S2067" s="116"/>
      <c r="T2067" s="116"/>
      <c r="U2067" s="116"/>
      <c r="V2067" s="116"/>
      <c r="W2067" s="116"/>
      <c r="X2067" s="116"/>
      <c r="Y2067" s="122"/>
      <c r="Z2067" s="104"/>
      <c r="AA2067" s="104"/>
      <c r="AB2067" s="104"/>
      <c r="AC2067" s="104"/>
      <c r="AD2067" s="104"/>
      <c r="AE2067" s="104"/>
      <c r="AF2067" s="104"/>
      <c r="AG2067" s="104"/>
      <c r="AH2067" s="104"/>
      <c r="AI2067" s="104"/>
      <c r="AJ2067" s="104"/>
      <c r="AK2067" s="104"/>
      <c r="AL2067" s="104"/>
      <c r="AM2067" s="104"/>
      <c r="AN2067" s="104"/>
      <c r="AO2067" s="104"/>
      <c r="AP2067" s="104"/>
      <c r="AQ2067" s="104"/>
      <c r="AR2067" s="104"/>
      <c r="AS2067" s="104"/>
      <c r="AT2067" s="104"/>
      <c r="AU2067" s="104"/>
      <c r="AV2067" s="104"/>
      <c r="AW2067" s="104"/>
      <c r="AX2067" s="104"/>
      <c r="AY2067" s="104"/>
      <c r="AZ2067" s="104"/>
      <c r="BA2067" s="104"/>
      <c r="BB2067" s="104"/>
      <c r="BC2067" s="104"/>
      <c r="BD2067" s="104"/>
      <c r="BE2067" s="104"/>
      <c r="BF2067" s="104"/>
      <c r="BG2067" s="104"/>
      <c r="BH2067" s="104"/>
      <c r="BI2067" s="104"/>
      <c r="BJ2067" s="104"/>
      <c r="BK2067" s="104"/>
      <c r="BL2067" s="104"/>
      <c r="BM2067" s="104"/>
      <c r="BN2067" s="104"/>
      <c r="BO2067" s="104"/>
      <c r="BP2067" s="104"/>
      <c r="BQ2067" s="104"/>
      <c r="BR2067" s="104"/>
      <c r="BS2067" s="104"/>
      <c r="BT2067" s="104"/>
      <c r="BU2067" s="104"/>
      <c r="BV2067" s="104"/>
      <c r="BW2067" s="104"/>
      <c r="BX2067" s="104"/>
      <c r="BY2067" s="104"/>
      <c r="BZ2067" s="104"/>
      <c r="CA2067" s="104"/>
      <c r="CB2067" s="104"/>
      <c r="CC2067" s="104"/>
      <c r="CD2067" s="104"/>
      <c r="CE2067" s="104"/>
      <c r="CF2067" s="104"/>
      <c r="CG2067" s="104"/>
      <c r="CH2067" s="104"/>
      <c r="CI2067" s="104"/>
      <c r="CJ2067" s="104"/>
      <c r="CK2067" s="104"/>
      <c r="CL2067" s="104"/>
      <c r="CM2067" s="104"/>
      <c r="CN2067" s="104"/>
      <c r="CO2067" s="104"/>
      <c r="CP2067" s="104"/>
      <c r="CQ2067" s="104"/>
      <c r="CR2067" s="104"/>
      <c r="CS2067" s="104"/>
      <c r="CT2067" s="104"/>
      <c r="CU2067" s="104"/>
      <c r="CV2067" s="104"/>
      <c r="CW2067" s="104"/>
      <c r="CX2067" s="104"/>
      <c r="CY2067" s="104"/>
      <c r="CZ2067" s="104"/>
      <c r="DA2067" s="104"/>
      <c r="DB2067" s="104"/>
      <c r="DC2067" s="104"/>
      <c r="DD2067" s="104"/>
      <c r="DE2067" s="104"/>
      <c r="DF2067" s="104"/>
      <c r="DG2067" s="104"/>
      <c r="DH2067" s="104"/>
      <c r="DI2067" s="104"/>
      <c r="DJ2067" s="107"/>
    </row>
    <row r="2068" spans="1:114" x14ac:dyDescent="0.2">
      <c r="A2068" s="164"/>
      <c r="B2068" s="165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Q2068" s="116"/>
      <c r="R2068" s="116"/>
      <c r="S2068" s="116"/>
      <c r="T2068" s="116"/>
      <c r="U2068" s="116"/>
      <c r="V2068" s="116"/>
      <c r="W2068" s="116"/>
      <c r="X2068" s="116"/>
      <c r="Y2068" s="122"/>
      <c r="Z2068" s="104"/>
      <c r="AA2068" s="104"/>
      <c r="AB2068" s="104"/>
      <c r="AC2068" s="104"/>
      <c r="AD2068" s="104"/>
      <c r="AE2068" s="104"/>
      <c r="AF2068" s="104"/>
      <c r="AG2068" s="104"/>
      <c r="AH2068" s="104"/>
      <c r="AI2068" s="104"/>
      <c r="AJ2068" s="104"/>
      <c r="AK2068" s="104"/>
      <c r="AL2068" s="104"/>
      <c r="AM2068" s="104"/>
      <c r="AN2068" s="104"/>
      <c r="AO2068" s="104"/>
      <c r="AP2068" s="104"/>
      <c r="AQ2068" s="104"/>
      <c r="AR2068" s="104"/>
      <c r="AS2068" s="104"/>
      <c r="AT2068" s="104"/>
      <c r="AU2068" s="104"/>
      <c r="AV2068" s="104"/>
      <c r="AW2068" s="104"/>
      <c r="AX2068" s="104"/>
      <c r="AY2068" s="104"/>
      <c r="AZ2068" s="104"/>
      <c r="BA2068" s="104"/>
      <c r="BB2068" s="104"/>
      <c r="BC2068" s="104"/>
      <c r="BD2068" s="104"/>
      <c r="BE2068" s="104"/>
      <c r="BF2068" s="104"/>
      <c r="BG2068" s="104"/>
      <c r="BH2068" s="104"/>
      <c r="BI2068" s="104"/>
      <c r="BJ2068" s="104"/>
      <c r="BK2068" s="104"/>
      <c r="BL2068" s="104"/>
      <c r="BM2068" s="104"/>
      <c r="BN2068" s="104"/>
      <c r="BO2068" s="104"/>
      <c r="BP2068" s="104"/>
      <c r="BQ2068" s="104"/>
      <c r="BR2068" s="104"/>
      <c r="BS2068" s="104"/>
      <c r="BT2068" s="104"/>
      <c r="BU2068" s="104"/>
      <c r="BV2068" s="104"/>
      <c r="BW2068" s="104"/>
      <c r="BX2068" s="104"/>
      <c r="BY2068" s="104"/>
      <c r="BZ2068" s="104"/>
      <c r="CA2068" s="104"/>
      <c r="CB2068" s="104"/>
      <c r="CC2068" s="104"/>
      <c r="CD2068" s="104"/>
      <c r="CE2068" s="104"/>
      <c r="CF2068" s="104"/>
      <c r="CG2068" s="104"/>
      <c r="CH2068" s="104"/>
      <c r="CI2068" s="104"/>
      <c r="CJ2068" s="104"/>
      <c r="CK2068" s="104"/>
      <c r="CL2068" s="104"/>
      <c r="CM2068" s="104"/>
      <c r="CN2068" s="104"/>
      <c r="CO2068" s="104"/>
      <c r="CP2068" s="104"/>
      <c r="CQ2068" s="104"/>
      <c r="CR2068" s="104"/>
      <c r="CS2068" s="104"/>
      <c r="CT2068" s="104"/>
      <c r="CU2068" s="104"/>
      <c r="CV2068" s="104"/>
      <c r="CW2068" s="104"/>
      <c r="CX2068" s="104"/>
      <c r="CY2068" s="104"/>
      <c r="CZ2068" s="104"/>
      <c r="DA2068" s="104"/>
      <c r="DB2068" s="104"/>
      <c r="DC2068" s="104"/>
      <c r="DD2068" s="104"/>
      <c r="DE2068" s="104"/>
      <c r="DF2068" s="104"/>
      <c r="DG2068" s="104"/>
      <c r="DH2068" s="104"/>
      <c r="DI2068" s="104"/>
      <c r="DJ2068" s="107"/>
    </row>
    <row r="2069" spans="1:114" x14ac:dyDescent="0.2">
      <c r="A2069" s="164"/>
      <c r="B2069" s="165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Q2069" s="116"/>
      <c r="R2069" s="116"/>
      <c r="S2069" s="116"/>
      <c r="T2069" s="116"/>
      <c r="U2069" s="116"/>
      <c r="V2069" s="116"/>
      <c r="W2069" s="116"/>
      <c r="X2069" s="116"/>
      <c r="Y2069" s="122"/>
      <c r="Z2069" s="104"/>
      <c r="AA2069" s="104"/>
      <c r="AB2069" s="104"/>
      <c r="AC2069" s="104"/>
      <c r="AD2069" s="104"/>
      <c r="AE2069" s="104"/>
      <c r="AF2069" s="104"/>
      <c r="AG2069" s="104"/>
      <c r="AH2069" s="104"/>
      <c r="AI2069" s="104"/>
      <c r="AJ2069" s="104"/>
      <c r="AK2069" s="104"/>
      <c r="AL2069" s="104"/>
      <c r="AM2069" s="104"/>
      <c r="AN2069" s="104"/>
      <c r="AO2069" s="104"/>
      <c r="AP2069" s="104"/>
      <c r="AQ2069" s="104"/>
      <c r="AR2069" s="104"/>
      <c r="AS2069" s="104"/>
      <c r="AT2069" s="104"/>
      <c r="AU2069" s="104"/>
      <c r="AV2069" s="104"/>
      <c r="AW2069" s="104"/>
      <c r="AX2069" s="104"/>
      <c r="AY2069" s="104"/>
      <c r="AZ2069" s="104"/>
      <c r="BA2069" s="104"/>
      <c r="BB2069" s="104"/>
      <c r="BC2069" s="104"/>
      <c r="BD2069" s="104"/>
      <c r="BE2069" s="104"/>
      <c r="BF2069" s="104"/>
      <c r="BG2069" s="104"/>
      <c r="BH2069" s="104"/>
      <c r="BI2069" s="104"/>
      <c r="BJ2069" s="104"/>
      <c r="BK2069" s="104"/>
      <c r="BL2069" s="104"/>
      <c r="BM2069" s="104"/>
      <c r="BN2069" s="104"/>
      <c r="BO2069" s="104"/>
      <c r="BP2069" s="104"/>
      <c r="BQ2069" s="104"/>
      <c r="BR2069" s="104"/>
      <c r="BS2069" s="104"/>
      <c r="BT2069" s="104"/>
      <c r="BU2069" s="104"/>
      <c r="BV2069" s="104"/>
      <c r="BW2069" s="104"/>
      <c r="BX2069" s="104"/>
      <c r="BY2069" s="104"/>
      <c r="BZ2069" s="104"/>
      <c r="CA2069" s="104"/>
      <c r="CB2069" s="104"/>
      <c r="CC2069" s="104"/>
      <c r="CD2069" s="104"/>
      <c r="CE2069" s="104"/>
      <c r="CF2069" s="104"/>
      <c r="CG2069" s="104"/>
      <c r="CH2069" s="104"/>
      <c r="CI2069" s="104"/>
      <c r="CJ2069" s="104"/>
      <c r="CK2069" s="104"/>
      <c r="CL2069" s="104"/>
      <c r="CM2069" s="104"/>
      <c r="CN2069" s="104"/>
      <c r="CO2069" s="104"/>
      <c r="CP2069" s="104"/>
      <c r="CQ2069" s="104"/>
      <c r="CR2069" s="104"/>
      <c r="CS2069" s="104"/>
      <c r="CT2069" s="104"/>
      <c r="CU2069" s="104"/>
      <c r="CV2069" s="104"/>
      <c r="CW2069" s="104"/>
      <c r="CX2069" s="104"/>
      <c r="CY2069" s="104"/>
      <c r="CZ2069" s="104"/>
      <c r="DA2069" s="104"/>
      <c r="DB2069" s="104"/>
      <c r="DC2069" s="104"/>
      <c r="DD2069" s="104"/>
      <c r="DE2069" s="104"/>
      <c r="DF2069" s="104"/>
      <c r="DG2069" s="104"/>
      <c r="DH2069" s="104"/>
      <c r="DI2069" s="104"/>
      <c r="DJ2069" s="107"/>
    </row>
    <row r="2070" spans="1:114" x14ac:dyDescent="0.2">
      <c r="A2070" s="164"/>
      <c r="B2070" s="165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Q2070" s="116"/>
      <c r="R2070" s="116"/>
      <c r="S2070" s="116"/>
      <c r="T2070" s="116"/>
      <c r="U2070" s="116"/>
      <c r="V2070" s="116"/>
      <c r="W2070" s="116"/>
      <c r="X2070" s="116"/>
      <c r="Y2070" s="122"/>
      <c r="Z2070" s="104"/>
      <c r="AA2070" s="104"/>
      <c r="AB2070" s="104"/>
      <c r="AC2070" s="104"/>
      <c r="AD2070" s="104"/>
      <c r="AE2070" s="104"/>
      <c r="AF2070" s="104"/>
      <c r="AG2070" s="104"/>
      <c r="AH2070" s="104"/>
      <c r="AI2070" s="104"/>
      <c r="AJ2070" s="104"/>
      <c r="AK2070" s="104"/>
      <c r="AL2070" s="104"/>
      <c r="AM2070" s="104"/>
      <c r="AN2070" s="104"/>
      <c r="AO2070" s="104"/>
      <c r="AP2070" s="104"/>
      <c r="AQ2070" s="104"/>
      <c r="AR2070" s="104"/>
      <c r="AS2070" s="104"/>
      <c r="AT2070" s="104"/>
      <c r="AU2070" s="104"/>
      <c r="AV2070" s="104"/>
      <c r="AW2070" s="104"/>
      <c r="AX2070" s="104"/>
      <c r="AY2070" s="104"/>
      <c r="AZ2070" s="104"/>
      <c r="BA2070" s="104"/>
      <c r="BB2070" s="104"/>
      <c r="BC2070" s="104"/>
      <c r="BD2070" s="104"/>
      <c r="BE2070" s="104"/>
      <c r="BF2070" s="104"/>
      <c r="BG2070" s="104"/>
      <c r="BH2070" s="104"/>
      <c r="BI2070" s="104"/>
      <c r="BJ2070" s="104"/>
      <c r="BK2070" s="104"/>
      <c r="BL2070" s="104"/>
      <c r="BM2070" s="104"/>
      <c r="BN2070" s="104"/>
      <c r="BO2070" s="104"/>
      <c r="BP2070" s="104"/>
      <c r="BQ2070" s="104"/>
      <c r="BR2070" s="104"/>
      <c r="BS2070" s="104"/>
      <c r="BT2070" s="104"/>
      <c r="BU2070" s="104"/>
      <c r="BV2070" s="104"/>
      <c r="BW2070" s="104"/>
      <c r="BX2070" s="104"/>
      <c r="BY2070" s="104"/>
      <c r="BZ2070" s="104"/>
      <c r="CA2070" s="104"/>
      <c r="CB2070" s="104"/>
      <c r="CC2070" s="104"/>
      <c r="CD2070" s="104"/>
      <c r="CE2070" s="104"/>
      <c r="CF2070" s="104"/>
      <c r="CG2070" s="104"/>
      <c r="CH2070" s="104"/>
      <c r="CI2070" s="104"/>
      <c r="CJ2070" s="104"/>
      <c r="CK2070" s="104"/>
      <c r="CL2070" s="104"/>
      <c r="CM2070" s="104"/>
      <c r="CN2070" s="104"/>
      <c r="CO2070" s="104"/>
      <c r="CP2070" s="104"/>
      <c r="CQ2070" s="104"/>
      <c r="CR2070" s="104"/>
      <c r="CS2070" s="104"/>
      <c r="CT2070" s="104"/>
      <c r="CU2070" s="104"/>
      <c r="CV2070" s="104"/>
      <c r="CW2070" s="104"/>
      <c r="CX2070" s="104"/>
      <c r="CY2070" s="104"/>
      <c r="CZ2070" s="104"/>
      <c r="DA2070" s="104"/>
      <c r="DB2070" s="104"/>
      <c r="DC2070" s="104"/>
      <c r="DD2070" s="104"/>
      <c r="DE2070" s="104"/>
      <c r="DF2070" s="104"/>
      <c r="DG2070" s="104"/>
      <c r="DH2070" s="104"/>
      <c r="DI2070" s="104"/>
      <c r="DJ2070" s="107"/>
    </row>
    <row r="2071" spans="1:114" x14ac:dyDescent="0.2">
      <c r="A2071" s="164"/>
      <c r="B2071" s="165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Q2071" s="116"/>
      <c r="R2071" s="116"/>
      <c r="S2071" s="116"/>
      <c r="T2071" s="116"/>
      <c r="U2071" s="116"/>
      <c r="V2071" s="116"/>
      <c r="W2071" s="116"/>
      <c r="X2071" s="116"/>
      <c r="Y2071" s="122"/>
      <c r="Z2071" s="104"/>
      <c r="AA2071" s="104"/>
      <c r="AB2071" s="104"/>
      <c r="AC2071" s="104"/>
      <c r="AD2071" s="104"/>
      <c r="AE2071" s="104"/>
      <c r="AF2071" s="104"/>
      <c r="AG2071" s="104"/>
      <c r="AH2071" s="104"/>
      <c r="AI2071" s="104"/>
      <c r="AJ2071" s="104"/>
      <c r="AK2071" s="104"/>
      <c r="AL2071" s="104"/>
      <c r="AM2071" s="104"/>
      <c r="AN2071" s="104"/>
      <c r="AO2071" s="104"/>
      <c r="AP2071" s="104"/>
      <c r="AQ2071" s="104"/>
      <c r="AR2071" s="104"/>
      <c r="AS2071" s="104"/>
      <c r="AT2071" s="104"/>
      <c r="AU2071" s="104"/>
      <c r="AV2071" s="104"/>
      <c r="AW2071" s="104"/>
      <c r="AX2071" s="104"/>
      <c r="AY2071" s="104"/>
      <c r="AZ2071" s="104"/>
      <c r="BA2071" s="104"/>
      <c r="BB2071" s="104"/>
      <c r="BC2071" s="104"/>
      <c r="BD2071" s="104"/>
      <c r="BE2071" s="104"/>
      <c r="BF2071" s="104"/>
      <c r="BG2071" s="104"/>
      <c r="BH2071" s="104"/>
      <c r="BI2071" s="104"/>
      <c r="BJ2071" s="104"/>
      <c r="BK2071" s="104"/>
      <c r="BL2071" s="104"/>
      <c r="BM2071" s="104"/>
      <c r="BN2071" s="104"/>
      <c r="BO2071" s="104"/>
      <c r="BP2071" s="104"/>
      <c r="BQ2071" s="104"/>
      <c r="BR2071" s="104"/>
      <c r="BS2071" s="104"/>
      <c r="BT2071" s="104"/>
      <c r="BU2071" s="104"/>
      <c r="BV2071" s="104"/>
      <c r="BW2071" s="104"/>
      <c r="BX2071" s="104"/>
      <c r="BY2071" s="104"/>
      <c r="BZ2071" s="104"/>
      <c r="CA2071" s="104"/>
      <c r="CB2071" s="104"/>
      <c r="CC2071" s="104"/>
      <c r="CD2071" s="104"/>
      <c r="CE2071" s="104"/>
      <c r="CF2071" s="104"/>
      <c r="CG2071" s="104"/>
      <c r="CH2071" s="104"/>
      <c r="CI2071" s="104"/>
      <c r="CJ2071" s="104"/>
      <c r="CK2071" s="104"/>
      <c r="CL2071" s="104"/>
      <c r="CM2071" s="104"/>
      <c r="CN2071" s="104"/>
      <c r="CO2071" s="104"/>
      <c r="CP2071" s="104"/>
      <c r="CQ2071" s="104"/>
      <c r="CR2071" s="104"/>
      <c r="CS2071" s="104"/>
      <c r="CT2071" s="104"/>
      <c r="CU2071" s="104"/>
      <c r="CV2071" s="104"/>
      <c r="CW2071" s="104"/>
      <c r="CX2071" s="104"/>
      <c r="CY2071" s="104"/>
      <c r="CZ2071" s="104"/>
      <c r="DA2071" s="104"/>
      <c r="DB2071" s="104"/>
      <c r="DC2071" s="104"/>
      <c r="DD2071" s="104"/>
      <c r="DE2071" s="104"/>
      <c r="DF2071" s="104"/>
      <c r="DG2071" s="104"/>
      <c r="DH2071" s="104"/>
      <c r="DI2071" s="104"/>
      <c r="DJ2071" s="107"/>
    </row>
    <row r="2072" spans="1:114" x14ac:dyDescent="0.2">
      <c r="A2072" s="164"/>
      <c r="B2072" s="165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Q2072" s="116"/>
      <c r="R2072" s="116"/>
      <c r="S2072" s="116"/>
      <c r="T2072" s="116"/>
      <c r="U2072" s="116"/>
      <c r="V2072" s="116"/>
      <c r="W2072" s="116"/>
      <c r="X2072" s="116"/>
      <c r="Y2072" s="122"/>
      <c r="Z2072" s="104"/>
      <c r="AA2072" s="104"/>
      <c r="AB2072" s="104"/>
      <c r="AC2072" s="104"/>
      <c r="AD2072" s="104"/>
      <c r="AE2072" s="104"/>
      <c r="AF2072" s="104"/>
      <c r="AG2072" s="104"/>
      <c r="AH2072" s="104"/>
      <c r="AI2072" s="104"/>
      <c r="AJ2072" s="104"/>
      <c r="AK2072" s="104"/>
      <c r="AL2072" s="104"/>
      <c r="AM2072" s="104"/>
      <c r="AN2072" s="104"/>
      <c r="AO2072" s="104"/>
      <c r="AP2072" s="104"/>
      <c r="AQ2072" s="104"/>
      <c r="AR2072" s="104"/>
      <c r="AS2072" s="104"/>
      <c r="AT2072" s="104"/>
      <c r="AU2072" s="104"/>
      <c r="AV2072" s="104"/>
      <c r="AW2072" s="104"/>
      <c r="AX2072" s="104"/>
      <c r="AY2072" s="104"/>
      <c r="AZ2072" s="104"/>
      <c r="BA2072" s="104"/>
      <c r="BB2072" s="104"/>
      <c r="BC2072" s="104"/>
      <c r="BD2072" s="104"/>
      <c r="BE2072" s="104"/>
      <c r="BF2072" s="104"/>
      <c r="BG2072" s="104"/>
      <c r="BH2072" s="104"/>
      <c r="BI2072" s="104"/>
      <c r="BJ2072" s="104"/>
      <c r="BK2072" s="104"/>
      <c r="BL2072" s="104"/>
      <c r="BM2072" s="104"/>
      <c r="BN2072" s="104"/>
      <c r="BO2072" s="104"/>
      <c r="BP2072" s="104"/>
      <c r="BQ2072" s="104"/>
      <c r="BR2072" s="104"/>
      <c r="BS2072" s="104"/>
      <c r="BT2072" s="104"/>
      <c r="BU2072" s="104"/>
      <c r="BV2072" s="104"/>
      <c r="BW2072" s="104"/>
      <c r="BX2072" s="104"/>
      <c r="BY2072" s="104"/>
      <c r="BZ2072" s="104"/>
      <c r="CA2072" s="104"/>
      <c r="CB2072" s="104"/>
      <c r="CC2072" s="104"/>
      <c r="CD2072" s="104"/>
      <c r="CE2072" s="104"/>
      <c r="CF2072" s="104"/>
      <c r="CG2072" s="104"/>
      <c r="CH2072" s="104"/>
      <c r="CI2072" s="104"/>
      <c r="CJ2072" s="104"/>
      <c r="CK2072" s="104"/>
      <c r="CL2072" s="104"/>
      <c r="CM2072" s="104"/>
      <c r="CN2072" s="104"/>
      <c r="CO2072" s="104"/>
      <c r="CP2072" s="104"/>
      <c r="CQ2072" s="104"/>
      <c r="CR2072" s="104"/>
      <c r="CS2072" s="104"/>
      <c r="CT2072" s="104"/>
      <c r="CU2072" s="104"/>
      <c r="CV2072" s="104"/>
      <c r="CW2072" s="104"/>
      <c r="CX2072" s="104"/>
      <c r="CY2072" s="104"/>
      <c r="CZ2072" s="104"/>
      <c r="DA2072" s="104"/>
      <c r="DB2072" s="104"/>
      <c r="DC2072" s="104"/>
      <c r="DD2072" s="104"/>
      <c r="DE2072" s="104"/>
      <c r="DF2072" s="104"/>
      <c r="DG2072" s="104"/>
      <c r="DH2072" s="104"/>
      <c r="DI2072" s="104"/>
      <c r="DJ2072" s="107"/>
    </row>
    <row r="2073" spans="1:114" x14ac:dyDescent="0.2">
      <c r="A2073" s="164"/>
      <c r="B2073" s="165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Q2073" s="116"/>
      <c r="R2073" s="116"/>
      <c r="S2073" s="116"/>
      <c r="T2073" s="116"/>
      <c r="U2073" s="116"/>
      <c r="V2073" s="116"/>
      <c r="W2073" s="116"/>
      <c r="X2073" s="116"/>
      <c r="Y2073" s="122"/>
      <c r="Z2073" s="104"/>
      <c r="AA2073" s="104"/>
      <c r="AB2073" s="104"/>
      <c r="AC2073" s="104"/>
      <c r="AD2073" s="104"/>
      <c r="AE2073" s="104"/>
      <c r="AF2073" s="104"/>
      <c r="AG2073" s="104"/>
      <c r="AH2073" s="104"/>
      <c r="AI2073" s="104"/>
      <c r="AJ2073" s="104"/>
      <c r="AK2073" s="104"/>
      <c r="AL2073" s="104"/>
      <c r="AM2073" s="104"/>
      <c r="AN2073" s="104"/>
      <c r="AO2073" s="104"/>
      <c r="AP2073" s="104"/>
      <c r="AQ2073" s="104"/>
      <c r="AR2073" s="104"/>
      <c r="AS2073" s="104"/>
      <c r="AT2073" s="104"/>
      <c r="AU2073" s="104"/>
      <c r="AV2073" s="104"/>
      <c r="AW2073" s="104"/>
      <c r="AX2073" s="104"/>
      <c r="AY2073" s="104"/>
      <c r="AZ2073" s="104"/>
      <c r="BA2073" s="104"/>
      <c r="BB2073" s="104"/>
      <c r="BC2073" s="104"/>
      <c r="BD2073" s="104"/>
      <c r="BE2073" s="104"/>
      <c r="BF2073" s="104"/>
      <c r="BG2073" s="104"/>
      <c r="BH2073" s="104"/>
      <c r="BI2073" s="104"/>
      <c r="BJ2073" s="104"/>
      <c r="BK2073" s="104"/>
      <c r="BL2073" s="104"/>
      <c r="BM2073" s="104"/>
      <c r="BN2073" s="104"/>
      <c r="BO2073" s="104"/>
      <c r="BP2073" s="104"/>
      <c r="BQ2073" s="104"/>
      <c r="BR2073" s="104"/>
      <c r="BS2073" s="104"/>
      <c r="BT2073" s="104"/>
      <c r="BU2073" s="104"/>
      <c r="BV2073" s="104"/>
      <c r="BW2073" s="104"/>
      <c r="BX2073" s="104"/>
      <c r="BY2073" s="104"/>
      <c r="BZ2073" s="104"/>
      <c r="CA2073" s="104"/>
      <c r="CB2073" s="104"/>
      <c r="CC2073" s="104"/>
      <c r="CD2073" s="104"/>
      <c r="CE2073" s="104"/>
      <c r="CF2073" s="104"/>
      <c r="CG2073" s="104"/>
      <c r="CH2073" s="104"/>
      <c r="CI2073" s="104"/>
      <c r="CJ2073" s="104"/>
      <c r="CK2073" s="104"/>
      <c r="CL2073" s="104"/>
      <c r="CM2073" s="104"/>
      <c r="CN2073" s="104"/>
      <c r="CO2073" s="104"/>
      <c r="CP2073" s="104"/>
      <c r="CQ2073" s="104"/>
      <c r="CR2073" s="104"/>
      <c r="CS2073" s="104"/>
      <c r="CT2073" s="104"/>
      <c r="CU2073" s="104"/>
      <c r="CV2073" s="104"/>
      <c r="CW2073" s="104"/>
      <c r="CX2073" s="104"/>
      <c r="CY2073" s="104"/>
      <c r="CZ2073" s="104"/>
      <c r="DA2073" s="104"/>
      <c r="DB2073" s="104"/>
      <c r="DC2073" s="104"/>
      <c r="DD2073" s="104"/>
      <c r="DE2073" s="104"/>
      <c r="DF2073" s="104"/>
      <c r="DG2073" s="104"/>
      <c r="DH2073" s="104"/>
      <c r="DI2073" s="104"/>
      <c r="DJ2073" s="107"/>
    </row>
    <row r="2074" spans="1:114" x14ac:dyDescent="0.2">
      <c r="A2074" s="164"/>
      <c r="B2074" s="165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Q2074" s="116"/>
      <c r="R2074" s="116"/>
      <c r="S2074" s="116"/>
      <c r="T2074" s="116"/>
      <c r="U2074" s="116"/>
      <c r="V2074" s="116"/>
      <c r="W2074" s="116"/>
      <c r="X2074" s="116"/>
      <c r="Y2074" s="122"/>
      <c r="Z2074" s="104"/>
      <c r="AA2074" s="104"/>
      <c r="AB2074" s="104"/>
      <c r="AC2074" s="104"/>
      <c r="AD2074" s="104"/>
      <c r="AE2074" s="104"/>
      <c r="AF2074" s="104"/>
      <c r="AG2074" s="104"/>
      <c r="AH2074" s="104"/>
      <c r="AI2074" s="104"/>
      <c r="AJ2074" s="104"/>
      <c r="AK2074" s="104"/>
      <c r="AL2074" s="104"/>
      <c r="AM2074" s="104"/>
      <c r="AN2074" s="104"/>
      <c r="AO2074" s="104"/>
      <c r="AP2074" s="104"/>
      <c r="AQ2074" s="104"/>
      <c r="AR2074" s="104"/>
      <c r="AS2074" s="104"/>
      <c r="AT2074" s="104"/>
      <c r="AU2074" s="104"/>
      <c r="AV2074" s="104"/>
      <c r="AW2074" s="104"/>
      <c r="AX2074" s="104"/>
      <c r="AY2074" s="104"/>
      <c r="AZ2074" s="104"/>
      <c r="BA2074" s="104"/>
      <c r="BB2074" s="104"/>
      <c r="BC2074" s="104"/>
      <c r="BD2074" s="104"/>
      <c r="BE2074" s="104"/>
      <c r="BF2074" s="104"/>
      <c r="BG2074" s="104"/>
      <c r="BH2074" s="104"/>
      <c r="BI2074" s="104"/>
      <c r="BJ2074" s="104"/>
      <c r="BK2074" s="104"/>
      <c r="BL2074" s="104"/>
      <c r="BM2074" s="104"/>
      <c r="BN2074" s="104"/>
      <c r="BO2074" s="104"/>
      <c r="BP2074" s="104"/>
      <c r="BQ2074" s="104"/>
      <c r="BR2074" s="104"/>
      <c r="BS2074" s="104"/>
      <c r="BT2074" s="104"/>
      <c r="BU2074" s="104"/>
      <c r="BV2074" s="104"/>
      <c r="BW2074" s="104"/>
      <c r="BX2074" s="104"/>
      <c r="BY2074" s="104"/>
      <c r="BZ2074" s="104"/>
      <c r="CA2074" s="104"/>
      <c r="CB2074" s="104"/>
      <c r="CC2074" s="104"/>
      <c r="CD2074" s="104"/>
      <c r="CE2074" s="104"/>
      <c r="CF2074" s="104"/>
      <c r="CG2074" s="104"/>
      <c r="CH2074" s="104"/>
      <c r="CI2074" s="104"/>
      <c r="CJ2074" s="104"/>
      <c r="CK2074" s="104"/>
      <c r="CL2074" s="104"/>
      <c r="CM2074" s="104"/>
      <c r="CN2074" s="104"/>
      <c r="CO2074" s="104"/>
      <c r="CP2074" s="104"/>
      <c r="CQ2074" s="104"/>
      <c r="CR2074" s="104"/>
      <c r="CS2074" s="104"/>
      <c r="CT2074" s="104"/>
      <c r="CU2074" s="104"/>
      <c r="CV2074" s="104"/>
      <c r="CW2074" s="104"/>
      <c r="CX2074" s="104"/>
      <c r="CY2074" s="104"/>
      <c r="CZ2074" s="104"/>
      <c r="DA2074" s="104"/>
      <c r="DB2074" s="104"/>
      <c r="DC2074" s="104"/>
      <c r="DD2074" s="104"/>
      <c r="DE2074" s="104"/>
      <c r="DF2074" s="104"/>
      <c r="DG2074" s="104"/>
      <c r="DH2074" s="104"/>
      <c r="DI2074" s="104"/>
      <c r="DJ2074" s="107"/>
    </row>
    <row r="2075" spans="1:114" x14ac:dyDescent="0.2">
      <c r="A2075" s="164"/>
      <c r="B2075" s="165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Q2075" s="116"/>
      <c r="R2075" s="116"/>
      <c r="S2075" s="116"/>
      <c r="T2075" s="116"/>
      <c r="U2075" s="116"/>
      <c r="V2075" s="116"/>
      <c r="W2075" s="116"/>
      <c r="X2075" s="116"/>
      <c r="Y2075" s="122"/>
      <c r="Z2075" s="104"/>
      <c r="AA2075" s="104"/>
      <c r="AB2075" s="104"/>
      <c r="AC2075" s="104"/>
      <c r="AD2075" s="104"/>
      <c r="AE2075" s="104"/>
      <c r="AF2075" s="104"/>
      <c r="AG2075" s="104"/>
      <c r="AH2075" s="104"/>
      <c r="AI2075" s="104"/>
      <c r="AJ2075" s="104"/>
      <c r="AK2075" s="104"/>
      <c r="AL2075" s="104"/>
      <c r="AM2075" s="104"/>
      <c r="AN2075" s="104"/>
      <c r="AO2075" s="104"/>
      <c r="AP2075" s="104"/>
      <c r="AQ2075" s="104"/>
      <c r="AR2075" s="104"/>
      <c r="AS2075" s="104"/>
      <c r="AT2075" s="104"/>
      <c r="AU2075" s="104"/>
      <c r="AV2075" s="104"/>
      <c r="AW2075" s="104"/>
      <c r="AX2075" s="104"/>
      <c r="AY2075" s="104"/>
      <c r="AZ2075" s="104"/>
      <c r="BA2075" s="104"/>
      <c r="BB2075" s="104"/>
      <c r="BC2075" s="104"/>
      <c r="BD2075" s="104"/>
      <c r="BE2075" s="104"/>
      <c r="BF2075" s="104"/>
      <c r="BG2075" s="104"/>
      <c r="BH2075" s="104"/>
      <c r="BI2075" s="104"/>
      <c r="BJ2075" s="104"/>
      <c r="BK2075" s="104"/>
      <c r="BL2075" s="104"/>
      <c r="BM2075" s="104"/>
      <c r="BN2075" s="104"/>
      <c r="BO2075" s="104"/>
      <c r="BP2075" s="104"/>
      <c r="BQ2075" s="104"/>
      <c r="BR2075" s="104"/>
      <c r="BS2075" s="104"/>
      <c r="BT2075" s="104"/>
      <c r="BU2075" s="104"/>
      <c r="BV2075" s="104"/>
      <c r="BW2075" s="104"/>
      <c r="BX2075" s="104"/>
      <c r="BY2075" s="104"/>
      <c r="BZ2075" s="104"/>
      <c r="CA2075" s="104"/>
      <c r="CB2075" s="104"/>
      <c r="CC2075" s="104"/>
      <c r="CD2075" s="104"/>
      <c r="CE2075" s="104"/>
      <c r="CF2075" s="104"/>
      <c r="CG2075" s="104"/>
      <c r="CH2075" s="104"/>
      <c r="CI2075" s="104"/>
      <c r="CJ2075" s="104"/>
      <c r="CK2075" s="104"/>
      <c r="CL2075" s="104"/>
      <c r="CM2075" s="104"/>
      <c r="CN2075" s="104"/>
      <c r="CO2075" s="104"/>
      <c r="CP2075" s="104"/>
      <c r="CQ2075" s="104"/>
      <c r="CR2075" s="104"/>
      <c r="CS2075" s="104"/>
      <c r="CT2075" s="104"/>
      <c r="CU2075" s="104"/>
      <c r="CV2075" s="104"/>
      <c r="CW2075" s="104"/>
      <c r="CX2075" s="104"/>
      <c r="CY2075" s="104"/>
      <c r="CZ2075" s="104"/>
      <c r="DA2075" s="104"/>
      <c r="DB2075" s="104"/>
      <c r="DC2075" s="104"/>
      <c r="DD2075" s="104"/>
      <c r="DE2075" s="104"/>
      <c r="DF2075" s="104"/>
      <c r="DG2075" s="104"/>
      <c r="DH2075" s="104"/>
      <c r="DI2075" s="104"/>
      <c r="DJ2075" s="107"/>
    </row>
    <row r="2076" spans="1:114" x14ac:dyDescent="0.2">
      <c r="A2076" s="164"/>
      <c r="B2076" s="165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Q2076" s="116"/>
      <c r="R2076" s="116"/>
      <c r="S2076" s="116"/>
      <c r="T2076" s="116"/>
      <c r="U2076" s="116"/>
      <c r="V2076" s="116"/>
      <c r="W2076" s="116"/>
      <c r="X2076" s="116"/>
      <c r="Y2076" s="122"/>
      <c r="Z2076" s="104"/>
      <c r="AA2076" s="104"/>
      <c r="AB2076" s="104"/>
      <c r="AC2076" s="104"/>
      <c r="AD2076" s="104"/>
      <c r="AE2076" s="104"/>
      <c r="AF2076" s="104"/>
      <c r="AG2076" s="104"/>
      <c r="AH2076" s="104"/>
      <c r="AI2076" s="104"/>
      <c r="AJ2076" s="104"/>
      <c r="AK2076" s="104"/>
      <c r="AL2076" s="104"/>
      <c r="AM2076" s="104"/>
      <c r="AN2076" s="104"/>
      <c r="AO2076" s="104"/>
      <c r="AP2076" s="104"/>
      <c r="AQ2076" s="104"/>
      <c r="AR2076" s="104"/>
      <c r="AS2076" s="104"/>
      <c r="AT2076" s="104"/>
      <c r="AU2076" s="104"/>
      <c r="AV2076" s="104"/>
      <c r="AW2076" s="104"/>
      <c r="AX2076" s="104"/>
      <c r="AY2076" s="104"/>
      <c r="AZ2076" s="104"/>
      <c r="BA2076" s="104"/>
      <c r="BB2076" s="104"/>
      <c r="BC2076" s="104"/>
      <c r="BD2076" s="104"/>
      <c r="BE2076" s="104"/>
      <c r="BF2076" s="104"/>
      <c r="BG2076" s="104"/>
      <c r="BH2076" s="104"/>
      <c r="BI2076" s="104"/>
      <c r="BJ2076" s="104"/>
      <c r="BK2076" s="104"/>
      <c r="BL2076" s="104"/>
      <c r="BM2076" s="104"/>
      <c r="BN2076" s="104"/>
      <c r="BO2076" s="104"/>
      <c r="BP2076" s="104"/>
      <c r="BQ2076" s="104"/>
      <c r="BR2076" s="104"/>
      <c r="BS2076" s="104"/>
      <c r="BT2076" s="104"/>
      <c r="BU2076" s="104"/>
      <c r="BV2076" s="104"/>
      <c r="BW2076" s="104"/>
      <c r="BX2076" s="104"/>
      <c r="BY2076" s="104"/>
      <c r="BZ2076" s="104"/>
      <c r="CA2076" s="104"/>
      <c r="CB2076" s="104"/>
      <c r="CC2076" s="104"/>
      <c r="CD2076" s="104"/>
      <c r="CE2076" s="104"/>
      <c r="CF2076" s="104"/>
      <c r="CG2076" s="104"/>
      <c r="CH2076" s="104"/>
      <c r="CI2076" s="104"/>
      <c r="CJ2076" s="104"/>
      <c r="CK2076" s="104"/>
      <c r="CL2076" s="104"/>
      <c r="CM2076" s="104"/>
      <c r="CN2076" s="104"/>
      <c r="CO2076" s="104"/>
      <c r="CP2076" s="104"/>
      <c r="CQ2076" s="104"/>
      <c r="CR2076" s="104"/>
      <c r="CS2076" s="104"/>
      <c r="CT2076" s="104"/>
      <c r="CU2076" s="104"/>
      <c r="CV2076" s="104"/>
      <c r="CW2076" s="104"/>
      <c r="CX2076" s="104"/>
      <c r="CY2076" s="104"/>
      <c r="CZ2076" s="104"/>
      <c r="DA2076" s="104"/>
      <c r="DB2076" s="104"/>
      <c r="DC2076" s="104"/>
      <c r="DD2076" s="104"/>
      <c r="DE2076" s="104"/>
      <c r="DF2076" s="104"/>
      <c r="DG2076" s="104"/>
      <c r="DH2076" s="104"/>
      <c r="DI2076" s="104"/>
      <c r="DJ2076" s="107"/>
    </row>
    <row r="2077" spans="1:114" x14ac:dyDescent="0.2">
      <c r="A2077" s="164"/>
      <c r="B2077" s="165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Q2077" s="116"/>
      <c r="R2077" s="116"/>
      <c r="S2077" s="116"/>
      <c r="T2077" s="116"/>
      <c r="U2077" s="116"/>
      <c r="V2077" s="116"/>
      <c r="W2077" s="116"/>
      <c r="X2077" s="116"/>
      <c r="Y2077" s="122"/>
      <c r="Z2077" s="104"/>
      <c r="AA2077" s="104"/>
      <c r="AB2077" s="104"/>
      <c r="AC2077" s="104"/>
      <c r="AD2077" s="104"/>
      <c r="AE2077" s="104"/>
      <c r="AF2077" s="104"/>
      <c r="AG2077" s="104"/>
      <c r="AH2077" s="104"/>
      <c r="AI2077" s="104"/>
      <c r="AJ2077" s="104"/>
      <c r="AK2077" s="104"/>
      <c r="AL2077" s="104"/>
      <c r="AM2077" s="104"/>
      <c r="AN2077" s="104"/>
      <c r="AO2077" s="104"/>
      <c r="AP2077" s="104"/>
      <c r="AQ2077" s="104"/>
      <c r="AR2077" s="104"/>
      <c r="AS2077" s="104"/>
      <c r="AT2077" s="104"/>
      <c r="AU2077" s="104"/>
      <c r="AV2077" s="104"/>
      <c r="AW2077" s="104"/>
      <c r="AX2077" s="104"/>
      <c r="AY2077" s="104"/>
      <c r="AZ2077" s="104"/>
      <c r="BA2077" s="104"/>
      <c r="BB2077" s="104"/>
      <c r="BC2077" s="104"/>
      <c r="BD2077" s="104"/>
      <c r="BE2077" s="104"/>
      <c r="BF2077" s="104"/>
      <c r="BG2077" s="104"/>
      <c r="BH2077" s="104"/>
      <c r="BI2077" s="104"/>
      <c r="BJ2077" s="104"/>
      <c r="BK2077" s="104"/>
      <c r="BL2077" s="104"/>
      <c r="BM2077" s="104"/>
      <c r="BN2077" s="104"/>
      <c r="BO2077" s="104"/>
      <c r="BP2077" s="104"/>
      <c r="BQ2077" s="104"/>
      <c r="BR2077" s="104"/>
      <c r="BS2077" s="104"/>
      <c r="BT2077" s="104"/>
      <c r="BU2077" s="104"/>
      <c r="BV2077" s="104"/>
      <c r="BW2077" s="104"/>
      <c r="BX2077" s="104"/>
      <c r="BY2077" s="104"/>
      <c r="BZ2077" s="104"/>
      <c r="CA2077" s="104"/>
      <c r="CB2077" s="104"/>
      <c r="CC2077" s="104"/>
      <c r="CD2077" s="104"/>
      <c r="CE2077" s="104"/>
      <c r="CF2077" s="104"/>
      <c r="CG2077" s="104"/>
      <c r="CH2077" s="104"/>
      <c r="CI2077" s="104"/>
      <c r="CJ2077" s="104"/>
      <c r="CK2077" s="104"/>
      <c r="CL2077" s="104"/>
      <c r="CM2077" s="104"/>
      <c r="CN2077" s="104"/>
      <c r="CO2077" s="104"/>
      <c r="CP2077" s="104"/>
      <c r="CQ2077" s="104"/>
      <c r="CR2077" s="104"/>
      <c r="CS2077" s="104"/>
      <c r="CT2077" s="104"/>
      <c r="CU2077" s="104"/>
      <c r="CV2077" s="104"/>
      <c r="CW2077" s="104"/>
      <c r="CX2077" s="104"/>
      <c r="CY2077" s="104"/>
      <c r="CZ2077" s="104"/>
      <c r="DA2077" s="104"/>
      <c r="DB2077" s="104"/>
      <c r="DC2077" s="104"/>
      <c r="DD2077" s="104"/>
      <c r="DE2077" s="104"/>
      <c r="DF2077" s="104"/>
      <c r="DG2077" s="104"/>
      <c r="DH2077" s="104"/>
      <c r="DI2077" s="104"/>
      <c r="DJ2077" s="107"/>
    </row>
    <row r="2078" spans="1:114" x14ac:dyDescent="0.2">
      <c r="A2078" s="164"/>
      <c r="B2078" s="165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Q2078" s="116"/>
      <c r="R2078" s="116"/>
      <c r="S2078" s="116"/>
      <c r="T2078" s="116"/>
      <c r="U2078" s="116"/>
      <c r="V2078" s="116"/>
      <c r="W2078" s="116"/>
      <c r="X2078" s="116"/>
      <c r="Y2078" s="122"/>
      <c r="Z2078" s="104"/>
      <c r="AA2078" s="104"/>
      <c r="AB2078" s="104"/>
      <c r="AC2078" s="104"/>
      <c r="AD2078" s="104"/>
      <c r="AE2078" s="104"/>
      <c r="AF2078" s="104"/>
      <c r="AG2078" s="104"/>
      <c r="AH2078" s="104"/>
      <c r="AI2078" s="104"/>
      <c r="AJ2078" s="104"/>
      <c r="AK2078" s="104"/>
      <c r="AL2078" s="104"/>
      <c r="AM2078" s="104"/>
      <c r="AN2078" s="104"/>
      <c r="AO2078" s="104"/>
      <c r="AP2078" s="104"/>
      <c r="AQ2078" s="104"/>
      <c r="AR2078" s="104"/>
      <c r="AS2078" s="104"/>
      <c r="AT2078" s="104"/>
      <c r="AU2078" s="104"/>
      <c r="AV2078" s="104"/>
      <c r="AW2078" s="104"/>
      <c r="AX2078" s="104"/>
      <c r="AY2078" s="104"/>
      <c r="AZ2078" s="104"/>
      <c r="BA2078" s="104"/>
      <c r="BB2078" s="104"/>
      <c r="BC2078" s="104"/>
      <c r="BD2078" s="104"/>
      <c r="BE2078" s="104"/>
      <c r="BF2078" s="104"/>
      <c r="BG2078" s="104"/>
      <c r="BH2078" s="104"/>
      <c r="BI2078" s="104"/>
      <c r="BJ2078" s="104"/>
      <c r="BK2078" s="104"/>
      <c r="BL2078" s="104"/>
      <c r="BM2078" s="104"/>
      <c r="BN2078" s="104"/>
      <c r="BO2078" s="104"/>
      <c r="BP2078" s="104"/>
      <c r="BQ2078" s="104"/>
      <c r="BR2078" s="104"/>
      <c r="BS2078" s="104"/>
      <c r="BT2078" s="104"/>
      <c r="BU2078" s="104"/>
      <c r="BV2078" s="104"/>
      <c r="BW2078" s="104"/>
      <c r="BX2078" s="104"/>
      <c r="BY2078" s="104"/>
      <c r="BZ2078" s="104"/>
      <c r="CA2078" s="104"/>
      <c r="CB2078" s="104"/>
      <c r="CC2078" s="104"/>
      <c r="CD2078" s="104"/>
      <c r="CE2078" s="104"/>
      <c r="CF2078" s="104"/>
      <c r="CG2078" s="104"/>
      <c r="CH2078" s="104"/>
      <c r="CI2078" s="104"/>
      <c r="CJ2078" s="104"/>
      <c r="CK2078" s="104"/>
      <c r="CL2078" s="104"/>
      <c r="CM2078" s="104"/>
      <c r="CN2078" s="104"/>
      <c r="CO2078" s="104"/>
      <c r="CP2078" s="104"/>
      <c r="CQ2078" s="104"/>
      <c r="CR2078" s="104"/>
      <c r="CS2078" s="104"/>
      <c r="CT2078" s="104"/>
      <c r="CU2078" s="104"/>
      <c r="CV2078" s="104"/>
      <c r="CW2078" s="104"/>
      <c r="CX2078" s="104"/>
      <c r="CY2078" s="104"/>
      <c r="CZ2078" s="104"/>
      <c r="DA2078" s="104"/>
      <c r="DB2078" s="104"/>
      <c r="DC2078" s="104"/>
      <c r="DD2078" s="104"/>
      <c r="DE2078" s="104"/>
      <c r="DF2078" s="104"/>
      <c r="DG2078" s="104"/>
      <c r="DH2078" s="104"/>
      <c r="DI2078" s="104"/>
      <c r="DJ2078" s="107"/>
    </row>
    <row r="2079" spans="1:114" x14ac:dyDescent="0.2">
      <c r="A2079" s="164"/>
      <c r="B2079" s="165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Q2079" s="116"/>
      <c r="R2079" s="116"/>
      <c r="S2079" s="116"/>
      <c r="T2079" s="116"/>
      <c r="U2079" s="116"/>
      <c r="V2079" s="116"/>
      <c r="W2079" s="116"/>
      <c r="X2079" s="116"/>
      <c r="Y2079" s="122"/>
      <c r="Z2079" s="104"/>
      <c r="AA2079" s="104"/>
      <c r="AB2079" s="104"/>
      <c r="AC2079" s="104"/>
      <c r="AD2079" s="104"/>
      <c r="AE2079" s="104"/>
      <c r="AF2079" s="104"/>
      <c r="AG2079" s="104"/>
      <c r="AH2079" s="104"/>
      <c r="AI2079" s="104"/>
      <c r="AJ2079" s="104"/>
      <c r="AK2079" s="104"/>
      <c r="AL2079" s="104"/>
      <c r="AM2079" s="104"/>
      <c r="AN2079" s="104"/>
      <c r="AO2079" s="104"/>
      <c r="AP2079" s="104"/>
      <c r="AQ2079" s="104"/>
      <c r="AR2079" s="104"/>
      <c r="AS2079" s="104"/>
      <c r="AT2079" s="104"/>
      <c r="AU2079" s="104"/>
      <c r="AV2079" s="104"/>
      <c r="AW2079" s="104"/>
      <c r="AX2079" s="104"/>
      <c r="AY2079" s="104"/>
      <c r="AZ2079" s="104"/>
      <c r="BA2079" s="104"/>
      <c r="BB2079" s="104"/>
      <c r="BC2079" s="104"/>
      <c r="BD2079" s="104"/>
      <c r="BE2079" s="104"/>
      <c r="BF2079" s="104"/>
      <c r="BG2079" s="104"/>
      <c r="BH2079" s="104"/>
      <c r="BI2079" s="104"/>
      <c r="BJ2079" s="104"/>
      <c r="BK2079" s="104"/>
      <c r="BL2079" s="104"/>
      <c r="BM2079" s="104"/>
      <c r="BN2079" s="104"/>
      <c r="BO2079" s="104"/>
      <c r="BP2079" s="104"/>
      <c r="BQ2079" s="104"/>
      <c r="BR2079" s="104"/>
      <c r="BS2079" s="104"/>
      <c r="BT2079" s="104"/>
      <c r="BU2079" s="104"/>
      <c r="BV2079" s="104"/>
      <c r="BW2079" s="104"/>
      <c r="BX2079" s="104"/>
      <c r="BY2079" s="104"/>
      <c r="BZ2079" s="104"/>
      <c r="CA2079" s="104"/>
      <c r="CB2079" s="104"/>
      <c r="CC2079" s="104"/>
      <c r="CD2079" s="104"/>
      <c r="CE2079" s="104"/>
      <c r="CF2079" s="104"/>
      <c r="CG2079" s="104"/>
      <c r="CH2079" s="104"/>
      <c r="CI2079" s="104"/>
      <c r="CJ2079" s="104"/>
      <c r="CK2079" s="104"/>
      <c r="CL2079" s="104"/>
      <c r="CM2079" s="104"/>
      <c r="CN2079" s="104"/>
      <c r="CO2079" s="104"/>
      <c r="CP2079" s="104"/>
      <c r="CQ2079" s="104"/>
      <c r="CR2079" s="104"/>
      <c r="CS2079" s="104"/>
      <c r="CT2079" s="104"/>
      <c r="CU2079" s="104"/>
      <c r="CV2079" s="104"/>
      <c r="CW2079" s="104"/>
      <c r="CX2079" s="104"/>
      <c r="CY2079" s="104"/>
      <c r="CZ2079" s="104"/>
      <c r="DA2079" s="104"/>
      <c r="DB2079" s="104"/>
      <c r="DC2079" s="104"/>
      <c r="DD2079" s="104"/>
      <c r="DE2079" s="104"/>
      <c r="DF2079" s="104"/>
      <c r="DG2079" s="104"/>
      <c r="DH2079" s="104"/>
      <c r="DI2079" s="104"/>
      <c r="DJ2079" s="107"/>
    </row>
    <row r="2080" spans="1:114" x14ac:dyDescent="0.2">
      <c r="A2080" s="164"/>
      <c r="B2080" s="165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Q2080" s="116"/>
      <c r="R2080" s="116"/>
      <c r="S2080" s="116"/>
      <c r="T2080" s="116"/>
      <c r="U2080" s="116"/>
      <c r="V2080" s="116"/>
      <c r="W2080" s="116"/>
      <c r="X2080" s="116"/>
      <c r="Y2080" s="122"/>
      <c r="Z2080" s="104"/>
      <c r="AA2080" s="104"/>
      <c r="AB2080" s="104"/>
      <c r="AC2080" s="104"/>
      <c r="AD2080" s="104"/>
      <c r="AE2080" s="104"/>
      <c r="AF2080" s="104"/>
      <c r="AG2080" s="104"/>
      <c r="AH2080" s="104"/>
      <c r="AI2080" s="104"/>
      <c r="AJ2080" s="104"/>
      <c r="AK2080" s="104"/>
      <c r="AL2080" s="104"/>
      <c r="AM2080" s="104"/>
      <c r="AN2080" s="104"/>
      <c r="AO2080" s="104"/>
      <c r="AP2080" s="104"/>
      <c r="AQ2080" s="104"/>
      <c r="AR2080" s="104"/>
      <c r="AS2080" s="104"/>
      <c r="AT2080" s="104"/>
      <c r="AU2080" s="104"/>
      <c r="AV2080" s="104"/>
      <c r="AW2080" s="104"/>
      <c r="AX2080" s="104"/>
      <c r="AY2080" s="104"/>
      <c r="AZ2080" s="104"/>
      <c r="BA2080" s="104"/>
      <c r="BB2080" s="104"/>
      <c r="BC2080" s="104"/>
      <c r="BD2080" s="104"/>
      <c r="BE2080" s="104"/>
      <c r="BF2080" s="104"/>
      <c r="BG2080" s="104"/>
      <c r="BH2080" s="104"/>
      <c r="BI2080" s="104"/>
      <c r="BJ2080" s="104"/>
      <c r="BK2080" s="104"/>
      <c r="BL2080" s="104"/>
      <c r="BM2080" s="104"/>
      <c r="BN2080" s="104"/>
      <c r="BO2080" s="104"/>
      <c r="BP2080" s="104"/>
      <c r="BQ2080" s="104"/>
      <c r="BR2080" s="104"/>
      <c r="BS2080" s="104"/>
      <c r="BT2080" s="104"/>
      <c r="BU2080" s="104"/>
      <c r="BV2080" s="104"/>
      <c r="BW2080" s="104"/>
      <c r="BX2080" s="104"/>
      <c r="BY2080" s="104"/>
      <c r="BZ2080" s="104"/>
      <c r="CA2080" s="104"/>
      <c r="CB2080" s="104"/>
      <c r="CC2080" s="104"/>
      <c r="CD2080" s="104"/>
      <c r="CE2080" s="104"/>
      <c r="CF2080" s="104"/>
      <c r="CG2080" s="104"/>
      <c r="CH2080" s="104"/>
      <c r="CI2080" s="104"/>
      <c r="CJ2080" s="104"/>
      <c r="CK2080" s="104"/>
      <c r="CL2080" s="104"/>
      <c r="CM2080" s="104"/>
      <c r="CN2080" s="104"/>
      <c r="CO2080" s="104"/>
      <c r="CP2080" s="104"/>
      <c r="CQ2080" s="104"/>
      <c r="CR2080" s="104"/>
      <c r="CS2080" s="104"/>
      <c r="CT2080" s="104"/>
      <c r="CU2080" s="104"/>
      <c r="CV2080" s="104"/>
      <c r="CW2080" s="104"/>
      <c r="CX2080" s="104"/>
      <c r="CY2080" s="104"/>
      <c r="CZ2080" s="104"/>
      <c r="DA2080" s="104"/>
      <c r="DB2080" s="104"/>
      <c r="DC2080" s="104"/>
      <c r="DD2080" s="104"/>
      <c r="DE2080" s="104"/>
      <c r="DF2080" s="104"/>
      <c r="DG2080" s="104"/>
      <c r="DH2080" s="104"/>
      <c r="DI2080" s="104"/>
      <c r="DJ2080" s="107"/>
    </row>
    <row r="2081" spans="1:114" x14ac:dyDescent="0.2">
      <c r="A2081" s="164"/>
      <c r="B2081" s="165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Q2081" s="116"/>
      <c r="R2081" s="116"/>
      <c r="S2081" s="116"/>
      <c r="T2081" s="116"/>
      <c r="U2081" s="116"/>
      <c r="V2081" s="116"/>
      <c r="W2081" s="116"/>
      <c r="X2081" s="116"/>
      <c r="Y2081" s="122"/>
      <c r="Z2081" s="104"/>
      <c r="AA2081" s="104"/>
      <c r="AB2081" s="104"/>
      <c r="AC2081" s="104"/>
      <c r="AD2081" s="104"/>
      <c r="AE2081" s="104"/>
      <c r="AF2081" s="104"/>
      <c r="AG2081" s="104"/>
      <c r="AH2081" s="104"/>
      <c r="AI2081" s="104"/>
      <c r="AJ2081" s="104"/>
      <c r="AK2081" s="104"/>
      <c r="AL2081" s="104"/>
      <c r="AM2081" s="104"/>
      <c r="AN2081" s="104"/>
      <c r="AO2081" s="104"/>
      <c r="AP2081" s="104"/>
      <c r="AQ2081" s="104"/>
      <c r="AR2081" s="104"/>
      <c r="AS2081" s="104"/>
      <c r="AT2081" s="104"/>
      <c r="AU2081" s="104"/>
      <c r="AV2081" s="104"/>
      <c r="AW2081" s="104"/>
      <c r="AX2081" s="104"/>
      <c r="AY2081" s="104"/>
      <c r="AZ2081" s="104"/>
      <c r="BA2081" s="104"/>
      <c r="BB2081" s="104"/>
      <c r="BC2081" s="104"/>
      <c r="BD2081" s="104"/>
      <c r="BE2081" s="104"/>
      <c r="BF2081" s="104"/>
      <c r="BG2081" s="104"/>
      <c r="BH2081" s="104"/>
      <c r="BI2081" s="104"/>
      <c r="BJ2081" s="104"/>
      <c r="BK2081" s="104"/>
      <c r="BL2081" s="104"/>
      <c r="BM2081" s="104"/>
      <c r="BN2081" s="104"/>
      <c r="BO2081" s="104"/>
      <c r="BP2081" s="104"/>
      <c r="BQ2081" s="104"/>
      <c r="BR2081" s="104"/>
      <c r="BS2081" s="104"/>
      <c r="BT2081" s="104"/>
      <c r="BU2081" s="104"/>
      <c r="BV2081" s="104"/>
      <c r="BW2081" s="104"/>
      <c r="BX2081" s="104"/>
      <c r="BY2081" s="104"/>
      <c r="BZ2081" s="104"/>
      <c r="CA2081" s="104"/>
      <c r="CB2081" s="104"/>
      <c r="CC2081" s="104"/>
      <c r="CD2081" s="104"/>
      <c r="CE2081" s="104"/>
      <c r="CF2081" s="104"/>
      <c r="CG2081" s="104"/>
      <c r="CH2081" s="104"/>
      <c r="CI2081" s="104"/>
      <c r="CJ2081" s="104"/>
      <c r="CK2081" s="104"/>
      <c r="CL2081" s="104"/>
      <c r="CM2081" s="104"/>
      <c r="CN2081" s="104"/>
      <c r="CO2081" s="104"/>
      <c r="CP2081" s="104"/>
      <c r="CQ2081" s="104"/>
      <c r="CR2081" s="104"/>
      <c r="CS2081" s="104"/>
      <c r="CT2081" s="104"/>
      <c r="CU2081" s="104"/>
      <c r="CV2081" s="104"/>
      <c r="CW2081" s="104"/>
      <c r="CX2081" s="104"/>
      <c r="CY2081" s="104"/>
      <c r="CZ2081" s="104"/>
      <c r="DA2081" s="104"/>
      <c r="DB2081" s="104"/>
      <c r="DC2081" s="104"/>
      <c r="DD2081" s="104"/>
      <c r="DE2081" s="104"/>
      <c r="DF2081" s="104"/>
      <c r="DG2081" s="104"/>
      <c r="DH2081" s="104"/>
      <c r="DI2081" s="104"/>
      <c r="DJ2081" s="107"/>
    </row>
    <row r="2082" spans="1:114" x14ac:dyDescent="0.2">
      <c r="A2082" s="164"/>
      <c r="B2082" s="165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Q2082" s="116"/>
      <c r="R2082" s="116"/>
      <c r="S2082" s="116"/>
      <c r="T2082" s="116"/>
      <c r="U2082" s="116"/>
      <c r="V2082" s="116"/>
      <c r="W2082" s="116"/>
      <c r="X2082" s="116"/>
      <c r="Y2082" s="122"/>
      <c r="Z2082" s="104"/>
      <c r="AA2082" s="104"/>
      <c r="AB2082" s="104"/>
      <c r="AC2082" s="104"/>
      <c r="AD2082" s="104"/>
      <c r="AE2082" s="104"/>
      <c r="AF2082" s="104"/>
      <c r="AG2082" s="104"/>
      <c r="AH2082" s="104"/>
      <c r="AI2082" s="104"/>
      <c r="AJ2082" s="104"/>
      <c r="AK2082" s="104"/>
      <c r="AL2082" s="104"/>
      <c r="AM2082" s="104"/>
      <c r="AN2082" s="104"/>
      <c r="AO2082" s="104"/>
      <c r="AP2082" s="104"/>
      <c r="AQ2082" s="104"/>
      <c r="AR2082" s="104"/>
      <c r="AS2082" s="104"/>
      <c r="AT2082" s="104"/>
      <c r="AU2082" s="104"/>
      <c r="AV2082" s="104"/>
      <c r="AW2082" s="104"/>
      <c r="AX2082" s="104"/>
      <c r="AY2082" s="104"/>
      <c r="AZ2082" s="104"/>
      <c r="BA2082" s="104"/>
      <c r="BB2082" s="104"/>
      <c r="BC2082" s="104"/>
      <c r="BD2082" s="104"/>
      <c r="BE2082" s="104"/>
      <c r="BF2082" s="104"/>
      <c r="BG2082" s="104"/>
      <c r="BH2082" s="104"/>
      <c r="BI2082" s="104"/>
      <c r="BJ2082" s="104"/>
      <c r="BK2082" s="104"/>
      <c r="BL2082" s="104"/>
      <c r="BM2082" s="104"/>
      <c r="BN2082" s="104"/>
      <c r="BO2082" s="104"/>
      <c r="BP2082" s="104"/>
      <c r="BQ2082" s="104"/>
      <c r="BR2082" s="104"/>
      <c r="BS2082" s="104"/>
      <c r="BT2082" s="104"/>
      <c r="BU2082" s="104"/>
      <c r="BV2082" s="104"/>
      <c r="BW2082" s="104"/>
      <c r="BX2082" s="104"/>
      <c r="BY2082" s="104"/>
      <c r="BZ2082" s="104"/>
      <c r="CA2082" s="104"/>
      <c r="CB2082" s="104"/>
      <c r="CC2082" s="104"/>
      <c r="CD2082" s="104"/>
      <c r="CE2082" s="104"/>
      <c r="CF2082" s="104"/>
      <c r="CG2082" s="104"/>
      <c r="CH2082" s="104"/>
      <c r="CI2082" s="104"/>
      <c r="CJ2082" s="104"/>
      <c r="CK2082" s="104"/>
      <c r="CL2082" s="104"/>
      <c r="CM2082" s="104"/>
      <c r="CN2082" s="104"/>
      <c r="CO2082" s="104"/>
      <c r="CP2082" s="104"/>
      <c r="CQ2082" s="104"/>
      <c r="CR2082" s="104"/>
      <c r="CS2082" s="104"/>
      <c r="CT2082" s="104"/>
      <c r="CU2082" s="104"/>
      <c r="CV2082" s="104"/>
      <c r="CW2082" s="104"/>
      <c r="CX2082" s="104"/>
      <c r="CY2082" s="104"/>
      <c r="CZ2082" s="104"/>
      <c r="DA2082" s="104"/>
      <c r="DB2082" s="104"/>
      <c r="DC2082" s="104"/>
      <c r="DD2082" s="104"/>
      <c r="DE2082" s="104"/>
      <c r="DF2082" s="104"/>
      <c r="DG2082" s="104"/>
      <c r="DH2082" s="104"/>
      <c r="DI2082" s="104"/>
      <c r="DJ2082" s="107"/>
    </row>
    <row r="2083" spans="1:114" x14ac:dyDescent="0.2">
      <c r="A2083" s="164"/>
      <c r="B2083" s="165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Q2083" s="116"/>
      <c r="R2083" s="116"/>
      <c r="S2083" s="116"/>
      <c r="T2083" s="116"/>
      <c r="U2083" s="116"/>
      <c r="V2083" s="116"/>
      <c r="W2083" s="116"/>
      <c r="X2083" s="116"/>
      <c r="Y2083" s="122"/>
      <c r="Z2083" s="104"/>
      <c r="AA2083" s="104"/>
      <c r="AB2083" s="104"/>
      <c r="AC2083" s="104"/>
      <c r="AD2083" s="104"/>
      <c r="AE2083" s="104"/>
      <c r="AF2083" s="104"/>
      <c r="AG2083" s="104"/>
      <c r="AH2083" s="104"/>
      <c r="AI2083" s="104"/>
      <c r="AJ2083" s="104"/>
      <c r="AK2083" s="104"/>
      <c r="AL2083" s="104"/>
      <c r="AM2083" s="104"/>
      <c r="AN2083" s="104"/>
      <c r="AO2083" s="104"/>
      <c r="AP2083" s="104"/>
      <c r="AQ2083" s="104"/>
      <c r="AR2083" s="104"/>
      <c r="AS2083" s="104"/>
      <c r="AT2083" s="104"/>
      <c r="AU2083" s="104"/>
      <c r="AV2083" s="104"/>
      <c r="AW2083" s="104"/>
      <c r="AX2083" s="104"/>
      <c r="AY2083" s="104"/>
      <c r="AZ2083" s="104"/>
      <c r="BA2083" s="104"/>
      <c r="BB2083" s="104"/>
      <c r="BC2083" s="104"/>
      <c r="BD2083" s="104"/>
      <c r="BE2083" s="104"/>
      <c r="BF2083" s="104"/>
      <c r="BG2083" s="104"/>
      <c r="BH2083" s="104"/>
      <c r="BI2083" s="104"/>
      <c r="BJ2083" s="104"/>
      <c r="BK2083" s="104"/>
      <c r="BL2083" s="104"/>
      <c r="BM2083" s="104"/>
      <c r="BN2083" s="104"/>
      <c r="BO2083" s="104"/>
      <c r="BP2083" s="104"/>
      <c r="BQ2083" s="104"/>
      <c r="BR2083" s="104"/>
      <c r="BS2083" s="104"/>
      <c r="BT2083" s="104"/>
      <c r="BU2083" s="104"/>
      <c r="BV2083" s="104"/>
      <c r="BW2083" s="104"/>
      <c r="BX2083" s="104"/>
      <c r="BY2083" s="104"/>
      <c r="BZ2083" s="104"/>
      <c r="CA2083" s="104"/>
      <c r="CB2083" s="104"/>
      <c r="CC2083" s="104"/>
      <c r="CD2083" s="104"/>
      <c r="CE2083" s="104"/>
      <c r="CF2083" s="104"/>
      <c r="CG2083" s="104"/>
      <c r="CH2083" s="104"/>
      <c r="CI2083" s="104"/>
      <c r="CJ2083" s="104"/>
      <c r="CK2083" s="104"/>
      <c r="CL2083" s="104"/>
      <c r="CM2083" s="104"/>
      <c r="CN2083" s="104"/>
      <c r="CO2083" s="104"/>
      <c r="CP2083" s="104"/>
      <c r="CQ2083" s="104"/>
      <c r="CR2083" s="104"/>
      <c r="CS2083" s="104"/>
      <c r="CT2083" s="104"/>
      <c r="CU2083" s="104"/>
      <c r="CV2083" s="104"/>
      <c r="CW2083" s="104"/>
      <c r="CX2083" s="104"/>
      <c r="CY2083" s="104"/>
      <c r="CZ2083" s="104"/>
      <c r="DA2083" s="104"/>
      <c r="DB2083" s="104"/>
      <c r="DC2083" s="104"/>
      <c r="DD2083" s="104"/>
      <c r="DE2083" s="104"/>
      <c r="DF2083" s="104"/>
      <c r="DG2083" s="104"/>
      <c r="DH2083" s="104"/>
      <c r="DI2083" s="104"/>
      <c r="DJ2083" s="107"/>
    </row>
    <row r="2084" spans="1:114" x14ac:dyDescent="0.2">
      <c r="A2084" s="164"/>
      <c r="B2084" s="165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Q2084" s="116"/>
      <c r="R2084" s="116"/>
      <c r="S2084" s="116"/>
      <c r="T2084" s="116"/>
      <c r="U2084" s="116"/>
      <c r="V2084" s="116"/>
      <c r="W2084" s="116"/>
      <c r="X2084" s="116"/>
      <c r="Y2084" s="122"/>
      <c r="Z2084" s="104"/>
      <c r="AA2084" s="104"/>
      <c r="AB2084" s="104"/>
      <c r="AC2084" s="104"/>
      <c r="AD2084" s="104"/>
      <c r="AE2084" s="104"/>
      <c r="AF2084" s="104"/>
      <c r="AG2084" s="104"/>
      <c r="AH2084" s="104"/>
      <c r="AI2084" s="104"/>
      <c r="AJ2084" s="104"/>
      <c r="AK2084" s="104"/>
      <c r="AL2084" s="104"/>
      <c r="AM2084" s="104"/>
      <c r="AN2084" s="104"/>
      <c r="AO2084" s="104"/>
      <c r="AP2084" s="104"/>
      <c r="AQ2084" s="104"/>
      <c r="AR2084" s="104"/>
      <c r="AS2084" s="104"/>
      <c r="AT2084" s="104"/>
      <c r="AU2084" s="104"/>
      <c r="AV2084" s="104"/>
      <c r="AW2084" s="104"/>
      <c r="AX2084" s="104"/>
      <c r="AY2084" s="104"/>
      <c r="AZ2084" s="104"/>
      <c r="BA2084" s="104"/>
      <c r="BB2084" s="104"/>
      <c r="BC2084" s="104"/>
      <c r="BD2084" s="104"/>
      <c r="BE2084" s="104"/>
      <c r="BF2084" s="104"/>
      <c r="BG2084" s="104"/>
      <c r="BH2084" s="104"/>
      <c r="BI2084" s="104"/>
      <c r="BJ2084" s="104"/>
      <c r="BK2084" s="104"/>
      <c r="BL2084" s="104"/>
      <c r="BM2084" s="104"/>
      <c r="BN2084" s="104"/>
      <c r="BO2084" s="104"/>
      <c r="BP2084" s="104"/>
      <c r="BQ2084" s="104"/>
      <c r="BR2084" s="104"/>
      <c r="BS2084" s="104"/>
      <c r="BT2084" s="104"/>
      <c r="BU2084" s="104"/>
      <c r="BV2084" s="104"/>
      <c r="BW2084" s="104"/>
      <c r="BX2084" s="104"/>
      <c r="BY2084" s="104"/>
      <c r="BZ2084" s="104"/>
      <c r="CA2084" s="104"/>
      <c r="CB2084" s="104"/>
      <c r="CC2084" s="104"/>
      <c r="CD2084" s="104"/>
      <c r="CE2084" s="104"/>
      <c r="CF2084" s="104"/>
      <c r="CG2084" s="104"/>
      <c r="CH2084" s="104"/>
      <c r="CI2084" s="104"/>
      <c r="CJ2084" s="104"/>
      <c r="CK2084" s="104"/>
      <c r="CL2084" s="104"/>
      <c r="CM2084" s="104"/>
      <c r="CN2084" s="104"/>
      <c r="CO2084" s="104"/>
      <c r="CP2084" s="104"/>
      <c r="CQ2084" s="104"/>
      <c r="CR2084" s="104"/>
      <c r="CS2084" s="104"/>
      <c r="CT2084" s="104"/>
      <c r="CU2084" s="104"/>
      <c r="CV2084" s="104"/>
      <c r="CW2084" s="104"/>
      <c r="CX2084" s="104"/>
      <c r="CY2084" s="104"/>
      <c r="CZ2084" s="104"/>
      <c r="DA2084" s="104"/>
      <c r="DB2084" s="104"/>
      <c r="DC2084" s="104"/>
      <c r="DD2084" s="104"/>
      <c r="DE2084" s="104"/>
      <c r="DF2084" s="104"/>
      <c r="DG2084" s="104"/>
      <c r="DH2084" s="104"/>
      <c r="DI2084" s="104"/>
      <c r="DJ2084" s="107"/>
    </row>
    <row r="2085" spans="1:114" x14ac:dyDescent="0.2">
      <c r="A2085" s="164"/>
      <c r="B2085" s="165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Q2085" s="116"/>
      <c r="R2085" s="116"/>
      <c r="S2085" s="116"/>
      <c r="T2085" s="116"/>
      <c r="U2085" s="116"/>
      <c r="V2085" s="116"/>
      <c r="W2085" s="116"/>
      <c r="X2085" s="116"/>
      <c r="Y2085" s="122"/>
      <c r="Z2085" s="104"/>
      <c r="AA2085" s="104"/>
      <c r="AB2085" s="104"/>
      <c r="AC2085" s="104"/>
      <c r="AD2085" s="104"/>
      <c r="AE2085" s="104"/>
      <c r="AF2085" s="104"/>
      <c r="AG2085" s="104"/>
      <c r="AH2085" s="104"/>
      <c r="AI2085" s="104"/>
      <c r="AJ2085" s="104"/>
      <c r="AK2085" s="104"/>
      <c r="AL2085" s="104"/>
      <c r="AM2085" s="104"/>
      <c r="AN2085" s="104"/>
      <c r="AO2085" s="104"/>
      <c r="AP2085" s="104"/>
      <c r="AQ2085" s="104"/>
      <c r="AR2085" s="104"/>
      <c r="AS2085" s="104"/>
      <c r="AT2085" s="104"/>
      <c r="AU2085" s="104"/>
      <c r="AV2085" s="104"/>
      <c r="AW2085" s="104"/>
      <c r="AX2085" s="104"/>
      <c r="AY2085" s="104"/>
      <c r="AZ2085" s="104"/>
      <c r="BA2085" s="104"/>
      <c r="BB2085" s="104"/>
      <c r="BC2085" s="104"/>
      <c r="BD2085" s="104"/>
      <c r="BE2085" s="104"/>
      <c r="BF2085" s="104"/>
      <c r="BG2085" s="104"/>
      <c r="BH2085" s="104"/>
      <c r="BI2085" s="104"/>
      <c r="BJ2085" s="104"/>
      <c r="BK2085" s="104"/>
      <c r="BL2085" s="104"/>
      <c r="BM2085" s="104"/>
      <c r="BN2085" s="104"/>
      <c r="BO2085" s="104"/>
      <c r="BP2085" s="104"/>
      <c r="BQ2085" s="104"/>
      <c r="BR2085" s="104"/>
      <c r="BS2085" s="104"/>
      <c r="BT2085" s="104"/>
      <c r="BU2085" s="104"/>
      <c r="BV2085" s="104"/>
      <c r="BW2085" s="104"/>
      <c r="BX2085" s="104"/>
      <c r="BY2085" s="104"/>
      <c r="BZ2085" s="104"/>
      <c r="CA2085" s="104"/>
      <c r="CB2085" s="104"/>
      <c r="CC2085" s="104"/>
      <c r="CD2085" s="104"/>
      <c r="CE2085" s="104"/>
      <c r="CF2085" s="104"/>
      <c r="CG2085" s="104"/>
      <c r="CH2085" s="104"/>
      <c r="CI2085" s="104"/>
      <c r="CJ2085" s="104"/>
      <c r="CK2085" s="104"/>
      <c r="CL2085" s="104"/>
      <c r="CM2085" s="104"/>
      <c r="CN2085" s="104"/>
      <c r="CO2085" s="104"/>
      <c r="CP2085" s="104"/>
      <c r="CQ2085" s="104"/>
      <c r="CR2085" s="104"/>
      <c r="CS2085" s="104"/>
      <c r="CT2085" s="104"/>
      <c r="CU2085" s="104"/>
      <c r="CV2085" s="104"/>
      <c r="CW2085" s="104"/>
      <c r="CX2085" s="104"/>
      <c r="CY2085" s="104"/>
      <c r="CZ2085" s="104"/>
      <c r="DA2085" s="104"/>
      <c r="DB2085" s="104"/>
      <c r="DC2085" s="104"/>
      <c r="DD2085" s="104"/>
      <c r="DE2085" s="104"/>
      <c r="DF2085" s="104"/>
      <c r="DG2085" s="104"/>
      <c r="DH2085" s="104"/>
      <c r="DI2085" s="104"/>
      <c r="DJ2085" s="107"/>
    </row>
    <row r="2086" spans="1:114" x14ac:dyDescent="0.2">
      <c r="A2086" s="164"/>
      <c r="B2086" s="165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Q2086" s="116"/>
      <c r="R2086" s="116"/>
      <c r="S2086" s="116"/>
      <c r="T2086" s="116"/>
      <c r="U2086" s="116"/>
      <c r="V2086" s="116"/>
      <c r="W2086" s="116"/>
      <c r="X2086" s="116"/>
      <c r="Y2086" s="122"/>
      <c r="Z2086" s="104"/>
      <c r="AA2086" s="104"/>
      <c r="AB2086" s="104"/>
      <c r="AC2086" s="104"/>
      <c r="AD2086" s="104"/>
      <c r="AE2086" s="104"/>
      <c r="AF2086" s="104"/>
      <c r="AG2086" s="104"/>
      <c r="AH2086" s="104"/>
      <c r="AI2086" s="104"/>
      <c r="AJ2086" s="104"/>
      <c r="AK2086" s="104"/>
      <c r="AL2086" s="104"/>
      <c r="AM2086" s="104"/>
      <c r="AN2086" s="104"/>
      <c r="AO2086" s="104"/>
      <c r="AP2086" s="104"/>
      <c r="AQ2086" s="104"/>
      <c r="AR2086" s="104"/>
      <c r="AS2086" s="104"/>
      <c r="AT2086" s="104"/>
      <c r="AU2086" s="104"/>
      <c r="AV2086" s="104"/>
      <c r="AW2086" s="104"/>
      <c r="AX2086" s="104"/>
      <c r="AY2086" s="104"/>
      <c r="AZ2086" s="104"/>
      <c r="BA2086" s="104"/>
      <c r="BB2086" s="104"/>
      <c r="BC2086" s="104"/>
      <c r="BD2086" s="104"/>
      <c r="BE2086" s="104"/>
      <c r="BF2086" s="104"/>
      <c r="BG2086" s="104"/>
      <c r="BH2086" s="104"/>
      <c r="BI2086" s="104"/>
      <c r="BJ2086" s="104"/>
      <c r="BK2086" s="104"/>
      <c r="BL2086" s="104"/>
      <c r="BM2086" s="104"/>
      <c r="BN2086" s="104"/>
      <c r="BO2086" s="104"/>
      <c r="BP2086" s="104"/>
      <c r="BQ2086" s="104"/>
      <c r="BR2086" s="104"/>
      <c r="BS2086" s="104"/>
      <c r="BT2086" s="104"/>
      <c r="BU2086" s="104"/>
      <c r="BV2086" s="104"/>
      <c r="BW2086" s="104"/>
      <c r="BX2086" s="104"/>
      <c r="BY2086" s="104"/>
      <c r="BZ2086" s="104"/>
      <c r="CA2086" s="104"/>
      <c r="CB2086" s="104"/>
      <c r="CC2086" s="104"/>
      <c r="CD2086" s="104"/>
      <c r="CE2086" s="104"/>
      <c r="CF2086" s="104"/>
      <c r="CG2086" s="104"/>
      <c r="CH2086" s="104"/>
      <c r="CI2086" s="104"/>
      <c r="CJ2086" s="104"/>
      <c r="CK2086" s="104"/>
      <c r="CL2086" s="104"/>
      <c r="CM2086" s="104"/>
      <c r="CN2086" s="104"/>
      <c r="CO2086" s="104"/>
      <c r="CP2086" s="104"/>
      <c r="CQ2086" s="104"/>
      <c r="CR2086" s="104"/>
      <c r="CS2086" s="104"/>
      <c r="CT2086" s="104"/>
      <c r="CU2086" s="104"/>
      <c r="CV2086" s="104"/>
      <c r="CW2086" s="104"/>
      <c r="CX2086" s="104"/>
      <c r="CY2086" s="104"/>
      <c r="CZ2086" s="104"/>
      <c r="DA2086" s="104"/>
      <c r="DB2086" s="104"/>
      <c r="DC2086" s="104"/>
      <c r="DD2086" s="104"/>
      <c r="DE2086" s="104"/>
      <c r="DF2086" s="104"/>
      <c r="DG2086" s="104"/>
      <c r="DH2086" s="104"/>
      <c r="DI2086" s="104"/>
      <c r="DJ2086" s="107"/>
    </row>
    <row r="2087" spans="1:114" x14ac:dyDescent="0.2">
      <c r="A2087" s="164"/>
      <c r="B2087" s="165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Q2087" s="116"/>
      <c r="R2087" s="116"/>
      <c r="S2087" s="116"/>
      <c r="T2087" s="116"/>
      <c r="U2087" s="116"/>
      <c r="V2087" s="116"/>
      <c r="W2087" s="116"/>
      <c r="X2087" s="116"/>
      <c r="Y2087" s="122"/>
      <c r="Z2087" s="104"/>
      <c r="AA2087" s="104"/>
      <c r="AB2087" s="104"/>
      <c r="AC2087" s="104"/>
      <c r="AD2087" s="104"/>
      <c r="AE2087" s="104"/>
      <c r="AF2087" s="104"/>
      <c r="AG2087" s="104"/>
      <c r="AH2087" s="104"/>
      <c r="AI2087" s="104"/>
      <c r="AJ2087" s="104"/>
      <c r="AK2087" s="104"/>
      <c r="AL2087" s="104"/>
      <c r="AM2087" s="104"/>
      <c r="AN2087" s="104"/>
      <c r="AO2087" s="104"/>
      <c r="AP2087" s="104"/>
      <c r="AQ2087" s="104"/>
      <c r="AR2087" s="104"/>
      <c r="AS2087" s="104"/>
      <c r="AT2087" s="104"/>
      <c r="AU2087" s="104"/>
      <c r="AV2087" s="104"/>
      <c r="AW2087" s="104"/>
      <c r="AX2087" s="104"/>
      <c r="AY2087" s="104"/>
      <c r="AZ2087" s="104"/>
      <c r="BA2087" s="104"/>
      <c r="BB2087" s="104"/>
      <c r="BC2087" s="104"/>
      <c r="BD2087" s="104"/>
      <c r="BE2087" s="104"/>
      <c r="BF2087" s="104"/>
      <c r="BG2087" s="104"/>
      <c r="BH2087" s="104"/>
      <c r="BI2087" s="104"/>
      <c r="BJ2087" s="104"/>
      <c r="BK2087" s="104"/>
      <c r="BL2087" s="104"/>
      <c r="BM2087" s="104"/>
      <c r="BN2087" s="104"/>
      <c r="BO2087" s="104"/>
      <c r="BP2087" s="104"/>
      <c r="BQ2087" s="104"/>
      <c r="BR2087" s="104"/>
      <c r="BS2087" s="104"/>
      <c r="BT2087" s="104"/>
      <c r="BU2087" s="104"/>
      <c r="BV2087" s="104"/>
      <c r="BW2087" s="104"/>
      <c r="BX2087" s="104"/>
      <c r="BY2087" s="104"/>
      <c r="BZ2087" s="104"/>
      <c r="CA2087" s="104"/>
      <c r="CB2087" s="104"/>
      <c r="CC2087" s="104"/>
      <c r="CD2087" s="104"/>
      <c r="CE2087" s="104"/>
      <c r="CF2087" s="104"/>
      <c r="CG2087" s="104"/>
      <c r="CH2087" s="104"/>
      <c r="CI2087" s="104"/>
      <c r="CJ2087" s="104"/>
      <c r="CK2087" s="104"/>
      <c r="CL2087" s="104"/>
      <c r="CM2087" s="104"/>
      <c r="CN2087" s="104"/>
      <c r="CO2087" s="104"/>
      <c r="CP2087" s="104"/>
      <c r="CQ2087" s="104"/>
      <c r="CR2087" s="104"/>
      <c r="CS2087" s="104"/>
      <c r="CT2087" s="104"/>
      <c r="CU2087" s="104"/>
      <c r="CV2087" s="104"/>
      <c r="CW2087" s="104"/>
      <c r="CX2087" s="104"/>
      <c r="CY2087" s="104"/>
      <c r="CZ2087" s="104"/>
      <c r="DA2087" s="104"/>
      <c r="DB2087" s="104"/>
      <c r="DC2087" s="104"/>
      <c r="DD2087" s="104"/>
      <c r="DE2087" s="104"/>
      <c r="DF2087" s="104"/>
      <c r="DG2087" s="104"/>
      <c r="DH2087" s="104"/>
      <c r="DI2087" s="104"/>
      <c r="DJ2087" s="107"/>
    </row>
    <row r="2088" spans="1:114" x14ac:dyDescent="0.2">
      <c r="A2088" s="164"/>
      <c r="B2088" s="165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Q2088" s="116"/>
      <c r="R2088" s="116"/>
      <c r="S2088" s="116"/>
      <c r="T2088" s="116"/>
      <c r="U2088" s="116"/>
      <c r="V2088" s="116"/>
      <c r="W2088" s="116"/>
      <c r="X2088" s="116"/>
      <c r="Y2088" s="122"/>
      <c r="Z2088" s="104"/>
      <c r="AA2088" s="104"/>
      <c r="AB2088" s="104"/>
      <c r="AC2088" s="104"/>
      <c r="AD2088" s="104"/>
      <c r="AE2088" s="104"/>
      <c r="AF2088" s="104"/>
      <c r="AG2088" s="104"/>
      <c r="AH2088" s="104"/>
      <c r="AI2088" s="104"/>
      <c r="AJ2088" s="104"/>
      <c r="AK2088" s="104"/>
      <c r="AL2088" s="104"/>
      <c r="AM2088" s="104"/>
      <c r="AN2088" s="104"/>
      <c r="AO2088" s="104"/>
      <c r="AP2088" s="104"/>
      <c r="AQ2088" s="104"/>
      <c r="AR2088" s="104"/>
      <c r="AS2088" s="104"/>
      <c r="AT2088" s="104"/>
      <c r="AU2088" s="104"/>
      <c r="AV2088" s="104"/>
      <c r="AW2088" s="104"/>
      <c r="AX2088" s="104"/>
      <c r="AY2088" s="104"/>
      <c r="AZ2088" s="104"/>
      <c r="BA2088" s="104"/>
      <c r="BB2088" s="104"/>
      <c r="BC2088" s="104"/>
      <c r="BD2088" s="104"/>
      <c r="BE2088" s="104"/>
      <c r="BF2088" s="104"/>
      <c r="BG2088" s="104"/>
      <c r="BH2088" s="104"/>
      <c r="BI2088" s="104"/>
      <c r="BJ2088" s="104"/>
      <c r="BK2088" s="104"/>
      <c r="BL2088" s="104"/>
      <c r="BM2088" s="104"/>
      <c r="BN2088" s="104"/>
      <c r="BO2088" s="104"/>
      <c r="BP2088" s="104"/>
      <c r="BQ2088" s="104"/>
      <c r="BR2088" s="104"/>
      <c r="BS2088" s="104"/>
      <c r="BT2088" s="104"/>
      <c r="BU2088" s="104"/>
      <c r="BV2088" s="104"/>
      <c r="BW2088" s="104"/>
      <c r="BX2088" s="104"/>
      <c r="BY2088" s="104"/>
      <c r="BZ2088" s="104"/>
      <c r="CA2088" s="104"/>
      <c r="CB2088" s="104"/>
      <c r="CC2088" s="104"/>
      <c r="CD2088" s="104"/>
      <c r="CE2088" s="104"/>
      <c r="CF2088" s="104"/>
      <c r="CG2088" s="104"/>
      <c r="CH2088" s="104"/>
      <c r="CI2088" s="104"/>
      <c r="CJ2088" s="104"/>
      <c r="CK2088" s="104"/>
      <c r="CL2088" s="104"/>
      <c r="CM2088" s="104"/>
      <c r="CN2088" s="104"/>
      <c r="CO2088" s="104"/>
      <c r="CP2088" s="104"/>
      <c r="CQ2088" s="104"/>
      <c r="CR2088" s="104"/>
      <c r="CS2088" s="104"/>
      <c r="CT2088" s="104"/>
      <c r="CU2088" s="104"/>
      <c r="CV2088" s="104"/>
      <c r="CW2088" s="104"/>
      <c r="CX2088" s="104"/>
      <c r="CY2088" s="104"/>
      <c r="CZ2088" s="104"/>
      <c r="DA2088" s="104"/>
      <c r="DB2088" s="104"/>
      <c r="DC2088" s="104"/>
      <c r="DD2088" s="104"/>
      <c r="DE2088" s="104"/>
      <c r="DF2088" s="104"/>
      <c r="DG2088" s="104"/>
      <c r="DH2088" s="104"/>
      <c r="DI2088" s="104"/>
      <c r="DJ2088" s="107"/>
    </row>
    <row r="2089" spans="1:114" x14ac:dyDescent="0.2">
      <c r="A2089" s="164"/>
      <c r="B2089" s="165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Q2089" s="116"/>
      <c r="R2089" s="116"/>
      <c r="S2089" s="116"/>
      <c r="T2089" s="116"/>
      <c r="U2089" s="116"/>
      <c r="V2089" s="116"/>
      <c r="W2089" s="116"/>
      <c r="X2089" s="116"/>
      <c r="Y2089" s="122"/>
      <c r="Z2089" s="104"/>
      <c r="AA2089" s="104"/>
      <c r="AB2089" s="104"/>
      <c r="AC2089" s="104"/>
      <c r="AD2089" s="104"/>
      <c r="AE2089" s="104"/>
      <c r="AF2089" s="104"/>
      <c r="AG2089" s="104"/>
      <c r="AH2089" s="104"/>
      <c r="AI2089" s="104"/>
      <c r="AJ2089" s="104"/>
      <c r="AK2089" s="104"/>
      <c r="AL2089" s="104"/>
      <c r="AM2089" s="104"/>
      <c r="AN2089" s="104"/>
      <c r="AO2089" s="104"/>
      <c r="AP2089" s="104"/>
      <c r="AQ2089" s="104"/>
      <c r="AR2089" s="104"/>
      <c r="AS2089" s="104"/>
      <c r="AT2089" s="104"/>
      <c r="AU2089" s="104"/>
      <c r="AV2089" s="104"/>
      <c r="AW2089" s="104"/>
      <c r="AX2089" s="104"/>
      <c r="AY2089" s="104"/>
      <c r="AZ2089" s="104"/>
      <c r="BA2089" s="104"/>
      <c r="BB2089" s="104"/>
      <c r="BC2089" s="104"/>
      <c r="BD2089" s="104"/>
      <c r="BE2089" s="104"/>
      <c r="BF2089" s="104"/>
      <c r="BG2089" s="104"/>
      <c r="BH2089" s="104"/>
      <c r="BI2089" s="104"/>
      <c r="BJ2089" s="104"/>
      <c r="BK2089" s="104"/>
      <c r="BL2089" s="104"/>
      <c r="BM2089" s="104"/>
      <c r="BN2089" s="104"/>
      <c r="BO2089" s="104"/>
      <c r="BP2089" s="104"/>
      <c r="BQ2089" s="104"/>
      <c r="BR2089" s="104"/>
      <c r="BS2089" s="104"/>
      <c r="BT2089" s="104"/>
      <c r="BU2089" s="104"/>
      <c r="BV2089" s="104"/>
      <c r="BW2089" s="104"/>
      <c r="BX2089" s="104"/>
      <c r="BY2089" s="104"/>
      <c r="BZ2089" s="104"/>
      <c r="CA2089" s="104"/>
      <c r="CB2089" s="104"/>
      <c r="CC2089" s="104"/>
      <c r="CD2089" s="104"/>
      <c r="CE2089" s="104"/>
      <c r="CF2089" s="104"/>
      <c r="CG2089" s="104"/>
      <c r="CH2089" s="104"/>
      <c r="CI2089" s="104"/>
      <c r="CJ2089" s="104"/>
      <c r="CK2089" s="104"/>
      <c r="CL2089" s="104"/>
      <c r="CM2089" s="104"/>
      <c r="CN2089" s="104"/>
      <c r="CO2089" s="104"/>
      <c r="CP2089" s="104"/>
      <c r="CQ2089" s="104"/>
      <c r="CR2089" s="104"/>
      <c r="CS2089" s="104"/>
      <c r="CT2089" s="104"/>
      <c r="CU2089" s="104"/>
      <c r="CV2089" s="104"/>
      <c r="CW2089" s="104"/>
      <c r="CX2089" s="104"/>
      <c r="CY2089" s="104"/>
      <c r="CZ2089" s="104"/>
      <c r="DA2089" s="104"/>
      <c r="DB2089" s="104"/>
      <c r="DC2089" s="104"/>
      <c r="DD2089" s="104"/>
      <c r="DE2089" s="104"/>
      <c r="DF2089" s="104"/>
      <c r="DG2089" s="104"/>
      <c r="DH2089" s="104"/>
      <c r="DI2089" s="104"/>
      <c r="DJ2089" s="107"/>
    </row>
    <row r="2090" spans="1:114" x14ac:dyDescent="0.2">
      <c r="A2090" s="164"/>
      <c r="B2090" s="165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Q2090" s="116"/>
      <c r="R2090" s="116"/>
      <c r="S2090" s="116"/>
      <c r="T2090" s="116"/>
      <c r="U2090" s="116"/>
      <c r="V2090" s="116"/>
      <c r="W2090" s="116"/>
      <c r="X2090" s="116"/>
      <c r="Y2090" s="122"/>
      <c r="Z2090" s="104"/>
      <c r="AA2090" s="104"/>
      <c r="AB2090" s="104"/>
      <c r="AC2090" s="104"/>
      <c r="AD2090" s="104"/>
      <c r="AE2090" s="104"/>
      <c r="AF2090" s="104"/>
      <c r="AG2090" s="104"/>
      <c r="AH2090" s="104"/>
      <c r="AI2090" s="104"/>
      <c r="AJ2090" s="104"/>
      <c r="AK2090" s="104"/>
      <c r="AL2090" s="104"/>
      <c r="AM2090" s="104"/>
      <c r="AN2090" s="104"/>
      <c r="AO2090" s="104"/>
      <c r="AP2090" s="104"/>
      <c r="AQ2090" s="104"/>
      <c r="AR2090" s="104"/>
      <c r="AS2090" s="104"/>
      <c r="AT2090" s="104"/>
      <c r="AU2090" s="104"/>
      <c r="AV2090" s="104"/>
      <c r="AW2090" s="104"/>
      <c r="AX2090" s="104"/>
      <c r="AY2090" s="104"/>
      <c r="AZ2090" s="104"/>
      <c r="BA2090" s="104"/>
      <c r="BB2090" s="104"/>
      <c r="BC2090" s="104"/>
      <c r="BD2090" s="104"/>
      <c r="BE2090" s="104"/>
      <c r="BF2090" s="104"/>
      <c r="BG2090" s="104"/>
      <c r="BH2090" s="104"/>
      <c r="BI2090" s="104"/>
      <c r="BJ2090" s="104"/>
      <c r="BK2090" s="104"/>
      <c r="BL2090" s="104"/>
      <c r="BM2090" s="104"/>
      <c r="BN2090" s="104"/>
      <c r="BO2090" s="104"/>
      <c r="BP2090" s="104"/>
      <c r="BQ2090" s="104"/>
      <c r="BR2090" s="104"/>
      <c r="BS2090" s="104"/>
      <c r="BT2090" s="104"/>
      <c r="BU2090" s="104"/>
      <c r="BV2090" s="104"/>
      <c r="BW2090" s="104"/>
      <c r="BX2090" s="104"/>
      <c r="BY2090" s="104"/>
      <c r="BZ2090" s="104"/>
      <c r="CA2090" s="104"/>
      <c r="CB2090" s="104"/>
      <c r="CC2090" s="104"/>
      <c r="CD2090" s="104"/>
      <c r="CE2090" s="104"/>
      <c r="CF2090" s="104"/>
      <c r="CG2090" s="104"/>
      <c r="CH2090" s="104"/>
      <c r="CI2090" s="104"/>
      <c r="CJ2090" s="104"/>
      <c r="CK2090" s="104"/>
      <c r="CL2090" s="104"/>
      <c r="CM2090" s="104"/>
      <c r="CN2090" s="104"/>
      <c r="CO2090" s="104"/>
      <c r="CP2090" s="104"/>
      <c r="CQ2090" s="104"/>
      <c r="CR2090" s="104"/>
      <c r="CS2090" s="104"/>
      <c r="CT2090" s="104"/>
      <c r="CU2090" s="104"/>
      <c r="CV2090" s="104"/>
      <c r="CW2090" s="104"/>
      <c r="CX2090" s="104"/>
      <c r="CY2090" s="104"/>
      <c r="CZ2090" s="104"/>
      <c r="DA2090" s="104"/>
      <c r="DB2090" s="104"/>
      <c r="DC2090" s="104"/>
      <c r="DD2090" s="104"/>
      <c r="DE2090" s="104"/>
      <c r="DF2090" s="104"/>
      <c r="DG2090" s="104"/>
      <c r="DH2090" s="104"/>
      <c r="DI2090" s="104"/>
      <c r="DJ2090" s="107"/>
    </row>
    <row r="2091" spans="1:114" x14ac:dyDescent="0.2">
      <c r="A2091" s="164"/>
      <c r="B2091" s="165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Q2091" s="116"/>
      <c r="R2091" s="116"/>
      <c r="S2091" s="116"/>
      <c r="T2091" s="116"/>
      <c r="U2091" s="116"/>
      <c r="V2091" s="116"/>
      <c r="W2091" s="116"/>
      <c r="X2091" s="116"/>
      <c r="Y2091" s="122"/>
      <c r="Z2091" s="104"/>
      <c r="AA2091" s="104"/>
      <c r="AB2091" s="104"/>
      <c r="AC2091" s="104"/>
      <c r="AD2091" s="104"/>
      <c r="AE2091" s="104"/>
      <c r="AF2091" s="104"/>
      <c r="AG2091" s="104"/>
      <c r="AH2091" s="104"/>
      <c r="AI2091" s="104"/>
      <c r="AJ2091" s="104"/>
      <c r="AK2091" s="104"/>
      <c r="AL2091" s="104"/>
      <c r="AM2091" s="104"/>
      <c r="AN2091" s="104"/>
      <c r="AO2091" s="104"/>
      <c r="AP2091" s="104"/>
      <c r="AQ2091" s="104"/>
      <c r="AR2091" s="104"/>
      <c r="AS2091" s="104"/>
      <c r="AT2091" s="104"/>
      <c r="AU2091" s="104"/>
      <c r="AV2091" s="104"/>
      <c r="AW2091" s="104"/>
      <c r="AX2091" s="104"/>
      <c r="AY2091" s="104"/>
      <c r="AZ2091" s="104"/>
      <c r="BA2091" s="104"/>
      <c r="BB2091" s="104"/>
      <c r="BC2091" s="104"/>
      <c r="BD2091" s="104"/>
      <c r="BE2091" s="104"/>
      <c r="BF2091" s="104"/>
      <c r="BG2091" s="104"/>
      <c r="BH2091" s="104"/>
      <c r="BI2091" s="104"/>
      <c r="BJ2091" s="104"/>
      <c r="BK2091" s="104"/>
      <c r="BL2091" s="104"/>
      <c r="BM2091" s="104"/>
      <c r="BN2091" s="104"/>
      <c r="BO2091" s="104"/>
      <c r="BP2091" s="104"/>
      <c r="BQ2091" s="104"/>
      <c r="BR2091" s="104"/>
      <c r="BS2091" s="104"/>
      <c r="BT2091" s="104"/>
      <c r="BU2091" s="104"/>
      <c r="BV2091" s="104"/>
      <c r="BW2091" s="104"/>
      <c r="BX2091" s="104"/>
      <c r="BY2091" s="104"/>
      <c r="BZ2091" s="104"/>
      <c r="CA2091" s="104"/>
      <c r="CB2091" s="104"/>
      <c r="CC2091" s="104"/>
      <c r="CD2091" s="104"/>
      <c r="CE2091" s="104"/>
      <c r="CF2091" s="104"/>
      <c r="CG2091" s="104"/>
      <c r="CH2091" s="104"/>
      <c r="CI2091" s="104"/>
      <c r="CJ2091" s="104"/>
      <c r="CK2091" s="104"/>
      <c r="CL2091" s="104"/>
      <c r="CM2091" s="104"/>
      <c r="CN2091" s="104"/>
      <c r="CO2091" s="104"/>
      <c r="CP2091" s="104"/>
      <c r="CQ2091" s="104"/>
      <c r="CR2091" s="104"/>
      <c r="CS2091" s="104"/>
      <c r="CT2091" s="104"/>
      <c r="CU2091" s="104"/>
      <c r="CV2091" s="104"/>
      <c r="CW2091" s="104"/>
      <c r="CX2091" s="104"/>
      <c r="CY2091" s="104"/>
      <c r="CZ2091" s="104"/>
      <c r="DA2091" s="104"/>
      <c r="DB2091" s="104"/>
      <c r="DC2091" s="104"/>
      <c r="DD2091" s="104"/>
      <c r="DE2091" s="104"/>
      <c r="DF2091" s="104"/>
      <c r="DG2091" s="104"/>
      <c r="DH2091" s="104"/>
      <c r="DI2091" s="104"/>
      <c r="DJ2091" s="107"/>
    </row>
    <row r="2092" spans="1:114" x14ac:dyDescent="0.2">
      <c r="A2092" s="164"/>
      <c r="B2092" s="165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Q2092" s="116"/>
      <c r="R2092" s="116"/>
      <c r="S2092" s="116"/>
      <c r="T2092" s="116"/>
      <c r="U2092" s="116"/>
      <c r="V2092" s="116"/>
      <c r="W2092" s="116"/>
      <c r="X2092" s="116"/>
      <c r="Y2092" s="122"/>
      <c r="Z2092" s="104"/>
      <c r="AA2092" s="104"/>
      <c r="AB2092" s="104"/>
      <c r="AC2092" s="104"/>
      <c r="AD2092" s="104"/>
      <c r="AE2092" s="104"/>
      <c r="AF2092" s="104"/>
      <c r="AG2092" s="104"/>
      <c r="AH2092" s="104"/>
      <c r="AI2092" s="104"/>
      <c r="AJ2092" s="104"/>
      <c r="AK2092" s="104"/>
      <c r="AL2092" s="104"/>
      <c r="AM2092" s="104"/>
      <c r="AN2092" s="104"/>
      <c r="AO2092" s="104"/>
      <c r="AP2092" s="104"/>
      <c r="AQ2092" s="104"/>
      <c r="AR2092" s="104"/>
      <c r="AS2092" s="104"/>
      <c r="AT2092" s="104"/>
      <c r="AU2092" s="104"/>
      <c r="AV2092" s="104"/>
      <c r="AW2092" s="104"/>
      <c r="AX2092" s="104"/>
      <c r="AY2092" s="104"/>
      <c r="AZ2092" s="104"/>
      <c r="BA2092" s="104"/>
      <c r="BB2092" s="104"/>
      <c r="BC2092" s="104"/>
      <c r="BD2092" s="104"/>
      <c r="BE2092" s="104"/>
      <c r="BF2092" s="104"/>
      <c r="BG2092" s="104"/>
      <c r="BH2092" s="104"/>
      <c r="BI2092" s="104"/>
      <c r="BJ2092" s="104"/>
      <c r="BK2092" s="104"/>
      <c r="BL2092" s="104"/>
      <c r="BM2092" s="104"/>
      <c r="BN2092" s="104"/>
      <c r="BO2092" s="104"/>
      <c r="BP2092" s="104"/>
      <c r="BQ2092" s="104"/>
      <c r="BR2092" s="104"/>
      <c r="BS2092" s="104"/>
      <c r="BT2092" s="104"/>
      <c r="BU2092" s="104"/>
      <c r="BV2092" s="104"/>
      <c r="BW2092" s="104"/>
      <c r="BX2092" s="104"/>
      <c r="BY2092" s="104"/>
      <c r="BZ2092" s="104"/>
      <c r="CA2092" s="104"/>
      <c r="CB2092" s="104"/>
      <c r="CC2092" s="104"/>
      <c r="CD2092" s="104"/>
      <c r="CE2092" s="104"/>
      <c r="CF2092" s="104"/>
      <c r="CG2092" s="104"/>
      <c r="CH2092" s="104"/>
      <c r="CI2092" s="104"/>
      <c r="CJ2092" s="104"/>
      <c r="CK2092" s="104"/>
      <c r="CL2092" s="104"/>
      <c r="CM2092" s="104"/>
      <c r="CN2092" s="104"/>
      <c r="CO2092" s="104"/>
      <c r="CP2092" s="104"/>
      <c r="CQ2092" s="104"/>
      <c r="CR2092" s="104"/>
      <c r="CS2092" s="104"/>
      <c r="CT2092" s="104"/>
      <c r="CU2092" s="104"/>
      <c r="CV2092" s="104"/>
      <c r="CW2092" s="104"/>
      <c r="CX2092" s="104"/>
      <c r="CY2092" s="104"/>
      <c r="CZ2092" s="104"/>
      <c r="DA2092" s="104"/>
      <c r="DB2092" s="104"/>
      <c r="DC2092" s="104"/>
      <c r="DD2092" s="104"/>
      <c r="DE2092" s="104"/>
      <c r="DF2092" s="104"/>
      <c r="DG2092" s="104"/>
      <c r="DH2092" s="104"/>
      <c r="DI2092" s="104"/>
      <c r="DJ2092" s="107"/>
    </row>
    <row r="2093" spans="1:114" x14ac:dyDescent="0.2">
      <c r="A2093" s="164"/>
      <c r="B2093" s="165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Q2093" s="116"/>
      <c r="R2093" s="116"/>
      <c r="S2093" s="116"/>
      <c r="T2093" s="116"/>
      <c r="U2093" s="116"/>
      <c r="V2093" s="116"/>
      <c r="W2093" s="116"/>
      <c r="X2093" s="116"/>
      <c r="Y2093" s="122"/>
      <c r="Z2093" s="104"/>
      <c r="AA2093" s="104"/>
      <c r="AB2093" s="104"/>
      <c r="AC2093" s="104"/>
      <c r="AD2093" s="104"/>
      <c r="AE2093" s="104"/>
      <c r="AF2093" s="104"/>
      <c r="AG2093" s="104"/>
      <c r="AH2093" s="104"/>
      <c r="AI2093" s="104"/>
      <c r="AJ2093" s="104"/>
      <c r="AK2093" s="104"/>
      <c r="AL2093" s="104"/>
      <c r="AM2093" s="104"/>
      <c r="AN2093" s="104"/>
      <c r="AO2093" s="104"/>
      <c r="AP2093" s="104"/>
      <c r="AQ2093" s="104"/>
      <c r="AR2093" s="104"/>
      <c r="AS2093" s="104"/>
      <c r="AT2093" s="104"/>
      <c r="AU2093" s="104"/>
      <c r="AV2093" s="104"/>
      <c r="AW2093" s="104"/>
      <c r="AX2093" s="104"/>
      <c r="AY2093" s="104"/>
      <c r="AZ2093" s="104"/>
      <c r="BA2093" s="104"/>
      <c r="BB2093" s="104"/>
      <c r="BC2093" s="104"/>
      <c r="BD2093" s="104"/>
      <c r="BE2093" s="104"/>
      <c r="BF2093" s="104"/>
      <c r="BG2093" s="104"/>
      <c r="BH2093" s="104"/>
      <c r="BI2093" s="104"/>
      <c r="BJ2093" s="104"/>
      <c r="BK2093" s="104"/>
      <c r="BL2093" s="104"/>
      <c r="BM2093" s="104"/>
      <c r="BN2093" s="104"/>
      <c r="BO2093" s="104"/>
      <c r="BP2093" s="104"/>
      <c r="BQ2093" s="104"/>
      <c r="BR2093" s="104"/>
      <c r="BS2093" s="104"/>
      <c r="BT2093" s="104"/>
      <c r="BU2093" s="104"/>
      <c r="BV2093" s="104"/>
      <c r="BW2093" s="104"/>
      <c r="BX2093" s="104"/>
      <c r="BY2093" s="104"/>
      <c r="BZ2093" s="104"/>
      <c r="CA2093" s="104"/>
      <c r="CB2093" s="104"/>
      <c r="CC2093" s="104"/>
      <c r="CD2093" s="104"/>
      <c r="CE2093" s="104"/>
      <c r="CF2093" s="104"/>
      <c r="CG2093" s="104"/>
      <c r="CH2093" s="104"/>
      <c r="CI2093" s="104"/>
      <c r="CJ2093" s="104"/>
      <c r="CK2093" s="104"/>
      <c r="CL2093" s="104"/>
      <c r="CM2093" s="104"/>
      <c r="CN2093" s="104"/>
      <c r="CO2093" s="104"/>
      <c r="CP2093" s="104"/>
      <c r="CQ2093" s="104"/>
      <c r="CR2093" s="104"/>
      <c r="CS2093" s="104"/>
      <c r="CT2093" s="104"/>
      <c r="CU2093" s="104"/>
      <c r="CV2093" s="104"/>
      <c r="CW2093" s="104"/>
      <c r="CX2093" s="104"/>
      <c r="CY2093" s="104"/>
      <c r="CZ2093" s="104"/>
      <c r="DA2093" s="104"/>
      <c r="DB2093" s="104"/>
      <c r="DC2093" s="104"/>
      <c r="DD2093" s="104"/>
      <c r="DE2093" s="104"/>
      <c r="DF2093" s="104"/>
      <c r="DG2093" s="104"/>
      <c r="DH2093" s="104"/>
      <c r="DI2093" s="104"/>
      <c r="DJ2093" s="107"/>
    </row>
    <row r="2094" spans="1:114" x14ac:dyDescent="0.2">
      <c r="A2094" s="164"/>
      <c r="B2094" s="165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Q2094" s="116"/>
      <c r="R2094" s="116"/>
      <c r="S2094" s="116"/>
      <c r="T2094" s="116"/>
      <c r="U2094" s="116"/>
      <c r="V2094" s="116"/>
      <c r="W2094" s="116"/>
      <c r="X2094" s="116"/>
      <c r="Y2094" s="122"/>
      <c r="Z2094" s="104"/>
      <c r="AA2094" s="104"/>
      <c r="AB2094" s="104"/>
      <c r="AC2094" s="104"/>
      <c r="AD2094" s="104"/>
      <c r="AE2094" s="104"/>
      <c r="AF2094" s="104"/>
      <c r="AG2094" s="104"/>
      <c r="AH2094" s="104"/>
      <c r="AI2094" s="104"/>
      <c r="AJ2094" s="104"/>
      <c r="AK2094" s="104"/>
      <c r="AL2094" s="104"/>
      <c r="AM2094" s="104"/>
      <c r="AN2094" s="104"/>
      <c r="AO2094" s="104"/>
      <c r="AP2094" s="104"/>
      <c r="AQ2094" s="104"/>
      <c r="AR2094" s="104"/>
      <c r="AS2094" s="104"/>
      <c r="AT2094" s="104"/>
      <c r="AU2094" s="104"/>
      <c r="AV2094" s="104"/>
      <c r="AW2094" s="104"/>
      <c r="AX2094" s="104"/>
      <c r="AY2094" s="104"/>
      <c r="AZ2094" s="104"/>
      <c r="BA2094" s="104"/>
      <c r="BB2094" s="104"/>
      <c r="BC2094" s="104"/>
      <c r="BD2094" s="104"/>
      <c r="BE2094" s="104"/>
      <c r="BF2094" s="104"/>
      <c r="BG2094" s="104"/>
      <c r="BH2094" s="104"/>
      <c r="BI2094" s="104"/>
      <c r="BJ2094" s="104"/>
      <c r="BK2094" s="104"/>
      <c r="BL2094" s="104"/>
      <c r="BM2094" s="104"/>
      <c r="BN2094" s="104"/>
      <c r="BO2094" s="104"/>
      <c r="BP2094" s="104"/>
      <c r="BQ2094" s="104"/>
      <c r="BR2094" s="104"/>
      <c r="BS2094" s="104"/>
      <c r="BT2094" s="104"/>
      <c r="BU2094" s="104"/>
      <c r="BV2094" s="104"/>
      <c r="BW2094" s="104"/>
      <c r="BX2094" s="104"/>
      <c r="BY2094" s="104"/>
      <c r="BZ2094" s="104"/>
      <c r="CA2094" s="104"/>
      <c r="CB2094" s="104"/>
      <c r="CC2094" s="104"/>
      <c r="CD2094" s="104"/>
      <c r="CE2094" s="104"/>
      <c r="CF2094" s="104"/>
      <c r="CG2094" s="104"/>
      <c r="CH2094" s="104"/>
      <c r="CI2094" s="104"/>
      <c r="CJ2094" s="104"/>
      <c r="CK2094" s="104"/>
      <c r="CL2094" s="104"/>
      <c r="CM2094" s="104"/>
      <c r="CN2094" s="104"/>
      <c r="CO2094" s="104"/>
      <c r="CP2094" s="104"/>
      <c r="CQ2094" s="104"/>
      <c r="CR2094" s="104"/>
      <c r="CS2094" s="104"/>
      <c r="CT2094" s="104"/>
      <c r="CU2094" s="104"/>
      <c r="CV2094" s="104"/>
      <c r="CW2094" s="104"/>
      <c r="CX2094" s="104"/>
      <c r="CY2094" s="104"/>
      <c r="CZ2094" s="104"/>
      <c r="DA2094" s="104"/>
      <c r="DB2094" s="104"/>
      <c r="DC2094" s="104"/>
      <c r="DD2094" s="104"/>
      <c r="DE2094" s="104"/>
      <c r="DF2094" s="104"/>
      <c r="DG2094" s="104"/>
      <c r="DH2094" s="104"/>
      <c r="DI2094" s="104"/>
      <c r="DJ2094" s="107"/>
    </row>
    <row r="2095" spans="1:114" x14ac:dyDescent="0.2">
      <c r="A2095" s="164"/>
      <c r="B2095" s="165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Q2095" s="116"/>
      <c r="R2095" s="116"/>
      <c r="S2095" s="116"/>
      <c r="T2095" s="116"/>
      <c r="U2095" s="116"/>
      <c r="V2095" s="116"/>
      <c r="W2095" s="116"/>
      <c r="X2095" s="116"/>
      <c r="Y2095" s="122"/>
      <c r="Z2095" s="104"/>
      <c r="AA2095" s="104"/>
      <c r="AB2095" s="104"/>
      <c r="AC2095" s="104"/>
      <c r="AD2095" s="104"/>
      <c r="AE2095" s="104"/>
      <c r="AF2095" s="104"/>
      <c r="AG2095" s="104"/>
      <c r="AH2095" s="104"/>
      <c r="AI2095" s="104"/>
      <c r="AJ2095" s="104"/>
      <c r="AK2095" s="104"/>
      <c r="AL2095" s="104"/>
      <c r="AM2095" s="104"/>
      <c r="AN2095" s="104"/>
      <c r="AO2095" s="104"/>
      <c r="AP2095" s="104"/>
      <c r="AQ2095" s="104"/>
      <c r="AR2095" s="104"/>
      <c r="AS2095" s="104"/>
      <c r="AT2095" s="104"/>
      <c r="AU2095" s="104"/>
      <c r="AV2095" s="104"/>
      <c r="AW2095" s="104"/>
      <c r="AX2095" s="104"/>
      <c r="AY2095" s="104"/>
      <c r="AZ2095" s="104"/>
      <c r="BA2095" s="104"/>
      <c r="BB2095" s="104"/>
      <c r="BC2095" s="104"/>
      <c r="BD2095" s="104"/>
      <c r="BE2095" s="104"/>
      <c r="BF2095" s="104"/>
      <c r="BG2095" s="104"/>
      <c r="BH2095" s="104"/>
      <c r="BI2095" s="104"/>
      <c r="BJ2095" s="104"/>
      <c r="BK2095" s="104"/>
      <c r="BL2095" s="104"/>
      <c r="BM2095" s="104"/>
      <c r="BN2095" s="104"/>
      <c r="BO2095" s="104"/>
      <c r="BP2095" s="104"/>
      <c r="BQ2095" s="104"/>
      <c r="BR2095" s="104"/>
      <c r="BS2095" s="104"/>
      <c r="BT2095" s="104"/>
      <c r="BU2095" s="104"/>
      <c r="BV2095" s="104"/>
      <c r="BW2095" s="104"/>
      <c r="BX2095" s="104"/>
      <c r="BY2095" s="104"/>
      <c r="BZ2095" s="104"/>
      <c r="CA2095" s="104"/>
      <c r="CB2095" s="104"/>
      <c r="CC2095" s="104"/>
      <c r="CD2095" s="104"/>
      <c r="CE2095" s="104"/>
      <c r="CF2095" s="104"/>
      <c r="CG2095" s="104"/>
      <c r="CH2095" s="104"/>
      <c r="CI2095" s="104"/>
      <c r="CJ2095" s="104"/>
      <c r="CK2095" s="104"/>
      <c r="CL2095" s="104"/>
      <c r="CM2095" s="104"/>
      <c r="CN2095" s="104"/>
      <c r="CO2095" s="104"/>
      <c r="CP2095" s="104"/>
      <c r="CQ2095" s="104"/>
      <c r="CR2095" s="104"/>
      <c r="CS2095" s="104"/>
      <c r="CT2095" s="104"/>
      <c r="CU2095" s="104"/>
      <c r="CV2095" s="104"/>
      <c r="CW2095" s="104"/>
      <c r="CX2095" s="104"/>
      <c r="CY2095" s="104"/>
      <c r="CZ2095" s="104"/>
      <c r="DA2095" s="104"/>
      <c r="DB2095" s="104"/>
      <c r="DC2095" s="104"/>
      <c r="DD2095" s="104"/>
      <c r="DE2095" s="104"/>
      <c r="DF2095" s="104"/>
      <c r="DG2095" s="104"/>
      <c r="DH2095" s="104"/>
      <c r="DI2095" s="104"/>
      <c r="DJ2095" s="107"/>
    </row>
    <row r="2096" spans="1:114" x14ac:dyDescent="0.2">
      <c r="A2096" s="164"/>
      <c r="B2096" s="165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Q2096" s="116"/>
      <c r="R2096" s="116"/>
      <c r="S2096" s="116"/>
      <c r="T2096" s="116"/>
      <c r="U2096" s="116"/>
      <c r="V2096" s="116"/>
      <c r="W2096" s="116"/>
      <c r="X2096" s="116"/>
      <c r="Y2096" s="122"/>
      <c r="Z2096" s="104"/>
      <c r="AA2096" s="104"/>
      <c r="AB2096" s="104"/>
      <c r="AC2096" s="104"/>
      <c r="AD2096" s="104"/>
      <c r="AE2096" s="104"/>
      <c r="AF2096" s="104"/>
      <c r="AG2096" s="104"/>
      <c r="AH2096" s="104"/>
      <c r="AI2096" s="104"/>
      <c r="AJ2096" s="104"/>
      <c r="AK2096" s="104"/>
      <c r="AL2096" s="104"/>
      <c r="AM2096" s="104"/>
      <c r="AN2096" s="104"/>
      <c r="AO2096" s="104"/>
      <c r="AP2096" s="104"/>
      <c r="AQ2096" s="104"/>
      <c r="AR2096" s="104"/>
      <c r="AS2096" s="104"/>
      <c r="AT2096" s="104"/>
      <c r="AU2096" s="104"/>
      <c r="AV2096" s="104"/>
      <c r="AW2096" s="104"/>
      <c r="AX2096" s="104"/>
      <c r="AY2096" s="104"/>
      <c r="AZ2096" s="104"/>
      <c r="BA2096" s="104"/>
      <c r="BB2096" s="104"/>
      <c r="BC2096" s="104"/>
      <c r="BD2096" s="104"/>
      <c r="BE2096" s="104"/>
      <c r="BF2096" s="104"/>
      <c r="BG2096" s="104"/>
      <c r="BH2096" s="104"/>
      <c r="BI2096" s="104"/>
      <c r="BJ2096" s="104"/>
      <c r="BK2096" s="104"/>
      <c r="BL2096" s="104"/>
      <c r="BM2096" s="104"/>
      <c r="BN2096" s="104"/>
      <c r="BO2096" s="104"/>
      <c r="BP2096" s="104"/>
      <c r="BQ2096" s="104"/>
      <c r="BR2096" s="104"/>
      <c r="BS2096" s="104"/>
      <c r="BT2096" s="104"/>
      <c r="BU2096" s="104"/>
      <c r="BV2096" s="104"/>
      <c r="BW2096" s="104"/>
      <c r="BX2096" s="104"/>
      <c r="BY2096" s="104"/>
      <c r="BZ2096" s="104"/>
      <c r="CA2096" s="104"/>
      <c r="CB2096" s="104"/>
      <c r="CC2096" s="104"/>
      <c r="CD2096" s="104"/>
      <c r="CE2096" s="104"/>
      <c r="CF2096" s="104"/>
      <c r="CG2096" s="104"/>
      <c r="CH2096" s="104"/>
      <c r="CI2096" s="104"/>
      <c r="CJ2096" s="104"/>
      <c r="CK2096" s="104"/>
      <c r="CL2096" s="104"/>
      <c r="CM2096" s="104"/>
      <c r="CN2096" s="104"/>
      <c r="CO2096" s="104"/>
      <c r="CP2096" s="104"/>
      <c r="CQ2096" s="104"/>
      <c r="CR2096" s="104"/>
      <c r="CS2096" s="104"/>
      <c r="CT2096" s="104"/>
      <c r="CU2096" s="104"/>
      <c r="CV2096" s="104"/>
      <c r="CW2096" s="104"/>
      <c r="CX2096" s="104"/>
      <c r="CY2096" s="104"/>
      <c r="CZ2096" s="104"/>
      <c r="DA2096" s="104"/>
      <c r="DB2096" s="104"/>
      <c r="DC2096" s="104"/>
      <c r="DD2096" s="104"/>
      <c r="DE2096" s="104"/>
      <c r="DF2096" s="104"/>
      <c r="DG2096" s="104"/>
      <c r="DH2096" s="104"/>
      <c r="DI2096" s="104"/>
      <c r="DJ2096" s="107"/>
    </row>
    <row r="2097" spans="1:114" x14ac:dyDescent="0.2">
      <c r="A2097" s="164"/>
      <c r="B2097" s="165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Q2097" s="116"/>
      <c r="R2097" s="116"/>
      <c r="S2097" s="116"/>
      <c r="T2097" s="116"/>
      <c r="U2097" s="116"/>
      <c r="V2097" s="116"/>
      <c r="W2097" s="116"/>
      <c r="X2097" s="116"/>
      <c r="Y2097" s="122"/>
      <c r="Z2097" s="104"/>
      <c r="AA2097" s="104"/>
      <c r="AB2097" s="104"/>
      <c r="AC2097" s="104"/>
      <c r="AD2097" s="104"/>
      <c r="AE2097" s="104"/>
      <c r="AF2097" s="104"/>
      <c r="AG2097" s="104"/>
      <c r="AH2097" s="104"/>
      <c r="AI2097" s="104"/>
      <c r="AJ2097" s="104"/>
      <c r="AK2097" s="104"/>
      <c r="AL2097" s="104"/>
      <c r="AM2097" s="104"/>
      <c r="AN2097" s="104"/>
      <c r="AO2097" s="104"/>
      <c r="AP2097" s="104"/>
      <c r="AQ2097" s="104"/>
      <c r="AR2097" s="104"/>
      <c r="AS2097" s="104"/>
      <c r="AT2097" s="104"/>
      <c r="AU2097" s="104"/>
      <c r="AV2097" s="104"/>
      <c r="AW2097" s="104"/>
      <c r="AX2097" s="104"/>
      <c r="AY2097" s="104"/>
      <c r="AZ2097" s="104"/>
      <c r="BA2097" s="104"/>
      <c r="BB2097" s="104"/>
      <c r="BC2097" s="104"/>
      <c r="BD2097" s="104"/>
      <c r="BE2097" s="104"/>
      <c r="BF2097" s="104"/>
      <c r="BG2097" s="104"/>
      <c r="BH2097" s="104"/>
      <c r="BI2097" s="104"/>
      <c r="BJ2097" s="104"/>
      <c r="BK2097" s="104"/>
      <c r="BL2097" s="104"/>
      <c r="BM2097" s="104"/>
      <c r="BN2097" s="104"/>
      <c r="BO2097" s="104"/>
      <c r="BP2097" s="104"/>
      <c r="BQ2097" s="104"/>
      <c r="BR2097" s="104"/>
      <c r="BS2097" s="104"/>
      <c r="BT2097" s="104"/>
      <c r="BU2097" s="104"/>
      <c r="BV2097" s="104"/>
      <c r="BW2097" s="104"/>
      <c r="BX2097" s="104"/>
      <c r="BY2097" s="104"/>
      <c r="BZ2097" s="104"/>
      <c r="CA2097" s="104"/>
      <c r="CB2097" s="104"/>
      <c r="CC2097" s="104"/>
      <c r="CD2097" s="104"/>
      <c r="CE2097" s="104"/>
      <c r="CF2097" s="104"/>
      <c r="CG2097" s="104"/>
      <c r="CH2097" s="104"/>
      <c r="CI2097" s="104"/>
      <c r="CJ2097" s="104"/>
      <c r="CK2097" s="104"/>
      <c r="CL2097" s="104"/>
      <c r="CM2097" s="104"/>
      <c r="CN2097" s="104"/>
      <c r="CO2097" s="104"/>
      <c r="CP2097" s="104"/>
      <c r="CQ2097" s="104"/>
      <c r="CR2097" s="104"/>
      <c r="CS2097" s="104"/>
      <c r="CT2097" s="104"/>
      <c r="CU2097" s="104"/>
      <c r="CV2097" s="104"/>
      <c r="CW2097" s="104"/>
      <c r="CX2097" s="104"/>
      <c r="CY2097" s="104"/>
      <c r="CZ2097" s="104"/>
      <c r="DA2097" s="104"/>
      <c r="DB2097" s="104"/>
      <c r="DC2097" s="104"/>
      <c r="DD2097" s="104"/>
      <c r="DE2097" s="104"/>
      <c r="DF2097" s="104"/>
      <c r="DG2097" s="104"/>
      <c r="DH2097" s="104"/>
      <c r="DI2097" s="104"/>
      <c r="DJ2097" s="107"/>
    </row>
    <row r="2098" spans="1:114" x14ac:dyDescent="0.2">
      <c r="A2098" s="164"/>
      <c r="B2098" s="165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Q2098" s="116"/>
      <c r="R2098" s="116"/>
      <c r="S2098" s="116"/>
      <c r="T2098" s="116"/>
      <c r="U2098" s="116"/>
      <c r="V2098" s="116"/>
      <c r="W2098" s="116"/>
      <c r="X2098" s="116"/>
      <c r="Y2098" s="122"/>
      <c r="Z2098" s="104"/>
      <c r="AA2098" s="104"/>
      <c r="AB2098" s="104"/>
      <c r="AC2098" s="104"/>
      <c r="AD2098" s="104"/>
      <c r="AE2098" s="104"/>
      <c r="AF2098" s="104"/>
      <c r="AG2098" s="104"/>
      <c r="AH2098" s="104"/>
      <c r="AI2098" s="104"/>
      <c r="AJ2098" s="104"/>
      <c r="AK2098" s="104"/>
      <c r="AL2098" s="104"/>
      <c r="AM2098" s="104"/>
      <c r="AN2098" s="104"/>
      <c r="AO2098" s="104"/>
      <c r="AP2098" s="104"/>
      <c r="AQ2098" s="104"/>
      <c r="AR2098" s="104"/>
      <c r="AS2098" s="104"/>
      <c r="AT2098" s="104"/>
      <c r="AU2098" s="104"/>
      <c r="AV2098" s="104"/>
      <c r="AW2098" s="104"/>
      <c r="AX2098" s="104"/>
      <c r="AY2098" s="104"/>
      <c r="AZ2098" s="104"/>
      <c r="BA2098" s="104"/>
      <c r="BB2098" s="104"/>
      <c r="BC2098" s="104"/>
      <c r="BD2098" s="104"/>
      <c r="BE2098" s="104"/>
      <c r="BF2098" s="104"/>
      <c r="BG2098" s="104"/>
      <c r="BH2098" s="104"/>
      <c r="BI2098" s="104"/>
      <c r="BJ2098" s="104"/>
      <c r="BK2098" s="104"/>
      <c r="BL2098" s="104"/>
      <c r="BM2098" s="104"/>
      <c r="BN2098" s="104"/>
      <c r="BO2098" s="104"/>
      <c r="BP2098" s="104"/>
      <c r="BQ2098" s="104"/>
      <c r="BR2098" s="104"/>
      <c r="BS2098" s="104"/>
      <c r="BT2098" s="104"/>
      <c r="BU2098" s="104"/>
      <c r="BV2098" s="104"/>
      <c r="BW2098" s="104"/>
      <c r="BX2098" s="104"/>
      <c r="BY2098" s="104"/>
      <c r="BZ2098" s="104"/>
      <c r="CA2098" s="104"/>
      <c r="CB2098" s="104"/>
      <c r="CC2098" s="104"/>
      <c r="CD2098" s="104"/>
      <c r="CE2098" s="104"/>
      <c r="CF2098" s="104"/>
      <c r="CG2098" s="104"/>
      <c r="CH2098" s="104"/>
      <c r="CI2098" s="104"/>
      <c r="CJ2098" s="104"/>
      <c r="CK2098" s="104"/>
      <c r="CL2098" s="104"/>
      <c r="CM2098" s="104"/>
      <c r="CN2098" s="104"/>
      <c r="CO2098" s="104"/>
      <c r="CP2098" s="104"/>
      <c r="CQ2098" s="104"/>
      <c r="CR2098" s="104"/>
      <c r="CS2098" s="104"/>
      <c r="CT2098" s="104"/>
      <c r="CU2098" s="104"/>
      <c r="CV2098" s="104"/>
      <c r="CW2098" s="104"/>
      <c r="CX2098" s="104"/>
      <c r="CY2098" s="104"/>
      <c r="CZ2098" s="104"/>
      <c r="DA2098" s="104"/>
      <c r="DB2098" s="104"/>
      <c r="DC2098" s="104"/>
      <c r="DD2098" s="104"/>
      <c r="DE2098" s="104"/>
      <c r="DF2098" s="104"/>
      <c r="DG2098" s="104"/>
      <c r="DH2098" s="104"/>
      <c r="DI2098" s="104"/>
      <c r="DJ2098" s="107"/>
    </row>
    <row r="2099" spans="1:114" x14ac:dyDescent="0.2">
      <c r="A2099" s="164"/>
      <c r="B2099" s="165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Q2099" s="116"/>
      <c r="R2099" s="116"/>
      <c r="S2099" s="116"/>
      <c r="T2099" s="116"/>
      <c r="U2099" s="116"/>
      <c r="V2099" s="116"/>
      <c r="W2099" s="116"/>
      <c r="X2099" s="116"/>
      <c r="Y2099" s="122"/>
      <c r="Z2099" s="104"/>
      <c r="AA2099" s="104"/>
      <c r="AB2099" s="104"/>
      <c r="AC2099" s="104"/>
      <c r="AD2099" s="104"/>
      <c r="AE2099" s="104"/>
      <c r="AF2099" s="104"/>
      <c r="AG2099" s="104"/>
      <c r="AH2099" s="104"/>
      <c r="AI2099" s="104"/>
      <c r="AJ2099" s="104"/>
      <c r="AK2099" s="104"/>
      <c r="AL2099" s="104"/>
      <c r="AM2099" s="104"/>
      <c r="AN2099" s="104"/>
      <c r="AO2099" s="104"/>
      <c r="AP2099" s="104"/>
      <c r="AQ2099" s="104"/>
      <c r="AR2099" s="104"/>
      <c r="AS2099" s="104"/>
      <c r="AT2099" s="104"/>
      <c r="AU2099" s="104"/>
      <c r="AV2099" s="104"/>
      <c r="AW2099" s="104"/>
      <c r="AX2099" s="104"/>
      <c r="AY2099" s="104"/>
      <c r="AZ2099" s="104"/>
      <c r="BA2099" s="104"/>
      <c r="BB2099" s="104"/>
      <c r="BC2099" s="104"/>
      <c r="BD2099" s="104"/>
      <c r="BE2099" s="104"/>
      <c r="BF2099" s="104"/>
      <c r="BG2099" s="104"/>
      <c r="BH2099" s="104"/>
      <c r="BI2099" s="104"/>
      <c r="BJ2099" s="104"/>
      <c r="BK2099" s="104"/>
      <c r="BL2099" s="104"/>
      <c r="BM2099" s="104"/>
      <c r="BN2099" s="104"/>
      <c r="BO2099" s="104"/>
      <c r="BP2099" s="104"/>
      <c r="BQ2099" s="104"/>
      <c r="BR2099" s="104"/>
      <c r="BS2099" s="104"/>
      <c r="BT2099" s="104"/>
      <c r="BU2099" s="104"/>
      <c r="BV2099" s="104"/>
      <c r="BW2099" s="104"/>
      <c r="BX2099" s="104"/>
      <c r="BY2099" s="104"/>
      <c r="BZ2099" s="104"/>
      <c r="CA2099" s="104"/>
      <c r="CB2099" s="104"/>
      <c r="CC2099" s="104"/>
      <c r="CD2099" s="104"/>
      <c r="CE2099" s="104"/>
      <c r="CF2099" s="104"/>
      <c r="CG2099" s="104"/>
      <c r="CH2099" s="104"/>
      <c r="CI2099" s="104"/>
      <c r="CJ2099" s="104"/>
      <c r="CK2099" s="104"/>
      <c r="CL2099" s="104"/>
      <c r="CM2099" s="104"/>
      <c r="CN2099" s="104"/>
      <c r="CO2099" s="104"/>
      <c r="CP2099" s="104"/>
      <c r="CQ2099" s="104"/>
      <c r="CR2099" s="104"/>
      <c r="CS2099" s="104"/>
      <c r="CT2099" s="104"/>
      <c r="CU2099" s="104"/>
      <c r="CV2099" s="104"/>
      <c r="CW2099" s="104"/>
      <c r="CX2099" s="104"/>
      <c r="CY2099" s="104"/>
      <c r="CZ2099" s="104"/>
      <c r="DA2099" s="104"/>
      <c r="DB2099" s="104"/>
      <c r="DC2099" s="104"/>
      <c r="DD2099" s="104"/>
      <c r="DE2099" s="104"/>
      <c r="DF2099" s="104"/>
      <c r="DG2099" s="104"/>
      <c r="DH2099" s="104"/>
      <c r="DI2099" s="104"/>
      <c r="DJ2099" s="107"/>
    </row>
    <row r="2100" spans="1:114" x14ac:dyDescent="0.2">
      <c r="A2100" s="164"/>
      <c r="B2100" s="165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Q2100" s="116"/>
      <c r="R2100" s="116"/>
      <c r="S2100" s="116"/>
      <c r="T2100" s="116"/>
      <c r="U2100" s="116"/>
      <c r="V2100" s="116"/>
      <c r="W2100" s="116"/>
      <c r="X2100" s="116"/>
      <c r="Y2100" s="122"/>
      <c r="Z2100" s="104"/>
      <c r="AA2100" s="104"/>
      <c r="AB2100" s="104"/>
      <c r="AC2100" s="104"/>
      <c r="AD2100" s="104"/>
      <c r="AE2100" s="104"/>
      <c r="AF2100" s="104"/>
      <c r="AG2100" s="104"/>
      <c r="AH2100" s="104"/>
      <c r="AI2100" s="104"/>
      <c r="AJ2100" s="104"/>
      <c r="AK2100" s="104"/>
      <c r="AL2100" s="104"/>
      <c r="AM2100" s="104"/>
      <c r="AN2100" s="104"/>
      <c r="AO2100" s="104"/>
      <c r="AP2100" s="104"/>
      <c r="AQ2100" s="104"/>
      <c r="AR2100" s="104"/>
      <c r="AS2100" s="104"/>
      <c r="AT2100" s="104"/>
      <c r="AU2100" s="104"/>
      <c r="AV2100" s="104"/>
      <c r="AW2100" s="104"/>
      <c r="AX2100" s="104"/>
      <c r="AY2100" s="104"/>
      <c r="AZ2100" s="104"/>
      <c r="BA2100" s="104"/>
      <c r="BB2100" s="104"/>
      <c r="BC2100" s="104"/>
      <c r="BD2100" s="104"/>
      <c r="BE2100" s="104"/>
      <c r="BF2100" s="104"/>
      <c r="BG2100" s="104"/>
      <c r="BH2100" s="104"/>
      <c r="BI2100" s="104"/>
      <c r="BJ2100" s="104"/>
      <c r="BK2100" s="104"/>
      <c r="BL2100" s="104"/>
      <c r="BM2100" s="104"/>
      <c r="BN2100" s="104"/>
      <c r="BO2100" s="104"/>
      <c r="BP2100" s="104"/>
      <c r="BQ2100" s="104"/>
      <c r="BR2100" s="104"/>
      <c r="BS2100" s="104"/>
      <c r="BT2100" s="104"/>
      <c r="BU2100" s="104"/>
      <c r="BV2100" s="104"/>
      <c r="BW2100" s="104"/>
      <c r="BX2100" s="104"/>
      <c r="BY2100" s="104"/>
      <c r="BZ2100" s="104"/>
      <c r="CA2100" s="104"/>
      <c r="CB2100" s="104"/>
      <c r="CC2100" s="104"/>
      <c r="CD2100" s="104"/>
      <c r="CE2100" s="104"/>
      <c r="CF2100" s="104"/>
      <c r="CG2100" s="104"/>
      <c r="CH2100" s="104"/>
      <c r="CI2100" s="104"/>
      <c r="CJ2100" s="104"/>
      <c r="CK2100" s="104"/>
      <c r="CL2100" s="104"/>
      <c r="CM2100" s="104"/>
      <c r="CN2100" s="104"/>
      <c r="CO2100" s="104"/>
      <c r="CP2100" s="104"/>
      <c r="CQ2100" s="104"/>
      <c r="CR2100" s="104"/>
      <c r="CS2100" s="104"/>
      <c r="CT2100" s="104"/>
      <c r="CU2100" s="104"/>
      <c r="CV2100" s="104"/>
      <c r="CW2100" s="104"/>
      <c r="CX2100" s="104"/>
      <c r="CY2100" s="104"/>
      <c r="CZ2100" s="104"/>
      <c r="DA2100" s="104"/>
      <c r="DB2100" s="104"/>
      <c r="DC2100" s="104"/>
      <c r="DD2100" s="104"/>
      <c r="DE2100" s="104"/>
      <c r="DF2100" s="104"/>
      <c r="DG2100" s="104"/>
      <c r="DH2100" s="104"/>
      <c r="DI2100" s="104"/>
      <c r="DJ2100" s="107"/>
    </row>
    <row r="2101" spans="1:114" x14ac:dyDescent="0.2">
      <c r="A2101" s="164"/>
      <c r="B2101" s="165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Q2101" s="116"/>
      <c r="R2101" s="116"/>
      <c r="S2101" s="116"/>
      <c r="T2101" s="116"/>
      <c r="U2101" s="116"/>
      <c r="V2101" s="116"/>
      <c r="W2101" s="116"/>
      <c r="X2101" s="116"/>
      <c r="Y2101" s="122"/>
      <c r="Z2101" s="104"/>
      <c r="AA2101" s="104"/>
      <c r="AB2101" s="104"/>
      <c r="AC2101" s="104"/>
      <c r="AD2101" s="104"/>
      <c r="AE2101" s="104"/>
      <c r="AF2101" s="104"/>
      <c r="AG2101" s="104"/>
      <c r="AH2101" s="104"/>
      <c r="AI2101" s="104"/>
      <c r="AJ2101" s="104"/>
      <c r="AK2101" s="104"/>
      <c r="AL2101" s="104"/>
      <c r="AM2101" s="104"/>
      <c r="AN2101" s="104"/>
      <c r="AO2101" s="104"/>
      <c r="AP2101" s="104"/>
      <c r="AQ2101" s="104"/>
      <c r="AR2101" s="104"/>
      <c r="AS2101" s="104"/>
      <c r="AT2101" s="104"/>
      <c r="AU2101" s="104"/>
      <c r="AV2101" s="104"/>
      <c r="AW2101" s="104"/>
      <c r="AX2101" s="104"/>
      <c r="AY2101" s="104"/>
      <c r="AZ2101" s="104"/>
      <c r="BA2101" s="104"/>
      <c r="BB2101" s="104"/>
      <c r="BC2101" s="104"/>
      <c r="BD2101" s="104"/>
      <c r="BE2101" s="104"/>
      <c r="BF2101" s="104"/>
      <c r="BG2101" s="104"/>
      <c r="BH2101" s="104"/>
      <c r="BI2101" s="104"/>
      <c r="BJ2101" s="104"/>
      <c r="BK2101" s="104"/>
      <c r="BL2101" s="104"/>
      <c r="BM2101" s="104"/>
      <c r="BN2101" s="104"/>
      <c r="BO2101" s="104"/>
      <c r="BP2101" s="104"/>
      <c r="BQ2101" s="104"/>
      <c r="BR2101" s="104"/>
      <c r="BS2101" s="104"/>
      <c r="BT2101" s="104"/>
      <c r="BU2101" s="104"/>
      <c r="BV2101" s="104"/>
      <c r="BW2101" s="104"/>
      <c r="BX2101" s="104"/>
      <c r="BY2101" s="104"/>
      <c r="BZ2101" s="104"/>
      <c r="CA2101" s="104"/>
      <c r="CB2101" s="104"/>
      <c r="CC2101" s="104"/>
      <c r="CD2101" s="104"/>
      <c r="CE2101" s="104"/>
      <c r="CF2101" s="104"/>
      <c r="CG2101" s="104"/>
      <c r="CH2101" s="104"/>
      <c r="CI2101" s="104"/>
      <c r="CJ2101" s="104"/>
      <c r="CK2101" s="104"/>
      <c r="CL2101" s="104"/>
      <c r="CM2101" s="104"/>
      <c r="CN2101" s="104"/>
      <c r="CO2101" s="104"/>
      <c r="CP2101" s="104"/>
      <c r="CQ2101" s="104"/>
      <c r="CR2101" s="104"/>
      <c r="CS2101" s="104"/>
      <c r="CT2101" s="104"/>
      <c r="CU2101" s="104"/>
      <c r="CV2101" s="104"/>
      <c r="CW2101" s="104"/>
      <c r="CX2101" s="104"/>
      <c r="CY2101" s="104"/>
      <c r="CZ2101" s="104"/>
      <c r="DA2101" s="104"/>
      <c r="DB2101" s="104"/>
      <c r="DC2101" s="104"/>
      <c r="DD2101" s="104"/>
      <c r="DE2101" s="104"/>
      <c r="DF2101" s="104"/>
      <c r="DG2101" s="104"/>
      <c r="DH2101" s="104"/>
      <c r="DI2101" s="104"/>
      <c r="DJ2101" s="107"/>
    </row>
    <row r="2102" spans="1:114" x14ac:dyDescent="0.2">
      <c r="A2102" s="164"/>
      <c r="B2102" s="165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Q2102" s="116"/>
      <c r="R2102" s="116"/>
      <c r="S2102" s="116"/>
      <c r="T2102" s="116"/>
      <c r="U2102" s="116"/>
      <c r="V2102" s="116"/>
      <c r="W2102" s="116"/>
      <c r="X2102" s="116"/>
      <c r="Y2102" s="122"/>
      <c r="Z2102" s="104"/>
      <c r="AA2102" s="104"/>
      <c r="AB2102" s="104"/>
      <c r="AC2102" s="104"/>
      <c r="AD2102" s="104"/>
      <c r="AE2102" s="104"/>
      <c r="AF2102" s="104"/>
      <c r="AG2102" s="104"/>
      <c r="AH2102" s="104"/>
      <c r="AI2102" s="104"/>
      <c r="AJ2102" s="104"/>
      <c r="AK2102" s="104"/>
      <c r="AL2102" s="104"/>
      <c r="AM2102" s="104"/>
      <c r="AN2102" s="104"/>
      <c r="AO2102" s="104"/>
      <c r="AP2102" s="104"/>
      <c r="AQ2102" s="104"/>
      <c r="AR2102" s="104"/>
      <c r="AS2102" s="104"/>
      <c r="AT2102" s="104"/>
      <c r="AU2102" s="104"/>
      <c r="AV2102" s="104"/>
      <c r="AW2102" s="104"/>
      <c r="AX2102" s="104"/>
      <c r="AY2102" s="104"/>
      <c r="AZ2102" s="104"/>
      <c r="BA2102" s="104"/>
      <c r="BB2102" s="104"/>
      <c r="BC2102" s="104"/>
      <c r="BD2102" s="104"/>
      <c r="BE2102" s="104"/>
      <c r="BF2102" s="104"/>
      <c r="BG2102" s="104"/>
      <c r="BH2102" s="104"/>
      <c r="BI2102" s="104"/>
      <c r="BJ2102" s="104"/>
      <c r="BK2102" s="104"/>
      <c r="BL2102" s="104"/>
      <c r="BM2102" s="104"/>
      <c r="BN2102" s="104"/>
      <c r="BO2102" s="104"/>
      <c r="BP2102" s="104"/>
      <c r="BQ2102" s="104"/>
      <c r="BR2102" s="104"/>
      <c r="BS2102" s="104"/>
      <c r="BT2102" s="104"/>
      <c r="BU2102" s="104"/>
      <c r="BV2102" s="104"/>
      <c r="BW2102" s="104"/>
      <c r="BX2102" s="104"/>
      <c r="BY2102" s="104"/>
      <c r="BZ2102" s="104"/>
      <c r="CA2102" s="104"/>
      <c r="CB2102" s="104"/>
      <c r="CC2102" s="104"/>
      <c r="CD2102" s="104"/>
      <c r="CE2102" s="104"/>
      <c r="CF2102" s="104"/>
      <c r="CG2102" s="104"/>
      <c r="CH2102" s="104"/>
      <c r="CI2102" s="104"/>
      <c r="CJ2102" s="104"/>
      <c r="CK2102" s="104"/>
      <c r="CL2102" s="104"/>
      <c r="CM2102" s="104"/>
      <c r="CN2102" s="104"/>
      <c r="CO2102" s="104"/>
      <c r="CP2102" s="104"/>
      <c r="CQ2102" s="104"/>
      <c r="CR2102" s="104"/>
      <c r="CS2102" s="104"/>
      <c r="CT2102" s="104"/>
      <c r="CU2102" s="104"/>
      <c r="CV2102" s="104"/>
      <c r="CW2102" s="104"/>
      <c r="CX2102" s="104"/>
      <c r="CY2102" s="104"/>
      <c r="CZ2102" s="104"/>
      <c r="DA2102" s="104"/>
      <c r="DB2102" s="104"/>
      <c r="DC2102" s="104"/>
      <c r="DD2102" s="104"/>
      <c r="DE2102" s="104"/>
      <c r="DF2102" s="104"/>
      <c r="DG2102" s="104"/>
      <c r="DH2102" s="104"/>
      <c r="DI2102" s="104"/>
      <c r="DJ2102" s="107"/>
    </row>
    <row r="2103" spans="1:114" x14ac:dyDescent="0.2">
      <c r="A2103" s="164"/>
      <c r="B2103" s="165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Q2103" s="116"/>
      <c r="R2103" s="116"/>
      <c r="S2103" s="116"/>
      <c r="T2103" s="116"/>
      <c r="U2103" s="116"/>
      <c r="V2103" s="116"/>
      <c r="W2103" s="116"/>
      <c r="X2103" s="116"/>
      <c r="Y2103" s="122"/>
      <c r="Z2103" s="104"/>
      <c r="AA2103" s="104"/>
      <c r="AB2103" s="104"/>
      <c r="AC2103" s="104"/>
      <c r="AD2103" s="104"/>
      <c r="AE2103" s="104"/>
      <c r="AF2103" s="104"/>
      <c r="AG2103" s="104"/>
      <c r="AH2103" s="104"/>
      <c r="AI2103" s="104"/>
      <c r="AJ2103" s="104"/>
      <c r="AK2103" s="104"/>
      <c r="AL2103" s="104"/>
      <c r="AM2103" s="104"/>
      <c r="AN2103" s="104"/>
      <c r="AO2103" s="104"/>
      <c r="AP2103" s="104"/>
      <c r="AQ2103" s="104"/>
      <c r="AR2103" s="104"/>
      <c r="AS2103" s="104"/>
      <c r="AT2103" s="104"/>
      <c r="AU2103" s="104"/>
      <c r="AV2103" s="104"/>
      <c r="AW2103" s="104"/>
      <c r="AX2103" s="104"/>
      <c r="AY2103" s="104"/>
      <c r="AZ2103" s="104"/>
      <c r="BA2103" s="104"/>
      <c r="BB2103" s="104"/>
      <c r="BC2103" s="104"/>
      <c r="BD2103" s="104"/>
      <c r="BE2103" s="104"/>
      <c r="BF2103" s="104"/>
      <c r="BG2103" s="104"/>
      <c r="BH2103" s="104"/>
      <c r="BI2103" s="104"/>
      <c r="BJ2103" s="104"/>
      <c r="BK2103" s="104"/>
      <c r="BL2103" s="104"/>
      <c r="BM2103" s="104"/>
      <c r="BN2103" s="104"/>
      <c r="BO2103" s="104"/>
      <c r="BP2103" s="104"/>
      <c r="BQ2103" s="104"/>
      <c r="BR2103" s="104"/>
      <c r="BS2103" s="104"/>
      <c r="BT2103" s="104"/>
      <c r="BU2103" s="104"/>
      <c r="BV2103" s="104"/>
      <c r="BW2103" s="104"/>
      <c r="BX2103" s="104"/>
      <c r="BY2103" s="104"/>
      <c r="BZ2103" s="104"/>
      <c r="CA2103" s="104"/>
      <c r="CB2103" s="104"/>
      <c r="CC2103" s="104"/>
      <c r="CD2103" s="104"/>
      <c r="CE2103" s="104"/>
      <c r="CF2103" s="104"/>
      <c r="CG2103" s="104"/>
      <c r="CH2103" s="104"/>
      <c r="CI2103" s="104"/>
      <c r="CJ2103" s="104"/>
      <c r="CK2103" s="104"/>
      <c r="CL2103" s="104"/>
      <c r="CM2103" s="104"/>
      <c r="CN2103" s="104"/>
      <c r="CO2103" s="104"/>
      <c r="CP2103" s="104"/>
      <c r="CQ2103" s="104"/>
      <c r="CR2103" s="104"/>
      <c r="CS2103" s="104"/>
      <c r="CT2103" s="104"/>
      <c r="CU2103" s="104"/>
      <c r="CV2103" s="104"/>
      <c r="CW2103" s="104"/>
      <c r="CX2103" s="104"/>
      <c r="CY2103" s="104"/>
      <c r="CZ2103" s="104"/>
      <c r="DA2103" s="104"/>
      <c r="DB2103" s="104"/>
      <c r="DC2103" s="104"/>
      <c r="DD2103" s="104"/>
      <c r="DE2103" s="104"/>
      <c r="DF2103" s="104"/>
      <c r="DG2103" s="104"/>
      <c r="DH2103" s="104"/>
      <c r="DI2103" s="104"/>
      <c r="DJ2103" s="107"/>
    </row>
    <row r="2104" spans="1:114" x14ac:dyDescent="0.2">
      <c r="A2104" s="164"/>
      <c r="B2104" s="165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Q2104" s="116"/>
      <c r="R2104" s="116"/>
      <c r="S2104" s="116"/>
      <c r="T2104" s="116"/>
      <c r="U2104" s="116"/>
      <c r="V2104" s="116"/>
      <c r="W2104" s="116"/>
      <c r="X2104" s="116"/>
      <c r="Y2104" s="122"/>
      <c r="Z2104" s="104"/>
      <c r="AA2104" s="104"/>
      <c r="AB2104" s="104"/>
      <c r="AC2104" s="104"/>
      <c r="AD2104" s="104"/>
      <c r="AE2104" s="104"/>
      <c r="AF2104" s="104"/>
      <c r="AG2104" s="104"/>
      <c r="AH2104" s="104"/>
      <c r="AI2104" s="104"/>
      <c r="AJ2104" s="104"/>
      <c r="AK2104" s="104"/>
      <c r="AL2104" s="104"/>
      <c r="AM2104" s="104"/>
      <c r="AN2104" s="104"/>
      <c r="AO2104" s="104"/>
      <c r="AP2104" s="104"/>
      <c r="AQ2104" s="104"/>
      <c r="AR2104" s="104"/>
      <c r="AS2104" s="104"/>
      <c r="AT2104" s="104"/>
      <c r="AU2104" s="104"/>
      <c r="AV2104" s="104"/>
      <c r="AW2104" s="104"/>
      <c r="AX2104" s="104"/>
      <c r="AY2104" s="104"/>
      <c r="AZ2104" s="104"/>
      <c r="BA2104" s="104"/>
      <c r="BB2104" s="104"/>
      <c r="BC2104" s="104"/>
      <c r="BD2104" s="104"/>
      <c r="BE2104" s="104"/>
      <c r="BF2104" s="104"/>
      <c r="BG2104" s="104"/>
      <c r="BH2104" s="104"/>
      <c r="BI2104" s="104"/>
      <c r="BJ2104" s="104"/>
      <c r="BK2104" s="104"/>
      <c r="BL2104" s="104"/>
      <c r="BM2104" s="104"/>
      <c r="BN2104" s="104"/>
      <c r="BO2104" s="104"/>
      <c r="BP2104" s="104"/>
      <c r="BQ2104" s="104"/>
      <c r="BR2104" s="104"/>
      <c r="BS2104" s="104"/>
      <c r="BT2104" s="104"/>
      <c r="BU2104" s="104"/>
      <c r="BV2104" s="104"/>
      <c r="BW2104" s="104"/>
      <c r="BX2104" s="104"/>
      <c r="BY2104" s="104"/>
      <c r="BZ2104" s="104"/>
      <c r="CA2104" s="104"/>
      <c r="CB2104" s="104"/>
      <c r="CC2104" s="104"/>
      <c r="CD2104" s="104"/>
      <c r="CE2104" s="104"/>
      <c r="CF2104" s="104"/>
      <c r="CG2104" s="104"/>
      <c r="CH2104" s="104"/>
      <c r="CI2104" s="104"/>
      <c r="CJ2104" s="104"/>
      <c r="CK2104" s="104"/>
      <c r="CL2104" s="104"/>
      <c r="CM2104" s="104"/>
      <c r="CN2104" s="104"/>
      <c r="CO2104" s="104"/>
      <c r="CP2104" s="104"/>
      <c r="CQ2104" s="104"/>
      <c r="CR2104" s="104"/>
      <c r="CS2104" s="104"/>
      <c r="CT2104" s="104"/>
      <c r="CU2104" s="104"/>
      <c r="CV2104" s="104"/>
      <c r="CW2104" s="104"/>
      <c r="CX2104" s="104"/>
      <c r="CY2104" s="104"/>
      <c r="CZ2104" s="104"/>
      <c r="DA2104" s="104"/>
      <c r="DB2104" s="104"/>
      <c r="DC2104" s="104"/>
      <c r="DD2104" s="104"/>
      <c r="DE2104" s="104"/>
      <c r="DF2104" s="104"/>
      <c r="DG2104" s="104"/>
      <c r="DH2104" s="104"/>
      <c r="DI2104" s="104"/>
      <c r="DJ2104" s="107"/>
    </row>
    <row r="2105" spans="1:114" x14ac:dyDescent="0.2">
      <c r="A2105" s="164"/>
      <c r="B2105" s="165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Q2105" s="116"/>
      <c r="R2105" s="116"/>
      <c r="S2105" s="116"/>
      <c r="T2105" s="116"/>
      <c r="U2105" s="116"/>
      <c r="V2105" s="116"/>
      <c r="W2105" s="116"/>
      <c r="X2105" s="116"/>
      <c r="Y2105" s="122"/>
      <c r="Z2105" s="104"/>
      <c r="AA2105" s="104"/>
      <c r="AB2105" s="104"/>
      <c r="AC2105" s="104"/>
      <c r="AD2105" s="104"/>
      <c r="AE2105" s="104"/>
      <c r="AF2105" s="104"/>
      <c r="AG2105" s="104"/>
      <c r="AH2105" s="104"/>
      <c r="AI2105" s="104"/>
      <c r="AJ2105" s="104"/>
      <c r="AK2105" s="104"/>
      <c r="AL2105" s="104"/>
      <c r="AM2105" s="104"/>
      <c r="AN2105" s="104"/>
      <c r="AO2105" s="104"/>
      <c r="AP2105" s="104"/>
      <c r="AQ2105" s="104"/>
      <c r="AR2105" s="104"/>
      <c r="AS2105" s="104"/>
      <c r="AT2105" s="104"/>
      <c r="AU2105" s="104"/>
      <c r="AV2105" s="104"/>
      <c r="AW2105" s="104"/>
      <c r="AX2105" s="104"/>
      <c r="AY2105" s="104"/>
      <c r="AZ2105" s="104"/>
      <c r="BA2105" s="104"/>
      <c r="BB2105" s="104"/>
      <c r="BC2105" s="104"/>
      <c r="BD2105" s="104"/>
      <c r="BE2105" s="104"/>
      <c r="BF2105" s="104"/>
      <c r="BG2105" s="104"/>
      <c r="BH2105" s="104"/>
      <c r="BI2105" s="104"/>
      <c r="BJ2105" s="104"/>
      <c r="BK2105" s="104"/>
      <c r="BL2105" s="104"/>
      <c r="BM2105" s="104"/>
      <c r="BN2105" s="104"/>
      <c r="BO2105" s="104"/>
      <c r="BP2105" s="104"/>
      <c r="BQ2105" s="104"/>
      <c r="BR2105" s="104"/>
      <c r="BS2105" s="104"/>
      <c r="BT2105" s="104"/>
      <c r="BU2105" s="104"/>
      <c r="BV2105" s="104"/>
      <c r="BW2105" s="104"/>
      <c r="BX2105" s="104"/>
      <c r="BY2105" s="104"/>
      <c r="BZ2105" s="104"/>
      <c r="CA2105" s="104"/>
      <c r="CB2105" s="104"/>
      <c r="CC2105" s="104"/>
      <c r="CD2105" s="104"/>
      <c r="CE2105" s="104"/>
      <c r="CF2105" s="104"/>
      <c r="CG2105" s="104"/>
      <c r="CH2105" s="104"/>
      <c r="CI2105" s="104"/>
      <c r="CJ2105" s="104"/>
      <c r="CK2105" s="104"/>
      <c r="CL2105" s="104"/>
      <c r="CM2105" s="104"/>
      <c r="CN2105" s="104"/>
      <c r="CO2105" s="104"/>
      <c r="CP2105" s="104"/>
      <c r="CQ2105" s="104"/>
      <c r="CR2105" s="104"/>
      <c r="CS2105" s="104"/>
      <c r="CT2105" s="104"/>
      <c r="CU2105" s="104"/>
      <c r="CV2105" s="104"/>
      <c r="CW2105" s="104"/>
      <c r="CX2105" s="104"/>
      <c r="CY2105" s="104"/>
      <c r="CZ2105" s="104"/>
      <c r="DA2105" s="104"/>
      <c r="DB2105" s="104"/>
      <c r="DC2105" s="104"/>
      <c r="DD2105" s="104"/>
      <c r="DE2105" s="104"/>
      <c r="DF2105" s="104"/>
      <c r="DG2105" s="104"/>
      <c r="DH2105" s="104"/>
      <c r="DI2105" s="104"/>
      <c r="DJ2105" s="107"/>
    </row>
    <row r="2106" spans="1:114" x14ac:dyDescent="0.2">
      <c r="A2106" s="164"/>
      <c r="B2106" s="165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Q2106" s="116"/>
      <c r="R2106" s="116"/>
      <c r="S2106" s="116"/>
      <c r="T2106" s="116"/>
      <c r="U2106" s="116"/>
      <c r="V2106" s="116"/>
      <c r="W2106" s="116"/>
      <c r="X2106" s="116"/>
      <c r="Y2106" s="122"/>
      <c r="Z2106" s="104"/>
      <c r="AA2106" s="104"/>
      <c r="AB2106" s="104"/>
      <c r="AC2106" s="104"/>
      <c r="AD2106" s="104"/>
      <c r="AE2106" s="104"/>
      <c r="AF2106" s="104"/>
      <c r="AG2106" s="104"/>
      <c r="AH2106" s="104"/>
      <c r="AI2106" s="104"/>
      <c r="AJ2106" s="104"/>
      <c r="AK2106" s="104"/>
      <c r="AL2106" s="104"/>
      <c r="AM2106" s="104"/>
      <c r="AN2106" s="104"/>
      <c r="AO2106" s="104"/>
      <c r="AP2106" s="104"/>
      <c r="AQ2106" s="104"/>
      <c r="AR2106" s="104"/>
      <c r="AS2106" s="104"/>
      <c r="AT2106" s="104"/>
      <c r="AU2106" s="104"/>
      <c r="AV2106" s="104"/>
      <c r="AW2106" s="104"/>
      <c r="AX2106" s="104"/>
      <c r="AY2106" s="104"/>
      <c r="AZ2106" s="104"/>
      <c r="BA2106" s="104"/>
      <c r="BB2106" s="104"/>
      <c r="BC2106" s="104"/>
      <c r="BD2106" s="104"/>
      <c r="BE2106" s="104"/>
      <c r="BF2106" s="104"/>
      <c r="BG2106" s="104"/>
      <c r="BH2106" s="104"/>
      <c r="BI2106" s="104"/>
      <c r="BJ2106" s="104"/>
      <c r="BK2106" s="104"/>
      <c r="BL2106" s="104"/>
      <c r="BM2106" s="104"/>
      <c r="BN2106" s="104"/>
      <c r="BO2106" s="104"/>
      <c r="BP2106" s="104"/>
      <c r="BQ2106" s="104"/>
      <c r="BR2106" s="104"/>
      <c r="BS2106" s="104"/>
      <c r="BT2106" s="104"/>
      <c r="BU2106" s="104"/>
      <c r="BV2106" s="104"/>
      <c r="BW2106" s="104"/>
      <c r="BX2106" s="104"/>
      <c r="BY2106" s="104"/>
      <c r="BZ2106" s="104"/>
      <c r="CA2106" s="104"/>
      <c r="CB2106" s="104"/>
      <c r="CC2106" s="104"/>
      <c r="CD2106" s="104"/>
      <c r="CE2106" s="104"/>
      <c r="CF2106" s="104"/>
      <c r="CG2106" s="104"/>
      <c r="CH2106" s="104"/>
      <c r="CI2106" s="104"/>
      <c r="CJ2106" s="104"/>
      <c r="CK2106" s="104"/>
      <c r="CL2106" s="104"/>
      <c r="CM2106" s="104"/>
      <c r="CN2106" s="104"/>
      <c r="CO2106" s="104"/>
      <c r="CP2106" s="104"/>
      <c r="CQ2106" s="104"/>
      <c r="CR2106" s="104"/>
      <c r="CS2106" s="104"/>
      <c r="CT2106" s="104"/>
      <c r="CU2106" s="104"/>
      <c r="CV2106" s="104"/>
      <c r="CW2106" s="104"/>
      <c r="CX2106" s="104"/>
      <c r="CY2106" s="104"/>
      <c r="CZ2106" s="104"/>
      <c r="DA2106" s="104"/>
      <c r="DB2106" s="104"/>
      <c r="DC2106" s="104"/>
      <c r="DD2106" s="104"/>
      <c r="DE2106" s="104"/>
      <c r="DF2106" s="104"/>
      <c r="DG2106" s="104"/>
      <c r="DH2106" s="104"/>
      <c r="DI2106" s="104"/>
      <c r="DJ2106" s="107"/>
    </row>
    <row r="2107" spans="1:114" x14ac:dyDescent="0.2">
      <c r="A2107" s="164"/>
      <c r="B2107" s="165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Q2107" s="116"/>
      <c r="R2107" s="116"/>
      <c r="S2107" s="116"/>
      <c r="T2107" s="116"/>
      <c r="U2107" s="116"/>
      <c r="V2107" s="116"/>
      <c r="W2107" s="116"/>
      <c r="X2107" s="116"/>
      <c r="Y2107" s="122"/>
      <c r="Z2107" s="104"/>
      <c r="AA2107" s="104"/>
      <c r="AB2107" s="104"/>
      <c r="AC2107" s="104"/>
      <c r="AD2107" s="104"/>
      <c r="AE2107" s="104"/>
      <c r="AF2107" s="104"/>
      <c r="AG2107" s="104"/>
      <c r="AH2107" s="104"/>
      <c r="AI2107" s="104"/>
      <c r="AJ2107" s="104"/>
      <c r="AK2107" s="104"/>
      <c r="AL2107" s="104"/>
      <c r="AM2107" s="104"/>
      <c r="AN2107" s="104"/>
      <c r="AO2107" s="104"/>
      <c r="AP2107" s="104"/>
      <c r="AQ2107" s="104"/>
      <c r="AR2107" s="104"/>
      <c r="AS2107" s="104"/>
      <c r="AT2107" s="104"/>
      <c r="AU2107" s="104"/>
      <c r="AV2107" s="104"/>
      <c r="AW2107" s="104"/>
      <c r="AX2107" s="104"/>
      <c r="AY2107" s="104"/>
      <c r="AZ2107" s="104"/>
      <c r="BA2107" s="104"/>
      <c r="BB2107" s="104"/>
      <c r="BC2107" s="104"/>
      <c r="BD2107" s="104"/>
      <c r="BE2107" s="104"/>
      <c r="BF2107" s="104"/>
      <c r="BG2107" s="104"/>
      <c r="BH2107" s="104"/>
      <c r="BI2107" s="104"/>
      <c r="BJ2107" s="104"/>
      <c r="BK2107" s="104"/>
      <c r="BL2107" s="104"/>
      <c r="BM2107" s="104"/>
      <c r="BN2107" s="104"/>
      <c r="BO2107" s="104"/>
      <c r="BP2107" s="104"/>
      <c r="BQ2107" s="104"/>
      <c r="BR2107" s="104"/>
      <c r="BS2107" s="104"/>
      <c r="BT2107" s="104"/>
      <c r="BU2107" s="104"/>
      <c r="BV2107" s="104"/>
      <c r="BW2107" s="104"/>
      <c r="BX2107" s="104"/>
      <c r="BY2107" s="104"/>
      <c r="BZ2107" s="104"/>
      <c r="CA2107" s="104"/>
      <c r="CB2107" s="104"/>
      <c r="CC2107" s="104"/>
      <c r="CD2107" s="104"/>
      <c r="CE2107" s="104"/>
      <c r="CF2107" s="104"/>
      <c r="CG2107" s="104"/>
      <c r="CH2107" s="104"/>
      <c r="CI2107" s="104"/>
      <c r="CJ2107" s="104"/>
      <c r="CK2107" s="104"/>
      <c r="CL2107" s="104"/>
      <c r="CM2107" s="104"/>
      <c r="CN2107" s="104"/>
      <c r="CO2107" s="104"/>
      <c r="CP2107" s="104"/>
      <c r="CQ2107" s="104"/>
      <c r="CR2107" s="104"/>
      <c r="CS2107" s="104"/>
      <c r="CT2107" s="104"/>
      <c r="CU2107" s="104"/>
      <c r="CV2107" s="104"/>
      <c r="CW2107" s="104"/>
      <c r="CX2107" s="104"/>
      <c r="CY2107" s="104"/>
      <c r="CZ2107" s="104"/>
      <c r="DA2107" s="104"/>
      <c r="DB2107" s="104"/>
      <c r="DC2107" s="104"/>
      <c r="DD2107" s="104"/>
      <c r="DE2107" s="104"/>
      <c r="DF2107" s="104"/>
      <c r="DG2107" s="104"/>
      <c r="DH2107" s="104"/>
      <c r="DI2107" s="104"/>
      <c r="DJ2107" s="107"/>
    </row>
    <row r="2108" spans="1:114" x14ac:dyDescent="0.2">
      <c r="A2108" s="164"/>
      <c r="B2108" s="165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Q2108" s="116"/>
      <c r="R2108" s="116"/>
      <c r="S2108" s="116"/>
      <c r="T2108" s="116"/>
      <c r="U2108" s="116"/>
      <c r="V2108" s="116"/>
      <c r="W2108" s="116"/>
      <c r="X2108" s="116"/>
      <c r="Y2108" s="122"/>
      <c r="Z2108" s="104"/>
      <c r="AA2108" s="104"/>
      <c r="AB2108" s="104"/>
      <c r="AC2108" s="104"/>
      <c r="AD2108" s="104"/>
      <c r="AE2108" s="104"/>
      <c r="AF2108" s="104"/>
      <c r="AG2108" s="104"/>
      <c r="AH2108" s="104"/>
      <c r="AI2108" s="104"/>
      <c r="AJ2108" s="104"/>
      <c r="AK2108" s="104"/>
      <c r="AL2108" s="104"/>
      <c r="AM2108" s="104"/>
      <c r="AN2108" s="104"/>
      <c r="AO2108" s="104"/>
      <c r="AP2108" s="104"/>
      <c r="AQ2108" s="104"/>
      <c r="AR2108" s="104"/>
      <c r="AS2108" s="104"/>
      <c r="AT2108" s="104"/>
      <c r="AU2108" s="104"/>
      <c r="AV2108" s="104"/>
      <c r="AW2108" s="104"/>
      <c r="AX2108" s="104"/>
      <c r="AY2108" s="104"/>
      <c r="AZ2108" s="104"/>
      <c r="BA2108" s="104"/>
      <c r="BB2108" s="104"/>
      <c r="BC2108" s="104"/>
      <c r="BD2108" s="104"/>
      <c r="BE2108" s="104"/>
      <c r="BF2108" s="104"/>
      <c r="BG2108" s="104"/>
      <c r="BH2108" s="104"/>
      <c r="BI2108" s="104"/>
      <c r="BJ2108" s="104"/>
      <c r="BK2108" s="104"/>
      <c r="BL2108" s="104"/>
      <c r="BM2108" s="104"/>
      <c r="BN2108" s="104"/>
      <c r="BO2108" s="104"/>
      <c r="BP2108" s="104"/>
      <c r="BQ2108" s="104"/>
      <c r="BR2108" s="104"/>
      <c r="BS2108" s="104"/>
      <c r="BT2108" s="104"/>
      <c r="BU2108" s="104"/>
      <c r="BV2108" s="104"/>
      <c r="BW2108" s="104"/>
      <c r="BX2108" s="104"/>
      <c r="BY2108" s="104"/>
      <c r="BZ2108" s="104"/>
      <c r="CA2108" s="104"/>
      <c r="CB2108" s="104"/>
      <c r="CC2108" s="104"/>
      <c r="CD2108" s="104"/>
      <c r="CE2108" s="104"/>
      <c r="CF2108" s="104"/>
      <c r="CG2108" s="104"/>
      <c r="CH2108" s="104"/>
      <c r="CI2108" s="104"/>
      <c r="CJ2108" s="104"/>
      <c r="CK2108" s="104"/>
      <c r="CL2108" s="104"/>
      <c r="CM2108" s="104"/>
      <c r="CN2108" s="104"/>
      <c r="CO2108" s="104"/>
      <c r="CP2108" s="104"/>
      <c r="CQ2108" s="104"/>
      <c r="CR2108" s="104"/>
      <c r="CS2108" s="104"/>
      <c r="CT2108" s="104"/>
      <c r="CU2108" s="104"/>
      <c r="CV2108" s="104"/>
      <c r="CW2108" s="104"/>
      <c r="CX2108" s="104"/>
      <c r="CY2108" s="104"/>
      <c r="CZ2108" s="104"/>
      <c r="DA2108" s="104"/>
      <c r="DB2108" s="104"/>
      <c r="DC2108" s="104"/>
      <c r="DD2108" s="104"/>
      <c r="DE2108" s="104"/>
      <c r="DF2108" s="104"/>
      <c r="DG2108" s="104"/>
      <c r="DH2108" s="104"/>
      <c r="DI2108" s="104"/>
      <c r="DJ2108" s="107"/>
    </row>
    <row r="2109" spans="1:114" x14ac:dyDescent="0.2">
      <c r="A2109" s="164"/>
      <c r="B2109" s="165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Q2109" s="116"/>
      <c r="R2109" s="116"/>
      <c r="S2109" s="116"/>
      <c r="T2109" s="116"/>
      <c r="U2109" s="116"/>
      <c r="V2109" s="116"/>
      <c r="W2109" s="116"/>
      <c r="X2109" s="116"/>
      <c r="Y2109" s="122"/>
      <c r="Z2109" s="104"/>
      <c r="AA2109" s="104"/>
      <c r="AB2109" s="104"/>
      <c r="AC2109" s="104"/>
      <c r="AD2109" s="104"/>
      <c r="AE2109" s="104"/>
      <c r="AF2109" s="104"/>
      <c r="AG2109" s="104"/>
      <c r="AH2109" s="104"/>
      <c r="AI2109" s="104"/>
      <c r="AJ2109" s="104"/>
      <c r="AK2109" s="104"/>
      <c r="AL2109" s="104"/>
      <c r="AM2109" s="104"/>
      <c r="AN2109" s="104"/>
      <c r="AO2109" s="104"/>
      <c r="AP2109" s="104"/>
      <c r="AQ2109" s="104"/>
      <c r="AR2109" s="104"/>
      <c r="AS2109" s="104"/>
      <c r="AT2109" s="104"/>
      <c r="AU2109" s="104"/>
      <c r="AV2109" s="104"/>
      <c r="AW2109" s="104"/>
      <c r="AX2109" s="104"/>
      <c r="AY2109" s="104"/>
      <c r="AZ2109" s="104"/>
      <c r="BA2109" s="104"/>
      <c r="BB2109" s="104"/>
      <c r="BC2109" s="104"/>
      <c r="BD2109" s="104"/>
      <c r="BE2109" s="104"/>
      <c r="BF2109" s="104"/>
      <c r="BG2109" s="104"/>
      <c r="BH2109" s="104"/>
      <c r="BI2109" s="104"/>
      <c r="BJ2109" s="104"/>
      <c r="BK2109" s="104"/>
      <c r="BL2109" s="104"/>
      <c r="BM2109" s="104"/>
      <c r="BN2109" s="104"/>
      <c r="BO2109" s="104"/>
      <c r="BP2109" s="104"/>
      <c r="BQ2109" s="104"/>
      <c r="BR2109" s="104"/>
      <c r="BS2109" s="104"/>
      <c r="BT2109" s="104"/>
      <c r="BU2109" s="104"/>
      <c r="BV2109" s="104"/>
      <c r="BW2109" s="104"/>
      <c r="BX2109" s="104"/>
      <c r="BY2109" s="104"/>
      <c r="BZ2109" s="104"/>
      <c r="CA2109" s="104"/>
      <c r="CB2109" s="104"/>
      <c r="CC2109" s="104"/>
      <c r="CD2109" s="104"/>
      <c r="CE2109" s="104"/>
      <c r="CF2109" s="104"/>
      <c r="CG2109" s="104"/>
      <c r="CH2109" s="104"/>
      <c r="CI2109" s="104"/>
      <c r="CJ2109" s="104"/>
      <c r="CK2109" s="104"/>
      <c r="CL2109" s="104"/>
      <c r="CM2109" s="104"/>
      <c r="CN2109" s="104"/>
      <c r="CO2109" s="104"/>
      <c r="CP2109" s="104"/>
      <c r="CQ2109" s="104"/>
      <c r="CR2109" s="104"/>
      <c r="CS2109" s="104"/>
      <c r="CT2109" s="104"/>
      <c r="CU2109" s="104"/>
      <c r="CV2109" s="104"/>
      <c r="CW2109" s="104"/>
      <c r="CX2109" s="104"/>
      <c r="CY2109" s="104"/>
      <c r="CZ2109" s="104"/>
      <c r="DA2109" s="104"/>
      <c r="DB2109" s="104"/>
      <c r="DC2109" s="104"/>
      <c r="DD2109" s="104"/>
      <c r="DE2109" s="104"/>
      <c r="DF2109" s="104"/>
      <c r="DG2109" s="104"/>
      <c r="DH2109" s="104"/>
      <c r="DI2109" s="104"/>
      <c r="DJ2109" s="107"/>
    </row>
    <row r="2110" spans="1:114" x14ac:dyDescent="0.2">
      <c r="A2110" s="164"/>
      <c r="B2110" s="165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Q2110" s="116"/>
      <c r="R2110" s="116"/>
      <c r="S2110" s="116"/>
      <c r="T2110" s="116"/>
      <c r="U2110" s="116"/>
      <c r="V2110" s="116"/>
      <c r="W2110" s="116"/>
      <c r="X2110" s="116"/>
      <c r="Y2110" s="122"/>
      <c r="Z2110" s="104"/>
      <c r="AA2110" s="104"/>
      <c r="AB2110" s="104"/>
      <c r="AC2110" s="104"/>
      <c r="AD2110" s="104"/>
      <c r="AE2110" s="104"/>
      <c r="AF2110" s="104"/>
      <c r="AG2110" s="104"/>
      <c r="AH2110" s="104"/>
      <c r="AI2110" s="104"/>
      <c r="AJ2110" s="104"/>
      <c r="AK2110" s="104"/>
      <c r="AL2110" s="104"/>
      <c r="AM2110" s="104"/>
      <c r="AN2110" s="104"/>
      <c r="AO2110" s="104"/>
      <c r="AP2110" s="104"/>
      <c r="AQ2110" s="104"/>
      <c r="AR2110" s="104"/>
      <c r="AS2110" s="104"/>
      <c r="AT2110" s="104"/>
      <c r="AU2110" s="104"/>
      <c r="AV2110" s="104"/>
      <c r="AW2110" s="104"/>
      <c r="AX2110" s="104"/>
      <c r="AY2110" s="104"/>
      <c r="AZ2110" s="104"/>
      <c r="BA2110" s="104"/>
      <c r="BB2110" s="104"/>
      <c r="BC2110" s="104"/>
      <c r="BD2110" s="104"/>
      <c r="BE2110" s="104"/>
      <c r="BF2110" s="104"/>
      <c r="BG2110" s="104"/>
      <c r="BH2110" s="104"/>
      <c r="BI2110" s="104"/>
      <c r="BJ2110" s="104"/>
      <c r="BK2110" s="104"/>
      <c r="BL2110" s="104"/>
      <c r="BM2110" s="104"/>
      <c r="BN2110" s="104"/>
      <c r="BO2110" s="104"/>
      <c r="BP2110" s="104"/>
      <c r="BQ2110" s="104"/>
      <c r="BR2110" s="104"/>
      <c r="BS2110" s="104"/>
      <c r="BT2110" s="104"/>
      <c r="BU2110" s="104"/>
      <c r="BV2110" s="104"/>
      <c r="BW2110" s="104"/>
      <c r="BX2110" s="104"/>
      <c r="BY2110" s="104"/>
      <c r="BZ2110" s="104"/>
      <c r="CA2110" s="104"/>
      <c r="CB2110" s="104"/>
      <c r="CC2110" s="104"/>
      <c r="CD2110" s="104"/>
      <c r="CE2110" s="104"/>
      <c r="CF2110" s="104"/>
      <c r="CG2110" s="104"/>
      <c r="CH2110" s="104"/>
      <c r="CI2110" s="104"/>
      <c r="CJ2110" s="104"/>
      <c r="CK2110" s="104"/>
      <c r="CL2110" s="104"/>
      <c r="CM2110" s="104"/>
      <c r="CN2110" s="104"/>
      <c r="CO2110" s="104"/>
      <c r="CP2110" s="104"/>
      <c r="CQ2110" s="104"/>
      <c r="CR2110" s="104"/>
      <c r="CS2110" s="104"/>
      <c r="CT2110" s="104"/>
      <c r="CU2110" s="104"/>
      <c r="CV2110" s="104"/>
      <c r="CW2110" s="104"/>
      <c r="CX2110" s="104"/>
      <c r="CY2110" s="104"/>
      <c r="CZ2110" s="104"/>
      <c r="DA2110" s="104"/>
      <c r="DB2110" s="104"/>
      <c r="DC2110" s="104"/>
      <c r="DD2110" s="104"/>
      <c r="DE2110" s="104"/>
      <c r="DF2110" s="104"/>
      <c r="DG2110" s="104"/>
      <c r="DH2110" s="104"/>
      <c r="DI2110" s="104"/>
      <c r="DJ2110" s="107"/>
    </row>
    <row r="2111" spans="1:114" x14ac:dyDescent="0.2">
      <c r="A2111" s="164"/>
      <c r="B2111" s="165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Q2111" s="116"/>
      <c r="R2111" s="116"/>
      <c r="S2111" s="116"/>
      <c r="T2111" s="116"/>
      <c r="U2111" s="116"/>
      <c r="V2111" s="116"/>
      <c r="W2111" s="116"/>
      <c r="X2111" s="116"/>
      <c r="Y2111" s="122"/>
      <c r="Z2111" s="104"/>
      <c r="AA2111" s="104"/>
      <c r="AB2111" s="104"/>
      <c r="AC2111" s="104"/>
      <c r="AD2111" s="104"/>
      <c r="AE2111" s="104"/>
      <c r="AF2111" s="104"/>
      <c r="AG2111" s="104"/>
      <c r="AH2111" s="104"/>
      <c r="AI2111" s="104"/>
      <c r="AJ2111" s="104"/>
      <c r="AK2111" s="104"/>
      <c r="AL2111" s="104"/>
      <c r="AM2111" s="104"/>
      <c r="AN2111" s="104"/>
      <c r="AO2111" s="104"/>
      <c r="AP2111" s="104"/>
      <c r="AQ2111" s="104"/>
      <c r="AR2111" s="104"/>
      <c r="AS2111" s="104"/>
      <c r="AT2111" s="104"/>
      <c r="AU2111" s="104"/>
      <c r="AV2111" s="104"/>
      <c r="AW2111" s="104"/>
      <c r="AX2111" s="104"/>
      <c r="AY2111" s="104"/>
      <c r="AZ2111" s="104"/>
      <c r="BA2111" s="104"/>
      <c r="BB2111" s="104"/>
      <c r="BC2111" s="104"/>
      <c r="BD2111" s="104"/>
      <c r="BE2111" s="104"/>
      <c r="BF2111" s="104"/>
      <c r="BG2111" s="104"/>
      <c r="BH2111" s="104"/>
      <c r="BI2111" s="104"/>
      <c r="BJ2111" s="104"/>
      <c r="BK2111" s="104"/>
      <c r="BL2111" s="104"/>
      <c r="BM2111" s="104"/>
      <c r="BN2111" s="104"/>
      <c r="BO2111" s="104"/>
      <c r="BP2111" s="104"/>
      <c r="BQ2111" s="104"/>
      <c r="BR2111" s="104"/>
      <c r="BS2111" s="104"/>
      <c r="BT2111" s="104"/>
      <c r="BU2111" s="104"/>
      <c r="BV2111" s="104"/>
      <c r="BW2111" s="104"/>
      <c r="BX2111" s="104"/>
      <c r="BY2111" s="104"/>
      <c r="BZ2111" s="104"/>
      <c r="CA2111" s="104"/>
      <c r="CB2111" s="104"/>
      <c r="CC2111" s="104"/>
      <c r="CD2111" s="104"/>
      <c r="CE2111" s="104"/>
      <c r="CF2111" s="104"/>
      <c r="CG2111" s="104"/>
      <c r="CH2111" s="104"/>
      <c r="CI2111" s="104"/>
      <c r="CJ2111" s="104"/>
      <c r="CK2111" s="104"/>
      <c r="CL2111" s="104"/>
      <c r="CM2111" s="104"/>
      <c r="CN2111" s="104"/>
      <c r="CO2111" s="104"/>
      <c r="CP2111" s="104"/>
      <c r="CQ2111" s="104"/>
      <c r="CR2111" s="104"/>
      <c r="CS2111" s="104"/>
      <c r="CT2111" s="104"/>
      <c r="CU2111" s="104"/>
      <c r="CV2111" s="104"/>
      <c r="CW2111" s="104"/>
      <c r="CX2111" s="104"/>
      <c r="CY2111" s="104"/>
      <c r="CZ2111" s="104"/>
      <c r="DA2111" s="104"/>
      <c r="DB2111" s="104"/>
      <c r="DC2111" s="104"/>
      <c r="DD2111" s="104"/>
      <c r="DE2111" s="104"/>
      <c r="DF2111" s="104"/>
      <c r="DG2111" s="104"/>
      <c r="DH2111" s="104"/>
      <c r="DI2111" s="104"/>
      <c r="DJ2111" s="107"/>
    </row>
    <row r="2112" spans="1:114" x14ac:dyDescent="0.2">
      <c r="A2112" s="164"/>
      <c r="B2112" s="165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Q2112" s="116"/>
      <c r="R2112" s="116"/>
      <c r="S2112" s="116"/>
      <c r="T2112" s="116"/>
      <c r="U2112" s="116"/>
      <c r="V2112" s="116"/>
      <c r="W2112" s="116"/>
      <c r="X2112" s="116"/>
      <c r="Y2112" s="122"/>
      <c r="Z2112" s="104"/>
      <c r="AA2112" s="104"/>
      <c r="AB2112" s="104"/>
      <c r="AC2112" s="104"/>
      <c r="AD2112" s="104"/>
      <c r="AE2112" s="104"/>
      <c r="AF2112" s="104"/>
      <c r="AG2112" s="104"/>
      <c r="AH2112" s="104"/>
      <c r="AI2112" s="104"/>
      <c r="AJ2112" s="104"/>
      <c r="AK2112" s="104"/>
      <c r="AL2112" s="104"/>
      <c r="AM2112" s="104"/>
      <c r="AN2112" s="104"/>
      <c r="AO2112" s="104"/>
      <c r="AP2112" s="104"/>
      <c r="AQ2112" s="104"/>
      <c r="AR2112" s="104"/>
      <c r="AS2112" s="104"/>
      <c r="AT2112" s="104"/>
      <c r="AU2112" s="104"/>
      <c r="AV2112" s="104"/>
      <c r="AW2112" s="104"/>
      <c r="AX2112" s="104"/>
      <c r="AY2112" s="104"/>
      <c r="AZ2112" s="104"/>
      <c r="BA2112" s="104"/>
      <c r="BB2112" s="104"/>
      <c r="BC2112" s="104"/>
      <c r="BD2112" s="104"/>
      <c r="BE2112" s="104"/>
      <c r="BF2112" s="104"/>
      <c r="BG2112" s="104"/>
      <c r="BH2112" s="104"/>
      <c r="BI2112" s="104"/>
      <c r="BJ2112" s="104"/>
      <c r="BK2112" s="104"/>
      <c r="BL2112" s="104"/>
      <c r="BM2112" s="104"/>
      <c r="BN2112" s="104"/>
      <c r="BO2112" s="104"/>
      <c r="BP2112" s="104"/>
      <c r="BQ2112" s="104"/>
      <c r="BR2112" s="104"/>
      <c r="BS2112" s="104"/>
      <c r="BT2112" s="104"/>
      <c r="BU2112" s="104"/>
      <c r="BV2112" s="104"/>
      <c r="BW2112" s="104"/>
      <c r="BX2112" s="104"/>
      <c r="BY2112" s="104"/>
      <c r="BZ2112" s="104"/>
      <c r="CA2112" s="104"/>
      <c r="CB2112" s="104"/>
      <c r="CC2112" s="104"/>
      <c r="CD2112" s="104"/>
      <c r="CE2112" s="104"/>
      <c r="CF2112" s="104"/>
      <c r="CG2112" s="104"/>
      <c r="CH2112" s="104"/>
      <c r="CI2112" s="104"/>
      <c r="CJ2112" s="104"/>
      <c r="CK2112" s="104"/>
      <c r="CL2112" s="104"/>
      <c r="CM2112" s="104"/>
      <c r="CN2112" s="104"/>
      <c r="CO2112" s="104"/>
      <c r="CP2112" s="104"/>
      <c r="CQ2112" s="104"/>
      <c r="CR2112" s="104"/>
      <c r="CS2112" s="104"/>
      <c r="CT2112" s="104"/>
      <c r="CU2112" s="104"/>
      <c r="CV2112" s="104"/>
      <c r="CW2112" s="104"/>
      <c r="CX2112" s="104"/>
      <c r="CY2112" s="104"/>
      <c r="CZ2112" s="104"/>
      <c r="DA2112" s="104"/>
      <c r="DB2112" s="104"/>
      <c r="DC2112" s="104"/>
      <c r="DD2112" s="104"/>
      <c r="DE2112" s="104"/>
      <c r="DF2112" s="104"/>
      <c r="DG2112" s="104"/>
      <c r="DH2112" s="104"/>
      <c r="DI2112" s="104"/>
      <c r="DJ2112" s="107"/>
    </row>
    <row r="2113" spans="1:114" x14ac:dyDescent="0.2">
      <c r="A2113" s="164"/>
      <c r="B2113" s="165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Q2113" s="116"/>
      <c r="R2113" s="116"/>
      <c r="S2113" s="116"/>
      <c r="T2113" s="116"/>
      <c r="U2113" s="116"/>
      <c r="V2113" s="116"/>
      <c r="W2113" s="116"/>
      <c r="X2113" s="116"/>
      <c r="Y2113" s="122"/>
      <c r="Z2113" s="104"/>
      <c r="AA2113" s="104"/>
      <c r="AB2113" s="104"/>
      <c r="AC2113" s="104"/>
      <c r="AD2113" s="104"/>
      <c r="AE2113" s="104"/>
      <c r="AF2113" s="104"/>
      <c r="AG2113" s="104"/>
      <c r="AH2113" s="104"/>
      <c r="AI2113" s="104"/>
      <c r="AJ2113" s="104"/>
      <c r="AK2113" s="104"/>
      <c r="AL2113" s="104"/>
      <c r="AM2113" s="104"/>
      <c r="AN2113" s="104"/>
      <c r="AO2113" s="104"/>
      <c r="AP2113" s="104"/>
      <c r="AQ2113" s="104"/>
      <c r="AR2113" s="104"/>
      <c r="AS2113" s="104"/>
      <c r="AT2113" s="104"/>
      <c r="AU2113" s="104"/>
      <c r="AV2113" s="104"/>
      <c r="AW2113" s="104"/>
      <c r="AX2113" s="104"/>
      <c r="AY2113" s="104"/>
      <c r="AZ2113" s="104"/>
      <c r="BA2113" s="104"/>
      <c r="BB2113" s="104"/>
      <c r="BC2113" s="104"/>
      <c r="BD2113" s="104"/>
      <c r="BE2113" s="104"/>
      <c r="BF2113" s="104"/>
      <c r="BG2113" s="104"/>
      <c r="BH2113" s="104"/>
      <c r="BI2113" s="104"/>
      <c r="BJ2113" s="104"/>
      <c r="BK2113" s="104"/>
      <c r="BL2113" s="104"/>
      <c r="BM2113" s="104"/>
      <c r="BN2113" s="104"/>
      <c r="BO2113" s="104"/>
      <c r="BP2113" s="104"/>
      <c r="BQ2113" s="104"/>
      <c r="BR2113" s="104"/>
      <c r="BS2113" s="104"/>
      <c r="BT2113" s="104"/>
      <c r="BU2113" s="104"/>
      <c r="BV2113" s="104"/>
      <c r="BW2113" s="104"/>
      <c r="BX2113" s="104"/>
      <c r="BY2113" s="104"/>
      <c r="BZ2113" s="104"/>
      <c r="CA2113" s="104"/>
      <c r="CB2113" s="104"/>
      <c r="CC2113" s="104"/>
      <c r="CD2113" s="104"/>
      <c r="CE2113" s="104"/>
      <c r="CF2113" s="104"/>
      <c r="CG2113" s="104"/>
      <c r="CH2113" s="104"/>
      <c r="CI2113" s="104"/>
      <c r="CJ2113" s="104"/>
      <c r="CK2113" s="104"/>
      <c r="CL2113" s="104"/>
      <c r="CM2113" s="104"/>
      <c r="CN2113" s="104"/>
      <c r="CO2113" s="104"/>
      <c r="CP2113" s="104"/>
      <c r="CQ2113" s="104"/>
      <c r="CR2113" s="104"/>
      <c r="CS2113" s="104"/>
      <c r="CT2113" s="104"/>
      <c r="CU2113" s="104"/>
      <c r="CV2113" s="104"/>
      <c r="CW2113" s="104"/>
      <c r="CX2113" s="104"/>
      <c r="CY2113" s="104"/>
      <c r="CZ2113" s="104"/>
      <c r="DA2113" s="104"/>
      <c r="DB2113" s="104"/>
      <c r="DC2113" s="104"/>
      <c r="DD2113" s="104"/>
      <c r="DE2113" s="104"/>
      <c r="DF2113" s="104"/>
      <c r="DG2113" s="104"/>
      <c r="DH2113" s="104"/>
      <c r="DI2113" s="104"/>
      <c r="DJ2113" s="107"/>
    </row>
    <row r="2114" spans="1:114" x14ac:dyDescent="0.2">
      <c r="A2114" s="164"/>
      <c r="B2114" s="165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Q2114" s="116"/>
      <c r="R2114" s="116"/>
      <c r="S2114" s="116"/>
      <c r="T2114" s="116"/>
      <c r="U2114" s="116"/>
      <c r="V2114" s="116"/>
      <c r="W2114" s="116"/>
      <c r="X2114" s="116"/>
      <c r="Y2114" s="122"/>
      <c r="Z2114" s="104"/>
      <c r="AA2114" s="104"/>
      <c r="AB2114" s="104"/>
      <c r="AC2114" s="104"/>
      <c r="AD2114" s="104"/>
      <c r="AE2114" s="104"/>
      <c r="AF2114" s="104"/>
      <c r="AG2114" s="104"/>
      <c r="AH2114" s="104"/>
      <c r="AI2114" s="104"/>
      <c r="AJ2114" s="104"/>
      <c r="AK2114" s="104"/>
      <c r="AL2114" s="104"/>
      <c r="AM2114" s="104"/>
      <c r="AN2114" s="104"/>
      <c r="AO2114" s="104"/>
      <c r="AP2114" s="104"/>
      <c r="AQ2114" s="104"/>
      <c r="AR2114" s="104"/>
      <c r="AS2114" s="104"/>
      <c r="AT2114" s="104"/>
      <c r="AU2114" s="104"/>
      <c r="AV2114" s="104"/>
      <c r="AW2114" s="104"/>
      <c r="AX2114" s="104"/>
      <c r="AY2114" s="104"/>
      <c r="AZ2114" s="104"/>
      <c r="BA2114" s="104"/>
      <c r="BB2114" s="104"/>
      <c r="BC2114" s="104"/>
      <c r="BD2114" s="104"/>
      <c r="BE2114" s="104"/>
      <c r="BF2114" s="104"/>
      <c r="BG2114" s="104"/>
      <c r="BH2114" s="104"/>
      <c r="BI2114" s="104"/>
      <c r="BJ2114" s="104"/>
      <c r="BK2114" s="104"/>
      <c r="BL2114" s="104"/>
      <c r="BM2114" s="104"/>
      <c r="BN2114" s="104"/>
      <c r="BO2114" s="104"/>
      <c r="BP2114" s="104"/>
      <c r="BQ2114" s="104"/>
      <c r="BR2114" s="104"/>
      <c r="BS2114" s="104"/>
      <c r="BT2114" s="104"/>
      <c r="BU2114" s="104"/>
      <c r="BV2114" s="104"/>
      <c r="BW2114" s="104"/>
      <c r="BX2114" s="104"/>
      <c r="BY2114" s="104"/>
      <c r="BZ2114" s="104"/>
      <c r="CA2114" s="104"/>
      <c r="CB2114" s="104"/>
      <c r="CC2114" s="104"/>
      <c r="CD2114" s="104"/>
      <c r="CE2114" s="104"/>
      <c r="CF2114" s="104"/>
      <c r="CG2114" s="104"/>
      <c r="CH2114" s="104"/>
      <c r="CI2114" s="104"/>
      <c r="CJ2114" s="104"/>
      <c r="CK2114" s="104"/>
      <c r="CL2114" s="104"/>
      <c r="CM2114" s="104"/>
      <c r="CN2114" s="104"/>
      <c r="CO2114" s="104"/>
      <c r="CP2114" s="104"/>
      <c r="CQ2114" s="104"/>
      <c r="CR2114" s="104"/>
      <c r="CS2114" s="104"/>
      <c r="CT2114" s="104"/>
      <c r="CU2114" s="104"/>
      <c r="CV2114" s="104"/>
      <c r="CW2114" s="104"/>
      <c r="CX2114" s="104"/>
      <c r="CY2114" s="104"/>
      <c r="CZ2114" s="104"/>
      <c r="DA2114" s="104"/>
      <c r="DB2114" s="104"/>
      <c r="DC2114" s="104"/>
      <c r="DD2114" s="104"/>
      <c r="DE2114" s="104"/>
      <c r="DF2114" s="104"/>
      <c r="DG2114" s="104"/>
      <c r="DH2114" s="104"/>
      <c r="DI2114" s="104"/>
      <c r="DJ2114" s="107"/>
    </row>
    <row r="2115" spans="1:114" x14ac:dyDescent="0.2">
      <c r="A2115" s="164"/>
      <c r="B2115" s="165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Q2115" s="116"/>
      <c r="R2115" s="116"/>
      <c r="S2115" s="116"/>
      <c r="T2115" s="116"/>
      <c r="U2115" s="116"/>
      <c r="V2115" s="116"/>
      <c r="W2115" s="116"/>
      <c r="X2115" s="116"/>
      <c r="Y2115" s="122"/>
      <c r="Z2115" s="104"/>
      <c r="AA2115" s="104"/>
      <c r="AB2115" s="104"/>
      <c r="AC2115" s="104"/>
      <c r="AD2115" s="104"/>
      <c r="AE2115" s="104"/>
      <c r="AF2115" s="104"/>
      <c r="AG2115" s="104"/>
      <c r="AH2115" s="104"/>
      <c r="AI2115" s="104"/>
      <c r="AJ2115" s="104"/>
      <c r="AK2115" s="104"/>
      <c r="AL2115" s="104"/>
      <c r="AM2115" s="104"/>
      <c r="AN2115" s="104"/>
      <c r="AO2115" s="104"/>
      <c r="AP2115" s="104"/>
      <c r="AQ2115" s="104"/>
      <c r="AR2115" s="104"/>
      <c r="AS2115" s="104"/>
      <c r="AT2115" s="104"/>
      <c r="AU2115" s="104"/>
      <c r="AV2115" s="104"/>
      <c r="AW2115" s="104"/>
      <c r="AX2115" s="104"/>
      <c r="AY2115" s="104"/>
      <c r="AZ2115" s="104"/>
      <c r="BA2115" s="104"/>
      <c r="BB2115" s="104"/>
      <c r="BC2115" s="104"/>
      <c r="BD2115" s="104"/>
      <c r="BE2115" s="104"/>
      <c r="BF2115" s="104"/>
      <c r="BG2115" s="104"/>
      <c r="BH2115" s="104"/>
      <c r="BI2115" s="104"/>
      <c r="BJ2115" s="104"/>
      <c r="BK2115" s="104"/>
      <c r="BL2115" s="104"/>
      <c r="BM2115" s="104"/>
      <c r="BN2115" s="104"/>
      <c r="BO2115" s="104"/>
      <c r="BP2115" s="104"/>
      <c r="BQ2115" s="104"/>
      <c r="BR2115" s="104"/>
      <c r="BS2115" s="104"/>
      <c r="BT2115" s="104"/>
      <c r="BU2115" s="104"/>
      <c r="BV2115" s="104"/>
      <c r="BW2115" s="104"/>
      <c r="BX2115" s="104"/>
      <c r="BY2115" s="104"/>
      <c r="BZ2115" s="104"/>
      <c r="CA2115" s="104"/>
      <c r="CB2115" s="104"/>
      <c r="CC2115" s="104"/>
      <c r="CD2115" s="104"/>
      <c r="CE2115" s="104"/>
      <c r="CF2115" s="104"/>
      <c r="CG2115" s="104"/>
      <c r="CH2115" s="104"/>
      <c r="CI2115" s="104"/>
      <c r="CJ2115" s="104"/>
      <c r="CK2115" s="104"/>
      <c r="CL2115" s="104"/>
      <c r="CM2115" s="104"/>
      <c r="CN2115" s="104"/>
      <c r="CO2115" s="104"/>
      <c r="CP2115" s="104"/>
      <c r="CQ2115" s="104"/>
      <c r="CR2115" s="104"/>
      <c r="CS2115" s="104"/>
      <c r="CT2115" s="104"/>
      <c r="CU2115" s="104"/>
      <c r="CV2115" s="104"/>
      <c r="CW2115" s="104"/>
      <c r="CX2115" s="104"/>
      <c r="CY2115" s="104"/>
      <c r="CZ2115" s="104"/>
      <c r="DA2115" s="104"/>
      <c r="DB2115" s="104"/>
      <c r="DC2115" s="104"/>
      <c r="DD2115" s="104"/>
      <c r="DE2115" s="104"/>
      <c r="DF2115" s="104"/>
      <c r="DG2115" s="104"/>
      <c r="DH2115" s="104"/>
      <c r="DI2115" s="104"/>
      <c r="DJ2115" s="107"/>
    </row>
    <row r="2116" spans="1:114" x14ac:dyDescent="0.2">
      <c r="A2116" s="164"/>
      <c r="B2116" s="165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Q2116" s="116"/>
      <c r="R2116" s="116"/>
      <c r="S2116" s="116"/>
      <c r="T2116" s="116"/>
      <c r="U2116" s="116"/>
      <c r="V2116" s="116"/>
      <c r="W2116" s="116"/>
      <c r="X2116" s="116"/>
      <c r="Y2116" s="122"/>
      <c r="Z2116" s="104"/>
      <c r="AA2116" s="104"/>
      <c r="AB2116" s="104"/>
      <c r="AC2116" s="104"/>
      <c r="AD2116" s="104"/>
      <c r="AE2116" s="104"/>
      <c r="AF2116" s="104"/>
      <c r="AG2116" s="104"/>
      <c r="AH2116" s="104"/>
      <c r="AI2116" s="104"/>
      <c r="AJ2116" s="104"/>
      <c r="AK2116" s="104"/>
      <c r="AL2116" s="104"/>
      <c r="AM2116" s="104"/>
      <c r="AN2116" s="104"/>
      <c r="AO2116" s="104"/>
      <c r="AP2116" s="104"/>
      <c r="AQ2116" s="104"/>
      <c r="AR2116" s="104"/>
      <c r="AS2116" s="104"/>
      <c r="AT2116" s="104"/>
      <c r="AU2116" s="104"/>
      <c r="AV2116" s="104"/>
      <c r="AW2116" s="104"/>
      <c r="AX2116" s="104"/>
      <c r="AY2116" s="104"/>
      <c r="AZ2116" s="104"/>
      <c r="BA2116" s="104"/>
      <c r="BB2116" s="104"/>
      <c r="BC2116" s="104"/>
      <c r="BD2116" s="104"/>
      <c r="BE2116" s="104"/>
      <c r="BF2116" s="104"/>
      <c r="BG2116" s="104"/>
      <c r="BH2116" s="104"/>
      <c r="BI2116" s="104"/>
      <c r="BJ2116" s="104"/>
      <c r="BK2116" s="104"/>
      <c r="BL2116" s="104"/>
      <c r="BM2116" s="104"/>
      <c r="BN2116" s="104"/>
      <c r="BO2116" s="104"/>
      <c r="BP2116" s="104"/>
      <c r="BQ2116" s="104"/>
      <c r="BR2116" s="104"/>
      <c r="BS2116" s="104"/>
      <c r="BT2116" s="104"/>
      <c r="BU2116" s="104"/>
      <c r="BV2116" s="104"/>
      <c r="BW2116" s="104"/>
      <c r="BX2116" s="104"/>
      <c r="BY2116" s="104"/>
      <c r="BZ2116" s="104"/>
      <c r="CA2116" s="104"/>
      <c r="CB2116" s="104"/>
      <c r="CC2116" s="104"/>
      <c r="CD2116" s="104"/>
      <c r="CE2116" s="104"/>
      <c r="CF2116" s="104"/>
      <c r="CG2116" s="104"/>
      <c r="CH2116" s="104"/>
      <c r="CI2116" s="104"/>
      <c r="CJ2116" s="104"/>
      <c r="CK2116" s="104"/>
      <c r="CL2116" s="104"/>
      <c r="CM2116" s="104"/>
      <c r="CN2116" s="104"/>
      <c r="CO2116" s="104"/>
      <c r="CP2116" s="104"/>
      <c r="CQ2116" s="104"/>
      <c r="CR2116" s="104"/>
      <c r="CS2116" s="104"/>
      <c r="CT2116" s="104"/>
      <c r="CU2116" s="104"/>
      <c r="CV2116" s="104"/>
      <c r="CW2116" s="104"/>
      <c r="CX2116" s="104"/>
      <c r="CY2116" s="104"/>
      <c r="CZ2116" s="104"/>
      <c r="DA2116" s="104"/>
      <c r="DB2116" s="104"/>
      <c r="DC2116" s="104"/>
      <c r="DD2116" s="104"/>
      <c r="DE2116" s="104"/>
      <c r="DF2116" s="104"/>
      <c r="DG2116" s="104"/>
      <c r="DH2116" s="104"/>
      <c r="DI2116" s="104"/>
      <c r="DJ2116" s="107"/>
    </row>
    <row r="2117" spans="1:114" x14ac:dyDescent="0.2">
      <c r="A2117" s="164"/>
      <c r="B2117" s="165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Q2117" s="116"/>
      <c r="R2117" s="116"/>
      <c r="S2117" s="116"/>
      <c r="T2117" s="116"/>
      <c r="U2117" s="116"/>
      <c r="V2117" s="116"/>
      <c r="W2117" s="116"/>
      <c r="X2117" s="116"/>
      <c r="Y2117" s="122"/>
      <c r="Z2117" s="104"/>
      <c r="AA2117" s="104"/>
      <c r="AB2117" s="104"/>
      <c r="AC2117" s="104"/>
      <c r="AD2117" s="104"/>
      <c r="AE2117" s="104"/>
      <c r="AF2117" s="104"/>
      <c r="AG2117" s="104"/>
      <c r="AH2117" s="104"/>
      <c r="AI2117" s="104"/>
      <c r="AJ2117" s="104"/>
      <c r="AK2117" s="104"/>
      <c r="AL2117" s="104"/>
      <c r="AM2117" s="104"/>
      <c r="AN2117" s="104"/>
      <c r="AO2117" s="104"/>
      <c r="AP2117" s="104"/>
      <c r="AQ2117" s="104"/>
      <c r="AR2117" s="104"/>
      <c r="AS2117" s="104"/>
      <c r="AT2117" s="104"/>
      <c r="AU2117" s="104"/>
      <c r="AV2117" s="104"/>
      <c r="AW2117" s="104"/>
      <c r="AX2117" s="104"/>
      <c r="AY2117" s="104"/>
      <c r="AZ2117" s="104"/>
      <c r="BA2117" s="104"/>
      <c r="BB2117" s="104"/>
      <c r="BC2117" s="104"/>
      <c r="BD2117" s="104"/>
      <c r="BE2117" s="104"/>
      <c r="BF2117" s="104"/>
      <c r="BG2117" s="104"/>
      <c r="BH2117" s="104"/>
      <c r="BI2117" s="104"/>
      <c r="BJ2117" s="104"/>
      <c r="BK2117" s="104"/>
      <c r="BL2117" s="104"/>
      <c r="BM2117" s="104"/>
      <c r="BN2117" s="104"/>
      <c r="BO2117" s="104"/>
      <c r="BP2117" s="104"/>
      <c r="BQ2117" s="104"/>
      <c r="BR2117" s="104"/>
      <c r="BS2117" s="104"/>
      <c r="BT2117" s="104"/>
      <c r="BU2117" s="104"/>
      <c r="BV2117" s="104"/>
      <c r="BW2117" s="104"/>
      <c r="BX2117" s="104"/>
      <c r="BY2117" s="104"/>
      <c r="BZ2117" s="104"/>
      <c r="CA2117" s="104"/>
      <c r="CB2117" s="104"/>
      <c r="CC2117" s="104"/>
      <c r="CD2117" s="104"/>
      <c r="CE2117" s="104"/>
      <c r="CF2117" s="104"/>
      <c r="CG2117" s="104"/>
      <c r="CH2117" s="104"/>
      <c r="CI2117" s="104"/>
      <c r="CJ2117" s="104"/>
      <c r="CK2117" s="104"/>
      <c r="CL2117" s="104"/>
      <c r="CM2117" s="104"/>
      <c r="CN2117" s="104"/>
      <c r="CO2117" s="104"/>
      <c r="CP2117" s="104"/>
      <c r="CQ2117" s="104"/>
      <c r="CR2117" s="104"/>
      <c r="CS2117" s="104"/>
      <c r="CT2117" s="104"/>
      <c r="CU2117" s="104"/>
      <c r="CV2117" s="104"/>
      <c r="CW2117" s="104"/>
      <c r="CX2117" s="104"/>
      <c r="CY2117" s="104"/>
      <c r="CZ2117" s="104"/>
      <c r="DA2117" s="104"/>
      <c r="DB2117" s="104"/>
      <c r="DC2117" s="104"/>
      <c r="DD2117" s="104"/>
      <c r="DE2117" s="104"/>
      <c r="DF2117" s="104"/>
      <c r="DG2117" s="104"/>
      <c r="DH2117" s="104"/>
      <c r="DI2117" s="104"/>
      <c r="DJ2117" s="107"/>
    </row>
    <row r="2118" spans="1:114" x14ac:dyDescent="0.2">
      <c r="A2118" s="164"/>
      <c r="B2118" s="165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Q2118" s="116"/>
      <c r="R2118" s="116"/>
      <c r="S2118" s="116"/>
      <c r="T2118" s="116"/>
      <c r="U2118" s="116"/>
      <c r="V2118" s="116"/>
      <c r="W2118" s="116"/>
      <c r="X2118" s="116"/>
      <c r="Y2118" s="122"/>
      <c r="Z2118" s="104"/>
      <c r="AA2118" s="104"/>
      <c r="AB2118" s="104"/>
      <c r="AC2118" s="104"/>
      <c r="AD2118" s="104"/>
      <c r="AE2118" s="104"/>
      <c r="AF2118" s="104"/>
      <c r="AG2118" s="104"/>
      <c r="AH2118" s="104"/>
      <c r="AI2118" s="104"/>
      <c r="AJ2118" s="104"/>
      <c r="AK2118" s="104"/>
      <c r="AL2118" s="104"/>
      <c r="AM2118" s="104"/>
      <c r="AN2118" s="104"/>
      <c r="AO2118" s="104"/>
      <c r="AP2118" s="104"/>
      <c r="AQ2118" s="104"/>
      <c r="AR2118" s="104"/>
      <c r="AS2118" s="104"/>
      <c r="AT2118" s="104"/>
      <c r="AU2118" s="104"/>
      <c r="AV2118" s="104"/>
      <c r="AW2118" s="104"/>
      <c r="AX2118" s="104"/>
      <c r="AY2118" s="104"/>
      <c r="AZ2118" s="104"/>
      <c r="BA2118" s="104"/>
      <c r="BB2118" s="104"/>
      <c r="BC2118" s="104"/>
      <c r="BD2118" s="104"/>
      <c r="BE2118" s="104"/>
      <c r="BF2118" s="104"/>
      <c r="BG2118" s="104"/>
      <c r="BH2118" s="104"/>
      <c r="BI2118" s="104"/>
      <c r="BJ2118" s="104"/>
      <c r="BK2118" s="104"/>
      <c r="BL2118" s="104"/>
      <c r="BM2118" s="104"/>
      <c r="BN2118" s="104"/>
      <c r="BO2118" s="104"/>
      <c r="BP2118" s="104"/>
      <c r="BQ2118" s="104"/>
      <c r="BR2118" s="104"/>
      <c r="BS2118" s="104"/>
      <c r="BT2118" s="104"/>
      <c r="BU2118" s="104"/>
      <c r="BV2118" s="104"/>
      <c r="BW2118" s="104"/>
      <c r="BX2118" s="104"/>
      <c r="BY2118" s="104"/>
      <c r="BZ2118" s="104"/>
      <c r="CA2118" s="104"/>
      <c r="CB2118" s="104"/>
      <c r="CC2118" s="104"/>
      <c r="CD2118" s="104"/>
      <c r="CE2118" s="104"/>
      <c r="CF2118" s="104"/>
      <c r="CG2118" s="104"/>
      <c r="CH2118" s="104"/>
      <c r="CI2118" s="104"/>
      <c r="CJ2118" s="104"/>
      <c r="CK2118" s="104"/>
      <c r="CL2118" s="104"/>
      <c r="CM2118" s="104"/>
      <c r="CN2118" s="104"/>
      <c r="CO2118" s="104"/>
      <c r="CP2118" s="104"/>
      <c r="CQ2118" s="104"/>
      <c r="CR2118" s="104"/>
      <c r="CS2118" s="104"/>
      <c r="CT2118" s="104"/>
      <c r="CU2118" s="104"/>
      <c r="CV2118" s="104"/>
      <c r="CW2118" s="104"/>
      <c r="CX2118" s="104"/>
      <c r="CY2118" s="104"/>
      <c r="CZ2118" s="104"/>
      <c r="DA2118" s="104"/>
      <c r="DB2118" s="104"/>
      <c r="DC2118" s="104"/>
      <c r="DD2118" s="104"/>
      <c r="DE2118" s="104"/>
      <c r="DF2118" s="104"/>
      <c r="DG2118" s="104"/>
      <c r="DH2118" s="104"/>
      <c r="DI2118" s="104"/>
      <c r="DJ2118" s="107"/>
    </row>
    <row r="2119" spans="1:114" x14ac:dyDescent="0.2">
      <c r="A2119" s="164"/>
      <c r="B2119" s="165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Q2119" s="116"/>
      <c r="R2119" s="116"/>
      <c r="S2119" s="116"/>
      <c r="T2119" s="116"/>
      <c r="U2119" s="116"/>
      <c r="V2119" s="116"/>
      <c r="W2119" s="116"/>
      <c r="X2119" s="116"/>
      <c r="Y2119" s="122"/>
      <c r="Z2119" s="104"/>
      <c r="AA2119" s="104"/>
      <c r="AB2119" s="104"/>
      <c r="AC2119" s="104"/>
      <c r="AD2119" s="104"/>
      <c r="AE2119" s="104"/>
      <c r="AF2119" s="104"/>
      <c r="AG2119" s="104"/>
      <c r="AH2119" s="104"/>
      <c r="AI2119" s="104"/>
      <c r="AJ2119" s="104"/>
      <c r="AK2119" s="104"/>
      <c r="AL2119" s="104"/>
      <c r="AM2119" s="104"/>
      <c r="AN2119" s="104"/>
      <c r="AO2119" s="104"/>
      <c r="AP2119" s="104"/>
      <c r="AQ2119" s="104"/>
      <c r="AR2119" s="104"/>
      <c r="AS2119" s="104"/>
      <c r="AT2119" s="104"/>
      <c r="AU2119" s="104"/>
      <c r="AV2119" s="104"/>
      <c r="AW2119" s="104"/>
      <c r="AX2119" s="104"/>
      <c r="AY2119" s="104"/>
      <c r="AZ2119" s="104"/>
      <c r="BA2119" s="104"/>
      <c r="BB2119" s="104"/>
      <c r="BC2119" s="104"/>
      <c r="BD2119" s="104"/>
      <c r="BE2119" s="104"/>
      <c r="BF2119" s="104"/>
      <c r="BG2119" s="104"/>
      <c r="BH2119" s="104"/>
      <c r="BI2119" s="104"/>
      <c r="BJ2119" s="104"/>
      <c r="BK2119" s="104"/>
      <c r="BL2119" s="104"/>
      <c r="BM2119" s="104"/>
      <c r="BN2119" s="104"/>
      <c r="BO2119" s="104"/>
      <c r="BP2119" s="104"/>
      <c r="BQ2119" s="104"/>
      <c r="BR2119" s="104"/>
      <c r="BS2119" s="104"/>
      <c r="BT2119" s="104"/>
      <c r="BU2119" s="104"/>
      <c r="BV2119" s="104"/>
      <c r="BW2119" s="104"/>
      <c r="BX2119" s="104"/>
      <c r="BY2119" s="104"/>
      <c r="BZ2119" s="104"/>
      <c r="CA2119" s="104"/>
      <c r="CB2119" s="104"/>
      <c r="CC2119" s="104"/>
      <c r="CD2119" s="104"/>
      <c r="CE2119" s="104"/>
      <c r="CF2119" s="104"/>
      <c r="CG2119" s="104"/>
      <c r="CH2119" s="104"/>
      <c r="CI2119" s="104"/>
      <c r="CJ2119" s="104"/>
      <c r="CK2119" s="104"/>
      <c r="CL2119" s="104"/>
      <c r="CM2119" s="104"/>
      <c r="CN2119" s="104"/>
      <c r="CO2119" s="104"/>
      <c r="CP2119" s="104"/>
      <c r="CQ2119" s="104"/>
      <c r="CR2119" s="104"/>
      <c r="CS2119" s="104"/>
      <c r="CT2119" s="104"/>
      <c r="CU2119" s="104"/>
      <c r="CV2119" s="104"/>
      <c r="CW2119" s="104"/>
      <c r="CX2119" s="104"/>
      <c r="CY2119" s="104"/>
      <c r="CZ2119" s="104"/>
      <c r="DA2119" s="104"/>
      <c r="DB2119" s="104"/>
      <c r="DC2119" s="104"/>
      <c r="DD2119" s="104"/>
      <c r="DE2119" s="104"/>
      <c r="DF2119" s="104"/>
      <c r="DG2119" s="104"/>
      <c r="DH2119" s="104"/>
      <c r="DI2119" s="104"/>
      <c r="DJ2119" s="107"/>
    </row>
    <row r="2120" spans="1:114" x14ac:dyDescent="0.2">
      <c r="A2120" s="164"/>
      <c r="B2120" s="165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Q2120" s="116"/>
      <c r="R2120" s="116"/>
      <c r="S2120" s="116"/>
      <c r="T2120" s="116"/>
      <c r="U2120" s="116"/>
      <c r="V2120" s="116"/>
      <c r="W2120" s="116"/>
      <c r="X2120" s="116"/>
      <c r="Y2120" s="122"/>
      <c r="Z2120" s="104"/>
      <c r="AA2120" s="104"/>
      <c r="AB2120" s="104"/>
      <c r="AC2120" s="104"/>
      <c r="AD2120" s="104"/>
      <c r="AE2120" s="104"/>
      <c r="AF2120" s="104"/>
      <c r="AG2120" s="104"/>
      <c r="AH2120" s="104"/>
      <c r="AI2120" s="104"/>
      <c r="AJ2120" s="104"/>
      <c r="AK2120" s="104"/>
      <c r="AL2120" s="104"/>
      <c r="AM2120" s="104"/>
      <c r="AN2120" s="104"/>
      <c r="AO2120" s="104"/>
      <c r="AP2120" s="104"/>
      <c r="AQ2120" s="104"/>
      <c r="AR2120" s="104"/>
      <c r="AS2120" s="104"/>
      <c r="AT2120" s="104"/>
      <c r="AU2120" s="104"/>
      <c r="AV2120" s="104"/>
      <c r="AW2120" s="104"/>
      <c r="AX2120" s="104"/>
      <c r="AY2120" s="104"/>
      <c r="AZ2120" s="104"/>
      <c r="BA2120" s="104"/>
      <c r="BB2120" s="104"/>
      <c r="BC2120" s="104"/>
      <c r="BD2120" s="104"/>
      <c r="BE2120" s="104"/>
      <c r="BF2120" s="104"/>
      <c r="BG2120" s="104"/>
      <c r="BH2120" s="104"/>
      <c r="BI2120" s="104"/>
      <c r="BJ2120" s="104"/>
      <c r="BK2120" s="104"/>
      <c r="BL2120" s="104"/>
      <c r="BM2120" s="104"/>
      <c r="BN2120" s="104"/>
      <c r="BO2120" s="104"/>
      <c r="BP2120" s="104"/>
      <c r="BQ2120" s="104"/>
      <c r="BR2120" s="104"/>
      <c r="BS2120" s="104"/>
      <c r="BT2120" s="104"/>
      <c r="BU2120" s="104"/>
      <c r="BV2120" s="104"/>
      <c r="BW2120" s="104"/>
      <c r="BX2120" s="104"/>
      <c r="BY2120" s="104"/>
      <c r="BZ2120" s="104"/>
      <c r="CA2120" s="104"/>
      <c r="CB2120" s="104"/>
      <c r="CC2120" s="104"/>
      <c r="CD2120" s="104"/>
      <c r="CE2120" s="104"/>
      <c r="CF2120" s="104"/>
      <c r="CG2120" s="104"/>
      <c r="CH2120" s="104"/>
      <c r="CI2120" s="104"/>
      <c r="CJ2120" s="104"/>
      <c r="CK2120" s="104"/>
      <c r="CL2120" s="104"/>
      <c r="CM2120" s="104"/>
      <c r="CN2120" s="104"/>
      <c r="CO2120" s="104"/>
      <c r="CP2120" s="104"/>
      <c r="CQ2120" s="104"/>
      <c r="CR2120" s="104"/>
      <c r="CS2120" s="104"/>
      <c r="CT2120" s="104"/>
      <c r="CU2120" s="104"/>
      <c r="CV2120" s="104"/>
      <c r="CW2120" s="104"/>
      <c r="CX2120" s="104"/>
      <c r="CY2120" s="104"/>
      <c r="CZ2120" s="104"/>
      <c r="DA2120" s="104"/>
      <c r="DB2120" s="104"/>
      <c r="DC2120" s="104"/>
      <c r="DD2120" s="104"/>
      <c r="DE2120" s="104"/>
      <c r="DF2120" s="104"/>
      <c r="DG2120" s="104"/>
      <c r="DH2120" s="104"/>
      <c r="DI2120" s="104"/>
      <c r="DJ2120" s="107"/>
    </row>
    <row r="2121" spans="1:114" x14ac:dyDescent="0.2">
      <c r="A2121" s="164"/>
      <c r="B2121" s="165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Q2121" s="116"/>
      <c r="R2121" s="116"/>
      <c r="S2121" s="116"/>
      <c r="T2121" s="116"/>
      <c r="U2121" s="116"/>
      <c r="V2121" s="116"/>
      <c r="W2121" s="116"/>
      <c r="X2121" s="116"/>
      <c r="Y2121" s="122"/>
      <c r="Z2121" s="104"/>
      <c r="AA2121" s="104"/>
      <c r="AB2121" s="104"/>
      <c r="AC2121" s="104"/>
      <c r="AD2121" s="104"/>
      <c r="AE2121" s="104"/>
      <c r="AF2121" s="104"/>
      <c r="AG2121" s="104"/>
      <c r="AH2121" s="104"/>
      <c r="AI2121" s="104"/>
      <c r="AJ2121" s="104"/>
      <c r="AK2121" s="104"/>
      <c r="AL2121" s="104"/>
      <c r="AM2121" s="104"/>
      <c r="AN2121" s="104"/>
      <c r="AO2121" s="104"/>
      <c r="AP2121" s="104"/>
      <c r="AQ2121" s="104"/>
      <c r="AR2121" s="104"/>
      <c r="AS2121" s="104"/>
      <c r="AT2121" s="104"/>
      <c r="AU2121" s="104"/>
      <c r="AV2121" s="104"/>
      <c r="AW2121" s="104"/>
      <c r="AX2121" s="104"/>
      <c r="AY2121" s="104"/>
      <c r="AZ2121" s="104"/>
      <c r="BA2121" s="104"/>
      <c r="BB2121" s="104"/>
      <c r="BC2121" s="104"/>
      <c r="BD2121" s="104"/>
      <c r="BE2121" s="104"/>
      <c r="BF2121" s="104"/>
      <c r="BG2121" s="104"/>
      <c r="BH2121" s="104"/>
      <c r="BI2121" s="104"/>
      <c r="BJ2121" s="104"/>
      <c r="BK2121" s="104"/>
      <c r="BL2121" s="104"/>
      <c r="BM2121" s="104"/>
      <c r="BN2121" s="104"/>
      <c r="BO2121" s="104"/>
      <c r="BP2121" s="104"/>
      <c r="BQ2121" s="104"/>
      <c r="BR2121" s="104"/>
      <c r="BS2121" s="104"/>
      <c r="BT2121" s="104"/>
      <c r="BU2121" s="104"/>
      <c r="BV2121" s="104"/>
      <c r="BW2121" s="104"/>
      <c r="BX2121" s="104"/>
      <c r="BY2121" s="104"/>
      <c r="BZ2121" s="104"/>
      <c r="CA2121" s="104"/>
      <c r="CB2121" s="104"/>
      <c r="CC2121" s="104"/>
      <c r="CD2121" s="104"/>
      <c r="CE2121" s="104"/>
      <c r="CF2121" s="104"/>
      <c r="CG2121" s="104"/>
      <c r="CH2121" s="104"/>
      <c r="CI2121" s="104"/>
      <c r="CJ2121" s="104"/>
      <c r="CK2121" s="104"/>
      <c r="CL2121" s="104"/>
      <c r="CM2121" s="104"/>
      <c r="CN2121" s="104"/>
      <c r="CO2121" s="104"/>
      <c r="CP2121" s="104"/>
      <c r="CQ2121" s="104"/>
      <c r="CR2121" s="104"/>
      <c r="CS2121" s="104"/>
      <c r="CT2121" s="104"/>
      <c r="CU2121" s="104"/>
      <c r="CV2121" s="104"/>
      <c r="CW2121" s="104"/>
      <c r="CX2121" s="104"/>
      <c r="CY2121" s="104"/>
      <c r="CZ2121" s="104"/>
      <c r="DA2121" s="104"/>
      <c r="DB2121" s="104"/>
      <c r="DC2121" s="104"/>
      <c r="DD2121" s="104"/>
      <c r="DE2121" s="104"/>
      <c r="DF2121" s="104"/>
      <c r="DG2121" s="104"/>
      <c r="DH2121" s="104"/>
      <c r="DI2121" s="104"/>
      <c r="DJ2121" s="107"/>
    </row>
    <row r="2122" spans="1:114" x14ac:dyDescent="0.2">
      <c r="A2122" s="164"/>
      <c r="B2122" s="165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Q2122" s="116"/>
      <c r="R2122" s="116"/>
      <c r="S2122" s="116"/>
      <c r="T2122" s="116"/>
      <c r="U2122" s="116"/>
      <c r="V2122" s="116"/>
      <c r="W2122" s="116"/>
      <c r="X2122" s="116"/>
      <c r="Y2122" s="122"/>
      <c r="Z2122" s="104"/>
      <c r="AA2122" s="104"/>
      <c r="AB2122" s="104"/>
      <c r="AC2122" s="104"/>
      <c r="AD2122" s="104"/>
      <c r="AE2122" s="104"/>
      <c r="AF2122" s="104"/>
      <c r="AG2122" s="104"/>
      <c r="AH2122" s="104"/>
      <c r="AI2122" s="104"/>
      <c r="AJ2122" s="104"/>
      <c r="AK2122" s="104"/>
      <c r="AL2122" s="104"/>
      <c r="AM2122" s="104"/>
      <c r="AN2122" s="104"/>
      <c r="AO2122" s="104"/>
      <c r="AP2122" s="104"/>
      <c r="AQ2122" s="104"/>
      <c r="AR2122" s="104"/>
      <c r="AS2122" s="104"/>
      <c r="AT2122" s="104"/>
      <c r="AU2122" s="104"/>
      <c r="AV2122" s="104"/>
      <c r="AW2122" s="104"/>
      <c r="AX2122" s="104"/>
      <c r="AY2122" s="104"/>
      <c r="AZ2122" s="104"/>
      <c r="BA2122" s="104"/>
      <c r="BB2122" s="104"/>
      <c r="BC2122" s="104"/>
      <c r="BD2122" s="104"/>
      <c r="BE2122" s="104"/>
      <c r="BF2122" s="104"/>
      <c r="BG2122" s="104"/>
      <c r="BH2122" s="104"/>
      <c r="BI2122" s="104"/>
      <c r="BJ2122" s="104"/>
      <c r="BK2122" s="104"/>
      <c r="BL2122" s="104"/>
      <c r="BM2122" s="104"/>
      <c r="BN2122" s="104"/>
      <c r="BO2122" s="104"/>
      <c r="BP2122" s="104"/>
      <c r="BQ2122" s="104"/>
      <c r="BR2122" s="104"/>
      <c r="BS2122" s="104"/>
      <c r="BT2122" s="104"/>
      <c r="BU2122" s="104"/>
      <c r="BV2122" s="104"/>
      <c r="BW2122" s="104"/>
      <c r="BX2122" s="104"/>
      <c r="BY2122" s="104"/>
      <c r="BZ2122" s="104"/>
      <c r="CA2122" s="104"/>
      <c r="CB2122" s="104"/>
      <c r="CC2122" s="104"/>
      <c r="CD2122" s="104"/>
      <c r="CE2122" s="104"/>
      <c r="CF2122" s="104"/>
      <c r="CG2122" s="104"/>
      <c r="CH2122" s="104"/>
      <c r="CI2122" s="104"/>
      <c r="CJ2122" s="104"/>
      <c r="CK2122" s="104"/>
      <c r="CL2122" s="104"/>
      <c r="CM2122" s="104"/>
      <c r="CN2122" s="104"/>
      <c r="CO2122" s="104"/>
      <c r="CP2122" s="104"/>
      <c r="CQ2122" s="104"/>
      <c r="CR2122" s="104"/>
      <c r="CS2122" s="104"/>
      <c r="CT2122" s="104"/>
      <c r="CU2122" s="104"/>
      <c r="CV2122" s="104"/>
      <c r="CW2122" s="104"/>
      <c r="CX2122" s="104"/>
      <c r="CY2122" s="104"/>
      <c r="CZ2122" s="104"/>
      <c r="DA2122" s="104"/>
      <c r="DB2122" s="104"/>
      <c r="DC2122" s="104"/>
      <c r="DD2122" s="104"/>
      <c r="DE2122" s="104"/>
      <c r="DF2122" s="104"/>
      <c r="DG2122" s="104"/>
      <c r="DH2122" s="104"/>
      <c r="DI2122" s="104"/>
      <c r="DJ2122" s="107"/>
    </row>
    <row r="2123" spans="1:114" x14ac:dyDescent="0.2">
      <c r="A2123" s="164"/>
      <c r="B2123" s="165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Q2123" s="116"/>
      <c r="R2123" s="116"/>
      <c r="S2123" s="116"/>
      <c r="T2123" s="116"/>
      <c r="U2123" s="116"/>
      <c r="V2123" s="116"/>
      <c r="W2123" s="116"/>
      <c r="X2123" s="116"/>
      <c r="Y2123" s="122"/>
      <c r="Z2123" s="104"/>
      <c r="AA2123" s="104"/>
      <c r="AB2123" s="104"/>
      <c r="AC2123" s="104"/>
      <c r="AD2123" s="104"/>
      <c r="AE2123" s="104"/>
      <c r="AF2123" s="104"/>
      <c r="AG2123" s="104"/>
      <c r="AH2123" s="104"/>
      <c r="AI2123" s="104"/>
      <c r="AJ2123" s="104"/>
      <c r="AK2123" s="104"/>
      <c r="AL2123" s="104"/>
      <c r="AM2123" s="104"/>
      <c r="AN2123" s="104"/>
      <c r="AO2123" s="104"/>
      <c r="AP2123" s="104"/>
      <c r="AQ2123" s="104"/>
      <c r="AR2123" s="104"/>
      <c r="AS2123" s="104"/>
      <c r="AT2123" s="104"/>
      <c r="AU2123" s="104"/>
      <c r="AV2123" s="104"/>
      <c r="AW2123" s="104"/>
      <c r="AX2123" s="104"/>
      <c r="AY2123" s="104"/>
      <c r="AZ2123" s="104"/>
      <c r="BA2123" s="104"/>
      <c r="BB2123" s="104"/>
      <c r="BC2123" s="104"/>
      <c r="BD2123" s="104"/>
      <c r="BE2123" s="104"/>
      <c r="BF2123" s="104"/>
      <c r="BG2123" s="104"/>
      <c r="BH2123" s="104"/>
      <c r="BI2123" s="104"/>
      <c r="BJ2123" s="104"/>
      <c r="BK2123" s="104"/>
      <c r="BL2123" s="104"/>
      <c r="BM2123" s="104"/>
      <c r="BN2123" s="104"/>
      <c r="BO2123" s="104"/>
      <c r="BP2123" s="104"/>
      <c r="BQ2123" s="104"/>
      <c r="BR2123" s="104"/>
      <c r="BS2123" s="104"/>
      <c r="BT2123" s="104"/>
      <c r="BU2123" s="104"/>
      <c r="BV2123" s="104"/>
      <c r="BW2123" s="104"/>
      <c r="BX2123" s="104"/>
      <c r="BY2123" s="104"/>
      <c r="BZ2123" s="104"/>
      <c r="CA2123" s="104"/>
      <c r="CB2123" s="104"/>
      <c r="CC2123" s="104"/>
      <c r="CD2123" s="104"/>
      <c r="CE2123" s="104"/>
      <c r="CF2123" s="104"/>
      <c r="CG2123" s="104"/>
      <c r="CH2123" s="104"/>
      <c r="CI2123" s="104"/>
      <c r="CJ2123" s="104"/>
      <c r="CK2123" s="104"/>
      <c r="CL2123" s="104"/>
      <c r="CM2123" s="104"/>
      <c r="CN2123" s="104"/>
      <c r="CO2123" s="104"/>
      <c r="CP2123" s="104"/>
      <c r="CQ2123" s="104"/>
      <c r="CR2123" s="104"/>
      <c r="CS2123" s="104"/>
      <c r="CT2123" s="104"/>
      <c r="CU2123" s="104"/>
      <c r="CV2123" s="104"/>
      <c r="CW2123" s="104"/>
      <c r="CX2123" s="104"/>
      <c r="CY2123" s="104"/>
      <c r="CZ2123" s="104"/>
      <c r="DA2123" s="104"/>
      <c r="DB2123" s="104"/>
      <c r="DC2123" s="104"/>
      <c r="DD2123" s="104"/>
      <c r="DE2123" s="104"/>
      <c r="DF2123" s="104"/>
      <c r="DG2123" s="104"/>
      <c r="DH2123" s="104"/>
      <c r="DI2123" s="104"/>
      <c r="DJ2123" s="107"/>
    </row>
    <row r="2124" spans="1:114" x14ac:dyDescent="0.2">
      <c r="A2124" s="164"/>
      <c r="B2124" s="165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Q2124" s="116"/>
      <c r="R2124" s="116"/>
      <c r="S2124" s="116"/>
      <c r="T2124" s="116"/>
      <c r="U2124" s="116"/>
      <c r="V2124" s="116"/>
      <c r="W2124" s="116"/>
      <c r="X2124" s="116"/>
      <c r="Y2124" s="122"/>
      <c r="Z2124" s="104"/>
      <c r="AA2124" s="104"/>
      <c r="AB2124" s="104"/>
      <c r="AC2124" s="104"/>
      <c r="AD2124" s="104"/>
      <c r="AE2124" s="104"/>
      <c r="AF2124" s="104"/>
      <c r="AG2124" s="104"/>
      <c r="AH2124" s="104"/>
      <c r="AI2124" s="104"/>
      <c r="AJ2124" s="104"/>
      <c r="AK2124" s="104"/>
      <c r="AL2124" s="104"/>
      <c r="AM2124" s="104"/>
      <c r="AN2124" s="104"/>
      <c r="AO2124" s="104"/>
      <c r="AP2124" s="104"/>
      <c r="AQ2124" s="104"/>
      <c r="AR2124" s="104"/>
      <c r="AS2124" s="104"/>
      <c r="AT2124" s="104"/>
      <c r="AU2124" s="104"/>
      <c r="AV2124" s="104"/>
      <c r="AW2124" s="104"/>
      <c r="AX2124" s="104"/>
      <c r="AY2124" s="104"/>
      <c r="AZ2124" s="104"/>
      <c r="BA2124" s="104"/>
      <c r="BB2124" s="104"/>
      <c r="BC2124" s="104"/>
      <c r="BD2124" s="104"/>
      <c r="BE2124" s="104"/>
      <c r="BF2124" s="104"/>
      <c r="BG2124" s="104"/>
      <c r="BH2124" s="104"/>
      <c r="BI2124" s="104"/>
      <c r="BJ2124" s="104"/>
      <c r="BK2124" s="104"/>
      <c r="BL2124" s="104"/>
      <c r="BM2124" s="104"/>
      <c r="BN2124" s="104"/>
      <c r="BO2124" s="104"/>
      <c r="BP2124" s="104"/>
      <c r="BQ2124" s="104"/>
      <c r="BR2124" s="104"/>
      <c r="BS2124" s="104"/>
      <c r="BT2124" s="104"/>
      <c r="BU2124" s="104"/>
      <c r="BV2124" s="104"/>
      <c r="BW2124" s="104"/>
      <c r="BX2124" s="104"/>
      <c r="BY2124" s="104"/>
      <c r="BZ2124" s="104"/>
      <c r="CA2124" s="104"/>
      <c r="CB2124" s="104"/>
      <c r="CC2124" s="104"/>
      <c r="CD2124" s="104"/>
      <c r="CE2124" s="104"/>
      <c r="CF2124" s="104"/>
      <c r="CG2124" s="104"/>
      <c r="CH2124" s="104"/>
      <c r="CI2124" s="104"/>
      <c r="CJ2124" s="104"/>
      <c r="CK2124" s="104"/>
      <c r="CL2124" s="104"/>
      <c r="CM2124" s="104"/>
      <c r="CN2124" s="104"/>
      <c r="CO2124" s="104"/>
      <c r="CP2124" s="104"/>
      <c r="CQ2124" s="104"/>
      <c r="CR2124" s="104"/>
      <c r="CS2124" s="104"/>
      <c r="CT2124" s="104"/>
      <c r="CU2124" s="104"/>
      <c r="CV2124" s="104"/>
      <c r="CW2124" s="104"/>
      <c r="CX2124" s="104"/>
      <c r="CY2124" s="104"/>
      <c r="CZ2124" s="104"/>
      <c r="DA2124" s="104"/>
      <c r="DB2124" s="104"/>
      <c r="DC2124" s="104"/>
      <c r="DD2124" s="104"/>
      <c r="DE2124" s="104"/>
      <c r="DF2124" s="104"/>
      <c r="DG2124" s="104"/>
      <c r="DH2124" s="104"/>
      <c r="DI2124" s="104"/>
      <c r="DJ2124" s="107"/>
    </row>
    <row r="2125" spans="1:114" x14ac:dyDescent="0.2">
      <c r="A2125" s="164"/>
      <c r="B2125" s="165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Q2125" s="116"/>
      <c r="R2125" s="116"/>
      <c r="S2125" s="116"/>
      <c r="T2125" s="116"/>
      <c r="U2125" s="116"/>
      <c r="V2125" s="116"/>
      <c r="W2125" s="116"/>
      <c r="X2125" s="116"/>
      <c r="Y2125" s="122"/>
      <c r="Z2125" s="104"/>
      <c r="AA2125" s="104"/>
      <c r="AB2125" s="104"/>
      <c r="AC2125" s="104"/>
      <c r="AD2125" s="104"/>
      <c r="AE2125" s="104"/>
      <c r="AF2125" s="104"/>
      <c r="AG2125" s="104"/>
      <c r="AH2125" s="104"/>
      <c r="AI2125" s="104"/>
      <c r="AJ2125" s="104"/>
      <c r="AK2125" s="104"/>
      <c r="AL2125" s="104"/>
      <c r="AM2125" s="104"/>
      <c r="AN2125" s="104"/>
      <c r="AO2125" s="104"/>
      <c r="AP2125" s="104"/>
      <c r="AQ2125" s="104"/>
      <c r="AR2125" s="104"/>
      <c r="AS2125" s="104"/>
      <c r="AT2125" s="104"/>
      <c r="AU2125" s="104"/>
      <c r="AV2125" s="104"/>
      <c r="AW2125" s="104"/>
      <c r="AX2125" s="104"/>
      <c r="AY2125" s="104"/>
      <c r="AZ2125" s="104"/>
      <c r="BA2125" s="104"/>
      <c r="BB2125" s="104"/>
      <c r="BC2125" s="104"/>
      <c r="BD2125" s="104"/>
      <c r="BE2125" s="104"/>
      <c r="BF2125" s="104"/>
      <c r="BG2125" s="104"/>
      <c r="BH2125" s="104"/>
      <c r="BI2125" s="104"/>
      <c r="BJ2125" s="104"/>
      <c r="BK2125" s="104"/>
      <c r="BL2125" s="104"/>
      <c r="BM2125" s="104"/>
      <c r="BN2125" s="104"/>
      <c r="BO2125" s="104"/>
      <c r="BP2125" s="104"/>
      <c r="BQ2125" s="104"/>
      <c r="BR2125" s="104"/>
      <c r="BS2125" s="104"/>
      <c r="BT2125" s="104"/>
      <c r="BU2125" s="104"/>
      <c r="BV2125" s="104"/>
      <c r="BW2125" s="104"/>
      <c r="BX2125" s="104"/>
      <c r="BY2125" s="104"/>
      <c r="BZ2125" s="104"/>
      <c r="CA2125" s="104"/>
      <c r="CB2125" s="104"/>
      <c r="CC2125" s="104"/>
      <c r="CD2125" s="104"/>
      <c r="CE2125" s="104"/>
      <c r="CF2125" s="104"/>
      <c r="CG2125" s="104"/>
      <c r="CH2125" s="104"/>
      <c r="CI2125" s="104"/>
      <c r="CJ2125" s="104"/>
      <c r="CK2125" s="104"/>
      <c r="CL2125" s="104"/>
      <c r="CM2125" s="104"/>
      <c r="CN2125" s="104"/>
      <c r="CO2125" s="104"/>
      <c r="CP2125" s="104"/>
      <c r="CQ2125" s="104"/>
      <c r="CR2125" s="104"/>
      <c r="CS2125" s="104"/>
      <c r="CT2125" s="104"/>
      <c r="CU2125" s="104"/>
      <c r="CV2125" s="104"/>
      <c r="CW2125" s="104"/>
      <c r="CX2125" s="104"/>
      <c r="CY2125" s="104"/>
      <c r="CZ2125" s="104"/>
      <c r="DA2125" s="104"/>
      <c r="DB2125" s="104"/>
      <c r="DC2125" s="104"/>
      <c r="DD2125" s="104"/>
      <c r="DE2125" s="104"/>
      <c r="DF2125" s="104"/>
      <c r="DG2125" s="104"/>
      <c r="DH2125" s="104"/>
      <c r="DI2125" s="104"/>
      <c r="DJ2125" s="107"/>
    </row>
    <row r="2126" spans="1:114" x14ac:dyDescent="0.2">
      <c r="A2126" s="164"/>
      <c r="B2126" s="165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Q2126" s="116"/>
      <c r="R2126" s="116"/>
      <c r="S2126" s="116"/>
      <c r="T2126" s="116"/>
      <c r="U2126" s="116"/>
      <c r="V2126" s="116"/>
      <c r="W2126" s="116"/>
      <c r="X2126" s="116"/>
      <c r="Y2126" s="122"/>
      <c r="Z2126" s="104"/>
      <c r="AA2126" s="104"/>
      <c r="AB2126" s="104"/>
      <c r="AC2126" s="104"/>
      <c r="AD2126" s="104"/>
      <c r="AE2126" s="104"/>
      <c r="AF2126" s="104"/>
      <c r="AG2126" s="104"/>
      <c r="AH2126" s="104"/>
      <c r="AI2126" s="104"/>
      <c r="AJ2126" s="104"/>
      <c r="AK2126" s="104"/>
      <c r="AL2126" s="104"/>
      <c r="AM2126" s="104"/>
      <c r="AN2126" s="104"/>
      <c r="AO2126" s="104"/>
      <c r="AP2126" s="104"/>
      <c r="AQ2126" s="104"/>
      <c r="AR2126" s="104"/>
      <c r="AS2126" s="104"/>
      <c r="AT2126" s="104"/>
      <c r="AU2126" s="104"/>
      <c r="AV2126" s="104"/>
      <c r="AW2126" s="104"/>
      <c r="AX2126" s="104"/>
      <c r="AY2126" s="104"/>
      <c r="AZ2126" s="104"/>
      <c r="BA2126" s="104"/>
      <c r="BB2126" s="104"/>
      <c r="BC2126" s="104"/>
      <c r="BD2126" s="104"/>
      <c r="BE2126" s="104"/>
      <c r="BF2126" s="104"/>
      <c r="BG2126" s="104"/>
      <c r="BH2126" s="104"/>
      <c r="BI2126" s="104"/>
      <c r="BJ2126" s="104"/>
      <c r="BK2126" s="104"/>
      <c r="BL2126" s="104"/>
      <c r="BM2126" s="104"/>
      <c r="BN2126" s="104"/>
      <c r="BO2126" s="104"/>
      <c r="BP2126" s="104"/>
      <c r="BQ2126" s="104"/>
      <c r="BR2126" s="104"/>
      <c r="BS2126" s="104"/>
      <c r="BT2126" s="104"/>
      <c r="BU2126" s="104"/>
      <c r="BV2126" s="104"/>
      <c r="BW2126" s="104"/>
      <c r="BX2126" s="104"/>
      <c r="BY2126" s="104"/>
      <c r="BZ2126" s="104"/>
      <c r="CA2126" s="104"/>
      <c r="CB2126" s="104"/>
      <c r="CC2126" s="104"/>
      <c r="CD2126" s="104"/>
      <c r="CE2126" s="104"/>
      <c r="CF2126" s="104"/>
      <c r="CG2126" s="104"/>
      <c r="CH2126" s="104"/>
      <c r="CI2126" s="104"/>
      <c r="CJ2126" s="104"/>
      <c r="CK2126" s="104"/>
      <c r="CL2126" s="104"/>
      <c r="CM2126" s="104"/>
      <c r="CN2126" s="104"/>
      <c r="CO2126" s="104"/>
      <c r="CP2126" s="104"/>
      <c r="CQ2126" s="104"/>
      <c r="CR2126" s="104"/>
      <c r="CS2126" s="104"/>
      <c r="CT2126" s="104"/>
      <c r="CU2126" s="104"/>
      <c r="CV2126" s="104"/>
      <c r="CW2126" s="104"/>
      <c r="CX2126" s="104"/>
      <c r="CY2126" s="104"/>
      <c r="CZ2126" s="104"/>
      <c r="DA2126" s="104"/>
      <c r="DB2126" s="104"/>
      <c r="DC2126" s="104"/>
      <c r="DD2126" s="104"/>
      <c r="DE2126" s="104"/>
      <c r="DF2126" s="104"/>
      <c r="DG2126" s="104"/>
      <c r="DH2126" s="104"/>
      <c r="DI2126" s="104"/>
      <c r="DJ2126" s="107"/>
    </row>
    <row r="2127" spans="1:114" x14ac:dyDescent="0.2">
      <c r="A2127" s="164"/>
      <c r="B2127" s="165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Q2127" s="116"/>
      <c r="R2127" s="116"/>
      <c r="S2127" s="116"/>
      <c r="T2127" s="116"/>
      <c r="U2127" s="116"/>
      <c r="V2127" s="116"/>
      <c r="W2127" s="116"/>
      <c r="X2127" s="116"/>
      <c r="Y2127" s="122"/>
      <c r="Z2127" s="104"/>
      <c r="AA2127" s="104"/>
      <c r="AB2127" s="104"/>
      <c r="AC2127" s="104"/>
      <c r="AD2127" s="104"/>
      <c r="AE2127" s="104"/>
      <c r="AF2127" s="104"/>
      <c r="AG2127" s="104"/>
      <c r="AH2127" s="104"/>
      <c r="AI2127" s="104"/>
      <c r="AJ2127" s="104"/>
      <c r="AK2127" s="104"/>
      <c r="AL2127" s="104"/>
      <c r="AM2127" s="104"/>
      <c r="AN2127" s="104"/>
      <c r="AO2127" s="104"/>
      <c r="AP2127" s="104"/>
      <c r="AQ2127" s="104"/>
      <c r="AR2127" s="104"/>
      <c r="AS2127" s="104"/>
      <c r="AT2127" s="104"/>
      <c r="AU2127" s="104"/>
      <c r="AV2127" s="104"/>
      <c r="AW2127" s="104"/>
      <c r="AX2127" s="104"/>
      <c r="AY2127" s="104"/>
      <c r="AZ2127" s="104"/>
      <c r="BA2127" s="104"/>
      <c r="BB2127" s="104"/>
      <c r="BC2127" s="104"/>
      <c r="BD2127" s="104"/>
      <c r="BE2127" s="104"/>
      <c r="BF2127" s="104"/>
      <c r="BG2127" s="104"/>
      <c r="BH2127" s="104"/>
      <c r="BI2127" s="104"/>
      <c r="BJ2127" s="104"/>
      <c r="BK2127" s="104"/>
      <c r="BL2127" s="104"/>
      <c r="BM2127" s="104"/>
      <c r="BN2127" s="104"/>
      <c r="BO2127" s="104"/>
      <c r="BP2127" s="104"/>
      <c r="BQ2127" s="104"/>
      <c r="BR2127" s="104"/>
      <c r="BS2127" s="104"/>
      <c r="BT2127" s="104"/>
      <c r="BU2127" s="104"/>
      <c r="BV2127" s="104"/>
      <c r="BW2127" s="104"/>
      <c r="BX2127" s="104"/>
      <c r="BY2127" s="104"/>
      <c r="BZ2127" s="104"/>
      <c r="CA2127" s="104"/>
      <c r="CB2127" s="104"/>
      <c r="CC2127" s="104"/>
      <c r="CD2127" s="104"/>
      <c r="CE2127" s="104"/>
      <c r="CF2127" s="104"/>
      <c r="CG2127" s="104"/>
      <c r="CH2127" s="104"/>
      <c r="CI2127" s="104"/>
      <c r="CJ2127" s="104"/>
      <c r="CK2127" s="104"/>
      <c r="CL2127" s="104"/>
      <c r="CM2127" s="104"/>
      <c r="CN2127" s="104"/>
      <c r="CO2127" s="104"/>
      <c r="CP2127" s="104"/>
      <c r="CQ2127" s="104"/>
      <c r="CR2127" s="104"/>
      <c r="CS2127" s="104"/>
      <c r="CT2127" s="104"/>
      <c r="CU2127" s="104"/>
      <c r="CV2127" s="104"/>
      <c r="CW2127" s="104"/>
      <c r="CX2127" s="104"/>
      <c r="CY2127" s="104"/>
      <c r="CZ2127" s="104"/>
      <c r="DA2127" s="104"/>
      <c r="DB2127" s="104"/>
      <c r="DC2127" s="104"/>
      <c r="DD2127" s="104"/>
      <c r="DE2127" s="104"/>
      <c r="DF2127" s="104"/>
      <c r="DG2127" s="104"/>
      <c r="DH2127" s="104"/>
      <c r="DI2127" s="104"/>
      <c r="DJ2127" s="107"/>
    </row>
    <row r="2128" spans="1:114" x14ac:dyDescent="0.2">
      <c r="A2128" s="164"/>
      <c r="B2128" s="165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Q2128" s="116"/>
      <c r="R2128" s="116"/>
      <c r="S2128" s="116"/>
      <c r="T2128" s="116"/>
      <c r="U2128" s="116"/>
      <c r="V2128" s="116"/>
      <c r="W2128" s="116"/>
      <c r="X2128" s="116"/>
      <c r="Y2128" s="122"/>
      <c r="Z2128" s="104"/>
      <c r="AA2128" s="104"/>
      <c r="AB2128" s="104"/>
      <c r="AC2128" s="104"/>
      <c r="AD2128" s="104"/>
      <c r="AE2128" s="104"/>
      <c r="AF2128" s="104"/>
      <c r="AG2128" s="104"/>
      <c r="AH2128" s="104"/>
      <c r="AI2128" s="104"/>
      <c r="AJ2128" s="104"/>
      <c r="AK2128" s="104"/>
      <c r="AL2128" s="104"/>
      <c r="AM2128" s="104"/>
      <c r="AN2128" s="104"/>
      <c r="AO2128" s="104"/>
      <c r="AP2128" s="104"/>
      <c r="AQ2128" s="104"/>
      <c r="AR2128" s="104"/>
      <c r="AS2128" s="104"/>
      <c r="AT2128" s="104"/>
      <c r="AU2128" s="104"/>
      <c r="AV2128" s="104"/>
      <c r="AW2128" s="104"/>
      <c r="AX2128" s="104"/>
      <c r="AY2128" s="104"/>
      <c r="AZ2128" s="104"/>
      <c r="BA2128" s="104"/>
      <c r="BB2128" s="104"/>
      <c r="BC2128" s="104"/>
      <c r="BD2128" s="104"/>
      <c r="BE2128" s="104"/>
      <c r="BF2128" s="104"/>
      <c r="BG2128" s="104"/>
      <c r="BH2128" s="104"/>
      <c r="BI2128" s="104"/>
      <c r="BJ2128" s="104"/>
      <c r="BK2128" s="104"/>
      <c r="BL2128" s="104"/>
      <c r="BM2128" s="104"/>
      <c r="BN2128" s="104"/>
      <c r="BO2128" s="104"/>
      <c r="BP2128" s="104"/>
      <c r="BQ2128" s="104"/>
      <c r="BR2128" s="104"/>
      <c r="BS2128" s="104"/>
      <c r="BT2128" s="104"/>
      <c r="BU2128" s="104"/>
      <c r="BV2128" s="104"/>
      <c r="BW2128" s="104"/>
      <c r="BX2128" s="104"/>
      <c r="BY2128" s="104"/>
      <c r="BZ2128" s="104"/>
      <c r="CA2128" s="104"/>
      <c r="CB2128" s="104"/>
      <c r="CC2128" s="104"/>
      <c r="CD2128" s="104"/>
      <c r="CE2128" s="104"/>
      <c r="CF2128" s="104"/>
      <c r="CG2128" s="104"/>
      <c r="CH2128" s="104"/>
      <c r="CI2128" s="104"/>
      <c r="CJ2128" s="104"/>
      <c r="CK2128" s="104"/>
      <c r="CL2128" s="104"/>
      <c r="CM2128" s="104"/>
      <c r="CN2128" s="104"/>
      <c r="CO2128" s="104"/>
      <c r="CP2128" s="104"/>
      <c r="CQ2128" s="104"/>
      <c r="CR2128" s="104"/>
      <c r="CS2128" s="104"/>
      <c r="CT2128" s="104"/>
      <c r="CU2128" s="104"/>
      <c r="CV2128" s="104"/>
      <c r="CW2128" s="104"/>
      <c r="CX2128" s="104"/>
      <c r="CY2128" s="104"/>
      <c r="CZ2128" s="104"/>
      <c r="DA2128" s="104"/>
      <c r="DB2128" s="104"/>
      <c r="DC2128" s="104"/>
      <c r="DD2128" s="104"/>
      <c r="DE2128" s="104"/>
      <c r="DF2128" s="104"/>
      <c r="DG2128" s="104"/>
      <c r="DH2128" s="104"/>
      <c r="DI2128" s="104"/>
      <c r="DJ2128" s="107"/>
    </row>
    <row r="2129" spans="1:114" x14ac:dyDescent="0.2">
      <c r="A2129" s="164"/>
      <c r="B2129" s="165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Q2129" s="116"/>
      <c r="R2129" s="116"/>
      <c r="S2129" s="116"/>
      <c r="T2129" s="116"/>
      <c r="U2129" s="116"/>
      <c r="V2129" s="116"/>
      <c r="W2129" s="116"/>
      <c r="X2129" s="116"/>
      <c r="Y2129" s="122"/>
      <c r="Z2129" s="104"/>
      <c r="AA2129" s="104"/>
      <c r="AB2129" s="104"/>
      <c r="AC2129" s="104"/>
      <c r="AD2129" s="104"/>
      <c r="AE2129" s="104"/>
      <c r="AF2129" s="104"/>
      <c r="AG2129" s="104"/>
      <c r="AH2129" s="104"/>
      <c r="AI2129" s="104"/>
      <c r="AJ2129" s="104"/>
      <c r="AK2129" s="104"/>
      <c r="AL2129" s="104"/>
      <c r="AM2129" s="104"/>
      <c r="AN2129" s="104"/>
      <c r="AO2129" s="104"/>
      <c r="AP2129" s="104"/>
      <c r="AQ2129" s="104"/>
      <c r="AR2129" s="104"/>
      <c r="AS2129" s="104"/>
      <c r="AT2129" s="104"/>
      <c r="AU2129" s="104"/>
      <c r="AV2129" s="104"/>
      <c r="AW2129" s="104"/>
      <c r="AX2129" s="104"/>
      <c r="AY2129" s="104"/>
      <c r="AZ2129" s="104"/>
      <c r="BA2129" s="104"/>
      <c r="BB2129" s="104"/>
      <c r="BC2129" s="104"/>
      <c r="BD2129" s="104"/>
      <c r="BE2129" s="104"/>
      <c r="BF2129" s="104"/>
      <c r="BG2129" s="104"/>
      <c r="BH2129" s="104"/>
      <c r="BI2129" s="104"/>
      <c r="BJ2129" s="104"/>
      <c r="BK2129" s="104"/>
      <c r="BL2129" s="104"/>
      <c r="BM2129" s="104"/>
      <c r="BN2129" s="104"/>
      <c r="BO2129" s="104"/>
      <c r="BP2129" s="104"/>
      <c r="BQ2129" s="104"/>
      <c r="BR2129" s="104"/>
      <c r="BS2129" s="104"/>
      <c r="BT2129" s="104"/>
      <c r="BU2129" s="104"/>
      <c r="BV2129" s="104"/>
      <c r="BW2129" s="104"/>
      <c r="BX2129" s="104"/>
      <c r="BY2129" s="104"/>
      <c r="BZ2129" s="104"/>
      <c r="CA2129" s="104"/>
      <c r="CB2129" s="104"/>
      <c r="CC2129" s="104"/>
      <c r="CD2129" s="104"/>
      <c r="CE2129" s="104"/>
      <c r="CF2129" s="104"/>
      <c r="CG2129" s="104"/>
      <c r="CH2129" s="104"/>
      <c r="CI2129" s="104"/>
      <c r="CJ2129" s="104"/>
      <c r="CK2129" s="104"/>
      <c r="CL2129" s="104"/>
      <c r="CM2129" s="104"/>
      <c r="CN2129" s="104"/>
      <c r="CO2129" s="104"/>
      <c r="CP2129" s="104"/>
      <c r="CQ2129" s="104"/>
      <c r="CR2129" s="104"/>
      <c r="CS2129" s="104"/>
      <c r="CT2129" s="104"/>
      <c r="CU2129" s="104"/>
      <c r="CV2129" s="104"/>
      <c r="CW2129" s="104"/>
      <c r="CX2129" s="104"/>
      <c r="CY2129" s="104"/>
      <c r="CZ2129" s="104"/>
      <c r="DA2129" s="104"/>
      <c r="DB2129" s="104"/>
      <c r="DC2129" s="104"/>
      <c r="DD2129" s="104"/>
      <c r="DE2129" s="104"/>
      <c r="DF2129" s="104"/>
      <c r="DG2129" s="104"/>
      <c r="DH2129" s="104"/>
      <c r="DI2129" s="104"/>
      <c r="DJ2129" s="107"/>
    </row>
    <row r="2130" spans="1:114" x14ac:dyDescent="0.2">
      <c r="A2130" s="164"/>
      <c r="B2130" s="165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Q2130" s="116"/>
      <c r="R2130" s="116"/>
      <c r="S2130" s="116"/>
      <c r="T2130" s="116"/>
      <c r="U2130" s="116"/>
      <c r="V2130" s="116"/>
      <c r="W2130" s="116"/>
      <c r="X2130" s="116"/>
      <c r="Y2130" s="122"/>
      <c r="Z2130" s="104"/>
      <c r="AA2130" s="104"/>
      <c r="AB2130" s="104"/>
      <c r="AC2130" s="104"/>
      <c r="AD2130" s="104"/>
      <c r="AE2130" s="104"/>
      <c r="AF2130" s="104"/>
      <c r="AG2130" s="104"/>
      <c r="AH2130" s="104"/>
      <c r="AI2130" s="104"/>
      <c r="AJ2130" s="104"/>
      <c r="AK2130" s="104"/>
      <c r="AL2130" s="104"/>
      <c r="AM2130" s="104"/>
      <c r="AN2130" s="104"/>
      <c r="AO2130" s="104"/>
      <c r="AP2130" s="104"/>
      <c r="AQ2130" s="104"/>
      <c r="AR2130" s="104"/>
      <c r="AS2130" s="104"/>
      <c r="AT2130" s="104"/>
      <c r="AU2130" s="104"/>
      <c r="AV2130" s="104"/>
      <c r="AW2130" s="104"/>
      <c r="AX2130" s="104"/>
      <c r="AY2130" s="104"/>
      <c r="AZ2130" s="104"/>
      <c r="BA2130" s="104"/>
      <c r="BB2130" s="104"/>
      <c r="BC2130" s="104"/>
      <c r="BD2130" s="104"/>
      <c r="BE2130" s="104"/>
      <c r="BF2130" s="104"/>
      <c r="BG2130" s="104"/>
      <c r="BH2130" s="104"/>
      <c r="BI2130" s="104"/>
      <c r="BJ2130" s="104"/>
      <c r="BK2130" s="104"/>
      <c r="BL2130" s="104"/>
      <c r="BM2130" s="104"/>
      <c r="BN2130" s="104"/>
      <c r="BO2130" s="104"/>
      <c r="BP2130" s="104"/>
      <c r="BQ2130" s="104"/>
      <c r="BR2130" s="104"/>
      <c r="BS2130" s="104"/>
      <c r="BT2130" s="104"/>
      <c r="BU2130" s="104"/>
      <c r="BV2130" s="104"/>
      <c r="BW2130" s="104"/>
      <c r="BX2130" s="104"/>
      <c r="BY2130" s="104"/>
      <c r="BZ2130" s="104"/>
      <c r="CA2130" s="104"/>
      <c r="CB2130" s="104"/>
      <c r="CC2130" s="104"/>
      <c r="CD2130" s="104"/>
      <c r="CE2130" s="104"/>
      <c r="CF2130" s="104"/>
      <c r="CG2130" s="104"/>
      <c r="CH2130" s="104"/>
      <c r="CI2130" s="104"/>
      <c r="CJ2130" s="104"/>
      <c r="CK2130" s="104"/>
      <c r="CL2130" s="104"/>
      <c r="CM2130" s="104"/>
      <c r="CN2130" s="104"/>
      <c r="CO2130" s="104"/>
      <c r="CP2130" s="104"/>
      <c r="CQ2130" s="104"/>
      <c r="CR2130" s="104"/>
      <c r="CS2130" s="104"/>
      <c r="CT2130" s="104"/>
      <c r="CU2130" s="104"/>
      <c r="CV2130" s="104"/>
      <c r="CW2130" s="104"/>
      <c r="CX2130" s="104"/>
      <c r="CY2130" s="104"/>
      <c r="CZ2130" s="104"/>
      <c r="DA2130" s="104"/>
      <c r="DB2130" s="104"/>
      <c r="DC2130" s="104"/>
      <c r="DD2130" s="104"/>
      <c r="DE2130" s="104"/>
      <c r="DF2130" s="104"/>
      <c r="DG2130" s="104"/>
      <c r="DH2130" s="104"/>
      <c r="DI2130" s="104"/>
      <c r="DJ2130" s="107"/>
    </row>
    <row r="2131" spans="1:114" x14ac:dyDescent="0.2">
      <c r="A2131" s="164"/>
      <c r="B2131" s="165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Q2131" s="116"/>
      <c r="R2131" s="116"/>
      <c r="S2131" s="116"/>
      <c r="T2131" s="116"/>
      <c r="U2131" s="116"/>
      <c r="V2131" s="116"/>
      <c r="W2131" s="116"/>
      <c r="X2131" s="116"/>
      <c r="Y2131" s="122"/>
      <c r="Z2131" s="104"/>
      <c r="AA2131" s="104"/>
      <c r="AB2131" s="104"/>
      <c r="AC2131" s="104"/>
      <c r="AD2131" s="104"/>
      <c r="AE2131" s="104"/>
      <c r="AF2131" s="104"/>
      <c r="AG2131" s="104"/>
      <c r="AH2131" s="104"/>
      <c r="AI2131" s="104"/>
      <c r="AJ2131" s="104"/>
      <c r="AK2131" s="104"/>
      <c r="AL2131" s="104"/>
      <c r="AM2131" s="104"/>
      <c r="AN2131" s="104"/>
      <c r="AO2131" s="104"/>
      <c r="AP2131" s="104"/>
      <c r="AQ2131" s="104"/>
      <c r="AR2131" s="104"/>
      <c r="AS2131" s="104"/>
      <c r="AT2131" s="104"/>
      <c r="AU2131" s="104"/>
      <c r="AV2131" s="104"/>
      <c r="AW2131" s="104"/>
      <c r="AX2131" s="104"/>
      <c r="AY2131" s="104"/>
      <c r="AZ2131" s="104"/>
      <c r="BA2131" s="104"/>
      <c r="BB2131" s="104"/>
      <c r="BC2131" s="104"/>
      <c r="BD2131" s="104"/>
      <c r="BE2131" s="104"/>
      <c r="BF2131" s="104"/>
      <c r="BG2131" s="104"/>
      <c r="BH2131" s="104"/>
      <c r="BI2131" s="104"/>
      <c r="BJ2131" s="104"/>
      <c r="BK2131" s="104"/>
      <c r="BL2131" s="104"/>
      <c r="BM2131" s="104"/>
      <c r="BN2131" s="104"/>
      <c r="BO2131" s="104"/>
      <c r="BP2131" s="104"/>
      <c r="BQ2131" s="104"/>
      <c r="BR2131" s="104"/>
      <c r="BS2131" s="104"/>
      <c r="BT2131" s="104"/>
      <c r="BU2131" s="104"/>
      <c r="BV2131" s="104"/>
      <c r="BW2131" s="104"/>
      <c r="BX2131" s="104"/>
      <c r="BY2131" s="104"/>
      <c r="BZ2131" s="104"/>
      <c r="CA2131" s="104"/>
      <c r="CB2131" s="104"/>
      <c r="CC2131" s="104"/>
      <c r="CD2131" s="104"/>
      <c r="CE2131" s="104"/>
      <c r="CF2131" s="104"/>
      <c r="CG2131" s="104"/>
      <c r="CH2131" s="104"/>
      <c r="CI2131" s="104"/>
      <c r="CJ2131" s="104"/>
      <c r="CK2131" s="104"/>
      <c r="CL2131" s="104"/>
      <c r="CM2131" s="104"/>
      <c r="CN2131" s="104"/>
      <c r="CO2131" s="104"/>
      <c r="CP2131" s="104"/>
      <c r="CQ2131" s="104"/>
      <c r="CR2131" s="104"/>
      <c r="CS2131" s="104"/>
      <c r="CT2131" s="104"/>
      <c r="CU2131" s="104"/>
      <c r="CV2131" s="104"/>
      <c r="CW2131" s="104"/>
      <c r="CX2131" s="104"/>
      <c r="CY2131" s="104"/>
      <c r="CZ2131" s="104"/>
      <c r="DA2131" s="104"/>
      <c r="DB2131" s="104"/>
      <c r="DC2131" s="104"/>
      <c r="DD2131" s="104"/>
      <c r="DE2131" s="104"/>
      <c r="DF2131" s="104"/>
      <c r="DG2131" s="104"/>
      <c r="DH2131" s="104"/>
      <c r="DI2131" s="104"/>
      <c r="DJ2131" s="107"/>
    </row>
    <row r="2132" spans="1:114" x14ac:dyDescent="0.2">
      <c r="A2132" s="164"/>
      <c r="B2132" s="165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Q2132" s="116"/>
      <c r="R2132" s="116"/>
      <c r="S2132" s="116"/>
      <c r="T2132" s="116"/>
      <c r="U2132" s="116"/>
      <c r="V2132" s="116"/>
      <c r="W2132" s="116"/>
      <c r="X2132" s="116"/>
      <c r="Y2132" s="122"/>
      <c r="Z2132" s="104"/>
      <c r="AA2132" s="104"/>
      <c r="AB2132" s="104"/>
      <c r="AC2132" s="104"/>
      <c r="AD2132" s="104"/>
      <c r="AE2132" s="104"/>
      <c r="AF2132" s="104"/>
      <c r="AG2132" s="104"/>
      <c r="AH2132" s="104"/>
      <c r="AI2132" s="104"/>
      <c r="AJ2132" s="104"/>
      <c r="AK2132" s="104"/>
      <c r="AL2132" s="104"/>
      <c r="AM2132" s="104"/>
      <c r="AN2132" s="104"/>
      <c r="AO2132" s="104"/>
      <c r="AP2132" s="104"/>
      <c r="AQ2132" s="104"/>
      <c r="AR2132" s="104"/>
      <c r="AS2132" s="104"/>
      <c r="AT2132" s="104"/>
      <c r="AU2132" s="104"/>
      <c r="AV2132" s="104"/>
      <c r="AW2132" s="104"/>
      <c r="AX2132" s="104"/>
      <c r="AY2132" s="104"/>
      <c r="AZ2132" s="104"/>
      <c r="BA2132" s="104"/>
      <c r="BB2132" s="104"/>
      <c r="BC2132" s="104"/>
      <c r="BD2132" s="104"/>
      <c r="BE2132" s="104"/>
      <c r="BF2132" s="104"/>
      <c r="BG2132" s="104"/>
      <c r="BH2132" s="104"/>
      <c r="BI2132" s="104"/>
      <c r="BJ2132" s="104"/>
      <c r="BK2132" s="104"/>
      <c r="BL2132" s="104"/>
      <c r="BM2132" s="104"/>
      <c r="BN2132" s="104"/>
      <c r="BO2132" s="104"/>
      <c r="BP2132" s="104"/>
      <c r="BQ2132" s="104"/>
      <c r="BR2132" s="104"/>
      <c r="BS2132" s="104"/>
      <c r="BT2132" s="104"/>
      <c r="BU2132" s="104"/>
      <c r="BV2132" s="104"/>
      <c r="BW2132" s="104"/>
      <c r="BX2132" s="104"/>
      <c r="BY2132" s="104"/>
      <c r="BZ2132" s="104"/>
      <c r="CA2132" s="104"/>
      <c r="CB2132" s="104"/>
      <c r="CC2132" s="104"/>
      <c r="CD2132" s="104"/>
      <c r="CE2132" s="104"/>
      <c r="CF2132" s="104"/>
      <c r="CG2132" s="104"/>
      <c r="CH2132" s="104"/>
      <c r="CI2132" s="104"/>
      <c r="CJ2132" s="104"/>
      <c r="CK2132" s="104"/>
      <c r="CL2132" s="104"/>
      <c r="CM2132" s="104"/>
      <c r="CN2132" s="104"/>
      <c r="CO2132" s="104"/>
      <c r="CP2132" s="104"/>
      <c r="CQ2132" s="104"/>
      <c r="CR2132" s="104"/>
      <c r="CS2132" s="104"/>
      <c r="CT2132" s="104"/>
      <c r="CU2132" s="104"/>
      <c r="CV2132" s="104"/>
      <c r="CW2132" s="104"/>
      <c r="CX2132" s="104"/>
      <c r="CY2132" s="104"/>
      <c r="CZ2132" s="104"/>
      <c r="DA2132" s="104"/>
      <c r="DB2132" s="104"/>
      <c r="DC2132" s="104"/>
      <c r="DD2132" s="104"/>
      <c r="DE2132" s="104"/>
      <c r="DF2132" s="104"/>
      <c r="DG2132" s="104"/>
      <c r="DH2132" s="104"/>
      <c r="DI2132" s="104"/>
      <c r="DJ2132" s="107"/>
    </row>
    <row r="2133" spans="1:114" x14ac:dyDescent="0.2">
      <c r="A2133" s="164"/>
      <c r="B2133" s="165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Q2133" s="116"/>
      <c r="R2133" s="116"/>
      <c r="S2133" s="116"/>
      <c r="T2133" s="116"/>
      <c r="U2133" s="116"/>
      <c r="V2133" s="116"/>
      <c r="W2133" s="116"/>
      <c r="X2133" s="116"/>
      <c r="Y2133" s="122"/>
      <c r="Z2133" s="104"/>
      <c r="AA2133" s="104"/>
      <c r="AB2133" s="104"/>
      <c r="AC2133" s="104"/>
      <c r="AD2133" s="104"/>
      <c r="AE2133" s="104"/>
      <c r="AF2133" s="104"/>
      <c r="AG2133" s="104"/>
      <c r="AH2133" s="104"/>
      <c r="AI2133" s="104"/>
      <c r="AJ2133" s="104"/>
      <c r="AK2133" s="104"/>
      <c r="AL2133" s="104"/>
      <c r="AM2133" s="104"/>
      <c r="AN2133" s="104"/>
      <c r="AO2133" s="104"/>
      <c r="AP2133" s="104"/>
      <c r="AQ2133" s="104"/>
      <c r="AR2133" s="104"/>
      <c r="AS2133" s="104"/>
      <c r="AT2133" s="104"/>
      <c r="AU2133" s="104"/>
      <c r="AV2133" s="104"/>
      <c r="AW2133" s="104"/>
      <c r="AX2133" s="104"/>
      <c r="AY2133" s="104"/>
      <c r="AZ2133" s="104"/>
      <c r="BA2133" s="104"/>
      <c r="BB2133" s="104"/>
      <c r="BC2133" s="104"/>
      <c r="BD2133" s="104"/>
      <c r="BE2133" s="104"/>
      <c r="BF2133" s="104"/>
      <c r="BG2133" s="104"/>
      <c r="BH2133" s="104"/>
      <c r="BI2133" s="104"/>
      <c r="BJ2133" s="104"/>
      <c r="BK2133" s="104"/>
      <c r="BL2133" s="104"/>
      <c r="BM2133" s="104"/>
      <c r="BN2133" s="104"/>
      <c r="BO2133" s="104"/>
      <c r="BP2133" s="104"/>
      <c r="BQ2133" s="104"/>
      <c r="BR2133" s="104"/>
      <c r="BS2133" s="104"/>
      <c r="BT2133" s="104"/>
      <c r="BU2133" s="104"/>
      <c r="BV2133" s="104"/>
      <c r="BW2133" s="104"/>
      <c r="BX2133" s="104"/>
      <c r="BY2133" s="104"/>
      <c r="BZ2133" s="104"/>
      <c r="CA2133" s="104"/>
      <c r="CB2133" s="104"/>
      <c r="CC2133" s="104"/>
      <c r="CD2133" s="104"/>
      <c r="CE2133" s="104"/>
      <c r="CF2133" s="104"/>
      <c r="CG2133" s="104"/>
      <c r="CH2133" s="104"/>
      <c r="CI2133" s="104"/>
      <c r="CJ2133" s="104"/>
      <c r="CK2133" s="104"/>
      <c r="CL2133" s="104"/>
      <c r="CM2133" s="104"/>
      <c r="CN2133" s="104"/>
      <c r="CO2133" s="104"/>
      <c r="CP2133" s="104"/>
      <c r="CQ2133" s="104"/>
      <c r="CR2133" s="104"/>
      <c r="CS2133" s="104"/>
      <c r="CT2133" s="104"/>
      <c r="CU2133" s="104"/>
      <c r="CV2133" s="104"/>
      <c r="CW2133" s="104"/>
      <c r="CX2133" s="104"/>
      <c r="CY2133" s="104"/>
      <c r="CZ2133" s="104"/>
      <c r="DA2133" s="104"/>
      <c r="DB2133" s="104"/>
      <c r="DC2133" s="104"/>
      <c r="DD2133" s="104"/>
      <c r="DE2133" s="104"/>
      <c r="DF2133" s="104"/>
      <c r="DG2133" s="104"/>
      <c r="DH2133" s="104"/>
      <c r="DI2133" s="104"/>
      <c r="DJ2133" s="107"/>
    </row>
    <row r="2134" spans="1:114" x14ac:dyDescent="0.2">
      <c r="A2134" s="164"/>
      <c r="B2134" s="165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Q2134" s="116"/>
      <c r="R2134" s="116"/>
      <c r="S2134" s="116"/>
      <c r="T2134" s="116"/>
      <c r="U2134" s="116"/>
      <c r="V2134" s="116"/>
      <c r="W2134" s="116"/>
      <c r="X2134" s="116"/>
      <c r="Y2134" s="122"/>
      <c r="Z2134" s="104"/>
      <c r="AA2134" s="104"/>
      <c r="AB2134" s="104"/>
      <c r="AC2134" s="104"/>
      <c r="AD2134" s="104"/>
      <c r="AE2134" s="104"/>
      <c r="AF2134" s="104"/>
      <c r="AG2134" s="104"/>
      <c r="AH2134" s="104"/>
      <c r="AI2134" s="104"/>
      <c r="AJ2134" s="104"/>
      <c r="AK2134" s="104"/>
      <c r="AL2134" s="104"/>
      <c r="AM2134" s="104"/>
      <c r="AN2134" s="104"/>
      <c r="AO2134" s="104"/>
      <c r="AP2134" s="104"/>
      <c r="AQ2134" s="104"/>
      <c r="AR2134" s="104"/>
      <c r="AS2134" s="104"/>
      <c r="AT2134" s="104"/>
      <c r="AU2134" s="104"/>
      <c r="AV2134" s="104"/>
      <c r="AW2134" s="104"/>
      <c r="AX2134" s="104"/>
      <c r="AY2134" s="104"/>
      <c r="AZ2134" s="104"/>
      <c r="BA2134" s="104"/>
      <c r="BB2134" s="104"/>
      <c r="BC2134" s="104"/>
      <c r="BD2134" s="104"/>
      <c r="BE2134" s="104"/>
      <c r="BF2134" s="104"/>
      <c r="BG2134" s="104"/>
      <c r="BH2134" s="104"/>
      <c r="BI2134" s="104"/>
      <c r="BJ2134" s="104"/>
      <c r="BK2134" s="104"/>
      <c r="BL2134" s="104"/>
      <c r="BM2134" s="104"/>
      <c r="BN2134" s="104"/>
      <c r="BO2134" s="104"/>
      <c r="BP2134" s="104"/>
      <c r="BQ2134" s="104"/>
      <c r="BR2134" s="104"/>
      <c r="BS2134" s="104"/>
      <c r="BT2134" s="104"/>
      <c r="BU2134" s="104"/>
      <c r="BV2134" s="104"/>
      <c r="BW2134" s="104"/>
      <c r="BX2134" s="104"/>
      <c r="BY2134" s="104"/>
      <c r="BZ2134" s="104"/>
      <c r="CA2134" s="104"/>
      <c r="CB2134" s="104"/>
      <c r="CC2134" s="104"/>
      <c r="CD2134" s="104"/>
      <c r="CE2134" s="104"/>
      <c r="CF2134" s="104"/>
      <c r="CG2134" s="104"/>
      <c r="CH2134" s="104"/>
      <c r="CI2134" s="104"/>
      <c r="CJ2134" s="104"/>
      <c r="CK2134" s="104"/>
      <c r="CL2134" s="104"/>
      <c r="CM2134" s="104"/>
      <c r="CN2134" s="104"/>
      <c r="CO2134" s="104"/>
      <c r="CP2134" s="104"/>
      <c r="CQ2134" s="104"/>
      <c r="CR2134" s="104"/>
      <c r="CS2134" s="104"/>
      <c r="CT2134" s="104"/>
      <c r="CU2134" s="104"/>
      <c r="CV2134" s="104"/>
      <c r="CW2134" s="104"/>
      <c r="CX2134" s="104"/>
      <c r="CY2134" s="104"/>
      <c r="CZ2134" s="104"/>
      <c r="DA2134" s="104"/>
      <c r="DB2134" s="104"/>
      <c r="DC2134" s="104"/>
      <c r="DD2134" s="104"/>
      <c r="DE2134" s="104"/>
      <c r="DF2134" s="104"/>
      <c r="DG2134" s="104"/>
      <c r="DH2134" s="104"/>
      <c r="DI2134" s="104"/>
      <c r="DJ2134" s="107"/>
    </row>
    <row r="2135" spans="1:114" x14ac:dyDescent="0.2">
      <c r="A2135" s="164"/>
      <c r="B2135" s="165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Q2135" s="116"/>
      <c r="R2135" s="116"/>
      <c r="S2135" s="116"/>
      <c r="T2135" s="116"/>
      <c r="U2135" s="116"/>
      <c r="V2135" s="116"/>
      <c r="W2135" s="116"/>
      <c r="X2135" s="116"/>
      <c r="Y2135" s="122"/>
      <c r="Z2135" s="104"/>
      <c r="AA2135" s="104"/>
      <c r="AB2135" s="104"/>
      <c r="AC2135" s="104"/>
      <c r="AD2135" s="104"/>
      <c r="AE2135" s="104"/>
      <c r="AF2135" s="104"/>
      <c r="AG2135" s="104"/>
      <c r="AH2135" s="104"/>
      <c r="AI2135" s="104"/>
      <c r="AJ2135" s="104"/>
      <c r="AK2135" s="104"/>
      <c r="AL2135" s="104"/>
      <c r="AM2135" s="104"/>
      <c r="AN2135" s="104"/>
      <c r="AO2135" s="104"/>
      <c r="AP2135" s="104"/>
      <c r="AQ2135" s="104"/>
      <c r="AR2135" s="104"/>
      <c r="AS2135" s="104"/>
      <c r="AT2135" s="104"/>
      <c r="AU2135" s="104"/>
      <c r="AV2135" s="104"/>
      <c r="AW2135" s="104"/>
      <c r="AX2135" s="104"/>
      <c r="AY2135" s="104"/>
      <c r="AZ2135" s="104"/>
      <c r="BA2135" s="104"/>
      <c r="BB2135" s="104"/>
      <c r="BC2135" s="104"/>
      <c r="BD2135" s="104"/>
      <c r="BE2135" s="104"/>
      <c r="BF2135" s="104"/>
      <c r="BG2135" s="104"/>
      <c r="BH2135" s="104"/>
      <c r="BI2135" s="104"/>
      <c r="BJ2135" s="104"/>
      <c r="BK2135" s="104"/>
      <c r="BL2135" s="104"/>
      <c r="BM2135" s="104"/>
      <c r="BN2135" s="104"/>
      <c r="BO2135" s="104"/>
      <c r="BP2135" s="104"/>
      <c r="BQ2135" s="104"/>
      <c r="BR2135" s="104"/>
      <c r="BS2135" s="104"/>
      <c r="BT2135" s="104"/>
      <c r="BU2135" s="104"/>
      <c r="BV2135" s="104"/>
      <c r="BW2135" s="104"/>
      <c r="BX2135" s="104"/>
      <c r="BY2135" s="104"/>
      <c r="BZ2135" s="104"/>
      <c r="CA2135" s="104"/>
      <c r="CB2135" s="104"/>
      <c r="CC2135" s="104"/>
      <c r="CD2135" s="104"/>
      <c r="CE2135" s="104"/>
      <c r="CF2135" s="104"/>
      <c r="CG2135" s="104"/>
      <c r="CH2135" s="104"/>
      <c r="CI2135" s="104"/>
      <c r="CJ2135" s="104"/>
      <c r="CK2135" s="104"/>
      <c r="CL2135" s="104"/>
      <c r="CM2135" s="104"/>
      <c r="CN2135" s="104"/>
      <c r="CO2135" s="104"/>
      <c r="CP2135" s="104"/>
      <c r="CQ2135" s="104"/>
      <c r="CR2135" s="104"/>
      <c r="CS2135" s="104"/>
      <c r="CT2135" s="104"/>
      <c r="CU2135" s="104"/>
      <c r="CV2135" s="104"/>
      <c r="CW2135" s="104"/>
      <c r="CX2135" s="104"/>
      <c r="CY2135" s="104"/>
      <c r="CZ2135" s="104"/>
      <c r="DA2135" s="104"/>
      <c r="DB2135" s="104"/>
      <c r="DC2135" s="104"/>
      <c r="DD2135" s="104"/>
      <c r="DE2135" s="104"/>
      <c r="DF2135" s="104"/>
      <c r="DG2135" s="104"/>
      <c r="DH2135" s="104"/>
      <c r="DI2135" s="104"/>
      <c r="DJ2135" s="107"/>
    </row>
    <row r="2136" spans="1:114" x14ac:dyDescent="0.2">
      <c r="A2136" s="164"/>
      <c r="B2136" s="165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Q2136" s="116"/>
      <c r="R2136" s="116"/>
      <c r="S2136" s="116"/>
      <c r="T2136" s="116"/>
      <c r="U2136" s="116"/>
      <c r="V2136" s="116"/>
      <c r="W2136" s="116"/>
      <c r="X2136" s="116"/>
      <c r="Y2136" s="122"/>
      <c r="Z2136" s="104"/>
      <c r="AA2136" s="104"/>
      <c r="AB2136" s="104"/>
      <c r="AC2136" s="104"/>
      <c r="AD2136" s="104"/>
      <c r="AE2136" s="104"/>
      <c r="AF2136" s="104"/>
      <c r="AG2136" s="104"/>
      <c r="AH2136" s="104"/>
      <c r="AI2136" s="104"/>
      <c r="AJ2136" s="104"/>
      <c r="AK2136" s="104"/>
      <c r="AL2136" s="104"/>
      <c r="AM2136" s="104"/>
      <c r="AN2136" s="104"/>
      <c r="AO2136" s="104"/>
      <c r="AP2136" s="104"/>
      <c r="AQ2136" s="104"/>
      <c r="AR2136" s="104"/>
      <c r="AS2136" s="104"/>
      <c r="AT2136" s="104"/>
      <c r="AU2136" s="104"/>
      <c r="AV2136" s="104"/>
      <c r="AW2136" s="104"/>
      <c r="AX2136" s="104"/>
      <c r="AY2136" s="104"/>
      <c r="AZ2136" s="104"/>
      <c r="BA2136" s="104"/>
      <c r="BB2136" s="104"/>
      <c r="BC2136" s="104"/>
      <c r="BD2136" s="104"/>
      <c r="BE2136" s="104"/>
      <c r="BF2136" s="104"/>
      <c r="BG2136" s="104"/>
      <c r="BH2136" s="104"/>
      <c r="BI2136" s="104"/>
      <c r="BJ2136" s="104"/>
      <c r="BK2136" s="104"/>
      <c r="BL2136" s="104"/>
      <c r="BM2136" s="104"/>
      <c r="BN2136" s="104"/>
      <c r="BO2136" s="104"/>
      <c r="BP2136" s="104"/>
      <c r="BQ2136" s="104"/>
      <c r="BR2136" s="104"/>
      <c r="BS2136" s="104"/>
      <c r="BT2136" s="104"/>
      <c r="BU2136" s="104"/>
      <c r="BV2136" s="104"/>
      <c r="BW2136" s="104"/>
      <c r="BX2136" s="104"/>
      <c r="BY2136" s="104"/>
      <c r="BZ2136" s="104"/>
      <c r="CA2136" s="104"/>
      <c r="CB2136" s="104"/>
      <c r="CC2136" s="104"/>
      <c r="CD2136" s="104"/>
      <c r="CE2136" s="104"/>
      <c r="CF2136" s="104"/>
      <c r="CG2136" s="104"/>
      <c r="CH2136" s="104"/>
      <c r="CI2136" s="104"/>
      <c r="CJ2136" s="104"/>
      <c r="CK2136" s="104"/>
      <c r="CL2136" s="104"/>
      <c r="CM2136" s="104"/>
      <c r="CN2136" s="104"/>
      <c r="CO2136" s="104"/>
      <c r="CP2136" s="104"/>
      <c r="CQ2136" s="104"/>
      <c r="CR2136" s="104"/>
      <c r="CS2136" s="104"/>
      <c r="CT2136" s="104"/>
      <c r="CU2136" s="104"/>
      <c r="CV2136" s="104"/>
      <c r="CW2136" s="104"/>
      <c r="CX2136" s="104"/>
      <c r="CY2136" s="104"/>
      <c r="CZ2136" s="104"/>
      <c r="DA2136" s="104"/>
      <c r="DB2136" s="104"/>
      <c r="DC2136" s="104"/>
      <c r="DD2136" s="104"/>
      <c r="DE2136" s="104"/>
      <c r="DF2136" s="104"/>
      <c r="DG2136" s="104"/>
      <c r="DH2136" s="104"/>
      <c r="DI2136" s="104"/>
      <c r="DJ2136" s="107"/>
    </row>
    <row r="2137" spans="1:114" x14ac:dyDescent="0.2">
      <c r="A2137" s="164"/>
      <c r="B2137" s="165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Q2137" s="116"/>
      <c r="R2137" s="116"/>
      <c r="S2137" s="116"/>
      <c r="T2137" s="116"/>
      <c r="U2137" s="116"/>
      <c r="V2137" s="116"/>
      <c r="W2137" s="116"/>
      <c r="X2137" s="116"/>
      <c r="Y2137" s="122"/>
      <c r="Z2137" s="104"/>
      <c r="AA2137" s="104"/>
      <c r="AB2137" s="104"/>
      <c r="AC2137" s="104"/>
      <c r="AD2137" s="104"/>
      <c r="AE2137" s="104"/>
      <c r="AF2137" s="104"/>
      <c r="AG2137" s="104"/>
      <c r="AH2137" s="104"/>
      <c r="AI2137" s="104"/>
      <c r="AJ2137" s="104"/>
      <c r="AK2137" s="104"/>
      <c r="AL2137" s="104"/>
      <c r="AM2137" s="104"/>
      <c r="AN2137" s="104"/>
      <c r="AO2137" s="104"/>
      <c r="AP2137" s="104"/>
      <c r="AQ2137" s="104"/>
      <c r="AR2137" s="104"/>
      <c r="AS2137" s="104"/>
      <c r="AT2137" s="104"/>
      <c r="AU2137" s="104"/>
      <c r="AV2137" s="104"/>
      <c r="AW2137" s="104"/>
      <c r="AX2137" s="104"/>
      <c r="AY2137" s="104"/>
      <c r="AZ2137" s="104"/>
      <c r="BA2137" s="104"/>
      <c r="BB2137" s="104"/>
      <c r="BC2137" s="104"/>
      <c r="BD2137" s="104"/>
      <c r="BE2137" s="104"/>
      <c r="BF2137" s="104"/>
      <c r="BG2137" s="104"/>
      <c r="BH2137" s="104"/>
      <c r="BI2137" s="104"/>
      <c r="BJ2137" s="104"/>
      <c r="BK2137" s="104"/>
      <c r="BL2137" s="104"/>
      <c r="BM2137" s="104"/>
      <c r="BN2137" s="104"/>
      <c r="BO2137" s="104"/>
      <c r="BP2137" s="104"/>
      <c r="BQ2137" s="104"/>
      <c r="BR2137" s="104"/>
      <c r="BS2137" s="104"/>
      <c r="BT2137" s="104"/>
      <c r="BU2137" s="104"/>
      <c r="BV2137" s="104"/>
      <c r="BW2137" s="104"/>
      <c r="BX2137" s="104"/>
      <c r="BY2137" s="104"/>
      <c r="BZ2137" s="104"/>
      <c r="CA2137" s="104"/>
      <c r="CB2137" s="104"/>
      <c r="CC2137" s="104"/>
      <c r="CD2137" s="104"/>
      <c r="CE2137" s="104"/>
      <c r="CF2137" s="104"/>
      <c r="CG2137" s="104"/>
      <c r="CH2137" s="104"/>
      <c r="CI2137" s="104"/>
      <c r="CJ2137" s="104"/>
      <c r="CK2137" s="104"/>
      <c r="CL2137" s="104"/>
      <c r="CM2137" s="104"/>
      <c r="CN2137" s="104"/>
      <c r="CO2137" s="104"/>
      <c r="CP2137" s="104"/>
      <c r="CQ2137" s="104"/>
      <c r="CR2137" s="104"/>
      <c r="CS2137" s="104"/>
      <c r="CT2137" s="104"/>
      <c r="CU2137" s="104"/>
      <c r="CV2137" s="104"/>
      <c r="CW2137" s="104"/>
      <c r="CX2137" s="104"/>
      <c r="CY2137" s="104"/>
      <c r="CZ2137" s="104"/>
      <c r="DA2137" s="104"/>
      <c r="DB2137" s="104"/>
      <c r="DC2137" s="104"/>
      <c r="DD2137" s="104"/>
      <c r="DE2137" s="104"/>
      <c r="DF2137" s="104"/>
      <c r="DG2137" s="104"/>
      <c r="DH2137" s="104"/>
      <c r="DI2137" s="104"/>
      <c r="DJ2137" s="107"/>
    </row>
    <row r="2138" spans="1:114" x14ac:dyDescent="0.2">
      <c r="A2138" s="164"/>
      <c r="B2138" s="165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Q2138" s="116"/>
      <c r="R2138" s="116"/>
      <c r="S2138" s="116"/>
      <c r="T2138" s="116"/>
      <c r="U2138" s="116"/>
      <c r="V2138" s="116"/>
      <c r="W2138" s="116"/>
      <c r="X2138" s="116"/>
      <c r="Y2138" s="122"/>
      <c r="Z2138" s="104"/>
      <c r="AA2138" s="104"/>
      <c r="AB2138" s="104"/>
      <c r="AC2138" s="104"/>
      <c r="AD2138" s="104"/>
      <c r="AE2138" s="104"/>
      <c r="AF2138" s="104"/>
      <c r="AG2138" s="104"/>
      <c r="AH2138" s="104"/>
      <c r="AI2138" s="104"/>
      <c r="AJ2138" s="104"/>
      <c r="AK2138" s="104"/>
      <c r="AL2138" s="104"/>
      <c r="AM2138" s="104"/>
      <c r="AN2138" s="104"/>
      <c r="AO2138" s="104"/>
      <c r="AP2138" s="104"/>
      <c r="AQ2138" s="104"/>
      <c r="AR2138" s="104"/>
      <c r="AS2138" s="104"/>
      <c r="AT2138" s="104"/>
      <c r="AU2138" s="104"/>
      <c r="AV2138" s="104"/>
      <c r="AW2138" s="104"/>
      <c r="AX2138" s="104"/>
      <c r="AY2138" s="104"/>
      <c r="AZ2138" s="104"/>
      <c r="BA2138" s="104"/>
      <c r="BB2138" s="104"/>
      <c r="BC2138" s="104"/>
      <c r="BD2138" s="104"/>
      <c r="BE2138" s="104"/>
      <c r="BF2138" s="104"/>
      <c r="BG2138" s="104"/>
      <c r="BH2138" s="104"/>
      <c r="BI2138" s="104"/>
      <c r="BJ2138" s="104"/>
      <c r="BK2138" s="104"/>
      <c r="BL2138" s="104"/>
      <c r="BM2138" s="104"/>
      <c r="BN2138" s="104"/>
      <c r="BO2138" s="104"/>
      <c r="BP2138" s="104"/>
      <c r="BQ2138" s="104"/>
      <c r="BR2138" s="104"/>
      <c r="BS2138" s="104"/>
      <c r="BT2138" s="104"/>
      <c r="BU2138" s="104"/>
      <c r="BV2138" s="104"/>
      <c r="BW2138" s="104"/>
      <c r="BX2138" s="104"/>
      <c r="BY2138" s="104"/>
      <c r="BZ2138" s="104"/>
      <c r="CA2138" s="104"/>
      <c r="CB2138" s="104"/>
      <c r="CC2138" s="104"/>
      <c r="CD2138" s="104"/>
      <c r="CE2138" s="104"/>
      <c r="CF2138" s="104"/>
      <c r="CG2138" s="104"/>
      <c r="CH2138" s="104"/>
      <c r="CI2138" s="104"/>
      <c r="CJ2138" s="104"/>
      <c r="CK2138" s="104"/>
      <c r="CL2138" s="104"/>
      <c r="CM2138" s="104"/>
      <c r="CN2138" s="104"/>
      <c r="CO2138" s="104"/>
      <c r="CP2138" s="104"/>
      <c r="CQ2138" s="104"/>
      <c r="CR2138" s="104"/>
      <c r="CS2138" s="104"/>
      <c r="CT2138" s="104"/>
      <c r="CU2138" s="104"/>
      <c r="CV2138" s="104"/>
      <c r="CW2138" s="104"/>
      <c r="CX2138" s="104"/>
      <c r="CY2138" s="104"/>
      <c r="CZ2138" s="104"/>
      <c r="DA2138" s="104"/>
      <c r="DB2138" s="104"/>
      <c r="DC2138" s="104"/>
      <c r="DD2138" s="104"/>
      <c r="DE2138" s="104"/>
      <c r="DF2138" s="104"/>
      <c r="DG2138" s="104"/>
      <c r="DH2138" s="104"/>
      <c r="DI2138" s="104"/>
      <c r="DJ2138" s="107"/>
    </row>
    <row r="2139" spans="1:114" x14ac:dyDescent="0.2">
      <c r="A2139" s="164"/>
      <c r="B2139" s="165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Q2139" s="116"/>
      <c r="R2139" s="116"/>
      <c r="S2139" s="116"/>
      <c r="T2139" s="116"/>
      <c r="U2139" s="116"/>
      <c r="V2139" s="116"/>
      <c r="W2139" s="116"/>
      <c r="X2139" s="116"/>
      <c r="Y2139" s="122"/>
      <c r="Z2139" s="104"/>
      <c r="AA2139" s="104"/>
      <c r="AB2139" s="104"/>
      <c r="AC2139" s="104"/>
      <c r="AD2139" s="104"/>
      <c r="AE2139" s="104"/>
      <c r="AF2139" s="104"/>
      <c r="AG2139" s="104"/>
      <c r="AH2139" s="104"/>
      <c r="AI2139" s="104"/>
      <c r="AJ2139" s="104"/>
      <c r="AK2139" s="104"/>
      <c r="AL2139" s="104"/>
      <c r="AM2139" s="104"/>
      <c r="AN2139" s="104"/>
      <c r="AO2139" s="104"/>
      <c r="AP2139" s="104"/>
      <c r="AQ2139" s="104"/>
      <c r="AR2139" s="104"/>
      <c r="AS2139" s="104"/>
      <c r="AT2139" s="104"/>
      <c r="AU2139" s="104"/>
      <c r="AV2139" s="104"/>
      <c r="AW2139" s="104"/>
      <c r="AX2139" s="104"/>
      <c r="AY2139" s="104"/>
      <c r="AZ2139" s="104"/>
      <c r="BA2139" s="104"/>
      <c r="BB2139" s="104"/>
      <c r="BC2139" s="104"/>
      <c r="BD2139" s="104"/>
      <c r="BE2139" s="104"/>
      <c r="BF2139" s="104"/>
      <c r="BG2139" s="104"/>
      <c r="BH2139" s="104"/>
      <c r="BI2139" s="104"/>
      <c r="BJ2139" s="104"/>
      <c r="BK2139" s="104"/>
      <c r="BL2139" s="104"/>
      <c r="BM2139" s="104"/>
      <c r="BN2139" s="104"/>
      <c r="BO2139" s="104"/>
      <c r="BP2139" s="104"/>
      <c r="BQ2139" s="104"/>
      <c r="BR2139" s="104"/>
      <c r="BS2139" s="104"/>
      <c r="BT2139" s="104"/>
      <c r="BU2139" s="104"/>
      <c r="BV2139" s="104"/>
      <c r="BW2139" s="104"/>
      <c r="BX2139" s="104"/>
      <c r="BY2139" s="104"/>
      <c r="BZ2139" s="104"/>
      <c r="CA2139" s="104"/>
      <c r="CB2139" s="104"/>
      <c r="CC2139" s="104"/>
      <c r="CD2139" s="104"/>
      <c r="CE2139" s="104"/>
      <c r="CF2139" s="104"/>
      <c r="CG2139" s="104"/>
      <c r="CH2139" s="104"/>
      <c r="CI2139" s="104"/>
      <c r="CJ2139" s="104"/>
      <c r="CK2139" s="104"/>
      <c r="CL2139" s="104"/>
      <c r="CM2139" s="104"/>
      <c r="CN2139" s="104"/>
      <c r="CO2139" s="104"/>
      <c r="CP2139" s="104"/>
      <c r="CQ2139" s="104"/>
      <c r="CR2139" s="104"/>
      <c r="CS2139" s="104"/>
      <c r="CT2139" s="104"/>
      <c r="CU2139" s="104"/>
      <c r="CV2139" s="104"/>
      <c r="CW2139" s="104"/>
      <c r="CX2139" s="104"/>
      <c r="CY2139" s="104"/>
      <c r="CZ2139" s="104"/>
      <c r="DA2139" s="104"/>
      <c r="DB2139" s="104"/>
      <c r="DC2139" s="104"/>
      <c r="DD2139" s="104"/>
      <c r="DE2139" s="104"/>
      <c r="DF2139" s="104"/>
      <c r="DG2139" s="104"/>
      <c r="DH2139" s="104"/>
      <c r="DI2139" s="104"/>
      <c r="DJ2139" s="107"/>
    </row>
    <row r="2140" spans="1:114" x14ac:dyDescent="0.2">
      <c r="A2140" s="164"/>
      <c r="B2140" s="165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Q2140" s="116"/>
      <c r="R2140" s="116"/>
      <c r="S2140" s="116"/>
      <c r="T2140" s="116"/>
      <c r="U2140" s="116"/>
      <c r="V2140" s="116"/>
      <c r="W2140" s="116"/>
      <c r="X2140" s="116"/>
      <c r="Y2140" s="122"/>
      <c r="Z2140" s="104"/>
      <c r="AA2140" s="104"/>
      <c r="AB2140" s="104"/>
      <c r="AC2140" s="104"/>
      <c r="AD2140" s="104"/>
      <c r="AE2140" s="104"/>
      <c r="AF2140" s="104"/>
      <c r="AG2140" s="104"/>
      <c r="AH2140" s="104"/>
      <c r="AI2140" s="104"/>
      <c r="AJ2140" s="104"/>
      <c r="AK2140" s="104"/>
      <c r="AL2140" s="104"/>
      <c r="AM2140" s="104"/>
      <c r="AN2140" s="104"/>
      <c r="AO2140" s="104"/>
      <c r="AP2140" s="104"/>
      <c r="AQ2140" s="104"/>
      <c r="AR2140" s="104"/>
      <c r="AS2140" s="104"/>
      <c r="AT2140" s="104"/>
      <c r="AU2140" s="104"/>
      <c r="AV2140" s="104"/>
      <c r="AW2140" s="104"/>
      <c r="AX2140" s="104"/>
      <c r="AY2140" s="104"/>
      <c r="AZ2140" s="104"/>
      <c r="BA2140" s="104"/>
      <c r="BB2140" s="104"/>
      <c r="BC2140" s="104"/>
      <c r="BD2140" s="104"/>
      <c r="BE2140" s="104"/>
      <c r="BF2140" s="104"/>
      <c r="BG2140" s="104"/>
      <c r="BH2140" s="104"/>
      <c r="BI2140" s="104"/>
      <c r="BJ2140" s="104"/>
      <c r="BK2140" s="104"/>
      <c r="BL2140" s="104"/>
      <c r="BM2140" s="104"/>
      <c r="BN2140" s="104"/>
      <c r="BO2140" s="104"/>
      <c r="BP2140" s="104"/>
      <c r="BQ2140" s="104"/>
      <c r="BR2140" s="104"/>
      <c r="BS2140" s="104"/>
      <c r="BT2140" s="104"/>
      <c r="BU2140" s="104"/>
      <c r="BV2140" s="104"/>
      <c r="BW2140" s="104"/>
      <c r="BX2140" s="104"/>
      <c r="BY2140" s="104"/>
      <c r="BZ2140" s="104"/>
      <c r="CA2140" s="104"/>
      <c r="CB2140" s="104"/>
      <c r="CC2140" s="104"/>
      <c r="CD2140" s="104"/>
      <c r="CE2140" s="104"/>
      <c r="CF2140" s="104"/>
      <c r="CG2140" s="104"/>
      <c r="CH2140" s="104"/>
      <c r="CI2140" s="104"/>
      <c r="CJ2140" s="104"/>
      <c r="CK2140" s="104"/>
      <c r="CL2140" s="104"/>
      <c r="CM2140" s="104"/>
      <c r="CN2140" s="104"/>
      <c r="CO2140" s="104"/>
      <c r="CP2140" s="104"/>
      <c r="CQ2140" s="104"/>
      <c r="CR2140" s="104"/>
      <c r="CS2140" s="104"/>
      <c r="CT2140" s="104"/>
      <c r="CU2140" s="104"/>
      <c r="CV2140" s="104"/>
      <c r="CW2140" s="104"/>
      <c r="CX2140" s="104"/>
      <c r="CY2140" s="104"/>
      <c r="CZ2140" s="104"/>
      <c r="DA2140" s="104"/>
      <c r="DB2140" s="104"/>
      <c r="DC2140" s="104"/>
      <c r="DD2140" s="104"/>
      <c r="DE2140" s="104"/>
      <c r="DF2140" s="104"/>
      <c r="DG2140" s="104"/>
      <c r="DH2140" s="104"/>
      <c r="DI2140" s="104"/>
      <c r="DJ2140" s="107"/>
    </row>
    <row r="2141" spans="1:114" x14ac:dyDescent="0.2">
      <c r="A2141" s="164"/>
      <c r="B2141" s="165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Q2141" s="116"/>
      <c r="R2141" s="116"/>
      <c r="S2141" s="116"/>
      <c r="T2141" s="116"/>
      <c r="U2141" s="116"/>
      <c r="V2141" s="116"/>
      <c r="W2141" s="116"/>
      <c r="X2141" s="116"/>
      <c r="Y2141" s="122"/>
      <c r="Z2141" s="104"/>
      <c r="AA2141" s="104"/>
      <c r="AB2141" s="104"/>
      <c r="AC2141" s="104"/>
      <c r="AD2141" s="104"/>
      <c r="AE2141" s="104"/>
      <c r="AF2141" s="104"/>
      <c r="AG2141" s="104"/>
      <c r="AH2141" s="104"/>
      <c r="AI2141" s="104"/>
      <c r="AJ2141" s="104"/>
      <c r="AK2141" s="104"/>
      <c r="AL2141" s="104"/>
      <c r="AM2141" s="104"/>
      <c r="AN2141" s="104"/>
      <c r="AO2141" s="104"/>
      <c r="AP2141" s="104"/>
      <c r="AQ2141" s="104"/>
      <c r="AR2141" s="104"/>
      <c r="AS2141" s="104"/>
      <c r="AT2141" s="104"/>
      <c r="AU2141" s="104"/>
      <c r="AV2141" s="104"/>
      <c r="AW2141" s="104"/>
      <c r="AX2141" s="104"/>
      <c r="AY2141" s="104"/>
      <c r="AZ2141" s="104"/>
      <c r="BA2141" s="104"/>
      <c r="BB2141" s="104"/>
      <c r="BC2141" s="104"/>
      <c r="BD2141" s="104"/>
      <c r="BE2141" s="104"/>
      <c r="BF2141" s="104"/>
      <c r="BG2141" s="104"/>
      <c r="BH2141" s="104"/>
      <c r="BI2141" s="104"/>
      <c r="BJ2141" s="104"/>
      <c r="BK2141" s="104"/>
      <c r="BL2141" s="104"/>
      <c r="BM2141" s="104"/>
      <c r="BN2141" s="104"/>
      <c r="BO2141" s="104"/>
      <c r="BP2141" s="104"/>
      <c r="BQ2141" s="104"/>
      <c r="BR2141" s="104"/>
      <c r="BS2141" s="104"/>
      <c r="BT2141" s="104"/>
      <c r="BU2141" s="104"/>
      <c r="BV2141" s="104"/>
      <c r="BW2141" s="104"/>
      <c r="BX2141" s="104"/>
      <c r="BY2141" s="104"/>
      <c r="BZ2141" s="104"/>
      <c r="CA2141" s="104"/>
      <c r="CB2141" s="104"/>
      <c r="CC2141" s="104"/>
      <c r="CD2141" s="104"/>
      <c r="CE2141" s="104"/>
      <c r="CF2141" s="104"/>
      <c r="CG2141" s="104"/>
      <c r="CH2141" s="104"/>
      <c r="CI2141" s="104"/>
      <c r="CJ2141" s="104"/>
      <c r="CK2141" s="104"/>
      <c r="CL2141" s="104"/>
      <c r="CM2141" s="104"/>
      <c r="CN2141" s="104"/>
      <c r="CO2141" s="104"/>
      <c r="CP2141" s="104"/>
      <c r="CQ2141" s="104"/>
      <c r="CR2141" s="104"/>
      <c r="CS2141" s="104"/>
      <c r="CT2141" s="104"/>
      <c r="CU2141" s="104"/>
      <c r="CV2141" s="104"/>
      <c r="CW2141" s="104"/>
      <c r="CX2141" s="104"/>
      <c r="CY2141" s="104"/>
      <c r="CZ2141" s="104"/>
      <c r="DA2141" s="104"/>
      <c r="DB2141" s="104"/>
      <c r="DC2141" s="104"/>
      <c r="DD2141" s="104"/>
      <c r="DE2141" s="104"/>
      <c r="DF2141" s="104"/>
      <c r="DG2141" s="104"/>
      <c r="DH2141" s="104"/>
      <c r="DI2141" s="104"/>
      <c r="DJ2141" s="107"/>
    </row>
    <row r="2142" spans="1:114" x14ac:dyDescent="0.2">
      <c r="A2142" s="164"/>
      <c r="B2142" s="165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Q2142" s="116"/>
      <c r="R2142" s="116"/>
      <c r="S2142" s="116"/>
      <c r="T2142" s="116"/>
      <c r="U2142" s="116"/>
      <c r="V2142" s="116"/>
      <c r="W2142" s="116"/>
      <c r="X2142" s="116"/>
      <c r="Y2142" s="122"/>
      <c r="Z2142" s="104"/>
      <c r="AA2142" s="104"/>
      <c r="AB2142" s="104"/>
      <c r="AC2142" s="104"/>
      <c r="AD2142" s="104"/>
      <c r="AE2142" s="104"/>
      <c r="AF2142" s="104"/>
      <c r="AG2142" s="104"/>
      <c r="AH2142" s="104"/>
      <c r="AI2142" s="104"/>
      <c r="AJ2142" s="104"/>
      <c r="AK2142" s="104"/>
      <c r="AL2142" s="104"/>
      <c r="AM2142" s="104"/>
      <c r="AN2142" s="104"/>
      <c r="AO2142" s="104"/>
      <c r="AP2142" s="104"/>
      <c r="AQ2142" s="104"/>
      <c r="AR2142" s="104"/>
      <c r="AS2142" s="104"/>
      <c r="AT2142" s="104"/>
      <c r="AU2142" s="104"/>
      <c r="AV2142" s="104"/>
      <c r="AW2142" s="104"/>
      <c r="AX2142" s="104"/>
      <c r="AY2142" s="104"/>
      <c r="AZ2142" s="104"/>
      <c r="BA2142" s="104"/>
      <c r="BB2142" s="104"/>
      <c r="BC2142" s="104"/>
      <c r="BD2142" s="104"/>
      <c r="BE2142" s="104"/>
      <c r="BF2142" s="104"/>
      <c r="BG2142" s="104"/>
      <c r="BH2142" s="104"/>
      <c r="BI2142" s="104"/>
      <c r="BJ2142" s="104"/>
      <c r="BK2142" s="104"/>
      <c r="BL2142" s="104"/>
      <c r="BM2142" s="104"/>
      <c r="BN2142" s="104"/>
      <c r="BO2142" s="104"/>
      <c r="BP2142" s="104"/>
      <c r="BQ2142" s="104"/>
      <c r="BR2142" s="104"/>
      <c r="BS2142" s="104"/>
      <c r="BT2142" s="104"/>
      <c r="BU2142" s="104"/>
      <c r="BV2142" s="104"/>
      <c r="BW2142" s="104"/>
      <c r="BX2142" s="104"/>
      <c r="BY2142" s="104"/>
      <c r="BZ2142" s="104"/>
      <c r="CA2142" s="104"/>
      <c r="CB2142" s="104"/>
      <c r="CC2142" s="104"/>
      <c r="CD2142" s="104"/>
      <c r="CE2142" s="104"/>
      <c r="CF2142" s="104"/>
      <c r="CG2142" s="104"/>
      <c r="CH2142" s="104"/>
      <c r="CI2142" s="104"/>
      <c r="CJ2142" s="104"/>
      <c r="CK2142" s="104"/>
      <c r="CL2142" s="104"/>
      <c r="CM2142" s="104"/>
      <c r="CN2142" s="104"/>
      <c r="CO2142" s="104"/>
      <c r="CP2142" s="104"/>
      <c r="CQ2142" s="104"/>
      <c r="CR2142" s="104"/>
      <c r="CS2142" s="104"/>
      <c r="CT2142" s="104"/>
      <c r="CU2142" s="104"/>
      <c r="CV2142" s="104"/>
      <c r="CW2142" s="104"/>
      <c r="CX2142" s="104"/>
      <c r="CY2142" s="104"/>
      <c r="CZ2142" s="104"/>
      <c r="DA2142" s="104"/>
      <c r="DB2142" s="104"/>
      <c r="DC2142" s="104"/>
      <c r="DD2142" s="104"/>
      <c r="DE2142" s="104"/>
      <c r="DF2142" s="104"/>
      <c r="DG2142" s="104"/>
      <c r="DH2142" s="104"/>
      <c r="DI2142" s="104"/>
      <c r="DJ2142" s="107"/>
    </row>
    <row r="2143" spans="1:114" x14ac:dyDescent="0.2">
      <c r="A2143" s="164"/>
      <c r="B2143" s="165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Q2143" s="116"/>
      <c r="R2143" s="116"/>
      <c r="S2143" s="116"/>
      <c r="T2143" s="116"/>
      <c r="U2143" s="116"/>
      <c r="V2143" s="116"/>
      <c r="W2143" s="116"/>
      <c r="X2143" s="116"/>
      <c r="Y2143" s="122"/>
      <c r="Z2143" s="104"/>
      <c r="AA2143" s="104"/>
      <c r="AB2143" s="104"/>
      <c r="AC2143" s="104"/>
      <c r="AD2143" s="104"/>
      <c r="AE2143" s="104"/>
      <c r="AF2143" s="104"/>
      <c r="AG2143" s="104"/>
      <c r="AH2143" s="104"/>
      <c r="AI2143" s="104"/>
      <c r="AJ2143" s="104"/>
      <c r="AK2143" s="104"/>
      <c r="AL2143" s="104"/>
      <c r="AM2143" s="104"/>
      <c r="AN2143" s="104"/>
      <c r="AO2143" s="104"/>
      <c r="AP2143" s="104"/>
      <c r="AQ2143" s="104"/>
      <c r="AR2143" s="104"/>
      <c r="AS2143" s="104"/>
      <c r="AT2143" s="104"/>
      <c r="AU2143" s="104"/>
      <c r="AV2143" s="104"/>
      <c r="AW2143" s="104"/>
      <c r="AX2143" s="104"/>
      <c r="AY2143" s="104"/>
      <c r="AZ2143" s="104"/>
      <c r="BA2143" s="104"/>
      <c r="BB2143" s="104"/>
      <c r="BC2143" s="104"/>
      <c r="BD2143" s="104"/>
      <c r="BE2143" s="104"/>
      <c r="BF2143" s="104"/>
      <c r="BG2143" s="104"/>
      <c r="BH2143" s="104"/>
      <c r="BI2143" s="104"/>
      <c r="BJ2143" s="104"/>
      <c r="BK2143" s="104"/>
      <c r="BL2143" s="104"/>
      <c r="BM2143" s="104"/>
      <c r="BN2143" s="104"/>
      <c r="BO2143" s="104"/>
      <c r="BP2143" s="104"/>
      <c r="BQ2143" s="104"/>
      <c r="BR2143" s="104"/>
      <c r="BS2143" s="104"/>
      <c r="BT2143" s="104"/>
      <c r="BU2143" s="104"/>
      <c r="BV2143" s="104"/>
      <c r="BW2143" s="104"/>
      <c r="BX2143" s="104"/>
      <c r="BY2143" s="104"/>
      <c r="BZ2143" s="104"/>
      <c r="CA2143" s="104"/>
      <c r="CB2143" s="104"/>
      <c r="CC2143" s="104"/>
      <c r="CD2143" s="104"/>
      <c r="CE2143" s="104"/>
      <c r="CF2143" s="104"/>
      <c r="CG2143" s="104"/>
      <c r="CH2143" s="104"/>
      <c r="CI2143" s="104"/>
      <c r="CJ2143" s="104"/>
      <c r="CK2143" s="104"/>
      <c r="CL2143" s="104"/>
      <c r="CM2143" s="104"/>
      <c r="CN2143" s="104"/>
      <c r="CO2143" s="104"/>
      <c r="CP2143" s="104"/>
      <c r="CQ2143" s="104"/>
      <c r="CR2143" s="104"/>
      <c r="CS2143" s="104"/>
      <c r="CT2143" s="104"/>
      <c r="CU2143" s="104"/>
      <c r="CV2143" s="104"/>
      <c r="CW2143" s="104"/>
      <c r="CX2143" s="104"/>
      <c r="CY2143" s="104"/>
      <c r="CZ2143" s="104"/>
      <c r="DA2143" s="104"/>
      <c r="DB2143" s="104"/>
      <c r="DC2143" s="104"/>
      <c r="DD2143" s="104"/>
      <c r="DE2143" s="104"/>
      <c r="DF2143" s="104"/>
      <c r="DG2143" s="104"/>
      <c r="DH2143" s="104"/>
      <c r="DI2143" s="104"/>
      <c r="DJ2143" s="107"/>
    </row>
    <row r="2144" spans="1:114" x14ac:dyDescent="0.2">
      <c r="A2144" s="164"/>
      <c r="B2144" s="165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Q2144" s="116"/>
      <c r="R2144" s="116"/>
      <c r="S2144" s="116"/>
      <c r="T2144" s="116"/>
      <c r="U2144" s="116"/>
      <c r="V2144" s="116"/>
      <c r="W2144" s="116"/>
      <c r="X2144" s="116"/>
      <c r="Y2144" s="122"/>
      <c r="Z2144" s="104"/>
      <c r="AA2144" s="104"/>
      <c r="AB2144" s="104"/>
      <c r="AC2144" s="104"/>
      <c r="AD2144" s="104"/>
      <c r="AE2144" s="104"/>
      <c r="AF2144" s="104"/>
      <c r="AG2144" s="104"/>
      <c r="AH2144" s="104"/>
      <c r="AI2144" s="104"/>
      <c r="AJ2144" s="104"/>
      <c r="AK2144" s="104"/>
      <c r="AL2144" s="104"/>
      <c r="AM2144" s="104"/>
      <c r="AN2144" s="104"/>
      <c r="AO2144" s="104"/>
      <c r="AP2144" s="104"/>
      <c r="AQ2144" s="104"/>
      <c r="AR2144" s="104"/>
      <c r="AS2144" s="104"/>
      <c r="AT2144" s="104"/>
      <c r="AU2144" s="104"/>
      <c r="AV2144" s="104"/>
      <c r="AW2144" s="104"/>
      <c r="AX2144" s="104"/>
      <c r="AY2144" s="104"/>
      <c r="AZ2144" s="104"/>
      <c r="BA2144" s="104"/>
      <c r="BB2144" s="104"/>
      <c r="BC2144" s="104"/>
      <c r="BD2144" s="104"/>
      <c r="BE2144" s="104"/>
      <c r="BF2144" s="104"/>
      <c r="BG2144" s="104"/>
      <c r="BH2144" s="104"/>
      <c r="BI2144" s="104"/>
      <c r="BJ2144" s="104"/>
      <c r="BK2144" s="104"/>
      <c r="BL2144" s="104"/>
      <c r="BM2144" s="104"/>
      <c r="BN2144" s="104"/>
      <c r="BO2144" s="104"/>
      <c r="BP2144" s="104"/>
      <c r="BQ2144" s="104"/>
      <c r="BR2144" s="104"/>
      <c r="BS2144" s="104"/>
      <c r="BT2144" s="104"/>
      <c r="BU2144" s="104"/>
      <c r="BV2144" s="104"/>
      <c r="BW2144" s="104"/>
      <c r="BX2144" s="104"/>
      <c r="BY2144" s="104"/>
      <c r="BZ2144" s="104"/>
      <c r="CA2144" s="104"/>
      <c r="CB2144" s="104"/>
      <c r="CC2144" s="104"/>
      <c r="CD2144" s="104"/>
      <c r="CE2144" s="104"/>
      <c r="CF2144" s="104"/>
      <c r="CG2144" s="104"/>
      <c r="CH2144" s="104"/>
      <c r="CI2144" s="104"/>
      <c r="CJ2144" s="104"/>
      <c r="CK2144" s="104"/>
      <c r="CL2144" s="104"/>
      <c r="CM2144" s="104"/>
      <c r="CN2144" s="104"/>
      <c r="CO2144" s="104"/>
      <c r="CP2144" s="104"/>
      <c r="CQ2144" s="104"/>
      <c r="CR2144" s="104"/>
      <c r="CS2144" s="104"/>
      <c r="CT2144" s="104"/>
      <c r="CU2144" s="104"/>
      <c r="CV2144" s="104"/>
      <c r="CW2144" s="104"/>
      <c r="CX2144" s="104"/>
      <c r="CY2144" s="104"/>
      <c r="CZ2144" s="104"/>
      <c r="DA2144" s="104"/>
      <c r="DB2144" s="104"/>
      <c r="DC2144" s="104"/>
      <c r="DD2144" s="104"/>
      <c r="DE2144" s="104"/>
      <c r="DF2144" s="104"/>
      <c r="DG2144" s="104"/>
      <c r="DH2144" s="104"/>
      <c r="DI2144" s="104"/>
      <c r="DJ2144" s="107"/>
    </row>
    <row r="2145" spans="1:114" x14ac:dyDescent="0.2">
      <c r="A2145" s="164"/>
      <c r="B2145" s="165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Q2145" s="116"/>
      <c r="R2145" s="116"/>
      <c r="S2145" s="116"/>
      <c r="T2145" s="116"/>
      <c r="U2145" s="116"/>
      <c r="V2145" s="116"/>
      <c r="W2145" s="116"/>
      <c r="X2145" s="116"/>
      <c r="Y2145" s="122"/>
      <c r="Z2145" s="104"/>
      <c r="AA2145" s="104"/>
      <c r="AB2145" s="104"/>
      <c r="AC2145" s="104"/>
      <c r="AD2145" s="104"/>
      <c r="AE2145" s="104"/>
      <c r="AF2145" s="104"/>
      <c r="AG2145" s="104"/>
      <c r="AH2145" s="104"/>
      <c r="AI2145" s="104"/>
      <c r="AJ2145" s="104"/>
      <c r="AK2145" s="104"/>
      <c r="AL2145" s="104"/>
      <c r="AM2145" s="104"/>
      <c r="AN2145" s="104"/>
      <c r="AO2145" s="104"/>
      <c r="AP2145" s="104"/>
      <c r="AQ2145" s="104"/>
      <c r="AR2145" s="104"/>
      <c r="AS2145" s="104"/>
      <c r="AT2145" s="104"/>
      <c r="AU2145" s="104"/>
      <c r="AV2145" s="104"/>
      <c r="AW2145" s="104"/>
      <c r="AX2145" s="104"/>
      <c r="AY2145" s="104"/>
      <c r="AZ2145" s="104"/>
      <c r="BA2145" s="104"/>
      <c r="BB2145" s="104"/>
      <c r="BC2145" s="104"/>
      <c r="BD2145" s="104"/>
      <c r="BE2145" s="104"/>
      <c r="BF2145" s="104"/>
      <c r="BG2145" s="104"/>
      <c r="BH2145" s="104"/>
      <c r="BI2145" s="104"/>
      <c r="BJ2145" s="104"/>
      <c r="BK2145" s="104"/>
      <c r="BL2145" s="104"/>
      <c r="BM2145" s="104"/>
      <c r="BN2145" s="104"/>
      <c r="BO2145" s="104"/>
      <c r="BP2145" s="104"/>
      <c r="BQ2145" s="104"/>
      <c r="BR2145" s="104"/>
      <c r="BS2145" s="104"/>
      <c r="BT2145" s="104"/>
      <c r="BU2145" s="104"/>
      <c r="BV2145" s="104"/>
      <c r="BW2145" s="104"/>
      <c r="BX2145" s="104"/>
      <c r="BY2145" s="104"/>
      <c r="BZ2145" s="104"/>
      <c r="CA2145" s="104"/>
      <c r="CB2145" s="104"/>
      <c r="CC2145" s="104"/>
      <c r="CD2145" s="104"/>
      <c r="CE2145" s="104"/>
      <c r="CF2145" s="104"/>
      <c r="CG2145" s="104"/>
      <c r="CH2145" s="104"/>
      <c r="CI2145" s="104"/>
      <c r="CJ2145" s="104"/>
      <c r="CK2145" s="104"/>
      <c r="CL2145" s="104"/>
      <c r="CM2145" s="104"/>
      <c r="CN2145" s="104"/>
      <c r="CO2145" s="104"/>
      <c r="CP2145" s="104"/>
      <c r="CQ2145" s="104"/>
      <c r="CR2145" s="104"/>
      <c r="CS2145" s="104"/>
      <c r="CT2145" s="104"/>
      <c r="CU2145" s="104"/>
      <c r="CV2145" s="104"/>
      <c r="CW2145" s="104"/>
      <c r="CX2145" s="104"/>
      <c r="CY2145" s="104"/>
      <c r="CZ2145" s="104"/>
      <c r="DA2145" s="104"/>
      <c r="DB2145" s="104"/>
      <c r="DC2145" s="104"/>
      <c r="DD2145" s="104"/>
      <c r="DE2145" s="104"/>
      <c r="DF2145" s="104"/>
      <c r="DG2145" s="104"/>
      <c r="DH2145" s="104"/>
      <c r="DI2145" s="104"/>
      <c r="DJ2145" s="107"/>
    </row>
    <row r="2146" spans="1:114" x14ac:dyDescent="0.2">
      <c r="A2146" s="164"/>
      <c r="B2146" s="165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Q2146" s="116"/>
      <c r="R2146" s="116"/>
      <c r="S2146" s="116"/>
      <c r="T2146" s="116"/>
      <c r="U2146" s="116"/>
      <c r="V2146" s="116"/>
      <c r="W2146" s="116"/>
      <c r="X2146" s="116"/>
      <c r="Y2146" s="122"/>
      <c r="Z2146" s="104"/>
      <c r="AA2146" s="104"/>
      <c r="AB2146" s="104"/>
      <c r="AC2146" s="104"/>
      <c r="AD2146" s="104"/>
      <c r="AE2146" s="104"/>
      <c r="AF2146" s="104"/>
      <c r="AG2146" s="104"/>
      <c r="AH2146" s="104"/>
      <c r="AI2146" s="104"/>
      <c r="AJ2146" s="104"/>
      <c r="AK2146" s="104"/>
      <c r="AL2146" s="104"/>
      <c r="AM2146" s="104"/>
      <c r="AN2146" s="104"/>
      <c r="AO2146" s="104"/>
      <c r="AP2146" s="104"/>
      <c r="AQ2146" s="104"/>
      <c r="AR2146" s="104"/>
      <c r="AS2146" s="104"/>
      <c r="AT2146" s="104"/>
      <c r="AU2146" s="104"/>
      <c r="AV2146" s="104"/>
      <c r="AW2146" s="104"/>
      <c r="AX2146" s="104"/>
      <c r="AY2146" s="104"/>
      <c r="AZ2146" s="104"/>
      <c r="BA2146" s="104"/>
      <c r="BB2146" s="104"/>
      <c r="BC2146" s="104"/>
      <c r="BD2146" s="104"/>
      <c r="BE2146" s="104"/>
      <c r="BF2146" s="104"/>
      <c r="BG2146" s="104"/>
      <c r="BH2146" s="104"/>
      <c r="BI2146" s="104"/>
      <c r="BJ2146" s="104"/>
      <c r="BK2146" s="104"/>
      <c r="BL2146" s="104"/>
      <c r="BM2146" s="104"/>
      <c r="BN2146" s="104"/>
      <c r="BO2146" s="104"/>
      <c r="BP2146" s="104"/>
      <c r="BQ2146" s="104"/>
      <c r="BR2146" s="104"/>
      <c r="BS2146" s="104"/>
      <c r="BT2146" s="104"/>
      <c r="BU2146" s="104"/>
      <c r="BV2146" s="104"/>
      <c r="BW2146" s="104"/>
      <c r="BX2146" s="104"/>
      <c r="BY2146" s="104"/>
      <c r="BZ2146" s="104"/>
      <c r="CA2146" s="104"/>
      <c r="CB2146" s="104"/>
      <c r="CC2146" s="104"/>
      <c r="CD2146" s="104"/>
      <c r="CE2146" s="104"/>
      <c r="CF2146" s="104"/>
      <c r="CG2146" s="104"/>
      <c r="CH2146" s="104"/>
      <c r="CI2146" s="104"/>
      <c r="CJ2146" s="104"/>
      <c r="CK2146" s="104"/>
      <c r="CL2146" s="104"/>
      <c r="CM2146" s="104"/>
      <c r="CN2146" s="104"/>
      <c r="CO2146" s="104"/>
      <c r="CP2146" s="104"/>
      <c r="CQ2146" s="104"/>
      <c r="CR2146" s="104"/>
      <c r="CS2146" s="104"/>
      <c r="CT2146" s="104"/>
      <c r="CU2146" s="104"/>
      <c r="CV2146" s="104"/>
      <c r="CW2146" s="104"/>
      <c r="CX2146" s="104"/>
      <c r="CY2146" s="104"/>
      <c r="CZ2146" s="104"/>
      <c r="DA2146" s="104"/>
      <c r="DB2146" s="104"/>
      <c r="DC2146" s="104"/>
      <c r="DD2146" s="104"/>
      <c r="DE2146" s="104"/>
      <c r="DF2146" s="104"/>
      <c r="DG2146" s="104"/>
      <c r="DH2146" s="104"/>
      <c r="DI2146" s="104"/>
      <c r="DJ2146" s="107"/>
    </row>
    <row r="2147" spans="1:114" x14ac:dyDescent="0.2">
      <c r="A2147" s="164"/>
      <c r="B2147" s="165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Q2147" s="116"/>
      <c r="R2147" s="116"/>
      <c r="S2147" s="116"/>
      <c r="T2147" s="116"/>
      <c r="U2147" s="116"/>
      <c r="V2147" s="116"/>
      <c r="W2147" s="116"/>
      <c r="X2147" s="116"/>
      <c r="Y2147" s="122"/>
      <c r="Z2147" s="104"/>
      <c r="AA2147" s="104"/>
      <c r="AB2147" s="104"/>
      <c r="AC2147" s="104"/>
      <c r="AD2147" s="104"/>
      <c r="AE2147" s="104"/>
      <c r="AF2147" s="104"/>
      <c r="AG2147" s="104"/>
      <c r="AH2147" s="104"/>
      <c r="AI2147" s="104"/>
      <c r="AJ2147" s="104"/>
      <c r="AK2147" s="104"/>
      <c r="AL2147" s="104"/>
      <c r="AM2147" s="104"/>
      <c r="AN2147" s="104"/>
      <c r="AO2147" s="104"/>
      <c r="AP2147" s="104"/>
      <c r="AQ2147" s="104"/>
      <c r="AR2147" s="104"/>
      <c r="AS2147" s="104"/>
      <c r="AT2147" s="104"/>
      <c r="AU2147" s="104"/>
      <c r="AV2147" s="104"/>
      <c r="AW2147" s="104"/>
      <c r="AX2147" s="104"/>
      <c r="AY2147" s="104"/>
      <c r="AZ2147" s="104"/>
      <c r="BA2147" s="104"/>
      <c r="BB2147" s="104"/>
      <c r="BC2147" s="104"/>
      <c r="BD2147" s="104"/>
      <c r="BE2147" s="104"/>
      <c r="BF2147" s="104"/>
      <c r="BG2147" s="104"/>
      <c r="BH2147" s="104"/>
      <c r="BI2147" s="104"/>
      <c r="BJ2147" s="104"/>
      <c r="BK2147" s="104"/>
      <c r="BL2147" s="104"/>
      <c r="BM2147" s="104"/>
      <c r="BN2147" s="104"/>
      <c r="BO2147" s="104"/>
      <c r="BP2147" s="104"/>
      <c r="BQ2147" s="104"/>
      <c r="BR2147" s="104"/>
      <c r="BS2147" s="104"/>
      <c r="BT2147" s="104"/>
      <c r="BU2147" s="104"/>
      <c r="BV2147" s="104"/>
      <c r="BW2147" s="104"/>
      <c r="BX2147" s="104"/>
      <c r="BY2147" s="104"/>
      <c r="BZ2147" s="104"/>
      <c r="CA2147" s="104"/>
      <c r="CB2147" s="104"/>
      <c r="CC2147" s="104"/>
      <c r="CD2147" s="104"/>
      <c r="CE2147" s="104"/>
      <c r="CF2147" s="104"/>
      <c r="CG2147" s="104"/>
      <c r="CH2147" s="104"/>
      <c r="CI2147" s="104"/>
      <c r="CJ2147" s="104"/>
      <c r="CK2147" s="104"/>
      <c r="CL2147" s="104"/>
      <c r="CM2147" s="104"/>
      <c r="CN2147" s="104"/>
      <c r="CO2147" s="104"/>
      <c r="CP2147" s="104"/>
      <c r="CQ2147" s="104"/>
      <c r="CR2147" s="104"/>
      <c r="CS2147" s="104"/>
      <c r="CT2147" s="104"/>
      <c r="CU2147" s="104"/>
      <c r="CV2147" s="104"/>
      <c r="CW2147" s="104"/>
      <c r="CX2147" s="104"/>
      <c r="CY2147" s="104"/>
      <c r="CZ2147" s="104"/>
      <c r="DA2147" s="104"/>
      <c r="DB2147" s="104"/>
      <c r="DC2147" s="104"/>
      <c r="DD2147" s="104"/>
      <c r="DE2147" s="104"/>
      <c r="DF2147" s="104"/>
      <c r="DG2147" s="104"/>
      <c r="DH2147" s="104"/>
      <c r="DI2147" s="104"/>
      <c r="DJ2147" s="107"/>
    </row>
    <row r="2148" spans="1:114" x14ac:dyDescent="0.2">
      <c r="A2148" s="164"/>
      <c r="B2148" s="165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Q2148" s="116"/>
      <c r="R2148" s="116"/>
      <c r="S2148" s="116"/>
      <c r="T2148" s="116"/>
      <c r="U2148" s="116"/>
      <c r="V2148" s="116"/>
      <c r="W2148" s="116"/>
      <c r="X2148" s="116"/>
      <c r="Y2148" s="122"/>
      <c r="Z2148" s="104"/>
      <c r="AA2148" s="104"/>
      <c r="AB2148" s="104"/>
      <c r="AC2148" s="104"/>
      <c r="AD2148" s="104"/>
      <c r="AE2148" s="104"/>
      <c r="AF2148" s="104"/>
      <c r="AG2148" s="104"/>
      <c r="AH2148" s="104"/>
      <c r="AI2148" s="104"/>
      <c r="AJ2148" s="104"/>
      <c r="AK2148" s="104"/>
      <c r="AL2148" s="104"/>
      <c r="AM2148" s="104"/>
      <c r="AN2148" s="104"/>
      <c r="AO2148" s="104"/>
      <c r="AP2148" s="104"/>
      <c r="AQ2148" s="104"/>
      <c r="AR2148" s="104"/>
      <c r="AS2148" s="104"/>
      <c r="AT2148" s="104"/>
      <c r="AU2148" s="104"/>
      <c r="AV2148" s="104"/>
      <c r="AW2148" s="104"/>
      <c r="AX2148" s="104"/>
      <c r="AY2148" s="104"/>
      <c r="AZ2148" s="104"/>
      <c r="BA2148" s="104"/>
      <c r="BB2148" s="104"/>
      <c r="BC2148" s="104"/>
      <c r="BD2148" s="104"/>
      <c r="BE2148" s="104"/>
      <c r="BF2148" s="104"/>
      <c r="BG2148" s="104"/>
      <c r="BH2148" s="104"/>
      <c r="BI2148" s="104"/>
      <c r="BJ2148" s="104"/>
      <c r="BK2148" s="104"/>
      <c r="BL2148" s="104"/>
      <c r="BM2148" s="104"/>
      <c r="BN2148" s="104"/>
      <c r="BO2148" s="104"/>
      <c r="BP2148" s="104"/>
      <c r="BQ2148" s="104"/>
      <c r="BR2148" s="104"/>
      <c r="BS2148" s="104"/>
      <c r="BT2148" s="104"/>
      <c r="BU2148" s="104"/>
      <c r="BV2148" s="104"/>
      <c r="BW2148" s="104"/>
      <c r="BX2148" s="104"/>
      <c r="BY2148" s="104"/>
      <c r="BZ2148" s="104"/>
      <c r="CA2148" s="104"/>
      <c r="CB2148" s="104"/>
      <c r="CC2148" s="104"/>
      <c r="CD2148" s="104"/>
      <c r="CE2148" s="104"/>
      <c r="CF2148" s="104"/>
      <c r="CG2148" s="104"/>
      <c r="CH2148" s="104"/>
      <c r="CI2148" s="104"/>
      <c r="CJ2148" s="104"/>
      <c r="CK2148" s="104"/>
      <c r="CL2148" s="104"/>
      <c r="CM2148" s="104"/>
      <c r="CN2148" s="104"/>
      <c r="CO2148" s="104"/>
      <c r="CP2148" s="104"/>
      <c r="CQ2148" s="104"/>
      <c r="CR2148" s="104"/>
      <c r="CS2148" s="104"/>
      <c r="CT2148" s="104"/>
      <c r="CU2148" s="104"/>
      <c r="CV2148" s="104"/>
      <c r="CW2148" s="104"/>
      <c r="CX2148" s="104"/>
      <c r="CY2148" s="104"/>
      <c r="CZ2148" s="104"/>
      <c r="DA2148" s="104"/>
      <c r="DB2148" s="104"/>
      <c r="DC2148" s="104"/>
      <c r="DD2148" s="104"/>
      <c r="DE2148" s="104"/>
      <c r="DF2148" s="104"/>
      <c r="DG2148" s="104"/>
      <c r="DH2148" s="104"/>
      <c r="DI2148" s="104"/>
      <c r="DJ2148" s="107"/>
    </row>
    <row r="2149" spans="1:114" x14ac:dyDescent="0.2">
      <c r="A2149" s="164"/>
      <c r="B2149" s="165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Q2149" s="116"/>
      <c r="R2149" s="116"/>
      <c r="S2149" s="116"/>
      <c r="T2149" s="116"/>
      <c r="U2149" s="116"/>
      <c r="V2149" s="116"/>
      <c r="W2149" s="116"/>
      <c r="X2149" s="116"/>
      <c r="Y2149" s="122"/>
      <c r="Z2149" s="104"/>
      <c r="AA2149" s="104"/>
      <c r="AB2149" s="104"/>
      <c r="AC2149" s="104"/>
      <c r="AD2149" s="104"/>
      <c r="AE2149" s="104"/>
      <c r="AF2149" s="104"/>
      <c r="AG2149" s="104"/>
      <c r="AH2149" s="104"/>
      <c r="AI2149" s="104"/>
      <c r="AJ2149" s="104"/>
      <c r="AK2149" s="104"/>
      <c r="AL2149" s="104"/>
      <c r="AM2149" s="104"/>
      <c r="AN2149" s="104"/>
      <c r="AO2149" s="104"/>
      <c r="AP2149" s="104"/>
      <c r="AQ2149" s="104"/>
      <c r="AR2149" s="104"/>
      <c r="AS2149" s="104"/>
      <c r="AT2149" s="104"/>
      <c r="AU2149" s="104"/>
      <c r="AV2149" s="104"/>
      <c r="AW2149" s="104"/>
      <c r="AX2149" s="104"/>
      <c r="AY2149" s="104"/>
      <c r="AZ2149" s="104"/>
      <c r="BA2149" s="104"/>
      <c r="BB2149" s="104"/>
      <c r="BC2149" s="104"/>
      <c r="BD2149" s="104"/>
      <c r="BE2149" s="104"/>
      <c r="BF2149" s="104"/>
      <c r="BG2149" s="104"/>
      <c r="BH2149" s="104"/>
      <c r="BI2149" s="104"/>
      <c r="BJ2149" s="104"/>
      <c r="BK2149" s="104"/>
      <c r="BL2149" s="104"/>
      <c r="BM2149" s="104"/>
      <c r="BN2149" s="104"/>
      <c r="BO2149" s="104"/>
      <c r="BP2149" s="104"/>
      <c r="BQ2149" s="104"/>
      <c r="BR2149" s="104"/>
      <c r="BS2149" s="104"/>
      <c r="BT2149" s="104"/>
      <c r="BU2149" s="104"/>
      <c r="BV2149" s="104"/>
      <c r="BW2149" s="104"/>
      <c r="BX2149" s="104"/>
      <c r="BY2149" s="104"/>
      <c r="BZ2149" s="104"/>
      <c r="CA2149" s="104"/>
      <c r="CB2149" s="104"/>
      <c r="CC2149" s="104"/>
      <c r="CD2149" s="104"/>
      <c r="CE2149" s="104"/>
      <c r="CF2149" s="104"/>
      <c r="CG2149" s="104"/>
      <c r="CH2149" s="104"/>
      <c r="CI2149" s="104"/>
      <c r="CJ2149" s="104"/>
      <c r="CK2149" s="104"/>
      <c r="CL2149" s="104"/>
      <c r="CM2149" s="104"/>
      <c r="CN2149" s="104"/>
      <c r="CO2149" s="104"/>
      <c r="CP2149" s="104"/>
      <c r="CQ2149" s="104"/>
      <c r="CR2149" s="104"/>
      <c r="CS2149" s="104"/>
      <c r="CT2149" s="104"/>
      <c r="CU2149" s="104"/>
      <c r="CV2149" s="104"/>
      <c r="CW2149" s="104"/>
      <c r="CX2149" s="104"/>
      <c r="CY2149" s="104"/>
      <c r="CZ2149" s="104"/>
      <c r="DA2149" s="104"/>
      <c r="DB2149" s="104"/>
      <c r="DC2149" s="104"/>
      <c r="DD2149" s="104"/>
      <c r="DE2149" s="104"/>
      <c r="DF2149" s="104"/>
      <c r="DG2149" s="104"/>
      <c r="DH2149" s="104"/>
      <c r="DI2149" s="104"/>
      <c r="DJ2149" s="107"/>
    </row>
    <row r="2150" spans="1:114" x14ac:dyDescent="0.2">
      <c r="A2150" s="164"/>
      <c r="B2150" s="165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Q2150" s="116"/>
      <c r="R2150" s="116"/>
      <c r="S2150" s="116"/>
      <c r="T2150" s="116"/>
      <c r="U2150" s="116"/>
      <c r="V2150" s="116"/>
      <c r="W2150" s="116"/>
      <c r="X2150" s="116"/>
      <c r="Y2150" s="122"/>
      <c r="Z2150" s="104"/>
      <c r="AA2150" s="104"/>
      <c r="AB2150" s="104"/>
      <c r="AC2150" s="104"/>
      <c r="AD2150" s="104"/>
      <c r="AE2150" s="104"/>
      <c r="AF2150" s="104"/>
      <c r="AG2150" s="104"/>
      <c r="AH2150" s="104"/>
      <c r="AI2150" s="104"/>
      <c r="AJ2150" s="104"/>
      <c r="AK2150" s="104"/>
      <c r="AL2150" s="104"/>
      <c r="AM2150" s="104"/>
      <c r="AN2150" s="104"/>
      <c r="AO2150" s="104"/>
      <c r="AP2150" s="104"/>
      <c r="AQ2150" s="104"/>
      <c r="AR2150" s="104"/>
      <c r="AS2150" s="104"/>
      <c r="AT2150" s="104"/>
      <c r="AU2150" s="104"/>
      <c r="AV2150" s="104"/>
      <c r="AW2150" s="104"/>
      <c r="AX2150" s="104"/>
      <c r="AY2150" s="104"/>
      <c r="AZ2150" s="104"/>
      <c r="BA2150" s="104"/>
      <c r="BB2150" s="104"/>
      <c r="BC2150" s="104"/>
      <c r="BD2150" s="104"/>
      <c r="BE2150" s="104"/>
      <c r="BF2150" s="104"/>
      <c r="BG2150" s="104"/>
      <c r="BH2150" s="104"/>
      <c r="BI2150" s="104"/>
      <c r="BJ2150" s="104"/>
      <c r="BK2150" s="104"/>
      <c r="BL2150" s="104"/>
      <c r="BM2150" s="104"/>
      <c r="BN2150" s="104"/>
      <c r="BO2150" s="104"/>
      <c r="BP2150" s="104"/>
      <c r="BQ2150" s="104"/>
      <c r="BR2150" s="104"/>
      <c r="BS2150" s="104"/>
      <c r="BT2150" s="104"/>
      <c r="BU2150" s="104"/>
      <c r="BV2150" s="104"/>
      <c r="BW2150" s="104"/>
      <c r="BX2150" s="104"/>
      <c r="BY2150" s="104"/>
      <c r="BZ2150" s="104"/>
      <c r="CA2150" s="104"/>
      <c r="CB2150" s="104"/>
      <c r="CC2150" s="104"/>
      <c r="CD2150" s="104"/>
      <c r="CE2150" s="104"/>
      <c r="CF2150" s="104"/>
      <c r="CG2150" s="104"/>
      <c r="CH2150" s="104"/>
      <c r="CI2150" s="104"/>
      <c r="CJ2150" s="104"/>
      <c r="CK2150" s="104"/>
      <c r="CL2150" s="104"/>
      <c r="CM2150" s="104"/>
      <c r="CN2150" s="104"/>
      <c r="CO2150" s="104"/>
      <c r="CP2150" s="104"/>
      <c r="CQ2150" s="104"/>
      <c r="CR2150" s="104"/>
      <c r="CS2150" s="104"/>
      <c r="CT2150" s="104"/>
      <c r="CU2150" s="104"/>
      <c r="CV2150" s="104"/>
      <c r="CW2150" s="104"/>
      <c r="CX2150" s="104"/>
      <c r="CY2150" s="104"/>
      <c r="CZ2150" s="104"/>
      <c r="DA2150" s="104"/>
      <c r="DB2150" s="104"/>
      <c r="DC2150" s="104"/>
      <c r="DD2150" s="104"/>
      <c r="DE2150" s="104"/>
      <c r="DF2150" s="104"/>
      <c r="DG2150" s="104"/>
      <c r="DH2150" s="104"/>
      <c r="DI2150" s="104"/>
      <c r="DJ2150" s="107"/>
    </row>
    <row r="2151" spans="1:114" x14ac:dyDescent="0.2">
      <c r="A2151" s="164"/>
      <c r="B2151" s="165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Q2151" s="116"/>
      <c r="R2151" s="116"/>
      <c r="S2151" s="116"/>
      <c r="T2151" s="116"/>
      <c r="U2151" s="116"/>
      <c r="V2151" s="116"/>
      <c r="W2151" s="116"/>
      <c r="X2151" s="116"/>
      <c r="Y2151" s="122"/>
      <c r="Z2151" s="104"/>
      <c r="AA2151" s="104"/>
      <c r="AB2151" s="104"/>
      <c r="AC2151" s="104"/>
      <c r="AD2151" s="104"/>
      <c r="AE2151" s="104"/>
      <c r="AF2151" s="104"/>
      <c r="AG2151" s="104"/>
      <c r="AH2151" s="104"/>
      <c r="AI2151" s="104"/>
      <c r="AJ2151" s="104"/>
      <c r="AK2151" s="104"/>
      <c r="AL2151" s="104"/>
      <c r="AM2151" s="104"/>
      <c r="AN2151" s="104"/>
      <c r="AO2151" s="104"/>
      <c r="AP2151" s="104"/>
      <c r="AQ2151" s="104"/>
      <c r="AR2151" s="104"/>
      <c r="AS2151" s="104"/>
      <c r="AT2151" s="104"/>
      <c r="AU2151" s="104"/>
      <c r="AV2151" s="104"/>
      <c r="AW2151" s="104"/>
      <c r="AX2151" s="104"/>
      <c r="AY2151" s="104"/>
      <c r="AZ2151" s="104"/>
      <c r="BA2151" s="104"/>
      <c r="BB2151" s="104"/>
      <c r="BC2151" s="104"/>
      <c r="BD2151" s="104"/>
      <c r="BE2151" s="104"/>
      <c r="BF2151" s="104"/>
      <c r="BG2151" s="104"/>
      <c r="BH2151" s="104"/>
      <c r="BI2151" s="104"/>
      <c r="BJ2151" s="104"/>
      <c r="BK2151" s="104"/>
      <c r="BL2151" s="104"/>
      <c r="BM2151" s="104"/>
      <c r="BN2151" s="104"/>
      <c r="BO2151" s="104"/>
      <c r="BP2151" s="104"/>
      <c r="BQ2151" s="104"/>
      <c r="BR2151" s="104"/>
      <c r="BS2151" s="104"/>
      <c r="BT2151" s="104"/>
      <c r="BU2151" s="104"/>
      <c r="BV2151" s="104"/>
      <c r="BW2151" s="104"/>
      <c r="BX2151" s="104"/>
      <c r="BY2151" s="104"/>
      <c r="BZ2151" s="104"/>
      <c r="CA2151" s="104"/>
      <c r="CB2151" s="104"/>
      <c r="CC2151" s="104"/>
      <c r="CD2151" s="104"/>
      <c r="CE2151" s="104"/>
      <c r="CF2151" s="104"/>
      <c r="CG2151" s="104"/>
      <c r="CH2151" s="104"/>
      <c r="CI2151" s="104"/>
      <c r="CJ2151" s="104"/>
      <c r="CK2151" s="104"/>
      <c r="CL2151" s="104"/>
      <c r="CM2151" s="104"/>
      <c r="CN2151" s="104"/>
      <c r="CO2151" s="104"/>
      <c r="CP2151" s="104"/>
      <c r="CQ2151" s="104"/>
      <c r="CR2151" s="104"/>
      <c r="CS2151" s="104"/>
      <c r="CT2151" s="104"/>
      <c r="CU2151" s="104"/>
      <c r="CV2151" s="104"/>
      <c r="CW2151" s="104"/>
      <c r="CX2151" s="104"/>
      <c r="CY2151" s="104"/>
      <c r="CZ2151" s="104"/>
      <c r="DA2151" s="104"/>
      <c r="DB2151" s="104"/>
      <c r="DC2151" s="104"/>
      <c r="DD2151" s="104"/>
      <c r="DE2151" s="104"/>
      <c r="DF2151" s="104"/>
      <c r="DG2151" s="104"/>
      <c r="DH2151" s="104"/>
      <c r="DI2151" s="104"/>
      <c r="DJ2151" s="107"/>
    </row>
    <row r="2152" spans="1:114" x14ac:dyDescent="0.2">
      <c r="A2152" s="164"/>
      <c r="B2152" s="165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Q2152" s="116"/>
      <c r="R2152" s="116"/>
      <c r="S2152" s="116"/>
      <c r="T2152" s="116"/>
      <c r="U2152" s="116"/>
      <c r="V2152" s="116"/>
      <c r="W2152" s="116"/>
      <c r="X2152" s="116"/>
      <c r="Y2152" s="122"/>
      <c r="Z2152" s="104"/>
      <c r="AA2152" s="104"/>
      <c r="AB2152" s="104"/>
      <c r="AC2152" s="104"/>
      <c r="AD2152" s="104"/>
      <c r="AE2152" s="104"/>
      <c r="AF2152" s="104"/>
      <c r="AG2152" s="104"/>
      <c r="AH2152" s="104"/>
      <c r="AI2152" s="104"/>
      <c r="AJ2152" s="104"/>
      <c r="AK2152" s="104"/>
      <c r="AL2152" s="104"/>
      <c r="AM2152" s="104"/>
      <c r="AN2152" s="104"/>
      <c r="AO2152" s="104"/>
      <c r="AP2152" s="104"/>
      <c r="AQ2152" s="104"/>
      <c r="AR2152" s="104"/>
      <c r="AS2152" s="104"/>
      <c r="AT2152" s="104"/>
      <c r="AU2152" s="104"/>
      <c r="AV2152" s="104"/>
      <c r="AW2152" s="104"/>
      <c r="AX2152" s="104"/>
      <c r="AY2152" s="104"/>
      <c r="AZ2152" s="104"/>
      <c r="BA2152" s="104"/>
      <c r="BB2152" s="104"/>
      <c r="BC2152" s="104"/>
      <c r="BD2152" s="104"/>
      <c r="BE2152" s="104"/>
      <c r="BF2152" s="104"/>
      <c r="BG2152" s="104"/>
      <c r="BH2152" s="104"/>
      <c r="BI2152" s="104"/>
      <c r="BJ2152" s="104"/>
      <c r="BK2152" s="104"/>
      <c r="BL2152" s="104"/>
      <c r="BM2152" s="104"/>
      <c r="BN2152" s="104"/>
      <c r="BO2152" s="104"/>
      <c r="BP2152" s="104"/>
      <c r="BQ2152" s="104"/>
      <c r="BR2152" s="104"/>
      <c r="BS2152" s="104"/>
      <c r="BT2152" s="104"/>
      <c r="BU2152" s="104"/>
      <c r="BV2152" s="104"/>
      <c r="BW2152" s="104"/>
      <c r="BX2152" s="104"/>
      <c r="BY2152" s="104"/>
      <c r="BZ2152" s="104"/>
      <c r="CA2152" s="104"/>
      <c r="CB2152" s="104"/>
      <c r="CC2152" s="104"/>
      <c r="CD2152" s="104"/>
      <c r="CE2152" s="104"/>
      <c r="CF2152" s="104"/>
      <c r="CG2152" s="104"/>
      <c r="CH2152" s="104"/>
      <c r="CI2152" s="104"/>
      <c r="CJ2152" s="104"/>
      <c r="CK2152" s="104"/>
      <c r="CL2152" s="104"/>
      <c r="CM2152" s="104"/>
      <c r="CN2152" s="104"/>
      <c r="CO2152" s="104"/>
      <c r="CP2152" s="104"/>
      <c r="CQ2152" s="104"/>
      <c r="CR2152" s="104"/>
      <c r="CS2152" s="104"/>
      <c r="CT2152" s="104"/>
      <c r="CU2152" s="104"/>
      <c r="CV2152" s="104"/>
      <c r="CW2152" s="104"/>
      <c r="CX2152" s="104"/>
      <c r="CY2152" s="104"/>
      <c r="CZ2152" s="104"/>
      <c r="DA2152" s="104"/>
      <c r="DB2152" s="104"/>
      <c r="DC2152" s="104"/>
      <c r="DD2152" s="104"/>
      <c r="DE2152" s="104"/>
      <c r="DF2152" s="104"/>
      <c r="DG2152" s="104"/>
      <c r="DH2152" s="104"/>
      <c r="DI2152" s="104"/>
      <c r="DJ2152" s="107"/>
    </row>
    <row r="2153" spans="1:114" x14ac:dyDescent="0.2">
      <c r="A2153" s="164"/>
      <c r="B2153" s="165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Q2153" s="116"/>
      <c r="R2153" s="116"/>
      <c r="S2153" s="116"/>
      <c r="T2153" s="116"/>
      <c r="U2153" s="116"/>
      <c r="V2153" s="116"/>
      <c r="W2153" s="116"/>
      <c r="X2153" s="116"/>
      <c r="Y2153" s="122"/>
      <c r="Z2153" s="104"/>
      <c r="AA2153" s="104"/>
      <c r="AB2153" s="104"/>
      <c r="AC2153" s="104"/>
      <c r="AD2153" s="104"/>
      <c r="AE2153" s="104"/>
      <c r="AF2153" s="104"/>
      <c r="AG2153" s="104"/>
      <c r="AH2153" s="104"/>
      <c r="AI2153" s="104"/>
      <c r="AJ2153" s="104"/>
      <c r="AK2153" s="104"/>
      <c r="AL2153" s="104"/>
      <c r="AM2153" s="104"/>
      <c r="AN2153" s="104"/>
      <c r="AO2153" s="104"/>
      <c r="AP2153" s="104"/>
      <c r="AQ2153" s="104"/>
      <c r="AR2153" s="104"/>
      <c r="AS2153" s="104"/>
      <c r="AT2153" s="104"/>
      <c r="AU2153" s="104"/>
      <c r="AV2153" s="104"/>
      <c r="AW2153" s="104"/>
      <c r="AX2153" s="104"/>
      <c r="AY2153" s="104"/>
      <c r="AZ2153" s="104"/>
      <c r="BA2153" s="104"/>
      <c r="BB2153" s="104"/>
      <c r="BC2153" s="104"/>
      <c r="BD2153" s="104"/>
      <c r="BE2153" s="104"/>
      <c r="BF2153" s="104"/>
      <c r="BG2153" s="104"/>
      <c r="BH2153" s="104"/>
      <c r="BI2153" s="104"/>
      <c r="BJ2153" s="104"/>
      <c r="BK2153" s="104"/>
      <c r="BL2153" s="104"/>
      <c r="BM2153" s="104"/>
      <c r="BN2153" s="104"/>
      <c r="BO2153" s="104"/>
      <c r="BP2153" s="104"/>
      <c r="BQ2153" s="104"/>
      <c r="BR2153" s="104"/>
      <c r="BS2153" s="104"/>
      <c r="BT2153" s="104"/>
      <c r="BU2153" s="104"/>
      <c r="BV2153" s="104"/>
      <c r="BW2153" s="104"/>
      <c r="BX2153" s="104"/>
      <c r="BY2153" s="104"/>
      <c r="BZ2153" s="104"/>
      <c r="CA2153" s="104"/>
      <c r="CB2153" s="104"/>
      <c r="CC2153" s="104"/>
      <c r="CD2153" s="104"/>
      <c r="CE2153" s="104"/>
      <c r="CF2153" s="104"/>
      <c r="CG2153" s="104"/>
      <c r="CH2153" s="104"/>
      <c r="CI2153" s="104"/>
      <c r="CJ2153" s="104"/>
      <c r="CK2153" s="104"/>
      <c r="CL2153" s="104"/>
      <c r="CM2153" s="104"/>
      <c r="CN2153" s="104"/>
      <c r="CO2153" s="104"/>
      <c r="CP2153" s="104"/>
      <c r="CQ2153" s="104"/>
      <c r="CR2153" s="104"/>
      <c r="CS2153" s="104"/>
      <c r="CT2153" s="104"/>
      <c r="CU2153" s="104"/>
      <c r="CV2153" s="104"/>
      <c r="CW2153" s="104"/>
      <c r="CX2153" s="104"/>
      <c r="CY2153" s="104"/>
      <c r="CZ2153" s="104"/>
      <c r="DA2153" s="104"/>
      <c r="DB2153" s="104"/>
      <c r="DC2153" s="104"/>
      <c r="DD2153" s="104"/>
      <c r="DE2153" s="104"/>
      <c r="DF2153" s="104"/>
      <c r="DG2153" s="104"/>
      <c r="DH2153" s="104"/>
      <c r="DI2153" s="104"/>
      <c r="DJ2153" s="107"/>
    </row>
    <row r="2154" spans="1:114" x14ac:dyDescent="0.2">
      <c r="A2154" s="164"/>
      <c r="B2154" s="165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Q2154" s="116"/>
      <c r="R2154" s="116"/>
      <c r="S2154" s="116"/>
      <c r="T2154" s="116"/>
      <c r="U2154" s="116"/>
      <c r="V2154" s="116"/>
      <c r="W2154" s="116"/>
      <c r="X2154" s="116"/>
      <c r="Y2154" s="122"/>
      <c r="Z2154" s="104"/>
      <c r="AA2154" s="104"/>
      <c r="AB2154" s="104"/>
      <c r="AC2154" s="104"/>
      <c r="AD2154" s="104"/>
      <c r="AE2154" s="104"/>
      <c r="AF2154" s="104"/>
      <c r="AG2154" s="104"/>
      <c r="AH2154" s="104"/>
      <c r="AI2154" s="104"/>
      <c r="AJ2154" s="104"/>
      <c r="AK2154" s="104"/>
      <c r="AL2154" s="104"/>
      <c r="AM2154" s="104"/>
      <c r="AN2154" s="104"/>
      <c r="AO2154" s="104"/>
      <c r="AP2154" s="104"/>
      <c r="AQ2154" s="104"/>
      <c r="AR2154" s="104"/>
      <c r="AS2154" s="104"/>
      <c r="AT2154" s="104"/>
      <c r="AU2154" s="104"/>
      <c r="AV2154" s="104"/>
      <c r="AW2154" s="104"/>
      <c r="AX2154" s="104"/>
      <c r="AY2154" s="104"/>
      <c r="AZ2154" s="104"/>
      <c r="BA2154" s="104"/>
      <c r="BB2154" s="104"/>
      <c r="BC2154" s="104"/>
      <c r="BD2154" s="104"/>
      <c r="BE2154" s="104"/>
      <c r="BF2154" s="104"/>
      <c r="BG2154" s="104"/>
      <c r="BH2154" s="104"/>
      <c r="BI2154" s="104"/>
      <c r="BJ2154" s="104"/>
      <c r="BK2154" s="104"/>
      <c r="BL2154" s="104"/>
      <c r="BM2154" s="104"/>
      <c r="BN2154" s="104"/>
      <c r="BO2154" s="104"/>
      <c r="BP2154" s="104"/>
      <c r="BQ2154" s="104"/>
      <c r="BR2154" s="104"/>
      <c r="BS2154" s="104"/>
      <c r="BT2154" s="104"/>
      <c r="BU2154" s="104"/>
      <c r="BV2154" s="104"/>
      <c r="BW2154" s="104"/>
      <c r="BX2154" s="104"/>
      <c r="BY2154" s="104"/>
      <c r="BZ2154" s="104"/>
      <c r="CA2154" s="104"/>
      <c r="CB2154" s="104"/>
      <c r="CC2154" s="104"/>
      <c r="CD2154" s="104"/>
      <c r="CE2154" s="104"/>
      <c r="CF2154" s="104"/>
      <c r="CG2154" s="104"/>
      <c r="CH2154" s="104"/>
      <c r="CI2154" s="104"/>
      <c r="CJ2154" s="104"/>
      <c r="CK2154" s="104"/>
      <c r="CL2154" s="104"/>
      <c r="CM2154" s="104"/>
      <c r="CN2154" s="104"/>
      <c r="CO2154" s="104"/>
      <c r="CP2154" s="104"/>
      <c r="CQ2154" s="104"/>
      <c r="CR2154" s="104"/>
      <c r="CS2154" s="104"/>
      <c r="CT2154" s="104"/>
      <c r="CU2154" s="104"/>
      <c r="CV2154" s="104"/>
      <c r="CW2154" s="104"/>
      <c r="CX2154" s="104"/>
      <c r="CY2154" s="104"/>
      <c r="CZ2154" s="104"/>
      <c r="DA2154" s="104"/>
      <c r="DB2154" s="104"/>
      <c r="DC2154" s="104"/>
      <c r="DD2154" s="104"/>
      <c r="DE2154" s="104"/>
      <c r="DF2154" s="104"/>
      <c r="DG2154" s="104"/>
      <c r="DH2154" s="104"/>
      <c r="DI2154" s="104"/>
      <c r="DJ2154" s="107"/>
    </row>
    <row r="2155" spans="1:114" x14ac:dyDescent="0.2">
      <c r="A2155" s="164"/>
      <c r="B2155" s="165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Q2155" s="116"/>
      <c r="R2155" s="116"/>
      <c r="S2155" s="116"/>
      <c r="T2155" s="116"/>
      <c r="U2155" s="116"/>
      <c r="V2155" s="116"/>
      <c r="W2155" s="116"/>
      <c r="X2155" s="116"/>
      <c r="Y2155" s="122"/>
      <c r="Z2155" s="104"/>
      <c r="AA2155" s="104"/>
      <c r="AB2155" s="104"/>
      <c r="AC2155" s="104"/>
      <c r="AD2155" s="104"/>
      <c r="AE2155" s="104"/>
      <c r="AF2155" s="104"/>
      <c r="AG2155" s="104"/>
      <c r="AH2155" s="104"/>
      <c r="AI2155" s="104"/>
      <c r="AJ2155" s="104"/>
      <c r="AK2155" s="104"/>
      <c r="AL2155" s="104"/>
      <c r="AM2155" s="104"/>
      <c r="AN2155" s="104"/>
      <c r="AO2155" s="104"/>
      <c r="AP2155" s="104"/>
      <c r="AQ2155" s="104"/>
      <c r="AR2155" s="104"/>
      <c r="AS2155" s="104"/>
      <c r="AT2155" s="104"/>
      <c r="AU2155" s="104"/>
      <c r="AV2155" s="104"/>
      <c r="AW2155" s="104"/>
      <c r="AX2155" s="104"/>
      <c r="AY2155" s="104"/>
      <c r="AZ2155" s="104"/>
      <c r="BA2155" s="104"/>
      <c r="BB2155" s="104"/>
      <c r="BC2155" s="104"/>
      <c r="BD2155" s="104"/>
      <c r="BE2155" s="104"/>
      <c r="BF2155" s="104"/>
      <c r="BG2155" s="104"/>
      <c r="BH2155" s="104"/>
      <c r="BI2155" s="104"/>
      <c r="BJ2155" s="104"/>
      <c r="BK2155" s="104"/>
      <c r="BL2155" s="104"/>
      <c r="BM2155" s="104"/>
      <c r="BN2155" s="104"/>
      <c r="BO2155" s="104"/>
      <c r="BP2155" s="104"/>
      <c r="BQ2155" s="104"/>
      <c r="BR2155" s="104"/>
      <c r="BS2155" s="104"/>
      <c r="BT2155" s="104"/>
      <c r="BU2155" s="104"/>
      <c r="BV2155" s="104"/>
      <c r="BW2155" s="104"/>
      <c r="BX2155" s="104"/>
      <c r="BY2155" s="104"/>
      <c r="BZ2155" s="104"/>
      <c r="CA2155" s="104"/>
      <c r="CB2155" s="104"/>
      <c r="CC2155" s="104"/>
      <c r="CD2155" s="104"/>
      <c r="CE2155" s="104"/>
      <c r="CF2155" s="104"/>
      <c r="CG2155" s="104"/>
      <c r="CH2155" s="104"/>
      <c r="CI2155" s="104"/>
      <c r="CJ2155" s="104"/>
      <c r="CK2155" s="104"/>
      <c r="CL2155" s="104"/>
      <c r="CM2155" s="104"/>
      <c r="CN2155" s="104"/>
      <c r="CO2155" s="104"/>
      <c r="CP2155" s="104"/>
      <c r="CQ2155" s="104"/>
      <c r="CR2155" s="104"/>
      <c r="CS2155" s="104"/>
      <c r="CT2155" s="104"/>
      <c r="CU2155" s="104"/>
      <c r="CV2155" s="104"/>
      <c r="CW2155" s="104"/>
      <c r="CX2155" s="104"/>
      <c r="CY2155" s="104"/>
      <c r="CZ2155" s="104"/>
      <c r="DA2155" s="104"/>
      <c r="DB2155" s="104"/>
      <c r="DC2155" s="104"/>
      <c r="DD2155" s="104"/>
      <c r="DE2155" s="104"/>
      <c r="DF2155" s="104"/>
      <c r="DG2155" s="104"/>
      <c r="DH2155" s="104"/>
      <c r="DI2155" s="104"/>
      <c r="DJ2155" s="107"/>
    </row>
    <row r="2156" spans="1:114" x14ac:dyDescent="0.2">
      <c r="A2156" s="164"/>
      <c r="B2156" s="165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Q2156" s="116"/>
      <c r="R2156" s="116"/>
      <c r="S2156" s="116"/>
      <c r="T2156" s="116"/>
      <c r="U2156" s="116"/>
      <c r="V2156" s="116"/>
      <c r="W2156" s="116"/>
      <c r="X2156" s="116"/>
      <c r="Y2156" s="122"/>
      <c r="Z2156" s="104"/>
      <c r="AA2156" s="104"/>
      <c r="AB2156" s="104"/>
      <c r="AC2156" s="104"/>
      <c r="AD2156" s="104"/>
      <c r="AE2156" s="104"/>
      <c r="AF2156" s="104"/>
      <c r="AG2156" s="104"/>
      <c r="AH2156" s="104"/>
      <c r="AI2156" s="104"/>
      <c r="AJ2156" s="104"/>
      <c r="AK2156" s="104"/>
      <c r="AL2156" s="104"/>
      <c r="AM2156" s="104"/>
      <c r="AN2156" s="104"/>
      <c r="AO2156" s="104"/>
      <c r="AP2156" s="104"/>
      <c r="AQ2156" s="104"/>
      <c r="AR2156" s="104"/>
      <c r="AS2156" s="104"/>
      <c r="AT2156" s="104"/>
      <c r="AU2156" s="104"/>
      <c r="AV2156" s="104"/>
      <c r="AW2156" s="104"/>
      <c r="AX2156" s="104"/>
      <c r="AY2156" s="104"/>
      <c r="AZ2156" s="104"/>
      <c r="BA2156" s="104"/>
      <c r="BB2156" s="104"/>
      <c r="BC2156" s="104"/>
      <c r="BD2156" s="104"/>
      <c r="BE2156" s="104"/>
      <c r="BF2156" s="104"/>
      <c r="BG2156" s="104"/>
      <c r="BH2156" s="104"/>
      <c r="BI2156" s="104"/>
      <c r="BJ2156" s="104"/>
      <c r="BK2156" s="104"/>
      <c r="BL2156" s="104"/>
      <c r="BM2156" s="104"/>
      <c r="BN2156" s="104"/>
      <c r="BO2156" s="104"/>
      <c r="BP2156" s="104"/>
      <c r="BQ2156" s="104"/>
      <c r="BR2156" s="104"/>
      <c r="BS2156" s="104"/>
      <c r="BT2156" s="104"/>
      <c r="BU2156" s="104"/>
      <c r="BV2156" s="104"/>
      <c r="BW2156" s="104"/>
      <c r="BX2156" s="104"/>
      <c r="BY2156" s="104"/>
      <c r="BZ2156" s="104"/>
      <c r="CA2156" s="104"/>
      <c r="CB2156" s="104"/>
      <c r="CC2156" s="104"/>
      <c r="CD2156" s="104"/>
      <c r="CE2156" s="104"/>
      <c r="CF2156" s="104"/>
      <c r="CG2156" s="104"/>
      <c r="CH2156" s="104"/>
      <c r="CI2156" s="104"/>
      <c r="CJ2156" s="104"/>
      <c r="CK2156" s="104"/>
      <c r="CL2156" s="104"/>
      <c r="CM2156" s="104"/>
      <c r="CN2156" s="104"/>
      <c r="CO2156" s="104"/>
      <c r="CP2156" s="104"/>
      <c r="CQ2156" s="104"/>
      <c r="CR2156" s="104"/>
      <c r="CS2156" s="104"/>
      <c r="CT2156" s="104"/>
      <c r="CU2156" s="104"/>
      <c r="CV2156" s="104"/>
      <c r="CW2156" s="104"/>
      <c r="CX2156" s="104"/>
      <c r="CY2156" s="104"/>
      <c r="CZ2156" s="104"/>
      <c r="DA2156" s="104"/>
      <c r="DB2156" s="104"/>
      <c r="DC2156" s="104"/>
      <c r="DD2156" s="104"/>
      <c r="DE2156" s="104"/>
      <c r="DF2156" s="104"/>
      <c r="DG2156" s="104"/>
      <c r="DH2156" s="104"/>
      <c r="DI2156" s="104"/>
      <c r="DJ2156" s="107"/>
    </row>
    <row r="2157" spans="1:114" x14ac:dyDescent="0.2">
      <c r="A2157" s="164"/>
      <c r="B2157" s="165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Q2157" s="116"/>
      <c r="R2157" s="116"/>
      <c r="S2157" s="116"/>
      <c r="T2157" s="116"/>
      <c r="U2157" s="116"/>
      <c r="V2157" s="116"/>
      <c r="W2157" s="116"/>
      <c r="X2157" s="116"/>
      <c r="Y2157" s="122"/>
      <c r="Z2157" s="104"/>
      <c r="AA2157" s="104"/>
      <c r="AB2157" s="104"/>
      <c r="AC2157" s="104"/>
      <c r="AD2157" s="104"/>
      <c r="AE2157" s="104"/>
      <c r="AF2157" s="104"/>
      <c r="AG2157" s="104"/>
      <c r="AH2157" s="104"/>
      <c r="AI2157" s="104"/>
      <c r="AJ2157" s="104"/>
      <c r="AK2157" s="104"/>
      <c r="AL2157" s="104"/>
      <c r="AM2157" s="104"/>
      <c r="AN2157" s="104"/>
      <c r="AO2157" s="104"/>
      <c r="AP2157" s="104"/>
      <c r="AQ2157" s="104"/>
      <c r="AR2157" s="104"/>
      <c r="AS2157" s="104"/>
      <c r="AT2157" s="104"/>
      <c r="AU2157" s="104"/>
      <c r="AV2157" s="104"/>
      <c r="AW2157" s="104"/>
      <c r="AX2157" s="104"/>
      <c r="AY2157" s="104"/>
      <c r="AZ2157" s="104"/>
      <c r="BA2157" s="104"/>
      <c r="BB2157" s="104"/>
      <c r="BC2157" s="104"/>
      <c r="BD2157" s="104"/>
      <c r="BE2157" s="104"/>
      <c r="BF2157" s="104"/>
      <c r="BG2157" s="104"/>
      <c r="BH2157" s="104"/>
      <c r="BI2157" s="104"/>
      <c r="BJ2157" s="104"/>
      <c r="BK2157" s="104"/>
      <c r="BL2157" s="104"/>
      <c r="BM2157" s="104"/>
      <c r="BN2157" s="104"/>
      <c r="BO2157" s="104"/>
      <c r="BP2157" s="104"/>
      <c r="BQ2157" s="104"/>
      <c r="BR2157" s="104"/>
      <c r="BS2157" s="104"/>
      <c r="BT2157" s="104"/>
      <c r="BU2157" s="104"/>
      <c r="BV2157" s="104"/>
      <c r="BW2157" s="104"/>
      <c r="BX2157" s="104"/>
      <c r="BY2157" s="104"/>
      <c r="BZ2157" s="104"/>
      <c r="CA2157" s="104"/>
      <c r="CB2157" s="104"/>
      <c r="CC2157" s="104"/>
      <c r="CD2157" s="104"/>
      <c r="CE2157" s="104"/>
      <c r="CF2157" s="104"/>
      <c r="CG2157" s="104"/>
      <c r="CH2157" s="104"/>
      <c r="CI2157" s="104"/>
      <c r="CJ2157" s="104"/>
      <c r="CK2157" s="104"/>
      <c r="CL2157" s="104"/>
      <c r="CM2157" s="104"/>
      <c r="CN2157" s="104"/>
      <c r="CO2157" s="104"/>
      <c r="CP2157" s="104"/>
      <c r="CQ2157" s="104"/>
      <c r="CR2157" s="104"/>
      <c r="CS2157" s="104"/>
      <c r="CT2157" s="104"/>
      <c r="CU2157" s="104"/>
      <c r="CV2157" s="104"/>
      <c r="CW2157" s="104"/>
      <c r="CX2157" s="104"/>
      <c r="CY2157" s="104"/>
      <c r="CZ2157" s="104"/>
      <c r="DA2157" s="104"/>
      <c r="DB2157" s="104"/>
      <c r="DC2157" s="104"/>
      <c r="DD2157" s="104"/>
      <c r="DE2157" s="104"/>
      <c r="DF2157" s="104"/>
      <c r="DG2157" s="104"/>
      <c r="DH2157" s="104"/>
      <c r="DI2157" s="104"/>
      <c r="DJ2157" s="107"/>
    </row>
    <row r="2158" spans="1:114" x14ac:dyDescent="0.2">
      <c r="A2158" s="164"/>
      <c r="B2158" s="165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Q2158" s="116"/>
      <c r="R2158" s="116"/>
      <c r="S2158" s="116"/>
      <c r="T2158" s="116"/>
      <c r="U2158" s="116"/>
      <c r="V2158" s="116"/>
      <c r="W2158" s="116"/>
      <c r="X2158" s="116"/>
      <c r="Y2158" s="122"/>
      <c r="Z2158" s="104"/>
      <c r="AA2158" s="104"/>
      <c r="AB2158" s="104"/>
      <c r="AC2158" s="104"/>
      <c r="AD2158" s="104"/>
      <c r="AE2158" s="104"/>
      <c r="AF2158" s="104"/>
      <c r="AG2158" s="104"/>
      <c r="AH2158" s="104"/>
      <c r="AI2158" s="104"/>
      <c r="AJ2158" s="104"/>
      <c r="AK2158" s="104"/>
      <c r="AL2158" s="104"/>
      <c r="AM2158" s="104"/>
      <c r="AN2158" s="104"/>
      <c r="AO2158" s="104"/>
      <c r="AP2158" s="104"/>
      <c r="AQ2158" s="104"/>
      <c r="AR2158" s="104"/>
      <c r="AS2158" s="104"/>
      <c r="AT2158" s="104"/>
      <c r="AU2158" s="104"/>
      <c r="AV2158" s="104"/>
      <c r="AW2158" s="104"/>
      <c r="AX2158" s="104"/>
      <c r="AY2158" s="104"/>
      <c r="AZ2158" s="104"/>
      <c r="BA2158" s="104"/>
      <c r="BB2158" s="104"/>
      <c r="BC2158" s="104"/>
      <c r="BD2158" s="104"/>
      <c r="BE2158" s="104"/>
      <c r="BF2158" s="104"/>
      <c r="BG2158" s="104"/>
      <c r="BH2158" s="104"/>
      <c r="BI2158" s="104"/>
      <c r="BJ2158" s="104"/>
      <c r="BK2158" s="104"/>
      <c r="BL2158" s="104"/>
      <c r="BM2158" s="104"/>
      <c r="BN2158" s="104"/>
      <c r="BO2158" s="104"/>
      <c r="BP2158" s="104"/>
      <c r="BQ2158" s="104"/>
      <c r="BR2158" s="104"/>
      <c r="BS2158" s="104"/>
      <c r="BT2158" s="104"/>
      <c r="BU2158" s="104"/>
      <c r="BV2158" s="104"/>
      <c r="BW2158" s="104"/>
      <c r="BX2158" s="104"/>
      <c r="BY2158" s="104"/>
      <c r="BZ2158" s="104"/>
      <c r="CA2158" s="104"/>
      <c r="CB2158" s="104"/>
      <c r="CC2158" s="104"/>
      <c r="CD2158" s="104"/>
      <c r="CE2158" s="104"/>
      <c r="CF2158" s="104"/>
      <c r="CG2158" s="104"/>
      <c r="CH2158" s="104"/>
      <c r="CI2158" s="104"/>
      <c r="CJ2158" s="104"/>
      <c r="CK2158" s="104"/>
      <c r="CL2158" s="104"/>
      <c r="CM2158" s="104"/>
      <c r="CN2158" s="104"/>
      <c r="CO2158" s="104"/>
      <c r="CP2158" s="104"/>
      <c r="CQ2158" s="104"/>
      <c r="CR2158" s="104"/>
      <c r="CS2158" s="104"/>
      <c r="CT2158" s="104"/>
      <c r="CU2158" s="104"/>
      <c r="CV2158" s="104"/>
      <c r="CW2158" s="104"/>
      <c r="CX2158" s="104"/>
      <c r="CY2158" s="104"/>
      <c r="CZ2158" s="104"/>
      <c r="DA2158" s="104"/>
      <c r="DB2158" s="104"/>
      <c r="DC2158" s="104"/>
      <c r="DD2158" s="104"/>
      <c r="DE2158" s="104"/>
      <c r="DF2158" s="104"/>
      <c r="DG2158" s="104"/>
      <c r="DH2158" s="104"/>
      <c r="DI2158" s="104"/>
      <c r="DJ2158" s="107"/>
    </row>
    <row r="2159" spans="1:114" x14ac:dyDescent="0.2">
      <c r="A2159" s="164"/>
      <c r="B2159" s="165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Q2159" s="116"/>
      <c r="R2159" s="116"/>
      <c r="S2159" s="116"/>
      <c r="T2159" s="116"/>
      <c r="U2159" s="116"/>
      <c r="V2159" s="116"/>
      <c r="W2159" s="116"/>
      <c r="X2159" s="116"/>
      <c r="Y2159" s="122"/>
      <c r="Z2159" s="104"/>
      <c r="AA2159" s="104"/>
      <c r="AB2159" s="104"/>
      <c r="AC2159" s="104"/>
      <c r="AD2159" s="104"/>
      <c r="AE2159" s="104"/>
      <c r="AF2159" s="104"/>
      <c r="AG2159" s="104"/>
      <c r="AH2159" s="104"/>
      <c r="AI2159" s="104"/>
      <c r="AJ2159" s="104"/>
      <c r="AK2159" s="104"/>
      <c r="AL2159" s="104"/>
      <c r="AM2159" s="104"/>
      <c r="AN2159" s="104"/>
      <c r="AO2159" s="104"/>
      <c r="AP2159" s="104"/>
      <c r="AQ2159" s="104"/>
      <c r="AR2159" s="104"/>
      <c r="AS2159" s="104"/>
      <c r="AT2159" s="104"/>
      <c r="AU2159" s="104"/>
      <c r="AV2159" s="104"/>
      <c r="AW2159" s="104"/>
      <c r="AX2159" s="104"/>
      <c r="AY2159" s="104"/>
      <c r="AZ2159" s="104"/>
      <c r="BA2159" s="104"/>
      <c r="BB2159" s="104"/>
      <c r="BC2159" s="104"/>
      <c r="BD2159" s="104"/>
      <c r="BE2159" s="104"/>
      <c r="BF2159" s="104"/>
      <c r="BG2159" s="104"/>
      <c r="BH2159" s="104"/>
      <c r="BI2159" s="104"/>
      <c r="BJ2159" s="104"/>
      <c r="BK2159" s="104"/>
      <c r="BL2159" s="104"/>
      <c r="BM2159" s="104"/>
      <c r="BN2159" s="104"/>
      <c r="BO2159" s="104"/>
      <c r="BP2159" s="104"/>
      <c r="BQ2159" s="104"/>
      <c r="BR2159" s="104"/>
      <c r="BS2159" s="104"/>
      <c r="BT2159" s="104"/>
      <c r="BU2159" s="104"/>
      <c r="BV2159" s="104"/>
      <c r="BW2159" s="104"/>
      <c r="BX2159" s="104"/>
      <c r="BY2159" s="104"/>
      <c r="BZ2159" s="104"/>
      <c r="CA2159" s="104"/>
      <c r="CB2159" s="104"/>
      <c r="CC2159" s="104"/>
      <c r="CD2159" s="104"/>
      <c r="CE2159" s="104"/>
      <c r="CF2159" s="104"/>
      <c r="CG2159" s="104"/>
      <c r="CH2159" s="104"/>
      <c r="CI2159" s="104"/>
      <c r="CJ2159" s="104"/>
      <c r="CK2159" s="104"/>
      <c r="CL2159" s="104"/>
      <c r="CM2159" s="104"/>
      <c r="CN2159" s="104"/>
      <c r="CO2159" s="104"/>
      <c r="CP2159" s="104"/>
      <c r="CQ2159" s="104"/>
      <c r="CR2159" s="104"/>
      <c r="CS2159" s="104"/>
      <c r="CT2159" s="104"/>
      <c r="CU2159" s="104"/>
      <c r="CV2159" s="104"/>
      <c r="CW2159" s="104"/>
      <c r="CX2159" s="104"/>
      <c r="CY2159" s="104"/>
      <c r="CZ2159" s="104"/>
      <c r="DA2159" s="104"/>
      <c r="DB2159" s="104"/>
      <c r="DC2159" s="104"/>
      <c r="DD2159" s="104"/>
      <c r="DE2159" s="104"/>
      <c r="DF2159" s="104"/>
      <c r="DG2159" s="104"/>
      <c r="DH2159" s="104"/>
      <c r="DI2159" s="104"/>
      <c r="DJ2159" s="107"/>
    </row>
    <row r="2160" spans="1:114" x14ac:dyDescent="0.2">
      <c r="A2160" s="164"/>
      <c r="B2160" s="165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Q2160" s="116"/>
      <c r="R2160" s="116"/>
      <c r="S2160" s="116"/>
      <c r="T2160" s="116"/>
      <c r="U2160" s="116"/>
      <c r="V2160" s="116"/>
      <c r="W2160" s="116"/>
      <c r="X2160" s="116"/>
      <c r="Y2160" s="122"/>
      <c r="Z2160" s="104"/>
      <c r="AA2160" s="104"/>
      <c r="AB2160" s="104"/>
      <c r="AC2160" s="104"/>
      <c r="AD2160" s="104"/>
      <c r="AE2160" s="104"/>
      <c r="AF2160" s="104"/>
      <c r="AG2160" s="104"/>
      <c r="AH2160" s="104"/>
      <c r="AI2160" s="104"/>
      <c r="AJ2160" s="104"/>
      <c r="AK2160" s="104"/>
      <c r="AL2160" s="104"/>
      <c r="AM2160" s="104"/>
      <c r="AN2160" s="104"/>
      <c r="AO2160" s="104"/>
      <c r="AP2160" s="104"/>
      <c r="AQ2160" s="104"/>
      <c r="AR2160" s="104"/>
      <c r="AS2160" s="104"/>
      <c r="AT2160" s="104"/>
      <c r="AU2160" s="104"/>
      <c r="AV2160" s="104"/>
      <c r="AW2160" s="104"/>
      <c r="AX2160" s="104"/>
      <c r="AY2160" s="104"/>
      <c r="AZ2160" s="104"/>
      <c r="BA2160" s="104"/>
      <c r="BB2160" s="104"/>
      <c r="BC2160" s="104"/>
      <c r="BD2160" s="104"/>
      <c r="BE2160" s="104"/>
      <c r="BF2160" s="104"/>
      <c r="BG2160" s="104"/>
      <c r="BH2160" s="104"/>
      <c r="BI2160" s="104"/>
      <c r="BJ2160" s="104"/>
      <c r="BK2160" s="104"/>
      <c r="BL2160" s="104"/>
      <c r="BM2160" s="104"/>
      <c r="BN2160" s="104"/>
      <c r="BO2160" s="104"/>
      <c r="BP2160" s="104"/>
      <c r="BQ2160" s="104"/>
      <c r="BR2160" s="104"/>
      <c r="BS2160" s="104"/>
      <c r="BT2160" s="104"/>
      <c r="BU2160" s="104"/>
      <c r="BV2160" s="104"/>
      <c r="BW2160" s="104"/>
      <c r="BX2160" s="104"/>
      <c r="BY2160" s="104"/>
      <c r="BZ2160" s="104"/>
      <c r="CA2160" s="104"/>
      <c r="CB2160" s="104"/>
      <c r="CC2160" s="104"/>
      <c r="CD2160" s="104"/>
      <c r="CE2160" s="104"/>
      <c r="CF2160" s="104"/>
      <c r="CG2160" s="104"/>
      <c r="CH2160" s="104"/>
      <c r="CI2160" s="104"/>
      <c r="CJ2160" s="104"/>
      <c r="CK2160" s="104"/>
      <c r="CL2160" s="104"/>
      <c r="CM2160" s="104"/>
      <c r="CN2160" s="104"/>
      <c r="CO2160" s="104"/>
      <c r="CP2160" s="104"/>
      <c r="CQ2160" s="104"/>
      <c r="CR2160" s="104"/>
      <c r="CS2160" s="104"/>
      <c r="CT2160" s="104"/>
      <c r="CU2160" s="104"/>
      <c r="CV2160" s="104"/>
      <c r="CW2160" s="104"/>
      <c r="CX2160" s="104"/>
      <c r="CY2160" s="104"/>
      <c r="CZ2160" s="104"/>
      <c r="DA2160" s="104"/>
      <c r="DB2160" s="104"/>
      <c r="DC2160" s="104"/>
      <c r="DD2160" s="104"/>
      <c r="DE2160" s="104"/>
      <c r="DF2160" s="104"/>
      <c r="DG2160" s="104"/>
      <c r="DH2160" s="104"/>
      <c r="DI2160" s="104"/>
      <c r="DJ2160" s="107"/>
    </row>
    <row r="2161" spans="1:114" x14ac:dyDescent="0.2">
      <c r="A2161" s="164"/>
      <c r="B2161" s="165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Q2161" s="116"/>
      <c r="R2161" s="116"/>
      <c r="S2161" s="116"/>
      <c r="T2161" s="116"/>
      <c r="U2161" s="116"/>
      <c r="V2161" s="116"/>
      <c r="W2161" s="116"/>
      <c r="X2161" s="116"/>
      <c r="Y2161" s="122"/>
      <c r="Z2161" s="104"/>
      <c r="AA2161" s="104"/>
      <c r="AB2161" s="104"/>
      <c r="AC2161" s="104"/>
      <c r="AD2161" s="104"/>
      <c r="AE2161" s="104"/>
      <c r="AF2161" s="104"/>
      <c r="AG2161" s="104"/>
      <c r="AH2161" s="104"/>
      <c r="AI2161" s="104"/>
      <c r="AJ2161" s="104"/>
      <c r="AK2161" s="104"/>
      <c r="AL2161" s="104"/>
      <c r="AM2161" s="104"/>
      <c r="AN2161" s="104"/>
      <c r="AO2161" s="104"/>
      <c r="AP2161" s="104"/>
      <c r="AQ2161" s="104"/>
      <c r="AR2161" s="104"/>
      <c r="AS2161" s="104"/>
      <c r="AT2161" s="104"/>
      <c r="AU2161" s="104"/>
      <c r="AV2161" s="104"/>
      <c r="AW2161" s="104"/>
      <c r="AX2161" s="104"/>
      <c r="AY2161" s="104"/>
      <c r="AZ2161" s="104"/>
      <c r="BA2161" s="104"/>
      <c r="BB2161" s="104"/>
      <c r="BC2161" s="104"/>
      <c r="BD2161" s="104"/>
      <c r="BE2161" s="104"/>
      <c r="BF2161" s="104"/>
      <c r="BG2161" s="104"/>
      <c r="BH2161" s="104"/>
      <c r="BI2161" s="104"/>
      <c r="BJ2161" s="104"/>
      <c r="BK2161" s="104"/>
      <c r="BL2161" s="104"/>
      <c r="BM2161" s="104"/>
      <c r="BN2161" s="104"/>
      <c r="BO2161" s="104"/>
      <c r="BP2161" s="104"/>
      <c r="BQ2161" s="104"/>
      <c r="BR2161" s="104"/>
      <c r="BS2161" s="104"/>
      <c r="BT2161" s="104"/>
      <c r="BU2161" s="104"/>
      <c r="BV2161" s="104"/>
      <c r="BW2161" s="104"/>
      <c r="BX2161" s="104"/>
      <c r="BY2161" s="104"/>
      <c r="BZ2161" s="104"/>
      <c r="CA2161" s="104"/>
      <c r="CB2161" s="104"/>
      <c r="CC2161" s="104"/>
      <c r="CD2161" s="104"/>
      <c r="CE2161" s="104"/>
      <c r="CF2161" s="104"/>
      <c r="CG2161" s="104"/>
      <c r="CH2161" s="104"/>
      <c r="CI2161" s="104"/>
      <c r="CJ2161" s="104"/>
      <c r="CK2161" s="104"/>
      <c r="CL2161" s="104"/>
      <c r="CM2161" s="104"/>
      <c r="CN2161" s="104"/>
      <c r="CO2161" s="104"/>
      <c r="CP2161" s="104"/>
      <c r="CQ2161" s="104"/>
      <c r="CR2161" s="104"/>
      <c r="CS2161" s="104"/>
      <c r="CT2161" s="104"/>
      <c r="CU2161" s="104"/>
      <c r="CV2161" s="104"/>
      <c r="CW2161" s="104"/>
      <c r="CX2161" s="104"/>
      <c r="CY2161" s="104"/>
      <c r="CZ2161" s="104"/>
      <c r="DA2161" s="104"/>
      <c r="DB2161" s="104"/>
      <c r="DC2161" s="104"/>
      <c r="DD2161" s="104"/>
      <c r="DE2161" s="104"/>
      <c r="DF2161" s="104"/>
      <c r="DG2161" s="104"/>
      <c r="DH2161" s="104"/>
      <c r="DI2161" s="104"/>
      <c r="DJ2161" s="107"/>
    </row>
    <row r="2162" spans="1:114" x14ac:dyDescent="0.2">
      <c r="A2162" s="164"/>
      <c r="B2162" s="165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Q2162" s="116"/>
      <c r="R2162" s="116"/>
      <c r="S2162" s="116"/>
      <c r="T2162" s="116"/>
      <c r="U2162" s="116"/>
      <c r="V2162" s="116"/>
      <c r="W2162" s="116"/>
      <c r="X2162" s="116"/>
      <c r="Y2162" s="122"/>
      <c r="Z2162" s="104"/>
      <c r="AA2162" s="104"/>
      <c r="AB2162" s="104"/>
      <c r="AC2162" s="104"/>
      <c r="AD2162" s="104"/>
      <c r="AE2162" s="104"/>
      <c r="AF2162" s="104"/>
      <c r="AG2162" s="104"/>
      <c r="AH2162" s="104"/>
      <c r="AI2162" s="104"/>
      <c r="AJ2162" s="104"/>
      <c r="AK2162" s="104"/>
      <c r="AL2162" s="104"/>
      <c r="AM2162" s="104"/>
      <c r="AN2162" s="104"/>
      <c r="AO2162" s="104"/>
      <c r="AP2162" s="104"/>
      <c r="AQ2162" s="104"/>
      <c r="AR2162" s="104"/>
      <c r="AS2162" s="104"/>
      <c r="AT2162" s="104"/>
      <c r="AU2162" s="104"/>
      <c r="AV2162" s="104"/>
      <c r="AW2162" s="104"/>
      <c r="AX2162" s="104"/>
      <c r="AY2162" s="104"/>
      <c r="AZ2162" s="104"/>
      <c r="BA2162" s="104"/>
      <c r="BB2162" s="104"/>
      <c r="BC2162" s="104"/>
      <c r="BD2162" s="104"/>
      <c r="BE2162" s="104"/>
      <c r="BF2162" s="104"/>
      <c r="BG2162" s="104"/>
      <c r="BH2162" s="104"/>
      <c r="BI2162" s="104"/>
      <c r="BJ2162" s="104"/>
      <c r="BK2162" s="104"/>
      <c r="BL2162" s="104"/>
      <c r="BM2162" s="104"/>
      <c r="BN2162" s="104"/>
      <c r="BO2162" s="104"/>
      <c r="BP2162" s="104"/>
      <c r="BQ2162" s="104"/>
      <c r="BR2162" s="104"/>
      <c r="BS2162" s="104"/>
      <c r="BT2162" s="104"/>
      <c r="BU2162" s="104"/>
      <c r="BV2162" s="104"/>
      <c r="BW2162" s="104"/>
      <c r="BX2162" s="104"/>
      <c r="BY2162" s="104"/>
      <c r="BZ2162" s="104"/>
      <c r="CA2162" s="104"/>
      <c r="CB2162" s="104"/>
      <c r="CC2162" s="104"/>
      <c r="CD2162" s="104"/>
      <c r="CE2162" s="104"/>
      <c r="CF2162" s="104"/>
      <c r="CG2162" s="104"/>
      <c r="CH2162" s="104"/>
      <c r="CI2162" s="104"/>
      <c r="CJ2162" s="104"/>
      <c r="CK2162" s="104"/>
      <c r="CL2162" s="104"/>
      <c r="CM2162" s="104"/>
      <c r="CN2162" s="104"/>
      <c r="CO2162" s="104"/>
      <c r="CP2162" s="104"/>
      <c r="CQ2162" s="104"/>
      <c r="CR2162" s="104"/>
      <c r="CS2162" s="104"/>
      <c r="CT2162" s="104"/>
      <c r="CU2162" s="104"/>
      <c r="CV2162" s="104"/>
      <c r="CW2162" s="104"/>
      <c r="CX2162" s="104"/>
      <c r="CY2162" s="104"/>
      <c r="CZ2162" s="104"/>
      <c r="DA2162" s="104"/>
      <c r="DB2162" s="104"/>
      <c r="DC2162" s="104"/>
      <c r="DD2162" s="104"/>
      <c r="DE2162" s="104"/>
      <c r="DF2162" s="104"/>
      <c r="DG2162" s="104"/>
      <c r="DH2162" s="104"/>
      <c r="DI2162" s="104"/>
      <c r="DJ2162" s="107"/>
    </row>
    <row r="2163" spans="1:114" x14ac:dyDescent="0.2">
      <c r="A2163" s="164"/>
      <c r="B2163" s="165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Q2163" s="116"/>
      <c r="R2163" s="116"/>
      <c r="S2163" s="116"/>
      <c r="T2163" s="116"/>
      <c r="U2163" s="116"/>
      <c r="V2163" s="116"/>
      <c r="W2163" s="116"/>
      <c r="X2163" s="116"/>
      <c r="Y2163" s="122"/>
      <c r="Z2163" s="104"/>
      <c r="AA2163" s="104"/>
      <c r="AB2163" s="104"/>
      <c r="AC2163" s="104"/>
      <c r="AD2163" s="104"/>
      <c r="AE2163" s="104"/>
      <c r="AF2163" s="104"/>
      <c r="AG2163" s="104"/>
      <c r="AH2163" s="104"/>
      <c r="AI2163" s="104"/>
      <c r="AJ2163" s="104"/>
      <c r="AK2163" s="104"/>
      <c r="AL2163" s="104"/>
      <c r="AM2163" s="104"/>
      <c r="AN2163" s="104"/>
      <c r="AO2163" s="104"/>
      <c r="AP2163" s="104"/>
      <c r="AQ2163" s="104"/>
      <c r="AR2163" s="104"/>
      <c r="AS2163" s="104"/>
      <c r="AT2163" s="104"/>
      <c r="AU2163" s="104"/>
      <c r="AV2163" s="104"/>
      <c r="AW2163" s="104"/>
      <c r="AX2163" s="104"/>
      <c r="AY2163" s="104"/>
      <c r="AZ2163" s="104"/>
      <c r="BA2163" s="104"/>
      <c r="BB2163" s="104"/>
      <c r="BC2163" s="104"/>
      <c r="BD2163" s="104"/>
      <c r="BE2163" s="104"/>
      <c r="BF2163" s="104"/>
      <c r="BG2163" s="104"/>
      <c r="BH2163" s="104"/>
      <c r="BI2163" s="104"/>
      <c r="BJ2163" s="104"/>
      <c r="BK2163" s="104"/>
      <c r="BL2163" s="104"/>
      <c r="BM2163" s="104"/>
      <c r="BN2163" s="104"/>
      <c r="BO2163" s="104"/>
      <c r="BP2163" s="104"/>
      <c r="BQ2163" s="104"/>
      <c r="BR2163" s="104"/>
      <c r="BS2163" s="104"/>
      <c r="BT2163" s="104"/>
      <c r="BU2163" s="104"/>
      <c r="BV2163" s="104"/>
      <c r="BW2163" s="104"/>
      <c r="BX2163" s="104"/>
      <c r="BY2163" s="104"/>
      <c r="BZ2163" s="104"/>
      <c r="CA2163" s="104"/>
      <c r="CB2163" s="104"/>
      <c r="CC2163" s="104"/>
      <c r="CD2163" s="104"/>
      <c r="CE2163" s="104"/>
      <c r="CF2163" s="104"/>
      <c r="CG2163" s="104"/>
      <c r="CH2163" s="104"/>
      <c r="CI2163" s="104"/>
      <c r="CJ2163" s="104"/>
      <c r="CK2163" s="104"/>
      <c r="CL2163" s="104"/>
      <c r="CM2163" s="104"/>
      <c r="CN2163" s="104"/>
      <c r="CO2163" s="104"/>
      <c r="CP2163" s="104"/>
      <c r="CQ2163" s="104"/>
      <c r="CR2163" s="104"/>
      <c r="CS2163" s="104"/>
      <c r="CT2163" s="104"/>
      <c r="CU2163" s="104"/>
      <c r="CV2163" s="104"/>
      <c r="CW2163" s="104"/>
      <c r="CX2163" s="104"/>
      <c r="CY2163" s="104"/>
      <c r="CZ2163" s="104"/>
      <c r="DA2163" s="104"/>
      <c r="DB2163" s="104"/>
      <c r="DC2163" s="104"/>
      <c r="DD2163" s="104"/>
      <c r="DE2163" s="104"/>
      <c r="DF2163" s="104"/>
      <c r="DG2163" s="104"/>
      <c r="DH2163" s="104"/>
      <c r="DI2163" s="104"/>
      <c r="DJ2163" s="107"/>
    </row>
    <row r="2164" spans="1:114" x14ac:dyDescent="0.2">
      <c r="A2164" s="164"/>
      <c r="B2164" s="165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Q2164" s="116"/>
      <c r="R2164" s="116"/>
      <c r="S2164" s="116"/>
      <c r="T2164" s="116"/>
      <c r="U2164" s="116"/>
      <c r="V2164" s="116"/>
      <c r="W2164" s="116"/>
      <c r="X2164" s="116"/>
      <c r="Y2164" s="122"/>
      <c r="Z2164" s="104"/>
      <c r="AA2164" s="104"/>
      <c r="AB2164" s="104"/>
      <c r="AC2164" s="104"/>
      <c r="AD2164" s="104"/>
      <c r="AE2164" s="104"/>
      <c r="AF2164" s="104"/>
      <c r="AG2164" s="104"/>
      <c r="AH2164" s="104"/>
      <c r="AI2164" s="104"/>
      <c r="AJ2164" s="104"/>
      <c r="AK2164" s="104"/>
      <c r="AL2164" s="104"/>
      <c r="AM2164" s="104"/>
      <c r="AN2164" s="104"/>
      <c r="AO2164" s="104"/>
      <c r="AP2164" s="104"/>
      <c r="AQ2164" s="104"/>
      <c r="AR2164" s="104"/>
      <c r="AS2164" s="104"/>
      <c r="AT2164" s="104"/>
      <c r="AU2164" s="104"/>
      <c r="AV2164" s="104"/>
      <c r="AW2164" s="104"/>
      <c r="AX2164" s="104"/>
      <c r="AY2164" s="104"/>
      <c r="AZ2164" s="104"/>
      <c r="BA2164" s="104"/>
      <c r="BB2164" s="104"/>
      <c r="BC2164" s="104"/>
      <c r="BD2164" s="104"/>
      <c r="BE2164" s="104"/>
      <c r="BF2164" s="104"/>
      <c r="BG2164" s="104"/>
      <c r="BH2164" s="104"/>
      <c r="BI2164" s="104"/>
      <c r="BJ2164" s="104"/>
      <c r="BK2164" s="104"/>
      <c r="BL2164" s="104"/>
      <c r="BM2164" s="104"/>
      <c r="BN2164" s="104"/>
      <c r="BO2164" s="104"/>
      <c r="BP2164" s="104"/>
      <c r="BQ2164" s="104"/>
      <c r="BR2164" s="104"/>
      <c r="BS2164" s="104"/>
      <c r="BT2164" s="104"/>
      <c r="BU2164" s="104"/>
      <c r="BV2164" s="104"/>
      <c r="BW2164" s="104"/>
      <c r="BX2164" s="104"/>
      <c r="BY2164" s="104"/>
      <c r="BZ2164" s="104"/>
      <c r="CA2164" s="104"/>
      <c r="CB2164" s="104"/>
      <c r="CC2164" s="104"/>
      <c r="CD2164" s="104"/>
      <c r="CE2164" s="104"/>
      <c r="CF2164" s="104"/>
      <c r="CG2164" s="104"/>
      <c r="CH2164" s="104"/>
      <c r="CI2164" s="104"/>
      <c r="CJ2164" s="104"/>
      <c r="CK2164" s="104"/>
      <c r="CL2164" s="104"/>
      <c r="CM2164" s="104"/>
      <c r="CN2164" s="104"/>
      <c r="CO2164" s="104"/>
      <c r="CP2164" s="104"/>
      <c r="CQ2164" s="104"/>
      <c r="CR2164" s="104"/>
      <c r="CS2164" s="104"/>
      <c r="CT2164" s="104"/>
      <c r="CU2164" s="104"/>
      <c r="CV2164" s="104"/>
      <c r="CW2164" s="104"/>
      <c r="CX2164" s="104"/>
      <c r="CY2164" s="104"/>
      <c r="CZ2164" s="104"/>
      <c r="DA2164" s="104"/>
      <c r="DB2164" s="104"/>
      <c r="DC2164" s="104"/>
      <c r="DD2164" s="104"/>
      <c r="DE2164" s="104"/>
      <c r="DF2164" s="104"/>
      <c r="DG2164" s="104"/>
      <c r="DH2164" s="104"/>
      <c r="DI2164" s="104"/>
      <c r="DJ2164" s="107"/>
    </row>
    <row r="2165" spans="1:114" x14ac:dyDescent="0.2">
      <c r="A2165" s="164"/>
      <c r="B2165" s="165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Q2165" s="116"/>
      <c r="R2165" s="116"/>
      <c r="S2165" s="116"/>
      <c r="T2165" s="116"/>
      <c r="U2165" s="116"/>
      <c r="V2165" s="116"/>
      <c r="W2165" s="116"/>
      <c r="X2165" s="116"/>
      <c r="Y2165" s="122"/>
      <c r="Z2165" s="104"/>
      <c r="AA2165" s="104"/>
      <c r="AB2165" s="104"/>
      <c r="AC2165" s="104"/>
      <c r="AD2165" s="104"/>
      <c r="AE2165" s="104"/>
      <c r="AF2165" s="104"/>
      <c r="AG2165" s="104"/>
      <c r="AH2165" s="104"/>
      <c r="AI2165" s="104"/>
      <c r="AJ2165" s="104"/>
      <c r="AK2165" s="104"/>
      <c r="AL2165" s="104"/>
      <c r="AM2165" s="104"/>
      <c r="AN2165" s="104"/>
      <c r="AO2165" s="104"/>
      <c r="AP2165" s="104"/>
      <c r="AQ2165" s="104"/>
      <c r="AR2165" s="104"/>
      <c r="AS2165" s="104"/>
      <c r="AT2165" s="104"/>
      <c r="AU2165" s="104"/>
      <c r="AV2165" s="104"/>
      <c r="AW2165" s="104"/>
      <c r="AX2165" s="104"/>
      <c r="AY2165" s="104"/>
      <c r="AZ2165" s="104"/>
      <c r="BA2165" s="104"/>
      <c r="BB2165" s="104"/>
      <c r="BC2165" s="104"/>
      <c r="BD2165" s="104"/>
      <c r="BE2165" s="104"/>
      <c r="BF2165" s="104"/>
      <c r="BG2165" s="104"/>
      <c r="BH2165" s="104"/>
      <c r="BI2165" s="104"/>
      <c r="BJ2165" s="104"/>
      <c r="BK2165" s="104"/>
      <c r="BL2165" s="104"/>
      <c r="BM2165" s="104"/>
      <c r="BN2165" s="104"/>
      <c r="BO2165" s="104"/>
      <c r="BP2165" s="104"/>
      <c r="BQ2165" s="104"/>
      <c r="BR2165" s="104"/>
      <c r="BS2165" s="104"/>
      <c r="BT2165" s="104"/>
      <c r="BU2165" s="104"/>
      <c r="BV2165" s="104"/>
      <c r="BW2165" s="104"/>
      <c r="BX2165" s="104"/>
      <c r="BY2165" s="104"/>
      <c r="BZ2165" s="104"/>
      <c r="CA2165" s="104"/>
      <c r="CB2165" s="104"/>
      <c r="CC2165" s="104"/>
      <c r="CD2165" s="104"/>
      <c r="CE2165" s="104"/>
      <c r="CF2165" s="104"/>
      <c r="CG2165" s="104"/>
      <c r="CH2165" s="104"/>
      <c r="CI2165" s="104"/>
      <c r="CJ2165" s="104"/>
      <c r="CK2165" s="104"/>
      <c r="CL2165" s="104"/>
      <c r="CM2165" s="104"/>
      <c r="CN2165" s="104"/>
      <c r="CO2165" s="104"/>
      <c r="CP2165" s="104"/>
      <c r="CQ2165" s="104"/>
      <c r="CR2165" s="104"/>
      <c r="CS2165" s="104"/>
      <c r="CT2165" s="104"/>
      <c r="CU2165" s="104"/>
      <c r="CV2165" s="104"/>
      <c r="CW2165" s="104"/>
      <c r="CX2165" s="104"/>
      <c r="CY2165" s="104"/>
      <c r="CZ2165" s="104"/>
      <c r="DA2165" s="104"/>
      <c r="DB2165" s="104"/>
      <c r="DC2165" s="104"/>
      <c r="DD2165" s="104"/>
      <c r="DE2165" s="104"/>
      <c r="DF2165" s="104"/>
      <c r="DG2165" s="104"/>
      <c r="DH2165" s="104"/>
      <c r="DI2165" s="104"/>
      <c r="DJ2165" s="107"/>
    </row>
    <row r="2166" spans="1:114" x14ac:dyDescent="0.2">
      <c r="A2166" s="164"/>
      <c r="B2166" s="165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Q2166" s="116"/>
      <c r="R2166" s="116"/>
      <c r="S2166" s="116"/>
      <c r="T2166" s="116"/>
      <c r="U2166" s="116"/>
      <c r="V2166" s="116"/>
      <c r="W2166" s="116"/>
      <c r="X2166" s="116"/>
      <c r="Y2166" s="122"/>
      <c r="Z2166" s="104"/>
      <c r="AA2166" s="104"/>
      <c r="AB2166" s="104"/>
      <c r="AC2166" s="104"/>
      <c r="AD2166" s="104"/>
      <c r="AE2166" s="104"/>
      <c r="AF2166" s="104"/>
      <c r="AG2166" s="104"/>
      <c r="AH2166" s="104"/>
      <c r="AI2166" s="104"/>
      <c r="AJ2166" s="104"/>
      <c r="AK2166" s="104"/>
      <c r="AL2166" s="104"/>
      <c r="AM2166" s="104"/>
      <c r="AN2166" s="104"/>
      <c r="AO2166" s="104"/>
      <c r="AP2166" s="104"/>
      <c r="AQ2166" s="104"/>
      <c r="AR2166" s="104"/>
      <c r="AS2166" s="104"/>
      <c r="AT2166" s="104"/>
      <c r="AU2166" s="104"/>
      <c r="AV2166" s="104"/>
      <c r="AW2166" s="104"/>
      <c r="AX2166" s="104"/>
      <c r="AY2166" s="104"/>
      <c r="AZ2166" s="104"/>
      <c r="BA2166" s="104"/>
      <c r="BB2166" s="104"/>
      <c r="BC2166" s="104"/>
      <c r="BD2166" s="104"/>
      <c r="BE2166" s="104"/>
      <c r="BF2166" s="104"/>
      <c r="BG2166" s="104"/>
      <c r="BH2166" s="104"/>
      <c r="BI2166" s="104"/>
      <c r="BJ2166" s="104"/>
      <c r="BK2166" s="104"/>
      <c r="BL2166" s="104"/>
      <c r="BM2166" s="104"/>
      <c r="BN2166" s="104"/>
      <c r="BO2166" s="104"/>
      <c r="BP2166" s="104"/>
      <c r="BQ2166" s="104"/>
      <c r="BR2166" s="104"/>
      <c r="BS2166" s="104"/>
      <c r="BT2166" s="104"/>
      <c r="BU2166" s="104"/>
      <c r="BV2166" s="104"/>
      <c r="BW2166" s="104"/>
      <c r="BX2166" s="104"/>
      <c r="BY2166" s="104"/>
      <c r="BZ2166" s="104"/>
      <c r="CA2166" s="104"/>
      <c r="CB2166" s="104"/>
      <c r="CC2166" s="104"/>
      <c r="CD2166" s="104"/>
      <c r="CE2166" s="104"/>
      <c r="CF2166" s="104"/>
      <c r="CG2166" s="104"/>
      <c r="CH2166" s="104"/>
      <c r="CI2166" s="104"/>
      <c r="CJ2166" s="104"/>
      <c r="CK2166" s="104"/>
      <c r="CL2166" s="104"/>
      <c r="CM2166" s="104"/>
      <c r="CN2166" s="104"/>
      <c r="CO2166" s="104"/>
      <c r="CP2166" s="104"/>
      <c r="CQ2166" s="104"/>
      <c r="CR2166" s="104"/>
      <c r="CS2166" s="104"/>
      <c r="CT2166" s="104"/>
      <c r="CU2166" s="104"/>
      <c r="CV2166" s="104"/>
      <c r="CW2166" s="104"/>
      <c r="CX2166" s="104"/>
      <c r="CY2166" s="104"/>
      <c r="CZ2166" s="104"/>
      <c r="DA2166" s="104"/>
      <c r="DB2166" s="104"/>
      <c r="DC2166" s="104"/>
      <c r="DD2166" s="104"/>
      <c r="DE2166" s="104"/>
      <c r="DF2166" s="104"/>
      <c r="DG2166" s="104"/>
      <c r="DH2166" s="104"/>
      <c r="DI2166" s="104"/>
      <c r="DJ2166" s="107"/>
    </row>
    <row r="2167" spans="1:114" x14ac:dyDescent="0.2">
      <c r="A2167" s="164"/>
      <c r="B2167" s="165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Q2167" s="116"/>
      <c r="R2167" s="116"/>
      <c r="S2167" s="116"/>
      <c r="T2167" s="116"/>
      <c r="U2167" s="116"/>
      <c r="V2167" s="116"/>
      <c r="W2167" s="116"/>
      <c r="X2167" s="116"/>
      <c r="Y2167" s="122"/>
      <c r="Z2167" s="104"/>
      <c r="AA2167" s="104"/>
      <c r="AB2167" s="104"/>
      <c r="AC2167" s="104"/>
      <c r="AD2167" s="104"/>
      <c r="AE2167" s="104"/>
      <c r="AF2167" s="104"/>
      <c r="AG2167" s="104"/>
      <c r="AH2167" s="104"/>
      <c r="AI2167" s="104"/>
      <c r="AJ2167" s="104"/>
      <c r="AK2167" s="104"/>
      <c r="AL2167" s="104"/>
      <c r="AM2167" s="104"/>
      <c r="AN2167" s="104"/>
      <c r="AO2167" s="104"/>
      <c r="AP2167" s="104"/>
      <c r="AQ2167" s="104"/>
      <c r="AR2167" s="104"/>
      <c r="AS2167" s="104"/>
      <c r="AT2167" s="104"/>
      <c r="AU2167" s="104"/>
      <c r="AV2167" s="104"/>
      <c r="AW2167" s="104"/>
      <c r="AX2167" s="104"/>
      <c r="AY2167" s="104"/>
      <c r="AZ2167" s="104"/>
      <c r="BA2167" s="104"/>
      <c r="BB2167" s="104"/>
      <c r="BC2167" s="104"/>
      <c r="BD2167" s="104"/>
      <c r="BE2167" s="104"/>
      <c r="BF2167" s="104"/>
      <c r="BG2167" s="104"/>
      <c r="BH2167" s="104"/>
      <c r="BI2167" s="104"/>
      <c r="BJ2167" s="104"/>
      <c r="BK2167" s="104"/>
      <c r="BL2167" s="104"/>
      <c r="BM2167" s="104"/>
      <c r="BN2167" s="104"/>
      <c r="BO2167" s="104"/>
      <c r="BP2167" s="104"/>
      <c r="BQ2167" s="104"/>
      <c r="BR2167" s="104"/>
      <c r="BS2167" s="104"/>
      <c r="BT2167" s="104"/>
      <c r="BU2167" s="104"/>
      <c r="BV2167" s="104"/>
      <c r="BW2167" s="104"/>
      <c r="BX2167" s="104"/>
      <c r="BY2167" s="104"/>
      <c r="BZ2167" s="104"/>
      <c r="CA2167" s="104"/>
      <c r="CB2167" s="104"/>
      <c r="CC2167" s="104"/>
      <c r="CD2167" s="104"/>
      <c r="CE2167" s="104"/>
      <c r="CF2167" s="104"/>
      <c r="CG2167" s="104"/>
      <c r="CH2167" s="104"/>
      <c r="CI2167" s="104"/>
      <c r="CJ2167" s="104"/>
      <c r="CK2167" s="104"/>
      <c r="CL2167" s="104"/>
      <c r="CM2167" s="104"/>
      <c r="CN2167" s="104"/>
      <c r="CO2167" s="104"/>
      <c r="CP2167" s="104"/>
      <c r="CQ2167" s="104"/>
      <c r="CR2167" s="104"/>
      <c r="CS2167" s="104"/>
      <c r="CT2167" s="104"/>
      <c r="CU2167" s="104"/>
      <c r="CV2167" s="104"/>
      <c r="CW2167" s="104"/>
      <c r="CX2167" s="104"/>
      <c r="CY2167" s="104"/>
      <c r="CZ2167" s="104"/>
      <c r="DA2167" s="104"/>
      <c r="DB2167" s="104"/>
      <c r="DC2167" s="104"/>
      <c r="DD2167" s="104"/>
      <c r="DE2167" s="104"/>
      <c r="DF2167" s="104"/>
      <c r="DG2167" s="104"/>
      <c r="DH2167" s="104"/>
      <c r="DI2167" s="104"/>
      <c r="DJ2167" s="107"/>
    </row>
    <row r="2168" spans="1:114" x14ac:dyDescent="0.2">
      <c r="A2168" s="164"/>
      <c r="B2168" s="165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Q2168" s="116"/>
      <c r="R2168" s="116"/>
      <c r="S2168" s="116"/>
      <c r="T2168" s="116"/>
      <c r="U2168" s="116"/>
      <c r="V2168" s="116"/>
      <c r="W2168" s="116"/>
      <c r="X2168" s="116"/>
      <c r="Y2168" s="122"/>
      <c r="Z2168" s="104"/>
      <c r="AA2168" s="104"/>
      <c r="AB2168" s="104"/>
      <c r="AC2168" s="104"/>
      <c r="AD2168" s="104"/>
      <c r="AE2168" s="104"/>
      <c r="AF2168" s="104"/>
      <c r="AG2168" s="104"/>
      <c r="AH2168" s="104"/>
      <c r="AI2168" s="104"/>
      <c r="AJ2168" s="104"/>
      <c r="AK2168" s="104"/>
      <c r="AL2168" s="104"/>
      <c r="AM2168" s="104"/>
      <c r="AN2168" s="104"/>
      <c r="AO2168" s="104"/>
      <c r="AP2168" s="104"/>
      <c r="AQ2168" s="104"/>
      <c r="AR2168" s="104"/>
      <c r="AS2168" s="104"/>
      <c r="AT2168" s="104"/>
      <c r="AU2168" s="104"/>
      <c r="AV2168" s="104"/>
      <c r="AW2168" s="104"/>
      <c r="AX2168" s="104"/>
      <c r="AY2168" s="104"/>
      <c r="AZ2168" s="104"/>
      <c r="BA2168" s="104"/>
      <c r="BB2168" s="104"/>
      <c r="BC2168" s="104"/>
      <c r="BD2168" s="104"/>
      <c r="BE2168" s="104"/>
      <c r="BF2168" s="104"/>
      <c r="BG2168" s="104"/>
      <c r="BH2168" s="104"/>
      <c r="BI2168" s="104"/>
      <c r="BJ2168" s="104"/>
      <c r="BK2168" s="104"/>
      <c r="BL2168" s="104"/>
      <c r="BM2168" s="104"/>
      <c r="BN2168" s="104"/>
      <c r="BO2168" s="104"/>
      <c r="BP2168" s="104"/>
      <c r="BQ2168" s="104"/>
      <c r="BR2168" s="104"/>
      <c r="BS2168" s="104"/>
      <c r="BT2168" s="104"/>
      <c r="BU2168" s="104"/>
      <c r="BV2168" s="104"/>
      <c r="BW2168" s="104"/>
      <c r="BX2168" s="104"/>
      <c r="BY2168" s="104"/>
      <c r="BZ2168" s="104"/>
      <c r="CA2168" s="104"/>
      <c r="CB2168" s="104"/>
      <c r="CC2168" s="104"/>
      <c r="CD2168" s="104"/>
      <c r="CE2168" s="104"/>
      <c r="CF2168" s="104"/>
      <c r="CG2168" s="104"/>
      <c r="CH2168" s="104"/>
      <c r="CI2168" s="104"/>
      <c r="CJ2168" s="104"/>
      <c r="CK2168" s="104"/>
      <c r="CL2168" s="104"/>
      <c r="CM2168" s="104"/>
      <c r="CN2168" s="104"/>
      <c r="CO2168" s="104"/>
      <c r="CP2168" s="104"/>
      <c r="CQ2168" s="104"/>
      <c r="CR2168" s="104"/>
      <c r="CS2168" s="104"/>
      <c r="CT2168" s="104"/>
      <c r="CU2168" s="104"/>
      <c r="CV2168" s="104"/>
      <c r="CW2168" s="104"/>
      <c r="CX2168" s="104"/>
      <c r="CY2168" s="104"/>
      <c r="CZ2168" s="104"/>
      <c r="DA2168" s="104"/>
      <c r="DB2168" s="104"/>
      <c r="DC2168" s="104"/>
      <c r="DD2168" s="104"/>
      <c r="DE2168" s="104"/>
      <c r="DF2168" s="104"/>
      <c r="DG2168" s="104"/>
      <c r="DH2168" s="104"/>
      <c r="DI2168" s="104"/>
      <c r="DJ2168" s="107"/>
    </row>
    <row r="2169" spans="1:114" x14ac:dyDescent="0.2">
      <c r="A2169" s="164"/>
      <c r="B2169" s="165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Q2169" s="116"/>
      <c r="R2169" s="116"/>
      <c r="S2169" s="116"/>
      <c r="T2169" s="116"/>
      <c r="U2169" s="116"/>
      <c r="V2169" s="116"/>
      <c r="W2169" s="116"/>
      <c r="X2169" s="116"/>
      <c r="Y2169" s="122"/>
      <c r="Z2169" s="104"/>
      <c r="AA2169" s="104"/>
      <c r="AB2169" s="104"/>
      <c r="AC2169" s="104"/>
      <c r="AD2169" s="104"/>
      <c r="AE2169" s="104"/>
      <c r="AF2169" s="104"/>
      <c r="AG2169" s="104"/>
      <c r="AH2169" s="104"/>
      <c r="AI2169" s="104"/>
      <c r="AJ2169" s="104"/>
      <c r="AK2169" s="104"/>
      <c r="AL2169" s="104"/>
      <c r="AM2169" s="104"/>
      <c r="AN2169" s="104"/>
      <c r="AO2169" s="104"/>
      <c r="AP2169" s="104"/>
      <c r="AQ2169" s="104"/>
      <c r="AR2169" s="104"/>
      <c r="AS2169" s="104"/>
      <c r="AT2169" s="104"/>
      <c r="AU2169" s="104"/>
      <c r="AV2169" s="104"/>
      <c r="AW2169" s="104"/>
      <c r="AX2169" s="104"/>
      <c r="AY2169" s="104"/>
      <c r="AZ2169" s="104"/>
      <c r="BA2169" s="104"/>
      <c r="BB2169" s="104"/>
      <c r="BC2169" s="104"/>
      <c r="BD2169" s="104"/>
      <c r="BE2169" s="104"/>
      <c r="BF2169" s="104"/>
      <c r="BG2169" s="104"/>
      <c r="BH2169" s="104"/>
      <c r="BI2169" s="104"/>
      <c r="BJ2169" s="104"/>
      <c r="BK2169" s="104"/>
      <c r="BL2169" s="104"/>
      <c r="BM2169" s="104"/>
      <c r="BN2169" s="104"/>
      <c r="BO2169" s="104"/>
      <c r="BP2169" s="104"/>
      <c r="BQ2169" s="104"/>
      <c r="BR2169" s="104"/>
      <c r="BS2169" s="104"/>
      <c r="BT2169" s="104"/>
      <c r="BU2169" s="104"/>
      <c r="BV2169" s="104"/>
      <c r="BW2169" s="104"/>
      <c r="BX2169" s="104"/>
      <c r="BY2169" s="104"/>
      <c r="BZ2169" s="104"/>
      <c r="CA2169" s="104"/>
      <c r="CB2169" s="104"/>
      <c r="CC2169" s="104"/>
      <c r="CD2169" s="104"/>
      <c r="CE2169" s="104"/>
      <c r="CF2169" s="104"/>
      <c r="CG2169" s="104"/>
      <c r="CH2169" s="104"/>
      <c r="CI2169" s="104"/>
      <c r="CJ2169" s="104"/>
      <c r="CK2169" s="104"/>
      <c r="CL2169" s="104"/>
      <c r="CM2169" s="104"/>
      <c r="CN2169" s="104"/>
      <c r="CO2169" s="104"/>
      <c r="CP2169" s="104"/>
      <c r="CQ2169" s="104"/>
      <c r="CR2169" s="104"/>
      <c r="CS2169" s="104"/>
      <c r="CT2169" s="104"/>
      <c r="CU2169" s="104"/>
      <c r="CV2169" s="104"/>
      <c r="CW2169" s="104"/>
      <c r="CX2169" s="104"/>
      <c r="CY2169" s="104"/>
      <c r="CZ2169" s="104"/>
      <c r="DA2169" s="104"/>
      <c r="DB2169" s="104"/>
      <c r="DC2169" s="104"/>
      <c r="DD2169" s="104"/>
      <c r="DE2169" s="104"/>
      <c r="DF2169" s="104"/>
      <c r="DG2169" s="104"/>
      <c r="DH2169" s="104"/>
      <c r="DI2169" s="104"/>
      <c r="DJ2169" s="107"/>
    </row>
    <row r="2170" spans="1:114" x14ac:dyDescent="0.2">
      <c r="A2170" s="164"/>
      <c r="B2170" s="165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Q2170" s="116"/>
      <c r="R2170" s="116"/>
      <c r="S2170" s="116"/>
      <c r="T2170" s="116"/>
      <c r="U2170" s="116"/>
      <c r="V2170" s="116"/>
      <c r="W2170" s="116"/>
      <c r="X2170" s="116"/>
      <c r="Y2170" s="122"/>
      <c r="Z2170" s="104"/>
      <c r="AA2170" s="104"/>
      <c r="AB2170" s="104"/>
      <c r="AC2170" s="104"/>
      <c r="AD2170" s="104"/>
      <c r="AE2170" s="104"/>
      <c r="AF2170" s="104"/>
      <c r="AG2170" s="104"/>
      <c r="AH2170" s="104"/>
      <c r="AI2170" s="104"/>
      <c r="AJ2170" s="104"/>
      <c r="AK2170" s="104"/>
      <c r="AL2170" s="104"/>
      <c r="AM2170" s="104"/>
      <c r="AN2170" s="104"/>
      <c r="AO2170" s="104"/>
      <c r="AP2170" s="104"/>
      <c r="AQ2170" s="104"/>
      <c r="AR2170" s="104"/>
      <c r="AS2170" s="104"/>
      <c r="AT2170" s="104"/>
      <c r="AU2170" s="104"/>
      <c r="AV2170" s="104"/>
      <c r="AW2170" s="104"/>
      <c r="AX2170" s="104"/>
      <c r="AY2170" s="104"/>
      <c r="AZ2170" s="104"/>
      <c r="BA2170" s="104"/>
      <c r="BB2170" s="104"/>
      <c r="BC2170" s="104"/>
      <c r="BD2170" s="104"/>
      <c r="BE2170" s="104"/>
      <c r="BF2170" s="104"/>
      <c r="BG2170" s="104"/>
      <c r="BH2170" s="104"/>
      <c r="BI2170" s="104"/>
      <c r="BJ2170" s="104"/>
      <c r="BK2170" s="104"/>
      <c r="BL2170" s="104"/>
      <c r="BM2170" s="104"/>
      <c r="BN2170" s="104"/>
      <c r="BO2170" s="104"/>
      <c r="BP2170" s="104"/>
      <c r="BQ2170" s="104"/>
      <c r="BR2170" s="104"/>
      <c r="BS2170" s="104"/>
      <c r="BT2170" s="104"/>
      <c r="BU2170" s="104"/>
      <c r="BV2170" s="104"/>
      <c r="BW2170" s="104"/>
      <c r="BX2170" s="104"/>
      <c r="BY2170" s="104"/>
      <c r="BZ2170" s="104"/>
      <c r="CA2170" s="104"/>
      <c r="CB2170" s="104"/>
      <c r="CC2170" s="104"/>
      <c r="CD2170" s="104"/>
      <c r="CE2170" s="104"/>
      <c r="CF2170" s="104"/>
      <c r="CG2170" s="104"/>
      <c r="CH2170" s="104"/>
      <c r="CI2170" s="104"/>
      <c r="CJ2170" s="104"/>
      <c r="CK2170" s="104"/>
      <c r="CL2170" s="104"/>
      <c r="CM2170" s="104"/>
      <c r="CN2170" s="104"/>
      <c r="CO2170" s="104"/>
      <c r="CP2170" s="104"/>
      <c r="CQ2170" s="104"/>
      <c r="CR2170" s="104"/>
      <c r="CS2170" s="104"/>
      <c r="CT2170" s="104"/>
      <c r="CU2170" s="104"/>
      <c r="CV2170" s="104"/>
      <c r="CW2170" s="104"/>
      <c r="CX2170" s="104"/>
      <c r="CY2170" s="104"/>
      <c r="CZ2170" s="104"/>
      <c r="DA2170" s="104"/>
      <c r="DB2170" s="104"/>
      <c r="DC2170" s="104"/>
      <c r="DD2170" s="104"/>
      <c r="DE2170" s="104"/>
      <c r="DF2170" s="104"/>
      <c r="DG2170" s="104"/>
      <c r="DH2170" s="104"/>
      <c r="DI2170" s="104"/>
      <c r="DJ2170" s="107"/>
    </row>
    <row r="2171" spans="1:114" x14ac:dyDescent="0.2">
      <c r="A2171" s="164"/>
      <c r="B2171" s="165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Q2171" s="116"/>
      <c r="R2171" s="116"/>
      <c r="S2171" s="116"/>
      <c r="T2171" s="116"/>
      <c r="U2171" s="116"/>
      <c r="V2171" s="116"/>
      <c r="W2171" s="116"/>
      <c r="X2171" s="116"/>
      <c r="Y2171" s="122"/>
      <c r="Z2171" s="104"/>
      <c r="AA2171" s="104"/>
      <c r="AB2171" s="104"/>
      <c r="AC2171" s="104"/>
      <c r="AD2171" s="104"/>
      <c r="AE2171" s="104"/>
      <c r="AF2171" s="104"/>
      <c r="AG2171" s="104"/>
      <c r="AH2171" s="104"/>
      <c r="AI2171" s="104"/>
      <c r="AJ2171" s="104"/>
      <c r="AK2171" s="104"/>
      <c r="AL2171" s="104"/>
      <c r="AM2171" s="104"/>
      <c r="AN2171" s="104"/>
      <c r="AO2171" s="104"/>
      <c r="AP2171" s="104"/>
      <c r="AQ2171" s="104"/>
      <c r="AR2171" s="104"/>
      <c r="AS2171" s="104"/>
      <c r="AT2171" s="104"/>
      <c r="AU2171" s="104"/>
      <c r="AV2171" s="104"/>
      <c r="AW2171" s="104"/>
      <c r="AX2171" s="104"/>
      <c r="AY2171" s="104"/>
      <c r="AZ2171" s="104"/>
      <c r="BA2171" s="104"/>
      <c r="BB2171" s="104"/>
      <c r="BC2171" s="104"/>
      <c r="BD2171" s="104"/>
      <c r="BE2171" s="104"/>
      <c r="BF2171" s="104"/>
      <c r="BG2171" s="104"/>
      <c r="BH2171" s="104"/>
      <c r="BI2171" s="104"/>
      <c r="BJ2171" s="104"/>
      <c r="BK2171" s="104"/>
      <c r="BL2171" s="104"/>
      <c r="BM2171" s="104"/>
      <c r="BN2171" s="104"/>
      <c r="BO2171" s="104"/>
      <c r="BP2171" s="104"/>
      <c r="BQ2171" s="104"/>
      <c r="BR2171" s="104"/>
      <c r="BS2171" s="104"/>
      <c r="BT2171" s="104"/>
      <c r="BU2171" s="104"/>
      <c r="BV2171" s="104"/>
      <c r="BW2171" s="104"/>
      <c r="BX2171" s="104"/>
      <c r="BY2171" s="104"/>
      <c r="BZ2171" s="104"/>
      <c r="CA2171" s="104"/>
      <c r="CB2171" s="104"/>
      <c r="CC2171" s="104"/>
      <c r="CD2171" s="104"/>
      <c r="CE2171" s="104"/>
      <c r="CF2171" s="104"/>
      <c r="CG2171" s="104"/>
      <c r="CH2171" s="104"/>
      <c r="CI2171" s="104"/>
      <c r="CJ2171" s="104"/>
      <c r="CK2171" s="104"/>
      <c r="CL2171" s="104"/>
      <c r="CM2171" s="104"/>
      <c r="CN2171" s="104"/>
      <c r="CO2171" s="104"/>
      <c r="CP2171" s="104"/>
      <c r="CQ2171" s="104"/>
      <c r="CR2171" s="104"/>
      <c r="CS2171" s="104"/>
      <c r="CT2171" s="104"/>
      <c r="CU2171" s="104"/>
      <c r="CV2171" s="104"/>
      <c r="CW2171" s="104"/>
      <c r="CX2171" s="104"/>
      <c r="CY2171" s="104"/>
      <c r="CZ2171" s="104"/>
      <c r="DA2171" s="104"/>
      <c r="DB2171" s="104"/>
      <c r="DC2171" s="104"/>
      <c r="DD2171" s="104"/>
      <c r="DE2171" s="104"/>
      <c r="DF2171" s="104"/>
      <c r="DG2171" s="104"/>
      <c r="DH2171" s="104"/>
      <c r="DI2171" s="104"/>
      <c r="DJ2171" s="107"/>
    </row>
    <row r="2172" spans="1:114" x14ac:dyDescent="0.2">
      <c r="A2172" s="164"/>
      <c r="B2172" s="165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Q2172" s="116"/>
      <c r="R2172" s="116"/>
      <c r="S2172" s="116"/>
      <c r="T2172" s="116"/>
      <c r="U2172" s="116"/>
      <c r="V2172" s="116"/>
      <c r="W2172" s="116"/>
      <c r="X2172" s="116"/>
      <c r="Y2172" s="122"/>
      <c r="Z2172" s="104"/>
      <c r="AA2172" s="104"/>
      <c r="AB2172" s="104"/>
      <c r="AC2172" s="104"/>
      <c r="AD2172" s="104"/>
      <c r="AE2172" s="104"/>
      <c r="AF2172" s="104"/>
      <c r="AG2172" s="104"/>
      <c r="AH2172" s="104"/>
      <c r="AI2172" s="104"/>
      <c r="AJ2172" s="104"/>
      <c r="AK2172" s="104"/>
      <c r="AL2172" s="104"/>
      <c r="AM2172" s="104"/>
      <c r="AN2172" s="104"/>
      <c r="AO2172" s="104"/>
      <c r="AP2172" s="104"/>
      <c r="AQ2172" s="104"/>
      <c r="AR2172" s="104"/>
      <c r="AS2172" s="104"/>
      <c r="AT2172" s="104"/>
      <c r="AU2172" s="104"/>
      <c r="AV2172" s="104"/>
      <c r="AW2172" s="104"/>
      <c r="AX2172" s="104"/>
      <c r="AY2172" s="104"/>
      <c r="AZ2172" s="104"/>
      <c r="BA2172" s="104"/>
      <c r="BB2172" s="104"/>
      <c r="BC2172" s="104"/>
      <c r="BD2172" s="104"/>
      <c r="BE2172" s="104"/>
      <c r="BF2172" s="104"/>
      <c r="BG2172" s="104"/>
      <c r="BH2172" s="104"/>
      <c r="BI2172" s="104"/>
      <c r="BJ2172" s="104"/>
      <c r="BK2172" s="104"/>
      <c r="BL2172" s="104"/>
      <c r="BM2172" s="104"/>
      <c r="BN2172" s="104"/>
      <c r="BO2172" s="104"/>
      <c r="BP2172" s="104"/>
      <c r="BQ2172" s="104"/>
      <c r="BR2172" s="104"/>
      <c r="BS2172" s="104"/>
      <c r="BT2172" s="104"/>
      <c r="BU2172" s="104"/>
      <c r="BV2172" s="104"/>
      <c r="BW2172" s="104"/>
      <c r="BX2172" s="104"/>
      <c r="BY2172" s="104"/>
      <c r="BZ2172" s="104"/>
      <c r="CA2172" s="104"/>
      <c r="CB2172" s="104"/>
      <c r="CC2172" s="104"/>
      <c r="CD2172" s="104"/>
      <c r="CE2172" s="104"/>
      <c r="CF2172" s="104"/>
      <c r="CG2172" s="104"/>
      <c r="CH2172" s="104"/>
      <c r="CI2172" s="104"/>
      <c r="CJ2172" s="104"/>
      <c r="CK2172" s="104"/>
      <c r="CL2172" s="104"/>
      <c r="CM2172" s="104"/>
      <c r="CN2172" s="104"/>
      <c r="CO2172" s="104"/>
      <c r="CP2172" s="104"/>
      <c r="CQ2172" s="104"/>
      <c r="CR2172" s="104"/>
      <c r="CS2172" s="104"/>
      <c r="CT2172" s="104"/>
      <c r="CU2172" s="104"/>
      <c r="CV2172" s="104"/>
      <c r="CW2172" s="104"/>
      <c r="CX2172" s="104"/>
      <c r="CY2172" s="104"/>
      <c r="CZ2172" s="104"/>
      <c r="DA2172" s="104"/>
      <c r="DB2172" s="104"/>
      <c r="DC2172" s="104"/>
      <c r="DD2172" s="104"/>
      <c r="DE2172" s="104"/>
      <c r="DF2172" s="104"/>
      <c r="DG2172" s="104"/>
      <c r="DH2172" s="104"/>
      <c r="DI2172" s="104"/>
      <c r="DJ2172" s="107"/>
    </row>
    <row r="2173" spans="1:114" x14ac:dyDescent="0.2">
      <c r="A2173" s="164"/>
      <c r="B2173" s="165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Q2173" s="116"/>
      <c r="R2173" s="116"/>
      <c r="S2173" s="116"/>
      <c r="T2173" s="116"/>
      <c r="U2173" s="116"/>
      <c r="V2173" s="116"/>
      <c r="W2173" s="116"/>
      <c r="X2173" s="116"/>
      <c r="Y2173" s="122"/>
      <c r="Z2173" s="104"/>
      <c r="AA2173" s="104"/>
      <c r="AB2173" s="104"/>
      <c r="AC2173" s="104"/>
      <c r="AD2173" s="104"/>
      <c r="AE2173" s="104"/>
      <c r="AF2173" s="104"/>
      <c r="AG2173" s="104"/>
      <c r="AH2173" s="104"/>
      <c r="AI2173" s="104"/>
      <c r="AJ2173" s="104"/>
      <c r="AK2173" s="104"/>
      <c r="AL2173" s="104"/>
      <c r="AM2173" s="104"/>
      <c r="AN2173" s="104"/>
      <c r="AO2173" s="104"/>
      <c r="AP2173" s="104"/>
      <c r="AQ2173" s="104"/>
      <c r="AR2173" s="104"/>
      <c r="AS2173" s="104"/>
      <c r="AT2173" s="104"/>
      <c r="AU2173" s="104"/>
      <c r="AV2173" s="104"/>
      <c r="AW2173" s="104"/>
      <c r="AX2173" s="104"/>
      <c r="AY2173" s="104"/>
      <c r="AZ2173" s="104"/>
      <c r="BA2173" s="104"/>
      <c r="BB2173" s="104"/>
      <c r="BC2173" s="104"/>
      <c r="BD2173" s="104"/>
      <c r="BE2173" s="104"/>
      <c r="BF2173" s="104"/>
      <c r="BG2173" s="104"/>
      <c r="BH2173" s="104"/>
      <c r="BI2173" s="104"/>
      <c r="BJ2173" s="104"/>
      <c r="BK2173" s="104"/>
      <c r="BL2173" s="104"/>
      <c r="BM2173" s="104"/>
      <c r="BN2173" s="104"/>
      <c r="BO2173" s="104"/>
      <c r="BP2173" s="104"/>
      <c r="BQ2173" s="104"/>
      <c r="BR2173" s="104"/>
      <c r="BS2173" s="104"/>
      <c r="BT2173" s="104"/>
      <c r="BU2173" s="104"/>
      <c r="BV2173" s="104"/>
      <c r="BW2173" s="104"/>
      <c r="BX2173" s="104"/>
      <c r="BY2173" s="104"/>
      <c r="BZ2173" s="104"/>
      <c r="CA2173" s="104"/>
      <c r="CB2173" s="104"/>
      <c r="CC2173" s="104"/>
      <c r="CD2173" s="104"/>
      <c r="CE2173" s="104"/>
      <c r="CF2173" s="104"/>
      <c r="CG2173" s="104"/>
      <c r="CH2173" s="104"/>
      <c r="CI2173" s="104"/>
      <c r="CJ2173" s="104"/>
      <c r="CK2173" s="104"/>
      <c r="CL2173" s="104"/>
      <c r="CM2173" s="104"/>
      <c r="CN2173" s="104"/>
      <c r="CO2173" s="104"/>
      <c r="CP2173" s="104"/>
      <c r="CQ2173" s="104"/>
      <c r="CR2173" s="104"/>
      <c r="CS2173" s="104"/>
      <c r="CT2173" s="104"/>
      <c r="CU2173" s="104"/>
      <c r="CV2173" s="104"/>
      <c r="CW2173" s="104"/>
      <c r="CX2173" s="104"/>
      <c r="CY2173" s="104"/>
      <c r="CZ2173" s="104"/>
      <c r="DA2173" s="104"/>
      <c r="DB2173" s="104"/>
      <c r="DC2173" s="104"/>
      <c r="DD2173" s="104"/>
      <c r="DE2173" s="104"/>
      <c r="DF2173" s="104"/>
      <c r="DG2173" s="104"/>
      <c r="DH2173" s="104"/>
      <c r="DI2173" s="104"/>
      <c r="DJ2173" s="107"/>
    </row>
    <row r="2174" spans="1:114" x14ac:dyDescent="0.2">
      <c r="A2174" s="164"/>
      <c r="B2174" s="165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Q2174" s="116"/>
      <c r="R2174" s="116"/>
      <c r="S2174" s="116"/>
      <c r="T2174" s="116"/>
      <c r="U2174" s="116"/>
      <c r="V2174" s="116"/>
      <c r="W2174" s="116"/>
      <c r="X2174" s="116"/>
      <c r="Y2174" s="122"/>
      <c r="Z2174" s="104"/>
      <c r="AA2174" s="104"/>
      <c r="AB2174" s="104"/>
      <c r="AC2174" s="104"/>
      <c r="AD2174" s="104"/>
      <c r="AE2174" s="104"/>
      <c r="AF2174" s="104"/>
      <c r="AG2174" s="104"/>
      <c r="AH2174" s="104"/>
      <c r="AI2174" s="104"/>
      <c r="AJ2174" s="104"/>
      <c r="AK2174" s="104"/>
      <c r="AL2174" s="104"/>
      <c r="AM2174" s="104"/>
      <c r="AN2174" s="104"/>
      <c r="AO2174" s="104"/>
      <c r="AP2174" s="104"/>
      <c r="AQ2174" s="104"/>
      <c r="AR2174" s="104"/>
      <c r="AS2174" s="104"/>
      <c r="AT2174" s="104"/>
      <c r="AU2174" s="104"/>
      <c r="AV2174" s="104"/>
      <c r="AW2174" s="104"/>
      <c r="AX2174" s="104"/>
      <c r="AY2174" s="104"/>
      <c r="AZ2174" s="104"/>
      <c r="BA2174" s="104"/>
      <c r="BB2174" s="104"/>
      <c r="BC2174" s="104"/>
      <c r="BD2174" s="104"/>
      <c r="BE2174" s="104"/>
      <c r="BF2174" s="104"/>
      <c r="BG2174" s="104"/>
      <c r="BH2174" s="104"/>
      <c r="BI2174" s="104"/>
      <c r="BJ2174" s="104"/>
      <c r="BK2174" s="104"/>
      <c r="BL2174" s="104"/>
      <c r="BM2174" s="104"/>
      <c r="BN2174" s="104"/>
      <c r="BO2174" s="104"/>
      <c r="BP2174" s="104"/>
      <c r="BQ2174" s="104"/>
      <c r="BR2174" s="104"/>
      <c r="BS2174" s="104"/>
      <c r="BT2174" s="104"/>
      <c r="BU2174" s="104"/>
      <c r="BV2174" s="104"/>
      <c r="BW2174" s="104"/>
      <c r="BX2174" s="104"/>
      <c r="BY2174" s="104"/>
      <c r="BZ2174" s="104"/>
      <c r="CA2174" s="104"/>
      <c r="CB2174" s="104"/>
      <c r="CC2174" s="104"/>
      <c r="CD2174" s="104"/>
      <c r="CE2174" s="104"/>
      <c r="CF2174" s="104"/>
      <c r="CG2174" s="104"/>
      <c r="CH2174" s="104"/>
      <c r="CI2174" s="104"/>
      <c r="CJ2174" s="104"/>
      <c r="CK2174" s="104"/>
      <c r="CL2174" s="104"/>
      <c r="CM2174" s="104"/>
      <c r="CN2174" s="104"/>
      <c r="CO2174" s="104"/>
      <c r="CP2174" s="104"/>
      <c r="CQ2174" s="104"/>
      <c r="CR2174" s="104"/>
      <c r="CS2174" s="104"/>
      <c r="CT2174" s="104"/>
      <c r="CU2174" s="104"/>
      <c r="CV2174" s="104"/>
      <c r="CW2174" s="104"/>
      <c r="CX2174" s="104"/>
      <c r="CY2174" s="104"/>
      <c r="CZ2174" s="104"/>
      <c r="DA2174" s="104"/>
      <c r="DB2174" s="104"/>
      <c r="DC2174" s="104"/>
      <c r="DD2174" s="104"/>
      <c r="DE2174" s="104"/>
      <c r="DF2174" s="104"/>
      <c r="DG2174" s="104"/>
      <c r="DH2174" s="104"/>
      <c r="DI2174" s="104"/>
      <c r="DJ2174" s="107"/>
    </row>
    <row r="2175" spans="1:114" x14ac:dyDescent="0.2">
      <c r="A2175" s="164"/>
      <c r="B2175" s="165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Q2175" s="116"/>
      <c r="R2175" s="116"/>
      <c r="S2175" s="116"/>
      <c r="T2175" s="116"/>
      <c r="U2175" s="116"/>
      <c r="V2175" s="116"/>
      <c r="W2175" s="116"/>
      <c r="X2175" s="116"/>
      <c r="Y2175" s="122"/>
      <c r="Z2175" s="104"/>
      <c r="AA2175" s="104"/>
      <c r="AB2175" s="104"/>
      <c r="AC2175" s="104"/>
      <c r="AD2175" s="104"/>
      <c r="AE2175" s="104"/>
      <c r="AF2175" s="104"/>
      <c r="AG2175" s="104"/>
      <c r="AH2175" s="104"/>
      <c r="AI2175" s="104"/>
      <c r="AJ2175" s="104"/>
      <c r="AK2175" s="104"/>
      <c r="AL2175" s="104"/>
      <c r="AM2175" s="104"/>
      <c r="AN2175" s="104"/>
      <c r="AO2175" s="104"/>
      <c r="AP2175" s="104"/>
      <c r="AQ2175" s="104"/>
      <c r="AR2175" s="104"/>
      <c r="AS2175" s="104"/>
      <c r="AT2175" s="104"/>
      <c r="AU2175" s="104"/>
      <c r="AV2175" s="104"/>
      <c r="AW2175" s="104"/>
      <c r="AX2175" s="104"/>
      <c r="AY2175" s="104"/>
      <c r="AZ2175" s="104"/>
      <c r="BA2175" s="104"/>
      <c r="BB2175" s="104"/>
      <c r="BC2175" s="104"/>
      <c r="BD2175" s="104"/>
      <c r="BE2175" s="104"/>
      <c r="BF2175" s="104"/>
      <c r="BG2175" s="104"/>
      <c r="BH2175" s="104"/>
      <c r="BI2175" s="104"/>
      <c r="BJ2175" s="104"/>
      <c r="BK2175" s="104"/>
      <c r="BL2175" s="104"/>
      <c r="BM2175" s="104"/>
      <c r="BN2175" s="104"/>
      <c r="BO2175" s="104"/>
      <c r="BP2175" s="104"/>
      <c r="BQ2175" s="104"/>
      <c r="BR2175" s="104"/>
      <c r="BS2175" s="104"/>
      <c r="BT2175" s="104"/>
      <c r="BU2175" s="104"/>
      <c r="BV2175" s="104"/>
      <c r="BW2175" s="104"/>
      <c r="BX2175" s="104"/>
      <c r="BY2175" s="104"/>
      <c r="BZ2175" s="104"/>
      <c r="CA2175" s="104"/>
      <c r="CB2175" s="104"/>
      <c r="CC2175" s="104"/>
      <c r="CD2175" s="104"/>
      <c r="CE2175" s="104"/>
      <c r="CF2175" s="104"/>
      <c r="CG2175" s="104"/>
      <c r="CH2175" s="104"/>
      <c r="CI2175" s="104"/>
      <c r="CJ2175" s="104"/>
      <c r="CK2175" s="104"/>
      <c r="CL2175" s="104"/>
      <c r="CM2175" s="104"/>
      <c r="CN2175" s="104"/>
      <c r="CO2175" s="104"/>
      <c r="CP2175" s="104"/>
      <c r="CQ2175" s="104"/>
      <c r="CR2175" s="104"/>
      <c r="CS2175" s="104"/>
      <c r="CT2175" s="104"/>
      <c r="CU2175" s="104"/>
      <c r="CV2175" s="104"/>
      <c r="CW2175" s="104"/>
      <c r="CX2175" s="104"/>
      <c r="CY2175" s="104"/>
      <c r="CZ2175" s="104"/>
      <c r="DA2175" s="104"/>
      <c r="DB2175" s="104"/>
      <c r="DC2175" s="104"/>
      <c r="DD2175" s="104"/>
      <c r="DE2175" s="104"/>
      <c r="DF2175" s="104"/>
      <c r="DG2175" s="104"/>
      <c r="DH2175" s="104"/>
      <c r="DI2175" s="104"/>
      <c r="DJ2175" s="107"/>
    </row>
    <row r="2176" spans="1:114" x14ac:dyDescent="0.2">
      <c r="A2176" s="164"/>
      <c r="B2176" s="165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Q2176" s="116"/>
      <c r="R2176" s="116"/>
      <c r="S2176" s="116"/>
      <c r="T2176" s="116"/>
      <c r="U2176" s="116"/>
      <c r="V2176" s="116"/>
      <c r="W2176" s="116"/>
      <c r="X2176" s="116"/>
      <c r="Y2176" s="122"/>
      <c r="Z2176" s="104"/>
      <c r="AA2176" s="104"/>
      <c r="AB2176" s="104"/>
      <c r="AC2176" s="104"/>
      <c r="AD2176" s="104"/>
      <c r="AE2176" s="104"/>
      <c r="AF2176" s="104"/>
      <c r="AG2176" s="104"/>
      <c r="AH2176" s="104"/>
      <c r="AI2176" s="104"/>
      <c r="AJ2176" s="104"/>
      <c r="AK2176" s="104"/>
      <c r="AL2176" s="104"/>
      <c r="AM2176" s="104"/>
      <c r="AN2176" s="104"/>
      <c r="AO2176" s="104"/>
      <c r="AP2176" s="104"/>
      <c r="AQ2176" s="104"/>
      <c r="AR2176" s="104"/>
      <c r="AS2176" s="104"/>
      <c r="AT2176" s="104"/>
      <c r="AU2176" s="104"/>
      <c r="AV2176" s="104"/>
      <c r="AW2176" s="104"/>
      <c r="AX2176" s="104"/>
      <c r="AY2176" s="104"/>
      <c r="AZ2176" s="104"/>
      <c r="BA2176" s="104"/>
      <c r="BB2176" s="104"/>
      <c r="BC2176" s="104"/>
      <c r="BD2176" s="104"/>
      <c r="BE2176" s="104"/>
      <c r="BF2176" s="104"/>
      <c r="BG2176" s="104"/>
      <c r="BH2176" s="104"/>
      <c r="BI2176" s="104"/>
      <c r="BJ2176" s="104"/>
      <c r="BK2176" s="104"/>
      <c r="BL2176" s="104"/>
      <c r="BM2176" s="104"/>
      <c r="BN2176" s="104"/>
      <c r="BO2176" s="104"/>
      <c r="BP2176" s="104"/>
      <c r="BQ2176" s="104"/>
      <c r="BR2176" s="104"/>
      <c r="BS2176" s="104"/>
      <c r="BT2176" s="104"/>
      <c r="BU2176" s="104"/>
      <c r="BV2176" s="104"/>
      <c r="BW2176" s="104"/>
      <c r="BX2176" s="104"/>
      <c r="BY2176" s="104"/>
      <c r="BZ2176" s="104"/>
      <c r="CA2176" s="104"/>
      <c r="CB2176" s="104"/>
      <c r="CC2176" s="104"/>
      <c r="CD2176" s="104"/>
      <c r="CE2176" s="104"/>
      <c r="CF2176" s="104"/>
      <c r="CG2176" s="104"/>
      <c r="CH2176" s="104"/>
      <c r="CI2176" s="104"/>
      <c r="CJ2176" s="104"/>
      <c r="CK2176" s="104"/>
      <c r="CL2176" s="104"/>
      <c r="CM2176" s="104"/>
      <c r="CN2176" s="104"/>
      <c r="CO2176" s="104"/>
      <c r="CP2176" s="104"/>
      <c r="CQ2176" s="104"/>
      <c r="CR2176" s="104"/>
      <c r="CS2176" s="104"/>
      <c r="CT2176" s="104"/>
      <c r="CU2176" s="104"/>
      <c r="CV2176" s="104"/>
      <c r="CW2176" s="104"/>
      <c r="CX2176" s="104"/>
      <c r="CY2176" s="104"/>
      <c r="CZ2176" s="104"/>
      <c r="DA2176" s="104"/>
      <c r="DB2176" s="104"/>
      <c r="DC2176" s="104"/>
      <c r="DD2176" s="104"/>
      <c r="DE2176" s="104"/>
      <c r="DF2176" s="104"/>
      <c r="DG2176" s="104"/>
      <c r="DH2176" s="104"/>
      <c r="DI2176" s="104"/>
      <c r="DJ2176" s="107"/>
    </row>
    <row r="2177" spans="1:114" x14ac:dyDescent="0.2">
      <c r="A2177" s="164"/>
      <c r="B2177" s="165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Q2177" s="116"/>
      <c r="R2177" s="116"/>
      <c r="S2177" s="116"/>
      <c r="T2177" s="116"/>
      <c r="U2177" s="116"/>
      <c r="V2177" s="116"/>
      <c r="W2177" s="116"/>
      <c r="X2177" s="116"/>
      <c r="Y2177" s="122"/>
      <c r="Z2177" s="104"/>
      <c r="AA2177" s="104"/>
      <c r="AB2177" s="104"/>
      <c r="AC2177" s="104"/>
      <c r="AD2177" s="104"/>
      <c r="AE2177" s="104"/>
      <c r="AF2177" s="104"/>
      <c r="AG2177" s="104"/>
      <c r="AH2177" s="104"/>
      <c r="AI2177" s="104"/>
      <c r="AJ2177" s="104"/>
      <c r="AK2177" s="104"/>
      <c r="AL2177" s="104"/>
      <c r="AM2177" s="104"/>
      <c r="AN2177" s="104"/>
      <c r="AO2177" s="104"/>
      <c r="AP2177" s="104"/>
      <c r="AQ2177" s="104"/>
      <c r="AR2177" s="104"/>
      <c r="AS2177" s="104"/>
      <c r="AT2177" s="104"/>
      <c r="AU2177" s="104"/>
      <c r="AV2177" s="104"/>
      <c r="AW2177" s="104"/>
      <c r="AX2177" s="104"/>
      <c r="AY2177" s="104"/>
      <c r="AZ2177" s="104"/>
      <c r="BA2177" s="104"/>
      <c r="BB2177" s="104"/>
      <c r="BC2177" s="104"/>
      <c r="BD2177" s="104"/>
      <c r="BE2177" s="104"/>
      <c r="BF2177" s="104"/>
      <c r="BG2177" s="104"/>
      <c r="BH2177" s="104"/>
      <c r="BI2177" s="104"/>
      <c r="BJ2177" s="104"/>
      <c r="BK2177" s="104"/>
      <c r="BL2177" s="104"/>
      <c r="BM2177" s="104"/>
      <c r="BN2177" s="104"/>
      <c r="BO2177" s="104"/>
      <c r="BP2177" s="104"/>
      <c r="BQ2177" s="104"/>
      <c r="BR2177" s="104"/>
      <c r="BS2177" s="104"/>
      <c r="BT2177" s="104"/>
      <c r="BU2177" s="104"/>
      <c r="BV2177" s="104"/>
      <c r="BW2177" s="104"/>
      <c r="BX2177" s="104"/>
      <c r="BY2177" s="104"/>
      <c r="BZ2177" s="104"/>
      <c r="CA2177" s="104"/>
      <c r="CB2177" s="104"/>
      <c r="CC2177" s="104"/>
      <c r="CD2177" s="104"/>
      <c r="CE2177" s="104"/>
      <c r="CF2177" s="104"/>
      <c r="CG2177" s="104"/>
      <c r="CH2177" s="104"/>
      <c r="CI2177" s="104"/>
      <c r="CJ2177" s="104"/>
      <c r="CK2177" s="104"/>
      <c r="CL2177" s="104"/>
      <c r="CM2177" s="104"/>
      <c r="CN2177" s="104"/>
      <c r="CO2177" s="104"/>
      <c r="CP2177" s="104"/>
      <c r="CQ2177" s="104"/>
      <c r="CR2177" s="104"/>
      <c r="CS2177" s="104"/>
      <c r="CT2177" s="104"/>
      <c r="CU2177" s="104"/>
      <c r="CV2177" s="104"/>
      <c r="CW2177" s="104"/>
      <c r="CX2177" s="104"/>
      <c r="CY2177" s="104"/>
      <c r="CZ2177" s="104"/>
      <c r="DA2177" s="104"/>
      <c r="DB2177" s="104"/>
      <c r="DC2177" s="104"/>
      <c r="DD2177" s="104"/>
      <c r="DE2177" s="104"/>
      <c r="DF2177" s="104"/>
      <c r="DG2177" s="104"/>
      <c r="DH2177" s="104"/>
      <c r="DI2177" s="104"/>
      <c r="DJ2177" s="107"/>
    </row>
    <row r="2178" spans="1:114" x14ac:dyDescent="0.2">
      <c r="A2178" s="164"/>
      <c r="B2178" s="165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Q2178" s="116"/>
      <c r="R2178" s="116"/>
      <c r="S2178" s="116"/>
      <c r="T2178" s="116"/>
      <c r="U2178" s="116"/>
      <c r="V2178" s="116"/>
      <c r="W2178" s="116"/>
      <c r="X2178" s="116"/>
      <c r="Y2178" s="122"/>
      <c r="Z2178" s="104"/>
      <c r="AA2178" s="104"/>
      <c r="AB2178" s="104"/>
      <c r="AC2178" s="104"/>
      <c r="AD2178" s="104"/>
      <c r="AE2178" s="104"/>
      <c r="AF2178" s="104"/>
      <c r="AG2178" s="104"/>
      <c r="AH2178" s="104"/>
      <c r="AI2178" s="104"/>
      <c r="AJ2178" s="104"/>
      <c r="AK2178" s="104"/>
      <c r="AL2178" s="104"/>
      <c r="AM2178" s="104"/>
      <c r="AN2178" s="104"/>
      <c r="AO2178" s="104"/>
      <c r="AP2178" s="104"/>
      <c r="AQ2178" s="104"/>
      <c r="AR2178" s="104"/>
      <c r="AS2178" s="104"/>
      <c r="AT2178" s="104"/>
      <c r="AU2178" s="104"/>
      <c r="AV2178" s="104"/>
      <c r="AW2178" s="104"/>
      <c r="AX2178" s="104"/>
      <c r="AY2178" s="104"/>
      <c r="AZ2178" s="104"/>
      <c r="BA2178" s="104"/>
      <c r="BB2178" s="104"/>
      <c r="BC2178" s="104"/>
      <c r="BD2178" s="104"/>
      <c r="BE2178" s="104"/>
      <c r="BF2178" s="104"/>
      <c r="BG2178" s="104"/>
      <c r="BH2178" s="104"/>
      <c r="BI2178" s="104"/>
      <c r="BJ2178" s="104"/>
      <c r="BK2178" s="104"/>
      <c r="BL2178" s="104"/>
      <c r="BM2178" s="104"/>
      <c r="BN2178" s="104"/>
      <c r="BO2178" s="104"/>
      <c r="BP2178" s="104"/>
      <c r="BQ2178" s="104"/>
      <c r="BR2178" s="104"/>
      <c r="BS2178" s="104"/>
      <c r="BT2178" s="104"/>
      <c r="BU2178" s="104"/>
      <c r="BV2178" s="104"/>
      <c r="BW2178" s="104"/>
      <c r="BX2178" s="104"/>
      <c r="BY2178" s="104"/>
      <c r="BZ2178" s="104"/>
      <c r="CA2178" s="104"/>
      <c r="CB2178" s="104"/>
      <c r="CC2178" s="104"/>
      <c r="CD2178" s="104"/>
      <c r="CE2178" s="104"/>
      <c r="CF2178" s="104"/>
      <c r="CG2178" s="104"/>
      <c r="CH2178" s="104"/>
      <c r="CI2178" s="104"/>
      <c r="CJ2178" s="104"/>
      <c r="CK2178" s="104"/>
      <c r="CL2178" s="104"/>
      <c r="CM2178" s="104"/>
      <c r="CN2178" s="104"/>
      <c r="CO2178" s="104"/>
      <c r="CP2178" s="104"/>
      <c r="CQ2178" s="104"/>
      <c r="CR2178" s="104"/>
      <c r="CS2178" s="104"/>
      <c r="CT2178" s="104"/>
      <c r="CU2178" s="104"/>
      <c r="CV2178" s="104"/>
      <c r="CW2178" s="104"/>
      <c r="CX2178" s="104"/>
      <c r="CY2178" s="104"/>
      <c r="CZ2178" s="104"/>
      <c r="DA2178" s="104"/>
      <c r="DB2178" s="104"/>
      <c r="DC2178" s="104"/>
      <c r="DD2178" s="104"/>
      <c r="DE2178" s="104"/>
      <c r="DF2178" s="104"/>
      <c r="DG2178" s="104"/>
      <c r="DH2178" s="104"/>
      <c r="DI2178" s="104"/>
      <c r="DJ2178" s="107"/>
    </row>
    <row r="2179" spans="1:114" x14ac:dyDescent="0.2">
      <c r="A2179" s="164"/>
      <c r="B2179" s="165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Q2179" s="116"/>
      <c r="R2179" s="116"/>
      <c r="S2179" s="116"/>
      <c r="T2179" s="116"/>
      <c r="U2179" s="116"/>
      <c r="V2179" s="116"/>
      <c r="W2179" s="116"/>
      <c r="X2179" s="116"/>
      <c r="Y2179" s="122"/>
      <c r="Z2179" s="104"/>
      <c r="AA2179" s="104"/>
      <c r="AB2179" s="104"/>
      <c r="AC2179" s="104"/>
      <c r="AD2179" s="104"/>
      <c r="AE2179" s="104"/>
      <c r="AF2179" s="104"/>
      <c r="AG2179" s="104"/>
      <c r="AH2179" s="104"/>
      <c r="AI2179" s="104"/>
      <c r="AJ2179" s="104"/>
      <c r="AK2179" s="104"/>
      <c r="AL2179" s="104"/>
      <c r="AM2179" s="104"/>
      <c r="AN2179" s="104"/>
      <c r="AO2179" s="104"/>
      <c r="AP2179" s="104"/>
      <c r="AQ2179" s="104"/>
      <c r="AR2179" s="104"/>
      <c r="AS2179" s="104"/>
      <c r="AT2179" s="104"/>
      <c r="AU2179" s="104"/>
      <c r="AV2179" s="104"/>
      <c r="AW2179" s="104"/>
      <c r="AX2179" s="104"/>
      <c r="AY2179" s="104"/>
      <c r="AZ2179" s="104"/>
      <c r="BA2179" s="104"/>
      <c r="BB2179" s="104"/>
      <c r="BC2179" s="104"/>
      <c r="BD2179" s="104"/>
      <c r="BE2179" s="104"/>
      <c r="BF2179" s="104"/>
      <c r="BG2179" s="104"/>
      <c r="BH2179" s="104"/>
      <c r="BI2179" s="104"/>
      <c r="BJ2179" s="104"/>
      <c r="BK2179" s="104"/>
      <c r="BL2179" s="104"/>
      <c r="BM2179" s="104"/>
      <c r="BN2179" s="104"/>
      <c r="BO2179" s="104"/>
      <c r="BP2179" s="104"/>
      <c r="BQ2179" s="104"/>
      <c r="BR2179" s="104"/>
      <c r="BS2179" s="104"/>
      <c r="BT2179" s="104"/>
      <c r="BU2179" s="104"/>
      <c r="BV2179" s="104"/>
      <c r="BW2179" s="104"/>
      <c r="BX2179" s="104"/>
      <c r="BY2179" s="104"/>
      <c r="BZ2179" s="104"/>
      <c r="CA2179" s="104"/>
      <c r="CB2179" s="104"/>
      <c r="CC2179" s="104"/>
      <c r="CD2179" s="104"/>
      <c r="CE2179" s="104"/>
      <c r="CF2179" s="104"/>
      <c r="CG2179" s="104"/>
      <c r="CH2179" s="104"/>
      <c r="CI2179" s="104"/>
      <c r="CJ2179" s="104"/>
      <c r="CK2179" s="104"/>
      <c r="CL2179" s="104"/>
      <c r="CM2179" s="104"/>
      <c r="CN2179" s="104"/>
      <c r="CO2179" s="104"/>
      <c r="CP2179" s="104"/>
      <c r="CQ2179" s="104"/>
      <c r="CR2179" s="104"/>
      <c r="CS2179" s="104"/>
      <c r="CT2179" s="104"/>
      <c r="CU2179" s="104"/>
      <c r="CV2179" s="104"/>
      <c r="CW2179" s="104"/>
      <c r="CX2179" s="104"/>
      <c r="CY2179" s="104"/>
      <c r="CZ2179" s="104"/>
      <c r="DA2179" s="104"/>
      <c r="DB2179" s="104"/>
      <c r="DC2179" s="104"/>
      <c r="DD2179" s="104"/>
      <c r="DE2179" s="104"/>
      <c r="DF2179" s="104"/>
      <c r="DG2179" s="104"/>
      <c r="DH2179" s="104"/>
      <c r="DI2179" s="104"/>
      <c r="DJ2179" s="107"/>
    </row>
    <row r="2180" spans="1:114" x14ac:dyDescent="0.2">
      <c r="A2180" s="164"/>
      <c r="B2180" s="165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Q2180" s="116"/>
      <c r="R2180" s="116"/>
      <c r="S2180" s="116"/>
      <c r="T2180" s="116"/>
      <c r="U2180" s="116"/>
      <c r="V2180" s="116"/>
      <c r="W2180" s="116"/>
      <c r="X2180" s="116"/>
      <c r="Y2180" s="122"/>
      <c r="Z2180" s="104"/>
      <c r="AA2180" s="104"/>
      <c r="AB2180" s="104"/>
      <c r="AC2180" s="104"/>
      <c r="AD2180" s="104"/>
      <c r="AE2180" s="104"/>
      <c r="AF2180" s="104"/>
      <c r="AG2180" s="104"/>
      <c r="AH2180" s="104"/>
      <c r="AI2180" s="104"/>
      <c r="AJ2180" s="104"/>
      <c r="AK2180" s="104"/>
      <c r="AL2180" s="104"/>
      <c r="AM2180" s="104"/>
      <c r="AN2180" s="104"/>
      <c r="AO2180" s="104"/>
      <c r="AP2180" s="104"/>
      <c r="AQ2180" s="104"/>
      <c r="AR2180" s="104"/>
      <c r="AS2180" s="104"/>
      <c r="AT2180" s="104"/>
      <c r="AU2180" s="104"/>
      <c r="AV2180" s="104"/>
      <c r="AW2180" s="104"/>
      <c r="AX2180" s="104"/>
      <c r="AY2180" s="104"/>
      <c r="AZ2180" s="104"/>
      <c r="BA2180" s="104"/>
      <c r="BB2180" s="104"/>
      <c r="BC2180" s="104"/>
      <c r="BD2180" s="104"/>
      <c r="BE2180" s="104"/>
      <c r="BF2180" s="104"/>
      <c r="BG2180" s="104"/>
      <c r="BH2180" s="104"/>
      <c r="BI2180" s="104"/>
      <c r="BJ2180" s="104"/>
      <c r="BK2180" s="104"/>
      <c r="BL2180" s="104"/>
      <c r="BM2180" s="104"/>
      <c r="BN2180" s="104"/>
      <c r="BO2180" s="104"/>
      <c r="BP2180" s="104"/>
      <c r="BQ2180" s="104"/>
      <c r="BR2180" s="104"/>
      <c r="BS2180" s="104"/>
      <c r="BT2180" s="104"/>
      <c r="BU2180" s="104"/>
      <c r="BV2180" s="104"/>
      <c r="BW2180" s="104"/>
      <c r="BX2180" s="104"/>
      <c r="BY2180" s="104"/>
      <c r="BZ2180" s="104"/>
      <c r="CA2180" s="104"/>
      <c r="CB2180" s="104"/>
      <c r="CC2180" s="104"/>
      <c r="CD2180" s="104"/>
      <c r="CE2180" s="104"/>
      <c r="CF2180" s="104"/>
      <c r="CG2180" s="104"/>
      <c r="CH2180" s="104"/>
      <c r="CI2180" s="104"/>
      <c r="CJ2180" s="104"/>
      <c r="CK2180" s="104"/>
      <c r="CL2180" s="104"/>
      <c r="CM2180" s="104"/>
      <c r="CN2180" s="104"/>
      <c r="CO2180" s="104"/>
      <c r="CP2180" s="104"/>
      <c r="CQ2180" s="104"/>
      <c r="CR2180" s="104"/>
      <c r="CS2180" s="104"/>
      <c r="CT2180" s="104"/>
      <c r="CU2180" s="104"/>
      <c r="CV2180" s="104"/>
      <c r="CW2180" s="104"/>
      <c r="CX2180" s="104"/>
      <c r="CY2180" s="104"/>
      <c r="CZ2180" s="104"/>
      <c r="DA2180" s="104"/>
      <c r="DB2180" s="104"/>
      <c r="DC2180" s="104"/>
      <c r="DD2180" s="104"/>
      <c r="DE2180" s="104"/>
      <c r="DF2180" s="104"/>
      <c r="DG2180" s="104"/>
      <c r="DH2180" s="104"/>
      <c r="DI2180" s="104"/>
      <c r="DJ2180" s="107"/>
    </row>
    <row r="2181" spans="1:114" x14ac:dyDescent="0.2">
      <c r="A2181" s="164"/>
      <c r="B2181" s="165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Q2181" s="116"/>
      <c r="R2181" s="116"/>
      <c r="S2181" s="116"/>
      <c r="T2181" s="116"/>
      <c r="U2181" s="116"/>
      <c r="V2181" s="116"/>
      <c r="W2181" s="116"/>
      <c r="X2181" s="116"/>
      <c r="Y2181" s="122"/>
      <c r="Z2181" s="104"/>
      <c r="AA2181" s="104"/>
      <c r="AB2181" s="104"/>
      <c r="AC2181" s="104"/>
      <c r="AD2181" s="104"/>
      <c r="AE2181" s="104"/>
      <c r="AF2181" s="104"/>
      <c r="AG2181" s="104"/>
      <c r="AH2181" s="104"/>
      <c r="AI2181" s="104"/>
      <c r="AJ2181" s="104"/>
      <c r="AK2181" s="104"/>
      <c r="AL2181" s="104"/>
      <c r="AM2181" s="104"/>
      <c r="AN2181" s="104"/>
      <c r="AO2181" s="104"/>
      <c r="AP2181" s="104"/>
      <c r="AQ2181" s="104"/>
      <c r="AR2181" s="104"/>
      <c r="AS2181" s="104"/>
      <c r="AT2181" s="104"/>
      <c r="AU2181" s="104"/>
      <c r="AV2181" s="104"/>
      <c r="AW2181" s="104"/>
      <c r="AX2181" s="104"/>
      <c r="AY2181" s="104"/>
      <c r="AZ2181" s="104"/>
      <c r="BA2181" s="104"/>
      <c r="BB2181" s="104"/>
      <c r="BC2181" s="104"/>
      <c r="BD2181" s="104"/>
      <c r="BE2181" s="104"/>
      <c r="BF2181" s="104"/>
      <c r="BG2181" s="104"/>
      <c r="BH2181" s="104"/>
      <c r="BI2181" s="104"/>
      <c r="BJ2181" s="104"/>
      <c r="BK2181" s="104"/>
      <c r="BL2181" s="104"/>
      <c r="BM2181" s="104"/>
      <c r="BN2181" s="104"/>
      <c r="BO2181" s="104"/>
      <c r="BP2181" s="104"/>
      <c r="BQ2181" s="104"/>
      <c r="BR2181" s="104"/>
      <c r="BS2181" s="104"/>
      <c r="BT2181" s="104"/>
      <c r="BU2181" s="104"/>
      <c r="BV2181" s="104"/>
      <c r="BW2181" s="104"/>
      <c r="BX2181" s="104"/>
      <c r="BY2181" s="104"/>
      <c r="BZ2181" s="104"/>
      <c r="CA2181" s="104"/>
      <c r="CB2181" s="104"/>
      <c r="CC2181" s="104"/>
      <c r="CD2181" s="104"/>
      <c r="CE2181" s="104"/>
      <c r="CF2181" s="104"/>
      <c r="CG2181" s="104"/>
      <c r="CH2181" s="104"/>
      <c r="CI2181" s="104"/>
      <c r="CJ2181" s="104"/>
      <c r="CK2181" s="104"/>
      <c r="CL2181" s="104"/>
      <c r="CM2181" s="104"/>
      <c r="CN2181" s="104"/>
      <c r="CO2181" s="104"/>
      <c r="CP2181" s="104"/>
      <c r="CQ2181" s="104"/>
      <c r="CR2181" s="104"/>
      <c r="CS2181" s="104"/>
      <c r="CT2181" s="104"/>
      <c r="CU2181" s="104"/>
      <c r="CV2181" s="104"/>
      <c r="CW2181" s="104"/>
      <c r="CX2181" s="104"/>
      <c r="CY2181" s="104"/>
      <c r="CZ2181" s="104"/>
      <c r="DA2181" s="104"/>
      <c r="DB2181" s="104"/>
      <c r="DC2181" s="104"/>
      <c r="DD2181" s="104"/>
      <c r="DE2181" s="104"/>
      <c r="DF2181" s="104"/>
      <c r="DG2181" s="104"/>
      <c r="DH2181" s="104"/>
      <c r="DI2181" s="104"/>
      <c r="DJ2181" s="107"/>
    </row>
    <row r="2182" spans="1:114" x14ac:dyDescent="0.2">
      <c r="A2182" s="164"/>
      <c r="B2182" s="165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Q2182" s="116"/>
      <c r="R2182" s="116"/>
      <c r="S2182" s="116"/>
      <c r="T2182" s="116"/>
      <c r="U2182" s="116"/>
      <c r="V2182" s="116"/>
      <c r="W2182" s="116"/>
      <c r="X2182" s="116"/>
      <c r="Y2182" s="122"/>
      <c r="Z2182" s="104"/>
      <c r="AA2182" s="104"/>
      <c r="AB2182" s="104"/>
      <c r="AC2182" s="104"/>
      <c r="AD2182" s="104"/>
      <c r="AE2182" s="104"/>
      <c r="AF2182" s="104"/>
      <c r="AG2182" s="104"/>
      <c r="AH2182" s="104"/>
      <c r="AI2182" s="104"/>
      <c r="AJ2182" s="104"/>
      <c r="AK2182" s="104"/>
      <c r="AL2182" s="104"/>
      <c r="AM2182" s="104"/>
      <c r="AN2182" s="104"/>
      <c r="AO2182" s="104"/>
      <c r="AP2182" s="104"/>
      <c r="AQ2182" s="104"/>
      <c r="AR2182" s="104"/>
      <c r="AS2182" s="104"/>
      <c r="AT2182" s="104"/>
      <c r="AU2182" s="104"/>
      <c r="AV2182" s="104"/>
      <c r="AW2182" s="104"/>
      <c r="AX2182" s="104"/>
      <c r="AY2182" s="104"/>
      <c r="AZ2182" s="104"/>
      <c r="BA2182" s="104"/>
      <c r="BB2182" s="104"/>
      <c r="BC2182" s="104"/>
      <c r="BD2182" s="104"/>
      <c r="BE2182" s="104"/>
      <c r="BF2182" s="104"/>
      <c r="BG2182" s="104"/>
      <c r="BH2182" s="104"/>
      <c r="BI2182" s="104"/>
      <c r="BJ2182" s="104"/>
      <c r="BK2182" s="104"/>
      <c r="BL2182" s="104"/>
      <c r="BM2182" s="104"/>
      <c r="BN2182" s="104"/>
      <c r="BO2182" s="104"/>
      <c r="BP2182" s="104"/>
      <c r="BQ2182" s="104"/>
      <c r="BR2182" s="104"/>
      <c r="BS2182" s="104"/>
      <c r="BT2182" s="104"/>
      <c r="BU2182" s="104"/>
      <c r="BV2182" s="104"/>
      <c r="BW2182" s="104"/>
      <c r="BX2182" s="104"/>
      <c r="BY2182" s="104"/>
      <c r="BZ2182" s="104"/>
      <c r="CA2182" s="104"/>
      <c r="CB2182" s="104"/>
      <c r="CC2182" s="104"/>
      <c r="CD2182" s="104"/>
      <c r="CE2182" s="104"/>
      <c r="CF2182" s="104"/>
      <c r="CG2182" s="104"/>
      <c r="CH2182" s="104"/>
      <c r="CI2182" s="104"/>
      <c r="CJ2182" s="104"/>
      <c r="CK2182" s="104"/>
      <c r="CL2182" s="104"/>
      <c r="CM2182" s="104"/>
      <c r="CN2182" s="104"/>
      <c r="CO2182" s="104"/>
      <c r="CP2182" s="104"/>
      <c r="CQ2182" s="104"/>
      <c r="CR2182" s="104"/>
      <c r="CS2182" s="104"/>
      <c r="CT2182" s="104"/>
      <c r="CU2182" s="104"/>
      <c r="CV2182" s="104"/>
      <c r="CW2182" s="104"/>
      <c r="CX2182" s="104"/>
      <c r="CY2182" s="104"/>
      <c r="CZ2182" s="104"/>
      <c r="DA2182" s="104"/>
      <c r="DB2182" s="104"/>
      <c r="DC2182" s="104"/>
      <c r="DD2182" s="104"/>
      <c r="DE2182" s="104"/>
      <c r="DF2182" s="104"/>
      <c r="DG2182" s="104"/>
      <c r="DH2182" s="104"/>
      <c r="DI2182" s="104"/>
      <c r="DJ2182" s="107"/>
    </row>
    <row r="2183" spans="1:114" x14ac:dyDescent="0.2">
      <c r="A2183" s="164"/>
      <c r="B2183" s="165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Q2183" s="116"/>
      <c r="R2183" s="116"/>
      <c r="S2183" s="116"/>
      <c r="T2183" s="116"/>
      <c r="U2183" s="116"/>
      <c r="V2183" s="116"/>
      <c r="W2183" s="116"/>
      <c r="X2183" s="116"/>
      <c r="Y2183" s="122"/>
      <c r="Z2183" s="104"/>
      <c r="AA2183" s="104"/>
      <c r="AB2183" s="104"/>
      <c r="AC2183" s="104"/>
      <c r="AD2183" s="104"/>
      <c r="AE2183" s="104"/>
      <c r="AF2183" s="104"/>
      <c r="AG2183" s="104"/>
      <c r="AH2183" s="104"/>
      <c r="AI2183" s="104"/>
      <c r="AJ2183" s="104"/>
      <c r="AK2183" s="104"/>
      <c r="AL2183" s="104"/>
      <c r="AM2183" s="104"/>
      <c r="AN2183" s="104"/>
      <c r="AO2183" s="104"/>
      <c r="AP2183" s="104"/>
      <c r="AQ2183" s="104"/>
      <c r="AR2183" s="104"/>
      <c r="AS2183" s="104"/>
      <c r="AT2183" s="104"/>
      <c r="AU2183" s="104"/>
      <c r="AV2183" s="104"/>
      <c r="AW2183" s="104"/>
      <c r="AX2183" s="104"/>
      <c r="AY2183" s="104"/>
      <c r="AZ2183" s="104"/>
      <c r="BA2183" s="104"/>
      <c r="BB2183" s="104"/>
      <c r="BC2183" s="104"/>
      <c r="BD2183" s="104"/>
      <c r="BE2183" s="104"/>
      <c r="BF2183" s="104"/>
      <c r="BG2183" s="104"/>
      <c r="BH2183" s="104"/>
      <c r="BI2183" s="104"/>
      <c r="BJ2183" s="104"/>
      <c r="BK2183" s="104"/>
      <c r="BL2183" s="104"/>
      <c r="BM2183" s="104"/>
      <c r="BN2183" s="104"/>
      <c r="BO2183" s="104"/>
      <c r="BP2183" s="104"/>
      <c r="BQ2183" s="104"/>
      <c r="BR2183" s="104"/>
      <c r="BS2183" s="104"/>
      <c r="BT2183" s="104"/>
      <c r="BU2183" s="104"/>
      <c r="BV2183" s="104"/>
      <c r="BW2183" s="104"/>
      <c r="BX2183" s="104"/>
      <c r="BY2183" s="104"/>
      <c r="BZ2183" s="104"/>
      <c r="CA2183" s="104"/>
      <c r="CB2183" s="104"/>
      <c r="CC2183" s="104"/>
      <c r="CD2183" s="104"/>
      <c r="CE2183" s="104"/>
      <c r="CF2183" s="104"/>
      <c r="CG2183" s="104"/>
      <c r="CH2183" s="104"/>
      <c r="CI2183" s="104"/>
      <c r="CJ2183" s="104"/>
      <c r="CK2183" s="104"/>
      <c r="CL2183" s="104"/>
      <c r="CM2183" s="104"/>
      <c r="CN2183" s="104"/>
      <c r="CO2183" s="104"/>
      <c r="CP2183" s="104"/>
      <c r="CQ2183" s="104"/>
      <c r="CR2183" s="104"/>
      <c r="CS2183" s="104"/>
      <c r="CT2183" s="104"/>
      <c r="CU2183" s="104"/>
      <c r="CV2183" s="104"/>
      <c r="CW2183" s="104"/>
      <c r="CX2183" s="104"/>
      <c r="CY2183" s="104"/>
      <c r="CZ2183" s="104"/>
      <c r="DA2183" s="104"/>
      <c r="DB2183" s="104"/>
      <c r="DC2183" s="104"/>
      <c r="DD2183" s="104"/>
      <c r="DE2183" s="104"/>
      <c r="DF2183" s="104"/>
      <c r="DG2183" s="104"/>
      <c r="DH2183" s="104"/>
      <c r="DI2183" s="104"/>
      <c r="DJ2183" s="107"/>
    </row>
    <row r="2184" spans="1:114" x14ac:dyDescent="0.2">
      <c r="A2184" s="164"/>
      <c r="B2184" s="165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Q2184" s="116"/>
      <c r="R2184" s="116"/>
      <c r="S2184" s="116"/>
      <c r="T2184" s="116"/>
      <c r="U2184" s="116"/>
      <c r="V2184" s="116"/>
      <c r="W2184" s="116"/>
      <c r="X2184" s="116"/>
      <c r="Y2184" s="122"/>
      <c r="Z2184" s="104"/>
      <c r="AA2184" s="104"/>
      <c r="AB2184" s="104"/>
      <c r="AC2184" s="104"/>
      <c r="AD2184" s="104"/>
      <c r="AE2184" s="104"/>
      <c r="AF2184" s="104"/>
      <c r="AG2184" s="104"/>
      <c r="AH2184" s="104"/>
      <c r="AI2184" s="104"/>
      <c r="AJ2184" s="104"/>
      <c r="AK2184" s="104"/>
      <c r="AL2184" s="104"/>
      <c r="AM2184" s="104"/>
      <c r="AN2184" s="104"/>
      <c r="AO2184" s="104"/>
      <c r="AP2184" s="104"/>
      <c r="AQ2184" s="104"/>
      <c r="AR2184" s="104"/>
      <c r="AS2184" s="104"/>
      <c r="AT2184" s="104"/>
      <c r="AU2184" s="104"/>
      <c r="AV2184" s="104"/>
      <c r="AW2184" s="104"/>
      <c r="AX2184" s="104"/>
      <c r="AY2184" s="104"/>
      <c r="AZ2184" s="104"/>
      <c r="BA2184" s="104"/>
      <c r="BB2184" s="104"/>
      <c r="BC2184" s="104"/>
      <c r="BD2184" s="104"/>
      <c r="BE2184" s="104"/>
      <c r="BF2184" s="104"/>
      <c r="BG2184" s="104"/>
      <c r="BH2184" s="104"/>
      <c r="BI2184" s="104"/>
      <c r="BJ2184" s="104"/>
      <c r="BK2184" s="104"/>
      <c r="BL2184" s="104"/>
      <c r="BM2184" s="104"/>
      <c r="BN2184" s="104"/>
      <c r="BO2184" s="104"/>
      <c r="BP2184" s="104"/>
      <c r="BQ2184" s="104"/>
      <c r="BR2184" s="104"/>
      <c r="BS2184" s="104"/>
      <c r="BT2184" s="104"/>
      <c r="BU2184" s="104"/>
      <c r="BV2184" s="104"/>
      <c r="BW2184" s="104"/>
      <c r="BX2184" s="104"/>
      <c r="BY2184" s="104"/>
      <c r="BZ2184" s="104"/>
      <c r="CA2184" s="104"/>
      <c r="CB2184" s="104"/>
      <c r="CC2184" s="104"/>
      <c r="CD2184" s="104"/>
      <c r="CE2184" s="104"/>
      <c r="CF2184" s="104"/>
      <c r="CG2184" s="104"/>
      <c r="CH2184" s="104"/>
      <c r="CI2184" s="104"/>
      <c r="CJ2184" s="104"/>
      <c r="CK2184" s="104"/>
      <c r="CL2184" s="104"/>
      <c r="CM2184" s="104"/>
      <c r="CN2184" s="104"/>
      <c r="CO2184" s="104"/>
      <c r="CP2184" s="104"/>
      <c r="CQ2184" s="104"/>
      <c r="CR2184" s="104"/>
      <c r="CS2184" s="104"/>
      <c r="CT2184" s="104"/>
      <c r="CU2184" s="104"/>
      <c r="CV2184" s="104"/>
      <c r="CW2184" s="104"/>
      <c r="CX2184" s="104"/>
      <c r="CY2184" s="104"/>
      <c r="CZ2184" s="104"/>
      <c r="DA2184" s="104"/>
      <c r="DB2184" s="104"/>
      <c r="DC2184" s="104"/>
      <c r="DD2184" s="104"/>
      <c r="DE2184" s="104"/>
      <c r="DF2184" s="104"/>
      <c r="DG2184" s="104"/>
      <c r="DH2184" s="104"/>
      <c r="DI2184" s="104"/>
      <c r="DJ2184" s="107"/>
    </row>
    <row r="2185" spans="1:114" x14ac:dyDescent="0.2">
      <c r="A2185" s="164"/>
      <c r="B2185" s="165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Q2185" s="116"/>
      <c r="R2185" s="116"/>
      <c r="S2185" s="116"/>
      <c r="T2185" s="116"/>
      <c r="U2185" s="116"/>
      <c r="V2185" s="116"/>
      <c r="W2185" s="116"/>
      <c r="X2185" s="116"/>
      <c r="Y2185" s="122"/>
      <c r="Z2185" s="104"/>
      <c r="AA2185" s="104"/>
      <c r="AB2185" s="104"/>
      <c r="AC2185" s="104"/>
      <c r="AD2185" s="104"/>
      <c r="AE2185" s="104"/>
      <c r="AF2185" s="104"/>
      <c r="AG2185" s="104"/>
      <c r="AH2185" s="104"/>
      <c r="AI2185" s="104"/>
      <c r="AJ2185" s="104"/>
      <c r="AK2185" s="104"/>
      <c r="AL2185" s="104"/>
      <c r="AM2185" s="104"/>
      <c r="AN2185" s="104"/>
      <c r="AO2185" s="104"/>
      <c r="AP2185" s="104"/>
      <c r="AQ2185" s="104"/>
      <c r="AR2185" s="104"/>
      <c r="AS2185" s="104"/>
      <c r="AT2185" s="104"/>
      <c r="AU2185" s="104"/>
      <c r="AV2185" s="104"/>
      <c r="AW2185" s="104"/>
      <c r="AX2185" s="104"/>
      <c r="AY2185" s="104"/>
      <c r="AZ2185" s="104"/>
      <c r="BA2185" s="104"/>
      <c r="BB2185" s="104"/>
      <c r="BC2185" s="104"/>
      <c r="BD2185" s="104"/>
      <c r="BE2185" s="104"/>
      <c r="BF2185" s="104"/>
      <c r="BG2185" s="104"/>
      <c r="BH2185" s="104"/>
      <c r="BI2185" s="104"/>
      <c r="BJ2185" s="104"/>
      <c r="BK2185" s="104"/>
      <c r="BL2185" s="104"/>
      <c r="BM2185" s="104"/>
      <c r="BN2185" s="104"/>
      <c r="BO2185" s="104"/>
      <c r="BP2185" s="104"/>
      <c r="BQ2185" s="104"/>
      <c r="BR2185" s="104"/>
      <c r="BS2185" s="104"/>
      <c r="BT2185" s="104"/>
      <c r="BU2185" s="104"/>
      <c r="BV2185" s="104"/>
      <c r="BW2185" s="104"/>
      <c r="BX2185" s="104"/>
      <c r="BY2185" s="104"/>
      <c r="BZ2185" s="104"/>
      <c r="CA2185" s="104"/>
      <c r="CB2185" s="104"/>
      <c r="CC2185" s="104"/>
      <c r="CD2185" s="104"/>
      <c r="CE2185" s="104"/>
      <c r="CF2185" s="104"/>
      <c r="CG2185" s="104"/>
      <c r="CH2185" s="104"/>
      <c r="CI2185" s="104"/>
      <c r="CJ2185" s="104"/>
      <c r="CK2185" s="104"/>
      <c r="CL2185" s="104"/>
      <c r="CM2185" s="104"/>
      <c r="CN2185" s="104"/>
      <c r="CO2185" s="104"/>
      <c r="CP2185" s="104"/>
      <c r="CQ2185" s="104"/>
      <c r="CR2185" s="104"/>
      <c r="CS2185" s="104"/>
      <c r="CT2185" s="104"/>
      <c r="CU2185" s="104"/>
      <c r="CV2185" s="104"/>
      <c r="CW2185" s="104"/>
      <c r="CX2185" s="104"/>
      <c r="CY2185" s="104"/>
      <c r="CZ2185" s="104"/>
      <c r="DA2185" s="104"/>
      <c r="DB2185" s="104"/>
      <c r="DC2185" s="104"/>
      <c r="DD2185" s="104"/>
      <c r="DE2185" s="104"/>
      <c r="DF2185" s="104"/>
      <c r="DG2185" s="104"/>
      <c r="DH2185" s="104"/>
      <c r="DI2185" s="104"/>
      <c r="DJ2185" s="107"/>
    </row>
    <row r="2186" spans="1:114" x14ac:dyDescent="0.2">
      <c r="A2186" s="164"/>
      <c r="B2186" s="165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Q2186" s="116"/>
      <c r="R2186" s="116"/>
      <c r="S2186" s="116"/>
      <c r="T2186" s="116"/>
      <c r="U2186" s="116"/>
      <c r="V2186" s="116"/>
      <c r="W2186" s="116"/>
      <c r="X2186" s="116"/>
      <c r="Y2186" s="122"/>
      <c r="Z2186" s="104"/>
      <c r="AA2186" s="104"/>
      <c r="AB2186" s="104"/>
      <c r="AC2186" s="104"/>
      <c r="AD2186" s="104"/>
      <c r="AE2186" s="104"/>
      <c r="AF2186" s="104"/>
      <c r="AG2186" s="104"/>
      <c r="AH2186" s="104"/>
      <c r="AI2186" s="104"/>
      <c r="AJ2186" s="104"/>
      <c r="AK2186" s="104"/>
      <c r="AL2186" s="104"/>
      <c r="AM2186" s="104"/>
      <c r="AN2186" s="104"/>
      <c r="AO2186" s="104"/>
      <c r="AP2186" s="104"/>
      <c r="AQ2186" s="104"/>
      <c r="AR2186" s="104"/>
      <c r="AS2186" s="104"/>
      <c r="AT2186" s="104"/>
      <c r="AU2186" s="104"/>
      <c r="AV2186" s="104"/>
      <c r="AW2186" s="104"/>
      <c r="AX2186" s="104"/>
      <c r="AY2186" s="104"/>
      <c r="AZ2186" s="104"/>
      <c r="BA2186" s="104"/>
      <c r="BB2186" s="104"/>
      <c r="BC2186" s="104"/>
      <c r="BD2186" s="104"/>
      <c r="BE2186" s="104"/>
      <c r="BF2186" s="104"/>
      <c r="BG2186" s="104"/>
      <c r="BH2186" s="104"/>
      <c r="BI2186" s="104"/>
      <c r="BJ2186" s="104"/>
      <c r="BK2186" s="104"/>
      <c r="BL2186" s="104"/>
      <c r="BM2186" s="104"/>
      <c r="BN2186" s="104"/>
      <c r="BO2186" s="104"/>
      <c r="BP2186" s="104"/>
      <c r="BQ2186" s="104"/>
      <c r="BR2186" s="104"/>
      <c r="BS2186" s="104"/>
      <c r="BT2186" s="104"/>
      <c r="BU2186" s="104"/>
      <c r="BV2186" s="104"/>
      <c r="BW2186" s="104"/>
      <c r="BX2186" s="104"/>
      <c r="BY2186" s="104"/>
      <c r="BZ2186" s="104"/>
      <c r="CA2186" s="104"/>
      <c r="CB2186" s="104"/>
      <c r="CC2186" s="104"/>
      <c r="CD2186" s="104"/>
      <c r="CE2186" s="104"/>
      <c r="CF2186" s="104"/>
      <c r="CG2186" s="104"/>
      <c r="CH2186" s="104"/>
      <c r="CI2186" s="104"/>
      <c r="CJ2186" s="104"/>
      <c r="CK2186" s="104"/>
      <c r="CL2186" s="104"/>
      <c r="CM2186" s="104"/>
      <c r="CN2186" s="104"/>
      <c r="CO2186" s="104"/>
      <c r="CP2186" s="104"/>
      <c r="CQ2186" s="104"/>
      <c r="CR2186" s="104"/>
      <c r="CS2186" s="104"/>
      <c r="CT2186" s="104"/>
      <c r="CU2186" s="104"/>
      <c r="CV2186" s="104"/>
      <c r="CW2186" s="104"/>
      <c r="CX2186" s="104"/>
      <c r="CY2186" s="104"/>
      <c r="CZ2186" s="104"/>
      <c r="DA2186" s="104"/>
      <c r="DB2186" s="104"/>
      <c r="DC2186" s="104"/>
      <c r="DD2186" s="104"/>
      <c r="DE2186" s="104"/>
      <c r="DF2186" s="104"/>
      <c r="DG2186" s="104"/>
      <c r="DH2186" s="104"/>
      <c r="DI2186" s="104"/>
      <c r="DJ2186" s="107"/>
    </row>
    <row r="2187" spans="1:114" x14ac:dyDescent="0.2">
      <c r="A2187" s="164"/>
      <c r="B2187" s="165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Q2187" s="116"/>
      <c r="R2187" s="116"/>
      <c r="S2187" s="116"/>
      <c r="T2187" s="116"/>
      <c r="U2187" s="116"/>
      <c r="V2187" s="116"/>
      <c r="W2187" s="116"/>
      <c r="X2187" s="116"/>
      <c r="Y2187" s="122"/>
      <c r="Z2187" s="104"/>
      <c r="AA2187" s="104"/>
      <c r="AB2187" s="104"/>
      <c r="AC2187" s="104"/>
      <c r="AD2187" s="104"/>
      <c r="AE2187" s="104"/>
      <c r="AF2187" s="104"/>
      <c r="AG2187" s="104"/>
      <c r="AH2187" s="104"/>
      <c r="AI2187" s="104"/>
      <c r="AJ2187" s="104"/>
      <c r="AK2187" s="104"/>
      <c r="AL2187" s="104"/>
      <c r="AM2187" s="104"/>
      <c r="AN2187" s="104"/>
      <c r="AO2187" s="104"/>
      <c r="AP2187" s="104"/>
      <c r="AQ2187" s="104"/>
      <c r="AR2187" s="104"/>
      <c r="AS2187" s="104"/>
      <c r="AT2187" s="104"/>
      <c r="AU2187" s="104"/>
      <c r="AV2187" s="104"/>
      <c r="AW2187" s="104"/>
      <c r="AX2187" s="104"/>
      <c r="AY2187" s="104"/>
      <c r="AZ2187" s="104"/>
      <c r="BA2187" s="104"/>
      <c r="BB2187" s="104"/>
      <c r="BC2187" s="104"/>
      <c r="BD2187" s="104"/>
      <c r="BE2187" s="104"/>
      <c r="BF2187" s="104"/>
      <c r="BG2187" s="104"/>
      <c r="BH2187" s="104"/>
      <c r="BI2187" s="104"/>
      <c r="BJ2187" s="104"/>
      <c r="BK2187" s="104"/>
      <c r="BL2187" s="104"/>
      <c r="BM2187" s="104"/>
      <c r="BN2187" s="104"/>
      <c r="BO2187" s="104"/>
      <c r="BP2187" s="104"/>
      <c r="BQ2187" s="104"/>
      <c r="BR2187" s="104"/>
      <c r="BS2187" s="104"/>
      <c r="BT2187" s="104"/>
      <c r="BU2187" s="104"/>
      <c r="BV2187" s="104"/>
      <c r="BW2187" s="104"/>
      <c r="BX2187" s="104"/>
      <c r="BY2187" s="104"/>
      <c r="BZ2187" s="104"/>
      <c r="CA2187" s="104"/>
      <c r="CB2187" s="104"/>
      <c r="CC2187" s="104"/>
      <c r="CD2187" s="104"/>
      <c r="CE2187" s="104"/>
      <c r="CF2187" s="104"/>
      <c r="CG2187" s="104"/>
      <c r="CH2187" s="104"/>
      <c r="CI2187" s="104"/>
      <c r="CJ2187" s="104"/>
      <c r="CK2187" s="104"/>
      <c r="CL2187" s="104"/>
      <c r="CM2187" s="104"/>
      <c r="CN2187" s="104"/>
      <c r="CO2187" s="104"/>
      <c r="CP2187" s="104"/>
      <c r="CQ2187" s="104"/>
      <c r="CR2187" s="104"/>
      <c r="CS2187" s="104"/>
      <c r="CT2187" s="104"/>
      <c r="CU2187" s="104"/>
      <c r="CV2187" s="104"/>
      <c r="CW2187" s="104"/>
      <c r="CX2187" s="104"/>
      <c r="CY2187" s="104"/>
      <c r="CZ2187" s="104"/>
      <c r="DA2187" s="104"/>
      <c r="DB2187" s="104"/>
      <c r="DC2187" s="104"/>
      <c r="DD2187" s="104"/>
      <c r="DE2187" s="104"/>
      <c r="DF2187" s="104"/>
      <c r="DG2187" s="104"/>
      <c r="DH2187" s="104"/>
      <c r="DI2187" s="104"/>
      <c r="DJ2187" s="107"/>
    </row>
    <row r="2188" spans="1:114" x14ac:dyDescent="0.2">
      <c r="A2188" s="164"/>
      <c r="B2188" s="165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Q2188" s="116"/>
      <c r="R2188" s="116"/>
      <c r="S2188" s="116"/>
      <c r="T2188" s="116"/>
      <c r="U2188" s="116"/>
      <c r="V2188" s="116"/>
      <c r="W2188" s="116"/>
      <c r="X2188" s="116"/>
      <c r="Y2188" s="122"/>
      <c r="Z2188" s="104"/>
      <c r="AA2188" s="104"/>
      <c r="AB2188" s="104"/>
      <c r="AC2188" s="104"/>
      <c r="AD2188" s="104"/>
      <c r="AE2188" s="104"/>
      <c r="AF2188" s="104"/>
      <c r="AG2188" s="104"/>
      <c r="AH2188" s="104"/>
      <c r="AI2188" s="104"/>
      <c r="AJ2188" s="104"/>
      <c r="AK2188" s="104"/>
      <c r="AL2188" s="104"/>
      <c r="AM2188" s="104"/>
      <c r="AN2188" s="104"/>
      <c r="AO2188" s="104"/>
      <c r="AP2188" s="104"/>
      <c r="AQ2188" s="104"/>
      <c r="AR2188" s="104"/>
      <c r="AS2188" s="104"/>
      <c r="AT2188" s="104"/>
      <c r="AU2188" s="104"/>
      <c r="AV2188" s="104"/>
      <c r="AW2188" s="104"/>
      <c r="AX2188" s="104"/>
      <c r="AY2188" s="104"/>
      <c r="AZ2188" s="104"/>
      <c r="BA2188" s="104"/>
      <c r="BB2188" s="104"/>
      <c r="BC2188" s="104"/>
      <c r="BD2188" s="104"/>
      <c r="BE2188" s="104"/>
      <c r="BF2188" s="104"/>
      <c r="BG2188" s="104"/>
      <c r="BH2188" s="104"/>
      <c r="BI2188" s="104"/>
      <c r="BJ2188" s="104"/>
      <c r="BK2188" s="104"/>
      <c r="BL2188" s="104"/>
      <c r="BM2188" s="104"/>
      <c r="BN2188" s="104"/>
      <c r="BO2188" s="104"/>
      <c r="BP2188" s="104"/>
      <c r="BQ2188" s="104"/>
      <c r="BR2188" s="104"/>
      <c r="BS2188" s="104"/>
      <c r="BT2188" s="104"/>
      <c r="BU2188" s="104"/>
      <c r="BV2188" s="104"/>
      <c r="BW2188" s="104"/>
      <c r="BX2188" s="104"/>
      <c r="BY2188" s="104"/>
      <c r="BZ2188" s="104"/>
      <c r="CA2188" s="104"/>
      <c r="CB2188" s="104"/>
      <c r="CC2188" s="104"/>
      <c r="CD2188" s="104"/>
      <c r="CE2188" s="104"/>
      <c r="CF2188" s="104"/>
      <c r="CG2188" s="104"/>
      <c r="CH2188" s="104"/>
      <c r="CI2188" s="104"/>
      <c r="CJ2188" s="104"/>
      <c r="CK2188" s="104"/>
      <c r="CL2188" s="104"/>
      <c r="CM2188" s="104"/>
      <c r="CN2188" s="104"/>
      <c r="CO2188" s="104"/>
      <c r="CP2188" s="104"/>
      <c r="CQ2188" s="104"/>
      <c r="CR2188" s="104"/>
      <c r="CS2188" s="104"/>
      <c r="CT2188" s="104"/>
      <c r="CU2188" s="104"/>
      <c r="CV2188" s="104"/>
      <c r="CW2188" s="104"/>
      <c r="CX2188" s="104"/>
      <c r="CY2188" s="104"/>
      <c r="CZ2188" s="104"/>
      <c r="DA2188" s="104"/>
      <c r="DB2188" s="104"/>
      <c r="DC2188" s="104"/>
      <c r="DD2188" s="104"/>
      <c r="DE2188" s="104"/>
      <c r="DF2188" s="104"/>
      <c r="DG2188" s="104"/>
      <c r="DH2188" s="104"/>
      <c r="DI2188" s="104"/>
      <c r="DJ2188" s="107"/>
    </row>
    <row r="2189" spans="1:114" x14ac:dyDescent="0.2">
      <c r="A2189" s="164"/>
      <c r="B2189" s="165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Q2189" s="116"/>
      <c r="R2189" s="116"/>
      <c r="S2189" s="116"/>
      <c r="T2189" s="116"/>
      <c r="U2189" s="116"/>
      <c r="V2189" s="116"/>
      <c r="W2189" s="116"/>
      <c r="X2189" s="116"/>
      <c r="Y2189" s="122"/>
      <c r="Z2189" s="104"/>
      <c r="AA2189" s="104"/>
      <c r="AB2189" s="104"/>
      <c r="AC2189" s="104"/>
      <c r="AD2189" s="104"/>
      <c r="AE2189" s="104"/>
      <c r="AF2189" s="104"/>
      <c r="AG2189" s="104"/>
      <c r="AH2189" s="104"/>
      <c r="AI2189" s="104"/>
      <c r="AJ2189" s="104"/>
      <c r="AK2189" s="104"/>
      <c r="AL2189" s="104"/>
      <c r="AM2189" s="104"/>
      <c r="AN2189" s="104"/>
      <c r="AO2189" s="104"/>
      <c r="AP2189" s="104"/>
      <c r="AQ2189" s="104"/>
      <c r="AR2189" s="104"/>
      <c r="AS2189" s="104"/>
      <c r="AT2189" s="104"/>
      <c r="AU2189" s="104"/>
      <c r="AV2189" s="104"/>
      <c r="AW2189" s="104"/>
      <c r="AX2189" s="104"/>
      <c r="AY2189" s="104"/>
      <c r="AZ2189" s="104"/>
      <c r="BA2189" s="104"/>
      <c r="BB2189" s="104"/>
      <c r="BC2189" s="104"/>
      <c r="BD2189" s="104"/>
      <c r="BE2189" s="104"/>
      <c r="BF2189" s="104"/>
      <c r="BG2189" s="104"/>
      <c r="BH2189" s="104"/>
      <c r="BI2189" s="104"/>
      <c r="BJ2189" s="104"/>
      <c r="BK2189" s="104"/>
      <c r="BL2189" s="104"/>
      <c r="BM2189" s="104"/>
      <c r="BN2189" s="104"/>
      <c r="BO2189" s="104"/>
      <c r="BP2189" s="104"/>
      <c r="BQ2189" s="104"/>
      <c r="BR2189" s="104"/>
      <c r="BS2189" s="104"/>
      <c r="BT2189" s="104"/>
      <c r="BU2189" s="104"/>
      <c r="BV2189" s="104"/>
      <c r="BW2189" s="104"/>
      <c r="BX2189" s="104"/>
      <c r="BY2189" s="104"/>
      <c r="BZ2189" s="104"/>
      <c r="CA2189" s="104"/>
      <c r="CB2189" s="104"/>
      <c r="CC2189" s="104"/>
      <c r="CD2189" s="104"/>
      <c r="CE2189" s="104"/>
      <c r="CF2189" s="104"/>
      <c r="CG2189" s="104"/>
      <c r="CH2189" s="104"/>
      <c r="CI2189" s="104"/>
      <c r="CJ2189" s="104"/>
      <c r="CK2189" s="104"/>
      <c r="CL2189" s="104"/>
      <c r="CM2189" s="104"/>
      <c r="CN2189" s="104"/>
      <c r="CO2189" s="104"/>
      <c r="CP2189" s="104"/>
      <c r="CQ2189" s="104"/>
      <c r="CR2189" s="104"/>
      <c r="CS2189" s="104"/>
      <c r="CT2189" s="104"/>
      <c r="CU2189" s="104"/>
      <c r="CV2189" s="104"/>
      <c r="CW2189" s="104"/>
      <c r="CX2189" s="104"/>
      <c r="CY2189" s="104"/>
      <c r="CZ2189" s="104"/>
      <c r="DA2189" s="104"/>
      <c r="DB2189" s="104"/>
      <c r="DC2189" s="104"/>
      <c r="DD2189" s="104"/>
      <c r="DE2189" s="104"/>
      <c r="DF2189" s="104"/>
      <c r="DG2189" s="104"/>
      <c r="DH2189" s="104"/>
      <c r="DI2189" s="104"/>
      <c r="DJ2189" s="107"/>
    </row>
    <row r="2190" spans="1:114" x14ac:dyDescent="0.2">
      <c r="A2190" s="164"/>
      <c r="B2190" s="165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Q2190" s="116"/>
      <c r="R2190" s="116"/>
      <c r="S2190" s="116"/>
      <c r="T2190" s="116"/>
      <c r="U2190" s="116"/>
      <c r="V2190" s="116"/>
      <c r="W2190" s="116"/>
      <c r="X2190" s="116"/>
      <c r="Y2190" s="122"/>
      <c r="Z2190" s="104"/>
      <c r="AA2190" s="104"/>
      <c r="AB2190" s="104"/>
      <c r="AC2190" s="104"/>
      <c r="AD2190" s="104"/>
      <c r="AE2190" s="104"/>
      <c r="AF2190" s="104"/>
      <c r="AG2190" s="104"/>
      <c r="AH2190" s="104"/>
      <c r="AI2190" s="104"/>
      <c r="AJ2190" s="104"/>
      <c r="AK2190" s="104"/>
      <c r="AL2190" s="104"/>
      <c r="AM2190" s="104"/>
      <c r="AN2190" s="104"/>
      <c r="AO2190" s="104"/>
      <c r="AP2190" s="104"/>
      <c r="AQ2190" s="104"/>
      <c r="AR2190" s="104"/>
      <c r="AS2190" s="104"/>
      <c r="AT2190" s="104"/>
      <c r="AU2190" s="104"/>
      <c r="AV2190" s="104"/>
      <c r="AW2190" s="104"/>
      <c r="AX2190" s="104"/>
      <c r="AY2190" s="104"/>
      <c r="AZ2190" s="104"/>
      <c r="BA2190" s="104"/>
      <c r="BB2190" s="104"/>
      <c r="BC2190" s="104"/>
      <c r="BD2190" s="104"/>
      <c r="BE2190" s="104"/>
      <c r="BF2190" s="104"/>
      <c r="BG2190" s="104"/>
      <c r="BH2190" s="104"/>
      <c r="BI2190" s="104"/>
      <c r="BJ2190" s="104"/>
      <c r="BK2190" s="104"/>
      <c r="BL2190" s="104"/>
      <c r="BM2190" s="104"/>
      <c r="BN2190" s="104"/>
      <c r="BO2190" s="104"/>
      <c r="BP2190" s="104"/>
      <c r="BQ2190" s="104"/>
      <c r="BR2190" s="104"/>
      <c r="BS2190" s="104"/>
      <c r="BT2190" s="104"/>
      <c r="BU2190" s="104"/>
      <c r="BV2190" s="104"/>
      <c r="BW2190" s="104"/>
      <c r="BX2190" s="104"/>
      <c r="BY2190" s="104"/>
      <c r="BZ2190" s="104"/>
      <c r="CA2190" s="104"/>
      <c r="CB2190" s="104"/>
      <c r="CC2190" s="104"/>
      <c r="CD2190" s="104"/>
      <c r="CE2190" s="104"/>
      <c r="CF2190" s="104"/>
      <c r="CG2190" s="104"/>
      <c r="CH2190" s="104"/>
      <c r="CI2190" s="104"/>
      <c r="CJ2190" s="104"/>
      <c r="CK2190" s="104"/>
      <c r="CL2190" s="104"/>
      <c r="CM2190" s="104"/>
      <c r="CN2190" s="104"/>
      <c r="CO2190" s="104"/>
      <c r="CP2190" s="104"/>
      <c r="CQ2190" s="104"/>
      <c r="CR2190" s="104"/>
      <c r="CS2190" s="104"/>
      <c r="CT2190" s="104"/>
      <c r="CU2190" s="104"/>
      <c r="CV2190" s="104"/>
      <c r="CW2190" s="104"/>
      <c r="CX2190" s="104"/>
      <c r="CY2190" s="104"/>
      <c r="CZ2190" s="104"/>
      <c r="DA2190" s="104"/>
      <c r="DB2190" s="104"/>
      <c r="DC2190" s="104"/>
      <c r="DD2190" s="104"/>
      <c r="DE2190" s="104"/>
      <c r="DF2190" s="104"/>
      <c r="DG2190" s="104"/>
      <c r="DH2190" s="104"/>
      <c r="DI2190" s="104"/>
      <c r="DJ2190" s="107"/>
    </row>
    <row r="2191" spans="1:114" x14ac:dyDescent="0.2">
      <c r="A2191" s="164"/>
      <c r="B2191" s="165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Q2191" s="116"/>
      <c r="R2191" s="116"/>
      <c r="S2191" s="116"/>
      <c r="T2191" s="116"/>
      <c r="U2191" s="116"/>
      <c r="V2191" s="116"/>
      <c r="W2191" s="116"/>
      <c r="X2191" s="116"/>
      <c r="Y2191" s="122"/>
      <c r="Z2191" s="104"/>
      <c r="AA2191" s="104"/>
      <c r="AB2191" s="104"/>
      <c r="AC2191" s="104"/>
      <c r="AD2191" s="104"/>
      <c r="AE2191" s="104"/>
      <c r="AF2191" s="104"/>
      <c r="AG2191" s="104"/>
      <c r="AH2191" s="104"/>
      <c r="AI2191" s="104"/>
      <c r="AJ2191" s="104"/>
      <c r="AK2191" s="104"/>
      <c r="AL2191" s="104"/>
      <c r="AM2191" s="104"/>
      <c r="AN2191" s="104"/>
      <c r="AO2191" s="104"/>
      <c r="AP2191" s="104"/>
      <c r="AQ2191" s="104"/>
      <c r="AR2191" s="104"/>
      <c r="AS2191" s="104"/>
      <c r="AT2191" s="104"/>
      <c r="AU2191" s="104"/>
      <c r="AV2191" s="104"/>
      <c r="AW2191" s="104"/>
      <c r="AX2191" s="104"/>
      <c r="AY2191" s="104"/>
      <c r="AZ2191" s="104"/>
      <c r="BA2191" s="104"/>
      <c r="BB2191" s="104"/>
      <c r="BC2191" s="104"/>
      <c r="BD2191" s="104"/>
      <c r="BE2191" s="104"/>
      <c r="BF2191" s="104"/>
      <c r="BG2191" s="104"/>
      <c r="BH2191" s="104"/>
      <c r="BI2191" s="104"/>
      <c r="BJ2191" s="104"/>
      <c r="BK2191" s="104"/>
      <c r="BL2191" s="104"/>
      <c r="BM2191" s="104"/>
      <c r="BN2191" s="104"/>
      <c r="BO2191" s="104"/>
      <c r="BP2191" s="104"/>
      <c r="BQ2191" s="104"/>
      <c r="BR2191" s="104"/>
      <c r="BS2191" s="104"/>
      <c r="BT2191" s="104"/>
      <c r="BU2191" s="104"/>
      <c r="BV2191" s="104"/>
      <c r="BW2191" s="104"/>
      <c r="BX2191" s="104"/>
      <c r="BY2191" s="104"/>
      <c r="BZ2191" s="104"/>
      <c r="CA2191" s="104"/>
      <c r="CB2191" s="104"/>
      <c r="CC2191" s="104"/>
      <c r="CD2191" s="104"/>
      <c r="CE2191" s="104"/>
      <c r="CF2191" s="104"/>
      <c r="CG2191" s="104"/>
      <c r="CH2191" s="104"/>
      <c r="CI2191" s="104"/>
      <c r="CJ2191" s="104"/>
      <c r="CK2191" s="104"/>
      <c r="CL2191" s="104"/>
      <c r="CM2191" s="104"/>
      <c r="CN2191" s="104"/>
      <c r="CO2191" s="104"/>
      <c r="CP2191" s="104"/>
      <c r="CQ2191" s="104"/>
      <c r="CR2191" s="104"/>
      <c r="CS2191" s="104"/>
      <c r="CT2191" s="104"/>
      <c r="CU2191" s="104"/>
      <c r="CV2191" s="104"/>
      <c r="CW2191" s="104"/>
      <c r="CX2191" s="104"/>
      <c r="CY2191" s="104"/>
      <c r="CZ2191" s="104"/>
      <c r="DA2191" s="104"/>
      <c r="DB2191" s="104"/>
      <c r="DC2191" s="104"/>
      <c r="DD2191" s="104"/>
      <c r="DE2191" s="104"/>
      <c r="DF2191" s="104"/>
      <c r="DG2191" s="104"/>
      <c r="DH2191" s="104"/>
      <c r="DI2191" s="104"/>
      <c r="DJ2191" s="107"/>
    </row>
    <row r="2192" spans="1:114" x14ac:dyDescent="0.2">
      <c r="A2192" s="164"/>
      <c r="B2192" s="165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Q2192" s="116"/>
      <c r="R2192" s="116"/>
      <c r="S2192" s="116"/>
      <c r="T2192" s="116"/>
      <c r="U2192" s="116"/>
      <c r="V2192" s="116"/>
      <c r="W2192" s="116"/>
      <c r="X2192" s="116"/>
      <c r="Y2192" s="122"/>
      <c r="Z2192" s="104"/>
      <c r="AA2192" s="104"/>
      <c r="AB2192" s="104"/>
      <c r="AC2192" s="104"/>
      <c r="AD2192" s="104"/>
      <c r="AE2192" s="104"/>
      <c r="AF2192" s="104"/>
      <c r="AG2192" s="104"/>
      <c r="AH2192" s="104"/>
      <c r="AI2192" s="104"/>
      <c r="AJ2192" s="104"/>
      <c r="AK2192" s="104"/>
      <c r="AL2192" s="104"/>
      <c r="AM2192" s="104"/>
      <c r="AN2192" s="104"/>
      <c r="AO2192" s="104"/>
      <c r="AP2192" s="104"/>
      <c r="AQ2192" s="104"/>
      <c r="AR2192" s="104"/>
      <c r="AS2192" s="104"/>
      <c r="AT2192" s="104"/>
      <c r="AU2192" s="104"/>
      <c r="AV2192" s="104"/>
      <c r="AW2192" s="104"/>
      <c r="AX2192" s="104"/>
      <c r="AY2192" s="104"/>
      <c r="AZ2192" s="104"/>
      <c r="BA2192" s="104"/>
      <c r="BB2192" s="104"/>
      <c r="BC2192" s="104"/>
      <c r="BD2192" s="104"/>
      <c r="BE2192" s="104"/>
      <c r="BF2192" s="104"/>
      <c r="BG2192" s="104"/>
      <c r="BH2192" s="104"/>
      <c r="BI2192" s="104"/>
      <c r="BJ2192" s="104"/>
      <c r="BK2192" s="104"/>
      <c r="BL2192" s="104"/>
      <c r="BM2192" s="104"/>
      <c r="BN2192" s="104"/>
      <c r="BO2192" s="104"/>
      <c r="BP2192" s="104"/>
      <c r="BQ2192" s="104"/>
      <c r="BR2192" s="104"/>
      <c r="BS2192" s="104"/>
      <c r="BT2192" s="104"/>
      <c r="BU2192" s="104"/>
      <c r="BV2192" s="104"/>
      <c r="BW2192" s="104"/>
      <c r="BX2192" s="104"/>
      <c r="BY2192" s="104"/>
      <c r="BZ2192" s="104"/>
      <c r="CA2192" s="104"/>
      <c r="CB2192" s="104"/>
      <c r="CC2192" s="104"/>
      <c r="CD2192" s="104"/>
      <c r="CE2192" s="104"/>
      <c r="CF2192" s="104"/>
      <c r="CG2192" s="104"/>
      <c r="CH2192" s="104"/>
      <c r="CI2192" s="104"/>
      <c r="CJ2192" s="104"/>
      <c r="CK2192" s="104"/>
      <c r="CL2192" s="104"/>
      <c r="CM2192" s="104"/>
      <c r="CN2192" s="104"/>
      <c r="CO2192" s="104"/>
      <c r="CP2192" s="104"/>
      <c r="CQ2192" s="104"/>
      <c r="CR2192" s="104"/>
      <c r="CS2192" s="104"/>
      <c r="CT2192" s="104"/>
      <c r="CU2192" s="104"/>
      <c r="CV2192" s="104"/>
      <c r="CW2192" s="104"/>
      <c r="CX2192" s="104"/>
      <c r="CY2192" s="104"/>
      <c r="CZ2192" s="104"/>
      <c r="DA2192" s="104"/>
      <c r="DB2192" s="104"/>
      <c r="DC2192" s="104"/>
      <c r="DD2192" s="104"/>
      <c r="DE2192" s="104"/>
      <c r="DF2192" s="104"/>
      <c r="DG2192" s="104"/>
      <c r="DH2192" s="104"/>
      <c r="DI2192" s="104"/>
      <c r="DJ2192" s="107"/>
    </row>
    <row r="2193" spans="1:114" x14ac:dyDescent="0.2">
      <c r="A2193" s="164"/>
      <c r="B2193" s="165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Q2193" s="116"/>
      <c r="R2193" s="116"/>
      <c r="S2193" s="116"/>
      <c r="T2193" s="116"/>
      <c r="U2193" s="116"/>
      <c r="V2193" s="116"/>
      <c r="W2193" s="116"/>
      <c r="X2193" s="116"/>
      <c r="Y2193" s="122"/>
      <c r="Z2193" s="104"/>
      <c r="AA2193" s="104"/>
      <c r="AB2193" s="104"/>
      <c r="AC2193" s="104"/>
      <c r="AD2193" s="104"/>
      <c r="AE2193" s="104"/>
      <c r="AF2193" s="104"/>
      <c r="AG2193" s="104"/>
      <c r="AH2193" s="104"/>
      <c r="AI2193" s="104"/>
      <c r="AJ2193" s="104"/>
      <c r="AK2193" s="104"/>
      <c r="AL2193" s="104"/>
      <c r="AM2193" s="104"/>
      <c r="AN2193" s="104"/>
      <c r="AO2193" s="104"/>
      <c r="AP2193" s="104"/>
      <c r="AQ2193" s="104"/>
      <c r="AR2193" s="104"/>
      <c r="AS2193" s="104"/>
      <c r="AT2193" s="104"/>
      <c r="AU2193" s="104"/>
      <c r="AV2193" s="104"/>
      <c r="AW2193" s="104"/>
      <c r="AX2193" s="104"/>
      <c r="AY2193" s="104"/>
      <c r="AZ2193" s="104"/>
      <c r="BA2193" s="104"/>
      <c r="BB2193" s="104"/>
      <c r="BC2193" s="104"/>
      <c r="BD2193" s="104"/>
      <c r="BE2193" s="104"/>
      <c r="BF2193" s="104"/>
      <c r="BG2193" s="104"/>
      <c r="BH2193" s="104"/>
      <c r="BI2193" s="104"/>
      <c r="BJ2193" s="104"/>
      <c r="BK2193" s="104"/>
      <c r="BL2193" s="104"/>
      <c r="BM2193" s="104"/>
      <c r="BN2193" s="104"/>
      <c r="BO2193" s="104"/>
      <c r="BP2193" s="104"/>
      <c r="BQ2193" s="104"/>
      <c r="BR2193" s="104"/>
      <c r="BS2193" s="104"/>
      <c r="BT2193" s="104"/>
      <c r="BU2193" s="104"/>
      <c r="BV2193" s="104"/>
      <c r="BW2193" s="104"/>
      <c r="BX2193" s="104"/>
      <c r="BY2193" s="104"/>
      <c r="BZ2193" s="104"/>
      <c r="CA2193" s="104"/>
      <c r="CB2193" s="104"/>
      <c r="CC2193" s="104"/>
      <c r="CD2193" s="104"/>
      <c r="CE2193" s="104"/>
      <c r="CF2193" s="104"/>
      <c r="CG2193" s="104"/>
      <c r="CH2193" s="104"/>
      <c r="CI2193" s="104"/>
      <c r="CJ2193" s="104"/>
      <c r="CK2193" s="104"/>
      <c r="CL2193" s="104"/>
      <c r="CM2193" s="104"/>
      <c r="CN2193" s="104"/>
      <c r="CO2193" s="104"/>
      <c r="CP2193" s="104"/>
      <c r="CQ2193" s="104"/>
      <c r="CR2193" s="104"/>
      <c r="CS2193" s="104"/>
      <c r="CT2193" s="104"/>
      <c r="CU2193" s="104"/>
      <c r="CV2193" s="104"/>
      <c r="CW2193" s="104"/>
      <c r="CX2193" s="104"/>
      <c r="CY2193" s="104"/>
      <c r="CZ2193" s="104"/>
      <c r="DA2193" s="104"/>
      <c r="DB2193" s="104"/>
      <c r="DC2193" s="104"/>
      <c r="DD2193" s="104"/>
      <c r="DE2193" s="104"/>
      <c r="DF2193" s="104"/>
      <c r="DG2193" s="104"/>
      <c r="DH2193" s="104"/>
      <c r="DI2193" s="104"/>
      <c r="DJ2193" s="107"/>
    </row>
    <row r="2194" spans="1:114" x14ac:dyDescent="0.2">
      <c r="A2194" s="164"/>
      <c r="B2194" s="165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Q2194" s="116"/>
      <c r="R2194" s="116"/>
      <c r="S2194" s="116"/>
      <c r="T2194" s="116"/>
      <c r="U2194" s="116"/>
      <c r="V2194" s="116"/>
      <c r="W2194" s="116"/>
      <c r="X2194" s="116"/>
      <c r="Y2194" s="122"/>
      <c r="Z2194" s="104"/>
      <c r="AA2194" s="104"/>
      <c r="AB2194" s="104"/>
      <c r="AC2194" s="104"/>
      <c r="AD2194" s="104"/>
      <c r="AE2194" s="104"/>
      <c r="AF2194" s="104"/>
      <c r="AG2194" s="104"/>
      <c r="AH2194" s="104"/>
      <c r="AI2194" s="104"/>
      <c r="AJ2194" s="104"/>
      <c r="AK2194" s="104"/>
      <c r="AL2194" s="104"/>
      <c r="AM2194" s="104"/>
      <c r="AN2194" s="104"/>
      <c r="AO2194" s="104"/>
      <c r="AP2194" s="104"/>
      <c r="AQ2194" s="104"/>
      <c r="AR2194" s="104"/>
      <c r="AS2194" s="104"/>
      <c r="AT2194" s="104"/>
      <c r="AU2194" s="104"/>
      <c r="AV2194" s="104"/>
      <c r="AW2194" s="104"/>
      <c r="AX2194" s="104"/>
      <c r="AY2194" s="104"/>
      <c r="AZ2194" s="104"/>
      <c r="BA2194" s="104"/>
      <c r="BB2194" s="104"/>
      <c r="BC2194" s="104"/>
      <c r="BD2194" s="104"/>
      <c r="BE2194" s="104"/>
      <c r="BF2194" s="104"/>
      <c r="BG2194" s="104"/>
      <c r="BH2194" s="104"/>
      <c r="BI2194" s="104"/>
      <c r="BJ2194" s="104"/>
      <c r="BK2194" s="104"/>
      <c r="BL2194" s="104"/>
      <c r="BM2194" s="104"/>
      <c r="BN2194" s="104"/>
      <c r="BO2194" s="104"/>
      <c r="BP2194" s="104"/>
      <c r="BQ2194" s="104"/>
      <c r="BR2194" s="104"/>
      <c r="BS2194" s="104"/>
      <c r="BT2194" s="104"/>
      <c r="BU2194" s="104"/>
      <c r="BV2194" s="104"/>
      <c r="BW2194" s="104"/>
      <c r="BX2194" s="104"/>
      <c r="BY2194" s="104"/>
      <c r="BZ2194" s="104"/>
      <c r="CA2194" s="104"/>
      <c r="CB2194" s="104"/>
      <c r="CC2194" s="104"/>
      <c r="CD2194" s="104"/>
      <c r="CE2194" s="104"/>
      <c r="CF2194" s="104"/>
      <c r="CG2194" s="104"/>
      <c r="CH2194" s="104"/>
      <c r="CI2194" s="104"/>
      <c r="CJ2194" s="104"/>
      <c r="CK2194" s="104"/>
      <c r="CL2194" s="104"/>
      <c r="CM2194" s="104"/>
      <c r="CN2194" s="104"/>
      <c r="CO2194" s="104"/>
      <c r="CP2194" s="104"/>
      <c r="CQ2194" s="104"/>
      <c r="CR2194" s="104"/>
      <c r="CS2194" s="104"/>
      <c r="CT2194" s="104"/>
      <c r="CU2194" s="104"/>
      <c r="CV2194" s="104"/>
      <c r="CW2194" s="104"/>
      <c r="CX2194" s="104"/>
      <c r="CY2194" s="104"/>
      <c r="CZ2194" s="104"/>
      <c r="DA2194" s="104"/>
      <c r="DB2194" s="104"/>
      <c r="DC2194" s="104"/>
      <c r="DD2194" s="104"/>
      <c r="DE2194" s="104"/>
      <c r="DF2194" s="104"/>
      <c r="DG2194" s="104"/>
      <c r="DH2194" s="104"/>
      <c r="DI2194" s="104"/>
      <c r="DJ2194" s="107"/>
    </row>
    <row r="2195" spans="1:114" x14ac:dyDescent="0.2">
      <c r="A2195" s="164"/>
      <c r="B2195" s="165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Q2195" s="116"/>
      <c r="R2195" s="116"/>
      <c r="S2195" s="116"/>
      <c r="T2195" s="116"/>
      <c r="U2195" s="116"/>
      <c r="V2195" s="116"/>
      <c r="W2195" s="116"/>
      <c r="X2195" s="116"/>
      <c r="Y2195" s="122"/>
      <c r="Z2195" s="104"/>
      <c r="AA2195" s="104"/>
      <c r="AB2195" s="104"/>
      <c r="AC2195" s="104"/>
      <c r="AD2195" s="104"/>
      <c r="AE2195" s="104"/>
      <c r="AF2195" s="104"/>
      <c r="AG2195" s="104"/>
      <c r="AH2195" s="104"/>
      <c r="AI2195" s="104"/>
      <c r="AJ2195" s="104"/>
      <c r="AK2195" s="104"/>
      <c r="AL2195" s="104"/>
      <c r="AM2195" s="104"/>
      <c r="AN2195" s="104"/>
      <c r="AO2195" s="104"/>
      <c r="AP2195" s="104"/>
      <c r="AQ2195" s="104"/>
      <c r="AR2195" s="104"/>
      <c r="AS2195" s="104"/>
      <c r="AT2195" s="104"/>
      <c r="AU2195" s="104"/>
      <c r="AV2195" s="104"/>
      <c r="AW2195" s="104"/>
      <c r="AX2195" s="104"/>
      <c r="AY2195" s="104"/>
      <c r="AZ2195" s="104"/>
      <c r="BA2195" s="104"/>
      <c r="BB2195" s="104"/>
      <c r="BC2195" s="104"/>
      <c r="BD2195" s="104"/>
      <c r="BE2195" s="104"/>
      <c r="BF2195" s="104"/>
      <c r="BG2195" s="104"/>
      <c r="BH2195" s="104"/>
      <c r="BI2195" s="104"/>
      <c r="BJ2195" s="104"/>
      <c r="BK2195" s="104"/>
      <c r="BL2195" s="104"/>
      <c r="BM2195" s="104"/>
      <c r="BN2195" s="104"/>
      <c r="BO2195" s="104"/>
      <c r="BP2195" s="104"/>
      <c r="BQ2195" s="104"/>
      <c r="BR2195" s="104"/>
      <c r="BS2195" s="104"/>
      <c r="BT2195" s="104"/>
      <c r="BU2195" s="104"/>
      <c r="BV2195" s="104"/>
      <c r="BW2195" s="104"/>
      <c r="BX2195" s="104"/>
      <c r="BY2195" s="104"/>
      <c r="BZ2195" s="104"/>
      <c r="CA2195" s="104"/>
      <c r="CB2195" s="104"/>
      <c r="CC2195" s="104"/>
      <c r="CD2195" s="104"/>
      <c r="CE2195" s="104"/>
      <c r="CF2195" s="104"/>
      <c r="CG2195" s="104"/>
      <c r="CH2195" s="104"/>
      <c r="CI2195" s="104"/>
      <c r="CJ2195" s="104"/>
      <c r="CK2195" s="104"/>
      <c r="CL2195" s="104"/>
      <c r="CM2195" s="104"/>
      <c r="CN2195" s="104"/>
      <c r="CO2195" s="104"/>
      <c r="CP2195" s="104"/>
      <c r="CQ2195" s="104"/>
      <c r="CR2195" s="104"/>
      <c r="CS2195" s="104"/>
      <c r="CT2195" s="104"/>
      <c r="CU2195" s="104"/>
      <c r="CV2195" s="104"/>
      <c r="CW2195" s="104"/>
      <c r="CX2195" s="104"/>
      <c r="CY2195" s="104"/>
      <c r="CZ2195" s="104"/>
      <c r="DA2195" s="104"/>
      <c r="DB2195" s="104"/>
      <c r="DC2195" s="104"/>
      <c r="DD2195" s="104"/>
      <c r="DE2195" s="104"/>
      <c r="DF2195" s="104"/>
      <c r="DG2195" s="104"/>
      <c r="DH2195" s="104"/>
      <c r="DI2195" s="104"/>
      <c r="DJ2195" s="107"/>
    </row>
    <row r="2196" spans="1:114" x14ac:dyDescent="0.2">
      <c r="A2196" s="164"/>
      <c r="B2196" s="165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Q2196" s="116"/>
      <c r="R2196" s="116"/>
      <c r="S2196" s="116"/>
      <c r="T2196" s="116"/>
      <c r="U2196" s="116"/>
      <c r="V2196" s="116"/>
      <c r="W2196" s="116"/>
      <c r="X2196" s="116"/>
      <c r="Y2196" s="122"/>
      <c r="Z2196" s="104"/>
      <c r="AA2196" s="104"/>
      <c r="AB2196" s="104"/>
      <c r="AC2196" s="104"/>
      <c r="AD2196" s="104"/>
      <c r="AE2196" s="104"/>
      <c r="AF2196" s="104"/>
      <c r="AG2196" s="104"/>
      <c r="AH2196" s="104"/>
      <c r="AI2196" s="104"/>
      <c r="AJ2196" s="104"/>
      <c r="AK2196" s="104"/>
      <c r="AL2196" s="104"/>
      <c r="AM2196" s="104"/>
      <c r="AN2196" s="104"/>
      <c r="AO2196" s="104"/>
      <c r="AP2196" s="104"/>
      <c r="AQ2196" s="104"/>
      <c r="AR2196" s="104"/>
      <c r="AS2196" s="104"/>
      <c r="AT2196" s="104"/>
      <c r="AU2196" s="104"/>
      <c r="AV2196" s="104"/>
      <c r="AW2196" s="104"/>
      <c r="AX2196" s="104"/>
      <c r="AY2196" s="104"/>
      <c r="AZ2196" s="104"/>
      <c r="BA2196" s="104"/>
      <c r="BB2196" s="104"/>
      <c r="BC2196" s="104"/>
      <c r="BD2196" s="104"/>
      <c r="BE2196" s="104"/>
      <c r="BF2196" s="104"/>
      <c r="BG2196" s="104"/>
      <c r="BH2196" s="104"/>
      <c r="BI2196" s="104"/>
      <c r="BJ2196" s="104"/>
      <c r="BK2196" s="104"/>
      <c r="BL2196" s="104"/>
      <c r="BM2196" s="104"/>
      <c r="BN2196" s="104"/>
      <c r="BO2196" s="104"/>
      <c r="BP2196" s="104"/>
      <c r="BQ2196" s="104"/>
      <c r="BR2196" s="104"/>
      <c r="BS2196" s="104"/>
      <c r="BT2196" s="104"/>
      <c r="BU2196" s="104"/>
      <c r="BV2196" s="104"/>
      <c r="BW2196" s="104"/>
      <c r="BX2196" s="104"/>
      <c r="BY2196" s="104"/>
      <c r="BZ2196" s="104"/>
      <c r="CA2196" s="104"/>
      <c r="CB2196" s="104"/>
      <c r="CC2196" s="104"/>
      <c r="CD2196" s="104"/>
      <c r="CE2196" s="104"/>
      <c r="CF2196" s="104"/>
      <c r="CG2196" s="104"/>
      <c r="CH2196" s="104"/>
      <c r="CI2196" s="104"/>
      <c r="CJ2196" s="104"/>
      <c r="CK2196" s="104"/>
      <c r="CL2196" s="104"/>
      <c r="CM2196" s="104"/>
      <c r="CN2196" s="104"/>
      <c r="CO2196" s="104"/>
      <c r="CP2196" s="104"/>
      <c r="CQ2196" s="104"/>
      <c r="CR2196" s="104"/>
      <c r="CS2196" s="104"/>
      <c r="CT2196" s="104"/>
      <c r="CU2196" s="104"/>
      <c r="CV2196" s="104"/>
      <c r="CW2196" s="104"/>
      <c r="CX2196" s="104"/>
      <c r="CY2196" s="104"/>
      <c r="CZ2196" s="104"/>
      <c r="DA2196" s="104"/>
      <c r="DB2196" s="104"/>
      <c r="DC2196" s="104"/>
      <c r="DD2196" s="104"/>
      <c r="DE2196" s="104"/>
      <c r="DF2196" s="104"/>
      <c r="DG2196" s="104"/>
      <c r="DH2196" s="104"/>
      <c r="DI2196" s="104"/>
      <c r="DJ2196" s="107"/>
    </row>
    <row r="2197" spans="1:114" x14ac:dyDescent="0.2">
      <c r="A2197" s="164"/>
      <c r="B2197" s="165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Q2197" s="116"/>
      <c r="R2197" s="116"/>
      <c r="S2197" s="116"/>
      <c r="T2197" s="116"/>
      <c r="U2197" s="116"/>
      <c r="V2197" s="116"/>
      <c r="W2197" s="116"/>
      <c r="X2197" s="116"/>
      <c r="Y2197" s="122"/>
      <c r="Z2197" s="104"/>
      <c r="AA2197" s="104"/>
      <c r="AB2197" s="104"/>
      <c r="AC2197" s="104"/>
      <c r="AD2197" s="104"/>
      <c r="AE2197" s="104"/>
      <c r="AF2197" s="104"/>
      <c r="AG2197" s="104"/>
      <c r="AH2197" s="104"/>
      <c r="AI2197" s="104"/>
      <c r="AJ2197" s="104"/>
      <c r="AK2197" s="104"/>
      <c r="AL2197" s="104"/>
      <c r="AM2197" s="104"/>
      <c r="AN2197" s="104"/>
      <c r="AO2197" s="104"/>
      <c r="AP2197" s="104"/>
      <c r="AQ2197" s="104"/>
      <c r="AR2197" s="104"/>
      <c r="AS2197" s="104"/>
      <c r="AT2197" s="104"/>
      <c r="AU2197" s="104"/>
      <c r="AV2197" s="104"/>
      <c r="AW2197" s="104"/>
      <c r="AX2197" s="104"/>
      <c r="AY2197" s="104"/>
      <c r="AZ2197" s="104"/>
      <c r="BA2197" s="104"/>
      <c r="BB2197" s="104"/>
      <c r="BC2197" s="104"/>
      <c r="BD2197" s="104"/>
      <c r="BE2197" s="104"/>
      <c r="BF2197" s="104"/>
      <c r="BG2197" s="104"/>
      <c r="BH2197" s="104"/>
      <c r="BI2197" s="104"/>
      <c r="BJ2197" s="104"/>
      <c r="BK2197" s="104"/>
      <c r="BL2197" s="104"/>
      <c r="BM2197" s="104"/>
      <c r="BN2197" s="104"/>
      <c r="BO2197" s="104"/>
      <c r="BP2197" s="104"/>
      <c r="BQ2197" s="104"/>
      <c r="BR2197" s="104"/>
      <c r="BS2197" s="104"/>
      <c r="BT2197" s="104"/>
      <c r="BU2197" s="104"/>
      <c r="BV2197" s="104"/>
      <c r="BW2197" s="104"/>
      <c r="BX2197" s="104"/>
      <c r="BY2197" s="104"/>
      <c r="BZ2197" s="104"/>
      <c r="CA2197" s="104"/>
      <c r="CB2197" s="104"/>
      <c r="CC2197" s="104"/>
      <c r="CD2197" s="104"/>
      <c r="CE2197" s="104"/>
      <c r="CF2197" s="104"/>
      <c r="CG2197" s="104"/>
      <c r="CH2197" s="104"/>
      <c r="CI2197" s="104"/>
      <c r="CJ2197" s="104"/>
      <c r="CK2197" s="104"/>
      <c r="CL2197" s="104"/>
      <c r="CM2197" s="104"/>
      <c r="CN2197" s="104"/>
      <c r="CO2197" s="104"/>
      <c r="CP2197" s="104"/>
      <c r="CQ2197" s="104"/>
      <c r="CR2197" s="104"/>
      <c r="CS2197" s="104"/>
      <c r="CT2197" s="104"/>
      <c r="CU2197" s="104"/>
      <c r="CV2197" s="104"/>
      <c r="CW2197" s="104"/>
      <c r="CX2197" s="104"/>
      <c r="CY2197" s="104"/>
      <c r="CZ2197" s="104"/>
      <c r="DA2197" s="104"/>
      <c r="DB2197" s="104"/>
      <c r="DC2197" s="104"/>
      <c r="DD2197" s="104"/>
      <c r="DE2197" s="104"/>
      <c r="DF2197" s="104"/>
      <c r="DG2197" s="104"/>
      <c r="DH2197" s="104"/>
      <c r="DI2197" s="104"/>
      <c r="DJ2197" s="107"/>
    </row>
    <row r="2198" spans="1:114" x14ac:dyDescent="0.2">
      <c r="A2198" s="164"/>
      <c r="B2198" s="165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Q2198" s="116"/>
      <c r="R2198" s="116"/>
      <c r="S2198" s="116"/>
      <c r="T2198" s="116"/>
      <c r="U2198" s="116"/>
      <c r="V2198" s="116"/>
      <c r="W2198" s="116"/>
      <c r="X2198" s="116"/>
      <c r="Y2198" s="122"/>
      <c r="Z2198" s="104"/>
      <c r="AA2198" s="104"/>
      <c r="AB2198" s="104"/>
      <c r="AC2198" s="104"/>
      <c r="AD2198" s="104"/>
      <c r="AE2198" s="104"/>
      <c r="AF2198" s="104"/>
      <c r="AG2198" s="104"/>
      <c r="AH2198" s="104"/>
      <c r="AI2198" s="104"/>
      <c r="AJ2198" s="104"/>
      <c r="AK2198" s="104"/>
      <c r="AL2198" s="104"/>
      <c r="AM2198" s="104"/>
      <c r="AN2198" s="104"/>
      <c r="AO2198" s="104"/>
      <c r="AP2198" s="104"/>
      <c r="AQ2198" s="104"/>
      <c r="AR2198" s="104"/>
      <c r="AS2198" s="104"/>
      <c r="AT2198" s="104"/>
      <c r="AU2198" s="104"/>
      <c r="AV2198" s="104"/>
      <c r="AW2198" s="104"/>
      <c r="AX2198" s="104"/>
      <c r="AY2198" s="104"/>
      <c r="AZ2198" s="104"/>
      <c r="BA2198" s="104"/>
      <c r="BB2198" s="104"/>
      <c r="BC2198" s="104"/>
      <c r="BD2198" s="104"/>
      <c r="BE2198" s="104"/>
      <c r="BF2198" s="104"/>
      <c r="BG2198" s="104"/>
      <c r="BH2198" s="104"/>
      <c r="BI2198" s="104"/>
      <c r="BJ2198" s="104"/>
      <c r="BK2198" s="104"/>
      <c r="BL2198" s="104"/>
      <c r="BM2198" s="104"/>
      <c r="BN2198" s="104"/>
      <c r="BO2198" s="104"/>
      <c r="BP2198" s="104"/>
      <c r="BQ2198" s="104"/>
      <c r="BR2198" s="104"/>
      <c r="BS2198" s="104"/>
      <c r="BT2198" s="104"/>
      <c r="BU2198" s="104"/>
      <c r="BV2198" s="104"/>
      <c r="BW2198" s="104"/>
      <c r="BX2198" s="104"/>
      <c r="BY2198" s="104"/>
      <c r="BZ2198" s="104"/>
      <c r="CA2198" s="104"/>
      <c r="CB2198" s="104"/>
      <c r="CC2198" s="104"/>
      <c r="CD2198" s="104"/>
      <c r="CE2198" s="104"/>
      <c r="CF2198" s="104"/>
      <c r="CG2198" s="104"/>
      <c r="CH2198" s="104"/>
      <c r="CI2198" s="104"/>
      <c r="CJ2198" s="104"/>
      <c r="CK2198" s="104"/>
      <c r="CL2198" s="104"/>
      <c r="CM2198" s="104"/>
      <c r="CN2198" s="104"/>
      <c r="CO2198" s="104"/>
      <c r="CP2198" s="104"/>
      <c r="CQ2198" s="104"/>
      <c r="CR2198" s="104"/>
      <c r="CS2198" s="104"/>
      <c r="CT2198" s="104"/>
      <c r="CU2198" s="104"/>
      <c r="CV2198" s="104"/>
      <c r="CW2198" s="104"/>
      <c r="CX2198" s="104"/>
      <c r="CY2198" s="104"/>
      <c r="CZ2198" s="104"/>
      <c r="DA2198" s="104"/>
      <c r="DB2198" s="104"/>
      <c r="DC2198" s="104"/>
      <c r="DD2198" s="104"/>
      <c r="DE2198" s="104"/>
      <c r="DF2198" s="104"/>
      <c r="DG2198" s="104"/>
      <c r="DH2198" s="104"/>
      <c r="DI2198" s="104"/>
      <c r="DJ2198" s="107"/>
    </row>
    <row r="2199" spans="1:114" x14ac:dyDescent="0.2">
      <c r="A2199" s="164"/>
      <c r="B2199" s="165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Q2199" s="116"/>
      <c r="R2199" s="116"/>
      <c r="S2199" s="116"/>
      <c r="T2199" s="116"/>
      <c r="U2199" s="116"/>
      <c r="V2199" s="116"/>
      <c r="W2199" s="116"/>
      <c r="X2199" s="116"/>
      <c r="Y2199" s="122"/>
      <c r="Z2199" s="104"/>
      <c r="AA2199" s="104"/>
      <c r="AB2199" s="104"/>
      <c r="AC2199" s="104"/>
      <c r="AD2199" s="104"/>
      <c r="AE2199" s="104"/>
      <c r="AF2199" s="104"/>
      <c r="AG2199" s="104"/>
      <c r="AH2199" s="104"/>
      <c r="AI2199" s="104"/>
      <c r="AJ2199" s="104"/>
      <c r="AK2199" s="104"/>
      <c r="AL2199" s="104"/>
      <c r="AM2199" s="104"/>
      <c r="AN2199" s="104"/>
      <c r="AO2199" s="104"/>
      <c r="AP2199" s="104"/>
      <c r="AQ2199" s="104"/>
      <c r="AR2199" s="104"/>
      <c r="AS2199" s="104"/>
      <c r="AT2199" s="104"/>
      <c r="AU2199" s="104"/>
      <c r="AV2199" s="104"/>
      <c r="AW2199" s="104"/>
      <c r="AX2199" s="104"/>
      <c r="AY2199" s="104"/>
      <c r="AZ2199" s="104"/>
      <c r="BA2199" s="104"/>
      <c r="BB2199" s="104"/>
      <c r="BC2199" s="104"/>
      <c r="BD2199" s="104"/>
      <c r="BE2199" s="104"/>
      <c r="BF2199" s="104"/>
      <c r="BG2199" s="104"/>
      <c r="BH2199" s="104"/>
      <c r="BI2199" s="104"/>
      <c r="BJ2199" s="104"/>
      <c r="BK2199" s="104"/>
      <c r="BL2199" s="104"/>
      <c r="BM2199" s="104"/>
      <c r="BN2199" s="104"/>
      <c r="BO2199" s="104"/>
      <c r="BP2199" s="104"/>
      <c r="BQ2199" s="104"/>
      <c r="BR2199" s="104"/>
      <c r="BS2199" s="104"/>
      <c r="BT2199" s="104"/>
      <c r="BU2199" s="104"/>
      <c r="BV2199" s="104"/>
      <c r="BW2199" s="104"/>
      <c r="BX2199" s="104"/>
      <c r="BY2199" s="104"/>
      <c r="BZ2199" s="104"/>
      <c r="CA2199" s="104"/>
      <c r="CB2199" s="104"/>
      <c r="CC2199" s="104"/>
      <c r="CD2199" s="104"/>
      <c r="CE2199" s="104"/>
      <c r="CF2199" s="104"/>
      <c r="CG2199" s="104"/>
      <c r="CH2199" s="104"/>
      <c r="CI2199" s="104"/>
      <c r="CJ2199" s="104"/>
      <c r="CK2199" s="104"/>
      <c r="CL2199" s="104"/>
      <c r="CM2199" s="104"/>
      <c r="CN2199" s="104"/>
      <c r="CO2199" s="104"/>
      <c r="CP2199" s="104"/>
      <c r="CQ2199" s="104"/>
      <c r="CR2199" s="104"/>
      <c r="CS2199" s="104"/>
      <c r="CT2199" s="104"/>
      <c r="CU2199" s="104"/>
      <c r="CV2199" s="104"/>
      <c r="CW2199" s="104"/>
      <c r="CX2199" s="104"/>
      <c r="CY2199" s="104"/>
      <c r="CZ2199" s="104"/>
      <c r="DA2199" s="104"/>
      <c r="DB2199" s="104"/>
      <c r="DC2199" s="104"/>
      <c r="DD2199" s="104"/>
      <c r="DE2199" s="104"/>
      <c r="DF2199" s="104"/>
      <c r="DG2199" s="104"/>
      <c r="DH2199" s="104"/>
      <c r="DI2199" s="104"/>
      <c r="DJ2199" s="107"/>
    </row>
    <row r="2200" spans="1:114" x14ac:dyDescent="0.2">
      <c r="A2200" s="164"/>
      <c r="B2200" s="165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Q2200" s="116"/>
      <c r="R2200" s="116"/>
      <c r="S2200" s="116"/>
      <c r="T2200" s="116"/>
      <c r="U2200" s="116"/>
      <c r="V2200" s="116"/>
      <c r="W2200" s="116"/>
      <c r="X2200" s="116"/>
      <c r="Y2200" s="122"/>
      <c r="Z2200" s="104"/>
      <c r="AA2200" s="104"/>
      <c r="AB2200" s="104"/>
      <c r="AC2200" s="104"/>
      <c r="AD2200" s="104"/>
      <c r="AE2200" s="104"/>
      <c r="AF2200" s="104"/>
      <c r="AG2200" s="104"/>
      <c r="AH2200" s="104"/>
      <c r="AI2200" s="104"/>
      <c r="AJ2200" s="104"/>
      <c r="AK2200" s="104"/>
      <c r="AL2200" s="104"/>
      <c r="AM2200" s="104"/>
      <c r="AN2200" s="104"/>
      <c r="AO2200" s="104"/>
      <c r="AP2200" s="104"/>
      <c r="AQ2200" s="104"/>
      <c r="AR2200" s="104"/>
      <c r="AS2200" s="104"/>
      <c r="AT2200" s="104"/>
      <c r="AU2200" s="104"/>
      <c r="AV2200" s="104"/>
      <c r="AW2200" s="104"/>
      <c r="AX2200" s="104"/>
      <c r="AY2200" s="104"/>
      <c r="AZ2200" s="104"/>
      <c r="BA2200" s="104"/>
      <c r="BB2200" s="104"/>
      <c r="BC2200" s="104"/>
      <c r="BD2200" s="104"/>
      <c r="BE2200" s="104"/>
      <c r="BF2200" s="104"/>
      <c r="BG2200" s="104"/>
      <c r="BH2200" s="104"/>
      <c r="BI2200" s="104"/>
      <c r="BJ2200" s="104"/>
      <c r="BK2200" s="104"/>
      <c r="BL2200" s="104"/>
      <c r="BM2200" s="104"/>
      <c r="BN2200" s="104"/>
      <c r="BO2200" s="104"/>
      <c r="BP2200" s="104"/>
      <c r="BQ2200" s="104"/>
      <c r="BR2200" s="104"/>
      <c r="BS2200" s="104"/>
      <c r="BT2200" s="104"/>
      <c r="BU2200" s="104"/>
      <c r="BV2200" s="104"/>
      <c r="BW2200" s="104"/>
      <c r="BX2200" s="104"/>
      <c r="BY2200" s="104"/>
      <c r="BZ2200" s="104"/>
      <c r="CA2200" s="104"/>
      <c r="CB2200" s="104"/>
      <c r="CC2200" s="104"/>
      <c r="CD2200" s="104"/>
      <c r="CE2200" s="104"/>
      <c r="CF2200" s="104"/>
      <c r="CG2200" s="104"/>
      <c r="CH2200" s="104"/>
      <c r="CI2200" s="104"/>
      <c r="CJ2200" s="104"/>
      <c r="CK2200" s="104"/>
      <c r="CL2200" s="104"/>
      <c r="CM2200" s="104"/>
      <c r="CN2200" s="104"/>
      <c r="CO2200" s="104"/>
      <c r="CP2200" s="104"/>
      <c r="CQ2200" s="104"/>
      <c r="CR2200" s="104"/>
      <c r="CS2200" s="104"/>
      <c r="CT2200" s="104"/>
      <c r="CU2200" s="104"/>
      <c r="CV2200" s="104"/>
      <c r="CW2200" s="104"/>
      <c r="CX2200" s="104"/>
      <c r="CY2200" s="104"/>
      <c r="CZ2200" s="104"/>
      <c r="DA2200" s="104"/>
      <c r="DB2200" s="104"/>
      <c r="DC2200" s="104"/>
      <c r="DD2200" s="104"/>
      <c r="DE2200" s="104"/>
      <c r="DF2200" s="104"/>
      <c r="DG2200" s="104"/>
      <c r="DH2200" s="104"/>
      <c r="DI2200" s="104"/>
      <c r="DJ2200" s="107"/>
    </row>
    <row r="2201" spans="1:114" x14ac:dyDescent="0.2">
      <c r="A2201" s="164"/>
      <c r="B2201" s="165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Q2201" s="116"/>
      <c r="R2201" s="116"/>
      <c r="S2201" s="116"/>
      <c r="T2201" s="116"/>
      <c r="U2201" s="116"/>
      <c r="V2201" s="116"/>
      <c r="W2201" s="116"/>
      <c r="X2201" s="116"/>
      <c r="Y2201" s="122"/>
      <c r="Z2201" s="104"/>
      <c r="AA2201" s="104"/>
      <c r="AB2201" s="104"/>
      <c r="AC2201" s="104"/>
      <c r="AD2201" s="104"/>
      <c r="AE2201" s="104"/>
      <c r="AF2201" s="104"/>
      <c r="AG2201" s="104"/>
      <c r="AH2201" s="104"/>
      <c r="AI2201" s="104"/>
      <c r="AJ2201" s="104"/>
      <c r="AK2201" s="104"/>
      <c r="AL2201" s="104"/>
      <c r="AM2201" s="104"/>
      <c r="AN2201" s="104"/>
      <c r="AO2201" s="104"/>
      <c r="AP2201" s="104"/>
      <c r="AQ2201" s="104"/>
      <c r="AR2201" s="104"/>
      <c r="AS2201" s="104"/>
      <c r="AT2201" s="104"/>
      <c r="AU2201" s="104"/>
      <c r="AV2201" s="104"/>
      <c r="AW2201" s="104"/>
      <c r="AX2201" s="104"/>
      <c r="AY2201" s="104"/>
      <c r="AZ2201" s="104"/>
      <c r="BA2201" s="104"/>
      <c r="BB2201" s="104"/>
      <c r="BC2201" s="104"/>
      <c r="BD2201" s="104"/>
      <c r="BE2201" s="104"/>
      <c r="BF2201" s="104"/>
      <c r="BG2201" s="104"/>
      <c r="BH2201" s="104"/>
      <c r="BI2201" s="104"/>
      <c r="BJ2201" s="104"/>
      <c r="BK2201" s="104"/>
      <c r="BL2201" s="104"/>
      <c r="BM2201" s="104"/>
      <c r="BN2201" s="104"/>
      <c r="BO2201" s="104"/>
      <c r="BP2201" s="104"/>
      <c r="BQ2201" s="104"/>
      <c r="BR2201" s="104"/>
      <c r="BS2201" s="104"/>
      <c r="BT2201" s="104"/>
      <c r="BU2201" s="104"/>
      <c r="BV2201" s="104"/>
      <c r="BW2201" s="104"/>
      <c r="BX2201" s="104"/>
      <c r="BY2201" s="104"/>
      <c r="BZ2201" s="104"/>
      <c r="CA2201" s="104"/>
      <c r="CB2201" s="104"/>
      <c r="CC2201" s="104"/>
      <c r="CD2201" s="104"/>
      <c r="CE2201" s="104"/>
      <c r="CF2201" s="104"/>
      <c r="CG2201" s="104"/>
      <c r="CH2201" s="104"/>
      <c r="CI2201" s="104"/>
      <c r="CJ2201" s="104"/>
      <c r="CK2201" s="104"/>
      <c r="CL2201" s="104"/>
      <c r="CM2201" s="104"/>
      <c r="CN2201" s="104"/>
      <c r="CO2201" s="104"/>
      <c r="CP2201" s="104"/>
      <c r="CQ2201" s="104"/>
      <c r="CR2201" s="104"/>
      <c r="CS2201" s="104"/>
      <c r="CT2201" s="104"/>
      <c r="CU2201" s="104"/>
      <c r="CV2201" s="104"/>
      <c r="CW2201" s="104"/>
      <c r="CX2201" s="104"/>
      <c r="CY2201" s="104"/>
      <c r="CZ2201" s="104"/>
      <c r="DA2201" s="104"/>
      <c r="DB2201" s="104"/>
      <c r="DC2201" s="104"/>
      <c r="DD2201" s="104"/>
      <c r="DE2201" s="104"/>
      <c r="DF2201" s="104"/>
      <c r="DG2201" s="104"/>
      <c r="DH2201" s="104"/>
      <c r="DI2201" s="104"/>
      <c r="DJ2201" s="107"/>
    </row>
    <row r="2202" spans="1:114" x14ac:dyDescent="0.2">
      <c r="A2202" s="164"/>
      <c r="B2202" s="165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Q2202" s="116"/>
      <c r="R2202" s="116"/>
      <c r="S2202" s="116"/>
      <c r="T2202" s="116"/>
      <c r="U2202" s="116"/>
      <c r="V2202" s="116"/>
      <c r="W2202" s="116"/>
      <c r="X2202" s="116"/>
      <c r="Y2202" s="122"/>
      <c r="Z2202" s="104"/>
      <c r="AA2202" s="104"/>
      <c r="AB2202" s="104"/>
      <c r="AC2202" s="104"/>
      <c r="AD2202" s="104"/>
      <c r="AE2202" s="104"/>
      <c r="AF2202" s="104"/>
      <c r="AG2202" s="104"/>
      <c r="AH2202" s="104"/>
      <c r="AI2202" s="104"/>
      <c r="AJ2202" s="104"/>
      <c r="AK2202" s="104"/>
      <c r="AL2202" s="104"/>
      <c r="AM2202" s="104"/>
      <c r="AN2202" s="104"/>
      <c r="AO2202" s="104"/>
      <c r="AP2202" s="104"/>
      <c r="AQ2202" s="104"/>
      <c r="AR2202" s="104"/>
      <c r="AS2202" s="104"/>
      <c r="AT2202" s="104"/>
      <c r="AU2202" s="104"/>
      <c r="AV2202" s="104"/>
      <c r="AW2202" s="104"/>
      <c r="AX2202" s="104"/>
      <c r="AY2202" s="104"/>
      <c r="AZ2202" s="104"/>
      <c r="BA2202" s="104"/>
      <c r="BB2202" s="104"/>
      <c r="BC2202" s="104"/>
      <c r="BD2202" s="104"/>
      <c r="BE2202" s="104"/>
      <c r="BF2202" s="104"/>
      <c r="BG2202" s="104"/>
      <c r="BH2202" s="104"/>
      <c r="BI2202" s="104"/>
      <c r="BJ2202" s="104"/>
      <c r="BK2202" s="104"/>
      <c r="BL2202" s="104"/>
      <c r="BM2202" s="104"/>
      <c r="BN2202" s="104"/>
      <c r="BO2202" s="104"/>
      <c r="BP2202" s="104"/>
      <c r="BQ2202" s="104"/>
      <c r="BR2202" s="104"/>
      <c r="BS2202" s="104"/>
      <c r="BT2202" s="104"/>
      <c r="BU2202" s="104"/>
      <c r="BV2202" s="104"/>
      <c r="BW2202" s="104"/>
      <c r="BX2202" s="104"/>
      <c r="BY2202" s="104"/>
      <c r="BZ2202" s="104"/>
      <c r="CA2202" s="104"/>
      <c r="CB2202" s="104"/>
      <c r="CC2202" s="104"/>
      <c r="CD2202" s="104"/>
      <c r="CE2202" s="104"/>
      <c r="CF2202" s="104"/>
      <c r="CG2202" s="104"/>
      <c r="CH2202" s="104"/>
      <c r="CI2202" s="104"/>
      <c r="CJ2202" s="104"/>
      <c r="CK2202" s="104"/>
      <c r="CL2202" s="104"/>
      <c r="CM2202" s="104"/>
      <c r="CN2202" s="104"/>
      <c r="CO2202" s="104"/>
      <c r="CP2202" s="104"/>
      <c r="CQ2202" s="104"/>
      <c r="CR2202" s="104"/>
      <c r="CS2202" s="104"/>
      <c r="CT2202" s="104"/>
      <c r="CU2202" s="104"/>
      <c r="CV2202" s="104"/>
      <c r="CW2202" s="104"/>
      <c r="CX2202" s="104"/>
      <c r="CY2202" s="104"/>
      <c r="CZ2202" s="104"/>
      <c r="DA2202" s="104"/>
      <c r="DB2202" s="104"/>
      <c r="DC2202" s="104"/>
      <c r="DD2202" s="104"/>
      <c r="DE2202" s="104"/>
      <c r="DF2202" s="104"/>
      <c r="DG2202" s="104"/>
      <c r="DH2202" s="104"/>
      <c r="DI2202" s="104"/>
      <c r="DJ2202" s="107"/>
    </row>
    <row r="2203" spans="1:114" x14ac:dyDescent="0.2">
      <c r="A2203" s="164"/>
      <c r="B2203" s="165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Q2203" s="116"/>
      <c r="R2203" s="116"/>
      <c r="S2203" s="116"/>
      <c r="T2203" s="116"/>
      <c r="U2203" s="116"/>
      <c r="V2203" s="116"/>
      <c r="W2203" s="116"/>
      <c r="X2203" s="116"/>
      <c r="Y2203" s="122"/>
      <c r="Z2203" s="104"/>
      <c r="AA2203" s="104"/>
      <c r="AB2203" s="104"/>
      <c r="AC2203" s="104"/>
      <c r="AD2203" s="104"/>
      <c r="AE2203" s="104"/>
      <c r="AF2203" s="104"/>
      <c r="AG2203" s="104"/>
      <c r="AH2203" s="104"/>
      <c r="AI2203" s="104"/>
      <c r="AJ2203" s="104"/>
      <c r="AK2203" s="104"/>
      <c r="AL2203" s="104"/>
      <c r="AM2203" s="104"/>
      <c r="AN2203" s="104"/>
      <c r="AO2203" s="104"/>
      <c r="AP2203" s="104"/>
      <c r="AQ2203" s="104"/>
      <c r="AR2203" s="104"/>
      <c r="AS2203" s="104"/>
      <c r="AT2203" s="104"/>
      <c r="AU2203" s="104"/>
      <c r="AV2203" s="104"/>
      <c r="AW2203" s="104"/>
      <c r="AX2203" s="104"/>
      <c r="AY2203" s="104"/>
      <c r="AZ2203" s="104"/>
      <c r="BA2203" s="104"/>
      <c r="BB2203" s="104"/>
      <c r="BC2203" s="104"/>
      <c r="BD2203" s="104"/>
      <c r="BE2203" s="104"/>
      <c r="BF2203" s="104"/>
      <c r="BG2203" s="104"/>
      <c r="BH2203" s="104"/>
      <c r="BI2203" s="104"/>
      <c r="BJ2203" s="104"/>
      <c r="BK2203" s="104"/>
      <c r="BL2203" s="104"/>
      <c r="BM2203" s="104"/>
      <c r="BN2203" s="104"/>
      <c r="BO2203" s="104"/>
      <c r="BP2203" s="104"/>
      <c r="BQ2203" s="104"/>
      <c r="BR2203" s="104"/>
      <c r="BS2203" s="104"/>
      <c r="BT2203" s="104"/>
      <c r="BU2203" s="104"/>
      <c r="BV2203" s="104"/>
      <c r="BW2203" s="104"/>
      <c r="BX2203" s="104"/>
      <c r="BY2203" s="104"/>
      <c r="BZ2203" s="104"/>
      <c r="CA2203" s="104"/>
      <c r="CB2203" s="104"/>
      <c r="CC2203" s="104"/>
      <c r="CD2203" s="104"/>
      <c r="CE2203" s="104"/>
      <c r="CF2203" s="104"/>
      <c r="CG2203" s="104"/>
      <c r="CH2203" s="104"/>
      <c r="CI2203" s="104"/>
      <c r="CJ2203" s="104"/>
      <c r="CK2203" s="104"/>
      <c r="CL2203" s="104"/>
      <c r="CM2203" s="104"/>
      <c r="CN2203" s="104"/>
      <c r="CO2203" s="104"/>
      <c r="CP2203" s="104"/>
      <c r="CQ2203" s="104"/>
      <c r="CR2203" s="104"/>
      <c r="CS2203" s="104"/>
      <c r="CT2203" s="104"/>
      <c r="CU2203" s="104"/>
      <c r="CV2203" s="104"/>
      <c r="CW2203" s="104"/>
      <c r="CX2203" s="104"/>
      <c r="CY2203" s="104"/>
      <c r="CZ2203" s="104"/>
      <c r="DA2203" s="104"/>
      <c r="DB2203" s="104"/>
      <c r="DC2203" s="104"/>
      <c r="DD2203" s="104"/>
      <c r="DE2203" s="104"/>
      <c r="DF2203" s="104"/>
      <c r="DG2203" s="104"/>
      <c r="DH2203" s="104"/>
      <c r="DI2203" s="104"/>
      <c r="DJ2203" s="107"/>
    </row>
    <row r="2204" spans="1:114" x14ac:dyDescent="0.2">
      <c r="A2204" s="164"/>
      <c r="B2204" s="165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Q2204" s="116"/>
      <c r="R2204" s="116"/>
      <c r="S2204" s="116"/>
      <c r="T2204" s="116"/>
      <c r="U2204" s="116"/>
      <c r="V2204" s="116"/>
      <c r="W2204" s="116"/>
      <c r="X2204" s="116"/>
      <c r="Y2204" s="122"/>
      <c r="Z2204" s="104"/>
      <c r="AA2204" s="104"/>
      <c r="AB2204" s="104"/>
      <c r="AC2204" s="104"/>
      <c r="AD2204" s="104"/>
      <c r="AE2204" s="104"/>
      <c r="AF2204" s="104"/>
      <c r="AG2204" s="104"/>
      <c r="AH2204" s="104"/>
      <c r="AI2204" s="104"/>
      <c r="AJ2204" s="104"/>
      <c r="AK2204" s="104"/>
      <c r="AL2204" s="104"/>
      <c r="AM2204" s="104"/>
      <c r="AN2204" s="104"/>
      <c r="AO2204" s="104"/>
      <c r="AP2204" s="104"/>
      <c r="AQ2204" s="104"/>
      <c r="AR2204" s="104"/>
      <c r="AS2204" s="104"/>
      <c r="AT2204" s="104"/>
      <c r="AU2204" s="104"/>
      <c r="AV2204" s="104"/>
      <c r="AW2204" s="104"/>
      <c r="AX2204" s="104"/>
      <c r="AY2204" s="104"/>
      <c r="AZ2204" s="104"/>
      <c r="BA2204" s="104"/>
      <c r="BB2204" s="104"/>
      <c r="BC2204" s="104"/>
      <c r="BD2204" s="104"/>
      <c r="BE2204" s="104"/>
      <c r="BF2204" s="104"/>
      <c r="BG2204" s="104"/>
      <c r="BH2204" s="104"/>
      <c r="BI2204" s="104"/>
      <c r="BJ2204" s="104"/>
      <c r="BK2204" s="104"/>
      <c r="BL2204" s="104"/>
      <c r="BM2204" s="104"/>
      <c r="BN2204" s="104"/>
      <c r="BO2204" s="104"/>
      <c r="BP2204" s="104"/>
      <c r="BQ2204" s="104"/>
      <c r="BR2204" s="104"/>
      <c r="BS2204" s="104"/>
      <c r="BT2204" s="104"/>
      <c r="BU2204" s="104"/>
      <c r="BV2204" s="104"/>
      <c r="BW2204" s="104"/>
      <c r="BX2204" s="104"/>
      <c r="BY2204" s="104"/>
      <c r="BZ2204" s="104"/>
      <c r="CA2204" s="104"/>
      <c r="CB2204" s="104"/>
      <c r="CC2204" s="104"/>
      <c r="CD2204" s="104"/>
      <c r="CE2204" s="104"/>
      <c r="CF2204" s="104"/>
      <c r="CG2204" s="104"/>
      <c r="CH2204" s="104"/>
      <c r="CI2204" s="104"/>
      <c r="CJ2204" s="104"/>
      <c r="CK2204" s="104"/>
      <c r="CL2204" s="104"/>
      <c r="CM2204" s="104"/>
      <c r="CN2204" s="104"/>
      <c r="CO2204" s="104"/>
      <c r="CP2204" s="104"/>
      <c r="CQ2204" s="104"/>
      <c r="CR2204" s="104"/>
      <c r="CS2204" s="104"/>
      <c r="CT2204" s="104"/>
      <c r="CU2204" s="104"/>
      <c r="CV2204" s="104"/>
      <c r="CW2204" s="104"/>
      <c r="CX2204" s="104"/>
      <c r="CY2204" s="104"/>
      <c r="CZ2204" s="104"/>
      <c r="DA2204" s="104"/>
      <c r="DB2204" s="104"/>
      <c r="DC2204" s="104"/>
      <c r="DD2204" s="104"/>
      <c r="DE2204" s="104"/>
      <c r="DF2204" s="104"/>
      <c r="DG2204" s="104"/>
      <c r="DH2204" s="104"/>
      <c r="DI2204" s="104"/>
      <c r="DJ2204" s="107"/>
    </row>
    <row r="2205" spans="1:114" x14ac:dyDescent="0.2">
      <c r="A2205" s="164"/>
      <c r="B2205" s="165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Q2205" s="116"/>
      <c r="R2205" s="116"/>
      <c r="S2205" s="116"/>
      <c r="T2205" s="116"/>
      <c r="U2205" s="116"/>
      <c r="V2205" s="116"/>
      <c r="W2205" s="116"/>
      <c r="X2205" s="116"/>
      <c r="Y2205" s="122"/>
      <c r="Z2205" s="104"/>
      <c r="AA2205" s="104"/>
      <c r="AB2205" s="104"/>
      <c r="AC2205" s="104"/>
      <c r="AD2205" s="104"/>
      <c r="AE2205" s="104"/>
      <c r="AF2205" s="104"/>
      <c r="AG2205" s="104"/>
      <c r="AH2205" s="104"/>
      <c r="AI2205" s="104"/>
      <c r="AJ2205" s="104"/>
      <c r="AK2205" s="104"/>
      <c r="AL2205" s="104"/>
      <c r="AM2205" s="104"/>
      <c r="AN2205" s="104"/>
      <c r="AO2205" s="104"/>
      <c r="AP2205" s="104"/>
      <c r="AQ2205" s="104"/>
      <c r="AR2205" s="104"/>
      <c r="AS2205" s="104"/>
      <c r="AT2205" s="104"/>
      <c r="AU2205" s="104"/>
      <c r="AV2205" s="104"/>
      <c r="AW2205" s="104"/>
      <c r="AX2205" s="104"/>
      <c r="AY2205" s="104"/>
      <c r="AZ2205" s="104"/>
      <c r="BA2205" s="104"/>
      <c r="BB2205" s="104"/>
      <c r="BC2205" s="104"/>
      <c r="BD2205" s="104"/>
      <c r="BE2205" s="104"/>
      <c r="BF2205" s="104"/>
      <c r="BG2205" s="104"/>
      <c r="BH2205" s="104"/>
      <c r="BI2205" s="104"/>
      <c r="BJ2205" s="104"/>
      <c r="BK2205" s="104"/>
      <c r="BL2205" s="104"/>
      <c r="BM2205" s="104"/>
      <c r="BN2205" s="104"/>
      <c r="BO2205" s="104"/>
      <c r="BP2205" s="104"/>
      <c r="BQ2205" s="104"/>
      <c r="BR2205" s="104"/>
      <c r="BS2205" s="104"/>
      <c r="BT2205" s="104"/>
      <c r="BU2205" s="104"/>
      <c r="BV2205" s="104"/>
      <c r="BW2205" s="104"/>
      <c r="BX2205" s="104"/>
      <c r="BY2205" s="104"/>
      <c r="BZ2205" s="104"/>
      <c r="CA2205" s="104"/>
      <c r="CB2205" s="104"/>
      <c r="CC2205" s="104"/>
      <c r="CD2205" s="104"/>
      <c r="CE2205" s="104"/>
      <c r="CF2205" s="104"/>
      <c r="CG2205" s="104"/>
      <c r="CH2205" s="104"/>
      <c r="CI2205" s="104"/>
      <c r="CJ2205" s="104"/>
      <c r="CK2205" s="104"/>
      <c r="CL2205" s="104"/>
      <c r="CM2205" s="104"/>
      <c r="CN2205" s="104"/>
      <c r="CO2205" s="104"/>
      <c r="CP2205" s="104"/>
      <c r="CQ2205" s="104"/>
      <c r="CR2205" s="104"/>
      <c r="CS2205" s="104"/>
      <c r="CT2205" s="104"/>
      <c r="CU2205" s="104"/>
      <c r="CV2205" s="104"/>
      <c r="CW2205" s="104"/>
      <c r="CX2205" s="104"/>
      <c r="CY2205" s="104"/>
      <c r="CZ2205" s="104"/>
      <c r="DA2205" s="104"/>
      <c r="DB2205" s="104"/>
      <c r="DC2205" s="104"/>
      <c r="DD2205" s="104"/>
      <c r="DE2205" s="104"/>
      <c r="DF2205" s="104"/>
      <c r="DG2205" s="104"/>
      <c r="DH2205" s="104"/>
      <c r="DI2205" s="104"/>
      <c r="DJ2205" s="107"/>
    </row>
    <row r="2206" spans="1:114" x14ac:dyDescent="0.2">
      <c r="A2206" s="164"/>
      <c r="B2206" s="165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Q2206" s="116"/>
      <c r="R2206" s="116"/>
      <c r="S2206" s="116"/>
      <c r="T2206" s="116"/>
      <c r="U2206" s="116"/>
      <c r="V2206" s="116"/>
      <c r="W2206" s="116"/>
      <c r="X2206" s="116"/>
      <c r="Y2206" s="122"/>
      <c r="Z2206" s="104"/>
      <c r="AA2206" s="104"/>
      <c r="AB2206" s="104"/>
      <c r="AC2206" s="104"/>
      <c r="AD2206" s="104"/>
      <c r="AE2206" s="104"/>
      <c r="AF2206" s="104"/>
      <c r="AG2206" s="104"/>
      <c r="AH2206" s="104"/>
      <c r="AI2206" s="104"/>
      <c r="AJ2206" s="104"/>
      <c r="AK2206" s="104"/>
      <c r="AL2206" s="104"/>
      <c r="AM2206" s="104"/>
      <c r="AN2206" s="104"/>
      <c r="AO2206" s="104"/>
      <c r="AP2206" s="104"/>
      <c r="AQ2206" s="104"/>
      <c r="AR2206" s="104"/>
      <c r="AS2206" s="104"/>
      <c r="AT2206" s="104"/>
      <c r="AU2206" s="104"/>
      <c r="AV2206" s="104"/>
      <c r="AW2206" s="104"/>
      <c r="AX2206" s="104"/>
      <c r="AY2206" s="104"/>
      <c r="AZ2206" s="104"/>
      <c r="BA2206" s="104"/>
      <c r="BB2206" s="104"/>
      <c r="BC2206" s="104"/>
      <c r="BD2206" s="104"/>
      <c r="BE2206" s="104"/>
      <c r="BF2206" s="104"/>
      <c r="BG2206" s="104"/>
      <c r="BH2206" s="104"/>
      <c r="BI2206" s="104"/>
      <c r="BJ2206" s="104"/>
      <c r="BK2206" s="104"/>
      <c r="BL2206" s="104"/>
      <c r="BM2206" s="104"/>
      <c r="BN2206" s="104"/>
      <c r="BO2206" s="104"/>
      <c r="BP2206" s="104"/>
      <c r="BQ2206" s="104"/>
      <c r="BR2206" s="104"/>
      <c r="BS2206" s="104"/>
      <c r="BT2206" s="104"/>
      <c r="BU2206" s="104"/>
      <c r="BV2206" s="104"/>
      <c r="BW2206" s="104"/>
      <c r="BX2206" s="104"/>
      <c r="BY2206" s="104"/>
      <c r="BZ2206" s="104"/>
      <c r="CA2206" s="104"/>
      <c r="CB2206" s="104"/>
      <c r="CC2206" s="104"/>
      <c r="CD2206" s="104"/>
      <c r="CE2206" s="104"/>
      <c r="CF2206" s="104"/>
      <c r="CG2206" s="104"/>
      <c r="CH2206" s="104"/>
      <c r="CI2206" s="104"/>
      <c r="CJ2206" s="104"/>
      <c r="CK2206" s="104"/>
      <c r="CL2206" s="104"/>
      <c r="CM2206" s="104"/>
      <c r="CN2206" s="104"/>
      <c r="CO2206" s="104"/>
      <c r="CP2206" s="104"/>
      <c r="CQ2206" s="104"/>
      <c r="CR2206" s="104"/>
      <c r="CS2206" s="104"/>
      <c r="CT2206" s="104"/>
      <c r="CU2206" s="104"/>
      <c r="CV2206" s="104"/>
      <c r="CW2206" s="104"/>
      <c r="CX2206" s="104"/>
      <c r="CY2206" s="104"/>
      <c r="CZ2206" s="104"/>
      <c r="DA2206" s="104"/>
      <c r="DB2206" s="104"/>
      <c r="DC2206" s="104"/>
      <c r="DD2206" s="104"/>
      <c r="DE2206" s="104"/>
      <c r="DF2206" s="104"/>
      <c r="DG2206" s="104"/>
      <c r="DH2206" s="104"/>
      <c r="DI2206" s="104"/>
      <c r="DJ2206" s="107"/>
    </row>
    <row r="2207" spans="1:114" x14ac:dyDescent="0.2">
      <c r="A2207" s="164"/>
      <c r="B2207" s="165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Q2207" s="116"/>
      <c r="R2207" s="116"/>
      <c r="S2207" s="116"/>
      <c r="T2207" s="116"/>
      <c r="U2207" s="116"/>
      <c r="V2207" s="116"/>
      <c r="W2207" s="116"/>
      <c r="X2207" s="116"/>
      <c r="Y2207" s="122"/>
      <c r="Z2207" s="104"/>
      <c r="AA2207" s="104"/>
      <c r="AB2207" s="104"/>
      <c r="AC2207" s="104"/>
      <c r="AD2207" s="104"/>
      <c r="AE2207" s="104"/>
      <c r="AF2207" s="104"/>
      <c r="AG2207" s="104"/>
      <c r="AH2207" s="104"/>
      <c r="AI2207" s="104"/>
      <c r="AJ2207" s="104"/>
      <c r="AK2207" s="104"/>
      <c r="AL2207" s="104"/>
      <c r="AM2207" s="104"/>
      <c r="AN2207" s="104"/>
      <c r="AO2207" s="104"/>
      <c r="AP2207" s="104"/>
      <c r="AQ2207" s="104"/>
      <c r="AR2207" s="104"/>
      <c r="AS2207" s="104"/>
      <c r="AT2207" s="104"/>
      <c r="AU2207" s="104"/>
      <c r="AV2207" s="104"/>
      <c r="AW2207" s="104"/>
      <c r="AX2207" s="104"/>
      <c r="AY2207" s="104"/>
      <c r="AZ2207" s="104"/>
      <c r="BA2207" s="104"/>
      <c r="BB2207" s="104"/>
      <c r="BC2207" s="104"/>
      <c r="BD2207" s="104"/>
      <c r="BE2207" s="104"/>
      <c r="BF2207" s="104"/>
      <c r="BG2207" s="104"/>
      <c r="BH2207" s="104"/>
      <c r="BI2207" s="104"/>
      <c r="BJ2207" s="104"/>
      <c r="BK2207" s="104"/>
      <c r="BL2207" s="104"/>
      <c r="BM2207" s="104"/>
      <c r="BN2207" s="104"/>
      <c r="BO2207" s="104"/>
      <c r="BP2207" s="104"/>
      <c r="BQ2207" s="104"/>
      <c r="BR2207" s="104"/>
      <c r="BS2207" s="104"/>
      <c r="BT2207" s="104"/>
      <c r="BU2207" s="104"/>
      <c r="BV2207" s="104"/>
      <c r="BW2207" s="104"/>
      <c r="BX2207" s="104"/>
      <c r="BY2207" s="104"/>
      <c r="BZ2207" s="104"/>
      <c r="CA2207" s="104"/>
      <c r="CB2207" s="104"/>
      <c r="CC2207" s="104"/>
      <c r="CD2207" s="104"/>
      <c r="CE2207" s="104"/>
      <c r="CF2207" s="104"/>
      <c r="CG2207" s="104"/>
      <c r="CH2207" s="104"/>
      <c r="CI2207" s="104"/>
      <c r="CJ2207" s="104"/>
      <c r="CK2207" s="104"/>
      <c r="CL2207" s="104"/>
      <c r="CM2207" s="104"/>
      <c r="CN2207" s="104"/>
      <c r="CO2207" s="104"/>
      <c r="CP2207" s="104"/>
      <c r="CQ2207" s="104"/>
      <c r="CR2207" s="104"/>
      <c r="CS2207" s="104"/>
      <c r="CT2207" s="104"/>
      <c r="CU2207" s="104"/>
      <c r="CV2207" s="104"/>
      <c r="CW2207" s="104"/>
      <c r="CX2207" s="104"/>
      <c r="CY2207" s="104"/>
      <c r="CZ2207" s="104"/>
      <c r="DA2207" s="104"/>
      <c r="DB2207" s="104"/>
      <c r="DC2207" s="104"/>
      <c r="DD2207" s="104"/>
      <c r="DE2207" s="104"/>
      <c r="DF2207" s="104"/>
      <c r="DG2207" s="104"/>
      <c r="DH2207" s="104"/>
      <c r="DI2207" s="104"/>
      <c r="DJ2207" s="107"/>
    </row>
    <row r="2208" spans="1:114" x14ac:dyDescent="0.2">
      <c r="A2208" s="164"/>
      <c r="B2208" s="165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Q2208" s="116"/>
      <c r="R2208" s="116"/>
      <c r="S2208" s="116"/>
      <c r="T2208" s="116"/>
      <c r="U2208" s="116"/>
      <c r="V2208" s="116"/>
      <c r="W2208" s="116"/>
      <c r="X2208" s="116"/>
      <c r="Y2208" s="122"/>
      <c r="Z2208" s="104"/>
      <c r="AA2208" s="104"/>
      <c r="AB2208" s="104"/>
      <c r="AC2208" s="104"/>
      <c r="AD2208" s="104"/>
      <c r="AE2208" s="104"/>
      <c r="AF2208" s="104"/>
      <c r="AG2208" s="104"/>
      <c r="AH2208" s="104"/>
      <c r="AI2208" s="104"/>
      <c r="AJ2208" s="104"/>
      <c r="AK2208" s="104"/>
      <c r="AL2208" s="104"/>
      <c r="AM2208" s="104"/>
      <c r="AN2208" s="104"/>
      <c r="AO2208" s="104"/>
      <c r="AP2208" s="104"/>
      <c r="AQ2208" s="104"/>
      <c r="AR2208" s="104"/>
      <c r="AS2208" s="104"/>
      <c r="AT2208" s="104"/>
      <c r="AU2208" s="104"/>
      <c r="AV2208" s="104"/>
      <c r="AW2208" s="104"/>
      <c r="AX2208" s="104"/>
      <c r="AY2208" s="104"/>
      <c r="AZ2208" s="104"/>
      <c r="BA2208" s="104"/>
      <c r="BB2208" s="104"/>
      <c r="BC2208" s="104"/>
      <c r="BD2208" s="104"/>
      <c r="BE2208" s="104"/>
      <c r="BF2208" s="104"/>
      <c r="BG2208" s="104"/>
      <c r="BH2208" s="104"/>
      <c r="BI2208" s="104"/>
      <c r="BJ2208" s="104"/>
      <c r="BK2208" s="104"/>
      <c r="BL2208" s="104"/>
      <c r="BM2208" s="104"/>
      <c r="BN2208" s="104"/>
      <c r="BO2208" s="104"/>
      <c r="BP2208" s="104"/>
      <c r="BQ2208" s="104"/>
      <c r="BR2208" s="104"/>
      <c r="BS2208" s="104"/>
      <c r="BT2208" s="104"/>
      <c r="BU2208" s="104"/>
      <c r="BV2208" s="104"/>
      <c r="BW2208" s="104"/>
      <c r="BX2208" s="104"/>
      <c r="BY2208" s="104"/>
      <c r="BZ2208" s="104"/>
      <c r="CA2208" s="104"/>
      <c r="CB2208" s="104"/>
      <c r="CC2208" s="104"/>
      <c r="CD2208" s="104"/>
      <c r="CE2208" s="104"/>
      <c r="CF2208" s="104"/>
      <c r="CG2208" s="104"/>
      <c r="CH2208" s="104"/>
      <c r="CI2208" s="104"/>
      <c r="CJ2208" s="104"/>
      <c r="CK2208" s="104"/>
      <c r="CL2208" s="104"/>
      <c r="CM2208" s="104"/>
      <c r="CN2208" s="104"/>
      <c r="CO2208" s="104"/>
      <c r="CP2208" s="104"/>
      <c r="CQ2208" s="104"/>
      <c r="CR2208" s="104"/>
      <c r="CS2208" s="104"/>
      <c r="CT2208" s="104"/>
      <c r="CU2208" s="104"/>
      <c r="CV2208" s="104"/>
      <c r="CW2208" s="104"/>
      <c r="CX2208" s="104"/>
      <c r="CY2208" s="104"/>
      <c r="CZ2208" s="104"/>
      <c r="DA2208" s="104"/>
      <c r="DB2208" s="104"/>
      <c r="DC2208" s="104"/>
      <c r="DD2208" s="104"/>
      <c r="DE2208" s="104"/>
      <c r="DF2208" s="104"/>
      <c r="DG2208" s="104"/>
      <c r="DH2208" s="104"/>
      <c r="DI2208" s="104"/>
      <c r="DJ2208" s="107"/>
    </row>
    <row r="2209" spans="1:114" x14ac:dyDescent="0.2">
      <c r="A2209" s="164"/>
      <c r="B2209" s="165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Q2209" s="116"/>
      <c r="R2209" s="116"/>
      <c r="S2209" s="116"/>
      <c r="T2209" s="116"/>
      <c r="U2209" s="116"/>
      <c r="V2209" s="116"/>
      <c r="W2209" s="116"/>
      <c r="X2209" s="116"/>
      <c r="Y2209" s="122"/>
      <c r="Z2209" s="104"/>
      <c r="AA2209" s="104"/>
      <c r="AB2209" s="104"/>
      <c r="AC2209" s="104"/>
      <c r="AD2209" s="104"/>
      <c r="AE2209" s="104"/>
      <c r="AF2209" s="104"/>
      <c r="AG2209" s="104"/>
      <c r="AH2209" s="104"/>
      <c r="AI2209" s="104"/>
      <c r="AJ2209" s="104"/>
      <c r="AK2209" s="104"/>
      <c r="AL2209" s="104"/>
      <c r="AM2209" s="104"/>
      <c r="AN2209" s="104"/>
      <c r="AO2209" s="104"/>
      <c r="AP2209" s="104"/>
      <c r="AQ2209" s="104"/>
      <c r="AR2209" s="104"/>
      <c r="AS2209" s="104"/>
      <c r="AT2209" s="104"/>
      <c r="AU2209" s="104"/>
      <c r="AV2209" s="104"/>
      <c r="AW2209" s="104"/>
      <c r="AX2209" s="104"/>
      <c r="AY2209" s="104"/>
      <c r="AZ2209" s="104"/>
      <c r="BA2209" s="104"/>
      <c r="BB2209" s="104"/>
      <c r="BC2209" s="104"/>
      <c r="BD2209" s="104"/>
      <c r="BE2209" s="104"/>
      <c r="BF2209" s="104"/>
      <c r="BG2209" s="104"/>
      <c r="BH2209" s="104"/>
      <c r="BI2209" s="104"/>
      <c r="BJ2209" s="104"/>
      <c r="BK2209" s="104"/>
      <c r="BL2209" s="104"/>
      <c r="BM2209" s="104"/>
      <c r="BN2209" s="104"/>
      <c r="BO2209" s="104"/>
      <c r="BP2209" s="104"/>
      <c r="BQ2209" s="104"/>
      <c r="BR2209" s="104"/>
      <c r="BS2209" s="104"/>
      <c r="BT2209" s="104"/>
      <c r="BU2209" s="104"/>
      <c r="BV2209" s="104"/>
      <c r="BW2209" s="104"/>
      <c r="BX2209" s="104"/>
      <c r="BY2209" s="104"/>
      <c r="BZ2209" s="104"/>
      <c r="CA2209" s="104"/>
      <c r="CB2209" s="104"/>
      <c r="CC2209" s="104"/>
      <c r="CD2209" s="104"/>
      <c r="CE2209" s="104"/>
      <c r="CF2209" s="104"/>
      <c r="CG2209" s="104"/>
      <c r="CH2209" s="104"/>
      <c r="CI2209" s="104"/>
      <c r="CJ2209" s="104"/>
      <c r="CK2209" s="104"/>
      <c r="CL2209" s="104"/>
      <c r="CM2209" s="104"/>
      <c r="CN2209" s="104"/>
      <c r="CO2209" s="104"/>
      <c r="CP2209" s="104"/>
      <c r="CQ2209" s="104"/>
      <c r="CR2209" s="104"/>
      <c r="CS2209" s="104"/>
      <c r="CT2209" s="104"/>
      <c r="CU2209" s="104"/>
      <c r="CV2209" s="104"/>
      <c r="CW2209" s="104"/>
      <c r="CX2209" s="104"/>
      <c r="CY2209" s="104"/>
      <c r="CZ2209" s="104"/>
      <c r="DA2209" s="104"/>
      <c r="DB2209" s="104"/>
      <c r="DC2209" s="104"/>
      <c r="DD2209" s="104"/>
      <c r="DE2209" s="104"/>
      <c r="DF2209" s="104"/>
      <c r="DG2209" s="104"/>
      <c r="DH2209" s="104"/>
      <c r="DI2209" s="104"/>
      <c r="DJ2209" s="107"/>
    </row>
    <row r="2210" spans="1:114" x14ac:dyDescent="0.2">
      <c r="A2210" s="164"/>
      <c r="B2210" s="165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Q2210" s="116"/>
      <c r="R2210" s="116"/>
      <c r="S2210" s="116"/>
      <c r="T2210" s="116"/>
      <c r="U2210" s="116"/>
      <c r="V2210" s="116"/>
      <c r="W2210" s="116"/>
      <c r="X2210" s="116"/>
      <c r="Y2210" s="122"/>
      <c r="Z2210" s="104"/>
      <c r="AA2210" s="104"/>
      <c r="AB2210" s="104"/>
      <c r="AC2210" s="104"/>
      <c r="AD2210" s="104"/>
      <c r="AE2210" s="104"/>
      <c r="AF2210" s="104"/>
      <c r="AG2210" s="104"/>
      <c r="AH2210" s="104"/>
      <c r="AI2210" s="104"/>
      <c r="AJ2210" s="104"/>
      <c r="AK2210" s="104"/>
      <c r="AL2210" s="104"/>
      <c r="AM2210" s="104"/>
      <c r="AN2210" s="104"/>
      <c r="AO2210" s="104"/>
      <c r="AP2210" s="104"/>
      <c r="AQ2210" s="104"/>
      <c r="AR2210" s="104"/>
      <c r="AS2210" s="104"/>
      <c r="AT2210" s="104"/>
      <c r="AU2210" s="104"/>
      <c r="AV2210" s="104"/>
      <c r="AW2210" s="104"/>
      <c r="AX2210" s="104"/>
      <c r="AY2210" s="104"/>
      <c r="AZ2210" s="104"/>
      <c r="BA2210" s="104"/>
      <c r="BB2210" s="104"/>
      <c r="BC2210" s="104"/>
      <c r="BD2210" s="104"/>
      <c r="BE2210" s="104"/>
      <c r="BF2210" s="104"/>
      <c r="BG2210" s="104"/>
      <c r="BH2210" s="104"/>
      <c r="BI2210" s="104"/>
      <c r="BJ2210" s="104"/>
      <c r="BK2210" s="104"/>
      <c r="BL2210" s="104"/>
      <c r="BM2210" s="104"/>
      <c r="BN2210" s="104"/>
      <c r="BO2210" s="104"/>
      <c r="BP2210" s="104"/>
      <c r="BQ2210" s="104"/>
      <c r="BR2210" s="104"/>
      <c r="BS2210" s="104"/>
      <c r="BT2210" s="104"/>
      <c r="BU2210" s="104"/>
      <c r="BV2210" s="104"/>
      <c r="BW2210" s="104"/>
      <c r="BX2210" s="104"/>
      <c r="BY2210" s="104"/>
      <c r="BZ2210" s="104"/>
      <c r="CA2210" s="104"/>
      <c r="CB2210" s="104"/>
      <c r="CC2210" s="104"/>
      <c r="CD2210" s="104"/>
      <c r="CE2210" s="104"/>
      <c r="CF2210" s="104"/>
      <c r="CG2210" s="104"/>
      <c r="CH2210" s="104"/>
      <c r="CI2210" s="104"/>
      <c r="CJ2210" s="104"/>
      <c r="CK2210" s="104"/>
      <c r="CL2210" s="104"/>
      <c r="CM2210" s="104"/>
      <c r="CN2210" s="104"/>
      <c r="CO2210" s="104"/>
      <c r="CP2210" s="104"/>
      <c r="CQ2210" s="104"/>
      <c r="CR2210" s="104"/>
      <c r="CS2210" s="104"/>
      <c r="CT2210" s="104"/>
      <c r="CU2210" s="104"/>
      <c r="CV2210" s="104"/>
      <c r="CW2210" s="104"/>
      <c r="CX2210" s="104"/>
      <c r="CY2210" s="104"/>
      <c r="CZ2210" s="104"/>
      <c r="DA2210" s="104"/>
      <c r="DB2210" s="104"/>
      <c r="DC2210" s="104"/>
      <c r="DD2210" s="104"/>
      <c r="DE2210" s="104"/>
      <c r="DF2210" s="104"/>
      <c r="DG2210" s="104"/>
      <c r="DH2210" s="104"/>
      <c r="DI2210" s="104"/>
      <c r="DJ2210" s="107"/>
    </row>
    <row r="2211" spans="1:114" x14ac:dyDescent="0.2">
      <c r="A2211" s="164"/>
      <c r="B2211" s="165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Q2211" s="116"/>
      <c r="R2211" s="116"/>
      <c r="S2211" s="116"/>
      <c r="T2211" s="116"/>
      <c r="U2211" s="116"/>
      <c r="V2211" s="116"/>
      <c r="W2211" s="116"/>
      <c r="X2211" s="116"/>
      <c r="Y2211" s="122"/>
      <c r="Z2211" s="104"/>
      <c r="AA2211" s="104"/>
      <c r="AB2211" s="104"/>
      <c r="AC2211" s="104"/>
      <c r="AD2211" s="104"/>
      <c r="AE2211" s="104"/>
      <c r="AF2211" s="104"/>
      <c r="AG2211" s="104"/>
      <c r="AH2211" s="104"/>
      <c r="AI2211" s="104"/>
      <c r="AJ2211" s="104"/>
      <c r="AK2211" s="104"/>
      <c r="AL2211" s="104"/>
      <c r="AM2211" s="104"/>
      <c r="AN2211" s="104"/>
      <c r="AO2211" s="104"/>
      <c r="AP2211" s="104"/>
      <c r="AQ2211" s="104"/>
      <c r="AR2211" s="104"/>
      <c r="AS2211" s="104"/>
      <c r="AT2211" s="104"/>
      <c r="AU2211" s="104"/>
      <c r="AV2211" s="104"/>
      <c r="AW2211" s="104"/>
      <c r="AX2211" s="104"/>
      <c r="AY2211" s="104"/>
      <c r="AZ2211" s="104"/>
      <c r="BA2211" s="104"/>
      <c r="BB2211" s="104"/>
      <c r="BC2211" s="104"/>
      <c r="BD2211" s="104"/>
      <c r="BE2211" s="104"/>
      <c r="BF2211" s="104"/>
      <c r="BG2211" s="104"/>
      <c r="BH2211" s="104"/>
      <c r="BI2211" s="104"/>
      <c r="BJ2211" s="104"/>
      <c r="BK2211" s="104"/>
      <c r="BL2211" s="104"/>
      <c r="BM2211" s="104"/>
      <c r="BN2211" s="104"/>
      <c r="BO2211" s="104"/>
      <c r="BP2211" s="104"/>
      <c r="BQ2211" s="104"/>
      <c r="BR2211" s="104"/>
      <c r="BS2211" s="104"/>
      <c r="BT2211" s="104"/>
      <c r="BU2211" s="104"/>
      <c r="BV2211" s="104"/>
      <c r="BW2211" s="104"/>
      <c r="BX2211" s="104"/>
      <c r="BY2211" s="104"/>
      <c r="BZ2211" s="104"/>
      <c r="CA2211" s="104"/>
      <c r="CB2211" s="104"/>
      <c r="CC2211" s="104"/>
      <c r="CD2211" s="104"/>
      <c r="CE2211" s="104"/>
      <c r="CF2211" s="104"/>
      <c r="CG2211" s="104"/>
      <c r="CH2211" s="104"/>
      <c r="CI2211" s="104"/>
      <c r="CJ2211" s="104"/>
      <c r="CK2211" s="104"/>
      <c r="CL2211" s="104"/>
      <c r="CM2211" s="104"/>
      <c r="CN2211" s="104"/>
      <c r="CO2211" s="104"/>
      <c r="CP2211" s="104"/>
      <c r="CQ2211" s="104"/>
      <c r="CR2211" s="104"/>
      <c r="CS2211" s="104"/>
      <c r="CT2211" s="104"/>
      <c r="CU2211" s="104"/>
      <c r="CV2211" s="104"/>
      <c r="CW2211" s="104"/>
      <c r="CX2211" s="104"/>
      <c r="CY2211" s="104"/>
      <c r="CZ2211" s="104"/>
      <c r="DA2211" s="104"/>
      <c r="DB2211" s="104"/>
      <c r="DC2211" s="104"/>
      <c r="DD2211" s="104"/>
      <c r="DE2211" s="104"/>
      <c r="DF2211" s="104"/>
      <c r="DG2211" s="104"/>
      <c r="DH2211" s="104"/>
      <c r="DI2211" s="104"/>
      <c r="DJ2211" s="107"/>
    </row>
    <row r="2212" spans="1:114" x14ac:dyDescent="0.2">
      <c r="A2212" s="164"/>
      <c r="B2212" s="165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Q2212" s="116"/>
      <c r="R2212" s="116"/>
      <c r="S2212" s="116"/>
      <c r="T2212" s="116"/>
      <c r="U2212" s="116"/>
      <c r="V2212" s="116"/>
      <c r="W2212" s="116"/>
      <c r="X2212" s="116"/>
      <c r="Y2212" s="122"/>
      <c r="Z2212" s="104"/>
      <c r="AA2212" s="104"/>
      <c r="AB2212" s="104"/>
      <c r="AC2212" s="104"/>
      <c r="AD2212" s="104"/>
      <c r="AE2212" s="104"/>
      <c r="AF2212" s="104"/>
      <c r="AG2212" s="104"/>
      <c r="AH2212" s="104"/>
      <c r="AI2212" s="104"/>
      <c r="AJ2212" s="104"/>
      <c r="AK2212" s="104"/>
      <c r="AL2212" s="104"/>
      <c r="AM2212" s="104"/>
      <c r="AN2212" s="104"/>
      <c r="AO2212" s="104"/>
      <c r="AP2212" s="104"/>
      <c r="AQ2212" s="104"/>
      <c r="AR2212" s="104"/>
      <c r="AS2212" s="104"/>
      <c r="AT2212" s="104"/>
      <c r="AU2212" s="104"/>
      <c r="AV2212" s="104"/>
      <c r="AW2212" s="104"/>
      <c r="AX2212" s="104"/>
      <c r="AY2212" s="104"/>
      <c r="AZ2212" s="104"/>
      <c r="BA2212" s="104"/>
      <c r="BB2212" s="104"/>
      <c r="BC2212" s="104"/>
      <c r="BD2212" s="104"/>
      <c r="BE2212" s="104"/>
      <c r="BF2212" s="104"/>
      <c r="BG2212" s="104"/>
      <c r="BH2212" s="104"/>
      <c r="BI2212" s="104"/>
      <c r="BJ2212" s="104"/>
      <c r="BK2212" s="104"/>
      <c r="BL2212" s="104"/>
      <c r="BM2212" s="104"/>
      <c r="BN2212" s="104"/>
      <c r="BO2212" s="104"/>
      <c r="BP2212" s="104"/>
      <c r="BQ2212" s="104"/>
      <c r="BR2212" s="104"/>
      <c r="BS2212" s="104"/>
      <c r="BT2212" s="104"/>
      <c r="BU2212" s="104"/>
      <c r="BV2212" s="104"/>
      <c r="BW2212" s="104"/>
      <c r="BX2212" s="104"/>
      <c r="BY2212" s="104"/>
      <c r="BZ2212" s="104"/>
      <c r="CA2212" s="104"/>
      <c r="CB2212" s="104"/>
      <c r="CC2212" s="104"/>
      <c r="CD2212" s="104"/>
      <c r="CE2212" s="104"/>
      <c r="CF2212" s="104"/>
      <c r="CG2212" s="104"/>
      <c r="CH2212" s="104"/>
      <c r="CI2212" s="104"/>
      <c r="CJ2212" s="104"/>
      <c r="CK2212" s="104"/>
      <c r="CL2212" s="104"/>
      <c r="CM2212" s="104"/>
      <c r="CN2212" s="104"/>
      <c r="CO2212" s="104"/>
      <c r="CP2212" s="104"/>
      <c r="CQ2212" s="104"/>
      <c r="CR2212" s="104"/>
      <c r="CS2212" s="104"/>
      <c r="CT2212" s="104"/>
      <c r="CU2212" s="104"/>
      <c r="CV2212" s="104"/>
      <c r="CW2212" s="104"/>
      <c r="CX2212" s="104"/>
      <c r="CY2212" s="104"/>
      <c r="CZ2212" s="104"/>
      <c r="DA2212" s="104"/>
      <c r="DB2212" s="104"/>
      <c r="DC2212" s="104"/>
      <c r="DD2212" s="104"/>
      <c r="DE2212" s="104"/>
      <c r="DF2212" s="104"/>
      <c r="DG2212" s="104"/>
      <c r="DH2212" s="104"/>
      <c r="DI2212" s="104"/>
      <c r="DJ2212" s="107"/>
    </row>
    <row r="2213" spans="1:114" x14ac:dyDescent="0.2">
      <c r="A2213" s="164"/>
      <c r="B2213" s="165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Q2213" s="116"/>
      <c r="R2213" s="116"/>
      <c r="S2213" s="116"/>
      <c r="T2213" s="116"/>
      <c r="U2213" s="116"/>
      <c r="V2213" s="116"/>
      <c r="W2213" s="116"/>
      <c r="X2213" s="116"/>
      <c r="Y2213" s="122"/>
      <c r="Z2213" s="104"/>
      <c r="AA2213" s="104"/>
      <c r="AB2213" s="104"/>
      <c r="AC2213" s="104"/>
      <c r="AD2213" s="104"/>
      <c r="AE2213" s="104"/>
      <c r="AF2213" s="104"/>
      <c r="AG2213" s="104"/>
      <c r="AH2213" s="104"/>
      <c r="AI2213" s="104"/>
      <c r="AJ2213" s="104"/>
      <c r="AK2213" s="104"/>
      <c r="AL2213" s="104"/>
      <c r="AM2213" s="104"/>
      <c r="AN2213" s="104"/>
      <c r="AO2213" s="104"/>
      <c r="AP2213" s="104"/>
      <c r="AQ2213" s="104"/>
      <c r="AR2213" s="104"/>
      <c r="AS2213" s="104"/>
      <c r="AT2213" s="104"/>
      <c r="AU2213" s="104"/>
      <c r="AV2213" s="104"/>
      <c r="AW2213" s="104"/>
      <c r="AX2213" s="104"/>
      <c r="AY2213" s="104"/>
      <c r="AZ2213" s="104"/>
      <c r="BA2213" s="104"/>
      <c r="BB2213" s="104"/>
      <c r="BC2213" s="104"/>
      <c r="BD2213" s="104"/>
      <c r="BE2213" s="104"/>
      <c r="BF2213" s="104"/>
      <c r="BG2213" s="104"/>
      <c r="BH2213" s="104"/>
      <c r="BI2213" s="104"/>
      <c r="BJ2213" s="104"/>
      <c r="BK2213" s="104"/>
      <c r="BL2213" s="104"/>
      <c r="BM2213" s="104"/>
      <c r="BN2213" s="104"/>
      <c r="BO2213" s="104"/>
      <c r="BP2213" s="104"/>
      <c r="BQ2213" s="104"/>
      <c r="BR2213" s="104"/>
      <c r="BS2213" s="104"/>
      <c r="BT2213" s="104"/>
      <c r="BU2213" s="104"/>
      <c r="BV2213" s="104"/>
      <c r="BW2213" s="104"/>
      <c r="BX2213" s="104"/>
      <c r="BY2213" s="104"/>
      <c r="BZ2213" s="104"/>
      <c r="CA2213" s="104"/>
      <c r="CB2213" s="104"/>
      <c r="CC2213" s="104"/>
      <c r="CD2213" s="104"/>
      <c r="CE2213" s="104"/>
      <c r="CF2213" s="104"/>
      <c r="CG2213" s="104"/>
      <c r="CH2213" s="104"/>
      <c r="CI2213" s="104"/>
      <c r="CJ2213" s="104"/>
      <c r="CK2213" s="104"/>
      <c r="CL2213" s="104"/>
      <c r="CM2213" s="104"/>
      <c r="CN2213" s="104"/>
      <c r="CO2213" s="104"/>
      <c r="CP2213" s="104"/>
      <c r="CQ2213" s="104"/>
      <c r="CR2213" s="104"/>
      <c r="CS2213" s="104"/>
      <c r="CT2213" s="104"/>
      <c r="CU2213" s="104"/>
      <c r="CV2213" s="104"/>
      <c r="CW2213" s="104"/>
      <c r="CX2213" s="104"/>
      <c r="CY2213" s="104"/>
      <c r="CZ2213" s="104"/>
      <c r="DA2213" s="104"/>
      <c r="DB2213" s="104"/>
      <c r="DC2213" s="104"/>
      <c r="DD2213" s="104"/>
      <c r="DE2213" s="104"/>
      <c r="DF2213" s="104"/>
      <c r="DG2213" s="104"/>
      <c r="DH2213" s="104"/>
      <c r="DI2213" s="104"/>
      <c r="DJ2213" s="107"/>
    </row>
    <row r="2214" spans="1:114" x14ac:dyDescent="0.2">
      <c r="A2214" s="164"/>
      <c r="B2214" s="165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Q2214" s="116"/>
      <c r="R2214" s="116"/>
      <c r="S2214" s="116"/>
      <c r="T2214" s="116"/>
      <c r="U2214" s="116"/>
      <c r="V2214" s="116"/>
      <c r="W2214" s="116"/>
      <c r="X2214" s="116"/>
      <c r="Y2214" s="122"/>
      <c r="Z2214" s="104"/>
      <c r="AA2214" s="104"/>
      <c r="AB2214" s="104"/>
      <c r="AC2214" s="104"/>
      <c r="AD2214" s="104"/>
      <c r="AE2214" s="104"/>
      <c r="AF2214" s="104"/>
      <c r="AG2214" s="104"/>
      <c r="AH2214" s="104"/>
      <c r="AI2214" s="104"/>
      <c r="AJ2214" s="104"/>
      <c r="AK2214" s="104"/>
      <c r="AL2214" s="104"/>
      <c r="AM2214" s="104"/>
      <c r="AN2214" s="104"/>
      <c r="AO2214" s="104"/>
      <c r="AP2214" s="104"/>
      <c r="AQ2214" s="104"/>
      <c r="AR2214" s="104"/>
      <c r="AS2214" s="104"/>
      <c r="AT2214" s="104"/>
      <c r="AU2214" s="104"/>
      <c r="AV2214" s="104"/>
      <c r="AW2214" s="104"/>
      <c r="AX2214" s="104"/>
      <c r="AY2214" s="104"/>
      <c r="AZ2214" s="104"/>
      <c r="BA2214" s="104"/>
      <c r="BB2214" s="104"/>
      <c r="BC2214" s="104"/>
      <c r="BD2214" s="104"/>
      <c r="BE2214" s="104"/>
      <c r="BF2214" s="104"/>
      <c r="BG2214" s="104"/>
      <c r="BH2214" s="104"/>
      <c r="BI2214" s="104"/>
      <c r="BJ2214" s="104"/>
      <c r="BK2214" s="104"/>
      <c r="BL2214" s="104"/>
      <c r="BM2214" s="104"/>
      <c r="BN2214" s="104"/>
      <c r="BO2214" s="104"/>
      <c r="BP2214" s="104"/>
      <c r="BQ2214" s="104"/>
      <c r="BR2214" s="104"/>
      <c r="BS2214" s="104"/>
      <c r="BT2214" s="104"/>
      <c r="BU2214" s="104"/>
      <c r="BV2214" s="104"/>
      <c r="BW2214" s="104"/>
      <c r="BX2214" s="104"/>
      <c r="BY2214" s="104"/>
      <c r="BZ2214" s="104"/>
      <c r="CA2214" s="104"/>
      <c r="CB2214" s="104"/>
      <c r="CC2214" s="104"/>
      <c r="CD2214" s="104"/>
      <c r="CE2214" s="104"/>
      <c r="CF2214" s="104"/>
      <c r="CG2214" s="104"/>
      <c r="CH2214" s="104"/>
      <c r="CI2214" s="104"/>
      <c r="CJ2214" s="104"/>
      <c r="CK2214" s="104"/>
      <c r="CL2214" s="104"/>
      <c r="CM2214" s="104"/>
      <c r="CN2214" s="104"/>
      <c r="CO2214" s="104"/>
      <c r="CP2214" s="104"/>
      <c r="CQ2214" s="104"/>
      <c r="CR2214" s="104"/>
      <c r="CS2214" s="104"/>
      <c r="CT2214" s="104"/>
      <c r="CU2214" s="104"/>
      <c r="CV2214" s="104"/>
      <c r="CW2214" s="104"/>
      <c r="CX2214" s="104"/>
      <c r="CY2214" s="104"/>
      <c r="CZ2214" s="104"/>
      <c r="DA2214" s="104"/>
      <c r="DB2214" s="104"/>
      <c r="DC2214" s="104"/>
      <c r="DD2214" s="104"/>
      <c r="DE2214" s="104"/>
      <c r="DF2214" s="104"/>
      <c r="DG2214" s="104"/>
      <c r="DH2214" s="104"/>
      <c r="DI2214" s="104"/>
      <c r="DJ2214" s="107"/>
    </row>
    <row r="2215" spans="1:114" x14ac:dyDescent="0.2">
      <c r="A2215" s="164"/>
      <c r="B2215" s="165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Q2215" s="116"/>
      <c r="R2215" s="116"/>
      <c r="S2215" s="116"/>
      <c r="T2215" s="116"/>
      <c r="U2215" s="116"/>
      <c r="V2215" s="116"/>
      <c r="W2215" s="116"/>
      <c r="X2215" s="116"/>
      <c r="Y2215" s="122"/>
      <c r="Z2215" s="104"/>
      <c r="AA2215" s="104"/>
      <c r="AB2215" s="104"/>
      <c r="AC2215" s="104"/>
      <c r="AD2215" s="104"/>
      <c r="AE2215" s="104"/>
      <c r="AF2215" s="104"/>
      <c r="AG2215" s="104"/>
      <c r="AH2215" s="104"/>
      <c r="AI2215" s="104"/>
      <c r="AJ2215" s="104"/>
      <c r="AK2215" s="104"/>
      <c r="AL2215" s="104"/>
      <c r="AM2215" s="104"/>
      <c r="AN2215" s="104"/>
      <c r="AO2215" s="104"/>
      <c r="AP2215" s="104"/>
      <c r="AQ2215" s="104"/>
      <c r="AR2215" s="104"/>
      <c r="AS2215" s="104"/>
      <c r="AT2215" s="104"/>
      <c r="AU2215" s="104"/>
      <c r="AV2215" s="104"/>
      <c r="AW2215" s="104"/>
      <c r="AX2215" s="104"/>
      <c r="AY2215" s="104"/>
      <c r="AZ2215" s="104"/>
      <c r="BA2215" s="104"/>
      <c r="BB2215" s="104"/>
      <c r="BC2215" s="104"/>
      <c r="BD2215" s="104"/>
      <c r="BE2215" s="104"/>
      <c r="BF2215" s="104"/>
      <c r="BG2215" s="104"/>
      <c r="BH2215" s="104"/>
      <c r="BI2215" s="104"/>
      <c r="BJ2215" s="104"/>
      <c r="BK2215" s="104"/>
      <c r="BL2215" s="104"/>
      <c r="BM2215" s="104"/>
      <c r="BN2215" s="104"/>
      <c r="BO2215" s="104"/>
      <c r="BP2215" s="104"/>
      <c r="BQ2215" s="104"/>
      <c r="BR2215" s="104"/>
      <c r="BS2215" s="104"/>
      <c r="BT2215" s="104"/>
      <c r="BU2215" s="104"/>
      <c r="BV2215" s="104"/>
      <c r="BW2215" s="104"/>
      <c r="BX2215" s="104"/>
      <c r="BY2215" s="104"/>
      <c r="BZ2215" s="104"/>
      <c r="CA2215" s="104"/>
      <c r="CB2215" s="104"/>
      <c r="CC2215" s="104"/>
      <c r="CD2215" s="104"/>
      <c r="CE2215" s="104"/>
      <c r="CF2215" s="104"/>
      <c r="CG2215" s="104"/>
      <c r="CH2215" s="104"/>
      <c r="CI2215" s="104"/>
      <c r="CJ2215" s="104"/>
      <c r="CK2215" s="104"/>
      <c r="CL2215" s="104"/>
      <c r="CM2215" s="104"/>
      <c r="CN2215" s="104"/>
      <c r="CO2215" s="104"/>
      <c r="CP2215" s="104"/>
      <c r="CQ2215" s="104"/>
      <c r="CR2215" s="104"/>
      <c r="CS2215" s="104"/>
      <c r="CT2215" s="104"/>
      <c r="CU2215" s="104"/>
      <c r="CV2215" s="104"/>
      <c r="CW2215" s="104"/>
      <c r="CX2215" s="104"/>
      <c r="CY2215" s="104"/>
      <c r="CZ2215" s="104"/>
      <c r="DA2215" s="104"/>
      <c r="DB2215" s="104"/>
      <c r="DC2215" s="104"/>
      <c r="DD2215" s="104"/>
      <c r="DE2215" s="104"/>
      <c r="DF2215" s="104"/>
      <c r="DG2215" s="104"/>
      <c r="DH2215" s="104"/>
      <c r="DI2215" s="104"/>
      <c r="DJ2215" s="107"/>
    </row>
    <row r="2216" spans="1:114" x14ac:dyDescent="0.2">
      <c r="A2216" s="164"/>
      <c r="B2216" s="165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Q2216" s="116"/>
      <c r="R2216" s="116"/>
      <c r="S2216" s="116"/>
      <c r="T2216" s="116"/>
      <c r="U2216" s="116"/>
      <c r="V2216" s="116"/>
      <c r="W2216" s="116"/>
      <c r="X2216" s="116"/>
      <c r="Y2216" s="122"/>
      <c r="Z2216" s="104"/>
      <c r="AA2216" s="104"/>
      <c r="AB2216" s="104"/>
      <c r="AC2216" s="104"/>
      <c r="AD2216" s="104"/>
      <c r="AE2216" s="104"/>
      <c r="AF2216" s="104"/>
      <c r="AG2216" s="104"/>
      <c r="AH2216" s="104"/>
      <c r="AI2216" s="104"/>
      <c r="AJ2216" s="104"/>
      <c r="AK2216" s="104"/>
      <c r="AL2216" s="104"/>
      <c r="AM2216" s="104"/>
      <c r="AN2216" s="104"/>
      <c r="AO2216" s="104"/>
      <c r="AP2216" s="104"/>
      <c r="AQ2216" s="104"/>
      <c r="AR2216" s="104"/>
      <c r="AS2216" s="104"/>
      <c r="AT2216" s="104"/>
      <c r="AU2216" s="104"/>
      <c r="AV2216" s="104"/>
      <c r="AW2216" s="104"/>
      <c r="AX2216" s="104"/>
      <c r="AY2216" s="104"/>
      <c r="AZ2216" s="104"/>
      <c r="BA2216" s="104"/>
      <c r="BB2216" s="104"/>
      <c r="BC2216" s="104"/>
      <c r="BD2216" s="104"/>
      <c r="BE2216" s="104"/>
      <c r="BF2216" s="104"/>
      <c r="BG2216" s="104"/>
      <c r="BH2216" s="104"/>
      <c r="BI2216" s="104"/>
      <c r="BJ2216" s="104"/>
      <c r="BK2216" s="104"/>
      <c r="BL2216" s="104"/>
      <c r="BM2216" s="104"/>
      <c r="BN2216" s="104"/>
      <c r="BO2216" s="104"/>
      <c r="BP2216" s="104"/>
      <c r="BQ2216" s="104"/>
      <c r="BR2216" s="104"/>
      <c r="BS2216" s="104"/>
      <c r="BT2216" s="104"/>
      <c r="BU2216" s="104"/>
      <c r="BV2216" s="104"/>
      <c r="BW2216" s="104"/>
      <c r="BX2216" s="104"/>
      <c r="BY2216" s="104"/>
      <c r="BZ2216" s="104"/>
      <c r="CA2216" s="104"/>
      <c r="CB2216" s="104"/>
      <c r="CC2216" s="104"/>
      <c r="CD2216" s="104"/>
      <c r="CE2216" s="104"/>
      <c r="CF2216" s="104"/>
      <c r="CG2216" s="104"/>
      <c r="CH2216" s="104"/>
      <c r="CI2216" s="104"/>
      <c r="CJ2216" s="104"/>
      <c r="CK2216" s="104"/>
      <c r="CL2216" s="104"/>
      <c r="CM2216" s="104"/>
      <c r="CN2216" s="104"/>
      <c r="CO2216" s="104"/>
      <c r="CP2216" s="104"/>
      <c r="CQ2216" s="104"/>
      <c r="CR2216" s="104"/>
      <c r="CS2216" s="104"/>
      <c r="CT2216" s="104"/>
      <c r="CU2216" s="104"/>
      <c r="CV2216" s="104"/>
      <c r="CW2216" s="104"/>
      <c r="CX2216" s="104"/>
      <c r="CY2216" s="104"/>
      <c r="CZ2216" s="104"/>
      <c r="DA2216" s="104"/>
      <c r="DB2216" s="104"/>
      <c r="DC2216" s="104"/>
      <c r="DD2216" s="104"/>
      <c r="DE2216" s="104"/>
      <c r="DF2216" s="104"/>
      <c r="DG2216" s="104"/>
      <c r="DH2216" s="104"/>
      <c r="DI2216" s="104"/>
      <c r="DJ2216" s="107"/>
    </row>
    <row r="2217" spans="1:114" x14ac:dyDescent="0.2">
      <c r="A2217" s="164"/>
      <c r="B2217" s="165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Q2217" s="116"/>
      <c r="R2217" s="116"/>
      <c r="S2217" s="116"/>
      <c r="T2217" s="116"/>
      <c r="U2217" s="116"/>
      <c r="V2217" s="116"/>
      <c r="W2217" s="116"/>
      <c r="X2217" s="116"/>
      <c r="Y2217" s="122"/>
      <c r="Z2217" s="104"/>
      <c r="AA2217" s="104"/>
      <c r="AB2217" s="104"/>
      <c r="AC2217" s="104"/>
      <c r="AD2217" s="104"/>
      <c r="AE2217" s="104"/>
      <c r="AF2217" s="104"/>
      <c r="AG2217" s="104"/>
      <c r="AH2217" s="104"/>
      <c r="AI2217" s="104"/>
      <c r="AJ2217" s="104"/>
      <c r="AK2217" s="104"/>
      <c r="AL2217" s="104"/>
      <c r="AM2217" s="104"/>
      <c r="AN2217" s="104"/>
      <c r="AO2217" s="104"/>
      <c r="AP2217" s="104"/>
      <c r="AQ2217" s="104"/>
      <c r="AR2217" s="104"/>
      <c r="AS2217" s="104"/>
      <c r="AT2217" s="104"/>
      <c r="AU2217" s="104"/>
      <c r="AV2217" s="104"/>
      <c r="AW2217" s="104"/>
      <c r="AX2217" s="104"/>
      <c r="AY2217" s="104"/>
      <c r="AZ2217" s="104"/>
      <c r="BA2217" s="104"/>
      <c r="BB2217" s="104"/>
      <c r="BC2217" s="104"/>
      <c r="BD2217" s="104"/>
      <c r="BE2217" s="104"/>
      <c r="BF2217" s="104"/>
      <c r="BG2217" s="104"/>
      <c r="BH2217" s="104"/>
      <c r="BI2217" s="104"/>
      <c r="BJ2217" s="104"/>
      <c r="BK2217" s="104"/>
      <c r="BL2217" s="104"/>
      <c r="BM2217" s="104"/>
      <c r="BN2217" s="104"/>
      <c r="BO2217" s="104"/>
      <c r="BP2217" s="104"/>
      <c r="BQ2217" s="104"/>
      <c r="BR2217" s="104"/>
      <c r="BS2217" s="104"/>
      <c r="BT2217" s="104"/>
      <c r="BU2217" s="104"/>
      <c r="BV2217" s="104"/>
      <c r="BW2217" s="104"/>
      <c r="BX2217" s="104"/>
      <c r="BY2217" s="104"/>
      <c r="BZ2217" s="104"/>
      <c r="CA2217" s="104"/>
      <c r="CB2217" s="104"/>
      <c r="CC2217" s="104"/>
      <c r="CD2217" s="104"/>
      <c r="CE2217" s="104"/>
      <c r="CF2217" s="104"/>
      <c r="CG2217" s="104"/>
      <c r="CH2217" s="104"/>
      <c r="CI2217" s="104"/>
      <c r="CJ2217" s="104"/>
      <c r="CK2217" s="104"/>
      <c r="CL2217" s="104"/>
      <c r="CM2217" s="104"/>
      <c r="CN2217" s="104"/>
      <c r="CO2217" s="104"/>
      <c r="CP2217" s="104"/>
      <c r="CQ2217" s="104"/>
      <c r="CR2217" s="104"/>
      <c r="CS2217" s="104"/>
      <c r="CT2217" s="104"/>
      <c r="CU2217" s="104"/>
      <c r="CV2217" s="104"/>
      <c r="CW2217" s="104"/>
      <c r="CX2217" s="104"/>
      <c r="CY2217" s="104"/>
      <c r="CZ2217" s="104"/>
      <c r="DA2217" s="104"/>
      <c r="DB2217" s="104"/>
      <c r="DC2217" s="104"/>
      <c r="DD2217" s="104"/>
      <c r="DE2217" s="104"/>
      <c r="DF2217" s="104"/>
      <c r="DG2217" s="104"/>
      <c r="DH2217" s="104"/>
      <c r="DI2217" s="104"/>
      <c r="DJ2217" s="107"/>
    </row>
    <row r="2218" spans="1:114" x14ac:dyDescent="0.2">
      <c r="A2218" s="164"/>
      <c r="B2218" s="165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Q2218" s="116"/>
      <c r="R2218" s="116"/>
      <c r="S2218" s="116"/>
      <c r="T2218" s="116"/>
      <c r="U2218" s="116"/>
      <c r="V2218" s="116"/>
      <c r="W2218" s="116"/>
      <c r="X2218" s="116"/>
      <c r="Y2218" s="122"/>
      <c r="Z2218" s="104"/>
      <c r="AA2218" s="104"/>
      <c r="AB2218" s="104"/>
      <c r="AC2218" s="104"/>
      <c r="AD2218" s="104"/>
      <c r="AE2218" s="104"/>
      <c r="AF2218" s="104"/>
      <c r="AG2218" s="104"/>
      <c r="AH2218" s="104"/>
      <c r="AI2218" s="104"/>
      <c r="AJ2218" s="104"/>
      <c r="AK2218" s="104"/>
      <c r="AL2218" s="104"/>
      <c r="AM2218" s="104"/>
      <c r="AN2218" s="104"/>
      <c r="AO2218" s="104"/>
      <c r="AP2218" s="104"/>
      <c r="AQ2218" s="104"/>
      <c r="AR2218" s="104"/>
      <c r="AS2218" s="104"/>
      <c r="AT2218" s="104"/>
      <c r="AU2218" s="104"/>
      <c r="AV2218" s="104"/>
      <c r="AW2218" s="104"/>
      <c r="AX2218" s="104"/>
      <c r="AY2218" s="104"/>
      <c r="AZ2218" s="104"/>
      <c r="BA2218" s="104"/>
      <c r="BB2218" s="104"/>
      <c r="BC2218" s="104"/>
      <c r="BD2218" s="104"/>
      <c r="BE2218" s="104"/>
      <c r="BF2218" s="104"/>
      <c r="BG2218" s="104"/>
      <c r="BH2218" s="104"/>
      <c r="BI2218" s="104"/>
      <c r="BJ2218" s="104"/>
      <c r="BK2218" s="104"/>
      <c r="BL2218" s="104"/>
      <c r="BM2218" s="104"/>
      <c r="BN2218" s="104"/>
      <c r="BO2218" s="104"/>
      <c r="BP2218" s="104"/>
      <c r="BQ2218" s="104"/>
      <c r="BR2218" s="104"/>
      <c r="BS2218" s="104"/>
      <c r="BT2218" s="104"/>
      <c r="BU2218" s="104"/>
      <c r="BV2218" s="104"/>
      <c r="BW2218" s="104"/>
      <c r="BX2218" s="104"/>
      <c r="BY2218" s="104"/>
      <c r="BZ2218" s="104"/>
      <c r="CA2218" s="104"/>
      <c r="CB2218" s="104"/>
      <c r="CC2218" s="104"/>
      <c r="CD2218" s="104"/>
      <c r="CE2218" s="104"/>
      <c r="CF2218" s="104"/>
      <c r="CG2218" s="104"/>
      <c r="CH2218" s="104"/>
      <c r="CI2218" s="104"/>
      <c r="CJ2218" s="104"/>
      <c r="CK2218" s="104"/>
      <c r="CL2218" s="104"/>
      <c r="CM2218" s="104"/>
      <c r="CN2218" s="104"/>
      <c r="CO2218" s="104"/>
      <c r="CP2218" s="104"/>
      <c r="CQ2218" s="104"/>
      <c r="CR2218" s="104"/>
      <c r="CS2218" s="104"/>
      <c r="CT2218" s="104"/>
      <c r="CU2218" s="104"/>
      <c r="CV2218" s="104"/>
      <c r="CW2218" s="104"/>
      <c r="CX2218" s="104"/>
      <c r="CY2218" s="104"/>
      <c r="CZ2218" s="104"/>
      <c r="DA2218" s="104"/>
      <c r="DB2218" s="104"/>
      <c r="DC2218" s="104"/>
      <c r="DD2218" s="104"/>
      <c r="DE2218" s="104"/>
      <c r="DF2218" s="104"/>
      <c r="DG2218" s="104"/>
      <c r="DH2218" s="104"/>
      <c r="DI2218" s="104"/>
      <c r="DJ2218" s="107"/>
    </row>
    <row r="2219" spans="1:114" x14ac:dyDescent="0.2">
      <c r="A2219" s="164"/>
      <c r="B2219" s="165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Q2219" s="116"/>
      <c r="R2219" s="116"/>
      <c r="S2219" s="116"/>
      <c r="T2219" s="116"/>
      <c r="U2219" s="116"/>
      <c r="V2219" s="116"/>
      <c r="W2219" s="116"/>
      <c r="X2219" s="116"/>
      <c r="Y2219" s="122"/>
      <c r="Z2219" s="104"/>
      <c r="AA2219" s="104"/>
      <c r="AB2219" s="104"/>
      <c r="AC2219" s="104"/>
      <c r="AD2219" s="104"/>
      <c r="AE2219" s="104"/>
      <c r="AF2219" s="104"/>
      <c r="AG2219" s="104"/>
      <c r="AH2219" s="104"/>
      <c r="AI2219" s="104"/>
      <c r="AJ2219" s="104"/>
      <c r="AK2219" s="104"/>
      <c r="AL2219" s="104"/>
      <c r="AM2219" s="104"/>
      <c r="AN2219" s="104"/>
      <c r="AO2219" s="104"/>
      <c r="AP2219" s="104"/>
      <c r="AQ2219" s="104"/>
      <c r="AR2219" s="104"/>
      <c r="AS2219" s="104"/>
      <c r="AT2219" s="104"/>
      <c r="AU2219" s="104"/>
      <c r="AV2219" s="104"/>
      <c r="AW2219" s="104"/>
      <c r="AX2219" s="104"/>
      <c r="AY2219" s="104"/>
      <c r="AZ2219" s="104"/>
      <c r="BA2219" s="104"/>
      <c r="BB2219" s="104"/>
      <c r="BC2219" s="104"/>
      <c r="BD2219" s="104"/>
      <c r="BE2219" s="104"/>
      <c r="BF2219" s="104"/>
      <c r="BG2219" s="104"/>
      <c r="BH2219" s="104"/>
      <c r="BI2219" s="104"/>
      <c r="BJ2219" s="104"/>
      <c r="BK2219" s="104"/>
      <c r="BL2219" s="104"/>
      <c r="BM2219" s="104"/>
      <c r="BN2219" s="104"/>
      <c r="BO2219" s="104"/>
      <c r="BP2219" s="104"/>
      <c r="BQ2219" s="104"/>
      <c r="BR2219" s="104"/>
      <c r="BS2219" s="104"/>
      <c r="BT2219" s="104"/>
      <c r="BU2219" s="104"/>
      <c r="BV2219" s="104"/>
      <c r="BW2219" s="104"/>
      <c r="BX2219" s="104"/>
      <c r="BY2219" s="104"/>
      <c r="BZ2219" s="104"/>
      <c r="CA2219" s="104"/>
      <c r="CB2219" s="104"/>
      <c r="CC2219" s="104"/>
      <c r="CD2219" s="104"/>
      <c r="CE2219" s="104"/>
      <c r="CF2219" s="104"/>
      <c r="CG2219" s="104"/>
      <c r="CH2219" s="104"/>
      <c r="CI2219" s="104"/>
      <c r="CJ2219" s="104"/>
      <c r="CK2219" s="104"/>
      <c r="CL2219" s="104"/>
      <c r="CM2219" s="104"/>
      <c r="CN2219" s="104"/>
      <c r="CO2219" s="104"/>
      <c r="CP2219" s="104"/>
      <c r="CQ2219" s="104"/>
      <c r="CR2219" s="104"/>
      <c r="CS2219" s="104"/>
      <c r="CT2219" s="104"/>
      <c r="CU2219" s="104"/>
      <c r="CV2219" s="104"/>
      <c r="CW2219" s="104"/>
      <c r="CX2219" s="104"/>
      <c r="CY2219" s="104"/>
      <c r="CZ2219" s="104"/>
      <c r="DA2219" s="104"/>
      <c r="DB2219" s="104"/>
      <c r="DC2219" s="104"/>
      <c r="DD2219" s="104"/>
      <c r="DE2219" s="104"/>
      <c r="DF2219" s="104"/>
      <c r="DG2219" s="104"/>
      <c r="DH2219" s="104"/>
      <c r="DI2219" s="104"/>
      <c r="DJ2219" s="107"/>
    </row>
    <row r="2220" spans="1:114" x14ac:dyDescent="0.2">
      <c r="A2220" s="164"/>
      <c r="B2220" s="165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Q2220" s="116"/>
      <c r="R2220" s="116"/>
      <c r="S2220" s="116"/>
      <c r="T2220" s="116"/>
      <c r="U2220" s="116"/>
      <c r="V2220" s="116"/>
      <c r="W2220" s="116"/>
      <c r="X2220" s="116"/>
      <c r="Y2220" s="122"/>
      <c r="Z2220" s="104"/>
      <c r="AA2220" s="104"/>
      <c r="AB2220" s="104"/>
      <c r="AC2220" s="104"/>
      <c r="AD2220" s="104"/>
      <c r="AE2220" s="104"/>
      <c r="AF2220" s="104"/>
      <c r="AG2220" s="104"/>
      <c r="AH2220" s="104"/>
      <c r="AI2220" s="104"/>
      <c r="AJ2220" s="104"/>
      <c r="AK2220" s="104"/>
      <c r="AL2220" s="104"/>
      <c r="AM2220" s="104"/>
      <c r="AN2220" s="104"/>
      <c r="AO2220" s="104"/>
      <c r="AP2220" s="104"/>
      <c r="AQ2220" s="104"/>
      <c r="AR2220" s="104"/>
      <c r="AS2220" s="104"/>
      <c r="AT2220" s="104"/>
      <c r="AU2220" s="104"/>
      <c r="AV2220" s="104"/>
      <c r="AW2220" s="104"/>
      <c r="AX2220" s="104"/>
      <c r="AY2220" s="104"/>
      <c r="AZ2220" s="104"/>
      <c r="BA2220" s="104"/>
      <c r="BB2220" s="104"/>
      <c r="BC2220" s="104"/>
      <c r="BD2220" s="104"/>
      <c r="BE2220" s="104"/>
      <c r="BF2220" s="104"/>
      <c r="BG2220" s="104"/>
      <c r="BH2220" s="104"/>
      <c r="BI2220" s="104"/>
      <c r="BJ2220" s="104"/>
      <c r="BK2220" s="104"/>
      <c r="BL2220" s="104"/>
      <c r="BM2220" s="104"/>
      <c r="BN2220" s="104"/>
      <c r="BO2220" s="104"/>
      <c r="BP2220" s="104"/>
      <c r="BQ2220" s="104"/>
      <c r="BR2220" s="104"/>
      <c r="BS2220" s="104"/>
      <c r="BT2220" s="104"/>
      <c r="BU2220" s="104"/>
      <c r="BV2220" s="104"/>
      <c r="BW2220" s="104"/>
      <c r="BX2220" s="104"/>
      <c r="BY2220" s="104"/>
      <c r="BZ2220" s="104"/>
      <c r="CA2220" s="104"/>
      <c r="CB2220" s="104"/>
      <c r="CC2220" s="104"/>
      <c r="CD2220" s="104"/>
      <c r="CE2220" s="104"/>
      <c r="CF2220" s="104"/>
      <c r="CG2220" s="104"/>
      <c r="CH2220" s="104"/>
      <c r="CI2220" s="104"/>
      <c r="CJ2220" s="104"/>
      <c r="CK2220" s="104"/>
      <c r="CL2220" s="104"/>
      <c r="CM2220" s="104"/>
      <c r="CN2220" s="104"/>
      <c r="CO2220" s="104"/>
      <c r="CP2220" s="104"/>
      <c r="CQ2220" s="104"/>
      <c r="CR2220" s="104"/>
      <c r="CS2220" s="104"/>
      <c r="CT2220" s="104"/>
      <c r="CU2220" s="104"/>
      <c r="CV2220" s="104"/>
      <c r="CW2220" s="104"/>
      <c r="CX2220" s="104"/>
      <c r="CY2220" s="104"/>
      <c r="CZ2220" s="104"/>
      <c r="DA2220" s="104"/>
      <c r="DB2220" s="104"/>
      <c r="DC2220" s="104"/>
      <c r="DD2220" s="104"/>
      <c r="DE2220" s="104"/>
      <c r="DF2220" s="104"/>
      <c r="DG2220" s="104"/>
      <c r="DH2220" s="104"/>
      <c r="DI2220" s="104"/>
      <c r="DJ2220" s="107"/>
    </row>
    <row r="2221" spans="1:114" x14ac:dyDescent="0.2">
      <c r="A2221" s="164"/>
      <c r="B2221" s="165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Q2221" s="116"/>
      <c r="R2221" s="116"/>
      <c r="S2221" s="116"/>
      <c r="T2221" s="116"/>
      <c r="U2221" s="116"/>
      <c r="V2221" s="116"/>
      <c r="W2221" s="116"/>
      <c r="X2221" s="116"/>
      <c r="Y2221" s="122"/>
      <c r="Z2221" s="104"/>
      <c r="AA2221" s="104"/>
      <c r="AB2221" s="104"/>
      <c r="AC2221" s="104"/>
      <c r="AD2221" s="104"/>
      <c r="AE2221" s="104"/>
      <c r="AF2221" s="104"/>
      <c r="AG2221" s="104"/>
      <c r="AH2221" s="104"/>
      <c r="AI2221" s="104"/>
      <c r="AJ2221" s="104"/>
      <c r="AK2221" s="104"/>
      <c r="AL2221" s="104"/>
      <c r="AM2221" s="104"/>
      <c r="AN2221" s="104"/>
      <c r="AO2221" s="104"/>
      <c r="AP2221" s="104"/>
      <c r="AQ2221" s="104"/>
      <c r="AR2221" s="104"/>
      <c r="AS2221" s="104"/>
      <c r="AT2221" s="104"/>
      <c r="AU2221" s="104"/>
      <c r="AV2221" s="104"/>
      <c r="AW2221" s="104"/>
      <c r="AX2221" s="104"/>
      <c r="AY2221" s="104"/>
      <c r="AZ2221" s="104"/>
      <c r="BA2221" s="104"/>
      <c r="BB2221" s="104"/>
      <c r="BC2221" s="104"/>
      <c r="BD2221" s="104"/>
      <c r="BE2221" s="104"/>
      <c r="BF2221" s="104"/>
      <c r="BG2221" s="104"/>
      <c r="BH2221" s="104"/>
      <c r="BI2221" s="104"/>
      <c r="BJ2221" s="104"/>
      <c r="BK2221" s="104"/>
      <c r="BL2221" s="104"/>
      <c r="BM2221" s="104"/>
      <c r="BN2221" s="104"/>
      <c r="BO2221" s="104"/>
      <c r="BP2221" s="104"/>
      <c r="BQ2221" s="104"/>
      <c r="BR2221" s="104"/>
      <c r="BS2221" s="104"/>
      <c r="BT2221" s="104"/>
      <c r="BU2221" s="104"/>
      <c r="BV2221" s="104"/>
      <c r="BW2221" s="104"/>
      <c r="BX2221" s="104"/>
      <c r="BY2221" s="104"/>
      <c r="BZ2221" s="104"/>
      <c r="CA2221" s="104"/>
      <c r="CB2221" s="104"/>
      <c r="CC2221" s="104"/>
      <c r="CD2221" s="104"/>
      <c r="CE2221" s="104"/>
      <c r="CF2221" s="104"/>
      <c r="CG2221" s="104"/>
      <c r="CH2221" s="104"/>
      <c r="CI2221" s="104"/>
      <c r="CJ2221" s="104"/>
      <c r="CK2221" s="104"/>
      <c r="CL2221" s="104"/>
      <c r="CM2221" s="104"/>
      <c r="CN2221" s="104"/>
      <c r="CO2221" s="104"/>
      <c r="CP2221" s="104"/>
      <c r="CQ2221" s="104"/>
      <c r="CR2221" s="104"/>
      <c r="CS2221" s="104"/>
      <c r="CT2221" s="104"/>
      <c r="CU2221" s="104"/>
      <c r="CV2221" s="104"/>
      <c r="CW2221" s="104"/>
      <c r="CX2221" s="104"/>
      <c r="CY2221" s="104"/>
      <c r="CZ2221" s="104"/>
      <c r="DA2221" s="104"/>
      <c r="DB2221" s="104"/>
      <c r="DC2221" s="104"/>
      <c r="DD2221" s="104"/>
      <c r="DE2221" s="104"/>
      <c r="DF2221" s="104"/>
      <c r="DG2221" s="104"/>
      <c r="DH2221" s="104"/>
      <c r="DI2221" s="104"/>
      <c r="DJ2221" s="107"/>
    </row>
    <row r="2222" spans="1:114" x14ac:dyDescent="0.2">
      <c r="A2222" s="164"/>
      <c r="B2222" s="165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Q2222" s="116"/>
      <c r="R2222" s="116"/>
      <c r="S2222" s="116"/>
      <c r="T2222" s="116"/>
      <c r="U2222" s="116"/>
      <c r="V2222" s="116"/>
      <c r="W2222" s="116"/>
      <c r="X2222" s="116"/>
      <c r="Y2222" s="122"/>
      <c r="Z2222" s="104"/>
      <c r="AA2222" s="104"/>
      <c r="AB2222" s="104"/>
      <c r="AC2222" s="104"/>
      <c r="AD2222" s="104"/>
      <c r="AE2222" s="104"/>
      <c r="AF2222" s="104"/>
      <c r="AG2222" s="104"/>
      <c r="AH2222" s="104"/>
      <c r="AI2222" s="104"/>
      <c r="AJ2222" s="104"/>
      <c r="AK2222" s="104"/>
      <c r="AL2222" s="104"/>
      <c r="AM2222" s="104"/>
      <c r="AN2222" s="104"/>
      <c r="AO2222" s="104"/>
      <c r="AP2222" s="104"/>
      <c r="AQ2222" s="104"/>
      <c r="AR2222" s="104"/>
      <c r="AS2222" s="104"/>
      <c r="AT2222" s="104"/>
      <c r="AU2222" s="104"/>
      <c r="AV2222" s="104"/>
      <c r="AW2222" s="104"/>
      <c r="AX2222" s="104"/>
      <c r="AY2222" s="104"/>
      <c r="AZ2222" s="104"/>
      <c r="BA2222" s="104"/>
      <c r="BB2222" s="104"/>
      <c r="BC2222" s="104"/>
      <c r="BD2222" s="104"/>
      <c r="BE2222" s="104"/>
      <c r="BF2222" s="104"/>
      <c r="BG2222" s="104"/>
      <c r="BH2222" s="104"/>
      <c r="BI2222" s="104"/>
      <c r="BJ2222" s="104"/>
      <c r="BK2222" s="104"/>
      <c r="BL2222" s="104"/>
      <c r="BM2222" s="104"/>
      <c r="BN2222" s="104"/>
      <c r="BO2222" s="104"/>
      <c r="BP2222" s="104"/>
      <c r="BQ2222" s="104"/>
      <c r="BR2222" s="104"/>
      <c r="BS2222" s="104"/>
      <c r="BT2222" s="104"/>
      <c r="BU2222" s="104"/>
      <c r="BV2222" s="104"/>
      <c r="BW2222" s="104"/>
      <c r="BX2222" s="104"/>
      <c r="BY2222" s="104"/>
      <c r="BZ2222" s="104"/>
      <c r="CA2222" s="104"/>
      <c r="CB2222" s="104"/>
      <c r="CC2222" s="104"/>
      <c r="CD2222" s="104"/>
      <c r="CE2222" s="104"/>
      <c r="CF2222" s="104"/>
      <c r="CG2222" s="104"/>
      <c r="CH2222" s="104"/>
      <c r="CI2222" s="104"/>
      <c r="CJ2222" s="104"/>
      <c r="CK2222" s="104"/>
      <c r="CL2222" s="104"/>
      <c r="CM2222" s="104"/>
      <c r="CN2222" s="104"/>
      <c r="CO2222" s="104"/>
      <c r="CP2222" s="104"/>
      <c r="CQ2222" s="104"/>
      <c r="CR2222" s="104"/>
      <c r="CS2222" s="104"/>
      <c r="CT2222" s="104"/>
      <c r="CU2222" s="104"/>
      <c r="CV2222" s="104"/>
      <c r="CW2222" s="104"/>
      <c r="CX2222" s="104"/>
      <c r="CY2222" s="104"/>
      <c r="CZ2222" s="104"/>
      <c r="DA2222" s="104"/>
      <c r="DB2222" s="104"/>
      <c r="DC2222" s="104"/>
      <c r="DD2222" s="104"/>
      <c r="DE2222" s="104"/>
      <c r="DF2222" s="104"/>
      <c r="DG2222" s="104"/>
      <c r="DH2222" s="104"/>
      <c r="DI2222" s="104"/>
      <c r="DJ2222" s="107"/>
    </row>
    <row r="2223" spans="1:114" x14ac:dyDescent="0.2">
      <c r="A2223" s="164"/>
      <c r="B2223" s="165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Q2223" s="116"/>
      <c r="R2223" s="116"/>
      <c r="S2223" s="116"/>
      <c r="T2223" s="116"/>
      <c r="U2223" s="116"/>
      <c r="V2223" s="116"/>
      <c r="W2223" s="116"/>
      <c r="X2223" s="116"/>
      <c r="Y2223" s="122"/>
      <c r="Z2223" s="104"/>
      <c r="AA2223" s="104"/>
      <c r="AB2223" s="104"/>
      <c r="AC2223" s="104"/>
      <c r="AD2223" s="104"/>
      <c r="AE2223" s="104"/>
      <c r="AF2223" s="104"/>
      <c r="AG2223" s="104"/>
      <c r="AH2223" s="104"/>
      <c r="AI2223" s="104"/>
      <c r="AJ2223" s="104"/>
      <c r="AK2223" s="104"/>
      <c r="AL2223" s="104"/>
      <c r="AM2223" s="104"/>
      <c r="AN2223" s="104"/>
      <c r="AO2223" s="104"/>
      <c r="AP2223" s="104"/>
      <c r="AQ2223" s="104"/>
      <c r="AR2223" s="104"/>
      <c r="AS2223" s="104"/>
      <c r="AT2223" s="104"/>
      <c r="AU2223" s="104"/>
      <c r="AV2223" s="104"/>
      <c r="AW2223" s="104"/>
      <c r="AX2223" s="104"/>
      <c r="AY2223" s="104"/>
      <c r="AZ2223" s="104"/>
      <c r="BA2223" s="104"/>
      <c r="BB2223" s="104"/>
      <c r="BC2223" s="104"/>
      <c r="BD2223" s="104"/>
      <c r="BE2223" s="104"/>
      <c r="BF2223" s="104"/>
      <c r="BG2223" s="104"/>
      <c r="BH2223" s="104"/>
      <c r="BI2223" s="104"/>
      <c r="BJ2223" s="104"/>
      <c r="BK2223" s="104"/>
      <c r="BL2223" s="104"/>
      <c r="BM2223" s="104"/>
      <c r="BN2223" s="104"/>
      <c r="BO2223" s="104"/>
      <c r="BP2223" s="104"/>
      <c r="BQ2223" s="104"/>
      <c r="BR2223" s="104"/>
      <c r="BS2223" s="104"/>
      <c r="BT2223" s="104"/>
      <c r="BU2223" s="104"/>
      <c r="BV2223" s="104"/>
      <c r="BW2223" s="104"/>
      <c r="BX2223" s="104"/>
      <c r="BY2223" s="104"/>
      <c r="BZ2223" s="104"/>
      <c r="CA2223" s="104"/>
      <c r="CB2223" s="104"/>
      <c r="CC2223" s="104"/>
      <c r="CD2223" s="104"/>
      <c r="CE2223" s="104"/>
      <c r="CF2223" s="104"/>
      <c r="CG2223" s="104"/>
      <c r="CH2223" s="104"/>
      <c r="CI2223" s="104"/>
      <c r="CJ2223" s="104"/>
      <c r="CK2223" s="104"/>
      <c r="CL2223" s="104"/>
      <c r="CM2223" s="104"/>
      <c r="CN2223" s="104"/>
      <c r="CO2223" s="104"/>
      <c r="CP2223" s="104"/>
      <c r="CQ2223" s="104"/>
      <c r="CR2223" s="104"/>
      <c r="CS2223" s="104"/>
      <c r="CT2223" s="104"/>
      <c r="CU2223" s="104"/>
      <c r="CV2223" s="104"/>
      <c r="CW2223" s="104"/>
      <c r="CX2223" s="104"/>
      <c r="CY2223" s="104"/>
      <c r="CZ2223" s="104"/>
      <c r="DA2223" s="104"/>
      <c r="DB2223" s="104"/>
      <c r="DC2223" s="104"/>
      <c r="DD2223" s="104"/>
      <c r="DE2223" s="104"/>
      <c r="DF2223" s="104"/>
      <c r="DG2223" s="104"/>
      <c r="DH2223" s="104"/>
      <c r="DI2223" s="104"/>
      <c r="DJ2223" s="107"/>
    </row>
    <row r="2224" spans="1:114" x14ac:dyDescent="0.2">
      <c r="A2224" s="164"/>
      <c r="B2224" s="165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Q2224" s="116"/>
      <c r="R2224" s="116"/>
      <c r="S2224" s="116"/>
      <c r="T2224" s="116"/>
      <c r="U2224" s="116"/>
      <c r="V2224" s="116"/>
      <c r="W2224" s="116"/>
      <c r="X2224" s="116"/>
      <c r="Y2224" s="122"/>
      <c r="Z2224" s="104"/>
      <c r="AA2224" s="104"/>
      <c r="AB2224" s="104"/>
      <c r="AC2224" s="104"/>
      <c r="AD2224" s="104"/>
      <c r="AE2224" s="104"/>
      <c r="AF2224" s="104"/>
      <c r="AG2224" s="104"/>
      <c r="AH2224" s="104"/>
      <c r="AI2224" s="104"/>
      <c r="AJ2224" s="104"/>
      <c r="AK2224" s="104"/>
      <c r="AL2224" s="104"/>
      <c r="AM2224" s="104"/>
      <c r="AN2224" s="104"/>
      <c r="AO2224" s="104"/>
      <c r="AP2224" s="104"/>
      <c r="AQ2224" s="104"/>
      <c r="AR2224" s="104"/>
      <c r="AS2224" s="104"/>
      <c r="AT2224" s="104"/>
      <c r="AU2224" s="104"/>
      <c r="AV2224" s="104"/>
      <c r="AW2224" s="104"/>
      <c r="AX2224" s="104"/>
      <c r="AY2224" s="104"/>
      <c r="AZ2224" s="104"/>
      <c r="BA2224" s="104"/>
      <c r="BB2224" s="104"/>
      <c r="BC2224" s="104"/>
      <c r="BD2224" s="104"/>
      <c r="BE2224" s="104"/>
      <c r="BF2224" s="104"/>
      <c r="BG2224" s="104"/>
      <c r="BH2224" s="104"/>
      <c r="BI2224" s="104"/>
      <c r="BJ2224" s="104"/>
      <c r="BK2224" s="104"/>
      <c r="BL2224" s="104"/>
      <c r="BM2224" s="104"/>
      <c r="BN2224" s="104"/>
      <c r="BO2224" s="104"/>
      <c r="BP2224" s="104"/>
      <c r="BQ2224" s="104"/>
      <c r="BR2224" s="104"/>
      <c r="BS2224" s="104"/>
      <c r="BT2224" s="104"/>
      <c r="BU2224" s="104"/>
      <c r="BV2224" s="104"/>
      <c r="BW2224" s="104"/>
      <c r="BX2224" s="104"/>
      <c r="BY2224" s="104"/>
      <c r="BZ2224" s="104"/>
      <c r="CA2224" s="104"/>
      <c r="CB2224" s="104"/>
      <c r="CC2224" s="104"/>
      <c r="CD2224" s="104"/>
      <c r="CE2224" s="104"/>
      <c r="CF2224" s="104"/>
      <c r="CG2224" s="104"/>
      <c r="CH2224" s="104"/>
      <c r="CI2224" s="104"/>
      <c r="CJ2224" s="104"/>
      <c r="CK2224" s="104"/>
      <c r="CL2224" s="104"/>
      <c r="CM2224" s="104"/>
      <c r="CN2224" s="104"/>
      <c r="CO2224" s="104"/>
      <c r="CP2224" s="104"/>
      <c r="CQ2224" s="104"/>
      <c r="CR2224" s="104"/>
      <c r="CS2224" s="104"/>
      <c r="CT2224" s="104"/>
      <c r="CU2224" s="104"/>
      <c r="CV2224" s="104"/>
      <c r="CW2224" s="104"/>
      <c r="CX2224" s="104"/>
      <c r="CY2224" s="104"/>
      <c r="CZ2224" s="104"/>
      <c r="DA2224" s="104"/>
      <c r="DB2224" s="104"/>
      <c r="DC2224" s="104"/>
      <c r="DD2224" s="104"/>
      <c r="DE2224" s="104"/>
      <c r="DF2224" s="104"/>
      <c r="DG2224" s="104"/>
      <c r="DH2224" s="104"/>
      <c r="DI2224" s="104"/>
      <c r="DJ2224" s="107"/>
    </row>
    <row r="2225" spans="1:114" x14ac:dyDescent="0.2">
      <c r="A2225" s="164"/>
      <c r="B2225" s="165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Q2225" s="116"/>
      <c r="R2225" s="116"/>
      <c r="S2225" s="116"/>
      <c r="T2225" s="116"/>
      <c r="U2225" s="116"/>
      <c r="V2225" s="116"/>
      <c r="W2225" s="116"/>
      <c r="X2225" s="116"/>
      <c r="Y2225" s="122"/>
      <c r="Z2225" s="104"/>
      <c r="AA2225" s="104"/>
      <c r="AB2225" s="104"/>
      <c r="AC2225" s="104"/>
      <c r="AD2225" s="104"/>
      <c r="AE2225" s="104"/>
      <c r="AF2225" s="104"/>
      <c r="AG2225" s="104"/>
      <c r="AH2225" s="104"/>
      <c r="AI2225" s="104"/>
      <c r="AJ2225" s="104"/>
      <c r="AK2225" s="104"/>
      <c r="AL2225" s="104"/>
      <c r="AM2225" s="104"/>
      <c r="AN2225" s="104"/>
      <c r="AO2225" s="104"/>
      <c r="AP2225" s="104"/>
      <c r="AQ2225" s="104"/>
      <c r="AR2225" s="104"/>
      <c r="AS2225" s="104"/>
      <c r="AT2225" s="104"/>
      <c r="AU2225" s="104"/>
      <c r="AV2225" s="104"/>
      <c r="AW2225" s="104"/>
      <c r="AX2225" s="104"/>
      <c r="AY2225" s="104"/>
      <c r="AZ2225" s="104"/>
      <c r="BA2225" s="104"/>
      <c r="BB2225" s="104"/>
      <c r="BC2225" s="104"/>
      <c r="BD2225" s="104"/>
      <c r="BE2225" s="104"/>
      <c r="BF2225" s="104"/>
      <c r="BG2225" s="104"/>
      <c r="BH2225" s="104"/>
      <c r="BI2225" s="104"/>
      <c r="BJ2225" s="104"/>
      <c r="BK2225" s="104"/>
      <c r="BL2225" s="104"/>
      <c r="BM2225" s="104"/>
      <c r="BN2225" s="104"/>
      <c r="BO2225" s="104"/>
      <c r="BP2225" s="104"/>
      <c r="BQ2225" s="104"/>
      <c r="BR2225" s="104"/>
      <c r="BS2225" s="104"/>
      <c r="BT2225" s="104"/>
      <c r="BU2225" s="104"/>
      <c r="BV2225" s="104"/>
      <c r="BW2225" s="104"/>
      <c r="BX2225" s="104"/>
      <c r="BY2225" s="104"/>
      <c r="BZ2225" s="104"/>
      <c r="CA2225" s="104"/>
      <c r="CB2225" s="104"/>
      <c r="CC2225" s="104"/>
      <c r="CD2225" s="104"/>
      <c r="CE2225" s="104"/>
      <c r="CF2225" s="104"/>
      <c r="CG2225" s="104"/>
      <c r="CH2225" s="104"/>
      <c r="CI2225" s="104"/>
      <c r="CJ2225" s="104"/>
      <c r="CK2225" s="104"/>
      <c r="CL2225" s="104"/>
      <c r="CM2225" s="104"/>
      <c r="CN2225" s="104"/>
      <c r="CO2225" s="104"/>
      <c r="CP2225" s="104"/>
      <c r="CQ2225" s="104"/>
      <c r="CR2225" s="104"/>
      <c r="CS2225" s="104"/>
      <c r="CT2225" s="104"/>
      <c r="CU2225" s="104"/>
      <c r="CV2225" s="104"/>
      <c r="CW2225" s="104"/>
      <c r="CX2225" s="104"/>
      <c r="CY2225" s="104"/>
      <c r="CZ2225" s="104"/>
      <c r="DA2225" s="104"/>
      <c r="DB2225" s="104"/>
      <c r="DC2225" s="104"/>
      <c r="DD2225" s="104"/>
      <c r="DE2225" s="104"/>
      <c r="DF2225" s="104"/>
      <c r="DG2225" s="104"/>
      <c r="DH2225" s="104"/>
      <c r="DI2225" s="104"/>
      <c r="DJ2225" s="107"/>
    </row>
    <row r="2226" spans="1:114" x14ac:dyDescent="0.2">
      <c r="A2226" s="164"/>
      <c r="B2226" s="165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Q2226" s="116"/>
      <c r="R2226" s="116"/>
      <c r="S2226" s="116"/>
      <c r="T2226" s="116"/>
      <c r="U2226" s="116"/>
      <c r="V2226" s="116"/>
      <c r="W2226" s="116"/>
      <c r="X2226" s="116"/>
      <c r="Y2226" s="122"/>
      <c r="Z2226" s="104"/>
      <c r="AA2226" s="104"/>
      <c r="AB2226" s="104"/>
      <c r="AC2226" s="104"/>
      <c r="AD2226" s="104"/>
      <c r="AE2226" s="104"/>
      <c r="AF2226" s="104"/>
      <c r="AG2226" s="104"/>
      <c r="AH2226" s="104"/>
      <c r="AI2226" s="104"/>
      <c r="AJ2226" s="104"/>
      <c r="AK2226" s="104"/>
      <c r="AL2226" s="104"/>
      <c r="AM2226" s="104"/>
      <c r="AN2226" s="104"/>
      <c r="AO2226" s="104"/>
      <c r="AP2226" s="104"/>
      <c r="AQ2226" s="104"/>
      <c r="AR2226" s="104"/>
      <c r="AS2226" s="104"/>
      <c r="AT2226" s="104"/>
      <c r="AU2226" s="104"/>
      <c r="AV2226" s="104"/>
      <c r="AW2226" s="104"/>
      <c r="AX2226" s="104"/>
      <c r="AY2226" s="104"/>
      <c r="AZ2226" s="104"/>
      <c r="BA2226" s="104"/>
      <c r="BB2226" s="104"/>
      <c r="BC2226" s="104"/>
      <c r="BD2226" s="104"/>
      <c r="BE2226" s="104"/>
      <c r="BF2226" s="104"/>
      <c r="BG2226" s="104"/>
      <c r="BH2226" s="104"/>
      <c r="BI2226" s="104"/>
      <c r="BJ2226" s="104"/>
      <c r="BK2226" s="104"/>
      <c r="BL2226" s="104"/>
      <c r="BM2226" s="104"/>
      <c r="BN2226" s="104"/>
      <c r="BO2226" s="104"/>
      <c r="BP2226" s="104"/>
      <c r="BQ2226" s="104"/>
      <c r="BR2226" s="104"/>
      <c r="BS2226" s="104"/>
      <c r="BT2226" s="104"/>
      <c r="BU2226" s="104"/>
      <c r="BV2226" s="104"/>
      <c r="BW2226" s="104"/>
      <c r="BX2226" s="104"/>
      <c r="BY2226" s="104"/>
      <c r="BZ2226" s="104"/>
      <c r="CA2226" s="104"/>
      <c r="CB2226" s="104"/>
      <c r="CC2226" s="104"/>
      <c r="CD2226" s="104"/>
      <c r="CE2226" s="104"/>
      <c r="CF2226" s="104"/>
      <c r="CG2226" s="104"/>
      <c r="CH2226" s="104"/>
      <c r="CI2226" s="104"/>
      <c r="CJ2226" s="104"/>
      <c r="CK2226" s="104"/>
      <c r="CL2226" s="104"/>
      <c r="CM2226" s="104"/>
      <c r="CN2226" s="104"/>
      <c r="CO2226" s="104"/>
      <c r="CP2226" s="104"/>
      <c r="CQ2226" s="104"/>
      <c r="CR2226" s="104"/>
      <c r="CS2226" s="104"/>
      <c r="CT2226" s="104"/>
      <c r="CU2226" s="104"/>
      <c r="CV2226" s="104"/>
      <c r="CW2226" s="104"/>
      <c r="CX2226" s="104"/>
      <c r="CY2226" s="104"/>
      <c r="CZ2226" s="104"/>
      <c r="DA2226" s="104"/>
      <c r="DB2226" s="104"/>
      <c r="DC2226" s="104"/>
      <c r="DD2226" s="104"/>
      <c r="DE2226" s="104"/>
      <c r="DF2226" s="104"/>
      <c r="DG2226" s="104"/>
      <c r="DH2226" s="104"/>
      <c r="DI2226" s="104"/>
      <c r="DJ2226" s="107"/>
    </row>
    <row r="2227" spans="1:114" x14ac:dyDescent="0.2">
      <c r="A2227" s="164"/>
      <c r="B2227" s="165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Q2227" s="116"/>
      <c r="R2227" s="116"/>
      <c r="S2227" s="116"/>
      <c r="T2227" s="116"/>
      <c r="U2227" s="116"/>
      <c r="V2227" s="116"/>
      <c r="W2227" s="116"/>
      <c r="X2227" s="116"/>
      <c r="Y2227" s="122"/>
      <c r="Z2227" s="104"/>
      <c r="AA2227" s="104"/>
      <c r="AB2227" s="104"/>
      <c r="AC2227" s="104"/>
      <c r="AD2227" s="104"/>
      <c r="AE2227" s="104"/>
      <c r="AF2227" s="104"/>
      <c r="AG2227" s="104"/>
      <c r="AH2227" s="104"/>
      <c r="AI2227" s="104"/>
      <c r="AJ2227" s="104"/>
      <c r="AK2227" s="104"/>
      <c r="AL2227" s="104"/>
      <c r="AM2227" s="104"/>
      <c r="AN2227" s="104"/>
      <c r="AO2227" s="104"/>
      <c r="AP2227" s="104"/>
      <c r="AQ2227" s="104"/>
      <c r="AR2227" s="104"/>
      <c r="AS2227" s="104"/>
      <c r="AT2227" s="104"/>
      <c r="AU2227" s="104"/>
      <c r="AV2227" s="104"/>
      <c r="AW2227" s="104"/>
      <c r="AX2227" s="104"/>
      <c r="AY2227" s="104"/>
      <c r="AZ2227" s="104"/>
      <c r="BA2227" s="104"/>
      <c r="BB2227" s="104"/>
      <c r="BC2227" s="104"/>
      <c r="BD2227" s="104"/>
      <c r="BE2227" s="104"/>
      <c r="BF2227" s="104"/>
      <c r="BG2227" s="104"/>
      <c r="BH2227" s="104"/>
      <c r="BI2227" s="104"/>
      <c r="BJ2227" s="104"/>
      <c r="BK2227" s="104"/>
      <c r="BL2227" s="104"/>
      <c r="BM2227" s="104"/>
      <c r="BN2227" s="104"/>
      <c r="BO2227" s="104"/>
      <c r="BP2227" s="104"/>
      <c r="BQ2227" s="104"/>
      <c r="BR2227" s="104"/>
      <c r="BS2227" s="104"/>
      <c r="BT2227" s="104"/>
      <c r="BU2227" s="104"/>
      <c r="BV2227" s="104"/>
      <c r="BW2227" s="104"/>
      <c r="BX2227" s="104"/>
      <c r="BY2227" s="104"/>
      <c r="BZ2227" s="104"/>
      <c r="CA2227" s="104"/>
      <c r="CB2227" s="104"/>
      <c r="CC2227" s="104"/>
      <c r="CD2227" s="104"/>
      <c r="CE2227" s="104"/>
      <c r="CF2227" s="104"/>
      <c r="CG2227" s="104"/>
      <c r="CH2227" s="104"/>
      <c r="CI2227" s="104"/>
      <c r="CJ2227" s="104"/>
      <c r="CK2227" s="104"/>
      <c r="CL2227" s="104"/>
      <c r="CM2227" s="104"/>
      <c r="CN2227" s="104"/>
      <c r="CO2227" s="104"/>
      <c r="CP2227" s="104"/>
      <c r="CQ2227" s="104"/>
      <c r="CR2227" s="104"/>
      <c r="CS2227" s="104"/>
      <c r="CT2227" s="104"/>
      <c r="CU2227" s="104"/>
      <c r="CV2227" s="104"/>
      <c r="CW2227" s="104"/>
      <c r="CX2227" s="104"/>
      <c r="CY2227" s="104"/>
      <c r="CZ2227" s="104"/>
      <c r="DA2227" s="104"/>
      <c r="DB2227" s="104"/>
      <c r="DC2227" s="104"/>
      <c r="DD2227" s="104"/>
      <c r="DE2227" s="104"/>
      <c r="DF2227" s="104"/>
      <c r="DG2227" s="104"/>
      <c r="DH2227" s="104"/>
      <c r="DI2227" s="104"/>
      <c r="DJ2227" s="107"/>
    </row>
    <row r="2228" spans="1:114" x14ac:dyDescent="0.2">
      <c r="A2228" s="164"/>
      <c r="B2228" s="165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Q2228" s="116"/>
      <c r="R2228" s="116"/>
      <c r="S2228" s="116"/>
      <c r="T2228" s="116"/>
      <c r="U2228" s="116"/>
      <c r="V2228" s="116"/>
      <c r="W2228" s="116"/>
      <c r="X2228" s="116"/>
      <c r="Y2228" s="122"/>
      <c r="Z2228" s="104"/>
      <c r="AA2228" s="104"/>
      <c r="AB2228" s="104"/>
      <c r="AC2228" s="104"/>
      <c r="AD2228" s="104"/>
      <c r="AE2228" s="104"/>
      <c r="AF2228" s="104"/>
      <c r="AG2228" s="104"/>
      <c r="AH2228" s="104"/>
      <c r="AI2228" s="104"/>
      <c r="AJ2228" s="104"/>
      <c r="AK2228" s="104"/>
      <c r="AL2228" s="104"/>
      <c r="AM2228" s="104"/>
      <c r="AN2228" s="104"/>
      <c r="AO2228" s="104"/>
      <c r="AP2228" s="104"/>
      <c r="AQ2228" s="104"/>
      <c r="AR2228" s="104"/>
      <c r="AS2228" s="104"/>
      <c r="AT2228" s="104"/>
      <c r="AU2228" s="104"/>
      <c r="AV2228" s="104"/>
      <c r="AW2228" s="104"/>
      <c r="AX2228" s="104"/>
      <c r="AY2228" s="104"/>
      <c r="AZ2228" s="104"/>
      <c r="BA2228" s="104"/>
      <c r="BB2228" s="104"/>
      <c r="BC2228" s="104"/>
      <c r="BD2228" s="104"/>
      <c r="BE2228" s="104"/>
      <c r="BF2228" s="104"/>
      <c r="BG2228" s="104"/>
      <c r="BH2228" s="104"/>
      <c r="BI2228" s="104"/>
      <c r="BJ2228" s="104"/>
      <c r="BK2228" s="104"/>
      <c r="BL2228" s="104"/>
      <c r="BM2228" s="104"/>
      <c r="BN2228" s="104"/>
      <c r="BO2228" s="104"/>
      <c r="BP2228" s="104"/>
      <c r="BQ2228" s="104"/>
      <c r="BR2228" s="104"/>
      <c r="BS2228" s="104"/>
      <c r="BT2228" s="104"/>
      <c r="BU2228" s="104"/>
      <c r="BV2228" s="104"/>
      <c r="BW2228" s="104"/>
      <c r="BX2228" s="104"/>
      <c r="BY2228" s="104"/>
      <c r="BZ2228" s="104"/>
      <c r="CA2228" s="104"/>
      <c r="CB2228" s="104"/>
      <c r="CC2228" s="104"/>
      <c r="CD2228" s="104"/>
      <c r="CE2228" s="104"/>
      <c r="CF2228" s="104"/>
      <c r="CG2228" s="104"/>
      <c r="CH2228" s="104"/>
      <c r="CI2228" s="104"/>
      <c r="CJ2228" s="104"/>
      <c r="CK2228" s="104"/>
      <c r="CL2228" s="104"/>
      <c r="CM2228" s="104"/>
      <c r="CN2228" s="104"/>
      <c r="CO2228" s="104"/>
      <c r="CP2228" s="104"/>
      <c r="CQ2228" s="104"/>
      <c r="CR2228" s="104"/>
      <c r="CS2228" s="104"/>
      <c r="CT2228" s="104"/>
      <c r="CU2228" s="104"/>
      <c r="CV2228" s="104"/>
      <c r="CW2228" s="104"/>
      <c r="CX2228" s="104"/>
      <c r="CY2228" s="104"/>
      <c r="CZ2228" s="104"/>
      <c r="DA2228" s="104"/>
      <c r="DB2228" s="104"/>
      <c r="DC2228" s="104"/>
      <c r="DD2228" s="104"/>
      <c r="DE2228" s="104"/>
      <c r="DF2228" s="104"/>
      <c r="DG2228" s="104"/>
      <c r="DH2228" s="104"/>
      <c r="DI2228" s="104"/>
      <c r="DJ2228" s="107"/>
    </row>
    <row r="2229" spans="1:114" x14ac:dyDescent="0.2">
      <c r="A2229" s="164"/>
      <c r="B2229" s="165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Q2229" s="116"/>
      <c r="R2229" s="116"/>
      <c r="S2229" s="116"/>
      <c r="T2229" s="116"/>
      <c r="U2229" s="116"/>
      <c r="V2229" s="116"/>
      <c r="W2229" s="116"/>
      <c r="X2229" s="116"/>
      <c r="Y2229" s="122"/>
      <c r="Z2229" s="104"/>
      <c r="AA2229" s="104"/>
      <c r="AB2229" s="104"/>
      <c r="AC2229" s="104"/>
      <c r="AD2229" s="104"/>
      <c r="AE2229" s="104"/>
      <c r="AF2229" s="104"/>
      <c r="AG2229" s="104"/>
      <c r="AH2229" s="104"/>
      <c r="AI2229" s="104"/>
      <c r="AJ2229" s="104"/>
      <c r="AK2229" s="104"/>
      <c r="AL2229" s="104"/>
      <c r="AM2229" s="104"/>
      <c r="AN2229" s="104"/>
      <c r="AO2229" s="104"/>
      <c r="AP2229" s="104"/>
      <c r="AQ2229" s="104"/>
      <c r="AR2229" s="104"/>
      <c r="AS2229" s="104"/>
      <c r="AT2229" s="104"/>
      <c r="AU2229" s="104"/>
      <c r="AV2229" s="104"/>
      <c r="AW2229" s="104"/>
      <c r="AX2229" s="104"/>
      <c r="AY2229" s="104"/>
      <c r="AZ2229" s="104"/>
      <c r="BA2229" s="104"/>
      <c r="BB2229" s="104"/>
      <c r="BC2229" s="104"/>
      <c r="BD2229" s="104"/>
      <c r="BE2229" s="104"/>
      <c r="BF2229" s="104"/>
      <c r="BG2229" s="104"/>
      <c r="BH2229" s="104"/>
      <c r="BI2229" s="104"/>
      <c r="BJ2229" s="104"/>
      <c r="BK2229" s="104"/>
      <c r="BL2229" s="104"/>
      <c r="BM2229" s="104"/>
      <c r="BN2229" s="104"/>
      <c r="BO2229" s="104"/>
      <c r="BP2229" s="104"/>
      <c r="BQ2229" s="104"/>
      <c r="BR2229" s="104"/>
      <c r="BS2229" s="104"/>
      <c r="BT2229" s="104"/>
      <c r="BU2229" s="104"/>
      <c r="BV2229" s="104"/>
      <c r="BW2229" s="104"/>
      <c r="BX2229" s="104"/>
      <c r="BY2229" s="104"/>
      <c r="BZ2229" s="104"/>
      <c r="CA2229" s="104"/>
      <c r="CB2229" s="104"/>
      <c r="CC2229" s="104"/>
      <c r="CD2229" s="104"/>
      <c r="CE2229" s="104"/>
      <c r="CF2229" s="104"/>
      <c r="CG2229" s="104"/>
      <c r="CH2229" s="104"/>
      <c r="CI2229" s="104"/>
      <c r="CJ2229" s="104"/>
      <c r="CK2229" s="104"/>
      <c r="CL2229" s="104"/>
      <c r="CM2229" s="104"/>
      <c r="CN2229" s="104"/>
      <c r="CO2229" s="104"/>
      <c r="CP2229" s="104"/>
      <c r="CQ2229" s="104"/>
      <c r="CR2229" s="104"/>
      <c r="CS2229" s="104"/>
      <c r="CT2229" s="104"/>
      <c r="CU2229" s="104"/>
      <c r="CV2229" s="104"/>
      <c r="CW2229" s="104"/>
      <c r="CX2229" s="104"/>
      <c r="CY2229" s="104"/>
      <c r="CZ2229" s="104"/>
      <c r="DA2229" s="104"/>
      <c r="DB2229" s="104"/>
      <c r="DC2229" s="104"/>
      <c r="DD2229" s="104"/>
      <c r="DE2229" s="104"/>
      <c r="DF2229" s="104"/>
      <c r="DG2229" s="104"/>
      <c r="DH2229" s="104"/>
      <c r="DI2229" s="104"/>
      <c r="DJ2229" s="107"/>
    </row>
    <row r="2230" spans="1:114" x14ac:dyDescent="0.2">
      <c r="A2230" s="164"/>
      <c r="B2230" s="165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Q2230" s="116"/>
      <c r="R2230" s="116"/>
      <c r="S2230" s="116"/>
      <c r="T2230" s="116"/>
      <c r="U2230" s="116"/>
      <c r="V2230" s="116"/>
      <c r="W2230" s="116"/>
      <c r="X2230" s="116"/>
      <c r="Y2230" s="122"/>
      <c r="Z2230" s="104"/>
      <c r="AA2230" s="104"/>
      <c r="AB2230" s="104"/>
      <c r="AC2230" s="104"/>
      <c r="AD2230" s="104"/>
      <c r="AE2230" s="104"/>
      <c r="AF2230" s="104"/>
      <c r="AG2230" s="104"/>
      <c r="AH2230" s="104"/>
      <c r="AI2230" s="104"/>
      <c r="AJ2230" s="104"/>
      <c r="AK2230" s="104"/>
      <c r="AL2230" s="104"/>
      <c r="AM2230" s="104"/>
      <c r="AN2230" s="104"/>
      <c r="AO2230" s="104"/>
      <c r="AP2230" s="104"/>
      <c r="AQ2230" s="104"/>
      <c r="AR2230" s="104"/>
      <c r="AS2230" s="104"/>
      <c r="AT2230" s="104"/>
      <c r="AU2230" s="104"/>
      <c r="AV2230" s="104"/>
      <c r="AW2230" s="104"/>
      <c r="AX2230" s="104"/>
      <c r="AY2230" s="104"/>
      <c r="AZ2230" s="104"/>
      <c r="BA2230" s="104"/>
      <c r="BB2230" s="104"/>
      <c r="BC2230" s="104"/>
      <c r="BD2230" s="104"/>
      <c r="BE2230" s="104"/>
      <c r="BF2230" s="104"/>
      <c r="BG2230" s="104"/>
      <c r="BH2230" s="104"/>
      <c r="BI2230" s="104"/>
      <c r="BJ2230" s="104"/>
      <c r="BK2230" s="104"/>
      <c r="BL2230" s="104"/>
      <c r="BM2230" s="104"/>
      <c r="BN2230" s="104"/>
      <c r="BO2230" s="104"/>
      <c r="BP2230" s="104"/>
      <c r="BQ2230" s="104"/>
      <c r="BR2230" s="104"/>
      <c r="BS2230" s="104"/>
      <c r="BT2230" s="104"/>
      <c r="BU2230" s="104"/>
      <c r="BV2230" s="104"/>
      <c r="BW2230" s="104"/>
      <c r="BX2230" s="104"/>
      <c r="BY2230" s="104"/>
      <c r="BZ2230" s="104"/>
      <c r="CA2230" s="104"/>
      <c r="CB2230" s="104"/>
      <c r="CC2230" s="104"/>
      <c r="CD2230" s="104"/>
      <c r="CE2230" s="104"/>
      <c r="CF2230" s="104"/>
      <c r="CG2230" s="104"/>
      <c r="CH2230" s="104"/>
      <c r="CI2230" s="104"/>
      <c r="CJ2230" s="104"/>
      <c r="CK2230" s="104"/>
      <c r="CL2230" s="104"/>
      <c r="CM2230" s="104"/>
      <c r="CN2230" s="104"/>
      <c r="CO2230" s="104"/>
      <c r="CP2230" s="104"/>
      <c r="CQ2230" s="104"/>
      <c r="CR2230" s="104"/>
      <c r="CS2230" s="104"/>
      <c r="CT2230" s="104"/>
      <c r="CU2230" s="104"/>
      <c r="CV2230" s="104"/>
      <c r="CW2230" s="104"/>
      <c r="CX2230" s="104"/>
      <c r="CY2230" s="104"/>
      <c r="CZ2230" s="104"/>
      <c r="DA2230" s="104"/>
      <c r="DB2230" s="104"/>
      <c r="DC2230" s="104"/>
      <c r="DD2230" s="104"/>
      <c r="DE2230" s="104"/>
      <c r="DF2230" s="104"/>
      <c r="DG2230" s="104"/>
      <c r="DH2230" s="104"/>
      <c r="DI2230" s="104"/>
      <c r="DJ2230" s="107"/>
    </row>
    <row r="2231" spans="1:114" x14ac:dyDescent="0.2">
      <c r="A2231" s="164"/>
      <c r="B2231" s="165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Q2231" s="116"/>
      <c r="R2231" s="116"/>
      <c r="S2231" s="116"/>
      <c r="T2231" s="116"/>
      <c r="U2231" s="116"/>
      <c r="V2231" s="116"/>
      <c r="W2231" s="116"/>
      <c r="X2231" s="116"/>
      <c r="Y2231" s="122"/>
      <c r="Z2231" s="104"/>
      <c r="AA2231" s="104"/>
      <c r="AB2231" s="104"/>
      <c r="AC2231" s="104"/>
      <c r="AD2231" s="104"/>
      <c r="AE2231" s="104"/>
      <c r="AF2231" s="104"/>
      <c r="AG2231" s="104"/>
      <c r="AH2231" s="104"/>
      <c r="AI2231" s="104"/>
      <c r="AJ2231" s="104"/>
      <c r="AK2231" s="104"/>
      <c r="AL2231" s="104"/>
      <c r="AM2231" s="104"/>
      <c r="AN2231" s="104"/>
      <c r="AO2231" s="104"/>
      <c r="AP2231" s="104"/>
      <c r="AQ2231" s="104"/>
      <c r="AR2231" s="104"/>
      <c r="AS2231" s="104"/>
      <c r="AT2231" s="104"/>
      <c r="AU2231" s="104"/>
      <c r="AV2231" s="104"/>
      <c r="AW2231" s="104"/>
      <c r="AX2231" s="104"/>
      <c r="AY2231" s="104"/>
      <c r="AZ2231" s="104"/>
      <c r="BA2231" s="104"/>
      <c r="BB2231" s="104"/>
      <c r="BC2231" s="104"/>
      <c r="BD2231" s="104"/>
      <c r="BE2231" s="104"/>
      <c r="BF2231" s="104"/>
      <c r="BG2231" s="104"/>
      <c r="BH2231" s="104"/>
      <c r="BI2231" s="104"/>
      <c r="BJ2231" s="104"/>
      <c r="BK2231" s="104"/>
      <c r="BL2231" s="104"/>
      <c r="BM2231" s="104"/>
      <c r="BN2231" s="104"/>
      <c r="BO2231" s="104"/>
      <c r="BP2231" s="104"/>
      <c r="BQ2231" s="104"/>
      <c r="BR2231" s="104"/>
      <c r="BS2231" s="104"/>
      <c r="BT2231" s="104"/>
      <c r="BU2231" s="104"/>
      <c r="BV2231" s="104"/>
      <c r="BW2231" s="104"/>
      <c r="BX2231" s="104"/>
      <c r="BY2231" s="104"/>
      <c r="BZ2231" s="104"/>
      <c r="CA2231" s="104"/>
      <c r="CB2231" s="104"/>
      <c r="CC2231" s="104"/>
      <c r="CD2231" s="104"/>
      <c r="CE2231" s="104"/>
      <c r="CF2231" s="104"/>
      <c r="CG2231" s="104"/>
      <c r="CH2231" s="104"/>
      <c r="CI2231" s="104"/>
      <c r="CJ2231" s="104"/>
      <c r="CK2231" s="104"/>
      <c r="CL2231" s="104"/>
      <c r="CM2231" s="104"/>
      <c r="CN2231" s="104"/>
      <c r="CO2231" s="104"/>
      <c r="CP2231" s="104"/>
      <c r="CQ2231" s="104"/>
      <c r="CR2231" s="104"/>
      <c r="CS2231" s="104"/>
      <c r="CT2231" s="104"/>
      <c r="CU2231" s="104"/>
      <c r="CV2231" s="104"/>
      <c r="CW2231" s="104"/>
      <c r="CX2231" s="104"/>
      <c r="CY2231" s="104"/>
      <c r="CZ2231" s="104"/>
      <c r="DA2231" s="104"/>
      <c r="DB2231" s="104"/>
      <c r="DC2231" s="104"/>
      <c r="DD2231" s="104"/>
      <c r="DE2231" s="104"/>
      <c r="DF2231" s="104"/>
      <c r="DG2231" s="104"/>
      <c r="DH2231" s="104"/>
      <c r="DI2231" s="104"/>
      <c r="DJ2231" s="107"/>
    </row>
    <row r="2232" spans="1:114" x14ac:dyDescent="0.2">
      <c r="A2232" s="164"/>
      <c r="B2232" s="165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Q2232" s="116"/>
      <c r="R2232" s="116"/>
      <c r="S2232" s="116"/>
      <c r="T2232" s="116"/>
      <c r="U2232" s="116"/>
      <c r="V2232" s="116"/>
      <c r="W2232" s="116"/>
      <c r="X2232" s="116"/>
      <c r="Y2232" s="122"/>
      <c r="Z2232" s="104"/>
      <c r="AA2232" s="104"/>
      <c r="AB2232" s="104"/>
      <c r="AC2232" s="104"/>
      <c r="AD2232" s="104"/>
      <c r="AE2232" s="104"/>
      <c r="AF2232" s="104"/>
      <c r="AG2232" s="104"/>
      <c r="AH2232" s="104"/>
      <c r="AI2232" s="104"/>
      <c r="AJ2232" s="104"/>
      <c r="AK2232" s="104"/>
      <c r="AL2232" s="104"/>
      <c r="AM2232" s="104"/>
      <c r="AN2232" s="104"/>
      <c r="AO2232" s="104"/>
      <c r="AP2232" s="104"/>
      <c r="AQ2232" s="104"/>
      <c r="AR2232" s="104"/>
      <c r="AS2232" s="104"/>
      <c r="AT2232" s="104"/>
      <c r="AU2232" s="104"/>
      <c r="AV2232" s="104"/>
      <c r="AW2232" s="104"/>
      <c r="AX2232" s="104"/>
      <c r="AY2232" s="104"/>
      <c r="AZ2232" s="104"/>
      <c r="BA2232" s="104"/>
      <c r="BB2232" s="104"/>
      <c r="BC2232" s="104"/>
      <c r="BD2232" s="104"/>
      <c r="BE2232" s="104"/>
      <c r="BF2232" s="104"/>
      <c r="BG2232" s="104"/>
      <c r="BH2232" s="104"/>
      <c r="BI2232" s="104"/>
      <c r="BJ2232" s="104"/>
      <c r="BK2232" s="104"/>
      <c r="BL2232" s="104"/>
      <c r="BM2232" s="104"/>
      <c r="BN2232" s="104"/>
      <c r="BO2232" s="104"/>
      <c r="BP2232" s="104"/>
      <c r="BQ2232" s="104"/>
      <c r="BR2232" s="104"/>
      <c r="BS2232" s="104"/>
      <c r="BT2232" s="104"/>
      <c r="BU2232" s="104"/>
      <c r="BV2232" s="104"/>
      <c r="BW2232" s="104"/>
      <c r="BX2232" s="104"/>
      <c r="BY2232" s="104"/>
      <c r="BZ2232" s="104"/>
      <c r="CA2232" s="104"/>
      <c r="CB2232" s="104"/>
      <c r="CC2232" s="104"/>
      <c r="CD2232" s="104"/>
      <c r="CE2232" s="104"/>
      <c r="CF2232" s="104"/>
      <c r="CG2232" s="104"/>
      <c r="CH2232" s="104"/>
      <c r="CI2232" s="104"/>
      <c r="CJ2232" s="104"/>
      <c r="CK2232" s="104"/>
      <c r="CL2232" s="104"/>
      <c r="CM2232" s="104"/>
      <c r="CN2232" s="104"/>
      <c r="CO2232" s="104"/>
      <c r="CP2232" s="104"/>
      <c r="CQ2232" s="104"/>
      <c r="CR2232" s="104"/>
      <c r="CS2232" s="104"/>
      <c r="CT2232" s="104"/>
      <c r="CU2232" s="104"/>
      <c r="CV2232" s="104"/>
      <c r="CW2232" s="104"/>
      <c r="CX2232" s="104"/>
      <c r="CY2232" s="104"/>
      <c r="CZ2232" s="104"/>
      <c r="DA2232" s="104"/>
      <c r="DB2232" s="104"/>
      <c r="DC2232" s="104"/>
      <c r="DD2232" s="104"/>
      <c r="DE2232" s="104"/>
      <c r="DF2232" s="104"/>
      <c r="DG2232" s="104"/>
      <c r="DH2232" s="104"/>
      <c r="DI2232" s="104"/>
      <c r="DJ2232" s="107"/>
    </row>
    <row r="2233" spans="1:114" x14ac:dyDescent="0.2">
      <c r="A2233" s="164"/>
      <c r="B2233" s="165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Q2233" s="116"/>
      <c r="R2233" s="116"/>
      <c r="S2233" s="116"/>
      <c r="T2233" s="116"/>
      <c r="U2233" s="116"/>
      <c r="V2233" s="116"/>
      <c r="W2233" s="116"/>
      <c r="X2233" s="116"/>
      <c r="Y2233" s="122"/>
      <c r="Z2233" s="104"/>
      <c r="AA2233" s="104"/>
      <c r="AB2233" s="104"/>
      <c r="AC2233" s="104"/>
      <c r="AD2233" s="104"/>
      <c r="AE2233" s="104"/>
      <c r="AF2233" s="104"/>
      <c r="AG2233" s="104"/>
      <c r="AH2233" s="104"/>
      <c r="AI2233" s="104"/>
      <c r="AJ2233" s="104"/>
      <c r="AK2233" s="104"/>
      <c r="AL2233" s="104"/>
      <c r="AM2233" s="104"/>
      <c r="AN2233" s="104"/>
      <c r="AO2233" s="104"/>
      <c r="AP2233" s="104"/>
      <c r="AQ2233" s="104"/>
      <c r="AR2233" s="104"/>
      <c r="AS2233" s="104"/>
      <c r="AT2233" s="104"/>
      <c r="AU2233" s="104"/>
      <c r="AV2233" s="104"/>
      <c r="AW2233" s="104"/>
      <c r="AX2233" s="104"/>
      <c r="AY2233" s="104"/>
      <c r="AZ2233" s="104"/>
      <c r="BA2233" s="104"/>
      <c r="BB2233" s="104"/>
      <c r="BC2233" s="104"/>
      <c r="BD2233" s="104"/>
      <c r="BE2233" s="104"/>
      <c r="BF2233" s="104"/>
      <c r="BG2233" s="104"/>
      <c r="BH2233" s="104"/>
      <c r="BI2233" s="104"/>
      <c r="BJ2233" s="104"/>
      <c r="BK2233" s="104"/>
      <c r="BL2233" s="104"/>
      <c r="BM2233" s="104"/>
      <c r="BN2233" s="104"/>
      <c r="BO2233" s="104"/>
      <c r="BP2233" s="104"/>
      <c r="BQ2233" s="104"/>
      <c r="BR2233" s="104"/>
      <c r="BS2233" s="104"/>
      <c r="BT2233" s="104"/>
      <c r="BU2233" s="104"/>
      <c r="BV2233" s="104"/>
      <c r="BW2233" s="104"/>
      <c r="BX2233" s="104"/>
      <c r="BY2233" s="104"/>
      <c r="BZ2233" s="104"/>
      <c r="CA2233" s="104"/>
      <c r="CB2233" s="104"/>
      <c r="CC2233" s="104"/>
      <c r="CD2233" s="104"/>
      <c r="CE2233" s="104"/>
      <c r="CF2233" s="104"/>
      <c r="CG2233" s="104"/>
      <c r="CH2233" s="104"/>
      <c r="CI2233" s="104"/>
      <c r="CJ2233" s="104"/>
      <c r="CK2233" s="104"/>
      <c r="CL2233" s="104"/>
      <c r="CM2233" s="104"/>
      <c r="CN2233" s="104"/>
      <c r="CO2233" s="104"/>
      <c r="CP2233" s="104"/>
      <c r="CQ2233" s="104"/>
      <c r="CR2233" s="104"/>
      <c r="CS2233" s="104"/>
      <c r="CT2233" s="104"/>
      <c r="CU2233" s="104"/>
      <c r="CV2233" s="104"/>
      <c r="CW2233" s="104"/>
      <c r="CX2233" s="104"/>
      <c r="CY2233" s="104"/>
      <c r="CZ2233" s="104"/>
      <c r="DA2233" s="104"/>
      <c r="DB2233" s="104"/>
      <c r="DC2233" s="104"/>
      <c r="DD2233" s="104"/>
      <c r="DE2233" s="104"/>
      <c r="DF2233" s="104"/>
      <c r="DG2233" s="104"/>
      <c r="DH2233" s="104"/>
      <c r="DI2233" s="104"/>
      <c r="DJ2233" s="107"/>
    </row>
    <row r="2234" spans="1:114" x14ac:dyDescent="0.2">
      <c r="A2234" s="164"/>
      <c r="B2234" s="165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Q2234" s="116"/>
      <c r="R2234" s="116"/>
      <c r="S2234" s="116"/>
      <c r="T2234" s="116"/>
      <c r="U2234" s="116"/>
      <c r="V2234" s="116"/>
      <c r="W2234" s="116"/>
      <c r="X2234" s="116"/>
      <c r="Y2234" s="122"/>
      <c r="Z2234" s="104"/>
      <c r="AA2234" s="104"/>
      <c r="AB2234" s="104"/>
      <c r="AC2234" s="104"/>
      <c r="AD2234" s="104"/>
      <c r="AE2234" s="104"/>
      <c r="AF2234" s="104"/>
      <c r="AG2234" s="104"/>
      <c r="AH2234" s="104"/>
      <c r="AI2234" s="104"/>
      <c r="AJ2234" s="104"/>
      <c r="AK2234" s="104"/>
      <c r="AL2234" s="104"/>
      <c r="AM2234" s="104"/>
      <c r="AN2234" s="104"/>
      <c r="AO2234" s="104"/>
      <c r="AP2234" s="104"/>
      <c r="AQ2234" s="104"/>
      <c r="AR2234" s="104"/>
      <c r="AS2234" s="104"/>
      <c r="AT2234" s="104"/>
      <c r="AU2234" s="104"/>
      <c r="AV2234" s="104"/>
      <c r="AW2234" s="104"/>
      <c r="AX2234" s="104"/>
      <c r="AY2234" s="104"/>
      <c r="AZ2234" s="104"/>
      <c r="BA2234" s="104"/>
      <c r="BB2234" s="104"/>
      <c r="BC2234" s="104"/>
      <c r="BD2234" s="104"/>
      <c r="BE2234" s="104"/>
      <c r="BF2234" s="104"/>
      <c r="BG2234" s="104"/>
      <c r="BH2234" s="104"/>
      <c r="BI2234" s="104"/>
      <c r="BJ2234" s="104"/>
      <c r="BK2234" s="104"/>
      <c r="BL2234" s="104"/>
      <c r="BM2234" s="104"/>
      <c r="BN2234" s="104"/>
      <c r="BO2234" s="104"/>
      <c r="BP2234" s="104"/>
      <c r="BQ2234" s="104"/>
      <c r="BR2234" s="104"/>
      <c r="BS2234" s="104"/>
      <c r="BT2234" s="104"/>
      <c r="BU2234" s="104"/>
      <c r="BV2234" s="104"/>
      <c r="BW2234" s="104"/>
      <c r="BX2234" s="104"/>
      <c r="BY2234" s="104"/>
      <c r="BZ2234" s="104"/>
      <c r="CA2234" s="104"/>
      <c r="CB2234" s="104"/>
      <c r="CC2234" s="104"/>
      <c r="CD2234" s="104"/>
      <c r="CE2234" s="104"/>
      <c r="CF2234" s="104"/>
      <c r="CG2234" s="104"/>
      <c r="CH2234" s="104"/>
      <c r="CI2234" s="104"/>
      <c r="CJ2234" s="104"/>
      <c r="CK2234" s="104"/>
      <c r="CL2234" s="104"/>
      <c r="CM2234" s="104"/>
      <c r="CN2234" s="104"/>
      <c r="CO2234" s="104"/>
      <c r="CP2234" s="104"/>
      <c r="CQ2234" s="104"/>
      <c r="CR2234" s="104"/>
      <c r="CS2234" s="104"/>
      <c r="CT2234" s="104"/>
      <c r="CU2234" s="104"/>
      <c r="CV2234" s="104"/>
      <c r="CW2234" s="104"/>
      <c r="CX2234" s="104"/>
      <c r="CY2234" s="104"/>
      <c r="CZ2234" s="104"/>
      <c r="DA2234" s="104"/>
      <c r="DB2234" s="104"/>
      <c r="DC2234" s="104"/>
      <c r="DD2234" s="104"/>
      <c r="DE2234" s="104"/>
      <c r="DF2234" s="104"/>
      <c r="DG2234" s="104"/>
      <c r="DH2234" s="104"/>
      <c r="DI2234" s="104"/>
      <c r="DJ2234" s="107"/>
    </row>
    <row r="2235" spans="1:114" x14ac:dyDescent="0.2">
      <c r="A2235" s="164"/>
      <c r="B2235" s="165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Q2235" s="116"/>
      <c r="R2235" s="116"/>
      <c r="S2235" s="116"/>
      <c r="T2235" s="116"/>
      <c r="U2235" s="116"/>
      <c r="V2235" s="116"/>
      <c r="W2235" s="116"/>
      <c r="X2235" s="116"/>
      <c r="Y2235" s="122"/>
      <c r="Z2235" s="104"/>
      <c r="AA2235" s="104"/>
      <c r="AB2235" s="104"/>
      <c r="AC2235" s="104"/>
      <c r="AD2235" s="104"/>
      <c r="AE2235" s="104"/>
      <c r="AF2235" s="104"/>
      <c r="AG2235" s="104"/>
      <c r="AH2235" s="104"/>
      <c r="AI2235" s="104"/>
      <c r="AJ2235" s="104"/>
      <c r="AK2235" s="104"/>
      <c r="AL2235" s="104"/>
      <c r="AM2235" s="104"/>
      <c r="AN2235" s="104"/>
      <c r="AO2235" s="104"/>
      <c r="AP2235" s="104"/>
      <c r="AQ2235" s="104"/>
      <c r="AR2235" s="104"/>
      <c r="AS2235" s="104"/>
      <c r="AT2235" s="104"/>
      <c r="AU2235" s="104"/>
      <c r="AV2235" s="104"/>
      <c r="AW2235" s="104"/>
      <c r="AX2235" s="104"/>
      <c r="AY2235" s="104"/>
      <c r="AZ2235" s="104"/>
      <c r="BA2235" s="104"/>
      <c r="BB2235" s="104"/>
      <c r="BC2235" s="104"/>
      <c r="BD2235" s="104"/>
      <c r="BE2235" s="104"/>
      <c r="BF2235" s="104"/>
      <c r="BG2235" s="104"/>
      <c r="BH2235" s="104"/>
      <c r="BI2235" s="104"/>
      <c r="BJ2235" s="104"/>
      <c r="BK2235" s="104"/>
      <c r="BL2235" s="104"/>
      <c r="BM2235" s="104"/>
      <c r="BN2235" s="104"/>
      <c r="BO2235" s="104"/>
      <c r="BP2235" s="104"/>
      <c r="BQ2235" s="104"/>
      <c r="BR2235" s="104"/>
      <c r="BS2235" s="104"/>
      <c r="BT2235" s="104"/>
      <c r="BU2235" s="104"/>
      <c r="BV2235" s="104"/>
      <c r="BW2235" s="104"/>
      <c r="BX2235" s="104"/>
      <c r="BY2235" s="104"/>
      <c r="BZ2235" s="104"/>
      <c r="CA2235" s="104"/>
      <c r="CB2235" s="104"/>
      <c r="CC2235" s="104"/>
      <c r="CD2235" s="104"/>
      <c r="CE2235" s="104"/>
      <c r="CF2235" s="104"/>
      <c r="CG2235" s="104"/>
      <c r="CH2235" s="104"/>
      <c r="CI2235" s="104"/>
      <c r="CJ2235" s="104"/>
      <c r="CK2235" s="104"/>
      <c r="CL2235" s="104"/>
      <c r="CM2235" s="104"/>
      <c r="CN2235" s="104"/>
      <c r="CO2235" s="104"/>
      <c r="CP2235" s="104"/>
      <c r="CQ2235" s="104"/>
      <c r="CR2235" s="104"/>
      <c r="CS2235" s="104"/>
      <c r="CT2235" s="104"/>
      <c r="CU2235" s="104"/>
      <c r="CV2235" s="104"/>
      <c r="CW2235" s="104"/>
      <c r="CX2235" s="104"/>
      <c r="CY2235" s="104"/>
      <c r="CZ2235" s="104"/>
      <c r="DA2235" s="104"/>
      <c r="DB2235" s="104"/>
      <c r="DC2235" s="104"/>
      <c r="DD2235" s="104"/>
      <c r="DE2235" s="104"/>
      <c r="DF2235" s="104"/>
      <c r="DG2235" s="104"/>
      <c r="DH2235" s="104"/>
      <c r="DI2235" s="104"/>
      <c r="DJ2235" s="107"/>
    </row>
    <row r="2236" spans="1:114" x14ac:dyDescent="0.2">
      <c r="A2236" s="164"/>
      <c r="B2236" s="165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Q2236" s="116"/>
      <c r="R2236" s="116"/>
      <c r="S2236" s="116"/>
      <c r="T2236" s="116"/>
      <c r="U2236" s="116"/>
      <c r="V2236" s="116"/>
      <c r="W2236" s="116"/>
      <c r="X2236" s="116"/>
      <c r="Y2236" s="122"/>
      <c r="Z2236" s="104"/>
      <c r="AA2236" s="104"/>
      <c r="AB2236" s="104"/>
      <c r="AC2236" s="104"/>
      <c r="AD2236" s="104"/>
      <c r="AE2236" s="104"/>
      <c r="AF2236" s="104"/>
      <c r="AG2236" s="104"/>
      <c r="AH2236" s="104"/>
      <c r="AI2236" s="104"/>
      <c r="AJ2236" s="104"/>
      <c r="AK2236" s="104"/>
      <c r="AL2236" s="104"/>
      <c r="AM2236" s="104"/>
      <c r="AN2236" s="104"/>
      <c r="AO2236" s="104"/>
      <c r="AP2236" s="104"/>
      <c r="AQ2236" s="104"/>
      <c r="AR2236" s="104"/>
      <c r="AS2236" s="104"/>
      <c r="AT2236" s="104"/>
      <c r="AU2236" s="104"/>
      <c r="AV2236" s="104"/>
      <c r="AW2236" s="104"/>
      <c r="AX2236" s="104"/>
      <c r="AY2236" s="104"/>
      <c r="AZ2236" s="104"/>
      <c r="BA2236" s="104"/>
      <c r="BB2236" s="104"/>
      <c r="BC2236" s="104"/>
      <c r="BD2236" s="104"/>
      <c r="BE2236" s="104"/>
      <c r="BF2236" s="104"/>
      <c r="BG2236" s="104"/>
      <c r="BH2236" s="104"/>
      <c r="BI2236" s="104"/>
      <c r="BJ2236" s="104"/>
      <c r="BK2236" s="104"/>
      <c r="BL2236" s="104"/>
      <c r="BM2236" s="104"/>
      <c r="BN2236" s="104"/>
      <c r="BO2236" s="104"/>
      <c r="BP2236" s="104"/>
      <c r="BQ2236" s="104"/>
      <c r="BR2236" s="104"/>
      <c r="BS2236" s="104"/>
      <c r="BT2236" s="104"/>
      <c r="BU2236" s="104"/>
      <c r="BV2236" s="104"/>
      <c r="BW2236" s="104"/>
      <c r="BX2236" s="104"/>
      <c r="BY2236" s="104"/>
      <c r="BZ2236" s="104"/>
      <c r="CA2236" s="104"/>
      <c r="CB2236" s="104"/>
      <c r="CC2236" s="104"/>
      <c r="CD2236" s="104"/>
      <c r="CE2236" s="104"/>
      <c r="CF2236" s="104"/>
      <c r="CG2236" s="104"/>
      <c r="CH2236" s="104"/>
      <c r="CI2236" s="104"/>
      <c r="CJ2236" s="104"/>
      <c r="CK2236" s="104"/>
      <c r="CL2236" s="104"/>
      <c r="CM2236" s="104"/>
      <c r="CN2236" s="104"/>
      <c r="CO2236" s="104"/>
      <c r="CP2236" s="104"/>
      <c r="CQ2236" s="104"/>
      <c r="CR2236" s="104"/>
      <c r="CS2236" s="104"/>
      <c r="CT2236" s="104"/>
      <c r="CU2236" s="104"/>
      <c r="CV2236" s="104"/>
      <c r="CW2236" s="104"/>
      <c r="CX2236" s="104"/>
      <c r="CY2236" s="104"/>
      <c r="CZ2236" s="104"/>
      <c r="DA2236" s="104"/>
      <c r="DB2236" s="104"/>
      <c r="DC2236" s="104"/>
      <c r="DD2236" s="104"/>
      <c r="DE2236" s="104"/>
      <c r="DF2236" s="104"/>
      <c r="DG2236" s="104"/>
      <c r="DH2236" s="104"/>
      <c r="DI2236" s="104"/>
      <c r="DJ2236" s="107"/>
    </row>
    <row r="2237" spans="1:114" x14ac:dyDescent="0.2">
      <c r="A2237" s="164"/>
      <c r="B2237" s="165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Q2237" s="116"/>
      <c r="R2237" s="116"/>
      <c r="S2237" s="116"/>
      <c r="T2237" s="116"/>
      <c r="U2237" s="116"/>
      <c r="V2237" s="116"/>
      <c r="W2237" s="116"/>
      <c r="X2237" s="116"/>
      <c r="Y2237" s="122"/>
      <c r="Z2237" s="104"/>
      <c r="AA2237" s="104"/>
      <c r="AB2237" s="104"/>
      <c r="AC2237" s="104"/>
      <c r="AD2237" s="104"/>
      <c r="AE2237" s="104"/>
      <c r="AF2237" s="104"/>
      <c r="AG2237" s="104"/>
      <c r="AH2237" s="104"/>
      <c r="AI2237" s="104"/>
      <c r="AJ2237" s="104"/>
      <c r="AK2237" s="104"/>
      <c r="AL2237" s="104"/>
      <c r="AM2237" s="104"/>
      <c r="AN2237" s="104"/>
      <c r="AO2237" s="104"/>
      <c r="AP2237" s="104"/>
      <c r="AQ2237" s="104"/>
      <c r="AR2237" s="104"/>
      <c r="AS2237" s="104"/>
      <c r="AT2237" s="104"/>
      <c r="AU2237" s="104"/>
      <c r="AV2237" s="104"/>
      <c r="AW2237" s="104"/>
      <c r="AX2237" s="104"/>
      <c r="AY2237" s="104"/>
      <c r="AZ2237" s="104"/>
      <c r="BA2237" s="104"/>
      <c r="BB2237" s="104"/>
      <c r="BC2237" s="104"/>
      <c r="BD2237" s="104"/>
      <c r="BE2237" s="104"/>
      <c r="BF2237" s="104"/>
      <c r="BG2237" s="104"/>
      <c r="BH2237" s="104"/>
      <c r="BI2237" s="104"/>
      <c r="BJ2237" s="104"/>
      <c r="BK2237" s="104"/>
      <c r="BL2237" s="104"/>
      <c r="BM2237" s="104"/>
      <c r="BN2237" s="104"/>
      <c r="BO2237" s="104"/>
      <c r="BP2237" s="104"/>
      <c r="BQ2237" s="104"/>
      <c r="BR2237" s="104"/>
      <c r="BS2237" s="104"/>
      <c r="BT2237" s="104"/>
      <c r="BU2237" s="104"/>
      <c r="BV2237" s="104"/>
      <c r="BW2237" s="104"/>
      <c r="BX2237" s="104"/>
      <c r="BY2237" s="104"/>
      <c r="BZ2237" s="104"/>
      <c r="CA2237" s="104"/>
      <c r="CB2237" s="104"/>
      <c r="CC2237" s="104"/>
      <c r="CD2237" s="104"/>
      <c r="CE2237" s="104"/>
      <c r="CF2237" s="104"/>
      <c r="CG2237" s="104"/>
      <c r="CH2237" s="104"/>
      <c r="CI2237" s="104"/>
      <c r="CJ2237" s="104"/>
      <c r="CK2237" s="104"/>
      <c r="CL2237" s="104"/>
      <c r="CM2237" s="104"/>
      <c r="CN2237" s="104"/>
      <c r="CO2237" s="104"/>
      <c r="CP2237" s="104"/>
      <c r="CQ2237" s="104"/>
      <c r="CR2237" s="104"/>
      <c r="CS2237" s="104"/>
      <c r="CT2237" s="104"/>
      <c r="CU2237" s="104"/>
      <c r="CV2237" s="104"/>
      <c r="CW2237" s="104"/>
      <c r="CX2237" s="104"/>
      <c r="CY2237" s="104"/>
      <c r="CZ2237" s="104"/>
      <c r="DA2237" s="104"/>
      <c r="DB2237" s="104"/>
      <c r="DC2237" s="104"/>
      <c r="DD2237" s="104"/>
      <c r="DE2237" s="104"/>
      <c r="DF2237" s="104"/>
      <c r="DG2237" s="104"/>
      <c r="DH2237" s="104"/>
      <c r="DI2237" s="104"/>
      <c r="DJ2237" s="107"/>
    </row>
    <row r="2238" spans="1:114" x14ac:dyDescent="0.2">
      <c r="A2238" s="164"/>
      <c r="B2238" s="165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Q2238" s="116"/>
      <c r="R2238" s="116"/>
      <c r="S2238" s="116"/>
      <c r="T2238" s="116"/>
      <c r="U2238" s="116"/>
      <c r="V2238" s="116"/>
      <c r="W2238" s="116"/>
      <c r="X2238" s="116"/>
      <c r="Y2238" s="122"/>
      <c r="Z2238" s="104"/>
      <c r="AA2238" s="104"/>
      <c r="AB2238" s="104"/>
      <c r="AC2238" s="104"/>
      <c r="AD2238" s="104"/>
      <c r="AE2238" s="104"/>
      <c r="AF2238" s="104"/>
      <c r="AG2238" s="104"/>
      <c r="AH2238" s="104"/>
      <c r="AI2238" s="104"/>
      <c r="AJ2238" s="104"/>
      <c r="AK2238" s="104"/>
      <c r="AL2238" s="104"/>
      <c r="AM2238" s="104"/>
      <c r="AN2238" s="104"/>
      <c r="AO2238" s="104"/>
      <c r="AP2238" s="104"/>
      <c r="AQ2238" s="104"/>
      <c r="AR2238" s="104"/>
      <c r="AS2238" s="104"/>
      <c r="AT2238" s="104"/>
      <c r="AU2238" s="104"/>
      <c r="AV2238" s="104"/>
      <c r="AW2238" s="104"/>
      <c r="AX2238" s="104"/>
      <c r="AY2238" s="104"/>
      <c r="AZ2238" s="104"/>
      <c r="BA2238" s="104"/>
      <c r="BB2238" s="104"/>
      <c r="BC2238" s="104"/>
      <c r="BD2238" s="104"/>
      <c r="BE2238" s="104"/>
      <c r="BF2238" s="104"/>
      <c r="BG2238" s="104"/>
      <c r="BH2238" s="104"/>
      <c r="BI2238" s="104"/>
      <c r="BJ2238" s="104"/>
      <c r="BK2238" s="104"/>
      <c r="BL2238" s="104"/>
      <c r="BM2238" s="104"/>
      <c r="BN2238" s="104"/>
      <c r="BO2238" s="104"/>
      <c r="BP2238" s="104"/>
      <c r="BQ2238" s="104"/>
      <c r="BR2238" s="104"/>
      <c r="BS2238" s="104"/>
      <c r="BT2238" s="104"/>
      <c r="BU2238" s="104"/>
      <c r="BV2238" s="104"/>
      <c r="BW2238" s="104"/>
      <c r="BX2238" s="104"/>
      <c r="BY2238" s="104"/>
      <c r="BZ2238" s="104"/>
      <c r="CA2238" s="104"/>
      <c r="CB2238" s="104"/>
      <c r="CC2238" s="104"/>
      <c r="CD2238" s="104"/>
      <c r="CE2238" s="104"/>
      <c r="CF2238" s="104"/>
      <c r="CG2238" s="104"/>
      <c r="CH2238" s="104"/>
      <c r="CI2238" s="104"/>
      <c r="CJ2238" s="104"/>
      <c r="CK2238" s="104"/>
      <c r="CL2238" s="104"/>
      <c r="CM2238" s="104"/>
      <c r="CN2238" s="104"/>
      <c r="CO2238" s="104"/>
      <c r="CP2238" s="104"/>
      <c r="CQ2238" s="104"/>
      <c r="CR2238" s="104"/>
      <c r="CS2238" s="104"/>
      <c r="CT2238" s="104"/>
      <c r="CU2238" s="104"/>
      <c r="CV2238" s="104"/>
      <c r="CW2238" s="104"/>
      <c r="CX2238" s="104"/>
      <c r="CY2238" s="104"/>
      <c r="CZ2238" s="104"/>
      <c r="DA2238" s="104"/>
      <c r="DB2238" s="104"/>
      <c r="DC2238" s="104"/>
      <c r="DD2238" s="104"/>
      <c r="DE2238" s="104"/>
      <c r="DF2238" s="104"/>
      <c r="DG2238" s="104"/>
      <c r="DH2238" s="104"/>
      <c r="DI2238" s="104"/>
      <c r="DJ2238" s="107"/>
    </row>
    <row r="2239" spans="1:114" x14ac:dyDescent="0.2">
      <c r="A2239" s="164"/>
      <c r="B2239" s="165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Q2239" s="116"/>
      <c r="R2239" s="116"/>
      <c r="S2239" s="116"/>
      <c r="T2239" s="116"/>
      <c r="U2239" s="116"/>
      <c r="V2239" s="116"/>
      <c r="W2239" s="116"/>
      <c r="X2239" s="116"/>
      <c r="Y2239" s="122"/>
      <c r="Z2239" s="104"/>
      <c r="AA2239" s="104"/>
      <c r="AB2239" s="104"/>
      <c r="AC2239" s="104"/>
      <c r="AD2239" s="104"/>
      <c r="AE2239" s="104"/>
      <c r="AF2239" s="104"/>
      <c r="AG2239" s="104"/>
      <c r="AH2239" s="104"/>
      <c r="AI2239" s="104"/>
      <c r="AJ2239" s="104"/>
      <c r="AK2239" s="104"/>
      <c r="AL2239" s="104"/>
      <c r="AM2239" s="104"/>
      <c r="AN2239" s="104"/>
      <c r="AO2239" s="104"/>
      <c r="AP2239" s="104"/>
      <c r="AQ2239" s="104"/>
      <c r="AR2239" s="104"/>
      <c r="AS2239" s="104"/>
      <c r="AT2239" s="104"/>
      <c r="AU2239" s="104"/>
      <c r="AV2239" s="104"/>
      <c r="AW2239" s="104"/>
      <c r="AX2239" s="104"/>
      <c r="AY2239" s="104"/>
      <c r="AZ2239" s="104"/>
      <c r="BA2239" s="104"/>
      <c r="BB2239" s="104"/>
      <c r="BC2239" s="104"/>
      <c r="BD2239" s="104"/>
      <c r="BE2239" s="104"/>
      <c r="BF2239" s="104"/>
      <c r="BG2239" s="104"/>
      <c r="BH2239" s="104"/>
      <c r="BI2239" s="104"/>
      <c r="BJ2239" s="104"/>
      <c r="BK2239" s="104"/>
      <c r="BL2239" s="104"/>
      <c r="BM2239" s="104"/>
      <c r="BN2239" s="104"/>
      <c r="BO2239" s="104"/>
      <c r="BP2239" s="104"/>
      <c r="BQ2239" s="104"/>
      <c r="BR2239" s="104"/>
      <c r="BS2239" s="104"/>
      <c r="BT2239" s="104"/>
      <c r="BU2239" s="104"/>
      <c r="BV2239" s="104"/>
      <c r="BW2239" s="104"/>
      <c r="BX2239" s="104"/>
      <c r="BY2239" s="104"/>
      <c r="BZ2239" s="104"/>
      <c r="CA2239" s="104"/>
      <c r="CB2239" s="104"/>
      <c r="CC2239" s="104"/>
      <c r="CD2239" s="104"/>
      <c r="CE2239" s="104"/>
      <c r="CF2239" s="104"/>
      <c r="CG2239" s="104"/>
      <c r="CH2239" s="104"/>
      <c r="CI2239" s="104"/>
      <c r="CJ2239" s="104"/>
      <c r="CK2239" s="104"/>
      <c r="CL2239" s="104"/>
      <c r="CM2239" s="104"/>
      <c r="CN2239" s="104"/>
      <c r="CO2239" s="104"/>
      <c r="CP2239" s="104"/>
      <c r="CQ2239" s="104"/>
      <c r="CR2239" s="104"/>
      <c r="CS2239" s="104"/>
      <c r="CT2239" s="104"/>
      <c r="CU2239" s="104"/>
      <c r="CV2239" s="104"/>
      <c r="CW2239" s="104"/>
      <c r="CX2239" s="104"/>
      <c r="CY2239" s="104"/>
      <c r="CZ2239" s="104"/>
      <c r="DA2239" s="104"/>
      <c r="DB2239" s="104"/>
      <c r="DC2239" s="104"/>
      <c r="DD2239" s="104"/>
      <c r="DE2239" s="104"/>
      <c r="DF2239" s="104"/>
      <c r="DG2239" s="104"/>
      <c r="DH2239" s="104"/>
      <c r="DI2239" s="104"/>
      <c r="DJ2239" s="107"/>
    </row>
    <row r="2240" spans="1:114" x14ac:dyDescent="0.2">
      <c r="A2240" s="164"/>
      <c r="B2240" s="165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Q2240" s="116"/>
      <c r="R2240" s="116"/>
      <c r="S2240" s="116"/>
      <c r="T2240" s="116"/>
      <c r="U2240" s="116"/>
      <c r="V2240" s="116"/>
      <c r="W2240" s="116"/>
      <c r="X2240" s="116"/>
      <c r="Y2240" s="122"/>
      <c r="Z2240" s="104"/>
      <c r="AA2240" s="104"/>
      <c r="AB2240" s="104"/>
      <c r="AC2240" s="104"/>
      <c r="AD2240" s="104"/>
      <c r="AE2240" s="104"/>
      <c r="AF2240" s="104"/>
      <c r="AG2240" s="104"/>
      <c r="AH2240" s="104"/>
      <c r="AI2240" s="104"/>
      <c r="AJ2240" s="104"/>
      <c r="AK2240" s="104"/>
      <c r="AL2240" s="104"/>
      <c r="AM2240" s="104"/>
      <c r="AN2240" s="104"/>
      <c r="AO2240" s="104"/>
      <c r="AP2240" s="104"/>
      <c r="AQ2240" s="104"/>
      <c r="AR2240" s="104"/>
      <c r="AS2240" s="104"/>
      <c r="AT2240" s="104"/>
      <c r="AU2240" s="104"/>
      <c r="AV2240" s="104"/>
      <c r="AW2240" s="104"/>
      <c r="AX2240" s="104"/>
      <c r="AY2240" s="104"/>
      <c r="AZ2240" s="104"/>
      <c r="BA2240" s="104"/>
      <c r="BB2240" s="104"/>
      <c r="BC2240" s="104"/>
      <c r="BD2240" s="104"/>
      <c r="BE2240" s="104"/>
      <c r="BF2240" s="104"/>
      <c r="BG2240" s="104"/>
      <c r="BH2240" s="104"/>
      <c r="BI2240" s="104"/>
      <c r="BJ2240" s="104"/>
      <c r="BK2240" s="104"/>
      <c r="BL2240" s="104"/>
      <c r="BM2240" s="104"/>
      <c r="BN2240" s="104"/>
      <c r="BO2240" s="104"/>
      <c r="BP2240" s="104"/>
      <c r="BQ2240" s="104"/>
      <c r="BR2240" s="104"/>
      <c r="BS2240" s="104"/>
      <c r="BT2240" s="104"/>
      <c r="BU2240" s="104"/>
      <c r="BV2240" s="104"/>
      <c r="BW2240" s="104"/>
      <c r="BX2240" s="104"/>
      <c r="BY2240" s="104"/>
      <c r="BZ2240" s="104"/>
      <c r="CA2240" s="104"/>
      <c r="CB2240" s="104"/>
      <c r="CC2240" s="104"/>
      <c r="CD2240" s="104"/>
      <c r="CE2240" s="104"/>
      <c r="CF2240" s="104"/>
      <c r="CG2240" s="104"/>
      <c r="CH2240" s="104"/>
      <c r="CI2240" s="104"/>
      <c r="CJ2240" s="104"/>
      <c r="CK2240" s="104"/>
      <c r="CL2240" s="104"/>
      <c r="CM2240" s="104"/>
      <c r="CN2240" s="104"/>
      <c r="CO2240" s="104"/>
      <c r="CP2240" s="104"/>
      <c r="CQ2240" s="104"/>
      <c r="CR2240" s="104"/>
      <c r="CS2240" s="104"/>
      <c r="CT2240" s="104"/>
      <c r="CU2240" s="104"/>
      <c r="CV2240" s="104"/>
      <c r="CW2240" s="104"/>
      <c r="CX2240" s="104"/>
      <c r="CY2240" s="104"/>
      <c r="CZ2240" s="104"/>
      <c r="DA2240" s="104"/>
      <c r="DB2240" s="104"/>
      <c r="DC2240" s="104"/>
      <c r="DD2240" s="104"/>
      <c r="DE2240" s="104"/>
      <c r="DF2240" s="104"/>
      <c r="DG2240" s="104"/>
      <c r="DH2240" s="104"/>
      <c r="DI2240" s="104"/>
      <c r="DJ2240" s="107"/>
    </row>
    <row r="2241" spans="1:114" x14ac:dyDescent="0.2">
      <c r="A2241" s="164"/>
      <c r="B2241" s="165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Q2241" s="116"/>
      <c r="R2241" s="116"/>
      <c r="S2241" s="116"/>
      <c r="T2241" s="116"/>
      <c r="U2241" s="116"/>
      <c r="V2241" s="116"/>
      <c r="W2241" s="116"/>
      <c r="X2241" s="116"/>
      <c r="Y2241" s="122"/>
      <c r="Z2241" s="104"/>
      <c r="AA2241" s="104"/>
      <c r="AB2241" s="104"/>
      <c r="AC2241" s="104"/>
      <c r="AD2241" s="104"/>
      <c r="AE2241" s="104"/>
      <c r="AF2241" s="104"/>
      <c r="AG2241" s="104"/>
      <c r="AH2241" s="104"/>
      <c r="AI2241" s="104"/>
      <c r="AJ2241" s="104"/>
      <c r="AK2241" s="104"/>
      <c r="AL2241" s="104"/>
      <c r="AM2241" s="104"/>
      <c r="AN2241" s="104"/>
      <c r="AO2241" s="104"/>
      <c r="AP2241" s="104"/>
      <c r="AQ2241" s="104"/>
      <c r="AR2241" s="104"/>
      <c r="AS2241" s="104"/>
      <c r="AT2241" s="104"/>
      <c r="AU2241" s="104"/>
      <c r="AV2241" s="104"/>
      <c r="AW2241" s="104"/>
      <c r="AX2241" s="104"/>
      <c r="AY2241" s="104"/>
      <c r="AZ2241" s="104"/>
      <c r="BA2241" s="104"/>
      <c r="BB2241" s="104"/>
      <c r="BC2241" s="104"/>
      <c r="BD2241" s="104"/>
      <c r="BE2241" s="104"/>
      <c r="BF2241" s="104"/>
      <c r="BG2241" s="104"/>
      <c r="BH2241" s="104"/>
      <c r="BI2241" s="104"/>
      <c r="BJ2241" s="104"/>
      <c r="BK2241" s="104"/>
      <c r="BL2241" s="104"/>
      <c r="BM2241" s="104"/>
      <c r="BN2241" s="104"/>
      <c r="BO2241" s="104"/>
      <c r="BP2241" s="104"/>
      <c r="BQ2241" s="104"/>
      <c r="BR2241" s="104"/>
      <c r="BS2241" s="104"/>
      <c r="BT2241" s="104"/>
      <c r="BU2241" s="104"/>
      <c r="BV2241" s="104"/>
      <c r="BW2241" s="104"/>
      <c r="BX2241" s="104"/>
      <c r="BY2241" s="104"/>
      <c r="BZ2241" s="104"/>
      <c r="CA2241" s="104"/>
      <c r="CB2241" s="104"/>
      <c r="CC2241" s="104"/>
      <c r="CD2241" s="104"/>
      <c r="CE2241" s="104"/>
      <c r="CF2241" s="104"/>
      <c r="CG2241" s="104"/>
      <c r="CH2241" s="104"/>
      <c r="CI2241" s="104"/>
      <c r="CJ2241" s="104"/>
      <c r="CK2241" s="104"/>
      <c r="CL2241" s="104"/>
      <c r="CM2241" s="104"/>
      <c r="CN2241" s="104"/>
      <c r="CO2241" s="104"/>
      <c r="CP2241" s="104"/>
      <c r="CQ2241" s="104"/>
      <c r="CR2241" s="104"/>
      <c r="CS2241" s="104"/>
      <c r="CT2241" s="104"/>
      <c r="CU2241" s="104"/>
      <c r="CV2241" s="104"/>
      <c r="CW2241" s="104"/>
      <c r="CX2241" s="104"/>
      <c r="CY2241" s="104"/>
      <c r="CZ2241" s="104"/>
      <c r="DA2241" s="104"/>
      <c r="DB2241" s="104"/>
      <c r="DC2241" s="104"/>
      <c r="DD2241" s="104"/>
      <c r="DE2241" s="104"/>
      <c r="DF2241" s="104"/>
      <c r="DG2241" s="104"/>
      <c r="DH2241" s="104"/>
      <c r="DI2241" s="104"/>
      <c r="DJ2241" s="107"/>
    </row>
    <row r="2242" spans="1:114" x14ac:dyDescent="0.2">
      <c r="A2242" s="164"/>
      <c r="B2242" s="165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Q2242" s="116"/>
      <c r="R2242" s="116"/>
      <c r="S2242" s="116"/>
      <c r="T2242" s="116"/>
      <c r="U2242" s="116"/>
      <c r="V2242" s="116"/>
      <c r="W2242" s="116"/>
      <c r="X2242" s="116"/>
      <c r="Y2242" s="122"/>
      <c r="Z2242" s="104"/>
      <c r="AA2242" s="104"/>
      <c r="AB2242" s="104"/>
      <c r="AC2242" s="104"/>
      <c r="AD2242" s="104"/>
      <c r="AE2242" s="104"/>
      <c r="AF2242" s="104"/>
      <c r="AG2242" s="104"/>
      <c r="AH2242" s="104"/>
      <c r="AI2242" s="104"/>
      <c r="AJ2242" s="104"/>
      <c r="AK2242" s="104"/>
      <c r="AL2242" s="104"/>
      <c r="AM2242" s="104"/>
      <c r="AN2242" s="104"/>
      <c r="AO2242" s="104"/>
      <c r="AP2242" s="104"/>
      <c r="AQ2242" s="104"/>
      <c r="AR2242" s="104"/>
      <c r="AS2242" s="104"/>
      <c r="AT2242" s="104"/>
      <c r="AU2242" s="104"/>
      <c r="AV2242" s="104"/>
      <c r="AW2242" s="104"/>
      <c r="AX2242" s="104"/>
      <c r="AY2242" s="104"/>
      <c r="AZ2242" s="104"/>
      <c r="BA2242" s="104"/>
      <c r="BB2242" s="104"/>
      <c r="BC2242" s="104"/>
      <c r="BD2242" s="104"/>
      <c r="BE2242" s="104"/>
      <c r="BF2242" s="104"/>
      <c r="BG2242" s="104"/>
      <c r="BH2242" s="104"/>
      <c r="BI2242" s="104"/>
      <c r="BJ2242" s="104"/>
      <c r="BK2242" s="104"/>
      <c r="BL2242" s="104"/>
      <c r="BM2242" s="104"/>
      <c r="BN2242" s="104"/>
      <c r="BO2242" s="104"/>
      <c r="BP2242" s="104"/>
      <c r="BQ2242" s="104"/>
      <c r="BR2242" s="104"/>
      <c r="BS2242" s="104"/>
      <c r="BT2242" s="104"/>
      <c r="BU2242" s="104"/>
      <c r="BV2242" s="104"/>
      <c r="BW2242" s="104"/>
      <c r="BX2242" s="104"/>
      <c r="BY2242" s="104"/>
      <c r="BZ2242" s="104"/>
      <c r="CA2242" s="104"/>
      <c r="CB2242" s="104"/>
      <c r="CC2242" s="104"/>
      <c r="CD2242" s="104"/>
      <c r="CE2242" s="104"/>
      <c r="CF2242" s="104"/>
      <c r="CG2242" s="104"/>
      <c r="CH2242" s="104"/>
      <c r="CI2242" s="104"/>
      <c r="CJ2242" s="104"/>
      <c r="CK2242" s="104"/>
      <c r="CL2242" s="104"/>
      <c r="CM2242" s="104"/>
      <c r="CN2242" s="104"/>
      <c r="CO2242" s="104"/>
      <c r="CP2242" s="104"/>
      <c r="CQ2242" s="104"/>
      <c r="CR2242" s="104"/>
      <c r="CS2242" s="104"/>
      <c r="CT2242" s="104"/>
      <c r="CU2242" s="104"/>
      <c r="CV2242" s="104"/>
      <c r="CW2242" s="104"/>
      <c r="CX2242" s="104"/>
      <c r="CY2242" s="104"/>
      <c r="CZ2242" s="104"/>
      <c r="DA2242" s="104"/>
      <c r="DB2242" s="104"/>
      <c r="DC2242" s="104"/>
      <c r="DD2242" s="104"/>
      <c r="DE2242" s="104"/>
      <c r="DF2242" s="104"/>
      <c r="DG2242" s="104"/>
      <c r="DH2242" s="104"/>
      <c r="DI2242" s="104"/>
      <c r="DJ2242" s="107"/>
    </row>
    <row r="2243" spans="1:114" x14ac:dyDescent="0.2">
      <c r="A2243" s="164"/>
      <c r="B2243" s="165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Q2243" s="116"/>
      <c r="R2243" s="116"/>
      <c r="S2243" s="116"/>
      <c r="T2243" s="116"/>
      <c r="U2243" s="116"/>
      <c r="V2243" s="116"/>
      <c r="W2243" s="116"/>
      <c r="X2243" s="116"/>
      <c r="Y2243" s="122"/>
      <c r="Z2243" s="104"/>
      <c r="AA2243" s="104"/>
      <c r="AB2243" s="104"/>
      <c r="AC2243" s="104"/>
      <c r="AD2243" s="104"/>
      <c r="AE2243" s="104"/>
      <c r="AF2243" s="104"/>
      <c r="AG2243" s="104"/>
      <c r="AH2243" s="104"/>
      <c r="AI2243" s="104"/>
      <c r="AJ2243" s="104"/>
      <c r="AK2243" s="104"/>
      <c r="AL2243" s="104"/>
      <c r="AM2243" s="104"/>
      <c r="AN2243" s="104"/>
      <c r="AO2243" s="104"/>
      <c r="AP2243" s="104"/>
      <c r="AQ2243" s="104"/>
      <c r="AR2243" s="104"/>
      <c r="AS2243" s="104"/>
      <c r="AT2243" s="104"/>
      <c r="AU2243" s="104"/>
      <c r="AV2243" s="104"/>
      <c r="AW2243" s="104"/>
      <c r="AX2243" s="104"/>
      <c r="AY2243" s="104"/>
      <c r="AZ2243" s="104"/>
      <c r="BA2243" s="104"/>
      <c r="BB2243" s="104"/>
      <c r="BC2243" s="104"/>
      <c r="BD2243" s="104"/>
      <c r="BE2243" s="104"/>
      <c r="BF2243" s="104"/>
      <c r="BG2243" s="104"/>
      <c r="BH2243" s="104"/>
      <c r="BI2243" s="104"/>
      <c r="BJ2243" s="104"/>
      <c r="BK2243" s="104"/>
      <c r="BL2243" s="104"/>
      <c r="BM2243" s="104"/>
      <c r="BN2243" s="104"/>
      <c r="BO2243" s="104"/>
      <c r="BP2243" s="104"/>
      <c r="BQ2243" s="104"/>
      <c r="BR2243" s="104"/>
      <c r="BS2243" s="104"/>
      <c r="BT2243" s="104"/>
      <c r="BU2243" s="104"/>
      <c r="BV2243" s="104"/>
      <c r="BW2243" s="104"/>
      <c r="BX2243" s="104"/>
      <c r="BY2243" s="104"/>
      <c r="BZ2243" s="104"/>
      <c r="CA2243" s="104"/>
      <c r="CB2243" s="104"/>
      <c r="CC2243" s="104"/>
      <c r="CD2243" s="104"/>
      <c r="CE2243" s="104"/>
      <c r="CF2243" s="104"/>
      <c r="CG2243" s="104"/>
      <c r="CH2243" s="104"/>
      <c r="CI2243" s="104"/>
      <c r="CJ2243" s="104"/>
      <c r="CK2243" s="104"/>
      <c r="CL2243" s="104"/>
      <c r="CM2243" s="104"/>
      <c r="CN2243" s="104"/>
      <c r="CO2243" s="104"/>
      <c r="CP2243" s="104"/>
      <c r="CQ2243" s="104"/>
      <c r="CR2243" s="104"/>
      <c r="CS2243" s="104"/>
      <c r="CT2243" s="104"/>
      <c r="CU2243" s="104"/>
      <c r="CV2243" s="104"/>
      <c r="CW2243" s="104"/>
      <c r="CX2243" s="104"/>
      <c r="CY2243" s="104"/>
      <c r="CZ2243" s="104"/>
      <c r="DA2243" s="104"/>
      <c r="DB2243" s="104"/>
      <c r="DC2243" s="104"/>
      <c r="DD2243" s="104"/>
      <c r="DE2243" s="104"/>
      <c r="DF2243" s="104"/>
      <c r="DG2243" s="104"/>
      <c r="DH2243" s="104"/>
      <c r="DI2243" s="104"/>
      <c r="DJ2243" s="107"/>
    </row>
    <row r="2244" spans="1:114" x14ac:dyDescent="0.2">
      <c r="A2244" s="164"/>
      <c r="B2244" s="165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Q2244" s="116"/>
      <c r="R2244" s="116"/>
      <c r="S2244" s="116"/>
      <c r="T2244" s="116"/>
      <c r="U2244" s="116"/>
      <c r="V2244" s="116"/>
      <c r="W2244" s="116"/>
      <c r="X2244" s="116"/>
      <c r="Y2244" s="122"/>
      <c r="Z2244" s="104"/>
      <c r="AA2244" s="104"/>
      <c r="AB2244" s="104"/>
      <c r="AC2244" s="104"/>
      <c r="AD2244" s="104"/>
      <c r="AE2244" s="104"/>
      <c r="AF2244" s="104"/>
      <c r="AG2244" s="104"/>
      <c r="AH2244" s="104"/>
      <c r="AI2244" s="104"/>
      <c r="AJ2244" s="104"/>
      <c r="AK2244" s="104"/>
      <c r="AL2244" s="104"/>
      <c r="AM2244" s="104"/>
      <c r="AN2244" s="104"/>
      <c r="AO2244" s="104"/>
      <c r="AP2244" s="104"/>
      <c r="AQ2244" s="104"/>
      <c r="AR2244" s="104"/>
      <c r="AS2244" s="104"/>
      <c r="AT2244" s="104"/>
      <c r="AU2244" s="104"/>
      <c r="AV2244" s="104"/>
      <c r="AW2244" s="104"/>
      <c r="AX2244" s="104"/>
      <c r="AY2244" s="104"/>
      <c r="AZ2244" s="104"/>
      <c r="BA2244" s="104"/>
      <c r="BB2244" s="104"/>
      <c r="BC2244" s="104"/>
      <c r="BD2244" s="104"/>
      <c r="BE2244" s="104"/>
      <c r="BF2244" s="104"/>
      <c r="BG2244" s="104"/>
      <c r="BH2244" s="104"/>
      <c r="BI2244" s="104"/>
      <c r="BJ2244" s="104"/>
      <c r="BK2244" s="104"/>
      <c r="BL2244" s="104"/>
      <c r="BM2244" s="104"/>
      <c r="BN2244" s="104"/>
      <c r="BO2244" s="104"/>
      <c r="BP2244" s="104"/>
      <c r="BQ2244" s="104"/>
      <c r="BR2244" s="104"/>
      <c r="BS2244" s="104"/>
      <c r="BT2244" s="104"/>
      <c r="BU2244" s="104"/>
      <c r="BV2244" s="104"/>
      <c r="BW2244" s="104"/>
      <c r="BX2244" s="104"/>
      <c r="BY2244" s="104"/>
      <c r="BZ2244" s="104"/>
      <c r="CA2244" s="104"/>
      <c r="CB2244" s="104"/>
      <c r="CC2244" s="104"/>
      <c r="CD2244" s="104"/>
      <c r="CE2244" s="104"/>
      <c r="CF2244" s="104"/>
      <c r="CG2244" s="104"/>
      <c r="CH2244" s="104"/>
      <c r="CI2244" s="104"/>
      <c r="CJ2244" s="104"/>
      <c r="CK2244" s="104"/>
      <c r="CL2244" s="104"/>
      <c r="CM2244" s="104"/>
      <c r="CN2244" s="104"/>
      <c r="CO2244" s="104"/>
      <c r="CP2244" s="104"/>
      <c r="CQ2244" s="104"/>
      <c r="CR2244" s="104"/>
      <c r="CS2244" s="104"/>
      <c r="CT2244" s="104"/>
      <c r="CU2244" s="104"/>
      <c r="CV2244" s="104"/>
      <c r="CW2244" s="104"/>
      <c r="CX2244" s="104"/>
      <c r="CY2244" s="104"/>
      <c r="CZ2244" s="104"/>
      <c r="DA2244" s="104"/>
      <c r="DB2244" s="104"/>
      <c r="DC2244" s="104"/>
      <c r="DD2244" s="104"/>
      <c r="DE2244" s="104"/>
      <c r="DF2244" s="104"/>
      <c r="DG2244" s="104"/>
      <c r="DH2244" s="104"/>
      <c r="DI2244" s="104"/>
      <c r="DJ2244" s="107"/>
    </row>
    <row r="2245" spans="1:114" x14ac:dyDescent="0.2">
      <c r="A2245" s="164"/>
      <c r="B2245" s="165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Q2245" s="116"/>
      <c r="R2245" s="116"/>
      <c r="S2245" s="116"/>
      <c r="T2245" s="116"/>
      <c r="U2245" s="116"/>
      <c r="V2245" s="116"/>
      <c r="W2245" s="116"/>
      <c r="X2245" s="116"/>
      <c r="Y2245" s="122"/>
      <c r="Z2245" s="104"/>
      <c r="AA2245" s="104"/>
      <c r="AB2245" s="104"/>
      <c r="AC2245" s="104"/>
      <c r="AD2245" s="104"/>
      <c r="AE2245" s="104"/>
      <c r="AF2245" s="104"/>
      <c r="AG2245" s="104"/>
      <c r="AH2245" s="104"/>
      <c r="AI2245" s="104"/>
      <c r="AJ2245" s="104"/>
      <c r="AK2245" s="104"/>
      <c r="AL2245" s="104"/>
      <c r="AM2245" s="104"/>
      <c r="AN2245" s="104"/>
      <c r="AO2245" s="104"/>
      <c r="AP2245" s="104"/>
      <c r="AQ2245" s="104"/>
      <c r="AR2245" s="104"/>
      <c r="AS2245" s="104"/>
      <c r="AT2245" s="104"/>
      <c r="AU2245" s="104"/>
      <c r="AV2245" s="104"/>
      <c r="AW2245" s="104"/>
      <c r="AX2245" s="104"/>
      <c r="AY2245" s="104"/>
      <c r="AZ2245" s="104"/>
      <c r="BA2245" s="104"/>
      <c r="BB2245" s="104"/>
      <c r="BC2245" s="104"/>
      <c r="BD2245" s="104"/>
      <c r="BE2245" s="104"/>
      <c r="BF2245" s="104"/>
      <c r="BG2245" s="104"/>
      <c r="BH2245" s="104"/>
      <c r="BI2245" s="104"/>
      <c r="BJ2245" s="104"/>
      <c r="BK2245" s="104"/>
      <c r="BL2245" s="104"/>
      <c r="BM2245" s="104"/>
      <c r="BN2245" s="104"/>
      <c r="BO2245" s="104"/>
      <c r="BP2245" s="104"/>
      <c r="BQ2245" s="104"/>
      <c r="BR2245" s="104"/>
      <c r="BS2245" s="104"/>
      <c r="BT2245" s="104"/>
      <c r="BU2245" s="104"/>
      <c r="BV2245" s="104"/>
      <c r="BW2245" s="104"/>
      <c r="BX2245" s="104"/>
      <c r="BY2245" s="104"/>
      <c r="BZ2245" s="104"/>
      <c r="CA2245" s="104"/>
      <c r="CB2245" s="104"/>
      <c r="CC2245" s="104"/>
      <c r="CD2245" s="104"/>
      <c r="CE2245" s="104"/>
      <c r="CF2245" s="104"/>
      <c r="CG2245" s="104"/>
      <c r="CH2245" s="104"/>
      <c r="CI2245" s="104"/>
      <c r="CJ2245" s="104"/>
      <c r="CK2245" s="104"/>
      <c r="CL2245" s="104"/>
      <c r="CM2245" s="104"/>
      <c r="CN2245" s="104"/>
      <c r="CO2245" s="104"/>
      <c r="CP2245" s="104"/>
      <c r="CQ2245" s="104"/>
      <c r="CR2245" s="104"/>
      <c r="CS2245" s="104"/>
      <c r="CT2245" s="104"/>
      <c r="CU2245" s="104"/>
      <c r="CV2245" s="104"/>
      <c r="CW2245" s="104"/>
      <c r="CX2245" s="104"/>
      <c r="CY2245" s="104"/>
      <c r="CZ2245" s="104"/>
      <c r="DA2245" s="104"/>
      <c r="DB2245" s="104"/>
      <c r="DC2245" s="104"/>
      <c r="DD2245" s="104"/>
      <c r="DE2245" s="104"/>
      <c r="DF2245" s="104"/>
      <c r="DG2245" s="104"/>
      <c r="DH2245" s="104"/>
      <c r="DI2245" s="104"/>
      <c r="DJ2245" s="107"/>
    </row>
    <row r="2246" spans="1:114" x14ac:dyDescent="0.2">
      <c r="A2246" s="164"/>
      <c r="B2246" s="165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Q2246" s="116"/>
      <c r="R2246" s="116"/>
      <c r="S2246" s="116"/>
      <c r="T2246" s="116"/>
      <c r="U2246" s="116"/>
      <c r="V2246" s="116"/>
      <c r="W2246" s="116"/>
      <c r="X2246" s="116"/>
      <c r="Y2246" s="122"/>
      <c r="Z2246" s="104"/>
      <c r="AA2246" s="104"/>
      <c r="AB2246" s="104"/>
      <c r="AC2246" s="104"/>
      <c r="AD2246" s="104"/>
      <c r="AE2246" s="104"/>
      <c r="AF2246" s="104"/>
      <c r="AG2246" s="104"/>
      <c r="AH2246" s="104"/>
      <c r="AI2246" s="104"/>
      <c r="AJ2246" s="104"/>
      <c r="AK2246" s="104"/>
      <c r="AL2246" s="104"/>
      <c r="AM2246" s="104"/>
      <c r="AN2246" s="104"/>
      <c r="AO2246" s="104"/>
      <c r="AP2246" s="104"/>
      <c r="AQ2246" s="104"/>
      <c r="AR2246" s="104"/>
      <c r="AS2246" s="104"/>
      <c r="AT2246" s="104"/>
      <c r="AU2246" s="104"/>
      <c r="AV2246" s="104"/>
      <c r="AW2246" s="104"/>
      <c r="AX2246" s="104"/>
      <c r="AY2246" s="104"/>
      <c r="AZ2246" s="104"/>
      <c r="BA2246" s="104"/>
      <c r="BB2246" s="104"/>
      <c r="BC2246" s="104"/>
      <c r="BD2246" s="104"/>
      <c r="BE2246" s="104"/>
      <c r="BF2246" s="104"/>
      <c r="BG2246" s="104"/>
      <c r="BH2246" s="104"/>
      <c r="BI2246" s="104"/>
      <c r="BJ2246" s="104"/>
      <c r="BK2246" s="104"/>
      <c r="BL2246" s="104"/>
      <c r="BM2246" s="104"/>
      <c r="BN2246" s="104"/>
      <c r="BO2246" s="104"/>
      <c r="BP2246" s="104"/>
      <c r="BQ2246" s="104"/>
      <c r="BR2246" s="104"/>
      <c r="BS2246" s="104"/>
      <c r="BT2246" s="104"/>
      <c r="BU2246" s="104"/>
      <c r="BV2246" s="104"/>
      <c r="BW2246" s="104"/>
      <c r="BX2246" s="104"/>
      <c r="BY2246" s="104"/>
      <c r="BZ2246" s="104"/>
      <c r="CA2246" s="104"/>
      <c r="CB2246" s="104"/>
      <c r="CC2246" s="104"/>
      <c r="CD2246" s="104"/>
      <c r="CE2246" s="104"/>
      <c r="CF2246" s="104"/>
      <c r="CG2246" s="104"/>
      <c r="CH2246" s="104"/>
      <c r="CI2246" s="104"/>
      <c r="CJ2246" s="104"/>
      <c r="CK2246" s="104"/>
      <c r="CL2246" s="104"/>
      <c r="CM2246" s="104"/>
      <c r="CN2246" s="104"/>
      <c r="CO2246" s="104"/>
      <c r="CP2246" s="104"/>
      <c r="CQ2246" s="104"/>
      <c r="CR2246" s="104"/>
      <c r="CS2246" s="104"/>
      <c r="CT2246" s="104"/>
      <c r="CU2246" s="104"/>
      <c r="CV2246" s="104"/>
      <c r="CW2246" s="104"/>
      <c r="CX2246" s="104"/>
      <c r="CY2246" s="104"/>
      <c r="CZ2246" s="104"/>
      <c r="DA2246" s="104"/>
      <c r="DB2246" s="104"/>
      <c r="DC2246" s="104"/>
      <c r="DD2246" s="104"/>
      <c r="DE2246" s="104"/>
      <c r="DF2246" s="104"/>
      <c r="DG2246" s="104"/>
      <c r="DH2246" s="104"/>
      <c r="DI2246" s="104"/>
      <c r="DJ2246" s="107"/>
    </row>
    <row r="2247" spans="1:114" x14ac:dyDescent="0.2">
      <c r="A2247" s="164"/>
      <c r="B2247" s="165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Q2247" s="116"/>
      <c r="R2247" s="116"/>
      <c r="S2247" s="116"/>
      <c r="T2247" s="116"/>
      <c r="U2247" s="116"/>
      <c r="V2247" s="116"/>
      <c r="W2247" s="116"/>
      <c r="X2247" s="116"/>
      <c r="Y2247" s="122"/>
      <c r="Z2247" s="104"/>
      <c r="AA2247" s="104"/>
      <c r="AB2247" s="104"/>
      <c r="AC2247" s="104"/>
      <c r="AD2247" s="104"/>
      <c r="AE2247" s="104"/>
      <c r="AF2247" s="104"/>
      <c r="AG2247" s="104"/>
      <c r="AH2247" s="104"/>
      <c r="AI2247" s="104"/>
      <c r="AJ2247" s="104"/>
      <c r="AK2247" s="104"/>
      <c r="AL2247" s="104"/>
      <c r="AM2247" s="104"/>
      <c r="AN2247" s="104"/>
      <c r="AO2247" s="104"/>
      <c r="AP2247" s="104"/>
      <c r="AQ2247" s="104"/>
      <c r="AR2247" s="104"/>
      <c r="AS2247" s="104"/>
      <c r="AT2247" s="104"/>
      <c r="AU2247" s="104"/>
      <c r="AV2247" s="104"/>
      <c r="AW2247" s="104"/>
      <c r="AX2247" s="104"/>
      <c r="AY2247" s="104"/>
      <c r="AZ2247" s="104"/>
      <c r="BA2247" s="104"/>
      <c r="BB2247" s="104"/>
      <c r="BC2247" s="104"/>
      <c r="BD2247" s="104"/>
      <c r="BE2247" s="104"/>
      <c r="BF2247" s="104"/>
      <c r="BG2247" s="104"/>
      <c r="BH2247" s="104"/>
      <c r="BI2247" s="104"/>
      <c r="BJ2247" s="104"/>
      <c r="BK2247" s="104"/>
      <c r="BL2247" s="104"/>
      <c r="BM2247" s="104"/>
      <c r="BN2247" s="104"/>
      <c r="BO2247" s="104"/>
      <c r="BP2247" s="104"/>
      <c r="BQ2247" s="104"/>
      <c r="BR2247" s="104"/>
      <c r="BS2247" s="104"/>
      <c r="BT2247" s="104"/>
      <c r="BU2247" s="104"/>
      <c r="BV2247" s="104"/>
      <c r="BW2247" s="104"/>
      <c r="BX2247" s="104"/>
      <c r="BY2247" s="104"/>
      <c r="BZ2247" s="104"/>
      <c r="CA2247" s="104"/>
      <c r="CB2247" s="104"/>
      <c r="CC2247" s="104"/>
      <c r="CD2247" s="104"/>
      <c r="CE2247" s="104"/>
      <c r="CF2247" s="104"/>
      <c r="CG2247" s="104"/>
      <c r="CH2247" s="104"/>
      <c r="CI2247" s="104"/>
      <c r="CJ2247" s="104"/>
      <c r="CK2247" s="104"/>
      <c r="CL2247" s="104"/>
      <c r="CM2247" s="104"/>
      <c r="CN2247" s="104"/>
      <c r="CO2247" s="104"/>
      <c r="CP2247" s="104"/>
      <c r="CQ2247" s="104"/>
      <c r="CR2247" s="104"/>
      <c r="CS2247" s="104"/>
      <c r="CT2247" s="104"/>
      <c r="CU2247" s="104"/>
      <c r="CV2247" s="104"/>
      <c r="CW2247" s="104"/>
      <c r="CX2247" s="104"/>
      <c r="CY2247" s="104"/>
      <c r="CZ2247" s="104"/>
      <c r="DA2247" s="104"/>
      <c r="DB2247" s="104"/>
      <c r="DC2247" s="104"/>
      <c r="DD2247" s="104"/>
      <c r="DE2247" s="104"/>
      <c r="DF2247" s="104"/>
      <c r="DG2247" s="104"/>
      <c r="DH2247" s="104"/>
      <c r="DI2247" s="104"/>
      <c r="DJ2247" s="107"/>
    </row>
    <row r="2248" spans="1:114" x14ac:dyDescent="0.2">
      <c r="A2248" s="164"/>
      <c r="B2248" s="165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Q2248" s="116"/>
      <c r="R2248" s="116"/>
      <c r="S2248" s="116"/>
      <c r="T2248" s="116"/>
      <c r="U2248" s="116"/>
      <c r="V2248" s="116"/>
      <c r="W2248" s="116"/>
      <c r="X2248" s="116"/>
      <c r="Y2248" s="122"/>
      <c r="Z2248" s="104"/>
      <c r="AA2248" s="104"/>
      <c r="AB2248" s="104"/>
      <c r="AC2248" s="104"/>
      <c r="AD2248" s="104"/>
      <c r="AE2248" s="104"/>
      <c r="AF2248" s="104"/>
      <c r="AG2248" s="104"/>
      <c r="AH2248" s="104"/>
      <c r="AI2248" s="104"/>
      <c r="AJ2248" s="104"/>
      <c r="AK2248" s="104"/>
      <c r="AL2248" s="104"/>
      <c r="AM2248" s="104"/>
      <c r="AN2248" s="104"/>
      <c r="AO2248" s="104"/>
      <c r="AP2248" s="104"/>
      <c r="AQ2248" s="104"/>
      <c r="AR2248" s="104"/>
      <c r="AS2248" s="104"/>
      <c r="AT2248" s="104"/>
      <c r="AU2248" s="104"/>
      <c r="AV2248" s="104"/>
      <c r="AW2248" s="104"/>
      <c r="AX2248" s="104"/>
      <c r="AY2248" s="104"/>
      <c r="AZ2248" s="104"/>
      <c r="BA2248" s="104"/>
      <c r="BB2248" s="104"/>
      <c r="BC2248" s="104"/>
      <c r="BD2248" s="104"/>
      <c r="BE2248" s="104"/>
      <c r="BF2248" s="104"/>
      <c r="BG2248" s="104"/>
      <c r="BH2248" s="104"/>
      <c r="BI2248" s="104"/>
      <c r="BJ2248" s="104"/>
      <c r="BK2248" s="104"/>
      <c r="BL2248" s="104"/>
      <c r="BM2248" s="104"/>
      <c r="BN2248" s="104"/>
      <c r="BO2248" s="104"/>
      <c r="BP2248" s="104"/>
      <c r="BQ2248" s="104"/>
      <c r="BR2248" s="104"/>
      <c r="BS2248" s="104"/>
      <c r="BT2248" s="104"/>
      <c r="BU2248" s="104"/>
      <c r="BV2248" s="104"/>
      <c r="BW2248" s="104"/>
      <c r="BX2248" s="104"/>
      <c r="BY2248" s="104"/>
      <c r="BZ2248" s="104"/>
      <c r="CA2248" s="104"/>
      <c r="CB2248" s="104"/>
      <c r="CC2248" s="104"/>
      <c r="CD2248" s="104"/>
      <c r="CE2248" s="104"/>
      <c r="CF2248" s="104"/>
      <c r="CG2248" s="104"/>
      <c r="CH2248" s="104"/>
      <c r="CI2248" s="104"/>
      <c r="CJ2248" s="104"/>
      <c r="CK2248" s="104"/>
      <c r="CL2248" s="104"/>
      <c r="CM2248" s="104"/>
      <c r="CN2248" s="104"/>
      <c r="CO2248" s="104"/>
      <c r="CP2248" s="104"/>
      <c r="CQ2248" s="104"/>
      <c r="CR2248" s="104"/>
      <c r="CS2248" s="104"/>
      <c r="CT2248" s="104"/>
      <c r="CU2248" s="104"/>
      <c r="CV2248" s="104"/>
      <c r="CW2248" s="104"/>
      <c r="CX2248" s="104"/>
      <c r="CY2248" s="104"/>
      <c r="CZ2248" s="104"/>
      <c r="DA2248" s="104"/>
      <c r="DB2248" s="104"/>
      <c r="DC2248" s="104"/>
      <c r="DD2248" s="104"/>
      <c r="DE2248" s="104"/>
      <c r="DF2248" s="104"/>
      <c r="DG2248" s="104"/>
      <c r="DH2248" s="104"/>
      <c r="DI2248" s="104"/>
      <c r="DJ2248" s="107"/>
    </row>
    <row r="2249" spans="1:114" x14ac:dyDescent="0.2">
      <c r="A2249" s="164"/>
      <c r="B2249" s="165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Q2249" s="116"/>
      <c r="R2249" s="116"/>
      <c r="S2249" s="116"/>
      <c r="T2249" s="116"/>
      <c r="U2249" s="116"/>
      <c r="V2249" s="116"/>
      <c r="W2249" s="116"/>
      <c r="X2249" s="116"/>
      <c r="Y2249" s="122"/>
      <c r="Z2249" s="104"/>
      <c r="AA2249" s="104"/>
      <c r="AB2249" s="104"/>
      <c r="AC2249" s="104"/>
      <c r="AD2249" s="104"/>
      <c r="AE2249" s="104"/>
      <c r="AF2249" s="104"/>
      <c r="AG2249" s="104"/>
      <c r="AH2249" s="104"/>
      <c r="AI2249" s="104"/>
      <c r="AJ2249" s="104"/>
      <c r="AK2249" s="104"/>
      <c r="AL2249" s="104"/>
      <c r="AM2249" s="104"/>
      <c r="AN2249" s="104"/>
      <c r="AO2249" s="104"/>
      <c r="AP2249" s="104"/>
      <c r="AQ2249" s="104"/>
      <c r="AR2249" s="104"/>
      <c r="AS2249" s="104"/>
      <c r="AT2249" s="104"/>
      <c r="AU2249" s="104"/>
      <c r="AV2249" s="104"/>
      <c r="AW2249" s="104"/>
      <c r="AX2249" s="104"/>
      <c r="AY2249" s="104"/>
      <c r="AZ2249" s="104"/>
      <c r="BA2249" s="104"/>
      <c r="BB2249" s="104"/>
      <c r="BC2249" s="104"/>
      <c r="BD2249" s="104"/>
      <c r="BE2249" s="104"/>
      <c r="BF2249" s="104"/>
      <c r="BG2249" s="104"/>
      <c r="BH2249" s="104"/>
      <c r="BI2249" s="104"/>
      <c r="BJ2249" s="104"/>
      <c r="BK2249" s="104"/>
      <c r="BL2249" s="104"/>
      <c r="BM2249" s="104"/>
      <c r="BN2249" s="104"/>
      <c r="BO2249" s="104"/>
      <c r="BP2249" s="104"/>
      <c r="BQ2249" s="104"/>
      <c r="BR2249" s="104"/>
      <c r="BS2249" s="104"/>
      <c r="BT2249" s="104"/>
      <c r="BU2249" s="104"/>
      <c r="BV2249" s="104"/>
      <c r="BW2249" s="104"/>
      <c r="BX2249" s="104"/>
      <c r="BY2249" s="104"/>
      <c r="BZ2249" s="104"/>
      <c r="CA2249" s="104"/>
      <c r="CB2249" s="104"/>
      <c r="CC2249" s="104"/>
      <c r="CD2249" s="104"/>
      <c r="CE2249" s="104"/>
      <c r="CF2249" s="104"/>
      <c r="CG2249" s="104"/>
      <c r="CH2249" s="104"/>
      <c r="CI2249" s="104"/>
      <c r="CJ2249" s="104"/>
      <c r="CK2249" s="104"/>
      <c r="CL2249" s="104"/>
      <c r="CM2249" s="104"/>
      <c r="CN2249" s="104"/>
      <c r="CO2249" s="104"/>
      <c r="CP2249" s="104"/>
      <c r="CQ2249" s="104"/>
      <c r="CR2249" s="104"/>
      <c r="CS2249" s="104"/>
      <c r="CT2249" s="104"/>
      <c r="CU2249" s="104"/>
      <c r="CV2249" s="104"/>
      <c r="CW2249" s="104"/>
      <c r="CX2249" s="104"/>
      <c r="CY2249" s="104"/>
      <c r="CZ2249" s="104"/>
      <c r="DA2249" s="104"/>
      <c r="DB2249" s="104"/>
      <c r="DC2249" s="104"/>
      <c r="DD2249" s="104"/>
      <c r="DE2249" s="104"/>
      <c r="DF2249" s="104"/>
      <c r="DG2249" s="104"/>
      <c r="DH2249" s="104"/>
      <c r="DI2249" s="104"/>
      <c r="DJ2249" s="107"/>
    </row>
    <row r="2250" spans="1:114" x14ac:dyDescent="0.2">
      <c r="A2250" s="164"/>
      <c r="B2250" s="165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Q2250" s="116"/>
      <c r="R2250" s="116"/>
      <c r="S2250" s="116"/>
      <c r="T2250" s="116"/>
      <c r="U2250" s="116"/>
      <c r="V2250" s="116"/>
      <c r="W2250" s="116"/>
      <c r="X2250" s="116"/>
      <c r="Y2250" s="122"/>
      <c r="Z2250" s="104"/>
      <c r="AA2250" s="104"/>
      <c r="AB2250" s="104"/>
      <c r="AC2250" s="104"/>
      <c r="AD2250" s="104"/>
      <c r="AE2250" s="104"/>
      <c r="AF2250" s="104"/>
      <c r="AG2250" s="104"/>
      <c r="AH2250" s="104"/>
      <c r="AI2250" s="104"/>
      <c r="AJ2250" s="104"/>
      <c r="AK2250" s="104"/>
      <c r="AL2250" s="104"/>
      <c r="AM2250" s="104"/>
      <c r="AN2250" s="104"/>
      <c r="AO2250" s="104"/>
      <c r="AP2250" s="104"/>
      <c r="AQ2250" s="104"/>
      <c r="AR2250" s="104"/>
      <c r="AS2250" s="104"/>
      <c r="AT2250" s="104"/>
      <c r="AU2250" s="104"/>
      <c r="AV2250" s="104"/>
      <c r="AW2250" s="104"/>
      <c r="AX2250" s="104"/>
      <c r="AY2250" s="104"/>
      <c r="AZ2250" s="104"/>
      <c r="BA2250" s="104"/>
      <c r="BB2250" s="104"/>
      <c r="BC2250" s="104"/>
      <c r="BD2250" s="104"/>
      <c r="BE2250" s="104"/>
      <c r="BF2250" s="104"/>
      <c r="BG2250" s="104"/>
      <c r="BH2250" s="104"/>
      <c r="BI2250" s="104"/>
      <c r="BJ2250" s="104"/>
      <c r="BK2250" s="104"/>
      <c r="BL2250" s="104"/>
      <c r="BM2250" s="104"/>
      <c r="BN2250" s="104"/>
      <c r="BO2250" s="104"/>
      <c r="BP2250" s="104"/>
      <c r="BQ2250" s="104"/>
      <c r="BR2250" s="104"/>
      <c r="BS2250" s="104"/>
      <c r="BT2250" s="104"/>
      <c r="BU2250" s="104"/>
      <c r="BV2250" s="104"/>
      <c r="BW2250" s="104"/>
      <c r="BX2250" s="104"/>
      <c r="BY2250" s="104"/>
      <c r="BZ2250" s="104"/>
      <c r="CA2250" s="104"/>
      <c r="CB2250" s="104"/>
      <c r="CC2250" s="104"/>
      <c r="CD2250" s="104"/>
      <c r="CE2250" s="104"/>
      <c r="CF2250" s="104"/>
      <c r="CG2250" s="104"/>
      <c r="CH2250" s="104"/>
      <c r="CI2250" s="104"/>
      <c r="CJ2250" s="104"/>
      <c r="CK2250" s="104"/>
      <c r="CL2250" s="104"/>
      <c r="CM2250" s="104"/>
      <c r="CN2250" s="104"/>
      <c r="CO2250" s="104"/>
      <c r="CP2250" s="104"/>
      <c r="CQ2250" s="104"/>
      <c r="CR2250" s="104"/>
      <c r="CS2250" s="104"/>
      <c r="CT2250" s="104"/>
      <c r="CU2250" s="104"/>
      <c r="CV2250" s="104"/>
      <c r="CW2250" s="104"/>
      <c r="CX2250" s="104"/>
      <c r="CY2250" s="104"/>
      <c r="CZ2250" s="104"/>
      <c r="DA2250" s="104"/>
      <c r="DB2250" s="104"/>
      <c r="DC2250" s="104"/>
      <c r="DD2250" s="104"/>
      <c r="DE2250" s="104"/>
      <c r="DF2250" s="104"/>
      <c r="DG2250" s="104"/>
      <c r="DH2250" s="104"/>
      <c r="DI2250" s="104"/>
      <c r="DJ2250" s="107"/>
    </row>
    <row r="2251" spans="1:114" x14ac:dyDescent="0.2">
      <c r="A2251" s="164"/>
      <c r="B2251" s="165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Q2251" s="116"/>
      <c r="R2251" s="116"/>
      <c r="S2251" s="116"/>
      <c r="T2251" s="116"/>
      <c r="U2251" s="116"/>
      <c r="V2251" s="116"/>
      <c r="W2251" s="116"/>
      <c r="X2251" s="116"/>
      <c r="Y2251" s="122"/>
      <c r="Z2251" s="104"/>
      <c r="AA2251" s="104"/>
      <c r="AB2251" s="104"/>
      <c r="AC2251" s="104"/>
      <c r="AD2251" s="104"/>
      <c r="AE2251" s="104"/>
      <c r="AF2251" s="104"/>
      <c r="AG2251" s="104"/>
      <c r="AH2251" s="104"/>
      <c r="AI2251" s="104"/>
      <c r="AJ2251" s="104"/>
      <c r="AK2251" s="104"/>
      <c r="AL2251" s="104"/>
      <c r="AM2251" s="104"/>
      <c r="AN2251" s="104"/>
      <c r="AO2251" s="104"/>
      <c r="AP2251" s="104"/>
      <c r="AQ2251" s="104"/>
      <c r="AR2251" s="104"/>
      <c r="AS2251" s="104"/>
      <c r="AT2251" s="104"/>
      <c r="AU2251" s="104"/>
      <c r="AV2251" s="104"/>
      <c r="AW2251" s="104"/>
      <c r="AX2251" s="104"/>
      <c r="AY2251" s="104"/>
      <c r="AZ2251" s="104"/>
      <c r="BA2251" s="104"/>
      <c r="BB2251" s="104"/>
      <c r="BC2251" s="104"/>
      <c r="BD2251" s="104"/>
      <c r="BE2251" s="104"/>
      <c r="BF2251" s="104"/>
      <c r="BG2251" s="104"/>
      <c r="BH2251" s="104"/>
      <c r="BI2251" s="104"/>
      <c r="BJ2251" s="104"/>
      <c r="BK2251" s="104"/>
      <c r="BL2251" s="104"/>
      <c r="BM2251" s="104"/>
      <c r="BN2251" s="104"/>
      <c r="BO2251" s="104"/>
      <c r="BP2251" s="104"/>
      <c r="BQ2251" s="104"/>
      <c r="BR2251" s="104"/>
      <c r="BS2251" s="104"/>
      <c r="BT2251" s="104"/>
      <c r="BU2251" s="104"/>
      <c r="BV2251" s="104"/>
      <c r="BW2251" s="104"/>
      <c r="BX2251" s="104"/>
      <c r="BY2251" s="104"/>
      <c r="BZ2251" s="104"/>
      <c r="CA2251" s="104"/>
      <c r="CB2251" s="104"/>
      <c r="CC2251" s="104"/>
      <c r="CD2251" s="104"/>
      <c r="CE2251" s="104"/>
      <c r="CF2251" s="104"/>
      <c r="CG2251" s="104"/>
      <c r="CH2251" s="104"/>
      <c r="CI2251" s="104"/>
      <c r="CJ2251" s="104"/>
      <c r="CK2251" s="104"/>
      <c r="CL2251" s="104"/>
      <c r="CM2251" s="104"/>
      <c r="CN2251" s="104"/>
      <c r="CO2251" s="104"/>
      <c r="CP2251" s="104"/>
      <c r="CQ2251" s="104"/>
      <c r="CR2251" s="104"/>
      <c r="CS2251" s="104"/>
      <c r="CT2251" s="104"/>
      <c r="CU2251" s="104"/>
      <c r="CV2251" s="104"/>
      <c r="CW2251" s="104"/>
      <c r="CX2251" s="104"/>
      <c r="CY2251" s="104"/>
      <c r="CZ2251" s="104"/>
      <c r="DA2251" s="104"/>
      <c r="DB2251" s="104"/>
      <c r="DC2251" s="104"/>
      <c r="DD2251" s="104"/>
      <c r="DE2251" s="104"/>
      <c r="DF2251" s="104"/>
      <c r="DG2251" s="104"/>
      <c r="DH2251" s="104"/>
      <c r="DI2251" s="104"/>
      <c r="DJ2251" s="107"/>
    </row>
    <row r="2252" spans="1:114" x14ac:dyDescent="0.2">
      <c r="A2252" s="164"/>
      <c r="B2252" s="165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Q2252" s="116"/>
      <c r="R2252" s="116"/>
      <c r="S2252" s="116"/>
      <c r="T2252" s="116"/>
      <c r="U2252" s="116"/>
      <c r="V2252" s="116"/>
      <c r="W2252" s="116"/>
      <c r="X2252" s="116"/>
      <c r="Y2252" s="122"/>
      <c r="Z2252" s="104"/>
      <c r="AA2252" s="104"/>
      <c r="AB2252" s="104"/>
      <c r="AC2252" s="104"/>
      <c r="AD2252" s="104"/>
      <c r="AE2252" s="104"/>
      <c r="AF2252" s="104"/>
      <c r="AG2252" s="104"/>
      <c r="AH2252" s="104"/>
      <c r="AI2252" s="104"/>
      <c r="AJ2252" s="104"/>
      <c r="AK2252" s="104"/>
      <c r="AL2252" s="104"/>
      <c r="AM2252" s="104"/>
      <c r="AN2252" s="104"/>
      <c r="AO2252" s="104"/>
      <c r="AP2252" s="104"/>
      <c r="AQ2252" s="104"/>
      <c r="AR2252" s="104"/>
      <c r="AS2252" s="104"/>
      <c r="AT2252" s="104"/>
      <c r="AU2252" s="104"/>
      <c r="AV2252" s="104"/>
      <c r="AW2252" s="104"/>
      <c r="AX2252" s="104"/>
      <c r="AY2252" s="104"/>
      <c r="AZ2252" s="104"/>
      <c r="BA2252" s="104"/>
      <c r="BB2252" s="104"/>
      <c r="BC2252" s="104"/>
      <c r="BD2252" s="104"/>
      <c r="BE2252" s="104"/>
      <c r="BF2252" s="104"/>
      <c r="BG2252" s="104"/>
      <c r="BH2252" s="104"/>
      <c r="BI2252" s="104"/>
      <c r="BJ2252" s="104"/>
      <c r="BK2252" s="104"/>
      <c r="BL2252" s="104"/>
      <c r="BM2252" s="104"/>
      <c r="BN2252" s="104"/>
      <c r="BO2252" s="104"/>
      <c r="BP2252" s="104"/>
      <c r="BQ2252" s="104"/>
      <c r="BR2252" s="104"/>
      <c r="BS2252" s="104"/>
      <c r="BT2252" s="104"/>
      <c r="BU2252" s="104"/>
      <c r="BV2252" s="104"/>
      <c r="BW2252" s="104"/>
      <c r="BX2252" s="104"/>
      <c r="BY2252" s="104"/>
      <c r="BZ2252" s="104"/>
      <c r="CA2252" s="104"/>
      <c r="CB2252" s="104"/>
      <c r="CC2252" s="104"/>
      <c r="CD2252" s="104"/>
      <c r="CE2252" s="104"/>
      <c r="CF2252" s="104"/>
      <c r="CG2252" s="104"/>
      <c r="CH2252" s="104"/>
      <c r="CI2252" s="104"/>
      <c r="CJ2252" s="104"/>
      <c r="CK2252" s="104"/>
      <c r="CL2252" s="104"/>
      <c r="CM2252" s="104"/>
      <c r="CN2252" s="104"/>
      <c r="CO2252" s="104"/>
      <c r="CP2252" s="104"/>
      <c r="CQ2252" s="104"/>
      <c r="CR2252" s="104"/>
      <c r="CS2252" s="104"/>
      <c r="CT2252" s="104"/>
      <c r="CU2252" s="104"/>
      <c r="CV2252" s="104"/>
      <c r="CW2252" s="104"/>
      <c r="CX2252" s="104"/>
      <c r="CY2252" s="104"/>
      <c r="CZ2252" s="104"/>
      <c r="DA2252" s="104"/>
      <c r="DB2252" s="104"/>
      <c r="DC2252" s="104"/>
      <c r="DD2252" s="104"/>
      <c r="DE2252" s="104"/>
      <c r="DF2252" s="104"/>
      <c r="DG2252" s="104"/>
      <c r="DH2252" s="104"/>
      <c r="DI2252" s="104"/>
      <c r="DJ2252" s="107"/>
    </row>
    <row r="2253" spans="1:114" x14ac:dyDescent="0.2">
      <c r="A2253" s="164"/>
      <c r="B2253" s="165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Q2253" s="116"/>
      <c r="R2253" s="116"/>
      <c r="S2253" s="116"/>
      <c r="T2253" s="116"/>
      <c r="U2253" s="116"/>
      <c r="V2253" s="116"/>
      <c r="W2253" s="116"/>
      <c r="X2253" s="116"/>
      <c r="Y2253" s="122"/>
      <c r="Z2253" s="104"/>
      <c r="AA2253" s="104"/>
      <c r="AB2253" s="104"/>
      <c r="AC2253" s="104"/>
      <c r="AD2253" s="104"/>
      <c r="AE2253" s="104"/>
      <c r="AF2253" s="104"/>
      <c r="AG2253" s="104"/>
      <c r="AH2253" s="104"/>
      <c r="AI2253" s="104"/>
      <c r="AJ2253" s="104"/>
      <c r="AK2253" s="104"/>
      <c r="AL2253" s="104"/>
      <c r="AM2253" s="104"/>
      <c r="AN2253" s="104"/>
      <c r="AO2253" s="104"/>
      <c r="AP2253" s="104"/>
      <c r="AQ2253" s="104"/>
      <c r="AR2253" s="104"/>
      <c r="AS2253" s="104"/>
      <c r="AT2253" s="104"/>
      <c r="AU2253" s="104"/>
      <c r="AV2253" s="104"/>
      <c r="AW2253" s="104"/>
      <c r="AX2253" s="104"/>
      <c r="AY2253" s="104"/>
      <c r="AZ2253" s="104"/>
      <c r="BA2253" s="104"/>
      <c r="BB2253" s="104"/>
      <c r="BC2253" s="104"/>
      <c r="BD2253" s="104"/>
      <c r="BE2253" s="104"/>
      <c r="BF2253" s="104"/>
      <c r="BG2253" s="104"/>
      <c r="BH2253" s="104"/>
      <c r="BI2253" s="104"/>
      <c r="BJ2253" s="104"/>
      <c r="BK2253" s="104"/>
      <c r="BL2253" s="104"/>
      <c r="BM2253" s="104"/>
      <c r="BN2253" s="104"/>
      <c r="BO2253" s="104"/>
      <c r="BP2253" s="104"/>
      <c r="BQ2253" s="104"/>
      <c r="BR2253" s="104"/>
      <c r="BS2253" s="104"/>
      <c r="BT2253" s="104"/>
      <c r="BU2253" s="104"/>
      <c r="BV2253" s="104"/>
      <c r="BW2253" s="104"/>
      <c r="BX2253" s="104"/>
      <c r="BY2253" s="104"/>
      <c r="BZ2253" s="104"/>
      <c r="CA2253" s="104"/>
      <c r="CB2253" s="104"/>
      <c r="CC2253" s="104"/>
      <c r="CD2253" s="104"/>
      <c r="CE2253" s="104"/>
      <c r="CF2253" s="104"/>
      <c r="CG2253" s="104"/>
      <c r="CH2253" s="104"/>
      <c r="CI2253" s="104"/>
      <c r="CJ2253" s="104"/>
      <c r="CK2253" s="104"/>
      <c r="CL2253" s="104"/>
      <c r="CM2253" s="104"/>
      <c r="CN2253" s="104"/>
      <c r="CO2253" s="104"/>
      <c r="CP2253" s="104"/>
      <c r="CQ2253" s="104"/>
      <c r="CR2253" s="104"/>
      <c r="CS2253" s="104"/>
      <c r="CT2253" s="104"/>
      <c r="CU2253" s="104"/>
      <c r="CV2253" s="104"/>
      <c r="CW2253" s="104"/>
      <c r="CX2253" s="104"/>
      <c r="CY2253" s="104"/>
      <c r="CZ2253" s="104"/>
      <c r="DA2253" s="104"/>
      <c r="DB2253" s="104"/>
      <c r="DC2253" s="104"/>
      <c r="DD2253" s="104"/>
      <c r="DE2253" s="104"/>
      <c r="DF2253" s="104"/>
      <c r="DG2253" s="104"/>
      <c r="DH2253" s="104"/>
      <c r="DI2253" s="104"/>
      <c r="DJ2253" s="107"/>
    </row>
    <row r="2254" spans="1:114" x14ac:dyDescent="0.2">
      <c r="A2254" s="164"/>
      <c r="B2254" s="165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Q2254" s="116"/>
      <c r="R2254" s="116"/>
      <c r="S2254" s="116"/>
      <c r="T2254" s="116"/>
      <c r="U2254" s="116"/>
      <c r="V2254" s="116"/>
      <c r="W2254" s="116"/>
      <c r="X2254" s="116"/>
      <c r="Y2254" s="122"/>
      <c r="Z2254" s="104"/>
      <c r="AA2254" s="104"/>
      <c r="AB2254" s="104"/>
      <c r="AC2254" s="104"/>
      <c r="AD2254" s="104"/>
      <c r="AE2254" s="104"/>
      <c r="AF2254" s="104"/>
      <c r="AG2254" s="104"/>
      <c r="AH2254" s="104"/>
      <c r="AI2254" s="104"/>
      <c r="AJ2254" s="104"/>
      <c r="AK2254" s="104"/>
      <c r="AL2254" s="104"/>
      <c r="AM2254" s="104"/>
      <c r="AN2254" s="104"/>
      <c r="AO2254" s="104"/>
      <c r="AP2254" s="104"/>
      <c r="AQ2254" s="104"/>
      <c r="AR2254" s="104"/>
      <c r="AS2254" s="104"/>
      <c r="AT2254" s="104"/>
      <c r="AU2254" s="104"/>
      <c r="AV2254" s="104"/>
      <c r="AW2254" s="104"/>
      <c r="AX2254" s="104"/>
      <c r="AY2254" s="104"/>
      <c r="AZ2254" s="104"/>
      <c r="BA2254" s="104"/>
      <c r="BB2254" s="104"/>
      <c r="BC2254" s="104"/>
      <c r="BD2254" s="104"/>
      <c r="BE2254" s="104"/>
      <c r="BF2254" s="104"/>
      <c r="BG2254" s="104"/>
      <c r="BH2254" s="104"/>
      <c r="BI2254" s="104"/>
      <c r="BJ2254" s="104"/>
      <c r="BK2254" s="104"/>
      <c r="BL2254" s="104"/>
      <c r="BM2254" s="104"/>
      <c r="BN2254" s="104"/>
      <c r="BO2254" s="104"/>
      <c r="BP2254" s="104"/>
      <c r="BQ2254" s="104"/>
      <c r="BR2254" s="104"/>
      <c r="BS2254" s="104"/>
      <c r="BT2254" s="104"/>
      <c r="BU2254" s="104"/>
      <c r="BV2254" s="104"/>
      <c r="BW2254" s="104"/>
      <c r="BX2254" s="104"/>
      <c r="BY2254" s="104"/>
      <c r="BZ2254" s="104"/>
      <c r="CA2254" s="104"/>
      <c r="CB2254" s="104"/>
      <c r="CC2254" s="104"/>
      <c r="CD2254" s="104"/>
      <c r="CE2254" s="104"/>
      <c r="CF2254" s="104"/>
      <c r="CG2254" s="104"/>
      <c r="CH2254" s="104"/>
      <c r="CI2254" s="104"/>
      <c r="CJ2254" s="104"/>
      <c r="CK2254" s="104"/>
      <c r="CL2254" s="104"/>
      <c r="CM2254" s="104"/>
      <c r="CN2254" s="104"/>
      <c r="CO2254" s="104"/>
      <c r="CP2254" s="104"/>
      <c r="CQ2254" s="104"/>
      <c r="CR2254" s="104"/>
      <c r="CS2254" s="104"/>
      <c r="CT2254" s="104"/>
      <c r="CU2254" s="104"/>
      <c r="CV2254" s="104"/>
      <c r="CW2254" s="104"/>
      <c r="CX2254" s="104"/>
      <c r="CY2254" s="104"/>
      <c r="CZ2254" s="104"/>
      <c r="DA2254" s="104"/>
      <c r="DB2254" s="104"/>
      <c r="DC2254" s="104"/>
      <c r="DD2254" s="104"/>
      <c r="DE2254" s="104"/>
      <c r="DF2254" s="104"/>
      <c r="DG2254" s="104"/>
      <c r="DH2254" s="104"/>
      <c r="DI2254" s="104"/>
      <c r="DJ2254" s="107"/>
    </row>
    <row r="2255" spans="1:114" x14ac:dyDescent="0.2">
      <c r="A2255" s="164"/>
      <c r="B2255" s="165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Q2255" s="116"/>
      <c r="R2255" s="116"/>
      <c r="S2255" s="116"/>
      <c r="T2255" s="116"/>
      <c r="U2255" s="116"/>
      <c r="V2255" s="116"/>
      <c r="W2255" s="116"/>
      <c r="X2255" s="116"/>
      <c r="Y2255" s="122"/>
      <c r="Z2255" s="104"/>
      <c r="AA2255" s="104"/>
      <c r="AB2255" s="104"/>
      <c r="AC2255" s="104"/>
      <c r="AD2255" s="104"/>
      <c r="AE2255" s="104"/>
      <c r="AF2255" s="104"/>
      <c r="AG2255" s="104"/>
      <c r="AH2255" s="104"/>
      <c r="AI2255" s="104"/>
      <c r="AJ2255" s="104"/>
      <c r="AK2255" s="104"/>
      <c r="AL2255" s="104"/>
      <c r="AM2255" s="104"/>
      <c r="AN2255" s="104"/>
      <c r="AO2255" s="104"/>
      <c r="AP2255" s="104"/>
      <c r="AQ2255" s="104"/>
      <c r="AR2255" s="104"/>
      <c r="AS2255" s="104"/>
      <c r="AT2255" s="104"/>
      <c r="AU2255" s="104"/>
      <c r="AV2255" s="104"/>
      <c r="AW2255" s="104"/>
      <c r="AX2255" s="104"/>
      <c r="AY2255" s="104"/>
      <c r="AZ2255" s="104"/>
      <c r="BA2255" s="104"/>
      <c r="BB2255" s="104"/>
      <c r="BC2255" s="104"/>
      <c r="BD2255" s="104"/>
      <c r="BE2255" s="104"/>
      <c r="BF2255" s="104"/>
      <c r="BG2255" s="104"/>
      <c r="BH2255" s="104"/>
      <c r="BI2255" s="104"/>
      <c r="BJ2255" s="104"/>
      <c r="BK2255" s="104"/>
      <c r="BL2255" s="104"/>
      <c r="BM2255" s="104"/>
      <c r="BN2255" s="104"/>
      <c r="BO2255" s="104"/>
      <c r="BP2255" s="104"/>
      <c r="BQ2255" s="104"/>
      <c r="BR2255" s="104"/>
      <c r="BS2255" s="104"/>
      <c r="BT2255" s="104"/>
      <c r="BU2255" s="104"/>
      <c r="BV2255" s="104"/>
      <c r="BW2255" s="104"/>
      <c r="BX2255" s="104"/>
      <c r="BY2255" s="104"/>
      <c r="BZ2255" s="104"/>
      <c r="CA2255" s="104"/>
      <c r="CB2255" s="104"/>
      <c r="CC2255" s="104"/>
      <c r="CD2255" s="104"/>
      <c r="CE2255" s="104"/>
      <c r="CF2255" s="104"/>
      <c r="CG2255" s="104"/>
      <c r="CH2255" s="104"/>
      <c r="CI2255" s="104"/>
      <c r="CJ2255" s="104"/>
      <c r="CK2255" s="104"/>
      <c r="CL2255" s="104"/>
      <c r="CM2255" s="104"/>
      <c r="CN2255" s="104"/>
      <c r="CO2255" s="104"/>
      <c r="CP2255" s="104"/>
      <c r="CQ2255" s="104"/>
      <c r="CR2255" s="104"/>
      <c r="CS2255" s="104"/>
      <c r="CT2255" s="104"/>
      <c r="CU2255" s="104"/>
      <c r="CV2255" s="104"/>
      <c r="CW2255" s="104"/>
      <c r="CX2255" s="104"/>
      <c r="CY2255" s="104"/>
      <c r="CZ2255" s="104"/>
      <c r="DA2255" s="104"/>
      <c r="DB2255" s="104"/>
      <c r="DC2255" s="104"/>
      <c r="DD2255" s="104"/>
      <c r="DE2255" s="104"/>
      <c r="DF2255" s="104"/>
      <c r="DG2255" s="104"/>
      <c r="DH2255" s="104"/>
      <c r="DI2255" s="104"/>
      <c r="DJ2255" s="107"/>
    </row>
    <row r="2256" spans="1:114" x14ac:dyDescent="0.2">
      <c r="A2256" s="164"/>
      <c r="B2256" s="165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Q2256" s="116"/>
      <c r="R2256" s="116"/>
      <c r="S2256" s="116"/>
      <c r="T2256" s="116"/>
      <c r="U2256" s="116"/>
      <c r="V2256" s="116"/>
      <c r="W2256" s="116"/>
      <c r="X2256" s="116"/>
      <c r="Y2256" s="122"/>
      <c r="Z2256" s="104"/>
      <c r="AA2256" s="104"/>
      <c r="AB2256" s="104"/>
      <c r="AC2256" s="104"/>
      <c r="AD2256" s="104"/>
      <c r="AE2256" s="104"/>
      <c r="AF2256" s="104"/>
      <c r="AG2256" s="104"/>
      <c r="AH2256" s="104"/>
      <c r="AI2256" s="104"/>
      <c r="AJ2256" s="104"/>
      <c r="AK2256" s="104"/>
      <c r="AL2256" s="104"/>
      <c r="AM2256" s="104"/>
      <c r="AN2256" s="104"/>
      <c r="AO2256" s="104"/>
      <c r="AP2256" s="104"/>
      <c r="AQ2256" s="104"/>
      <c r="AR2256" s="104"/>
      <c r="AS2256" s="104"/>
      <c r="AT2256" s="104"/>
      <c r="AU2256" s="104"/>
      <c r="AV2256" s="104"/>
      <c r="AW2256" s="104"/>
      <c r="AX2256" s="104"/>
      <c r="AY2256" s="104"/>
      <c r="AZ2256" s="104"/>
      <c r="BA2256" s="104"/>
      <c r="BB2256" s="104"/>
      <c r="BC2256" s="104"/>
      <c r="BD2256" s="104"/>
      <c r="BE2256" s="104"/>
      <c r="BF2256" s="104"/>
      <c r="BG2256" s="104"/>
      <c r="BH2256" s="104"/>
      <c r="BI2256" s="104"/>
      <c r="BJ2256" s="104"/>
      <c r="BK2256" s="104"/>
      <c r="BL2256" s="104"/>
      <c r="BM2256" s="104"/>
      <c r="BN2256" s="104"/>
      <c r="BO2256" s="104"/>
      <c r="BP2256" s="104"/>
      <c r="BQ2256" s="104"/>
      <c r="BR2256" s="104"/>
      <c r="BS2256" s="104"/>
      <c r="BT2256" s="104"/>
      <c r="BU2256" s="104"/>
      <c r="BV2256" s="104"/>
      <c r="BW2256" s="104"/>
      <c r="BX2256" s="104"/>
      <c r="BY2256" s="104"/>
      <c r="BZ2256" s="104"/>
      <c r="CA2256" s="104"/>
      <c r="CB2256" s="104"/>
      <c r="CC2256" s="104"/>
      <c r="CD2256" s="104"/>
      <c r="CE2256" s="104"/>
      <c r="CF2256" s="104"/>
      <c r="CG2256" s="104"/>
      <c r="CH2256" s="104"/>
      <c r="CI2256" s="104"/>
      <c r="CJ2256" s="104"/>
      <c r="CK2256" s="104"/>
      <c r="CL2256" s="104"/>
      <c r="CM2256" s="104"/>
      <c r="CN2256" s="104"/>
      <c r="CO2256" s="104"/>
      <c r="CP2256" s="104"/>
      <c r="CQ2256" s="104"/>
      <c r="CR2256" s="104"/>
      <c r="CS2256" s="104"/>
      <c r="CT2256" s="104"/>
      <c r="CU2256" s="104"/>
      <c r="CV2256" s="104"/>
      <c r="CW2256" s="104"/>
      <c r="CX2256" s="104"/>
      <c r="CY2256" s="104"/>
      <c r="CZ2256" s="104"/>
      <c r="DA2256" s="104"/>
      <c r="DB2256" s="104"/>
      <c r="DC2256" s="104"/>
      <c r="DD2256" s="104"/>
      <c r="DE2256" s="104"/>
      <c r="DF2256" s="104"/>
      <c r="DG2256" s="104"/>
      <c r="DH2256" s="104"/>
      <c r="DI2256" s="104"/>
      <c r="DJ2256" s="107"/>
    </row>
    <row r="2257" spans="1:114" x14ac:dyDescent="0.2">
      <c r="A2257" s="164"/>
      <c r="B2257" s="165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Q2257" s="116"/>
      <c r="R2257" s="116"/>
      <c r="S2257" s="116"/>
      <c r="T2257" s="116"/>
      <c r="U2257" s="116"/>
      <c r="V2257" s="116"/>
      <c r="W2257" s="116"/>
      <c r="X2257" s="116"/>
      <c r="Y2257" s="122"/>
      <c r="Z2257" s="104"/>
      <c r="AA2257" s="104"/>
      <c r="AB2257" s="104"/>
      <c r="AC2257" s="104"/>
      <c r="AD2257" s="104"/>
      <c r="AE2257" s="104"/>
      <c r="AF2257" s="104"/>
      <c r="AG2257" s="104"/>
      <c r="AH2257" s="104"/>
      <c r="AI2257" s="104"/>
      <c r="AJ2257" s="104"/>
      <c r="AK2257" s="104"/>
      <c r="AL2257" s="104"/>
      <c r="AM2257" s="104"/>
      <c r="AN2257" s="104"/>
      <c r="AO2257" s="104"/>
      <c r="AP2257" s="104"/>
      <c r="AQ2257" s="104"/>
      <c r="AR2257" s="104"/>
      <c r="AS2257" s="104"/>
      <c r="AT2257" s="104"/>
      <c r="AU2257" s="104"/>
      <c r="AV2257" s="104"/>
      <c r="AW2257" s="104"/>
      <c r="AX2257" s="104"/>
      <c r="AY2257" s="104"/>
      <c r="AZ2257" s="104"/>
      <c r="BA2257" s="104"/>
      <c r="BB2257" s="104"/>
      <c r="BC2257" s="104"/>
      <c r="BD2257" s="104"/>
      <c r="BE2257" s="104"/>
      <c r="BF2257" s="104"/>
      <c r="BG2257" s="104"/>
      <c r="BH2257" s="104"/>
      <c r="BI2257" s="104"/>
      <c r="BJ2257" s="104"/>
      <c r="BK2257" s="104"/>
      <c r="BL2257" s="104"/>
      <c r="BM2257" s="104"/>
      <c r="BN2257" s="104"/>
      <c r="BO2257" s="104"/>
      <c r="BP2257" s="104"/>
      <c r="BQ2257" s="104"/>
      <c r="BR2257" s="104"/>
      <c r="BS2257" s="104"/>
      <c r="BT2257" s="104"/>
      <c r="BU2257" s="104"/>
      <c r="BV2257" s="104"/>
      <c r="BW2257" s="104"/>
      <c r="BX2257" s="104"/>
      <c r="BY2257" s="104"/>
      <c r="BZ2257" s="104"/>
      <c r="CA2257" s="104"/>
      <c r="CB2257" s="104"/>
      <c r="CC2257" s="104"/>
      <c r="CD2257" s="104"/>
      <c r="CE2257" s="104"/>
      <c r="CF2257" s="104"/>
      <c r="CG2257" s="104"/>
      <c r="CH2257" s="104"/>
      <c r="CI2257" s="104"/>
      <c r="CJ2257" s="104"/>
      <c r="CK2257" s="104"/>
      <c r="CL2257" s="104"/>
      <c r="CM2257" s="104"/>
      <c r="CN2257" s="104"/>
      <c r="CO2257" s="104"/>
      <c r="CP2257" s="104"/>
      <c r="CQ2257" s="104"/>
      <c r="CR2257" s="104"/>
      <c r="CS2257" s="104"/>
      <c r="CT2257" s="104"/>
      <c r="CU2257" s="104"/>
      <c r="CV2257" s="104"/>
      <c r="CW2257" s="104"/>
      <c r="CX2257" s="104"/>
      <c r="CY2257" s="104"/>
      <c r="CZ2257" s="104"/>
      <c r="DA2257" s="104"/>
      <c r="DB2257" s="104"/>
      <c r="DC2257" s="104"/>
      <c r="DD2257" s="104"/>
      <c r="DE2257" s="104"/>
      <c r="DF2257" s="104"/>
      <c r="DG2257" s="104"/>
      <c r="DH2257" s="104"/>
      <c r="DI2257" s="104"/>
      <c r="DJ2257" s="107"/>
    </row>
    <row r="2258" spans="1:114" x14ac:dyDescent="0.2">
      <c r="A2258" s="164"/>
      <c r="B2258" s="165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Q2258" s="116"/>
      <c r="R2258" s="116"/>
      <c r="S2258" s="116"/>
      <c r="T2258" s="116"/>
      <c r="U2258" s="116"/>
      <c r="V2258" s="116"/>
      <c r="W2258" s="116"/>
      <c r="X2258" s="116"/>
      <c r="Y2258" s="122"/>
      <c r="Z2258" s="104"/>
      <c r="AA2258" s="104"/>
      <c r="AB2258" s="104"/>
      <c r="AC2258" s="104"/>
      <c r="AD2258" s="104"/>
      <c r="AE2258" s="104"/>
      <c r="AF2258" s="104"/>
      <c r="AG2258" s="104"/>
      <c r="AH2258" s="104"/>
      <c r="AI2258" s="104"/>
      <c r="AJ2258" s="104"/>
      <c r="AK2258" s="104"/>
      <c r="AL2258" s="104"/>
      <c r="AM2258" s="104"/>
      <c r="AN2258" s="104"/>
      <c r="AO2258" s="104"/>
      <c r="AP2258" s="104"/>
      <c r="AQ2258" s="104"/>
      <c r="AR2258" s="104"/>
      <c r="AS2258" s="104"/>
      <c r="AT2258" s="104"/>
      <c r="AU2258" s="104"/>
      <c r="AV2258" s="104"/>
      <c r="AW2258" s="104"/>
      <c r="AX2258" s="104"/>
      <c r="AY2258" s="104"/>
      <c r="AZ2258" s="104"/>
      <c r="BA2258" s="104"/>
      <c r="BB2258" s="104"/>
      <c r="BC2258" s="104"/>
      <c r="BD2258" s="104"/>
      <c r="BE2258" s="104"/>
      <c r="BF2258" s="104"/>
      <c r="BG2258" s="104"/>
      <c r="BH2258" s="104"/>
      <c r="BI2258" s="104"/>
      <c r="BJ2258" s="104"/>
      <c r="BK2258" s="104"/>
      <c r="BL2258" s="104"/>
      <c r="BM2258" s="104"/>
      <c r="BN2258" s="104"/>
      <c r="BO2258" s="104"/>
      <c r="BP2258" s="104"/>
      <c r="BQ2258" s="104"/>
      <c r="BR2258" s="104"/>
      <c r="BS2258" s="104"/>
      <c r="BT2258" s="104"/>
      <c r="BU2258" s="104"/>
      <c r="BV2258" s="104"/>
      <c r="BW2258" s="104"/>
      <c r="BX2258" s="104"/>
      <c r="BY2258" s="104"/>
      <c r="BZ2258" s="104"/>
      <c r="CA2258" s="104"/>
      <c r="CB2258" s="104"/>
      <c r="CC2258" s="104"/>
      <c r="CD2258" s="104"/>
      <c r="CE2258" s="104"/>
      <c r="CF2258" s="104"/>
      <c r="CG2258" s="104"/>
      <c r="CH2258" s="104"/>
      <c r="CI2258" s="104"/>
      <c r="CJ2258" s="104"/>
      <c r="CK2258" s="104"/>
      <c r="CL2258" s="104"/>
      <c r="CM2258" s="104"/>
      <c r="CN2258" s="104"/>
      <c r="CO2258" s="104"/>
      <c r="CP2258" s="104"/>
      <c r="CQ2258" s="104"/>
      <c r="CR2258" s="104"/>
      <c r="CS2258" s="104"/>
      <c r="CT2258" s="104"/>
      <c r="CU2258" s="104"/>
      <c r="CV2258" s="104"/>
      <c r="CW2258" s="104"/>
      <c r="CX2258" s="104"/>
      <c r="CY2258" s="104"/>
      <c r="CZ2258" s="104"/>
      <c r="DA2258" s="104"/>
      <c r="DB2258" s="104"/>
      <c r="DC2258" s="104"/>
      <c r="DD2258" s="104"/>
      <c r="DE2258" s="104"/>
      <c r="DF2258" s="104"/>
      <c r="DG2258" s="104"/>
      <c r="DH2258" s="104"/>
      <c r="DI2258" s="104"/>
      <c r="DJ2258" s="107"/>
    </row>
    <row r="2259" spans="1:114" x14ac:dyDescent="0.2">
      <c r="A2259" s="164"/>
      <c r="B2259" s="165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Q2259" s="116"/>
      <c r="R2259" s="116"/>
      <c r="S2259" s="116"/>
      <c r="T2259" s="116"/>
      <c r="U2259" s="116"/>
      <c r="V2259" s="116"/>
      <c r="W2259" s="116"/>
      <c r="X2259" s="116"/>
      <c r="Y2259" s="122"/>
      <c r="Z2259" s="104"/>
      <c r="AA2259" s="104"/>
      <c r="AB2259" s="104"/>
      <c r="AC2259" s="104"/>
      <c r="AD2259" s="104"/>
      <c r="AE2259" s="104"/>
      <c r="AF2259" s="104"/>
      <c r="AG2259" s="104"/>
      <c r="AH2259" s="104"/>
      <c r="AI2259" s="104"/>
      <c r="AJ2259" s="104"/>
      <c r="AK2259" s="104"/>
      <c r="AL2259" s="104"/>
      <c r="AM2259" s="104"/>
      <c r="AN2259" s="104"/>
      <c r="AO2259" s="104"/>
      <c r="AP2259" s="104"/>
      <c r="AQ2259" s="104"/>
      <c r="AR2259" s="104"/>
      <c r="AS2259" s="104"/>
      <c r="AT2259" s="104"/>
      <c r="AU2259" s="104"/>
      <c r="AV2259" s="104"/>
      <c r="AW2259" s="104"/>
      <c r="AX2259" s="104"/>
      <c r="AY2259" s="104"/>
      <c r="AZ2259" s="104"/>
      <c r="BA2259" s="104"/>
      <c r="BB2259" s="104"/>
      <c r="BC2259" s="104"/>
      <c r="BD2259" s="104"/>
      <c r="BE2259" s="104"/>
      <c r="BF2259" s="104"/>
      <c r="BG2259" s="104"/>
      <c r="BH2259" s="104"/>
      <c r="BI2259" s="104"/>
      <c r="BJ2259" s="104"/>
      <c r="BK2259" s="104"/>
      <c r="BL2259" s="104"/>
      <c r="BM2259" s="104"/>
      <c r="BN2259" s="104"/>
      <c r="BO2259" s="104"/>
      <c r="BP2259" s="104"/>
      <c r="BQ2259" s="104"/>
      <c r="BR2259" s="104"/>
      <c r="BS2259" s="104"/>
      <c r="BT2259" s="104"/>
      <c r="BU2259" s="104"/>
      <c r="BV2259" s="104"/>
      <c r="BW2259" s="104"/>
      <c r="BX2259" s="104"/>
      <c r="BY2259" s="104"/>
      <c r="BZ2259" s="104"/>
      <c r="CA2259" s="104"/>
      <c r="CB2259" s="104"/>
      <c r="CC2259" s="104"/>
      <c r="CD2259" s="104"/>
      <c r="CE2259" s="104"/>
      <c r="CF2259" s="104"/>
      <c r="CG2259" s="104"/>
      <c r="CH2259" s="104"/>
      <c r="CI2259" s="104"/>
      <c r="CJ2259" s="104"/>
      <c r="CK2259" s="104"/>
      <c r="CL2259" s="104"/>
      <c r="CM2259" s="104"/>
      <c r="CN2259" s="104"/>
      <c r="CO2259" s="104"/>
      <c r="CP2259" s="104"/>
      <c r="CQ2259" s="104"/>
      <c r="CR2259" s="104"/>
      <c r="CS2259" s="104"/>
      <c r="CT2259" s="104"/>
      <c r="CU2259" s="104"/>
      <c r="CV2259" s="104"/>
      <c r="CW2259" s="104"/>
      <c r="CX2259" s="104"/>
      <c r="CY2259" s="104"/>
      <c r="CZ2259" s="104"/>
      <c r="DA2259" s="104"/>
      <c r="DB2259" s="104"/>
      <c r="DC2259" s="104"/>
      <c r="DD2259" s="104"/>
      <c r="DE2259" s="104"/>
      <c r="DF2259" s="104"/>
      <c r="DG2259" s="104"/>
      <c r="DH2259" s="104"/>
      <c r="DI2259" s="104"/>
      <c r="DJ2259" s="107"/>
    </row>
    <row r="2260" spans="1:114" x14ac:dyDescent="0.2">
      <c r="A2260" s="164"/>
      <c r="B2260" s="165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Q2260" s="116"/>
      <c r="R2260" s="116"/>
      <c r="S2260" s="116"/>
      <c r="T2260" s="116"/>
      <c r="U2260" s="116"/>
      <c r="V2260" s="116"/>
      <c r="W2260" s="116"/>
      <c r="X2260" s="116"/>
      <c r="Y2260" s="122"/>
      <c r="Z2260" s="104"/>
      <c r="AA2260" s="104"/>
      <c r="AB2260" s="104"/>
      <c r="AC2260" s="104"/>
      <c r="AD2260" s="104"/>
      <c r="AE2260" s="104"/>
      <c r="AF2260" s="104"/>
      <c r="AG2260" s="104"/>
      <c r="AH2260" s="104"/>
      <c r="AI2260" s="104"/>
      <c r="AJ2260" s="104"/>
      <c r="AK2260" s="104"/>
      <c r="AL2260" s="104"/>
      <c r="AM2260" s="104"/>
      <c r="AN2260" s="104"/>
      <c r="AO2260" s="104"/>
      <c r="AP2260" s="104"/>
      <c r="AQ2260" s="104"/>
      <c r="AR2260" s="104"/>
      <c r="AS2260" s="104"/>
      <c r="AT2260" s="104"/>
      <c r="AU2260" s="104"/>
      <c r="AV2260" s="104"/>
      <c r="AW2260" s="104"/>
      <c r="AX2260" s="104"/>
      <c r="AY2260" s="104"/>
      <c r="AZ2260" s="104"/>
      <c r="BA2260" s="104"/>
      <c r="BB2260" s="104"/>
      <c r="BC2260" s="104"/>
      <c r="BD2260" s="104"/>
      <c r="BE2260" s="104"/>
      <c r="BF2260" s="104"/>
      <c r="BG2260" s="104"/>
      <c r="BH2260" s="104"/>
      <c r="BI2260" s="104"/>
      <c r="BJ2260" s="104"/>
      <c r="BK2260" s="104"/>
      <c r="BL2260" s="104"/>
      <c r="BM2260" s="104"/>
      <c r="BN2260" s="104"/>
      <c r="BO2260" s="104"/>
      <c r="BP2260" s="104"/>
      <c r="BQ2260" s="104"/>
      <c r="BR2260" s="104"/>
      <c r="BS2260" s="104"/>
      <c r="BT2260" s="104"/>
      <c r="BU2260" s="104"/>
      <c r="BV2260" s="104"/>
      <c r="BW2260" s="104"/>
      <c r="BX2260" s="104"/>
      <c r="BY2260" s="104"/>
      <c r="BZ2260" s="104"/>
      <c r="CA2260" s="104"/>
      <c r="CB2260" s="104"/>
      <c r="CC2260" s="104"/>
      <c r="CD2260" s="104"/>
      <c r="CE2260" s="104"/>
      <c r="CF2260" s="104"/>
      <c r="CG2260" s="104"/>
      <c r="CH2260" s="104"/>
      <c r="CI2260" s="104"/>
      <c r="CJ2260" s="104"/>
      <c r="CK2260" s="104"/>
      <c r="CL2260" s="104"/>
      <c r="CM2260" s="104"/>
      <c r="CN2260" s="104"/>
      <c r="CO2260" s="104"/>
      <c r="CP2260" s="104"/>
      <c r="CQ2260" s="104"/>
      <c r="CR2260" s="104"/>
      <c r="CS2260" s="104"/>
      <c r="CT2260" s="104"/>
      <c r="CU2260" s="104"/>
      <c r="CV2260" s="104"/>
      <c r="CW2260" s="104"/>
      <c r="CX2260" s="104"/>
      <c r="CY2260" s="104"/>
      <c r="CZ2260" s="104"/>
      <c r="DA2260" s="104"/>
      <c r="DB2260" s="104"/>
      <c r="DC2260" s="104"/>
      <c r="DD2260" s="104"/>
      <c r="DE2260" s="104"/>
      <c r="DF2260" s="104"/>
      <c r="DG2260" s="104"/>
      <c r="DH2260" s="104"/>
      <c r="DI2260" s="104"/>
      <c r="DJ2260" s="107"/>
    </row>
    <row r="2261" spans="1:114" x14ac:dyDescent="0.2">
      <c r="A2261" s="164"/>
      <c r="B2261" s="165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Q2261" s="116"/>
      <c r="R2261" s="116"/>
      <c r="S2261" s="116"/>
      <c r="T2261" s="116"/>
      <c r="U2261" s="116"/>
      <c r="V2261" s="116"/>
      <c r="W2261" s="116"/>
      <c r="X2261" s="116"/>
      <c r="Y2261" s="122"/>
      <c r="Z2261" s="104"/>
      <c r="AA2261" s="104"/>
      <c r="AB2261" s="104"/>
      <c r="AC2261" s="104"/>
      <c r="AD2261" s="104"/>
      <c r="AE2261" s="104"/>
      <c r="AF2261" s="104"/>
      <c r="AG2261" s="104"/>
      <c r="AH2261" s="104"/>
      <c r="AI2261" s="104"/>
      <c r="AJ2261" s="104"/>
      <c r="AK2261" s="104"/>
      <c r="AL2261" s="104"/>
      <c r="AM2261" s="104"/>
      <c r="AN2261" s="104"/>
      <c r="AO2261" s="104"/>
      <c r="AP2261" s="104"/>
      <c r="AQ2261" s="104"/>
      <c r="AR2261" s="104"/>
      <c r="AS2261" s="104"/>
      <c r="AT2261" s="104"/>
      <c r="AU2261" s="104"/>
      <c r="AV2261" s="104"/>
      <c r="AW2261" s="104"/>
      <c r="AX2261" s="104"/>
      <c r="AY2261" s="104"/>
      <c r="AZ2261" s="104"/>
      <c r="BA2261" s="104"/>
      <c r="BB2261" s="104"/>
      <c r="BC2261" s="104"/>
      <c r="BD2261" s="104"/>
      <c r="BE2261" s="104"/>
      <c r="BF2261" s="104"/>
      <c r="BG2261" s="104"/>
      <c r="BH2261" s="104"/>
      <c r="BI2261" s="104"/>
      <c r="BJ2261" s="104"/>
      <c r="BK2261" s="104"/>
      <c r="BL2261" s="104"/>
      <c r="BM2261" s="104"/>
      <c r="BN2261" s="104"/>
      <c r="BO2261" s="104"/>
      <c r="BP2261" s="104"/>
      <c r="BQ2261" s="104"/>
      <c r="BR2261" s="104"/>
      <c r="BS2261" s="104"/>
      <c r="BT2261" s="104"/>
      <c r="BU2261" s="104"/>
      <c r="BV2261" s="104"/>
      <c r="BW2261" s="104"/>
      <c r="BX2261" s="104"/>
      <c r="BY2261" s="104"/>
      <c r="BZ2261" s="104"/>
      <c r="CA2261" s="104"/>
      <c r="CB2261" s="104"/>
      <c r="CC2261" s="104"/>
      <c r="CD2261" s="104"/>
      <c r="CE2261" s="104"/>
      <c r="CF2261" s="104"/>
      <c r="CG2261" s="104"/>
      <c r="CH2261" s="104"/>
      <c r="CI2261" s="104"/>
      <c r="CJ2261" s="104"/>
      <c r="CK2261" s="104"/>
      <c r="CL2261" s="104"/>
      <c r="CM2261" s="104"/>
      <c r="CN2261" s="104"/>
      <c r="CO2261" s="104"/>
      <c r="CP2261" s="104"/>
      <c r="CQ2261" s="104"/>
      <c r="CR2261" s="104"/>
      <c r="CS2261" s="104"/>
      <c r="CT2261" s="104"/>
      <c r="CU2261" s="104"/>
      <c r="CV2261" s="104"/>
      <c r="CW2261" s="104"/>
      <c r="CX2261" s="104"/>
      <c r="CY2261" s="104"/>
      <c r="CZ2261" s="104"/>
      <c r="DA2261" s="104"/>
      <c r="DB2261" s="104"/>
      <c r="DC2261" s="104"/>
      <c r="DD2261" s="104"/>
      <c r="DE2261" s="104"/>
      <c r="DF2261" s="104"/>
      <c r="DG2261" s="104"/>
      <c r="DH2261" s="104"/>
      <c r="DI2261" s="104"/>
      <c r="DJ2261" s="107"/>
    </row>
    <row r="2262" spans="1:114" x14ac:dyDescent="0.2">
      <c r="A2262" s="164"/>
      <c r="B2262" s="165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Q2262" s="116"/>
      <c r="R2262" s="116"/>
      <c r="S2262" s="116"/>
      <c r="T2262" s="116"/>
      <c r="U2262" s="116"/>
      <c r="V2262" s="116"/>
      <c r="W2262" s="116"/>
      <c r="X2262" s="116"/>
      <c r="Y2262" s="122"/>
      <c r="Z2262" s="104"/>
      <c r="AA2262" s="104"/>
      <c r="AB2262" s="104"/>
      <c r="AC2262" s="104"/>
      <c r="AD2262" s="104"/>
      <c r="AE2262" s="104"/>
      <c r="AF2262" s="104"/>
      <c r="AG2262" s="104"/>
      <c r="AH2262" s="104"/>
      <c r="AI2262" s="104"/>
      <c r="AJ2262" s="104"/>
      <c r="AK2262" s="104"/>
      <c r="AL2262" s="104"/>
      <c r="AM2262" s="104"/>
      <c r="AN2262" s="104"/>
      <c r="AO2262" s="104"/>
      <c r="AP2262" s="104"/>
      <c r="AQ2262" s="104"/>
      <c r="AR2262" s="104"/>
      <c r="AS2262" s="104"/>
      <c r="AT2262" s="104"/>
      <c r="AU2262" s="104"/>
      <c r="AV2262" s="104"/>
      <c r="AW2262" s="104"/>
      <c r="AX2262" s="104"/>
      <c r="AY2262" s="104"/>
      <c r="AZ2262" s="104"/>
      <c r="BA2262" s="104"/>
      <c r="BB2262" s="104"/>
      <c r="BC2262" s="104"/>
      <c r="BD2262" s="104"/>
      <c r="BE2262" s="104"/>
      <c r="BF2262" s="104"/>
      <c r="BG2262" s="104"/>
      <c r="BH2262" s="104"/>
      <c r="BI2262" s="104"/>
      <c r="BJ2262" s="104"/>
      <c r="BK2262" s="104"/>
      <c r="BL2262" s="104"/>
      <c r="BM2262" s="104"/>
      <c r="BN2262" s="104"/>
      <c r="BO2262" s="104"/>
      <c r="BP2262" s="104"/>
      <c r="BQ2262" s="104"/>
      <c r="BR2262" s="104"/>
      <c r="BS2262" s="104"/>
      <c r="BT2262" s="104"/>
      <c r="BU2262" s="104"/>
      <c r="BV2262" s="104"/>
      <c r="BW2262" s="104"/>
      <c r="BX2262" s="104"/>
      <c r="BY2262" s="104"/>
      <c r="BZ2262" s="104"/>
      <c r="CA2262" s="104"/>
      <c r="CB2262" s="104"/>
      <c r="CC2262" s="104"/>
      <c r="CD2262" s="104"/>
      <c r="CE2262" s="104"/>
      <c r="CF2262" s="104"/>
      <c r="CG2262" s="104"/>
      <c r="CH2262" s="104"/>
      <c r="CI2262" s="104"/>
      <c r="CJ2262" s="104"/>
      <c r="CK2262" s="104"/>
      <c r="CL2262" s="104"/>
      <c r="CM2262" s="104"/>
      <c r="CN2262" s="104"/>
      <c r="CO2262" s="104"/>
      <c r="CP2262" s="104"/>
      <c r="CQ2262" s="104"/>
      <c r="CR2262" s="104"/>
      <c r="CS2262" s="104"/>
      <c r="CT2262" s="104"/>
      <c r="CU2262" s="104"/>
      <c r="CV2262" s="104"/>
      <c r="CW2262" s="104"/>
      <c r="CX2262" s="104"/>
      <c r="CY2262" s="104"/>
      <c r="CZ2262" s="104"/>
      <c r="DA2262" s="104"/>
      <c r="DB2262" s="104"/>
      <c r="DC2262" s="104"/>
      <c r="DD2262" s="104"/>
      <c r="DE2262" s="104"/>
      <c r="DF2262" s="104"/>
      <c r="DG2262" s="104"/>
      <c r="DH2262" s="104"/>
      <c r="DI2262" s="104"/>
      <c r="DJ2262" s="107"/>
    </row>
    <row r="2263" spans="1:114" x14ac:dyDescent="0.2">
      <c r="A2263" s="164"/>
      <c r="B2263" s="165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Q2263" s="116"/>
      <c r="R2263" s="116"/>
      <c r="S2263" s="116"/>
      <c r="T2263" s="116"/>
      <c r="U2263" s="116"/>
      <c r="V2263" s="116"/>
      <c r="W2263" s="116"/>
      <c r="X2263" s="116"/>
      <c r="Y2263" s="122"/>
      <c r="Z2263" s="104"/>
      <c r="AA2263" s="104"/>
      <c r="AB2263" s="104"/>
      <c r="AC2263" s="104"/>
      <c r="AD2263" s="104"/>
      <c r="AE2263" s="104"/>
      <c r="AF2263" s="104"/>
      <c r="AG2263" s="104"/>
      <c r="AH2263" s="104"/>
      <c r="AI2263" s="104"/>
      <c r="AJ2263" s="104"/>
      <c r="AK2263" s="104"/>
      <c r="AL2263" s="104"/>
      <c r="AM2263" s="104"/>
      <c r="AN2263" s="104"/>
      <c r="AO2263" s="104"/>
      <c r="AP2263" s="104"/>
      <c r="AQ2263" s="104"/>
      <c r="AR2263" s="104"/>
      <c r="AS2263" s="104"/>
      <c r="AT2263" s="104"/>
      <c r="AU2263" s="104"/>
      <c r="AV2263" s="104"/>
      <c r="AW2263" s="104"/>
      <c r="AX2263" s="104"/>
      <c r="AY2263" s="104"/>
      <c r="AZ2263" s="104"/>
      <c r="BA2263" s="104"/>
      <c r="BB2263" s="104"/>
      <c r="BC2263" s="104"/>
      <c r="BD2263" s="104"/>
      <c r="BE2263" s="104"/>
      <c r="BF2263" s="104"/>
      <c r="BG2263" s="104"/>
      <c r="BH2263" s="104"/>
      <c r="BI2263" s="104"/>
      <c r="BJ2263" s="104"/>
      <c r="BK2263" s="104"/>
      <c r="BL2263" s="104"/>
      <c r="BM2263" s="104"/>
      <c r="BN2263" s="104"/>
      <c r="BO2263" s="104"/>
      <c r="BP2263" s="104"/>
      <c r="BQ2263" s="104"/>
      <c r="BR2263" s="104"/>
      <c r="BS2263" s="104"/>
      <c r="BT2263" s="104"/>
      <c r="BU2263" s="104"/>
      <c r="BV2263" s="104"/>
      <c r="BW2263" s="104"/>
      <c r="BX2263" s="104"/>
      <c r="BY2263" s="104"/>
      <c r="BZ2263" s="104"/>
      <c r="CA2263" s="104"/>
      <c r="CB2263" s="104"/>
      <c r="CC2263" s="104"/>
      <c r="CD2263" s="104"/>
      <c r="CE2263" s="104"/>
      <c r="CF2263" s="104"/>
      <c r="CG2263" s="104"/>
      <c r="CH2263" s="104"/>
      <c r="CI2263" s="104"/>
      <c r="CJ2263" s="104"/>
      <c r="CK2263" s="104"/>
      <c r="CL2263" s="104"/>
      <c r="CM2263" s="104"/>
      <c r="CN2263" s="104"/>
      <c r="CO2263" s="104"/>
      <c r="CP2263" s="104"/>
      <c r="CQ2263" s="104"/>
      <c r="CR2263" s="104"/>
      <c r="CS2263" s="104"/>
      <c r="CT2263" s="104"/>
      <c r="CU2263" s="104"/>
      <c r="CV2263" s="104"/>
      <c r="CW2263" s="104"/>
      <c r="CX2263" s="104"/>
      <c r="CY2263" s="104"/>
      <c r="CZ2263" s="104"/>
      <c r="DA2263" s="104"/>
      <c r="DB2263" s="104"/>
      <c r="DC2263" s="104"/>
      <c r="DD2263" s="104"/>
      <c r="DE2263" s="104"/>
      <c r="DF2263" s="104"/>
      <c r="DG2263" s="104"/>
      <c r="DH2263" s="104"/>
      <c r="DI2263" s="104"/>
      <c r="DJ2263" s="107"/>
    </row>
    <row r="2264" spans="1:114" x14ac:dyDescent="0.2">
      <c r="A2264" s="164"/>
      <c r="B2264" s="165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Q2264" s="116"/>
      <c r="R2264" s="116"/>
      <c r="S2264" s="116"/>
      <c r="T2264" s="116"/>
      <c r="U2264" s="116"/>
      <c r="V2264" s="116"/>
      <c r="W2264" s="116"/>
      <c r="X2264" s="116"/>
      <c r="Y2264" s="122"/>
      <c r="Z2264" s="104"/>
      <c r="AA2264" s="104"/>
      <c r="AB2264" s="104"/>
      <c r="AC2264" s="104"/>
      <c r="AD2264" s="104"/>
      <c r="AE2264" s="104"/>
      <c r="AF2264" s="104"/>
      <c r="AG2264" s="104"/>
      <c r="AH2264" s="104"/>
      <c r="AI2264" s="104"/>
      <c r="AJ2264" s="104"/>
      <c r="AK2264" s="104"/>
      <c r="AL2264" s="104"/>
      <c r="AM2264" s="104"/>
      <c r="AN2264" s="104"/>
      <c r="AO2264" s="104"/>
      <c r="AP2264" s="104"/>
      <c r="AQ2264" s="104"/>
      <c r="AR2264" s="104"/>
      <c r="AS2264" s="104"/>
      <c r="AT2264" s="104"/>
      <c r="AU2264" s="104"/>
      <c r="AV2264" s="104"/>
      <c r="AW2264" s="104"/>
      <c r="AX2264" s="104"/>
      <c r="AY2264" s="104"/>
      <c r="AZ2264" s="104"/>
      <c r="BA2264" s="104"/>
      <c r="BB2264" s="104"/>
      <c r="BC2264" s="104"/>
      <c r="BD2264" s="104"/>
      <c r="BE2264" s="104"/>
      <c r="BF2264" s="104"/>
      <c r="BG2264" s="104"/>
      <c r="BH2264" s="104"/>
      <c r="BI2264" s="104"/>
      <c r="BJ2264" s="104"/>
      <c r="BK2264" s="104"/>
      <c r="BL2264" s="104"/>
      <c r="BM2264" s="104"/>
      <c r="BN2264" s="104"/>
      <c r="BO2264" s="104"/>
      <c r="BP2264" s="104"/>
      <c r="BQ2264" s="104"/>
      <c r="BR2264" s="104"/>
      <c r="BS2264" s="104"/>
      <c r="BT2264" s="104"/>
      <c r="BU2264" s="104"/>
      <c r="BV2264" s="104"/>
      <c r="BW2264" s="104"/>
      <c r="BX2264" s="104"/>
      <c r="BY2264" s="104"/>
      <c r="BZ2264" s="104"/>
      <c r="CA2264" s="104"/>
      <c r="CB2264" s="104"/>
      <c r="CC2264" s="104"/>
      <c r="CD2264" s="104"/>
      <c r="CE2264" s="104"/>
      <c r="CF2264" s="104"/>
      <c r="CG2264" s="104"/>
      <c r="CH2264" s="104"/>
      <c r="CI2264" s="104"/>
      <c r="CJ2264" s="104"/>
      <c r="CK2264" s="104"/>
      <c r="CL2264" s="104"/>
      <c r="CM2264" s="104"/>
      <c r="CN2264" s="104"/>
      <c r="CO2264" s="104"/>
      <c r="CP2264" s="104"/>
      <c r="CQ2264" s="104"/>
      <c r="CR2264" s="104"/>
      <c r="CS2264" s="104"/>
      <c r="CT2264" s="104"/>
      <c r="CU2264" s="104"/>
      <c r="CV2264" s="104"/>
      <c r="CW2264" s="104"/>
      <c r="CX2264" s="104"/>
      <c r="CY2264" s="104"/>
      <c r="CZ2264" s="104"/>
      <c r="DA2264" s="104"/>
      <c r="DB2264" s="104"/>
      <c r="DC2264" s="104"/>
      <c r="DD2264" s="104"/>
      <c r="DE2264" s="104"/>
      <c r="DF2264" s="104"/>
      <c r="DG2264" s="104"/>
      <c r="DH2264" s="104"/>
      <c r="DI2264" s="104"/>
      <c r="DJ2264" s="107"/>
    </row>
    <row r="2265" spans="1:114" x14ac:dyDescent="0.2">
      <c r="A2265" s="164"/>
      <c r="B2265" s="165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Q2265" s="116"/>
      <c r="R2265" s="116"/>
      <c r="S2265" s="116"/>
      <c r="T2265" s="116"/>
      <c r="U2265" s="116"/>
      <c r="V2265" s="116"/>
      <c r="W2265" s="116"/>
      <c r="X2265" s="116"/>
      <c r="Y2265" s="122"/>
      <c r="Z2265" s="104"/>
      <c r="AA2265" s="104"/>
      <c r="AB2265" s="104"/>
      <c r="AC2265" s="104"/>
      <c r="AD2265" s="104"/>
      <c r="AE2265" s="104"/>
      <c r="AF2265" s="104"/>
      <c r="AG2265" s="104"/>
      <c r="AH2265" s="104"/>
      <c r="AI2265" s="104"/>
      <c r="AJ2265" s="104"/>
      <c r="AK2265" s="104"/>
      <c r="AL2265" s="104"/>
      <c r="AM2265" s="104"/>
      <c r="AN2265" s="104"/>
      <c r="AO2265" s="104"/>
      <c r="AP2265" s="104"/>
      <c r="AQ2265" s="104"/>
      <c r="AR2265" s="104"/>
      <c r="AS2265" s="104"/>
      <c r="AT2265" s="104"/>
      <c r="AU2265" s="104"/>
      <c r="AV2265" s="104"/>
      <c r="AW2265" s="104"/>
      <c r="AX2265" s="104"/>
      <c r="AY2265" s="104"/>
      <c r="AZ2265" s="104"/>
      <c r="BA2265" s="104"/>
      <c r="BB2265" s="104"/>
      <c r="BC2265" s="104"/>
      <c r="BD2265" s="104"/>
      <c r="BE2265" s="104"/>
      <c r="BF2265" s="104"/>
      <c r="BG2265" s="104"/>
      <c r="BH2265" s="104"/>
      <c r="BI2265" s="104"/>
      <c r="BJ2265" s="104"/>
      <c r="BK2265" s="104"/>
      <c r="BL2265" s="104"/>
      <c r="BM2265" s="104"/>
      <c r="BN2265" s="104"/>
      <c r="BO2265" s="104"/>
      <c r="BP2265" s="104"/>
      <c r="BQ2265" s="104"/>
      <c r="BR2265" s="104"/>
      <c r="BS2265" s="104"/>
      <c r="BT2265" s="104"/>
      <c r="BU2265" s="104"/>
      <c r="BV2265" s="104"/>
      <c r="BW2265" s="104"/>
      <c r="BX2265" s="104"/>
      <c r="BY2265" s="104"/>
      <c r="BZ2265" s="104"/>
      <c r="CA2265" s="104"/>
      <c r="CB2265" s="104"/>
      <c r="CC2265" s="104"/>
      <c r="CD2265" s="104"/>
      <c r="CE2265" s="104"/>
      <c r="CF2265" s="104"/>
      <c r="CG2265" s="104"/>
      <c r="CH2265" s="104"/>
      <c r="CI2265" s="104"/>
      <c r="CJ2265" s="104"/>
      <c r="CK2265" s="104"/>
      <c r="CL2265" s="104"/>
      <c r="CM2265" s="104"/>
      <c r="CN2265" s="104"/>
      <c r="CO2265" s="104"/>
      <c r="CP2265" s="104"/>
      <c r="CQ2265" s="104"/>
      <c r="CR2265" s="104"/>
      <c r="CS2265" s="104"/>
      <c r="CT2265" s="104"/>
      <c r="CU2265" s="104"/>
      <c r="CV2265" s="104"/>
      <c r="CW2265" s="104"/>
      <c r="CX2265" s="104"/>
      <c r="CY2265" s="104"/>
      <c r="CZ2265" s="104"/>
      <c r="DA2265" s="104"/>
      <c r="DB2265" s="104"/>
      <c r="DC2265" s="104"/>
      <c r="DD2265" s="104"/>
      <c r="DE2265" s="104"/>
      <c r="DF2265" s="104"/>
      <c r="DG2265" s="104"/>
      <c r="DH2265" s="104"/>
      <c r="DI2265" s="104"/>
      <c r="DJ2265" s="107"/>
    </row>
    <row r="2266" spans="1:114" x14ac:dyDescent="0.2">
      <c r="A2266" s="164"/>
      <c r="B2266" s="165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Q2266" s="116"/>
      <c r="R2266" s="116"/>
      <c r="S2266" s="116"/>
      <c r="T2266" s="116"/>
      <c r="U2266" s="116"/>
      <c r="V2266" s="116"/>
      <c r="W2266" s="116"/>
      <c r="X2266" s="116"/>
      <c r="Y2266" s="122"/>
      <c r="Z2266" s="104"/>
      <c r="AA2266" s="104"/>
      <c r="AB2266" s="104"/>
      <c r="AC2266" s="104"/>
      <c r="AD2266" s="104"/>
      <c r="AE2266" s="104"/>
      <c r="AF2266" s="104"/>
      <c r="AG2266" s="104"/>
      <c r="AH2266" s="104"/>
      <c r="AI2266" s="104"/>
      <c r="AJ2266" s="104"/>
      <c r="AK2266" s="104"/>
      <c r="AL2266" s="104"/>
      <c r="AM2266" s="104"/>
      <c r="AN2266" s="104"/>
      <c r="AO2266" s="104"/>
      <c r="AP2266" s="104"/>
      <c r="AQ2266" s="104"/>
      <c r="AR2266" s="104"/>
      <c r="AS2266" s="104"/>
      <c r="AT2266" s="104"/>
      <c r="AU2266" s="104"/>
      <c r="AV2266" s="104"/>
      <c r="AW2266" s="104"/>
      <c r="AX2266" s="104"/>
      <c r="AY2266" s="104"/>
      <c r="AZ2266" s="104"/>
      <c r="BA2266" s="104"/>
      <c r="BB2266" s="104"/>
      <c r="BC2266" s="104"/>
      <c r="BD2266" s="104"/>
      <c r="BE2266" s="104"/>
      <c r="BF2266" s="104"/>
      <c r="BG2266" s="104"/>
      <c r="BH2266" s="104"/>
      <c r="BI2266" s="104"/>
      <c r="BJ2266" s="104"/>
      <c r="BK2266" s="104"/>
      <c r="BL2266" s="104"/>
      <c r="BM2266" s="104"/>
      <c r="BN2266" s="104"/>
      <c r="BO2266" s="104"/>
      <c r="BP2266" s="104"/>
      <c r="BQ2266" s="104"/>
      <c r="BR2266" s="104"/>
      <c r="BS2266" s="104"/>
      <c r="BT2266" s="104"/>
      <c r="BU2266" s="104"/>
      <c r="BV2266" s="104"/>
      <c r="BW2266" s="104"/>
      <c r="BX2266" s="104"/>
      <c r="BY2266" s="104"/>
      <c r="BZ2266" s="104"/>
      <c r="CA2266" s="104"/>
      <c r="CB2266" s="104"/>
      <c r="CC2266" s="104"/>
      <c r="CD2266" s="104"/>
      <c r="CE2266" s="104"/>
      <c r="CF2266" s="104"/>
      <c r="CG2266" s="104"/>
      <c r="CH2266" s="104"/>
      <c r="CI2266" s="104"/>
      <c r="CJ2266" s="104"/>
      <c r="CK2266" s="104"/>
      <c r="CL2266" s="104"/>
      <c r="CM2266" s="104"/>
      <c r="CN2266" s="104"/>
      <c r="CO2266" s="104"/>
      <c r="CP2266" s="104"/>
      <c r="CQ2266" s="104"/>
      <c r="CR2266" s="104"/>
      <c r="CS2266" s="104"/>
      <c r="CT2266" s="104"/>
      <c r="CU2266" s="104"/>
      <c r="CV2266" s="104"/>
      <c r="CW2266" s="104"/>
      <c r="CX2266" s="104"/>
      <c r="CY2266" s="104"/>
      <c r="CZ2266" s="104"/>
      <c r="DA2266" s="104"/>
      <c r="DB2266" s="104"/>
      <c r="DC2266" s="104"/>
      <c r="DD2266" s="104"/>
      <c r="DE2266" s="104"/>
      <c r="DF2266" s="104"/>
      <c r="DG2266" s="104"/>
      <c r="DH2266" s="104"/>
      <c r="DI2266" s="104"/>
      <c r="DJ2266" s="107"/>
    </row>
    <row r="2267" spans="1:114" x14ac:dyDescent="0.2">
      <c r="A2267" s="164"/>
      <c r="B2267" s="165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Q2267" s="116"/>
      <c r="R2267" s="116"/>
      <c r="S2267" s="116"/>
      <c r="T2267" s="116"/>
      <c r="U2267" s="116"/>
      <c r="V2267" s="116"/>
      <c r="W2267" s="116"/>
      <c r="X2267" s="116"/>
      <c r="Y2267" s="122"/>
      <c r="Z2267" s="104"/>
      <c r="AA2267" s="104"/>
      <c r="AB2267" s="104"/>
      <c r="AC2267" s="104"/>
      <c r="AD2267" s="104"/>
      <c r="AE2267" s="104"/>
      <c r="AF2267" s="104"/>
      <c r="AG2267" s="104"/>
      <c r="AH2267" s="104"/>
      <c r="AI2267" s="104"/>
      <c r="AJ2267" s="104"/>
      <c r="AK2267" s="104"/>
      <c r="AL2267" s="104"/>
      <c r="AM2267" s="104"/>
      <c r="AN2267" s="104"/>
      <c r="AO2267" s="104"/>
      <c r="AP2267" s="104"/>
      <c r="AQ2267" s="104"/>
      <c r="AR2267" s="104"/>
      <c r="AS2267" s="104"/>
      <c r="AT2267" s="104"/>
      <c r="AU2267" s="104"/>
      <c r="AV2267" s="104"/>
      <c r="AW2267" s="104"/>
      <c r="AX2267" s="104"/>
      <c r="AY2267" s="104"/>
      <c r="AZ2267" s="104"/>
      <c r="BA2267" s="104"/>
      <c r="BB2267" s="104"/>
      <c r="BC2267" s="104"/>
      <c r="BD2267" s="104"/>
      <c r="BE2267" s="104"/>
      <c r="BF2267" s="104"/>
      <c r="BG2267" s="104"/>
      <c r="BH2267" s="104"/>
      <c r="BI2267" s="104"/>
      <c r="BJ2267" s="104"/>
      <c r="BK2267" s="104"/>
      <c r="BL2267" s="104"/>
      <c r="BM2267" s="104"/>
      <c r="BN2267" s="104"/>
      <c r="BO2267" s="104"/>
      <c r="BP2267" s="104"/>
      <c r="BQ2267" s="104"/>
      <c r="BR2267" s="104"/>
      <c r="BS2267" s="104"/>
      <c r="BT2267" s="104"/>
      <c r="BU2267" s="104"/>
      <c r="BV2267" s="104"/>
      <c r="BW2267" s="104"/>
      <c r="BX2267" s="104"/>
      <c r="BY2267" s="104"/>
      <c r="BZ2267" s="104"/>
      <c r="CA2267" s="104"/>
      <c r="CB2267" s="104"/>
      <c r="CC2267" s="104"/>
      <c r="CD2267" s="104"/>
      <c r="CE2267" s="104"/>
      <c r="CF2267" s="104"/>
      <c r="CG2267" s="104"/>
      <c r="CH2267" s="104"/>
      <c r="CI2267" s="104"/>
      <c r="CJ2267" s="104"/>
      <c r="CK2267" s="104"/>
      <c r="CL2267" s="104"/>
      <c r="CM2267" s="104"/>
      <c r="CN2267" s="104"/>
      <c r="CO2267" s="104"/>
      <c r="CP2267" s="104"/>
      <c r="CQ2267" s="104"/>
      <c r="CR2267" s="104"/>
      <c r="CS2267" s="104"/>
      <c r="CT2267" s="104"/>
      <c r="CU2267" s="104"/>
      <c r="CV2267" s="104"/>
      <c r="CW2267" s="104"/>
      <c r="CX2267" s="104"/>
      <c r="CY2267" s="104"/>
      <c r="CZ2267" s="104"/>
      <c r="DA2267" s="104"/>
      <c r="DB2267" s="104"/>
      <c r="DC2267" s="104"/>
      <c r="DD2267" s="104"/>
      <c r="DE2267" s="104"/>
      <c r="DF2267" s="104"/>
      <c r="DG2267" s="104"/>
      <c r="DH2267" s="104"/>
      <c r="DI2267" s="104"/>
      <c r="DJ2267" s="107"/>
    </row>
    <row r="2268" spans="1:114" x14ac:dyDescent="0.2">
      <c r="A2268" s="164"/>
      <c r="B2268" s="165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Q2268" s="116"/>
      <c r="R2268" s="116"/>
      <c r="S2268" s="116"/>
      <c r="T2268" s="116"/>
      <c r="U2268" s="116"/>
      <c r="V2268" s="116"/>
      <c r="W2268" s="116"/>
      <c r="X2268" s="116"/>
      <c r="Y2268" s="122"/>
      <c r="Z2268" s="104"/>
      <c r="AA2268" s="104"/>
      <c r="AB2268" s="104"/>
      <c r="AC2268" s="104"/>
      <c r="AD2268" s="104"/>
      <c r="AE2268" s="104"/>
      <c r="AF2268" s="104"/>
      <c r="AG2268" s="104"/>
      <c r="AH2268" s="104"/>
      <c r="AI2268" s="104"/>
      <c r="AJ2268" s="104"/>
      <c r="AK2268" s="104"/>
      <c r="AL2268" s="104"/>
      <c r="AM2268" s="104"/>
      <c r="AN2268" s="104"/>
      <c r="AO2268" s="104"/>
      <c r="AP2268" s="104"/>
      <c r="AQ2268" s="104"/>
      <c r="AR2268" s="104"/>
      <c r="AS2268" s="104"/>
      <c r="AT2268" s="104"/>
      <c r="AU2268" s="104"/>
      <c r="AV2268" s="104"/>
      <c r="AW2268" s="104"/>
      <c r="AX2268" s="104"/>
      <c r="AY2268" s="104"/>
      <c r="AZ2268" s="104"/>
      <c r="BA2268" s="104"/>
      <c r="BB2268" s="104"/>
      <c r="BC2268" s="104"/>
      <c r="BD2268" s="104"/>
      <c r="BE2268" s="104"/>
      <c r="BF2268" s="104"/>
      <c r="BG2268" s="104"/>
      <c r="BH2268" s="104"/>
      <c r="BI2268" s="104"/>
      <c r="BJ2268" s="104"/>
      <c r="BK2268" s="104"/>
      <c r="BL2268" s="104"/>
      <c r="BM2268" s="104"/>
      <c r="BN2268" s="104"/>
      <c r="BO2268" s="104"/>
      <c r="BP2268" s="104"/>
      <c r="BQ2268" s="104"/>
      <c r="BR2268" s="104"/>
      <c r="BS2268" s="104"/>
      <c r="BT2268" s="104"/>
      <c r="BU2268" s="104"/>
      <c r="BV2268" s="104"/>
      <c r="BW2268" s="104"/>
      <c r="BX2268" s="104"/>
      <c r="BY2268" s="104"/>
      <c r="BZ2268" s="104"/>
      <c r="CA2268" s="104"/>
      <c r="CB2268" s="104"/>
      <c r="CC2268" s="104"/>
      <c r="CD2268" s="104"/>
      <c r="CE2268" s="104"/>
      <c r="CF2268" s="104"/>
      <c r="CG2268" s="104"/>
      <c r="CH2268" s="104"/>
      <c r="CI2268" s="104"/>
      <c r="CJ2268" s="104"/>
      <c r="CK2268" s="104"/>
      <c r="CL2268" s="104"/>
      <c r="CM2268" s="104"/>
      <c r="CN2268" s="104"/>
      <c r="CO2268" s="104"/>
      <c r="CP2268" s="104"/>
      <c r="CQ2268" s="104"/>
      <c r="CR2268" s="104"/>
      <c r="CS2268" s="104"/>
      <c r="CT2268" s="104"/>
      <c r="CU2268" s="104"/>
      <c r="CV2268" s="104"/>
      <c r="CW2268" s="104"/>
      <c r="CX2268" s="104"/>
      <c r="CY2268" s="104"/>
      <c r="CZ2268" s="104"/>
      <c r="DA2268" s="104"/>
      <c r="DB2268" s="104"/>
      <c r="DC2268" s="104"/>
      <c r="DD2268" s="104"/>
      <c r="DE2268" s="104"/>
      <c r="DF2268" s="104"/>
      <c r="DG2268" s="104"/>
      <c r="DH2268" s="104"/>
      <c r="DI2268" s="104"/>
      <c r="DJ2268" s="107"/>
    </row>
    <row r="2269" spans="1:114" x14ac:dyDescent="0.2">
      <c r="A2269" s="164"/>
      <c r="B2269" s="165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Q2269" s="116"/>
      <c r="R2269" s="116"/>
      <c r="S2269" s="116"/>
      <c r="T2269" s="116"/>
      <c r="U2269" s="116"/>
      <c r="V2269" s="116"/>
      <c r="W2269" s="116"/>
      <c r="X2269" s="116"/>
      <c r="Y2269" s="122"/>
      <c r="Z2269" s="104"/>
      <c r="AA2269" s="104"/>
      <c r="AB2269" s="104"/>
      <c r="AC2269" s="104"/>
      <c r="AD2269" s="104"/>
      <c r="AE2269" s="104"/>
      <c r="AF2269" s="104"/>
      <c r="AG2269" s="104"/>
      <c r="AH2269" s="104"/>
      <c r="AI2269" s="104"/>
      <c r="AJ2269" s="104"/>
      <c r="AK2269" s="104"/>
      <c r="AL2269" s="104"/>
      <c r="AM2269" s="104"/>
      <c r="AN2269" s="104"/>
      <c r="AO2269" s="104"/>
      <c r="AP2269" s="104"/>
      <c r="AQ2269" s="104"/>
      <c r="AR2269" s="104"/>
      <c r="AS2269" s="104"/>
      <c r="AT2269" s="104"/>
      <c r="AU2269" s="104"/>
      <c r="AV2269" s="104"/>
      <c r="AW2269" s="104"/>
      <c r="AX2269" s="104"/>
      <c r="AY2269" s="104"/>
      <c r="AZ2269" s="104"/>
      <c r="BA2269" s="104"/>
      <c r="BB2269" s="104"/>
      <c r="BC2269" s="104"/>
      <c r="BD2269" s="104"/>
      <c r="BE2269" s="104"/>
      <c r="BF2269" s="104"/>
      <c r="BG2269" s="104"/>
      <c r="BH2269" s="104"/>
      <c r="BI2269" s="104"/>
      <c r="BJ2269" s="104"/>
      <c r="BK2269" s="104"/>
      <c r="BL2269" s="104"/>
      <c r="BM2269" s="104"/>
      <c r="BN2269" s="104"/>
      <c r="BO2269" s="104"/>
      <c r="BP2269" s="104"/>
      <c r="BQ2269" s="104"/>
      <c r="BR2269" s="104"/>
      <c r="BS2269" s="104"/>
      <c r="BT2269" s="104"/>
      <c r="BU2269" s="104"/>
      <c r="BV2269" s="104"/>
      <c r="BW2269" s="104"/>
      <c r="BX2269" s="104"/>
      <c r="BY2269" s="104"/>
      <c r="BZ2269" s="104"/>
      <c r="CA2269" s="104"/>
      <c r="CB2269" s="104"/>
      <c r="CC2269" s="104"/>
      <c r="CD2269" s="104"/>
      <c r="CE2269" s="104"/>
      <c r="CF2269" s="104"/>
      <c r="CG2269" s="104"/>
      <c r="CH2269" s="104"/>
      <c r="CI2269" s="104"/>
      <c r="CJ2269" s="104"/>
      <c r="CK2269" s="104"/>
      <c r="CL2269" s="104"/>
      <c r="CM2269" s="104"/>
      <c r="CN2269" s="104"/>
      <c r="CO2269" s="104"/>
      <c r="CP2269" s="104"/>
      <c r="CQ2269" s="104"/>
      <c r="CR2269" s="104"/>
      <c r="CS2269" s="104"/>
      <c r="CT2269" s="104"/>
      <c r="CU2269" s="104"/>
      <c r="CV2269" s="104"/>
      <c r="CW2269" s="104"/>
      <c r="CX2269" s="104"/>
      <c r="CY2269" s="104"/>
      <c r="CZ2269" s="104"/>
      <c r="DA2269" s="104"/>
      <c r="DB2269" s="104"/>
      <c r="DC2269" s="104"/>
      <c r="DD2269" s="104"/>
      <c r="DE2269" s="104"/>
      <c r="DF2269" s="104"/>
      <c r="DG2269" s="104"/>
      <c r="DH2269" s="104"/>
      <c r="DI2269" s="104"/>
      <c r="DJ2269" s="107"/>
    </row>
    <row r="2270" spans="1:114" x14ac:dyDescent="0.2">
      <c r="A2270" s="164"/>
      <c r="B2270" s="165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Q2270" s="116"/>
      <c r="R2270" s="116"/>
      <c r="S2270" s="116"/>
      <c r="T2270" s="116"/>
      <c r="U2270" s="116"/>
      <c r="V2270" s="116"/>
      <c r="W2270" s="116"/>
      <c r="X2270" s="116"/>
      <c r="Y2270" s="122"/>
      <c r="Z2270" s="104"/>
      <c r="AA2270" s="104"/>
      <c r="AB2270" s="104"/>
      <c r="AC2270" s="104"/>
      <c r="AD2270" s="104"/>
      <c r="AE2270" s="104"/>
      <c r="AF2270" s="104"/>
      <c r="AG2270" s="104"/>
      <c r="AH2270" s="104"/>
      <c r="AI2270" s="104"/>
      <c r="AJ2270" s="104"/>
      <c r="AK2270" s="104"/>
      <c r="AL2270" s="104"/>
      <c r="AM2270" s="104"/>
      <c r="AN2270" s="104"/>
      <c r="AO2270" s="104"/>
      <c r="AP2270" s="104"/>
      <c r="AQ2270" s="104"/>
      <c r="AR2270" s="104"/>
      <c r="AS2270" s="104"/>
      <c r="AT2270" s="104"/>
      <c r="AU2270" s="104"/>
      <c r="AV2270" s="104"/>
      <c r="AW2270" s="104"/>
      <c r="AX2270" s="104"/>
      <c r="AY2270" s="104"/>
      <c r="AZ2270" s="104"/>
      <c r="BA2270" s="104"/>
      <c r="BB2270" s="104"/>
      <c r="BC2270" s="104"/>
      <c r="BD2270" s="104"/>
      <c r="BE2270" s="104"/>
      <c r="BF2270" s="104"/>
      <c r="BG2270" s="104"/>
      <c r="BH2270" s="104"/>
      <c r="BI2270" s="104"/>
      <c r="BJ2270" s="104"/>
      <c r="BK2270" s="104"/>
      <c r="BL2270" s="104"/>
      <c r="BM2270" s="104"/>
      <c r="BN2270" s="104"/>
      <c r="BO2270" s="104"/>
      <c r="BP2270" s="104"/>
      <c r="BQ2270" s="104"/>
      <c r="BR2270" s="104"/>
      <c r="BS2270" s="104"/>
      <c r="BT2270" s="104"/>
      <c r="BU2270" s="104"/>
      <c r="BV2270" s="104"/>
      <c r="BW2270" s="104"/>
      <c r="BX2270" s="104"/>
      <c r="BY2270" s="104"/>
      <c r="BZ2270" s="104"/>
      <c r="CA2270" s="104"/>
      <c r="CB2270" s="104"/>
      <c r="CC2270" s="104"/>
      <c r="CD2270" s="104"/>
      <c r="CE2270" s="104"/>
      <c r="CF2270" s="104"/>
      <c r="CG2270" s="104"/>
      <c r="CH2270" s="104"/>
      <c r="CI2270" s="104"/>
      <c r="CJ2270" s="104"/>
      <c r="CK2270" s="104"/>
      <c r="CL2270" s="104"/>
      <c r="CM2270" s="104"/>
      <c r="CN2270" s="104"/>
      <c r="CO2270" s="104"/>
      <c r="CP2270" s="104"/>
      <c r="CQ2270" s="104"/>
      <c r="CR2270" s="104"/>
      <c r="CS2270" s="104"/>
      <c r="CT2270" s="104"/>
      <c r="CU2270" s="104"/>
      <c r="CV2270" s="104"/>
      <c r="CW2270" s="104"/>
      <c r="CX2270" s="104"/>
      <c r="CY2270" s="104"/>
      <c r="CZ2270" s="104"/>
      <c r="DA2270" s="104"/>
      <c r="DB2270" s="104"/>
      <c r="DC2270" s="104"/>
      <c r="DD2270" s="104"/>
      <c r="DE2270" s="104"/>
      <c r="DF2270" s="104"/>
      <c r="DG2270" s="104"/>
      <c r="DH2270" s="104"/>
      <c r="DI2270" s="104"/>
      <c r="DJ2270" s="107"/>
    </row>
    <row r="2271" spans="1:114" x14ac:dyDescent="0.2">
      <c r="A2271" s="164"/>
      <c r="B2271" s="165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Q2271" s="116"/>
      <c r="R2271" s="116"/>
      <c r="S2271" s="116"/>
      <c r="T2271" s="116"/>
      <c r="U2271" s="116"/>
      <c r="V2271" s="116"/>
      <c r="W2271" s="116"/>
      <c r="X2271" s="116"/>
      <c r="Y2271" s="122"/>
      <c r="Z2271" s="104"/>
      <c r="AA2271" s="104"/>
      <c r="AB2271" s="104"/>
      <c r="AC2271" s="104"/>
      <c r="AD2271" s="104"/>
      <c r="AE2271" s="104"/>
      <c r="AF2271" s="104"/>
      <c r="AG2271" s="104"/>
      <c r="AH2271" s="104"/>
      <c r="AI2271" s="104"/>
      <c r="AJ2271" s="104"/>
      <c r="AK2271" s="104"/>
      <c r="AL2271" s="104"/>
      <c r="AM2271" s="104"/>
      <c r="AN2271" s="104"/>
      <c r="AO2271" s="104"/>
      <c r="AP2271" s="104"/>
      <c r="AQ2271" s="104"/>
      <c r="AR2271" s="104"/>
      <c r="AS2271" s="104"/>
      <c r="AT2271" s="104"/>
      <c r="AU2271" s="104"/>
      <c r="AV2271" s="104"/>
      <c r="AW2271" s="104"/>
      <c r="AX2271" s="104"/>
      <c r="AY2271" s="104"/>
      <c r="AZ2271" s="104"/>
      <c r="BA2271" s="104"/>
      <c r="BB2271" s="104"/>
      <c r="BC2271" s="104"/>
      <c r="BD2271" s="104"/>
      <c r="BE2271" s="104"/>
      <c r="BF2271" s="104"/>
      <c r="BG2271" s="104"/>
      <c r="BH2271" s="104"/>
      <c r="BI2271" s="104"/>
      <c r="BJ2271" s="104"/>
      <c r="BK2271" s="104"/>
      <c r="BL2271" s="104"/>
      <c r="BM2271" s="104"/>
      <c r="BN2271" s="104"/>
      <c r="BO2271" s="104"/>
      <c r="BP2271" s="104"/>
      <c r="BQ2271" s="104"/>
      <c r="BR2271" s="104"/>
      <c r="BS2271" s="104"/>
      <c r="BT2271" s="104"/>
      <c r="BU2271" s="104"/>
      <c r="BV2271" s="104"/>
      <c r="BW2271" s="104"/>
      <c r="BX2271" s="104"/>
      <c r="BY2271" s="104"/>
      <c r="BZ2271" s="104"/>
      <c r="CA2271" s="104"/>
      <c r="CB2271" s="104"/>
      <c r="CC2271" s="104"/>
      <c r="CD2271" s="104"/>
      <c r="CE2271" s="104"/>
      <c r="CF2271" s="104"/>
      <c r="CG2271" s="104"/>
      <c r="CH2271" s="104"/>
      <c r="CI2271" s="104"/>
      <c r="CJ2271" s="104"/>
      <c r="CK2271" s="104"/>
      <c r="CL2271" s="104"/>
      <c r="CM2271" s="104"/>
      <c r="CN2271" s="104"/>
      <c r="CO2271" s="104"/>
      <c r="CP2271" s="104"/>
      <c r="CQ2271" s="104"/>
      <c r="CR2271" s="104"/>
      <c r="CS2271" s="104"/>
      <c r="CT2271" s="104"/>
      <c r="CU2271" s="104"/>
      <c r="CV2271" s="104"/>
      <c r="CW2271" s="104"/>
      <c r="CX2271" s="104"/>
      <c r="CY2271" s="104"/>
      <c r="CZ2271" s="104"/>
      <c r="DA2271" s="104"/>
      <c r="DB2271" s="104"/>
      <c r="DC2271" s="104"/>
      <c r="DD2271" s="104"/>
      <c r="DE2271" s="104"/>
      <c r="DF2271" s="104"/>
      <c r="DG2271" s="104"/>
      <c r="DH2271" s="104"/>
      <c r="DI2271" s="104"/>
      <c r="DJ2271" s="107"/>
    </row>
    <row r="2272" spans="1:114" x14ac:dyDescent="0.2">
      <c r="A2272" s="164"/>
      <c r="B2272" s="165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Q2272" s="116"/>
      <c r="R2272" s="116"/>
      <c r="S2272" s="116"/>
      <c r="T2272" s="116"/>
      <c r="U2272" s="116"/>
      <c r="V2272" s="116"/>
      <c r="W2272" s="116"/>
      <c r="X2272" s="116"/>
      <c r="Y2272" s="122"/>
      <c r="Z2272" s="104"/>
      <c r="AA2272" s="104"/>
      <c r="AB2272" s="104"/>
      <c r="AC2272" s="104"/>
      <c r="AD2272" s="104"/>
      <c r="AE2272" s="104"/>
      <c r="AF2272" s="104"/>
      <c r="AG2272" s="104"/>
      <c r="AH2272" s="104"/>
      <c r="AI2272" s="104"/>
      <c r="AJ2272" s="104"/>
      <c r="AK2272" s="104"/>
      <c r="AL2272" s="104"/>
      <c r="AM2272" s="104"/>
      <c r="AN2272" s="104"/>
      <c r="AO2272" s="104"/>
      <c r="AP2272" s="104"/>
      <c r="AQ2272" s="104"/>
      <c r="AR2272" s="104"/>
      <c r="AS2272" s="104"/>
      <c r="AT2272" s="104"/>
      <c r="AU2272" s="104"/>
      <c r="AV2272" s="104"/>
      <c r="AW2272" s="104"/>
      <c r="AX2272" s="104"/>
      <c r="AY2272" s="104"/>
      <c r="AZ2272" s="104"/>
      <c r="BA2272" s="104"/>
      <c r="BB2272" s="104"/>
      <c r="BC2272" s="104"/>
      <c r="BD2272" s="104"/>
      <c r="BE2272" s="104"/>
      <c r="BF2272" s="104"/>
      <c r="BG2272" s="104"/>
      <c r="BH2272" s="104"/>
      <c r="BI2272" s="104"/>
      <c r="BJ2272" s="104"/>
      <c r="BK2272" s="104"/>
      <c r="BL2272" s="104"/>
      <c r="BM2272" s="104"/>
      <c r="BN2272" s="104"/>
      <c r="BO2272" s="104"/>
      <c r="BP2272" s="104"/>
      <c r="BQ2272" s="104"/>
      <c r="BR2272" s="104"/>
      <c r="BS2272" s="104"/>
      <c r="BT2272" s="104"/>
      <c r="BU2272" s="104"/>
      <c r="BV2272" s="104"/>
      <c r="BW2272" s="104"/>
      <c r="BX2272" s="104"/>
      <c r="BY2272" s="104"/>
      <c r="BZ2272" s="104"/>
      <c r="CA2272" s="104"/>
      <c r="CB2272" s="104"/>
      <c r="CC2272" s="104"/>
      <c r="CD2272" s="104"/>
      <c r="CE2272" s="104"/>
      <c r="CF2272" s="104"/>
      <c r="CG2272" s="104"/>
      <c r="CH2272" s="104"/>
      <c r="CI2272" s="104"/>
      <c r="CJ2272" s="104"/>
      <c r="CK2272" s="104"/>
      <c r="CL2272" s="104"/>
      <c r="CM2272" s="104"/>
      <c r="CN2272" s="104"/>
      <c r="CO2272" s="104"/>
      <c r="CP2272" s="104"/>
      <c r="CQ2272" s="104"/>
      <c r="CR2272" s="104"/>
      <c r="CS2272" s="104"/>
      <c r="CT2272" s="104"/>
      <c r="CU2272" s="104"/>
      <c r="CV2272" s="104"/>
      <c r="CW2272" s="104"/>
      <c r="CX2272" s="104"/>
      <c r="CY2272" s="104"/>
      <c r="CZ2272" s="104"/>
      <c r="DA2272" s="104"/>
      <c r="DB2272" s="104"/>
      <c r="DC2272" s="104"/>
      <c r="DD2272" s="104"/>
      <c r="DE2272" s="104"/>
      <c r="DF2272" s="104"/>
      <c r="DG2272" s="104"/>
      <c r="DH2272" s="104"/>
      <c r="DI2272" s="104"/>
      <c r="DJ2272" s="107"/>
    </row>
    <row r="2273" spans="1:114" x14ac:dyDescent="0.2">
      <c r="A2273" s="164"/>
      <c r="B2273" s="165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Q2273" s="116"/>
      <c r="R2273" s="116"/>
      <c r="S2273" s="116"/>
      <c r="T2273" s="116"/>
      <c r="U2273" s="116"/>
      <c r="V2273" s="116"/>
      <c r="W2273" s="116"/>
      <c r="X2273" s="116"/>
      <c r="Y2273" s="122"/>
      <c r="Z2273" s="104"/>
      <c r="AA2273" s="104"/>
      <c r="AB2273" s="104"/>
      <c r="AC2273" s="104"/>
      <c r="AD2273" s="104"/>
      <c r="AE2273" s="104"/>
      <c r="AF2273" s="104"/>
      <c r="AG2273" s="104"/>
      <c r="AH2273" s="104"/>
      <c r="AI2273" s="104"/>
      <c r="AJ2273" s="104"/>
      <c r="AK2273" s="104"/>
      <c r="AL2273" s="104"/>
      <c r="AM2273" s="104"/>
      <c r="AN2273" s="104"/>
      <c r="AO2273" s="104"/>
      <c r="AP2273" s="104"/>
      <c r="AQ2273" s="104"/>
      <c r="AR2273" s="104"/>
      <c r="AS2273" s="104"/>
      <c r="AT2273" s="104"/>
      <c r="AU2273" s="104"/>
      <c r="AV2273" s="104"/>
      <c r="AW2273" s="104"/>
      <c r="AX2273" s="104"/>
      <c r="AY2273" s="104"/>
      <c r="AZ2273" s="104"/>
      <c r="BA2273" s="104"/>
      <c r="BB2273" s="104"/>
      <c r="BC2273" s="104"/>
      <c r="BD2273" s="104"/>
      <c r="BE2273" s="104"/>
      <c r="BF2273" s="104"/>
      <c r="BG2273" s="104"/>
      <c r="BH2273" s="104"/>
      <c r="BI2273" s="104"/>
      <c r="BJ2273" s="104"/>
      <c r="BK2273" s="104"/>
      <c r="BL2273" s="104"/>
      <c r="BM2273" s="104"/>
      <c r="BN2273" s="104"/>
      <c r="BO2273" s="104"/>
      <c r="BP2273" s="104"/>
      <c r="BQ2273" s="104"/>
      <c r="BR2273" s="104"/>
      <c r="BS2273" s="104"/>
      <c r="BT2273" s="104"/>
      <c r="BU2273" s="104"/>
      <c r="BV2273" s="104"/>
      <c r="BW2273" s="104"/>
      <c r="BX2273" s="104"/>
      <c r="BY2273" s="104"/>
      <c r="BZ2273" s="104"/>
      <c r="CA2273" s="104"/>
      <c r="CB2273" s="104"/>
      <c r="CC2273" s="104"/>
      <c r="CD2273" s="104"/>
      <c r="CE2273" s="104"/>
      <c r="CF2273" s="104"/>
      <c r="CG2273" s="104"/>
      <c r="CH2273" s="104"/>
      <c r="CI2273" s="104"/>
      <c r="CJ2273" s="104"/>
      <c r="CK2273" s="104"/>
      <c r="CL2273" s="104"/>
      <c r="CM2273" s="104"/>
      <c r="CN2273" s="104"/>
      <c r="CO2273" s="104"/>
      <c r="CP2273" s="104"/>
      <c r="CQ2273" s="104"/>
      <c r="CR2273" s="104"/>
      <c r="CS2273" s="104"/>
      <c r="CT2273" s="104"/>
      <c r="CU2273" s="104"/>
      <c r="CV2273" s="104"/>
      <c r="CW2273" s="104"/>
      <c r="CX2273" s="104"/>
      <c r="CY2273" s="104"/>
      <c r="CZ2273" s="104"/>
      <c r="DA2273" s="104"/>
      <c r="DB2273" s="104"/>
      <c r="DC2273" s="104"/>
      <c r="DD2273" s="104"/>
      <c r="DE2273" s="104"/>
      <c r="DF2273" s="104"/>
      <c r="DG2273" s="104"/>
      <c r="DH2273" s="104"/>
      <c r="DI2273" s="104"/>
      <c r="DJ2273" s="107"/>
    </row>
    <row r="2274" spans="1:114" x14ac:dyDescent="0.2">
      <c r="A2274" s="164"/>
      <c r="B2274" s="165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Q2274" s="116"/>
      <c r="R2274" s="116"/>
      <c r="S2274" s="116"/>
      <c r="T2274" s="116"/>
      <c r="U2274" s="116"/>
      <c r="V2274" s="116"/>
      <c r="W2274" s="116"/>
      <c r="X2274" s="116"/>
      <c r="Y2274" s="122"/>
      <c r="Z2274" s="104"/>
      <c r="AA2274" s="104"/>
      <c r="AB2274" s="104"/>
      <c r="AC2274" s="104"/>
      <c r="AD2274" s="104"/>
      <c r="AE2274" s="104"/>
      <c r="AF2274" s="104"/>
      <c r="AG2274" s="104"/>
      <c r="AH2274" s="104"/>
      <c r="AI2274" s="104"/>
      <c r="AJ2274" s="104"/>
      <c r="AK2274" s="104"/>
      <c r="AL2274" s="104"/>
      <c r="AM2274" s="104"/>
      <c r="AN2274" s="104"/>
      <c r="AO2274" s="104"/>
      <c r="AP2274" s="104"/>
      <c r="AQ2274" s="104"/>
      <c r="AR2274" s="104"/>
      <c r="AS2274" s="104"/>
      <c r="AT2274" s="104"/>
      <c r="AU2274" s="104"/>
      <c r="AV2274" s="104"/>
      <c r="AW2274" s="104"/>
      <c r="AX2274" s="104"/>
      <c r="AY2274" s="104"/>
      <c r="AZ2274" s="104"/>
      <c r="BA2274" s="104"/>
      <c r="BB2274" s="104"/>
      <c r="BC2274" s="104"/>
      <c r="BD2274" s="104"/>
      <c r="BE2274" s="104"/>
      <c r="BF2274" s="104"/>
      <c r="BG2274" s="104"/>
      <c r="BH2274" s="104"/>
      <c r="BI2274" s="104"/>
      <c r="BJ2274" s="104"/>
      <c r="BK2274" s="104"/>
      <c r="BL2274" s="104"/>
      <c r="BM2274" s="104"/>
      <c r="BN2274" s="104"/>
      <c r="BO2274" s="104"/>
      <c r="BP2274" s="104"/>
      <c r="BQ2274" s="104"/>
      <c r="BR2274" s="104"/>
      <c r="BS2274" s="104"/>
      <c r="BT2274" s="104"/>
      <c r="BU2274" s="104"/>
      <c r="BV2274" s="104"/>
      <c r="BW2274" s="104"/>
      <c r="BX2274" s="104"/>
      <c r="BY2274" s="104"/>
      <c r="BZ2274" s="104"/>
      <c r="CA2274" s="104"/>
      <c r="CB2274" s="104"/>
      <c r="CC2274" s="104"/>
      <c r="CD2274" s="104"/>
      <c r="CE2274" s="104"/>
      <c r="CF2274" s="104"/>
      <c r="CG2274" s="104"/>
      <c r="CH2274" s="104"/>
      <c r="CI2274" s="104"/>
      <c r="CJ2274" s="104"/>
      <c r="CK2274" s="104"/>
      <c r="CL2274" s="104"/>
      <c r="CM2274" s="104"/>
      <c r="CN2274" s="104"/>
      <c r="CO2274" s="104"/>
      <c r="CP2274" s="104"/>
      <c r="CQ2274" s="104"/>
      <c r="CR2274" s="104"/>
      <c r="CS2274" s="104"/>
      <c r="CT2274" s="104"/>
      <c r="CU2274" s="104"/>
      <c r="CV2274" s="104"/>
      <c r="CW2274" s="104"/>
      <c r="CX2274" s="104"/>
      <c r="CY2274" s="104"/>
      <c r="CZ2274" s="104"/>
      <c r="DA2274" s="104"/>
      <c r="DB2274" s="104"/>
      <c r="DC2274" s="104"/>
      <c r="DD2274" s="104"/>
      <c r="DE2274" s="104"/>
      <c r="DF2274" s="104"/>
      <c r="DG2274" s="104"/>
      <c r="DH2274" s="104"/>
      <c r="DI2274" s="104"/>
      <c r="DJ2274" s="107"/>
    </row>
    <row r="2275" spans="1:114" x14ac:dyDescent="0.2">
      <c r="A2275" s="164"/>
      <c r="B2275" s="165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Q2275" s="116"/>
      <c r="R2275" s="116"/>
      <c r="S2275" s="116"/>
      <c r="T2275" s="116"/>
      <c r="U2275" s="116"/>
      <c r="V2275" s="116"/>
      <c r="W2275" s="116"/>
      <c r="X2275" s="116"/>
      <c r="Y2275" s="122"/>
      <c r="Z2275" s="104"/>
      <c r="AA2275" s="104"/>
      <c r="AB2275" s="104"/>
      <c r="AC2275" s="104"/>
      <c r="AD2275" s="104"/>
      <c r="AE2275" s="104"/>
      <c r="AF2275" s="104"/>
      <c r="AG2275" s="104"/>
      <c r="AH2275" s="104"/>
      <c r="AI2275" s="104"/>
      <c r="AJ2275" s="104"/>
      <c r="AK2275" s="104"/>
      <c r="AL2275" s="104"/>
      <c r="AM2275" s="104"/>
      <c r="AN2275" s="104"/>
      <c r="AO2275" s="104"/>
      <c r="AP2275" s="104"/>
      <c r="AQ2275" s="104"/>
      <c r="AR2275" s="104"/>
      <c r="AS2275" s="104"/>
      <c r="AT2275" s="104"/>
      <c r="AU2275" s="104"/>
      <c r="AV2275" s="104"/>
      <c r="AW2275" s="104"/>
      <c r="AX2275" s="104"/>
      <c r="AY2275" s="104"/>
      <c r="AZ2275" s="104"/>
      <c r="BA2275" s="104"/>
      <c r="BB2275" s="104"/>
      <c r="BC2275" s="104"/>
      <c r="BD2275" s="104"/>
      <c r="BE2275" s="104"/>
      <c r="BF2275" s="104"/>
      <c r="BG2275" s="104"/>
      <c r="BH2275" s="104"/>
      <c r="BI2275" s="104"/>
      <c r="BJ2275" s="104"/>
      <c r="BK2275" s="104"/>
      <c r="BL2275" s="104"/>
      <c r="BM2275" s="104"/>
      <c r="BN2275" s="104"/>
      <c r="BO2275" s="104"/>
      <c r="BP2275" s="104"/>
      <c r="BQ2275" s="104"/>
      <c r="BR2275" s="104"/>
      <c r="BS2275" s="104"/>
      <c r="BT2275" s="104"/>
      <c r="BU2275" s="104"/>
      <c r="BV2275" s="104"/>
      <c r="BW2275" s="104"/>
      <c r="BX2275" s="104"/>
      <c r="BY2275" s="104"/>
      <c r="BZ2275" s="104"/>
      <c r="CA2275" s="104"/>
      <c r="CB2275" s="104"/>
      <c r="CC2275" s="104"/>
      <c r="CD2275" s="104"/>
      <c r="CE2275" s="104"/>
      <c r="CF2275" s="104"/>
      <c r="CG2275" s="104"/>
      <c r="CH2275" s="104"/>
      <c r="CI2275" s="104"/>
      <c r="CJ2275" s="104"/>
      <c r="CK2275" s="104"/>
      <c r="CL2275" s="104"/>
      <c r="CM2275" s="104"/>
      <c r="CN2275" s="104"/>
      <c r="CO2275" s="104"/>
      <c r="CP2275" s="104"/>
      <c r="CQ2275" s="104"/>
      <c r="CR2275" s="104"/>
      <c r="CS2275" s="104"/>
      <c r="CT2275" s="104"/>
      <c r="CU2275" s="104"/>
      <c r="CV2275" s="104"/>
      <c r="CW2275" s="104"/>
      <c r="CX2275" s="104"/>
      <c r="CY2275" s="104"/>
      <c r="CZ2275" s="104"/>
      <c r="DA2275" s="104"/>
      <c r="DB2275" s="104"/>
      <c r="DC2275" s="104"/>
      <c r="DD2275" s="104"/>
      <c r="DE2275" s="104"/>
      <c r="DF2275" s="104"/>
      <c r="DG2275" s="104"/>
      <c r="DH2275" s="104"/>
      <c r="DI2275" s="104"/>
      <c r="DJ2275" s="107"/>
    </row>
    <row r="2276" spans="1:114" x14ac:dyDescent="0.2">
      <c r="A2276" s="164"/>
      <c r="B2276" s="165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Q2276" s="116"/>
      <c r="R2276" s="116"/>
      <c r="S2276" s="116"/>
      <c r="T2276" s="116"/>
      <c r="U2276" s="116"/>
      <c r="V2276" s="116"/>
      <c r="W2276" s="116"/>
      <c r="X2276" s="116"/>
      <c r="Y2276" s="122"/>
      <c r="Z2276" s="104"/>
      <c r="AA2276" s="104"/>
      <c r="AB2276" s="104"/>
      <c r="AC2276" s="104"/>
      <c r="AD2276" s="104"/>
      <c r="AE2276" s="104"/>
      <c r="AF2276" s="104"/>
      <c r="AG2276" s="104"/>
      <c r="AH2276" s="104"/>
      <c r="AI2276" s="104"/>
      <c r="AJ2276" s="104"/>
      <c r="AK2276" s="104"/>
      <c r="AL2276" s="104"/>
      <c r="AM2276" s="104"/>
      <c r="AN2276" s="104"/>
      <c r="AO2276" s="104"/>
      <c r="AP2276" s="104"/>
      <c r="AQ2276" s="104"/>
      <c r="AR2276" s="104"/>
      <c r="AS2276" s="104"/>
      <c r="AT2276" s="104"/>
      <c r="AU2276" s="104"/>
      <c r="AV2276" s="104"/>
      <c r="AW2276" s="104"/>
      <c r="AX2276" s="104"/>
      <c r="AY2276" s="104"/>
      <c r="AZ2276" s="104"/>
      <c r="BA2276" s="104"/>
      <c r="BB2276" s="104"/>
      <c r="BC2276" s="104"/>
      <c r="BD2276" s="104"/>
      <c r="BE2276" s="104"/>
      <c r="BF2276" s="104"/>
      <c r="BG2276" s="104"/>
      <c r="BH2276" s="104"/>
      <c r="BI2276" s="104"/>
      <c r="BJ2276" s="104"/>
      <c r="BK2276" s="104"/>
      <c r="BL2276" s="104"/>
      <c r="BM2276" s="104"/>
      <c r="BN2276" s="104"/>
      <c r="BO2276" s="104"/>
      <c r="BP2276" s="104"/>
      <c r="BQ2276" s="104"/>
      <c r="BR2276" s="104"/>
      <c r="BS2276" s="104"/>
      <c r="BT2276" s="104"/>
      <c r="BU2276" s="104"/>
      <c r="BV2276" s="104"/>
      <c r="BW2276" s="104"/>
      <c r="BX2276" s="104"/>
      <c r="BY2276" s="104"/>
      <c r="BZ2276" s="104"/>
      <c r="CA2276" s="104"/>
      <c r="CB2276" s="104"/>
      <c r="CC2276" s="104"/>
      <c r="CD2276" s="104"/>
      <c r="CE2276" s="104"/>
      <c r="CF2276" s="104"/>
      <c r="CG2276" s="104"/>
      <c r="CH2276" s="104"/>
      <c r="CI2276" s="104"/>
      <c r="CJ2276" s="104"/>
      <c r="CK2276" s="104"/>
      <c r="CL2276" s="104"/>
      <c r="CM2276" s="104"/>
      <c r="CN2276" s="104"/>
      <c r="CO2276" s="104"/>
      <c r="CP2276" s="104"/>
      <c r="CQ2276" s="104"/>
      <c r="CR2276" s="104"/>
      <c r="CS2276" s="104"/>
      <c r="CT2276" s="104"/>
      <c r="CU2276" s="104"/>
      <c r="CV2276" s="104"/>
      <c r="CW2276" s="104"/>
      <c r="CX2276" s="104"/>
      <c r="CY2276" s="104"/>
      <c r="CZ2276" s="104"/>
      <c r="DA2276" s="104"/>
      <c r="DB2276" s="104"/>
      <c r="DC2276" s="104"/>
      <c r="DD2276" s="104"/>
      <c r="DE2276" s="104"/>
      <c r="DF2276" s="104"/>
      <c r="DG2276" s="104"/>
      <c r="DH2276" s="104"/>
      <c r="DI2276" s="104"/>
      <c r="DJ2276" s="107"/>
    </row>
    <row r="2277" spans="1:114" x14ac:dyDescent="0.2">
      <c r="A2277" s="164"/>
      <c r="B2277" s="165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Q2277" s="116"/>
      <c r="R2277" s="116"/>
      <c r="S2277" s="116"/>
      <c r="T2277" s="116"/>
      <c r="U2277" s="116"/>
      <c r="V2277" s="116"/>
      <c r="W2277" s="116"/>
      <c r="X2277" s="116"/>
      <c r="Y2277" s="122"/>
      <c r="Z2277" s="104"/>
      <c r="AA2277" s="104"/>
      <c r="AB2277" s="104"/>
      <c r="AC2277" s="104"/>
      <c r="AD2277" s="104"/>
      <c r="AE2277" s="104"/>
      <c r="AF2277" s="104"/>
      <c r="AG2277" s="104"/>
      <c r="AH2277" s="104"/>
      <c r="AI2277" s="104"/>
      <c r="AJ2277" s="104"/>
      <c r="AK2277" s="104"/>
      <c r="AL2277" s="104"/>
      <c r="AM2277" s="104"/>
      <c r="AN2277" s="104"/>
      <c r="AO2277" s="104"/>
      <c r="AP2277" s="104"/>
      <c r="AQ2277" s="104"/>
      <c r="AR2277" s="104"/>
      <c r="AS2277" s="104"/>
      <c r="AT2277" s="104"/>
      <c r="AU2277" s="104"/>
      <c r="AV2277" s="104"/>
      <c r="AW2277" s="104"/>
      <c r="AX2277" s="104"/>
      <c r="AY2277" s="104"/>
      <c r="AZ2277" s="104"/>
      <c r="BA2277" s="104"/>
      <c r="BB2277" s="104"/>
      <c r="BC2277" s="104"/>
      <c r="BD2277" s="104"/>
      <c r="BE2277" s="104"/>
      <c r="BF2277" s="104"/>
      <c r="BG2277" s="104"/>
      <c r="BH2277" s="104"/>
      <c r="BI2277" s="104"/>
      <c r="BJ2277" s="104"/>
      <c r="BK2277" s="104"/>
      <c r="BL2277" s="104"/>
      <c r="BM2277" s="104"/>
      <c r="BN2277" s="104"/>
      <c r="BO2277" s="104"/>
      <c r="BP2277" s="104"/>
      <c r="BQ2277" s="104"/>
      <c r="BR2277" s="104"/>
      <c r="BS2277" s="104"/>
      <c r="BT2277" s="104"/>
      <c r="BU2277" s="104"/>
      <c r="BV2277" s="104"/>
      <c r="BW2277" s="104"/>
      <c r="BX2277" s="104"/>
      <c r="BY2277" s="104"/>
      <c r="BZ2277" s="104"/>
      <c r="CA2277" s="104"/>
      <c r="CB2277" s="104"/>
      <c r="CC2277" s="104"/>
      <c r="CD2277" s="104"/>
      <c r="CE2277" s="104"/>
      <c r="CF2277" s="104"/>
      <c r="CG2277" s="104"/>
      <c r="CH2277" s="104"/>
      <c r="CI2277" s="104"/>
      <c r="CJ2277" s="104"/>
      <c r="CK2277" s="104"/>
      <c r="CL2277" s="104"/>
      <c r="CM2277" s="104"/>
      <c r="CN2277" s="104"/>
      <c r="CO2277" s="104"/>
      <c r="CP2277" s="104"/>
      <c r="CQ2277" s="104"/>
      <c r="CR2277" s="104"/>
      <c r="CS2277" s="104"/>
      <c r="CT2277" s="104"/>
      <c r="CU2277" s="104"/>
      <c r="CV2277" s="104"/>
      <c r="CW2277" s="104"/>
      <c r="CX2277" s="104"/>
      <c r="CY2277" s="104"/>
      <c r="CZ2277" s="104"/>
      <c r="DA2277" s="104"/>
      <c r="DB2277" s="104"/>
      <c r="DC2277" s="104"/>
      <c r="DD2277" s="104"/>
      <c r="DE2277" s="104"/>
      <c r="DF2277" s="104"/>
      <c r="DG2277" s="104"/>
      <c r="DH2277" s="104"/>
      <c r="DI2277" s="104"/>
      <c r="DJ2277" s="107"/>
    </row>
    <row r="2278" spans="1:114" x14ac:dyDescent="0.2">
      <c r="A2278" s="164"/>
      <c r="B2278" s="165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Q2278" s="116"/>
      <c r="R2278" s="116"/>
      <c r="S2278" s="116"/>
      <c r="T2278" s="116"/>
      <c r="U2278" s="116"/>
      <c r="V2278" s="116"/>
      <c r="W2278" s="116"/>
      <c r="X2278" s="116"/>
      <c r="Y2278" s="122"/>
      <c r="Z2278" s="104"/>
      <c r="AA2278" s="104"/>
      <c r="AB2278" s="104"/>
      <c r="AC2278" s="104"/>
      <c r="AD2278" s="104"/>
      <c r="AE2278" s="104"/>
      <c r="AF2278" s="104"/>
      <c r="AG2278" s="104"/>
      <c r="AH2278" s="104"/>
      <c r="AI2278" s="104"/>
      <c r="AJ2278" s="104"/>
      <c r="AK2278" s="104"/>
      <c r="AL2278" s="104"/>
      <c r="AM2278" s="104"/>
      <c r="AN2278" s="104"/>
      <c r="AO2278" s="104"/>
      <c r="AP2278" s="104"/>
      <c r="AQ2278" s="104"/>
      <c r="AR2278" s="104"/>
      <c r="AS2278" s="104"/>
      <c r="AT2278" s="104"/>
      <c r="AU2278" s="104"/>
      <c r="AV2278" s="104"/>
      <c r="AW2278" s="104"/>
      <c r="AX2278" s="104"/>
      <c r="AY2278" s="104"/>
      <c r="AZ2278" s="104"/>
      <c r="BA2278" s="104"/>
      <c r="BB2278" s="104"/>
      <c r="BC2278" s="104"/>
      <c r="BD2278" s="104"/>
      <c r="BE2278" s="104"/>
      <c r="BF2278" s="104"/>
      <c r="BG2278" s="104"/>
      <c r="BH2278" s="104"/>
      <c r="BI2278" s="104"/>
      <c r="BJ2278" s="104"/>
      <c r="BK2278" s="104"/>
      <c r="BL2278" s="104"/>
      <c r="BM2278" s="104"/>
      <c r="BN2278" s="104"/>
      <c r="BO2278" s="104"/>
      <c r="BP2278" s="104"/>
      <c r="BQ2278" s="104"/>
      <c r="BR2278" s="104"/>
      <c r="BS2278" s="104"/>
      <c r="BT2278" s="104"/>
      <c r="BU2278" s="104"/>
      <c r="BV2278" s="104"/>
      <c r="BW2278" s="104"/>
      <c r="BX2278" s="104"/>
      <c r="BY2278" s="104"/>
      <c r="BZ2278" s="104"/>
      <c r="CA2278" s="104"/>
      <c r="CB2278" s="104"/>
      <c r="CC2278" s="104"/>
      <c r="CD2278" s="104"/>
      <c r="CE2278" s="104"/>
      <c r="CF2278" s="104"/>
      <c r="CG2278" s="104"/>
      <c r="CH2278" s="104"/>
      <c r="CI2278" s="104"/>
      <c r="CJ2278" s="104"/>
      <c r="CK2278" s="104"/>
      <c r="CL2278" s="104"/>
      <c r="CM2278" s="104"/>
      <c r="CN2278" s="104"/>
      <c r="CO2278" s="104"/>
      <c r="CP2278" s="104"/>
      <c r="CQ2278" s="104"/>
      <c r="CR2278" s="104"/>
      <c r="CS2278" s="104"/>
      <c r="CT2278" s="104"/>
      <c r="CU2278" s="104"/>
      <c r="CV2278" s="104"/>
      <c r="CW2278" s="104"/>
      <c r="CX2278" s="104"/>
      <c r="CY2278" s="104"/>
      <c r="CZ2278" s="104"/>
      <c r="DA2278" s="104"/>
      <c r="DB2278" s="104"/>
      <c r="DC2278" s="104"/>
      <c r="DD2278" s="104"/>
      <c r="DE2278" s="104"/>
      <c r="DF2278" s="104"/>
      <c r="DG2278" s="104"/>
      <c r="DH2278" s="104"/>
      <c r="DI2278" s="104"/>
      <c r="DJ2278" s="107"/>
    </row>
    <row r="2279" spans="1:114" x14ac:dyDescent="0.2">
      <c r="A2279" s="164"/>
      <c r="B2279" s="165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Q2279" s="116"/>
      <c r="R2279" s="116"/>
      <c r="S2279" s="116"/>
      <c r="T2279" s="116"/>
      <c r="U2279" s="116"/>
      <c r="V2279" s="116"/>
      <c r="W2279" s="116"/>
      <c r="X2279" s="116"/>
      <c r="Y2279" s="122"/>
      <c r="Z2279" s="104"/>
      <c r="AA2279" s="104"/>
      <c r="AB2279" s="104"/>
      <c r="AC2279" s="104"/>
      <c r="AD2279" s="104"/>
      <c r="AE2279" s="104"/>
      <c r="AF2279" s="104"/>
      <c r="AG2279" s="104"/>
      <c r="AH2279" s="104"/>
      <c r="AI2279" s="104"/>
      <c r="AJ2279" s="104"/>
      <c r="AK2279" s="104"/>
      <c r="AL2279" s="104"/>
      <c r="AM2279" s="104"/>
      <c r="AN2279" s="104"/>
      <c r="AO2279" s="104"/>
      <c r="AP2279" s="104"/>
      <c r="AQ2279" s="104"/>
      <c r="AR2279" s="104"/>
      <c r="AS2279" s="104"/>
      <c r="AT2279" s="104"/>
      <c r="AU2279" s="104"/>
      <c r="AV2279" s="104"/>
      <c r="AW2279" s="104"/>
      <c r="AX2279" s="104"/>
      <c r="AY2279" s="104"/>
      <c r="AZ2279" s="104"/>
      <c r="BA2279" s="104"/>
      <c r="BB2279" s="104"/>
      <c r="BC2279" s="104"/>
      <c r="BD2279" s="104"/>
      <c r="BE2279" s="104"/>
      <c r="BF2279" s="104"/>
      <c r="BG2279" s="104"/>
      <c r="BH2279" s="104"/>
      <c r="BI2279" s="104"/>
      <c r="BJ2279" s="104"/>
      <c r="BK2279" s="104"/>
      <c r="BL2279" s="104"/>
      <c r="BM2279" s="104"/>
      <c r="BN2279" s="104"/>
      <c r="BO2279" s="104"/>
      <c r="BP2279" s="104"/>
      <c r="BQ2279" s="104"/>
      <c r="BR2279" s="104"/>
      <c r="BS2279" s="104"/>
      <c r="BT2279" s="104"/>
      <c r="BU2279" s="104"/>
      <c r="BV2279" s="104"/>
      <c r="BW2279" s="104"/>
      <c r="BX2279" s="104"/>
      <c r="BY2279" s="104"/>
      <c r="BZ2279" s="104"/>
      <c r="CA2279" s="104"/>
      <c r="CB2279" s="104"/>
      <c r="CC2279" s="104"/>
      <c r="CD2279" s="104"/>
      <c r="CE2279" s="104"/>
      <c r="CF2279" s="104"/>
      <c r="CG2279" s="104"/>
      <c r="CH2279" s="104"/>
      <c r="CI2279" s="104"/>
      <c r="CJ2279" s="104"/>
      <c r="CK2279" s="104"/>
      <c r="CL2279" s="104"/>
      <c r="CM2279" s="104"/>
      <c r="CN2279" s="104"/>
      <c r="CO2279" s="104"/>
      <c r="CP2279" s="104"/>
      <c r="CQ2279" s="104"/>
      <c r="CR2279" s="104"/>
      <c r="CS2279" s="104"/>
      <c r="CT2279" s="104"/>
      <c r="CU2279" s="104"/>
      <c r="CV2279" s="104"/>
      <c r="CW2279" s="104"/>
      <c r="CX2279" s="104"/>
      <c r="CY2279" s="104"/>
      <c r="CZ2279" s="104"/>
      <c r="DA2279" s="104"/>
      <c r="DB2279" s="104"/>
      <c r="DC2279" s="104"/>
      <c r="DD2279" s="104"/>
      <c r="DE2279" s="104"/>
      <c r="DF2279" s="104"/>
      <c r="DG2279" s="104"/>
      <c r="DH2279" s="104"/>
      <c r="DI2279" s="104"/>
      <c r="DJ2279" s="107"/>
    </row>
    <row r="2280" spans="1:114" x14ac:dyDescent="0.2">
      <c r="A2280" s="164"/>
      <c r="B2280" s="165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Q2280" s="116"/>
      <c r="R2280" s="116"/>
      <c r="S2280" s="116"/>
      <c r="T2280" s="116"/>
      <c r="U2280" s="116"/>
      <c r="V2280" s="116"/>
      <c r="W2280" s="116"/>
      <c r="X2280" s="116"/>
      <c r="Y2280" s="122"/>
      <c r="Z2280" s="104"/>
      <c r="AA2280" s="104"/>
      <c r="AB2280" s="104"/>
      <c r="AC2280" s="104"/>
      <c r="AD2280" s="104"/>
      <c r="AE2280" s="104"/>
      <c r="AF2280" s="104"/>
      <c r="AG2280" s="104"/>
      <c r="AH2280" s="104"/>
      <c r="AI2280" s="104"/>
      <c r="AJ2280" s="104"/>
      <c r="AK2280" s="104"/>
      <c r="AL2280" s="104"/>
      <c r="AM2280" s="104"/>
      <c r="AN2280" s="104"/>
      <c r="AO2280" s="104"/>
      <c r="AP2280" s="104"/>
      <c r="AQ2280" s="104"/>
      <c r="AR2280" s="104"/>
      <c r="AS2280" s="104"/>
      <c r="AT2280" s="104"/>
      <c r="AU2280" s="104"/>
      <c r="AV2280" s="104"/>
      <c r="AW2280" s="104"/>
      <c r="AX2280" s="104"/>
      <c r="AY2280" s="104"/>
      <c r="AZ2280" s="104"/>
      <c r="BA2280" s="104"/>
      <c r="BB2280" s="104"/>
      <c r="BC2280" s="104"/>
      <c r="BD2280" s="104"/>
      <c r="BE2280" s="104"/>
      <c r="BF2280" s="104"/>
      <c r="BG2280" s="104"/>
      <c r="BH2280" s="104"/>
      <c r="BI2280" s="104"/>
      <c r="BJ2280" s="104"/>
      <c r="BK2280" s="104"/>
      <c r="BL2280" s="104"/>
      <c r="BM2280" s="104"/>
      <c r="BN2280" s="104"/>
      <c r="BO2280" s="104"/>
      <c r="BP2280" s="104"/>
      <c r="BQ2280" s="104"/>
      <c r="BR2280" s="104"/>
      <c r="BS2280" s="104"/>
      <c r="BT2280" s="104"/>
      <c r="BU2280" s="104"/>
      <c r="BV2280" s="104"/>
      <c r="BW2280" s="104"/>
      <c r="BX2280" s="104"/>
      <c r="BY2280" s="104"/>
      <c r="BZ2280" s="104"/>
      <c r="CA2280" s="104"/>
      <c r="CB2280" s="104"/>
      <c r="CC2280" s="104"/>
      <c r="CD2280" s="104"/>
      <c r="CE2280" s="104"/>
      <c r="CF2280" s="104"/>
      <c r="CG2280" s="104"/>
      <c r="CH2280" s="104"/>
      <c r="CI2280" s="104"/>
      <c r="CJ2280" s="104"/>
      <c r="CK2280" s="104"/>
      <c r="CL2280" s="104"/>
      <c r="CM2280" s="104"/>
      <c r="CN2280" s="104"/>
      <c r="CO2280" s="104"/>
      <c r="CP2280" s="104"/>
      <c r="CQ2280" s="104"/>
      <c r="CR2280" s="104"/>
      <c r="CS2280" s="104"/>
      <c r="CT2280" s="104"/>
      <c r="CU2280" s="104"/>
      <c r="CV2280" s="104"/>
      <c r="CW2280" s="104"/>
      <c r="CX2280" s="104"/>
      <c r="CY2280" s="104"/>
      <c r="CZ2280" s="104"/>
      <c r="DA2280" s="104"/>
      <c r="DB2280" s="104"/>
      <c r="DC2280" s="104"/>
      <c r="DD2280" s="104"/>
      <c r="DE2280" s="104"/>
      <c r="DF2280" s="104"/>
      <c r="DG2280" s="104"/>
      <c r="DH2280" s="104"/>
      <c r="DI2280" s="104"/>
      <c r="DJ2280" s="107"/>
    </row>
    <row r="2281" spans="1:114" x14ac:dyDescent="0.2">
      <c r="A2281" s="164"/>
      <c r="B2281" s="165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Q2281" s="116"/>
      <c r="R2281" s="116"/>
      <c r="S2281" s="116"/>
      <c r="T2281" s="116"/>
      <c r="U2281" s="116"/>
      <c r="V2281" s="116"/>
      <c r="W2281" s="116"/>
      <c r="X2281" s="116"/>
      <c r="Y2281" s="122"/>
      <c r="Z2281" s="104"/>
      <c r="AA2281" s="104"/>
      <c r="AB2281" s="104"/>
      <c r="AC2281" s="104"/>
      <c r="AD2281" s="104"/>
      <c r="AE2281" s="104"/>
      <c r="AF2281" s="104"/>
      <c r="AG2281" s="104"/>
      <c r="AH2281" s="104"/>
      <c r="AI2281" s="104"/>
      <c r="AJ2281" s="104"/>
      <c r="AK2281" s="104"/>
      <c r="AL2281" s="104"/>
      <c r="AM2281" s="104"/>
      <c r="AN2281" s="104"/>
      <c r="AO2281" s="104"/>
      <c r="AP2281" s="104"/>
      <c r="AQ2281" s="104"/>
      <c r="AR2281" s="104"/>
      <c r="AS2281" s="104"/>
      <c r="AT2281" s="104"/>
      <c r="AU2281" s="104"/>
      <c r="AV2281" s="104"/>
      <c r="AW2281" s="104"/>
      <c r="AX2281" s="104"/>
      <c r="AY2281" s="104"/>
      <c r="AZ2281" s="104"/>
      <c r="BA2281" s="104"/>
      <c r="BB2281" s="104"/>
      <c r="BC2281" s="104"/>
      <c r="BD2281" s="104"/>
      <c r="BE2281" s="104"/>
      <c r="BF2281" s="104"/>
      <c r="BG2281" s="104"/>
      <c r="BH2281" s="104"/>
      <c r="BI2281" s="104"/>
      <c r="BJ2281" s="104"/>
      <c r="BK2281" s="104"/>
      <c r="BL2281" s="104"/>
      <c r="BM2281" s="104"/>
      <c r="BN2281" s="104"/>
      <c r="BO2281" s="104"/>
      <c r="BP2281" s="104"/>
      <c r="BQ2281" s="104"/>
      <c r="BR2281" s="104"/>
      <c r="BS2281" s="104"/>
      <c r="BT2281" s="104"/>
      <c r="BU2281" s="104"/>
      <c r="BV2281" s="104"/>
      <c r="BW2281" s="104"/>
      <c r="BX2281" s="104"/>
      <c r="BY2281" s="104"/>
      <c r="BZ2281" s="104"/>
      <c r="CA2281" s="104"/>
      <c r="CB2281" s="104"/>
      <c r="CC2281" s="104"/>
      <c r="CD2281" s="104"/>
      <c r="CE2281" s="104"/>
      <c r="CF2281" s="104"/>
      <c r="CG2281" s="104"/>
      <c r="CH2281" s="104"/>
      <c r="CI2281" s="104"/>
      <c r="CJ2281" s="104"/>
      <c r="CK2281" s="104"/>
      <c r="CL2281" s="104"/>
      <c r="CM2281" s="104"/>
      <c r="CN2281" s="104"/>
      <c r="CO2281" s="104"/>
      <c r="CP2281" s="104"/>
      <c r="CQ2281" s="104"/>
      <c r="CR2281" s="104"/>
      <c r="CS2281" s="104"/>
      <c r="CT2281" s="104"/>
      <c r="CU2281" s="104"/>
      <c r="CV2281" s="104"/>
      <c r="CW2281" s="104"/>
      <c r="CX2281" s="104"/>
      <c r="CY2281" s="104"/>
      <c r="CZ2281" s="104"/>
      <c r="DA2281" s="104"/>
      <c r="DB2281" s="104"/>
      <c r="DC2281" s="104"/>
      <c r="DD2281" s="104"/>
      <c r="DE2281" s="104"/>
      <c r="DF2281" s="104"/>
      <c r="DG2281" s="104"/>
      <c r="DH2281" s="104"/>
      <c r="DI2281" s="104"/>
      <c r="DJ2281" s="107"/>
    </row>
    <row r="2282" spans="1:114" x14ac:dyDescent="0.2">
      <c r="A2282" s="164"/>
      <c r="B2282" s="165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Q2282" s="116"/>
      <c r="R2282" s="116"/>
      <c r="S2282" s="116"/>
      <c r="T2282" s="116"/>
      <c r="U2282" s="116"/>
      <c r="V2282" s="116"/>
      <c r="W2282" s="116"/>
      <c r="X2282" s="116"/>
      <c r="Y2282" s="122"/>
      <c r="Z2282" s="104"/>
      <c r="AA2282" s="104"/>
      <c r="AB2282" s="104"/>
      <c r="AC2282" s="104"/>
      <c r="AD2282" s="104"/>
      <c r="AE2282" s="104"/>
      <c r="AF2282" s="104"/>
      <c r="AG2282" s="104"/>
      <c r="AH2282" s="104"/>
      <c r="AI2282" s="104"/>
      <c r="AJ2282" s="104"/>
      <c r="AK2282" s="104"/>
      <c r="AL2282" s="104"/>
      <c r="AM2282" s="104"/>
      <c r="AN2282" s="104"/>
      <c r="AO2282" s="104"/>
      <c r="AP2282" s="104"/>
      <c r="AQ2282" s="104"/>
      <c r="AR2282" s="104"/>
      <c r="AS2282" s="104"/>
      <c r="AT2282" s="104"/>
      <c r="AU2282" s="104"/>
      <c r="AV2282" s="104"/>
      <c r="AW2282" s="104"/>
      <c r="AX2282" s="104"/>
      <c r="AY2282" s="104"/>
      <c r="AZ2282" s="104"/>
      <c r="BA2282" s="104"/>
      <c r="BB2282" s="104"/>
      <c r="BC2282" s="104"/>
      <c r="BD2282" s="104"/>
      <c r="BE2282" s="104"/>
      <c r="BF2282" s="104"/>
      <c r="BG2282" s="104"/>
      <c r="BH2282" s="104"/>
      <c r="BI2282" s="104"/>
      <c r="BJ2282" s="104"/>
      <c r="BK2282" s="104"/>
      <c r="BL2282" s="104"/>
      <c r="BM2282" s="104"/>
      <c r="BN2282" s="104"/>
      <c r="BO2282" s="104"/>
      <c r="BP2282" s="104"/>
      <c r="BQ2282" s="104"/>
      <c r="BR2282" s="104"/>
      <c r="BS2282" s="104"/>
      <c r="BT2282" s="104"/>
      <c r="BU2282" s="104"/>
      <c r="BV2282" s="104"/>
      <c r="BW2282" s="104"/>
      <c r="BX2282" s="104"/>
      <c r="BY2282" s="104"/>
      <c r="BZ2282" s="104"/>
      <c r="CA2282" s="104"/>
      <c r="CB2282" s="104"/>
      <c r="CC2282" s="104"/>
      <c r="CD2282" s="104"/>
      <c r="CE2282" s="104"/>
      <c r="CF2282" s="104"/>
      <c r="CG2282" s="104"/>
      <c r="CH2282" s="104"/>
      <c r="CI2282" s="104"/>
      <c r="CJ2282" s="104"/>
      <c r="CK2282" s="104"/>
      <c r="CL2282" s="104"/>
      <c r="CM2282" s="104"/>
      <c r="CN2282" s="104"/>
      <c r="CO2282" s="104"/>
      <c r="CP2282" s="104"/>
      <c r="CQ2282" s="104"/>
      <c r="CR2282" s="104"/>
      <c r="CS2282" s="104"/>
      <c r="CT2282" s="104"/>
      <c r="CU2282" s="104"/>
      <c r="CV2282" s="104"/>
      <c r="CW2282" s="104"/>
      <c r="CX2282" s="104"/>
      <c r="CY2282" s="104"/>
      <c r="CZ2282" s="104"/>
      <c r="DA2282" s="104"/>
      <c r="DB2282" s="104"/>
      <c r="DC2282" s="104"/>
      <c r="DD2282" s="104"/>
      <c r="DE2282" s="104"/>
      <c r="DF2282" s="104"/>
      <c r="DG2282" s="104"/>
      <c r="DH2282" s="104"/>
      <c r="DI2282" s="104"/>
      <c r="DJ2282" s="107"/>
    </row>
    <row r="2283" spans="1:114" x14ac:dyDescent="0.2">
      <c r="A2283" s="164"/>
      <c r="B2283" s="165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Q2283" s="116"/>
      <c r="R2283" s="116"/>
      <c r="S2283" s="116"/>
      <c r="T2283" s="116"/>
      <c r="U2283" s="116"/>
      <c r="V2283" s="116"/>
      <c r="W2283" s="116"/>
      <c r="X2283" s="116"/>
      <c r="Y2283" s="122"/>
      <c r="Z2283" s="104"/>
      <c r="AA2283" s="104"/>
      <c r="AB2283" s="104"/>
      <c r="AC2283" s="104"/>
      <c r="AD2283" s="104"/>
      <c r="AE2283" s="104"/>
      <c r="AF2283" s="104"/>
      <c r="AG2283" s="104"/>
      <c r="AH2283" s="104"/>
      <c r="AI2283" s="104"/>
      <c r="AJ2283" s="104"/>
      <c r="AK2283" s="104"/>
      <c r="AL2283" s="104"/>
      <c r="AM2283" s="104"/>
      <c r="AN2283" s="104"/>
      <c r="AO2283" s="104"/>
      <c r="AP2283" s="104"/>
      <c r="AQ2283" s="104"/>
      <c r="AR2283" s="104"/>
      <c r="AS2283" s="104"/>
      <c r="AT2283" s="104"/>
      <c r="AU2283" s="104"/>
      <c r="AV2283" s="104"/>
      <c r="AW2283" s="104"/>
      <c r="AX2283" s="104"/>
      <c r="AY2283" s="104"/>
      <c r="AZ2283" s="104"/>
      <c r="BA2283" s="104"/>
      <c r="BB2283" s="104"/>
      <c r="BC2283" s="104"/>
      <c r="BD2283" s="104"/>
      <c r="BE2283" s="104"/>
      <c r="BF2283" s="104"/>
      <c r="BG2283" s="104"/>
      <c r="BH2283" s="104"/>
      <c r="BI2283" s="104"/>
      <c r="BJ2283" s="104"/>
      <c r="BK2283" s="104"/>
      <c r="BL2283" s="104"/>
      <c r="BM2283" s="104"/>
      <c r="BN2283" s="104"/>
      <c r="BO2283" s="104"/>
      <c r="BP2283" s="104"/>
      <c r="BQ2283" s="104"/>
      <c r="BR2283" s="104"/>
      <c r="BS2283" s="104"/>
      <c r="BT2283" s="104"/>
      <c r="BU2283" s="104"/>
      <c r="BV2283" s="104"/>
      <c r="BW2283" s="104"/>
      <c r="BX2283" s="104"/>
      <c r="BY2283" s="104"/>
      <c r="BZ2283" s="104"/>
      <c r="CA2283" s="104"/>
      <c r="CB2283" s="104"/>
      <c r="CC2283" s="104"/>
      <c r="CD2283" s="104"/>
      <c r="CE2283" s="104"/>
      <c r="CF2283" s="104"/>
      <c r="CG2283" s="104"/>
      <c r="CH2283" s="104"/>
      <c r="CI2283" s="104"/>
      <c r="CJ2283" s="104"/>
      <c r="CK2283" s="104"/>
      <c r="CL2283" s="104"/>
      <c r="CM2283" s="104"/>
      <c r="CN2283" s="104"/>
      <c r="CO2283" s="104"/>
      <c r="CP2283" s="104"/>
      <c r="CQ2283" s="104"/>
      <c r="CR2283" s="104"/>
      <c r="CS2283" s="104"/>
      <c r="CT2283" s="104"/>
      <c r="CU2283" s="104"/>
      <c r="CV2283" s="104"/>
      <c r="CW2283" s="104"/>
      <c r="CX2283" s="104"/>
      <c r="CY2283" s="104"/>
      <c r="CZ2283" s="104"/>
      <c r="DA2283" s="104"/>
      <c r="DB2283" s="104"/>
      <c r="DC2283" s="104"/>
      <c r="DD2283" s="104"/>
      <c r="DE2283" s="104"/>
      <c r="DF2283" s="104"/>
      <c r="DG2283" s="104"/>
      <c r="DH2283" s="104"/>
      <c r="DI2283" s="104"/>
      <c r="DJ2283" s="107"/>
    </row>
    <row r="2284" spans="1:114" x14ac:dyDescent="0.2">
      <c r="A2284" s="164"/>
      <c r="B2284" s="165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Q2284" s="116"/>
      <c r="R2284" s="116"/>
      <c r="S2284" s="116"/>
      <c r="T2284" s="116"/>
      <c r="U2284" s="116"/>
      <c r="V2284" s="116"/>
      <c r="W2284" s="116"/>
      <c r="X2284" s="116"/>
      <c r="Y2284" s="122"/>
      <c r="Z2284" s="104"/>
      <c r="AA2284" s="104"/>
      <c r="AB2284" s="104"/>
      <c r="AC2284" s="104"/>
      <c r="AD2284" s="104"/>
      <c r="AE2284" s="104"/>
      <c r="AF2284" s="104"/>
      <c r="AG2284" s="104"/>
      <c r="AH2284" s="104"/>
      <c r="AI2284" s="104"/>
      <c r="AJ2284" s="104"/>
      <c r="AK2284" s="104"/>
      <c r="AL2284" s="104"/>
      <c r="AM2284" s="104"/>
      <c r="AN2284" s="104"/>
      <c r="AO2284" s="104"/>
      <c r="AP2284" s="104"/>
      <c r="AQ2284" s="104"/>
      <c r="AR2284" s="104"/>
      <c r="AS2284" s="104"/>
      <c r="AT2284" s="104"/>
      <c r="AU2284" s="104"/>
      <c r="AV2284" s="104"/>
      <c r="AW2284" s="104"/>
      <c r="AX2284" s="104"/>
      <c r="AY2284" s="104"/>
      <c r="AZ2284" s="104"/>
      <c r="BA2284" s="104"/>
      <c r="BB2284" s="104"/>
      <c r="BC2284" s="104"/>
      <c r="BD2284" s="104"/>
      <c r="BE2284" s="104"/>
      <c r="BF2284" s="104"/>
      <c r="BG2284" s="104"/>
      <c r="BH2284" s="104"/>
      <c r="BI2284" s="104"/>
      <c r="BJ2284" s="104"/>
      <c r="BK2284" s="104"/>
      <c r="BL2284" s="104"/>
      <c r="BM2284" s="104"/>
      <c r="BN2284" s="104"/>
      <c r="BO2284" s="104"/>
      <c r="BP2284" s="104"/>
      <c r="BQ2284" s="104"/>
      <c r="BR2284" s="104"/>
      <c r="BS2284" s="104"/>
      <c r="BT2284" s="104"/>
      <c r="BU2284" s="104"/>
      <c r="BV2284" s="104"/>
      <c r="BW2284" s="104"/>
      <c r="BX2284" s="104"/>
      <c r="BY2284" s="104"/>
      <c r="BZ2284" s="104"/>
      <c r="CA2284" s="104"/>
      <c r="CB2284" s="104"/>
      <c r="CC2284" s="104"/>
      <c r="CD2284" s="104"/>
      <c r="CE2284" s="104"/>
      <c r="CF2284" s="104"/>
      <c r="CG2284" s="104"/>
      <c r="CH2284" s="104"/>
      <c r="CI2284" s="104"/>
      <c r="CJ2284" s="104"/>
      <c r="CK2284" s="104"/>
      <c r="CL2284" s="104"/>
      <c r="CM2284" s="104"/>
      <c r="CN2284" s="104"/>
      <c r="CO2284" s="104"/>
      <c r="CP2284" s="104"/>
      <c r="CQ2284" s="104"/>
      <c r="CR2284" s="104"/>
      <c r="CS2284" s="104"/>
      <c r="CT2284" s="104"/>
      <c r="CU2284" s="104"/>
      <c r="CV2284" s="104"/>
      <c r="CW2284" s="104"/>
      <c r="CX2284" s="104"/>
      <c r="CY2284" s="104"/>
      <c r="CZ2284" s="104"/>
      <c r="DA2284" s="104"/>
      <c r="DB2284" s="104"/>
      <c r="DC2284" s="104"/>
      <c r="DD2284" s="104"/>
      <c r="DE2284" s="104"/>
      <c r="DF2284" s="104"/>
      <c r="DG2284" s="104"/>
      <c r="DH2284" s="104"/>
      <c r="DI2284" s="104"/>
      <c r="DJ2284" s="107"/>
    </row>
    <row r="2285" spans="1:114" x14ac:dyDescent="0.2">
      <c r="A2285" s="164"/>
      <c r="B2285" s="165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Q2285" s="116"/>
      <c r="R2285" s="116"/>
      <c r="S2285" s="116"/>
      <c r="T2285" s="116"/>
      <c r="U2285" s="116"/>
      <c r="V2285" s="116"/>
      <c r="W2285" s="116"/>
      <c r="X2285" s="116"/>
      <c r="Y2285" s="122"/>
      <c r="Z2285" s="104"/>
      <c r="AA2285" s="104"/>
      <c r="AB2285" s="104"/>
      <c r="AC2285" s="104"/>
      <c r="AD2285" s="104"/>
      <c r="AE2285" s="104"/>
      <c r="AF2285" s="104"/>
      <c r="AG2285" s="104"/>
      <c r="AH2285" s="104"/>
      <c r="AI2285" s="104"/>
      <c r="AJ2285" s="104"/>
      <c r="AK2285" s="104"/>
      <c r="AL2285" s="104"/>
      <c r="AM2285" s="104"/>
      <c r="AN2285" s="104"/>
      <c r="AO2285" s="104"/>
      <c r="AP2285" s="104"/>
      <c r="AQ2285" s="104"/>
      <c r="AR2285" s="104"/>
      <c r="AS2285" s="104"/>
      <c r="AT2285" s="104"/>
      <c r="AU2285" s="104"/>
      <c r="AV2285" s="104"/>
      <c r="AW2285" s="104"/>
      <c r="AX2285" s="104"/>
      <c r="AY2285" s="104"/>
      <c r="AZ2285" s="104"/>
      <c r="BA2285" s="104"/>
      <c r="BB2285" s="104"/>
      <c r="BC2285" s="104"/>
      <c r="BD2285" s="104"/>
      <c r="BE2285" s="104"/>
      <c r="BF2285" s="104"/>
      <c r="BG2285" s="104"/>
      <c r="BH2285" s="104"/>
      <c r="BI2285" s="104"/>
      <c r="BJ2285" s="104"/>
      <c r="BK2285" s="104"/>
      <c r="BL2285" s="104"/>
      <c r="BM2285" s="104"/>
      <c r="BN2285" s="104"/>
      <c r="BO2285" s="104"/>
      <c r="BP2285" s="104"/>
      <c r="BQ2285" s="104"/>
      <c r="BR2285" s="104"/>
      <c r="BS2285" s="104"/>
      <c r="BT2285" s="104"/>
      <c r="BU2285" s="104"/>
      <c r="BV2285" s="104"/>
      <c r="BW2285" s="104"/>
      <c r="BX2285" s="104"/>
      <c r="BY2285" s="104"/>
      <c r="BZ2285" s="104"/>
      <c r="CA2285" s="104"/>
      <c r="CB2285" s="104"/>
      <c r="CC2285" s="104"/>
      <c r="CD2285" s="104"/>
      <c r="CE2285" s="104"/>
      <c r="CF2285" s="104"/>
      <c r="CG2285" s="104"/>
      <c r="CH2285" s="104"/>
      <c r="CI2285" s="104"/>
      <c r="CJ2285" s="104"/>
      <c r="CK2285" s="104"/>
      <c r="CL2285" s="104"/>
      <c r="CM2285" s="104"/>
      <c r="CN2285" s="104"/>
      <c r="CO2285" s="104"/>
      <c r="CP2285" s="104"/>
      <c r="CQ2285" s="104"/>
      <c r="CR2285" s="104"/>
      <c r="CS2285" s="104"/>
      <c r="CT2285" s="104"/>
      <c r="CU2285" s="104"/>
      <c r="CV2285" s="104"/>
      <c r="CW2285" s="104"/>
      <c r="CX2285" s="104"/>
      <c r="CY2285" s="104"/>
      <c r="CZ2285" s="104"/>
      <c r="DA2285" s="104"/>
      <c r="DB2285" s="104"/>
      <c r="DC2285" s="104"/>
      <c r="DD2285" s="104"/>
      <c r="DE2285" s="104"/>
      <c r="DF2285" s="104"/>
      <c r="DG2285" s="104"/>
      <c r="DH2285" s="104"/>
      <c r="DI2285" s="104"/>
      <c r="DJ2285" s="107"/>
    </row>
    <row r="2286" spans="1:114" x14ac:dyDescent="0.2">
      <c r="A2286" s="164"/>
      <c r="B2286" s="165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Q2286" s="116"/>
      <c r="R2286" s="116"/>
      <c r="S2286" s="116"/>
      <c r="T2286" s="116"/>
      <c r="U2286" s="116"/>
      <c r="V2286" s="116"/>
      <c r="W2286" s="116"/>
      <c r="X2286" s="116"/>
      <c r="Y2286" s="122"/>
      <c r="Z2286" s="104"/>
      <c r="AA2286" s="104"/>
      <c r="AB2286" s="104"/>
      <c r="AC2286" s="104"/>
      <c r="AD2286" s="104"/>
      <c r="AE2286" s="104"/>
      <c r="AF2286" s="104"/>
      <c r="AG2286" s="104"/>
      <c r="AH2286" s="104"/>
      <c r="AI2286" s="104"/>
      <c r="AJ2286" s="104"/>
      <c r="AK2286" s="104"/>
      <c r="AL2286" s="104"/>
      <c r="AM2286" s="104"/>
      <c r="AN2286" s="104"/>
      <c r="AO2286" s="104"/>
      <c r="AP2286" s="104"/>
      <c r="AQ2286" s="104"/>
      <c r="AR2286" s="104"/>
      <c r="AS2286" s="104"/>
      <c r="AT2286" s="104"/>
      <c r="AU2286" s="104"/>
      <c r="AV2286" s="104"/>
      <c r="AW2286" s="104"/>
      <c r="AX2286" s="104"/>
      <c r="AY2286" s="104"/>
      <c r="AZ2286" s="104"/>
      <c r="BA2286" s="104"/>
      <c r="BB2286" s="104"/>
      <c r="BC2286" s="104"/>
      <c r="BD2286" s="104"/>
      <c r="BE2286" s="104"/>
      <c r="BF2286" s="104"/>
      <c r="BG2286" s="104"/>
      <c r="BH2286" s="104"/>
      <c r="BI2286" s="104"/>
      <c r="BJ2286" s="104"/>
      <c r="BK2286" s="104"/>
      <c r="BL2286" s="104"/>
      <c r="BM2286" s="104"/>
      <c r="BN2286" s="104"/>
      <c r="BO2286" s="104"/>
      <c r="BP2286" s="104"/>
      <c r="BQ2286" s="104"/>
      <c r="BR2286" s="104"/>
      <c r="BS2286" s="104"/>
      <c r="BT2286" s="104"/>
      <c r="BU2286" s="104"/>
      <c r="BV2286" s="104"/>
      <c r="BW2286" s="104"/>
      <c r="BX2286" s="104"/>
      <c r="BY2286" s="104"/>
      <c r="BZ2286" s="104"/>
      <c r="CA2286" s="104"/>
      <c r="CB2286" s="104"/>
      <c r="CC2286" s="104"/>
      <c r="CD2286" s="104"/>
      <c r="CE2286" s="104"/>
      <c r="CF2286" s="104"/>
      <c r="CG2286" s="104"/>
      <c r="CH2286" s="104"/>
      <c r="CI2286" s="104"/>
      <c r="CJ2286" s="104"/>
      <c r="CK2286" s="104"/>
      <c r="CL2286" s="104"/>
      <c r="CM2286" s="104"/>
      <c r="CN2286" s="104"/>
      <c r="CO2286" s="104"/>
      <c r="CP2286" s="104"/>
      <c r="CQ2286" s="104"/>
      <c r="CR2286" s="104"/>
      <c r="CS2286" s="104"/>
      <c r="CT2286" s="104"/>
      <c r="CU2286" s="104"/>
      <c r="CV2286" s="104"/>
      <c r="CW2286" s="104"/>
      <c r="CX2286" s="104"/>
      <c r="CY2286" s="104"/>
      <c r="CZ2286" s="104"/>
      <c r="DA2286" s="104"/>
      <c r="DB2286" s="104"/>
      <c r="DC2286" s="104"/>
      <c r="DD2286" s="104"/>
      <c r="DE2286" s="104"/>
      <c r="DF2286" s="104"/>
      <c r="DG2286" s="104"/>
      <c r="DH2286" s="104"/>
      <c r="DI2286" s="104"/>
      <c r="DJ2286" s="107"/>
    </row>
    <row r="2287" spans="1:114" x14ac:dyDescent="0.2">
      <c r="A2287" s="164"/>
      <c r="B2287" s="165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Q2287" s="116"/>
      <c r="R2287" s="116"/>
      <c r="S2287" s="116"/>
      <c r="T2287" s="116"/>
      <c r="U2287" s="116"/>
      <c r="V2287" s="116"/>
      <c r="W2287" s="116"/>
      <c r="X2287" s="116"/>
      <c r="Y2287" s="122"/>
      <c r="Z2287" s="104"/>
      <c r="AA2287" s="104"/>
      <c r="AB2287" s="104"/>
      <c r="AC2287" s="104"/>
      <c r="AD2287" s="104"/>
      <c r="AE2287" s="104"/>
      <c r="AF2287" s="104"/>
      <c r="AG2287" s="104"/>
      <c r="AH2287" s="104"/>
      <c r="AI2287" s="104"/>
      <c r="AJ2287" s="104"/>
      <c r="AK2287" s="104"/>
      <c r="AL2287" s="104"/>
      <c r="AM2287" s="104"/>
      <c r="AN2287" s="104"/>
      <c r="AO2287" s="104"/>
      <c r="AP2287" s="104"/>
      <c r="AQ2287" s="104"/>
      <c r="AR2287" s="104"/>
      <c r="AS2287" s="104"/>
      <c r="AT2287" s="104"/>
      <c r="AU2287" s="104"/>
      <c r="AV2287" s="104"/>
      <c r="AW2287" s="104"/>
      <c r="AX2287" s="104"/>
      <c r="AY2287" s="104"/>
      <c r="AZ2287" s="104"/>
      <c r="BA2287" s="104"/>
      <c r="BB2287" s="104"/>
      <c r="BC2287" s="104"/>
      <c r="BD2287" s="104"/>
      <c r="BE2287" s="104"/>
      <c r="BF2287" s="104"/>
      <c r="BG2287" s="104"/>
      <c r="BH2287" s="104"/>
      <c r="BI2287" s="104"/>
      <c r="BJ2287" s="104"/>
      <c r="BK2287" s="104"/>
      <c r="BL2287" s="104"/>
      <c r="BM2287" s="104"/>
      <c r="BN2287" s="104"/>
      <c r="BO2287" s="104"/>
      <c r="BP2287" s="104"/>
      <c r="BQ2287" s="104"/>
      <c r="BR2287" s="104"/>
      <c r="BS2287" s="104"/>
      <c r="BT2287" s="104"/>
      <c r="BU2287" s="104"/>
      <c r="BV2287" s="104"/>
      <c r="BW2287" s="104"/>
      <c r="BX2287" s="104"/>
      <c r="BY2287" s="104"/>
      <c r="BZ2287" s="104"/>
      <c r="CA2287" s="104"/>
      <c r="CB2287" s="104"/>
      <c r="CC2287" s="104"/>
      <c r="CD2287" s="104"/>
      <c r="CE2287" s="104"/>
      <c r="CF2287" s="104"/>
      <c r="CG2287" s="104"/>
      <c r="CH2287" s="104"/>
      <c r="CI2287" s="104"/>
      <c r="CJ2287" s="104"/>
      <c r="CK2287" s="104"/>
      <c r="CL2287" s="104"/>
      <c r="CM2287" s="104"/>
      <c r="CN2287" s="104"/>
      <c r="CO2287" s="104"/>
      <c r="CP2287" s="104"/>
      <c r="CQ2287" s="104"/>
      <c r="CR2287" s="104"/>
      <c r="CS2287" s="104"/>
      <c r="CT2287" s="104"/>
      <c r="CU2287" s="104"/>
      <c r="CV2287" s="104"/>
      <c r="CW2287" s="104"/>
      <c r="CX2287" s="104"/>
      <c r="CY2287" s="104"/>
      <c r="CZ2287" s="104"/>
      <c r="DA2287" s="104"/>
      <c r="DB2287" s="104"/>
      <c r="DC2287" s="104"/>
      <c r="DD2287" s="104"/>
      <c r="DE2287" s="104"/>
      <c r="DF2287" s="104"/>
      <c r="DG2287" s="104"/>
      <c r="DH2287" s="104"/>
      <c r="DI2287" s="104"/>
      <c r="DJ2287" s="107"/>
    </row>
    <row r="2288" spans="1:114" x14ac:dyDescent="0.2">
      <c r="A2288" s="164"/>
      <c r="B2288" s="165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Q2288" s="116"/>
      <c r="R2288" s="116"/>
      <c r="S2288" s="116"/>
      <c r="T2288" s="116"/>
      <c r="U2288" s="116"/>
      <c r="V2288" s="116"/>
      <c r="W2288" s="116"/>
      <c r="X2288" s="116"/>
      <c r="Y2288" s="122"/>
      <c r="Z2288" s="104"/>
      <c r="AA2288" s="104"/>
      <c r="AB2288" s="104"/>
      <c r="AC2288" s="104"/>
      <c r="AD2288" s="104"/>
      <c r="AE2288" s="104"/>
      <c r="AF2288" s="104"/>
      <c r="AG2288" s="104"/>
      <c r="AH2288" s="104"/>
      <c r="AI2288" s="104"/>
      <c r="AJ2288" s="104"/>
      <c r="AK2288" s="104"/>
      <c r="AL2288" s="104"/>
      <c r="AM2288" s="104"/>
      <c r="AN2288" s="104"/>
      <c r="AO2288" s="104"/>
      <c r="AP2288" s="104"/>
      <c r="AQ2288" s="104"/>
      <c r="AR2288" s="104"/>
      <c r="AS2288" s="104"/>
      <c r="AT2288" s="104"/>
      <c r="AU2288" s="104"/>
      <c r="AV2288" s="104"/>
      <c r="AW2288" s="104"/>
      <c r="AX2288" s="104"/>
      <c r="AY2288" s="104"/>
      <c r="AZ2288" s="104"/>
      <c r="BA2288" s="104"/>
      <c r="BB2288" s="104"/>
      <c r="BC2288" s="104"/>
      <c r="BD2288" s="104"/>
      <c r="BE2288" s="104"/>
      <c r="BF2288" s="104"/>
      <c r="BG2288" s="104"/>
      <c r="BH2288" s="104"/>
      <c r="BI2288" s="104"/>
      <c r="BJ2288" s="104"/>
      <c r="BK2288" s="104"/>
      <c r="BL2288" s="104"/>
      <c r="BM2288" s="104"/>
      <c r="BN2288" s="104"/>
      <c r="BO2288" s="104"/>
      <c r="BP2288" s="104"/>
      <c r="BQ2288" s="104"/>
      <c r="BR2288" s="104"/>
      <c r="BS2288" s="104"/>
      <c r="BT2288" s="104"/>
      <c r="BU2288" s="104"/>
      <c r="BV2288" s="104"/>
      <c r="BW2288" s="104"/>
      <c r="BX2288" s="104"/>
      <c r="BY2288" s="104"/>
      <c r="BZ2288" s="104"/>
      <c r="CA2288" s="104"/>
      <c r="CB2288" s="104"/>
      <c r="CC2288" s="104"/>
      <c r="CD2288" s="104"/>
      <c r="CE2288" s="104"/>
      <c r="CF2288" s="104"/>
      <c r="CG2288" s="104"/>
      <c r="CH2288" s="104"/>
      <c r="CI2288" s="104"/>
      <c r="CJ2288" s="104"/>
      <c r="CK2288" s="104"/>
      <c r="CL2288" s="104"/>
      <c r="CM2288" s="104"/>
      <c r="CN2288" s="104"/>
      <c r="CO2288" s="104"/>
      <c r="CP2288" s="104"/>
      <c r="CQ2288" s="104"/>
      <c r="CR2288" s="104"/>
      <c r="CS2288" s="104"/>
      <c r="CT2288" s="104"/>
      <c r="CU2288" s="104"/>
      <c r="CV2288" s="104"/>
      <c r="CW2288" s="104"/>
      <c r="CX2288" s="104"/>
      <c r="CY2288" s="104"/>
      <c r="CZ2288" s="104"/>
      <c r="DA2288" s="104"/>
      <c r="DB2288" s="104"/>
      <c r="DC2288" s="104"/>
      <c r="DD2288" s="104"/>
      <c r="DE2288" s="104"/>
      <c r="DF2288" s="104"/>
      <c r="DG2288" s="104"/>
      <c r="DH2288" s="104"/>
      <c r="DI2288" s="104"/>
      <c r="DJ2288" s="107"/>
    </row>
    <row r="2289" spans="1:114" x14ac:dyDescent="0.2">
      <c r="A2289" s="164"/>
      <c r="B2289" s="165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Q2289" s="116"/>
      <c r="R2289" s="116"/>
      <c r="S2289" s="116"/>
      <c r="T2289" s="116"/>
      <c r="U2289" s="116"/>
      <c r="V2289" s="116"/>
      <c r="W2289" s="116"/>
      <c r="X2289" s="116"/>
      <c r="Y2289" s="122"/>
      <c r="Z2289" s="104"/>
      <c r="AA2289" s="104"/>
      <c r="AB2289" s="104"/>
      <c r="AC2289" s="104"/>
      <c r="AD2289" s="104"/>
      <c r="AE2289" s="104"/>
      <c r="AF2289" s="104"/>
      <c r="AG2289" s="104"/>
      <c r="AH2289" s="104"/>
      <c r="AI2289" s="104"/>
      <c r="AJ2289" s="104"/>
      <c r="AK2289" s="104"/>
      <c r="AL2289" s="104"/>
      <c r="AM2289" s="104"/>
      <c r="AN2289" s="104"/>
      <c r="AO2289" s="104"/>
      <c r="AP2289" s="104"/>
      <c r="AQ2289" s="104"/>
      <c r="AR2289" s="104"/>
      <c r="AS2289" s="104"/>
      <c r="AT2289" s="104"/>
      <c r="AU2289" s="104"/>
      <c r="AV2289" s="104"/>
      <c r="AW2289" s="104"/>
      <c r="AX2289" s="104"/>
      <c r="AY2289" s="104"/>
      <c r="AZ2289" s="104"/>
      <c r="BA2289" s="104"/>
      <c r="BB2289" s="104"/>
      <c r="BC2289" s="104"/>
      <c r="BD2289" s="104"/>
      <c r="BE2289" s="104"/>
      <c r="BF2289" s="104"/>
      <c r="BG2289" s="104"/>
      <c r="BH2289" s="104"/>
      <c r="BI2289" s="104"/>
      <c r="BJ2289" s="104"/>
      <c r="BK2289" s="104"/>
      <c r="BL2289" s="104"/>
      <c r="BM2289" s="104"/>
      <c r="BN2289" s="104"/>
      <c r="BO2289" s="104"/>
      <c r="BP2289" s="104"/>
      <c r="BQ2289" s="104"/>
      <c r="BR2289" s="104"/>
      <c r="BS2289" s="104"/>
      <c r="BT2289" s="104"/>
      <c r="BU2289" s="104"/>
      <c r="BV2289" s="104"/>
      <c r="BW2289" s="104"/>
      <c r="BX2289" s="104"/>
      <c r="BY2289" s="104"/>
      <c r="BZ2289" s="104"/>
      <c r="CA2289" s="104"/>
      <c r="CB2289" s="104"/>
      <c r="CC2289" s="104"/>
      <c r="CD2289" s="104"/>
      <c r="CE2289" s="104"/>
      <c r="CF2289" s="104"/>
      <c r="CG2289" s="104"/>
      <c r="CH2289" s="104"/>
      <c r="CI2289" s="104"/>
      <c r="CJ2289" s="104"/>
      <c r="CK2289" s="104"/>
      <c r="CL2289" s="104"/>
      <c r="CM2289" s="104"/>
      <c r="CN2289" s="104"/>
      <c r="CO2289" s="104"/>
      <c r="CP2289" s="104"/>
      <c r="CQ2289" s="104"/>
      <c r="CR2289" s="104"/>
      <c r="CS2289" s="104"/>
      <c r="CT2289" s="104"/>
      <c r="CU2289" s="104"/>
      <c r="CV2289" s="104"/>
      <c r="CW2289" s="104"/>
      <c r="CX2289" s="104"/>
      <c r="CY2289" s="104"/>
      <c r="CZ2289" s="104"/>
      <c r="DA2289" s="104"/>
      <c r="DB2289" s="104"/>
      <c r="DC2289" s="104"/>
      <c r="DD2289" s="104"/>
      <c r="DE2289" s="104"/>
      <c r="DF2289" s="104"/>
      <c r="DG2289" s="104"/>
      <c r="DH2289" s="104"/>
      <c r="DI2289" s="104"/>
      <c r="DJ2289" s="107"/>
    </row>
    <row r="2290" spans="1:114" x14ac:dyDescent="0.2">
      <c r="A2290" s="164"/>
      <c r="B2290" s="165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Q2290" s="116"/>
      <c r="R2290" s="116"/>
      <c r="S2290" s="116"/>
      <c r="T2290" s="116"/>
      <c r="U2290" s="116"/>
      <c r="V2290" s="116"/>
      <c r="W2290" s="116"/>
      <c r="X2290" s="116"/>
      <c r="Y2290" s="122"/>
      <c r="Z2290" s="104"/>
      <c r="AA2290" s="104"/>
      <c r="AB2290" s="104"/>
      <c r="AC2290" s="104"/>
      <c r="AD2290" s="104"/>
      <c r="AE2290" s="104"/>
      <c r="AF2290" s="104"/>
      <c r="AG2290" s="104"/>
      <c r="AH2290" s="104"/>
      <c r="AI2290" s="104"/>
      <c r="AJ2290" s="104"/>
      <c r="AK2290" s="104"/>
      <c r="AL2290" s="104"/>
      <c r="AM2290" s="104"/>
      <c r="AN2290" s="104"/>
      <c r="AO2290" s="104"/>
      <c r="AP2290" s="104"/>
      <c r="AQ2290" s="104"/>
      <c r="AR2290" s="104"/>
      <c r="AS2290" s="104"/>
      <c r="AT2290" s="104"/>
      <c r="AU2290" s="104"/>
      <c r="AV2290" s="104"/>
      <c r="AW2290" s="104"/>
      <c r="AX2290" s="104"/>
      <c r="AY2290" s="104"/>
      <c r="AZ2290" s="104"/>
      <c r="BA2290" s="104"/>
      <c r="BB2290" s="104"/>
      <c r="BC2290" s="104"/>
      <c r="BD2290" s="104"/>
      <c r="BE2290" s="104"/>
      <c r="BF2290" s="104"/>
      <c r="BG2290" s="104"/>
      <c r="BH2290" s="104"/>
      <c r="BI2290" s="104"/>
      <c r="BJ2290" s="104"/>
      <c r="BK2290" s="104"/>
      <c r="BL2290" s="104"/>
      <c r="BM2290" s="104"/>
      <c r="BN2290" s="104"/>
      <c r="BO2290" s="104"/>
      <c r="BP2290" s="104"/>
      <c r="BQ2290" s="104"/>
      <c r="BR2290" s="104"/>
      <c r="BS2290" s="104"/>
      <c r="BT2290" s="104"/>
      <c r="BU2290" s="104"/>
      <c r="BV2290" s="104"/>
      <c r="BW2290" s="104"/>
      <c r="BX2290" s="104"/>
      <c r="BY2290" s="104"/>
      <c r="BZ2290" s="104"/>
      <c r="CA2290" s="104"/>
      <c r="CB2290" s="104"/>
      <c r="CC2290" s="104"/>
      <c r="CD2290" s="104"/>
      <c r="CE2290" s="104"/>
      <c r="CF2290" s="104"/>
      <c r="CG2290" s="104"/>
      <c r="CH2290" s="104"/>
      <c r="CI2290" s="104"/>
      <c r="CJ2290" s="104"/>
      <c r="CK2290" s="104"/>
      <c r="CL2290" s="104"/>
      <c r="CM2290" s="104"/>
      <c r="CN2290" s="104"/>
      <c r="CO2290" s="104"/>
      <c r="CP2290" s="104"/>
      <c r="CQ2290" s="104"/>
      <c r="CR2290" s="104"/>
      <c r="CS2290" s="104"/>
      <c r="CT2290" s="104"/>
      <c r="CU2290" s="104"/>
      <c r="CV2290" s="104"/>
      <c r="CW2290" s="104"/>
      <c r="CX2290" s="104"/>
      <c r="CY2290" s="104"/>
      <c r="CZ2290" s="104"/>
      <c r="DA2290" s="104"/>
      <c r="DB2290" s="104"/>
      <c r="DC2290" s="104"/>
      <c r="DD2290" s="104"/>
      <c r="DE2290" s="104"/>
      <c r="DF2290" s="104"/>
      <c r="DG2290" s="104"/>
      <c r="DH2290" s="104"/>
      <c r="DI2290" s="104"/>
      <c r="DJ2290" s="107"/>
    </row>
    <row r="2291" spans="1:114" x14ac:dyDescent="0.2">
      <c r="A2291" s="164"/>
      <c r="B2291" s="165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Q2291" s="116"/>
      <c r="R2291" s="116"/>
      <c r="S2291" s="116"/>
      <c r="T2291" s="116"/>
      <c r="U2291" s="116"/>
      <c r="V2291" s="116"/>
      <c r="W2291" s="116"/>
      <c r="X2291" s="116"/>
      <c r="Y2291" s="122"/>
      <c r="Z2291" s="104"/>
      <c r="AA2291" s="104"/>
      <c r="AB2291" s="104"/>
      <c r="AC2291" s="104"/>
      <c r="AD2291" s="104"/>
      <c r="AE2291" s="104"/>
      <c r="AF2291" s="104"/>
      <c r="AG2291" s="104"/>
      <c r="AH2291" s="104"/>
      <c r="AI2291" s="104"/>
      <c r="AJ2291" s="104"/>
      <c r="AK2291" s="104"/>
      <c r="AL2291" s="104"/>
      <c r="AM2291" s="104"/>
      <c r="AN2291" s="104"/>
      <c r="AO2291" s="104"/>
      <c r="AP2291" s="104"/>
      <c r="AQ2291" s="104"/>
      <c r="AR2291" s="104"/>
      <c r="AS2291" s="104"/>
      <c r="AT2291" s="104"/>
      <c r="AU2291" s="104"/>
      <c r="AV2291" s="104"/>
      <c r="AW2291" s="104"/>
      <c r="AX2291" s="104"/>
      <c r="AY2291" s="104"/>
      <c r="AZ2291" s="104"/>
      <c r="BA2291" s="104"/>
      <c r="BB2291" s="104"/>
      <c r="BC2291" s="104"/>
      <c r="BD2291" s="104"/>
      <c r="BE2291" s="104"/>
      <c r="BF2291" s="104"/>
      <c r="BG2291" s="104"/>
      <c r="BH2291" s="104"/>
      <c r="BI2291" s="104"/>
      <c r="BJ2291" s="104"/>
      <c r="BK2291" s="104"/>
      <c r="BL2291" s="104"/>
      <c r="BM2291" s="104"/>
      <c r="BN2291" s="104"/>
      <c r="BO2291" s="104"/>
      <c r="BP2291" s="104"/>
      <c r="BQ2291" s="104"/>
      <c r="BR2291" s="104"/>
      <c r="BS2291" s="104"/>
      <c r="BT2291" s="104"/>
      <c r="BU2291" s="104"/>
      <c r="BV2291" s="104"/>
      <c r="BW2291" s="104"/>
      <c r="BX2291" s="104"/>
      <c r="BY2291" s="104"/>
      <c r="BZ2291" s="104"/>
      <c r="CA2291" s="104"/>
      <c r="CB2291" s="104"/>
      <c r="CC2291" s="104"/>
      <c r="CD2291" s="104"/>
      <c r="CE2291" s="104"/>
      <c r="CF2291" s="104"/>
      <c r="CG2291" s="104"/>
      <c r="CH2291" s="104"/>
      <c r="CI2291" s="104"/>
      <c r="CJ2291" s="104"/>
      <c r="CK2291" s="104"/>
      <c r="CL2291" s="104"/>
      <c r="CM2291" s="104"/>
      <c r="CN2291" s="104"/>
      <c r="CO2291" s="104"/>
      <c r="CP2291" s="104"/>
      <c r="CQ2291" s="104"/>
      <c r="CR2291" s="104"/>
      <c r="CS2291" s="104"/>
      <c r="CT2291" s="104"/>
      <c r="CU2291" s="104"/>
      <c r="CV2291" s="104"/>
      <c r="CW2291" s="104"/>
      <c r="CX2291" s="104"/>
      <c r="CY2291" s="104"/>
      <c r="CZ2291" s="104"/>
      <c r="DA2291" s="104"/>
      <c r="DB2291" s="104"/>
      <c r="DC2291" s="104"/>
      <c r="DD2291" s="104"/>
      <c r="DE2291" s="104"/>
      <c r="DF2291" s="104"/>
      <c r="DG2291" s="104"/>
      <c r="DH2291" s="104"/>
      <c r="DI2291" s="104"/>
      <c r="DJ2291" s="107"/>
    </row>
    <row r="2292" spans="1:114" x14ac:dyDescent="0.2">
      <c r="A2292" s="164"/>
      <c r="B2292" s="165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Q2292" s="116"/>
      <c r="R2292" s="116"/>
      <c r="S2292" s="116"/>
      <c r="T2292" s="116"/>
      <c r="U2292" s="116"/>
      <c r="V2292" s="116"/>
      <c r="W2292" s="116"/>
      <c r="X2292" s="116"/>
      <c r="Y2292" s="122"/>
      <c r="Z2292" s="104"/>
      <c r="AA2292" s="104"/>
      <c r="AB2292" s="104"/>
      <c r="AC2292" s="104"/>
      <c r="AD2292" s="104"/>
      <c r="AE2292" s="104"/>
      <c r="AF2292" s="104"/>
      <c r="AG2292" s="104"/>
      <c r="AH2292" s="104"/>
      <c r="AI2292" s="104"/>
      <c r="AJ2292" s="104"/>
      <c r="AK2292" s="104"/>
      <c r="AL2292" s="104"/>
      <c r="AM2292" s="104"/>
      <c r="AN2292" s="104"/>
      <c r="AO2292" s="104"/>
      <c r="AP2292" s="104"/>
      <c r="AQ2292" s="104"/>
      <c r="AR2292" s="104"/>
      <c r="AS2292" s="104"/>
      <c r="AT2292" s="104"/>
      <c r="AU2292" s="104"/>
      <c r="AV2292" s="104"/>
      <c r="AW2292" s="104"/>
      <c r="AX2292" s="104"/>
      <c r="AY2292" s="104"/>
      <c r="AZ2292" s="104"/>
      <c r="BA2292" s="104"/>
      <c r="BB2292" s="104"/>
      <c r="BC2292" s="104"/>
      <c r="BD2292" s="104"/>
      <c r="BE2292" s="104"/>
      <c r="BF2292" s="104"/>
      <c r="BG2292" s="104"/>
      <c r="BH2292" s="104"/>
      <c r="BI2292" s="104"/>
      <c r="BJ2292" s="104"/>
      <c r="BK2292" s="104"/>
      <c r="BL2292" s="104"/>
      <c r="BM2292" s="104"/>
      <c r="BN2292" s="104"/>
      <c r="BO2292" s="104"/>
      <c r="BP2292" s="104"/>
      <c r="BQ2292" s="104"/>
      <c r="BR2292" s="104"/>
      <c r="BS2292" s="104"/>
      <c r="BT2292" s="104"/>
      <c r="BU2292" s="104"/>
      <c r="BV2292" s="104"/>
      <c r="BW2292" s="104"/>
      <c r="BX2292" s="104"/>
      <c r="BY2292" s="104"/>
      <c r="BZ2292" s="104"/>
      <c r="CA2292" s="104"/>
      <c r="CB2292" s="104"/>
      <c r="CC2292" s="104"/>
      <c r="CD2292" s="104"/>
      <c r="CE2292" s="104"/>
      <c r="CF2292" s="104"/>
      <c r="CG2292" s="104"/>
      <c r="CH2292" s="104"/>
      <c r="CI2292" s="104"/>
      <c r="CJ2292" s="104"/>
      <c r="CK2292" s="104"/>
      <c r="CL2292" s="104"/>
      <c r="CM2292" s="104"/>
      <c r="CN2292" s="104"/>
      <c r="CO2292" s="104"/>
      <c r="CP2292" s="104"/>
      <c r="CQ2292" s="104"/>
      <c r="CR2292" s="104"/>
      <c r="CS2292" s="104"/>
      <c r="CT2292" s="104"/>
      <c r="CU2292" s="104"/>
      <c r="CV2292" s="104"/>
      <c r="CW2292" s="104"/>
      <c r="CX2292" s="104"/>
      <c r="CY2292" s="104"/>
      <c r="CZ2292" s="104"/>
      <c r="DA2292" s="104"/>
      <c r="DB2292" s="104"/>
      <c r="DC2292" s="104"/>
      <c r="DD2292" s="104"/>
      <c r="DE2292" s="104"/>
      <c r="DF2292" s="104"/>
      <c r="DG2292" s="104"/>
      <c r="DH2292" s="104"/>
      <c r="DI2292" s="104"/>
      <c r="DJ2292" s="107"/>
    </row>
    <row r="2293" spans="1:114" x14ac:dyDescent="0.2">
      <c r="A2293" s="164"/>
      <c r="B2293" s="165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Q2293" s="116"/>
      <c r="R2293" s="116"/>
      <c r="S2293" s="116"/>
      <c r="T2293" s="116"/>
      <c r="U2293" s="116"/>
      <c r="V2293" s="116"/>
      <c r="W2293" s="116"/>
      <c r="X2293" s="116"/>
      <c r="Y2293" s="122"/>
      <c r="Z2293" s="104"/>
      <c r="AA2293" s="104"/>
      <c r="AB2293" s="104"/>
      <c r="AC2293" s="104"/>
      <c r="AD2293" s="104"/>
      <c r="AE2293" s="104"/>
      <c r="AF2293" s="104"/>
      <c r="AG2293" s="104"/>
      <c r="AH2293" s="104"/>
      <c r="AI2293" s="104"/>
      <c r="AJ2293" s="104"/>
      <c r="AK2293" s="104"/>
      <c r="AL2293" s="104"/>
      <c r="AM2293" s="104"/>
      <c r="AN2293" s="104"/>
      <c r="AO2293" s="104"/>
      <c r="AP2293" s="104"/>
      <c r="AQ2293" s="104"/>
      <c r="AR2293" s="104"/>
      <c r="AS2293" s="104"/>
      <c r="AT2293" s="104"/>
      <c r="AU2293" s="104"/>
      <c r="AV2293" s="104"/>
      <c r="AW2293" s="104"/>
      <c r="AX2293" s="104"/>
      <c r="AY2293" s="104"/>
      <c r="AZ2293" s="104"/>
      <c r="BA2293" s="104"/>
      <c r="BB2293" s="104"/>
      <c r="BC2293" s="104"/>
      <c r="BD2293" s="104"/>
      <c r="BE2293" s="104"/>
      <c r="BF2293" s="104"/>
      <c r="BG2293" s="104"/>
      <c r="BH2293" s="104"/>
      <c r="BI2293" s="104"/>
      <c r="BJ2293" s="104"/>
      <c r="BK2293" s="104"/>
      <c r="BL2293" s="104"/>
      <c r="BM2293" s="104"/>
      <c r="BN2293" s="104"/>
      <c r="BO2293" s="104"/>
      <c r="BP2293" s="104"/>
      <c r="BQ2293" s="104"/>
      <c r="BR2293" s="104"/>
      <c r="BS2293" s="104"/>
      <c r="BT2293" s="104"/>
      <c r="BU2293" s="104"/>
      <c r="BV2293" s="104"/>
      <c r="BW2293" s="104"/>
      <c r="BX2293" s="104"/>
      <c r="BY2293" s="104"/>
      <c r="BZ2293" s="104"/>
      <c r="CA2293" s="104"/>
      <c r="CB2293" s="104"/>
      <c r="CC2293" s="104"/>
      <c r="CD2293" s="104"/>
      <c r="CE2293" s="104"/>
      <c r="CF2293" s="104"/>
      <c r="CG2293" s="104"/>
      <c r="CH2293" s="104"/>
      <c r="CI2293" s="104"/>
      <c r="CJ2293" s="104"/>
      <c r="CK2293" s="104"/>
      <c r="CL2293" s="104"/>
      <c r="CM2293" s="104"/>
      <c r="CN2293" s="104"/>
      <c r="CO2293" s="104"/>
      <c r="CP2293" s="104"/>
      <c r="CQ2293" s="104"/>
      <c r="CR2293" s="104"/>
      <c r="CS2293" s="104"/>
      <c r="CT2293" s="104"/>
      <c r="CU2293" s="104"/>
      <c r="CV2293" s="104"/>
      <c r="CW2293" s="104"/>
      <c r="CX2293" s="104"/>
      <c r="CY2293" s="104"/>
      <c r="CZ2293" s="104"/>
      <c r="DA2293" s="104"/>
      <c r="DB2293" s="104"/>
      <c r="DC2293" s="104"/>
      <c r="DD2293" s="104"/>
      <c r="DE2293" s="104"/>
      <c r="DF2293" s="104"/>
      <c r="DG2293" s="104"/>
      <c r="DH2293" s="104"/>
      <c r="DI2293" s="104"/>
      <c r="DJ2293" s="107"/>
    </row>
    <row r="2294" spans="1:114" x14ac:dyDescent="0.2">
      <c r="A2294" s="164"/>
      <c r="B2294" s="165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Q2294" s="116"/>
      <c r="R2294" s="116"/>
      <c r="S2294" s="116"/>
      <c r="T2294" s="116"/>
      <c r="U2294" s="116"/>
      <c r="V2294" s="116"/>
      <c r="W2294" s="116"/>
      <c r="X2294" s="116"/>
      <c r="Y2294" s="122"/>
      <c r="Z2294" s="104"/>
      <c r="AA2294" s="104"/>
      <c r="AB2294" s="104"/>
      <c r="AC2294" s="104"/>
      <c r="AD2294" s="104"/>
      <c r="AE2294" s="104"/>
      <c r="AF2294" s="104"/>
      <c r="AG2294" s="104"/>
      <c r="AH2294" s="104"/>
      <c r="AI2294" s="104"/>
      <c r="AJ2294" s="104"/>
      <c r="AK2294" s="104"/>
      <c r="AL2294" s="104"/>
      <c r="AM2294" s="104"/>
      <c r="AN2294" s="104"/>
      <c r="AO2294" s="104"/>
      <c r="AP2294" s="104"/>
      <c r="AQ2294" s="104"/>
      <c r="AR2294" s="104"/>
      <c r="AS2294" s="104"/>
      <c r="AT2294" s="104"/>
      <c r="AU2294" s="104"/>
      <c r="AV2294" s="104"/>
      <c r="AW2294" s="104"/>
      <c r="AX2294" s="104"/>
      <c r="AY2294" s="104"/>
      <c r="AZ2294" s="104"/>
      <c r="BA2294" s="104"/>
      <c r="BB2294" s="104"/>
      <c r="BC2294" s="104"/>
      <c r="BD2294" s="104"/>
      <c r="BE2294" s="104"/>
      <c r="BF2294" s="104"/>
      <c r="BG2294" s="104"/>
      <c r="BH2294" s="104"/>
      <c r="BI2294" s="104"/>
      <c r="BJ2294" s="104"/>
      <c r="BK2294" s="104"/>
      <c r="BL2294" s="104"/>
      <c r="BM2294" s="104"/>
      <c r="BN2294" s="104"/>
      <c r="BO2294" s="104"/>
      <c r="BP2294" s="104"/>
      <c r="BQ2294" s="104"/>
      <c r="BR2294" s="104"/>
      <c r="BS2294" s="104"/>
      <c r="BT2294" s="104"/>
      <c r="BU2294" s="104"/>
      <c r="BV2294" s="104"/>
      <c r="BW2294" s="104"/>
      <c r="BX2294" s="104"/>
      <c r="BY2294" s="104"/>
      <c r="BZ2294" s="104"/>
      <c r="CA2294" s="104"/>
      <c r="CB2294" s="104"/>
      <c r="CC2294" s="104"/>
      <c r="CD2294" s="104"/>
      <c r="CE2294" s="104"/>
      <c r="CF2294" s="104"/>
      <c r="CG2294" s="104"/>
      <c r="CH2294" s="104"/>
      <c r="CI2294" s="104"/>
      <c r="CJ2294" s="104"/>
      <c r="CK2294" s="104"/>
      <c r="CL2294" s="104"/>
      <c r="CM2294" s="104"/>
      <c r="CN2294" s="104"/>
      <c r="CO2294" s="104"/>
      <c r="CP2294" s="104"/>
      <c r="CQ2294" s="104"/>
      <c r="CR2294" s="104"/>
      <c r="CS2294" s="104"/>
      <c r="CT2294" s="104"/>
      <c r="CU2294" s="104"/>
      <c r="CV2294" s="104"/>
      <c r="CW2294" s="104"/>
      <c r="CX2294" s="104"/>
      <c r="CY2294" s="104"/>
      <c r="CZ2294" s="104"/>
      <c r="DA2294" s="104"/>
      <c r="DB2294" s="104"/>
      <c r="DC2294" s="104"/>
      <c r="DD2294" s="104"/>
      <c r="DE2294" s="104"/>
      <c r="DF2294" s="104"/>
      <c r="DG2294" s="104"/>
      <c r="DH2294" s="104"/>
      <c r="DI2294" s="104"/>
      <c r="DJ2294" s="107"/>
    </row>
    <row r="2295" spans="1:114" x14ac:dyDescent="0.2">
      <c r="A2295" s="164"/>
      <c r="B2295" s="165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Q2295" s="116"/>
      <c r="R2295" s="116"/>
      <c r="S2295" s="116"/>
      <c r="T2295" s="116"/>
      <c r="U2295" s="116"/>
      <c r="V2295" s="116"/>
      <c r="W2295" s="116"/>
      <c r="X2295" s="116"/>
      <c r="Y2295" s="122"/>
      <c r="Z2295" s="104"/>
      <c r="AA2295" s="104"/>
      <c r="AB2295" s="104"/>
      <c r="AC2295" s="104"/>
      <c r="AD2295" s="104"/>
      <c r="AE2295" s="104"/>
      <c r="AF2295" s="104"/>
      <c r="AG2295" s="104"/>
      <c r="AH2295" s="104"/>
      <c r="AI2295" s="104"/>
      <c r="AJ2295" s="104"/>
      <c r="AK2295" s="104"/>
      <c r="AL2295" s="104"/>
      <c r="AM2295" s="104"/>
      <c r="AN2295" s="104"/>
      <c r="AO2295" s="104"/>
      <c r="AP2295" s="104"/>
      <c r="AQ2295" s="104"/>
      <c r="AR2295" s="104"/>
      <c r="AS2295" s="104"/>
      <c r="AT2295" s="104"/>
      <c r="AU2295" s="104"/>
      <c r="AV2295" s="104"/>
      <c r="AW2295" s="104"/>
      <c r="AX2295" s="104"/>
      <c r="AY2295" s="104"/>
      <c r="AZ2295" s="104"/>
      <c r="BA2295" s="104"/>
      <c r="BB2295" s="104"/>
      <c r="BC2295" s="104"/>
      <c r="BD2295" s="104"/>
      <c r="BE2295" s="104"/>
      <c r="BF2295" s="104"/>
      <c r="BG2295" s="104"/>
      <c r="BH2295" s="104"/>
      <c r="BI2295" s="104"/>
      <c r="BJ2295" s="104"/>
      <c r="BK2295" s="104"/>
      <c r="BL2295" s="104"/>
      <c r="BM2295" s="104"/>
      <c r="BN2295" s="104"/>
      <c r="BO2295" s="104"/>
      <c r="BP2295" s="104"/>
      <c r="BQ2295" s="104"/>
      <c r="BR2295" s="104"/>
      <c r="BS2295" s="104"/>
      <c r="BT2295" s="104"/>
      <c r="BU2295" s="104"/>
      <c r="BV2295" s="104"/>
      <c r="BW2295" s="104"/>
      <c r="BX2295" s="104"/>
      <c r="BY2295" s="104"/>
      <c r="BZ2295" s="104"/>
      <c r="CA2295" s="104"/>
      <c r="CB2295" s="104"/>
      <c r="CC2295" s="104"/>
      <c r="CD2295" s="104"/>
      <c r="CE2295" s="104"/>
      <c r="CF2295" s="104"/>
      <c r="CG2295" s="104"/>
      <c r="CH2295" s="104"/>
      <c r="CI2295" s="104"/>
      <c r="CJ2295" s="104"/>
      <c r="CK2295" s="104"/>
      <c r="CL2295" s="104"/>
      <c r="CM2295" s="104"/>
      <c r="CN2295" s="104"/>
      <c r="CO2295" s="104"/>
      <c r="CP2295" s="104"/>
      <c r="CQ2295" s="104"/>
      <c r="CR2295" s="104"/>
      <c r="CS2295" s="104"/>
      <c r="CT2295" s="104"/>
      <c r="CU2295" s="104"/>
      <c r="CV2295" s="104"/>
      <c r="CW2295" s="104"/>
      <c r="CX2295" s="104"/>
      <c r="CY2295" s="104"/>
      <c r="CZ2295" s="104"/>
      <c r="DA2295" s="104"/>
      <c r="DB2295" s="104"/>
      <c r="DC2295" s="104"/>
      <c r="DD2295" s="104"/>
      <c r="DE2295" s="104"/>
      <c r="DF2295" s="104"/>
      <c r="DG2295" s="104"/>
      <c r="DH2295" s="104"/>
      <c r="DI2295" s="104"/>
      <c r="DJ2295" s="107"/>
    </row>
    <row r="2296" spans="1:114" x14ac:dyDescent="0.2">
      <c r="A2296" s="164"/>
      <c r="B2296" s="165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Q2296" s="116"/>
      <c r="R2296" s="116"/>
      <c r="S2296" s="116"/>
      <c r="T2296" s="116"/>
      <c r="U2296" s="116"/>
      <c r="V2296" s="116"/>
      <c r="W2296" s="116"/>
      <c r="X2296" s="116"/>
      <c r="Y2296" s="122"/>
      <c r="Z2296" s="104"/>
      <c r="AA2296" s="104"/>
      <c r="AB2296" s="104"/>
      <c r="AC2296" s="104"/>
      <c r="AD2296" s="104"/>
      <c r="AE2296" s="104"/>
      <c r="AF2296" s="104"/>
      <c r="AG2296" s="104"/>
      <c r="AH2296" s="104"/>
      <c r="AI2296" s="104"/>
      <c r="AJ2296" s="104"/>
      <c r="AK2296" s="104"/>
      <c r="AL2296" s="104"/>
      <c r="AM2296" s="104"/>
      <c r="AN2296" s="104"/>
      <c r="AO2296" s="104"/>
      <c r="AP2296" s="104"/>
      <c r="AQ2296" s="104"/>
      <c r="AR2296" s="104"/>
      <c r="AS2296" s="104"/>
      <c r="AT2296" s="104"/>
      <c r="AU2296" s="104"/>
      <c r="AV2296" s="104"/>
      <c r="AW2296" s="104"/>
      <c r="AX2296" s="104"/>
      <c r="AY2296" s="104"/>
      <c r="AZ2296" s="104"/>
      <c r="BA2296" s="104"/>
      <c r="BB2296" s="104"/>
      <c r="BC2296" s="104"/>
      <c r="BD2296" s="104"/>
      <c r="BE2296" s="104"/>
      <c r="BF2296" s="104"/>
      <c r="BG2296" s="104"/>
      <c r="BH2296" s="104"/>
      <c r="BI2296" s="104"/>
      <c r="BJ2296" s="104"/>
      <c r="BK2296" s="104"/>
      <c r="BL2296" s="104"/>
      <c r="BM2296" s="104"/>
      <c r="BN2296" s="104"/>
      <c r="BO2296" s="104"/>
      <c r="BP2296" s="104"/>
      <c r="BQ2296" s="104"/>
      <c r="BR2296" s="104"/>
      <c r="BS2296" s="104"/>
      <c r="BT2296" s="104"/>
      <c r="BU2296" s="104"/>
      <c r="BV2296" s="104"/>
      <c r="BW2296" s="104"/>
      <c r="BX2296" s="104"/>
      <c r="BY2296" s="104"/>
      <c r="BZ2296" s="104"/>
      <c r="CA2296" s="104"/>
      <c r="CB2296" s="104"/>
      <c r="CC2296" s="104"/>
      <c r="CD2296" s="104"/>
      <c r="CE2296" s="104"/>
      <c r="CF2296" s="104"/>
      <c r="CG2296" s="104"/>
      <c r="CH2296" s="104"/>
      <c r="CI2296" s="104"/>
      <c r="CJ2296" s="104"/>
      <c r="CK2296" s="104"/>
      <c r="CL2296" s="104"/>
      <c r="CM2296" s="104"/>
      <c r="CN2296" s="104"/>
      <c r="CO2296" s="104"/>
      <c r="CP2296" s="104"/>
      <c r="CQ2296" s="104"/>
      <c r="CR2296" s="104"/>
      <c r="CS2296" s="104"/>
      <c r="CT2296" s="104"/>
      <c r="CU2296" s="104"/>
      <c r="CV2296" s="104"/>
      <c r="CW2296" s="104"/>
      <c r="CX2296" s="104"/>
      <c r="CY2296" s="104"/>
      <c r="CZ2296" s="104"/>
      <c r="DA2296" s="104"/>
      <c r="DB2296" s="104"/>
      <c r="DC2296" s="104"/>
      <c r="DD2296" s="104"/>
      <c r="DE2296" s="104"/>
      <c r="DF2296" s="104"/>
      <c r="DG2296" s="104"/>
      <c r="DH2296" s="104"/>
      <c r="DI2296" s="104"/>
      <c r="DJ2296" s="107"/>
    </row>
    <row r="2297" spans="1:114" x14ac:dyDescent="0.2">
      <c r="A2297" s="164"/>
      <c r="B2297" s="165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Q2297" s="116"/>
      <c r="R2297" s="116"/>
      <c r="S2297" s="116"/>
      <c r="T2297" s="116"/>
      <c r="U2297" s="116"/>
      <c r="V2297" s="116"/>
      <c r="W2297" s="116"/>
      <c r="X2297" s="116"/>
      <c r="Y2297" s="122"/>
      <c r="Z2297" s="104"/>
      <c r="AA2297" s="104"/>
      <c r="AB2297" s="104"/>
      <c r="AC2297" s="104"/>
      <c r="AD2297" s="104"/>
      <c r="AE2297" s="104"/>
      <c r="AF2297" s="104"/>
      <c r="AG2297" s="104"/>
      <c r="AH2297" s="104"/>
      <c r="AI2297" s="104"/>
      <c r="AJ2297" s="104"/>
      <c r="AK2297" s="104"/>
      <c r="AL2297" s="104"/>
      <c r="AM2297" s="104"/>
      <c r="AN2297" s="104"/>
      <c r="AO2297" s="104"/>
      <c r="AP2297" s="104"/>
      <c r="AQ2297" s="104"/>
      <c r="AR2297" s="104"/>
      <c r="AS2297" s="104"/>
      <c r="AT2297" s="104"/>
      <c r="AU2297" s="104"/>
      <c r="AV2297" s="104"/>
      <c r="AW2297" s="104"/>
      <c r="AX2297" s="104"/>
      <c r="AY2297" s="104"/>
      <c r="AZ2297" s="104"/>
      <c r="BA2297" s="104"/>
      <c r="BB2297" s="104"/>
      <c r="BC2297" s="104"/>
      <c r="BD2297" s="104"/>
      <c r="BE2297" s="104"/>
      <c r="BF2297" s="104"/>
      <c r="BG2297" s="104"/>
      <c r="BH2297" s="104"/>
      <c r="BI2297" s="104"/>
      <c r="BJ2297" s="104"/>
      <c r="BK2297" s="104"/>
      <c r="BL2297" s="104"/>
      <c r="BM2297" s="104"/>
      <c r="BN2297" s="104"/>
      <c r="BO2297" s="104"/>
      <c r="BP2297" s="104"/>
      <c r="BQ2297" s="104"/>
      <c r="BR2297" s="104"/>
      <c r="BS2297" s="104"/>
      <c r="BT2297" s="104"/>
      <c r="BU2297" s="104"/>
      <c r="BV2297" s="104"/>
      <c r="BW2297" s="104"/>
      <c r="BX2297" s="104"/>
      <c r="BY2297" s="104"/>
      <c r="BZ2297" s="104"/>
      <c r="CA2297" s="104"/>
      <c r="CB2297" s="104"/>
      <c r="CC2297" s="104"/>
      <c r="CD2297" s="104"/>
      <c r="CE2297" s="104"/>
      <c r="CF2297" s="104"/>
      <c r="CG2297" s="104"/>
      <c r="CH2297" s="104"/>
      <c r="CI2297" s="104"/>
      <c r="CJ2297" s="104"/>
      <c r="CK2297" s="104"/>
      <c r="CL2297" s="104"/>
      <c r="CM2297" s="104"/>
      <c r="CN2297" s="104"/>
      <c r="CO2297" s="104"/>
      <c r="CP2297" s="104"/>
      <c r="CQ2297" s="104"/>
      <c r="CR2297" s="104"/>
      <c r="CS2297" s="104"/>
      <c r="CT2297" s="104"/>
      <c r="CU2297" s="104"/>
      <c r="CV2297" s="104"/>
      <c r="CW2297" s="104"/>
      <c r="CX2297" s="104"/>
      <c r="CY2297" s="104"/>
      <c r="CZ2297" s="104"/>
      <c r="DA2297" s="104"/>
      <c r="DB2297" s="104"/>
      <c r="DC2297" s="104"/>
      <c r="DD2297" s="104"/>
      <c r="DE2297" s="104"/>
      <c r="DF2297" s="104"/>
      <c r="DG2297" s="104"/>
      <c r="DH2297" s="104"/>
      <c r="DI2297" s="104"/>
      <c r="DJ2297" s="107"/>
    </row>
    <row r="2298" spans="1:114" x14ac:dyDescent="0.2">
      <c r="A2298" s="164"/>
      <c r="B2298" s="165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Q2298" s="116"/>
      <c r="R2298" s="116"/>
      <c r="S2298" s="116"/>
      <c r="T2298" s="116"/>
      <c r="U2298" s="116"/>
      <c r="V2298" s="116"/>
      <c r="W2298" s="116"/>
      <c r="X2298" s="116"/>
      <c r="Y2298" s="122"/>
      <c r="Z2298" s="104"/>
      <c r="AA2298" s="104"/>
      <c r="AB2298" s="104"/>
      <c r="AC2298" s="104"/>
      <c r="AD2298" s="104"/>
      <c r="AE2298" s="104"/>
      <c r="AF2298" s="104"/>
      <c r="AG2298" s="104"/>
      <c r="AH2298" s="104"/>
      <c r="AI2298" s="104"/>
      <c r="AJ2298" s="104"/>
      <c r="AK2298" s="104"/>
      <c r="AL2298" s="104"/>
      <c r="AM2298" s="104"/>
      <c r="AN2298" s="104"/>
      <c r="AO2298" s="104"/>
      <c r="AP2298" s="104"/>
      <c r="AQ2298" s="104"/>
      <c r="AR2298" s="104"/>
      <c r="AS2298" s="104"/>
      <c r="AT2298" s="104"/>
      <c r="AU2298" s="104"/>
      <c r="AV2298" s="104"/>
      <c r="AW2298" s="104"/>
      <c r="AX2298" s="104"/>
      <c r="AY2298" s="104"/>
      <c r="AZ2298" s="104"/>
      <c r="BA2298" s="104"/>
      <c r="BB2298" s="104"/>
      <c r="BC2298" s="104"/>
      <c r="BD2298" s="104"/>
      <c r="BE2298" s="104"/>
      <c r="BF2298" s="104"/>
      <c r="BG2298" s="104"/>
      <c r="BH2298" s="104"/>
      <c r="BI2298" s="104"/>
      <c r="BJ2298" s="104"/>
      <c r="BK2298" s="104"/>
      <c r="BL2298" s="104"/>
      <c r="BM2298" s="104"/>
      <c r="BN2298" s="104"/>
      <c r="BO2298" s="104"/>
      <c r="BP2298" s="104"/>
      <c r="BQ2298" s="104"/>
      <c r="BR2298" s="104"/>
      <c r="BS2298" s="104"/>
      <c r="BT2298" s="104"/>
      <c r="BU2298" s="104"/>
      <c r="BV2298" s="104"/>
      <c r="BW2298" s="104"/>
      <c r="BX2298" s="104"/>
      <c r="BY2298" s="104"/>
      <c r="BZ2298" s="104"/>
      <c r="CA2298" s="104"/>
      <c r="CB2298" s="104"/>
      <c r="CC2298" s="104"/>
      <c r="CD2298" s="104"/>
      <c r="CE2298" s="104"/>
      <c r="CF2298" s="104"/>
      <c r="CG2298" s="104"/>
      <c r="CH2298" s="104"/>
      <c r="CI2298" s="104"/>
      <c r="CJ2298" s="104"/>
      <c r="CK2298" s="104"/>
      <c r="CL2298" s="104"/>
      <c r="CM2298" s="104"/>
      <c r="CN2298" s="104"/>
      <c r="CO2298" s="104"/>
      <c r="CP2298" s="104"/>
      <c r="CQ2298" s="104"/>
      <c r="CR2298" s="104"/>
      <c r="CS2298" s="104"/>
      <c r="CT2298" s="104"/>
      <c r="CU2298" s="104"/>
      <c r="CV2298" s="104"/>
      <c r="CW2298" s="104"/>
      <c r="CX2298" s="104"/>
      <c r="CY2298" s="104"/>
      <c r="CZ2298" s="104"/>
      <c r="DA2298" s="104"/>
      <c r="DB2298" s="104"/>
      <c r="DC2298" s="104"/>
      <c r="DD2298" s="104"/>
      <c r="DE2298" s="104"/>
      <c r="DF2298" s="104"/>
      <c r="DG2298" s="104"/>
      <c r="DH2298" s="104"/>
      <c r="DI2298" s="104"/>
      <c r="DJ2298" s="107"/>
    </row>
    <row r="2299" spans="1:114" x14ac:dyDescent="0.2">
      <c r="A2299" s="164"/>
      <c r="B2299" s="165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Q2299" s="116"/>
      <c r="R2299" s="116"/>
      <c r="S2299" s="116"/>
      <c r="T2299" s="116"/>
      <c r="U2299" s="116"/>
      <c r="V2299" s="116"/>
      <c r="W2299" s="116"/>
      <c r="X2299" s="116"/>
      <c r="Y2299" s="122"/>
      <c r="Z2299" s="104"/>
      <c r="AA2299" s="104"/>
      <c r="AB2299" s="104"/>
      <c r="AC2299" s="104"/>
      <c r="AD2299" s="104"/>
      <c r="AE2299" s="104"/>
      <c r="AF2299" s="104"/>
      <c r="AG2299" s="104"/>
      <c r="AH2299" s="104"/>
      <c r="AI2299" s="104"/>
      <c r="AJ2299" s="104"/>
      <c r="AK2299" s="104"/>
      <c r="AL2299" s="104"/>
      <c r="AM2299" s="104"/>
      <c r="AN2299" s="104"/>
      <c r="AO2299" s="104"/>
      <c r="AP2299" s="104"/>
      <c r="AQ2299" s="104"/>
      <c r="AR2299" s="104"/>
      <c r="AS2299" s="104"/>
      <c r="AT2299" s="104"/>
      <c r="AU2299" s="104"/>
      <c r="AV2299" s="104"/>
      <c r="AW2299" s="104"/>
      <c r="AX2299" s="104"/>
      <c r="AY2299" s="104"/>
      <c r="AZ2299" s="104"/>
      <c r="BA2299" s="104"/>
      <c r="BB2299" s="104"/>
      <c r="BC2299" s="104"/>
      <c r="BD2299" s="104"/>
      <c r="BE2299" s="104"/>
      <c r="BF2299" s="104"/>
      <c r="BG2299" s="104"/>
      <c r="BH2299" s="104"/>
      <c r="BI2299" s="104"/>
      <c r="BJ2299" s="104"/>
      <c r="BK2299" s="104"/>
      <c r="BL2299" s="104"/>
      <c r="BM2299" s="104"/>
      <c r="BN2299" s="104"/>
      <c r="BO2299" s="104"/>
      <c r="BP2299" s="104"/>
      <c r="BQ2299" s="104"/>
      <c r="BR2299" s="104"/>
      <c r="BS2299" s="104"/>
      <c r="BT2299" s="104"/>
      <c r="BU2299" s="104"/>
      <c r="BV2299" s="104"/>
      <c r="BW2299" s="104"/>
      <c r="BX2299" s="104"/>
      <c r="BY2299" s="104"/>
      <c r="BZ2299" s="104"/>
      <c r="CA2299" s="104"/>
      <c r="CB2299" s="104"/>
      <c r="CC2299" s="104"/>
      <c r="CD2299" s="104"/>
      <c r="CE2299" s="104"/>
      <c r="CF2299" s="104"/>
      <c r="CG2299" s="104"/>
      <c r="CH2299" s="104"/>
      <c r="CI2299" s="104"/>
      <c r="CJ2299" s="104"/>
      <c r="CK2299" s="104"/>
      <c r="CL2299" s="104"/>
      <c r="CM2299" s="104"/>
      <c r="CN2299" s="104"/>
      <c r="CO2299" s="104"/>
      <c r="CP2299" s="104"/>
      <c r="CQ2299" s="104"/>
      <c r="CR2299" s="104"/>
      <c r="CS2299" s="104"/>
      <c r="CT2299" s="104"/>
      <c r="CU2299" s="104"/>
      <c r="CV2299" s="104"/>
      <c r="CW2299" s="104"/>
      <c r="CX2299" s="104"/>
      <c r="CY2299" s="104"/>
      <c r="CZ2299" s="104"/>
      <c r="DA2299" s="104"/>
      <c r="DB2299" s="104"/>
      <c r="DC2299" s="104"/>
      <c r="DD2299" s="104"/>
      <c r="DE2299" s="104"/>
      <c r="DF2299" s="104"/>
      <c r="DG2299" s="104"/>
      <c r="DH2299" s="104"/>
      <c r="DI2299" s="104"/>
      <c r="DJ2299" s="107"/>
    </row>
    <row r="2300" spans="1:114" x14ac:dyDescent="0.2">
      <c r="A2300" s="164"/>
      <c r="B2300" s="165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Q2300" s="116"/>
      <c r="R2300" s="116"/>
      <c r="S2300" s="116"/>
      <c r="T2300" s="116"/>
      <c r="U2300" s="116"/>
      <c r="V2300" s="116"/>
      <c r="W2300" s="116"/>
      <c r="X2300" s="116"/>
      <c r="Y2300" s="122"/>
      <c r="Z2300" s="104"/>
      <c r="AA2300" s="104"/>
      <c r="AB2300" s="104"/>
      <c r="AC2300" s="104"/>
      <c r="AD2300" s="104"/>
      <c r="AE2300" s="104"/>
      <c r="AF2300" s="104"/>
      <c r="AG2300" s="104"/>
      <c r="AH2300" s="104"/>
      <c r="AI2300" s="104"/>
      <c r="AJ2300" s="104"/>
      <c r="AK2300" s="104"/>
      <c r="AL2300" s="104"/>
      <c r="AM2300" s="104"/>
      <c r="AN2300" s="104"/>
      <c r="AO2300" s="104"/>
      <c r="AP2300" s="104"/>
      <c r="AQ2300" s="104"/>
      <c r="AR2300" s="104"/>
      <c r="AS2300" s="104"/>
      <c r="AT2300" s="104"/>
      <c r="AU2300" s="104"/>
      <c r="AV2300" s="104"/>
      <c r="AW2300" s="104"/>
      <c r="AX2300" s="104"/>
      <c r="AY2300" s="104"/>
      <c r="AZ2300" s="104"/>
      <c r="BA2300" s="104"/>
      <c r="BB2300" s="104"/>
      <c r="BC2300" s="104"/>
      <c r="BD2300" s="104"/>
      <c r="BE2300" s="104"/>
      <c r="BF2300" s="104"/>
      <c r="BG2300" s="104"/>
      <c r="BH2300" s="104"/>
      <c r="BI2300" s="104"/>
      <c r="BJ2300" s="104"/>
      <c r="BK2300" s="104"/>
      <c r="BL2300" s="104"/>
      <c r="BM2300" s="104"/>
      <c r="BN2300" s="104"/>
      <c r="BO2300" s="104"/>
      <c r="BP2300" s="104"/>
      <c r="BQ2300" s="104"/>
      <c r="BR2300" s="104"/>
      <c r="BS2300" s="104"/>
      <c r="BT2300" s="104"/>
      <c r="BU2300" s="104"/>
      <c r="BV2300" s="104"/>
      <c r="BW2300" s="104"/>
      <c r="BX2300" s="104"/>
      <c r="BY2300" s="104"/>
      <c r="BZ2300" s="104"/>
      <c r="CA2300" s="104"/>
      <c r="CB2300" s="104"/>
      <c r="CC2300" s="104"/>
      <c r="CD2300" s="104"/>
      <c r="CE2300" s="104"/>
      <c r="CF2300" s="104"/>
      <c r="CG2300" s="104"/>
      <c r="CH2300" s="104"/>
      <c r="CI2300" s="104"/>
      <c r="CJ2300" s="104"/>
      <c r="CK2300" s="104"/>
      <c r="CL2300" s="104"/>
      <c r="CM2300" s="104"/>
      <c r="CN2300" s="104"/>
      <c r="CO2300" s="104"/>
      <c r="CP2300" s="104"/>
      <c r="CQ2300" s="104"/>
      <c r="CR2300" s="104"/>
      <c r="CS2300" s="104"/>
      <c r="CT2300" s="104"/>
      <c r="CU2300" s="104"/>
      <c r="CV2300" s="104"/>
      <c r="CW2300" s="104"/>
      <c r="CX2300" s="104"/>
      <c r="CY2300" s="104"/>
      <c r="CZ2300" s="104"/>
      <c r="DA2300" s="104"/>
      <c r="DB2300" s="104"/>
      <c r="DC2300" s="104"/>
      <c r="DD2300" s="104"/>
      <c r="DE2300" s="104"/>
      <c r="DF2300" s="104"/>
      <c r="DG2300" s="104"/>
      <c r="DH2300" s="104"/>
      <c r="DI2300" s="104"/>
      <c r="DJ2300" s="107"/>
    </row>
    <row r="2301" spans="1:114" x14ac:dyDescent="0.2">
      <c r="A2301" s="164"/>
      <c r="B2301" s="165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Q2301" s="116"/>
      <c r="R2301" s="116"/>
      <c r="S2301" s="116"/>
      <c r="T2301" s="116"/>
      <c r="U2301" s="116"/>
      <c r="V2301" s="116"/>
      <c r="W2301" s="116"/>
      <c r="X2301" s="116"/>
      <c r="Y2301" s="122"/>
      <c r="Z2301" s="104"/>
      <c r="AA2301" s="104"/>
      <c r="AB2301" s="104"/>
      <c r="AC2301" s="104"/>
      <c r="AD2301" s="104"/>
      <c r="AE2301" s="104"/>
      <c r="AF2301" s="104"/>
      <c r="AG2301" s="104"/>
      <c r="AH2301" s="104"/>
      <c r="AI2301" s="104"/>
      <c r="AJ2301" s="104"/>
      <c r="AK2301" s="104"/>
      <c r="AL2301" s="104"/>
      <c r="AM2301" s="104"/>
      <c r="AN2301" s="104"/>
      <c r="AO2301" s="104"/>
      <c r="AP2301" s="104"/>
      <c r="AQ2301" s="104"/>
      <c r="AR2301" s="104"/>
      <c r="AS2301" s="104"/>
      <c r="AT2301" s="104"/>
      <c r="AU2301" s="104"/>
      <c r="AV2301" s="104"/>
      <c r="AW2301" s="104"/>
      <c r="AX2301" s="104"/>
      <c r="AY2301" s="104"/>
      <c r="AZ2301" s="104"/>
      <c r="BA2301" s="104"/>
      <c r="BB2301" s="104"/>
      <c r="BC2301" s="104"/>
      <c r="BD2301" s="104"/>
      <c r="BE2301" s="104"/>
      <c r="BF2301" s="104"/>
      <c r="BG2301" s="104"/>
      <c r="BH2301" s="104"/>
      <c r="BI2301" s="104"/>
      <c r="BJ2301" s="104"/>
      <c r="BK2301" s="104"/>
      <c r="BL2301" s="104"/>
      <c r="BM2301" s="104"/>
      <c r="BN2301" s="104"/>
      <c r="BO2301" s="104"/>
      <c r="BP2301" s="104"/>
      <c r="BQ2301" s="104"/>
      <c r="BR2301" s="104"/>
      <c r="BS2301" s="104"/>
      <c r="BT2301" s="104"/>
      <c r="BU2301" s="104"/>
      <c r="BV2301" s="104"/>
      <c r="BW2301" s="104"/>
      <c r="BX2301" s="104"/>
      <c r="BY2301" s="104"/>
      <c r="BZ2301" s="104"/>
      <c r="CA2301" s="104"/>
      <c r="CB2301" s="104"/>
      <c r="CC2301" s="104"/>
      <c r="CD2301" s="104"/>
      <c r="CE2301" s="104"/>
      <c r="CF2301" s="104"/>
      <c r="CG2301" s="104"/>
      <c r="CH2301" s="104"/>
      <c r="CI2301" s="104"/>
      <c r="CJ2301" s="104"/>
      <c r="CK2301" s="104"/>
      <c r="CL2301" s="104"/>
      <c r="CM2301" s="104"/>
      <c r="CN2301" s="104"/>
      <c r="CO2301" s="104"/>
      <c r="CP2301" s="104"/>
      <c r="CQ2301" s="104"/>
      <c r="CR2301" s="104"/>
      <c r="CS2301" s="104"/>
      <c r="CT2301" s="104"/>
      <c r="CU2301" s="104"/>
      <c r="CV2301" s="104"/>
      <c r="CW2301" s="104"/>
      <c r="CX2301" s="104"/>
      <c r="CY2301" s="104"/>
      <c r="CZ2301" s="104"/>
      <c r="DA2301" s="104"/>
      <c r="DB2301" s="104"/>
      <c r="DC2301" s="104"/>
      <c r="DD2301" s="104"/>
      <c r="DE2301" s="104"/>
      <c r="DF2301" s="104"/>
      <c r="DG2301" s="104"/>
      <c r="DH2301" s="104"/>
      <c r="DI2301" s="104"/>
      <c r="DJ2301" s="107"/>
    </row>
    <row r="2302" spans="1:114" x14ac:dyDescent="0.2">
      <c r="A2302" s="164"/>
      <c r="B2302" s="165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Q2302" s="116"/>
      <c r="R2302" s="116"/>
      <c r="S2302" s="116"/>
      <c r="T2302" s="116"/>
      <c r="U2302" s="116"/>
      <c r="V2302" s="116"/>
      <c r="W2302" s="116"/>
      <c r="X2302" s="116"/>
      <c r="Y2302" s="122"/>
      <c r="Z2302" s="104"/>
      <c r="AA2302" s="104"/>
      <c r="AB2302" s="104"/>
      <c r="AC2302" s="104"/>
      <c r="AD2302" s="104"/>
      <c r="AE2302" s="104"/>
      <c r="AF2302" s="104"/>
      <c r="AG2302" s="104"/>
      <c r="AH2302" s="104"/>
      <c r="AI2302" s="104"/>
      <c r="AJ2302" s="104"/>
      <c r="AK2302" s="104"/>
      <c r="AL2302" s="104"/>
      <c r="AM2302" s="104"/>
      <c r="AN2302" s="104"/>
      <c r="AO2302" s="104"/>
      <c r="AP2302" s="104"/>
      <c r="AQ2302" s="104"/>
      <c r="AR2302" s="104"/>
      <c r="AS2302" s="104"/>
      <c r="AT2302" s="104"/>
      <c r="AU2302" s="104"/>
      <c r="AV2302" s="104"/>
      <c r="AW2302" s="104"/>
      <c r="AX2302" s="104"/>
      <c r="AY2302" s="104"/>
      <c r="AZ2302" s="104"/>
      <c r="BA2302" s="104"/>
      <c r="BB2302" s="104"/>
      <c r="BC2302" s="104"/>
      <c r="BD2302" s="104"/>
      <c r="BE2302" s="104"/>
      <c r="BF2302" s="104"/>
      <c r="BG2302" s="104"/>
      <c r="BH2302" s="104"/>
      <c r="BI2302" s="104"/>
      <c r="BJ2302" s="104"/>
      <c r="BK2302" s="104"/>
      <c r="BL2302" s="104"/>
      <c r="BM2302" s="104"/>
      <c r="BN2302" s="104"/>
      <c r="BO2302" s="104"/>
      <c r="BP2302" s="104"/>
      <c r="BQ2302" s="104"/>
      <c r="BR2302" s="104"/>
      <c r="BS2302" s="104"/>
      <c r="BT2302" s="104"/>
      <c r="BU2302" s="104"/>
      <c r="BV2302" s="104"/>
      <c r="BW2302" s="104"/>
      <c r="BX2302" s="104"/>
      <c r="BY2302" s="104"/>
      <c r="BZ2302" s="104"/>
      <c r="CA2302" s="104"/>
      <c r="CB2302" s="104"/>
      <c r="CC2302" s="104"/>
      <c r="CD2302" s="104"/>
      <c r="CE2302" s="104"/>
      <c r="CF2302" s="104"/>
      <c r="CG2302" s="104"/>
      <c r="CH2302" s="104"/>
      <c r="CI2302" s="104"/>
      <c r="CJ2302" s="104"/>
      <c r="CK2302" s="104"/>
      <c r="CL2302" s="104"/>
      <c r="CM2302" s="104"/>
      <c r="CN2302" s="104"/>
      <c r="CO2302" s="104"/>
      <c r="CP2302" s="104"/>
      <c r="CQ2302" s="104"/>
      <c r="CR2302" s="104"/>
      <c r="CS2302" s="104"/>
      <c r="CT2302" s="104"/>
      <c r="CU2302" s="104"/>
      <c r="CV2302" s="104"/>
      <c r="CW2302" s="104"/>
      <c r="CX2302" s="104"/>
      <c r="CY2302" s="104"/>
      <c r="CZ2302" s="104"/>
      <c r="DA2302" s="104"/>
      <c r="DB2302" s="104"/>
      <c r="DC2302" s="104"/>
      <c r="DD2302" s="104"/>
      <c r="DE2302" s="104"/>
      <c r="DF2302" s="104"/>
      <c r="DG2302" s="104"/>
      <c r="DH2302" s="104"/>
      <c r="DI2302" s="104"/>
      <c r="DJ2302" s="107"/>
    </row>
    <row r="2303" spans="1:114" x14ac:dyDescent="0.2">
      <c r="A2303" s="164"/>
      <c r="B2303" s="165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Q2303" s="116"/>
      <c r="R2303" s="116"/>
      <c r="S2303" s="116"/>
      <c r="T2303" s="116"/>
      <c r="U2303" s="116"/>
      <c r="V2303" s="116"/>
      <c r="W2303" s="116"/>
      <c r="X2303" s="116"/>
      <c r="Y2303" s="122"/>
      <c r="Z2303" s="104"/>
      <c r="AA2303" s="104"/>
      <c r="AB2303" s="104"/>
      <c r="AC2303" s="104"/>
      <c r="AD2303" s="104"/>
      <c r="AE2303" s="104"/>
      <c r="AF2303" s="104"/>
      <c r="AG2303" s="104"/>
      <c r="AH2303" s="104"/>
      <c r="AI2303" s="104"/>
      <c r="AJ2303" s="104"/>
      <c r="AK2303" s="104"/>
      <c r="AL2303" s="104"/>
      <c r="AM2303" s="104"/>
      <c r="AN2303" s="104"/>
      <c r="AO2303" s="104"/>
      <c r="AP2303" s="104"/>
      <c r="AQ2303" s="104"/>
      <c r="AR2303" s="104"/>
      <c r="AS2303" s="104"/>
      <c r="AT2303" s="104"/>
      <c r="AU2303" s="104"/>
      <c r="AV2303" s="104"/>
      <c r="AW2303" s="104"/>
      <c r="AX2303" s="104"/>
      <c r="AY2303" s="104"/>
      <c r="AZ2303" s="104"/>
      <c r="BA2303" s="104"/>
      <c r="BB2303" s="104"/>
      <c r="BC2303" s="104"/>
      <c r="BD2303" s="104"/>
      <c r="BE2303" s="104"/>
      <c r="BF2303" s="104"/>
      <c r="BG2303" s="104"/>
      <c r="BH2303" s="104"/>
      <c r="BI2303" s="104"/>
      <c r="BJ2303" s="104"/>
      <c r="BK2303" s="104"/>
      <c r="BL2303" s="104"/>
      <c r="BM2303" s="104"/>
      <c r="BN2303" s="104"/>
      <c r="BO2303" s="104"/>
      <c r="BP2303" s="104"/>
      <c r="BQ2303" s="104"/>
      <c r="BR2303" s="104"/>
      <c r="BS2303" s="104"/>
      <c r="BT2303" s="104"/>
      <c r="BU2303" s="104"/>
      <c r="BV2303" s="104"/>
      <c r="BW2303" s="104"/>
      <c r="BX2303" s="104"/>
      <c r="BY2303" s="104"/>
      <c r="BZ2303" s="104"/>
      <c r="CA2303" s="104"/>
      <c r="CB2303" s="104"/>
      <c r="CC2303" s="104"/>
      <c r="CD2303" s="104"/>
      <c r="CE2303" s="104"/>
      <c r="CF2303" s="104"/>
      <c r="CG2303" s="104"/>
      <c r="CH2303" s="104"/>
      <c r="CI2303" s="104"/>
      <c r="CJ2303" s="104"/>
      <c r="CK2303" s="104"/>
      <c r="CL2303" s="104"/>
      <c r="CM2303" s="104"/>
      <c r="CN2303" s="104"/>
      <c r="CO2303" s="104"/>
      <c r="CP2303" s="104"/>
      <c r="CQ2303" s="104"/>
      <c r="CR2303" s="104"/>
      <c r="CS2303" s="104"/>
      <c r="CT2303" s="104"/>
      <c r="CU2303" s="104"/>
      <c r="CV2303" s="104"/>
      <c r="CW2303" s="104"/>
      <c r="CX2303" s="104"/>
      <c r="CY2303" s="104"/>
      <c r="CZ2303" s="104"/>
      <c r="DA2303" s="104"/>
      <c r="DB2303" s="104"/>
      <c r="DC2303" s="104"/>
      <c r="DD2303" s="104"/>
      <c r="DE2303" s="104"/>
      <c r="DF2303" s="104"/>
      <c r="DG2303" s="104"/>
      <c r="DH2303" s="104"/>
      <c r="DI2303" s="104"/>
      <c r="DJ2303" s="107"/>
    </row>
    <row r="2304" spans="1:114" x14ac:dyDescent="0.2">
      <c r="A2304" s="164"/>
      <c r="B2304" s="165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Q2304" s="116"/>
      <c r="R2304" s="116"/>
      <c r="S2304" s="116"/>
      <c r="T2304" s="116"/>
      <c r="U2304" s="116"/>
      <c r="V2304" s="116"/>
      <c r="W2304" s="116"/>
      <c r="X2304" s="116"/>
      <c r="Y2304" s="122"/>
      <c r="Z2304" s="104"/>
      <c r="AA2304" s="104"/>
      <c r="AB2304" s="104"/>
      <c r="AC2304" s="104"/>
      <c r="AD2304" s="104"/>
      <c r="AE2304" s="104"/>
      <c r="AF2304" s="104"/>
      <c r="AG2304" s="104"/>
      <c r="AH2304" s="104"/>
      <c r="AI2304" s="104"/>
      <c r="AJ2304" s="104"/>
      <c r="AK2304" s="104"/>
      <c r="AL2304" s="104"/>
      <c r="AM2304" s="104"/>
      <c r="AN2304" s="104"/>
      <c r="AO2304" s="104"/>
      <c r="AP2304" s="104"/>
      <c r="AQ2304" s="104"/>
      <c r="AR2304" s="104"/>
      <c r="AS2304" s="104"/>
      <c r="AT2304" s="104"/>
      <c r="AU2304" s="104"/>
      <c r="AV2304" s="104"/>
      <c r="AW2304" s="104"/>
      <c r="AX2304" s="104"/>
      <c r="AY2304" s="104"/>
      <c r="AZ2304" s="104"/>
      <c r="BA2304" s="104"/>
      <c r="BB2304" s="104"/>
      <c r="BC2304" s="104"/>
      <c r="BD2304" s="104"/>
      <c r="BE2304" s="104"/>
      <c r="BF2304" s="104"/>
      <c r="BG2304" s="104"/>
      <c r="BH2304" s="104"/>
      <c r="BI2304" s="104"/>
      <c r="BJ2304" s="104"/>
      <c r="BK2304" s="104"/>
      <c r="BL2304" s="104"/>
      <c r="BM2304" s="104"/>
      <c r="BN2304" s="104"/>
      <c r="BO2304" s="104"/>
      <c r="BP2304" s="104"/>
      <c r="BQ2304" s="104"/>
      <c r="BR2304" s="104"/>
      <c r="BS2304" s="104"/>
      <c r="BT2304" s="104"/>
      <c r="BU2304" s="104"/>
      <c r="BV2304" s="104"/>
      <c r="BW2304" s="104"/>
      <c r="BX2304" s="104"/>
      <c r="BY2304" s="104"/>
      <c r="BZ2304" s="104"/>
      <c r="CA2304" s="104"/>
      <c r="CB2304" s="104"/>
      <c r="CC2304" s="104"/>
      <c r="CD2304" s="104"/>
      <c r="CE2304" s="104"/>
      <c r="CF2304" s="104"/>
      <c r="CG2304" s="104"/>
      <c r="CH2304" s="104"/>
      <c r="CI2304" s="104"/>
      <c r="CJ2304" s="104"/>
      <c r="CK2304" s="104"/>
      <c r="CL2304" s="104"/>
      <c r="CM2304" s="104"/>
      <c r="CN2304" s="104"/>
      <c r="CO2304" s="104"/>
      <c r="CP2304" s="104"/>
      <c r="CQ2304" s="104"/>
      <c r="CR2304" s="104"/>
      <c r="CS2304" s="104"/>
      <c r="CT2304" s="104"/>
      <c r="CU2304" s="104"/>
      <c r="CV2304" s="104"/>
      <c r="CW2304" s="104"/>
      <c r="CX2304" s="104"/>
      <c r="CY2304" s="104"/>
      <c r="CZ2304" s="104"/>
      <c r="DA2304" s="104"/>
      <c r="DB2304" s="104"/>
      <c r="DC2304" s="104"/>
      <c r="DD2304" s="104"/>
      <c r="DE2304" s="104"/>
      <c r="DF2304" s="104"/>
      <c r="DG2304" s="104"/>
      <c r="DH2304" s="104"/>
      <c r="DI2304" s="104"/>
      <c r="DJ2304" s="107"/>
    </row>
    <row r="2305" spans="1:114" x14ac:dyDescent="0.2">
      <c r="A2305" s="164"/>
      <c r="B2305" s="165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Q2305" s="116"/>
      <c r="R2305" s="116"/>
      <c r="S2305" s="116"/>
      <c r="T2305" s="116"/>
      <c r="U2305" s="116"/>
      <c r="V2305" s="116"/>
      <c r="W2305" s="116"/>
      <c r="X2305" s="116"/>
      <c r="Y2305" s="122"/>
      <c r="Z2305" s="104"/>
      <c r="AA2305" s="104"/>
      <c r="AB2305" s="104"/>
      <c r="AC2305" s="104"/>
      <c r="AD2305" s="104"/>
      <c r="AE2305" s="104"/>
      <c r="AF2305" s="104"/>
      <c r="AG2305" s="104"/>
      <c r="AH2305" s="104"/>
      <c r="AI2305" s="104"/>
      <c r="AJ2305" s="104"/>
      <c r="AK2305" s="104"/>
      <c r="AL2305" s="104"/>
      <c r="AM2305" s="104"/>
      <c r="AN2305" s="104"/>
      <c r="AO2305" s="104"/>
      <c r="AP2305" s="104"/>
      <c r="AQ2305" s="104"/>
      <c r="AR2305" s="104"/>
      <c r="AS2305" s="104"/>
      <c r="AT2305" s="104"/>
      <c r="AU2305" s="104"/>
      <c r="AV2305" s="104"/>
      <c r="AW2305" s="104"/>
      <c r="AX2305" s="104"/>
      <c r="AY2305" s="104"/>
      <c r="AZ2305" s="104"/>
      <c r="BA2305" s="104"/>
      <c r="BB2305" s="104"/>
      <c r="BC2305" s="104"/>
      <c r="BD2305" s="104"/>
      <c r="BE2305" s="104"/>
      <c r="BF2305" s="104"/>
      <c r="BG2305" s="104"/>
      <c r="BH2305" s="104"/>
      <c r="BI2305" s="104"/>
      <c r="BJ2305" s="104"/>
      <c r="BK2305" s="104"/>
      <c r="BL2305" s="104"/>
      <c r="BM2305" s="104"/>
      <c r="BN2305" s="104"/>
      <c r="BO2305" s="104"/>
      <c r="BP2305" s="104"/>
      <c r="BQ2305" s="104"/>
      <c r="BR2305" s="104"/>
      <c r="BS2305" s="104"/>
      <c r="BT2305" s="104"/>
      <c r="BU2305" s="104"/>
      <c r="BV2305" s="104"/>
      <c r="BW2305" s="104"/>
      <c r="BX2305" s="104"/>
      <c r="BY2305" s="104"/>
      <c r="BZ2305" s="104"/>
      <c r="CA2305" s="104"/>
      <c r="CB2305" s="104"/>
      <c r="CC2305" s="104"/>
      <c r="CD2305" s="104"/>
      <c r="CE2305" s="104"/>
      <c r="CF2305" s="104"/>
      <c r="CG2305" s="104"/>
      <c r="CH2305" s="104"/>
      <c r="CI2305" s="104"/>
      <c r="CJ2305" s="104"/>
      <c r="CK2305" s="104"/>
      <c r="CL2305" s="104"/>
      <c r="CM2305" s="104"/>
      <c r="CN2305" s="104"/>
      <c r="CO2305" s="104"/>
      <c r="CP2305" s="104"/>
      <c r="CQ2305" s="104"/>
      <c r="CR2305" s="104"/>
      <c r="CS2305" s="104"/>
      <c r="CT2305" s="104"/>
      <c r="CU2305" s="104"/>
      <c r="CV2305" s="104"/>
      <c r="CW2305" s="104"/>
      <c r="CX2305" s="104"/>
      <c r="CY2305" s="104"/>
      <c r="CZ2305" s="104"/>
      <c r="DA2305" s="104"/>
      <c r="DB2305" s="104"/>
      <c r="DC2305" s="104"/>
      <c r="DD2305" s="104"/>
      <c r="DE2305" s="104"/>
      <c r="DF2305" s="104"/>
      <c r="DG2305" s="104"/>
      <c r="DH2305" s="104"/>
      <c r="DI2305" s="104"/>
      <c r="DJ2305" s="107"/>
    </row>
    <row r="2306" spans="1:114" x14ac:dyDescent="0.2">
      <c r="A2306" s="164"/>
      <c r="B2306" s="165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Q2306" s="116"/>
      <c r="R2306" s="116"/>
      <c r="S2306" s="116"/>
      <c r="T2306" s="116"/>
      <c r="U2306" s="116"/>
      <c r="V2306" s="116"/>
      <c r="W2306" s="116"/>
      <c r="X2306" s="116"/>
      <c r="Y2306" s="122"/>
      <c r="Z2306" s="104"/>
      <c r="AA2306" s="104"/>
      <c r="AB2306" s="104"/>
      <c r="AC2306" s="104"/>
      <c r="AD2306" s="104"/>
      <c r="AE2306" s="104"/>
      <c r="AF2306" s="104"/>
      <c r="AG2306" s="104"/>
      <c r="AH2306" s="104"/>
      <c r="AI2306" s="104"/>
      <c r="AJ2306" s="104"/>
      <c r="AK2306" s="104"/>
      <c r="AL2306" s="104"/>
      <c r="AM2306" s="104"/>
      <c r="AN2306" s="104"/>
      <c r="AO2306" s="104"/>
      <c r="AP2306" s="104"/>
      <c r="AQ2306" s="104"/>
      <c r="AR2306" s="104"/>
      <c r="AS2306" s="104"/>
      <c r="AT2306" s="104"/>
      <c r="AU2306" s="104"/>
      <c r="AV2306" s="104"/>
      <c r="AW2306" s="104"/>
      <c r="AX2306" s="104"/>
      <c r="AY2306" s="104"/>
      <c r="AZ2306" s="104"/>
      <c r="BA2306" s="104"/>
      <c r="BB2306" s="104"/>
      <c r="BC2306" s="104"/>
      <c r="BD2306" s="104"/>
      <c r="BE2306" s="104"/>
      <c r="BF2306" s="104"/>
      <c r="BG2306" s="104"/>
      <c r="BH2306" s="104"/>
      <c r="BI2306" s="104"/>
      <c r="BJ2306" s="104"/>
      <c r="BK2306" s="104"/>
      <c r="BL2306" s="104"/>
      <c r="BM2306" s="104"/>
      <c r="BN2306" s="104"/>
      <c r="BO2306" s="104"/>
      <c r="BP2306" s="104"/>
      <c r="BQ2306" s="104"/>
      <c r="BR2306" s="104"/>
      <c r="BS2306" s="104"/>
      <c r="BT2306" s="104"/>
      <c r="BU2306" s="104"/>
      <c r="BV2306" s="104"/>
      <c r="BW2306" s="104"/>
      <c r="BX2306" s="104"/>
      <c r="BY2306" s="104"/>
      <c r="BZ2306" s="104"/>
      <c r="CA2306" s="104"/>
      <c r="CB2306" s="104"/>
      <c r="CC2306" s="104"/>
      <c r="CD2306" s="104"/>
      <c r="CE2306" s="104"/>
      <c r="CF2306" s="104"/>
      <c r="CG2306" s="104"/>
      <c r="CH2306" s="104"/>
      <c r="CI2306" s="104"/>
      <c r="CJ2306" s="104"/>
      <c r="CK2306" s="104"/>
      <c r="CL2306" s="104"/>
      <c r="CM2306" s="104"/>
      <c r="CN2306" s="104"/>
      <c r="CO2306" s="104"/>
      <c r="CP2306" s="104"/>
      <c r="CQ2306" s="104"/>
      <c r="CR2306" s="104"/>
      <c r="CS2306" s="104"/>
      <c r="CT2306" s="104"/>
      <c r="CU2306" s="104"/>
      <c r="CV2306" s="104"/>
      <c r="CW2306" s="104"/>
      <c r="CX2306" s="104"/>
      <c r="CY2306" s="104"/>
      <c r="CZ2306" s="104"/>
      <c r="DA2306" s="104"/>
      <c r="DB2306" s="104"/>
      <c r="DC2306" s="104"/>
      <c r="DD2306" s="104"/>
      <c r="DE2306" s="104"/>
      <c r="DF2306" s="104"/>
      <c r="DG2306" s="104"/>
      <c r="DH2306" s="104"/>
      <c r="DI2306" s="104"/>
      <c r="DJ2306" s="107"/>
    </row>
    <row r="2307" spans="1:114" x14ac:dyDescent="0.2">
      <c r="A2307" s="164"/>
      <c r="B2307" s="165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Q2307" s="116"/>
      <c r="R2307" s="116"/>
      <c r="S2307" s="116"/>
      <c r="T2307" s="116"/>
      <c r="U2307" s="116"/>
      <c r="V2307" s="116"/>
      <c r="W2307" s="116"/>
      <c r="X2307" s="116"/>
      <c r="Y2307" s="122"/>
      <c r="Z2307" s="104"/>
      <c r="AA2307" s="104"/>
      <c r="AB2307" s="104"/>
      <c r="AC2307" s="104"/>
      <c r="AD2307" s="104"/>
      <c r="AE2307" s="104"/>
      <c r="AF2307" s="104"/>
      <c r="AG2307" s="104"/>
      <c r="AH2307" s="104"/>
      <c r="AI2307" s="104"/>
      <c r="AJ2307" s="104"/>
      <c r="AK2307" s="104"/>
      <c r="AL2307" s="104"/>
      <c r="AM2307" s="104"/>
      <c r="AN2307" s="104"/>
      <c r="AO2307" s="104"/>
      <c r="AP2307" s="104"/>
      <c r="AQ2307" s="104"/>
      <c r="AR2307" s="104"/>
      <c r="AS2307" s="104"/>
      <c r="AT2307" s="104"/>
      <c r="AU2307" s="104"/>
      <c r="AV2307" s="104"/>
      <c r="AW2307" s="104"/>
      <c r="AX2307" s="104"/>
      <c r="AY2307" s="104"/>
      <c r="AZ2307" s="104"/>
      <c r="BA2307" s="104"/>
      <c r="BB2307" s="104"/>
      <c r="BC2307" s="104"/>
      <c r="BD2307" s="104"/>
      <c r="BE2307" s="104"/>
      <c r="BF2307" s="104"/>
      <c r="BG2307" s="104"/>
      <c r="BH2307" s="104"/>
      <c r="BI2307" s="104"/>
      <c r="BJ2307" s="104"/>
      <c r="BK2307" s="104"/>
      <c r="BL2307" s="104"/>
      <c r="BM2307" s="104"/>
      <c r="BN2307" s="104"/>
      <c r="BO2307" s="104"/>
      <c r="BP2307" s="104"/>
      <c r="BQ2307" s="104"/>
      <c r="BR2307" s="104"/>
      <c r="BS2307" s="104"/>
      <c r="BT2307" s="104"/>
      <c r="BU2307" s="104"/>
      <c r="BV2307" s="104"/>
      <c r="BW2307" s="104"/>
      <c r="BX2307" s="104"/>
      <c r="BY2307" s="104"/>
      <c r="BZ2307" s="104"/>
      <c r="CA2307" s="104"/>
      <c r="CB2307" s="104"/>
      <c r="CC2307" s="104"/>
      <c r="CD2307" s="104"/>
      <c r="CE2307" s="104"/>
      <c r="CF2307" s="104"/>
      <c r="CG2307" s="104"/>
      <c r="CH2307" s="104"/>
      <c r="CI2307" s="104"/>
      <c r="CJ2307" s="104"/>
      <c r="CK2307" s="104"/>
      <c r="CL2307" s="104"/>
      <c r="CM2307" s="104"/>
      <c r="CN2307" s="104"/>
      <c r="CO2307" s="104"/>
      <c r="CP2307" s="104"/>
      <c r="CQ2307" s="104"/>
      <c r="CR2307" s="104"/>
      <c r="CS2307" s="104"/>
      <c r="CT2307" s="104"/>
      <c r="CU2307" s="104"/>
      <c r="CV2307" s="104"/>
      <c r="CW2307" s="104"/>
      <c r="CX2307" s="104"/>
      <c r="CY2307" s="104"/>
      <c r="CZ2307" s="104"/>
      <c r="DA2307" s="104"/>
      <c r="DB2307" s="104"/>
      <c r="DC2307" s="104"/>
      <c r="DD2307" s="104"/>
      <c r="DE2307" s="104"/>
      <c r="DF2307" s="104"/>
      <c r="DG2307" s="104"/>
      <c r="DH2307" s="104"/>
      <c r="DI2307" s="104"/>
      <c r="DJ2307" s="107"/>
    </row>
    <row r="2308" spans="1:114" x14ac:dyDescent="0.2">
      <c r="A2308" s="164"/>
      <c r="B2308" s="165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Q2308" s="116"/>
      <c r="R2308" s="116"/>
      <c r="S2308" s="116"/>
      <c r="T2308" s="116"/>
      <c r="U2308" s="116"/>
      <c r="V2308" s="116"/>
      <c r="W2308" s="116"/>
      <c r="X2308" s="116"/>
      <c r="Y2308" s="122"/>
      <c r="Z2308" s="104"/>
      <c r="AA2308" s="104"/>
      <c r="AB2308" s="104"/>
      <c r="AC2308" s="104"/>
      <c r="AD2308" s="104"/>
      <c r="AE2308" s="104"/>
      <c r="AF2308" s="104"/>
      <c r="AG2308" s="104"/>
      <c r="AH2308" s="104"/>
      <c r="AI2308" s="104"/>
      <c r="AJ2308" s="104"/>
      <c r="AK2308" s="104"/>
      <c r="AL2308" s="104"/>
      <c r="AM2308" s="104"/>
      <c r="AN2308" s="104"/>
      <c r="AO2308" s="104"/>
      <c r="AP2308" s="104"/>
      <c r="AQ2308" s="104"/>
      <c r="AR2308" s="104"/>
      <c r="AS2308" s="104"/>
      <c r="AT2308" s="104"/>
      <c r="AU2308" s="104"/>
      <c r="AV2308" s="104"/>
      <c r="AW2308" s="104"/>
      <c r="AX2308" s="104"/>
      <c r="AY2308" s="104"/>
      <c r="AZ2308" s="104"/>
      <c r="BA2308" s="104"/>
      <c r="BB2308" s="104"/>
      <c r="BC2308" s="104"/>
      <c r="BD2308" s="104"/>
      <c r="BE2308" s="104"/>
      <c r="BF2308" s="104"/>
      <c r="BG2308" s="104"/>
      <c r="BH2308" s="104"/>
      <c r="BI2308" s="104"/>
      <c r="BJ2308" s="104"/>
      <c r="BK2308" s="104"/>
      <c r="BL2308" s="104"/>
      <c r="BM2308" s="104"/>
      <c r="BN2308" s="104"/>
      <c r="BO2308" s="104"/>
      <c r="BP2308" s="104"/>
      <c r="BQ2308" s="104"/>
      <c r="BR2308" s="104"/>
      <c r="BS2308" s="104"/>
      <c r="BT2308" s="104"/>
      <c r="BU2308" s="104"/>
      <c r="BV2308" s="104"/>
      <c r="BW2308" s="104"/>
      <c r="BX2308" s="104"/>
      <c r="BY2308" s="104"/>
      <c r="BZ2308" s="104"/>
      <c r="CA2308" s="104"/>
      <c r="CB2308" s="104"/>
      <c r="CC2308" s="104"/>
      <c r="CD2308" s="104"/>
      <c r="CE2308" s="104"/>
      <c r="CF2308" s="104"/>
      <c r="CG2308" s="104"/>
      <c r="CH2308" s="104"/>
      <c r="CI2308" s="104"/>
      <c r="CJ2308" s="104"/>
      <c r="CK2308" s="104"/>
      <c r="CL2308" s="104"/>
      <c r="CM2308" s="104"/>
      <c r="CN2308" s="104"/>
      <c r="CO2308" s="104"/>
      <c r="CP2308" s="104"/>
      <c r="CQ2308" s="104"/>
      <c r="CR2308" s="104"/>
      <c r="CS2308" s="104"/>
      <c r="CT2308" s="104"/>
      <c r="CU2308" s="104"/>
      <c r="CV2308" s="104"/>
      <c r="CW2308" s="104"/>
      <c r="CX2308" s="104"/>
      <c r="CY2308" s="104"/>
      <c r="CZ2308" s="104"/>
      <c r="DA2308" s="104"/>
      <c r="DB2308" s="104"/>
      <c r="DC2308" s="104"/>
      <c r="DD2308" s="104"/>
      <c r="DE2308" s="104"/>
      <c r="DF2308" s="104"/>
      <c r="DG2308" s="104"/>
      <c r="DH2308" s="104"/>
      <c r="DI2308" s="104"/>
      <c r="DJ2308" s="107"/>
    </row>
    <row r="2309" spans="1:114" x14ac:dyDescent="0.2">
      <c r="A2309" s="164"/>
      <c r="B2309" s="165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Q2309" s="116"/>
      <c r="R2309" s="116"/>
      <c r="S2309" s="116"/>
      <c r="T2309" s="116"/>
      <c r="U2309" s="116"/>
      <c r="V2309" s="116"/>
      <c r="W2309" s="116"/>
      <c r="X2309" s="116"/>
      <c r="Y2309" s="122"/>
      <c r="Z2309" s="104"/>
      <c r="AA2309" s="104"/>
      <c r="AB2309" s="104"/>
      <c r="AC2309" s="104"/>
      <c r="AD2309" s="104"/>
      <c r="AE2309" s="104"/>
      <c r="AF2309" s="104"/>
      <c r="AG2309" s="104"/>
      <c r="AH2309" s="104"/>
      <c r="AI2309" s="104"/>
      <c r="AJ2309" s="104"/>
      <c r="AK2309" s="104"/>
      <c r="AL2309" s="104"/>
      <c r="AM2309" s="104"/>
      <c r="AN2309" s="104"/>
      <c r="AO2309" s="104"/>
      <c r="AP2309" s="104"/>
      <c r="AQ2309" s="104"/>
      <c r="AR2309" s="104"/>
      <c r="AS2309" s="104"/>
      <c r="AT2309" s="104"/>
      <c r="AU2309" s="104"/>
      <c r="AV2309" s="104"/>
      <c r="AW2309" s="104"/>
      <c r="AX2309" s="104"/>
      <c r="AY2309" s="104"/>
      <c r="AZ2309" s="104"/>
      <c r="BA2309" s="104"/>
      <c r="BB2309" s="104"/>
      <c r="BC2309" s="104"/>
      <c r="BD2309" s="104"/>
      <c r="BE2309" s="104"/>
      <c r="BF2309" s="104"/>
      <c r="BG2309" s="104"/>
      <c r="BH2309" s="104"/>
      <c r="BI2309" s="104"/>
      <c r="BJ2309" s="104"/>
      <c r="BK2309" s="104"/>
      <c r="BL2309" s="104"/>
      <c r="BM2309" s="104"/>
      <c r="BN2309" s="104"/>
      <c r="BO2309" s="104"/>
      <c r="BP2309" s="104"/>
      <c r="BQ2309" s="104"/>
      <c r="BR2309" s="104"/>
      <c r="BS2309" s="104"/>
      <c r="BT2309" s="104"/>
      <c r="BU2309" s="104"/>
      <c r="BV2309" s="104"/>
      <c r="BW2309" s="104"/>
      <c r="BX2309" s="104"/>
      <c r="BY2309" s="104"/>
      <c r="BZ2309" s="104"/>
      <c r="CA2309" s="104"/>
      <c r="CB2309" s="104"/>
      <c r="CC2309" s="104"/>
      <c r="CD2309" s="104"/>
      <c r="CE2309" s="104"/>
      <c r="CF2309" s="104"/>
      <c r="CG2309" s="104"/>
      <c r="CH2309" s="104"/>
      <c r="CI2309" s="104"/>
      <c r="CJ2309" s="104"/>
      <c r="CK2309" s="104"/>
      <c r="CL2309" s="104"/>
      <c r="CM2309" s="104"/>
      <c r="CN2309" s="104"/>
      <c r="CO2309" s="104"/>
      <c r="CP2309" s="104"/>
      <c r="CQ2309" s="104"/>
      <c r="CR2309" s="104"/>
      <c r="CS2309" s="104"/>
      <c r="CT2309" s="104"/>
      <c r="CU2309" s="104"/>
      <c r="CV2309" s="104"/>
      <c r="CW2309" s="104"/>
      <c r="CX2309" s="104"/>
      <c r="CY2309" s="104"/>
      <c r="CZ2309" s="104"/>
      <c r="DA2309" s="104"/>
      <c r="DB2309" s="104"/>
      <c r="DC2309" s="104"/>
      <c r="DD2309" s="104"/>
      <c r="DE2309" s="104"/>
      <c r="DF2309" s="104"/>
      <c r="DG2309" s="104"/>
      <c r="DH2309" s="104"/>
      <c r="DI2309" s="104"/>
      <c r="DJ2309" s="107"/>
    </row>
    <row r="2310" spans="1:114" x14ac:dyDescent="0.2">
      <c r="A2310" s="164"/>
      <c r="B2310" s="165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Q2310" s="116"/>
      <c r="R2310" s="116"/>
      <c r="S2310" s="116"/>
      <c r="T2310" s="116"/>
      <c r="U2310" s="116"/>
      <c r="V2310" s="116"/>
      <c r="W2310" s="116"/>
      <c r="X2310" s="116"/>
      <c r="Y2310" s="122"/>
      <c r="Z2310" s="104"/>
      <c r="AA2310" s="104"/>
      <c r="AB2310" s="104"/>
      <c r="AC2310" s="104"/>
      <c r="AD2310" s="104"/>
      <c r="AE2310" s="104"/>
      <c r="AF2310" s="104"/>
      <c r="AG2310" s="104"/>
      <c r="AH2310" s="104"/>
      <c r="AI2310" s="104"/>
      <c r="AJ2310" s="104"/>
      <c r="AK2310" s="104"/>
      <c r="AL2310" s="104"/>
      <c r="AM2310" s="104"/>
      <c r="AN2310" s="104"/>
      <c r="AO2310" s="104"/>
      <c r="AP2310" s="104"/>
      <c r="AQ2310" s="104"/>
      <c r="AR2310" s="104"/>
      <c r="AS2310" s="104"/>
      <c r="AT2310" s="104"/>
      <c r="AU2310" s="104"/>
      <c r="AV2310" s="104"/>
      <c r="AW2310" s="104"/>
      <c r="AX2310" s="104"/>
      <c r="AY2310" s="104"/>
      <c r="AZ2310" s="104"/>
      <c r="BA2310" s="104"/>
      <c r="BB2310" s="104"/>
      <c r="BC2310" s="104"/>
      <c r="BD2310" s="104"/>
      <c r="BE2310" s="104"/>
      <c r="BF2310" s="104"/>
      <c r="BG2310" s="104"/>
      <c r="BH2310" s="104"/>
      <c r="BI2310" s="104"/>
      <c r="BJ2310" s="104"/>
      <c r="BK2310" s="104"/>
      <c r="BL2310" s="104"/>
      <c r="BM2310" s="104"/>
      <c r="BN2310" s="104"/>
      <c r="BO2310" s="104"/>
      <c r="BP2310" s="104"/>
      <c r="BQ2310" s="104"/>
      <c r="BR2310" s="104"/>
      <c r="BS2310" s="104"/>
      <c r="BT2310" s="104"/>
      <c r="BU2310" s="104"/>
      <c r="BV2310" s="104"/>
      <c r="BW2310" s="104"/>
      <c r="BX2310" s="104"/>
      <c r="BY2310" s="104"/>
      <c r="BZ2310" s="104"/>
      <c r="CA2310" s="104"/>
      <c r="CB2310" s="104"/>
      <c r="CC2310" s="104"/>
      <c r="CD2310" s="104"/>
      <c r="CE2310" s="104"/>
      <c r="CF2310" s="104"/>
      <c r="CG2310" s="104"/>
      <c r="CH2310" s="104"/>
      <c r="CI2310" s="104"/>
      <c r="CJ2310" s="104"/>
      <c r="CK2310" s="104"/>
      <c r="CL2310" s="104"/>
      <c r="CM2310" s="104"/>
      <c r="CN2310" s="104"/>
      <c r="CO2310" s="104"/>
      <c r="CP2310" s="104"/>
      <c r="CQ2310" s="104"/>
      <c r="CR2310" s="104"/>
      <c r="CS2310" s="104"/>
      <c r="CT2310" s="104"/>
      <c r="CU2310" s="104"/>
      <c r="CV2310" s="104"/>
      <c r="CW2310" s="104"/>
      <c r="CX2310" s="104"/>
      <c r="CY2310" s="104"/>
      <c r="CZ2310" s="104"/>
      <c r="DA2310" s="104"/>
      <c r="DB2310" s="104"/>
      <c r="DC2310" s="104"/>
      <c r="DD2310" s="104"/>
      <c r="DE2310" s="104"/>
      <c r="DF2310" s="104"/>
      <c r="DG2310" s="104"/>
      <c r="DH2310" s="104"/>
      <c r="DI2310" s="104"/>
      <c r="DJ2310" s="107"/>
    </row>
    <row r="2311" spans="1:114" x14ac:dyDescent="0.2">
      <c r="A2311" s="164"/>
      <c r="B2311" s="165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Q2311" s="116"/>
      <c r="R2311" s="116"/>
      <c r="S2311" s="116"/>
      <c r="T2311" s="116"/>
      <c r="U2311" s="116"/>
      <c r="V2311" s="116"/>
      <c r="W2311" s="116"/>
      <c r="X2311" s="116"/>
      <c r="Y2311" s="122"/>
      <c r="Z2311" s="104"/>
      <c r="AA2311" s="104"/>
      <c r="AB2311" s="104"/>
      <c r="AC2311" s="104"/>
      <c r="AD2311" s="104"/>
      <c r="AE2311" s="104"/>
      <c r="AF2311" s="104"/>
      <c r="AG2311" s="104"/>
      <c r="AH2311" s="104"/>
      <c r="AI2311" s="104"/>
      <c r="AJ2311" s="104"/>
      <c r="AK2311" s="104"/>
      <c r="AL2311" s="104"/>
      <c r="AM2311" s="104"/>
      <c r="AN2311" s="104"/>
      <c r="AO2311" s="104"/>
      <c r="AP2311" s="104"/>
      <c r="AQ2311" s="104"/>
      <c r="AR2311" s="104"/>
      <c r="AS2311" s="104"/>
      <c r="AT2311" s="104"/>
      <c r="AU2311" s="104"/>
      <c r="AV2311" s="104"/>
      <c r="AW2311" s="104"/>
      <c r="AX2311" s="104"/>
      <c r="AY2311" s="104"/>
      <c r="AZ2311" s="104"/>
      <c r="BA2311" s="104"/>
      <c r="BB2311" s="104"/>
      <c r="BC2311" s="104"/>
      <c r="BD2311" s="104"/>
      <c r="BE2311" s="104"/>
      <c r="BF2311" s="104"/>
      <c r="BG2311" s="104"/>
      <c r="BH2311" s="104"/>
      <c r="BI2311" s="104"/>
      <c r="BJ2311" s="104"/>
      <c r="BK2311" s="104"/>
      <c r="BL2311" s="104"/>
      <c r="BM2311" s="104"/>
      <c r="BN2311" s="104"/>
      <c r="BO2311" s="104"/>
      <c r="BP2311" s="104"/>
      <c r="BQ2311" s="104"/>
      <c r="BR2311" s="104"/>
      <c r="BS2311" s="104"/>
      <c r="BT2311" s="104"/>
      <c r="BU2311" s="104"/>
      <c r="BV2311" s="104"/>
      <c r="BW2311" s="104"/>
      <c r="BX2311" s="104"/>
      <c r="BY2311" s="104"/>
      <c r="BZ2311" s="104"/>
      <c r="CA2311" s="104"/>
      <c r="CB2311" s="104"/>
      <c r="CC2311" s="104"/>
      <c r="CD2311" s="104"/>
      <c r="CE2311" s="104"/>
      <c r="CF2311" s="104"/>
      <c r="CG2311" s="104"/>
      <c r="CH2311" s="104"/>
      <c r="CI2311" s="104"/>
      <c r="CJ2311" s="104"/>
      <c r="CK2311" s="104"/>
      <c r="CL2311" s="104"/>
      <c r="CM2311" s="104"/>
      <c r="CN2311" s="104"/>
      <c r="CO2311" s="104"/>
      <c r="CP2311" s="104"/>
      <c r="CQ2311" s="104"/>
      <c r="CR2311" s="104"/>
      <c r="CS2311" s="104"/>
      <c r="CT2311" s="104"/>
      <c r="CU2311" s="104"/>
      <c r="CV2311" s="104"/>
      <c r="CW2311" s="104"/>
      <c r="CX2311" s="104"/>
      <c r="CY2311" s="104"/>
      <c r="CZ2311" s="104"/>
      <c r="DA2311" s="104"/>
      <c r="DB2311" s="104"/>
      <c r="DC2311" s="104"/>
      <c r="DD2311" s="104"/>
      <c r="DE2311" s="104"/>
      <c r="DF2311" s="104"/>
      <c r="DG2311" s="104"/>
      <c r="DH2311" s="104"/>
      <c r="DI2311" s="104"/>
      <c r="DJ2311" s="107"/>
    </row>
    <row r="2312" spans="1:114" x14ac:dyDescent="0.2">
      <c r="A2312" s="164"/>
      <c r="B2312" s="165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Q2312" s="116"/>
      <c r="R2312" s="116"/>
      <c r="S2312" s="116"/>
      <c r="T2312" s="116"/>
      <c r="U2312" s="116"/>
      <c r="V2312" s="116"/>
      <c r="W2312" s="116"/>
      <c r="X2312" s="116"/>
      <c r="Y2312" s="122"/>
      <c r="Z2312" s="104"/>
      <c r="AA2312" s="104"/>
      <c r="AB2312" s="104"/>
      <c r="AC2312" s="104"/>
      <c r="AD2312" s="104"/>
      <c r="AE2312" s="104"/>
      <c r="AF2312" s="104"/>
      <c r="AG2312" s="104"/>
      <c r="AH2312" s="104"/>
      <c r="AI2312" s="104"/>
      <c r="AJ2312" s="104"/>
      <c r="AK2312" s="104"/>
      <c r="AL2312" s="104"/>
      <c r="AM2312" s="104"/>
      <c r="AN2312" s="104"/>
      <c r="AO2312" s="104"/>
      <c r="AP2312" s="104"/>
      <c r="AQ2312" s="104"/>
      <c r="AR2312" s="104"/>
      <c r="AS2312" s="104"/>
      <c r="AT2312" s="104"/>
      <c r="AU2312" s="104"/>
      <c r="AV2312" s="104"/>
      <c r="AW2312" s="104"/>
      <c r="AX2312" s="104"/>
      <c r="AY2312" s="104"/>
      <c r="AZ2312" s="104"/>
      <c r="BA2312" s="104"/>
      <c r="BB2312" s="104"/>
      <c r="BC2312" s="104"/>
      <c r="BD2312" s="104"/>
      <c r="BE2312" s="104"/>
      <c r="BF2312" s="104"/>
      <c r="BG2312" s="104"/>
      <c r="BH2312" s="104"/>
      <c r="BI2312" s="104"/>
      <c r="BJ2312" s="104"/>
      <c r="BK2312" s="104"/>
      <c r="BL2312" s="104"/>
      <c r="BM2312" s="104"/>
      <c r="BN2312" s="104"/>
      <c r="BO2312" s="104"/>
      <c r="BP2312" s="104"/>
      <c r="BQ2312" s="104"/>
      <c r="BR2312" s="104"/>
      <c r="BS2312" s="104"/>
      <c r="BT2312" s="104"/>
      <c r="BU2312" s="104"/>
      <c r="BV2312" s="104"/>
      <c r="BW2312" s="104"/>
      <c r="BX2312" s="104"/>
      <c r="BY2312" s="104"/>
      <c r="BZ2312" s="104"/>
      <c r="CA2312" s="104"/>
      <c r="CB2312" s="104"/>
      <c r="CC2312" s="104"/>
      <c r="CD2312" s="104"/>
      <c r="CE2312" s="104"/>
      <c r="CF2312" s="104"/>
      <c r="CG2312" s="104"/>
      <c r="CH2312" s="104"/>
      <c r="CI2312" s="104"/>
      <c r="CJ2312" s="104"/>
      <c r="CK2312" s="104"/>
      <c r="CL2312" s="104"/>
      <c r="CM2312" s="104"/>
      <c r="CN2312" s="104"/>
      <c r="CO2312" s="104"/>
      <c r="CP2312" s="104"/>
      <c r="CQ2312" s="104"/>
      <c r="CR2312" s="104"/>
      <c r="CS2312" s="104"/>
      <c r="CT2312" s="104"/>
      <c r="CU2312" s="104"/>
      <c r="CV2312" s="104"/>
      <c r="CW2312" s="104"/>
      <c r="CX2312" s="104"/>
      <c r="CY2312" s="104"/>
      <c r="CZ2312" s="104"/>
      <c r="DA2312" s="104"/>
      <c r="DB2312" s="104"/>
      <c r="DC2312" s="104"/>
      <c r="DD2312" s="104"/>
      <c r="DE2312" s="104"/>
      <c r="DF2312" s="104"/>
      <c r="DG2312" s="104"/>
      <c r="DH2312" s="104"/>
      <c r="DI2312" s="104"/>
      <c r="DJ2312" s="107"/>
    </row>
    <row r="2313" spans="1:114" x14ac:dyDescent="0.2">
      <c r="A2313" s="164"/>
      <c r="B2313" s="165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Q2313" s="116"/>
      <c r="R2313" s="116"/>
      <c r="S2313" s="116"/>
      <c r="T2313" s="116"/>
      <c r="U2313" s="116"/>
      <c r="V2313" s="116"/>
      <c r="W2313" s="116"/>
      <c r="X2313" s="116"/>
      <c r="Y2313" s="122"/>
      <c r="Z2313" s="104"/>
      <c r="AA2313" s="104"/>
      <c r="AB2313" s="104"/>
      <c r="AC2313" s="104"/>
      <c r="AD2313" s="104"/>
      <c r="AE2313" s="104"/>
      <c r="AF2313" s="104"/>
      <c r="AG2313" s="104"/>
      <c r="AH2313" s="104"/>
      <c r="AI2313" s="104"/>
      <c r="AJ2313" s="104"/>
      <c r="AK2313" s="104"/>
      <c r="AL2313" s="104"/>
      <c r="AM2313" s="104"/>
      <c r="AN2313" s="104"/>
      <c r="AO2313" s="104"/>
      <c r="AP2313" s="104"/>
      <c r="AQ2313" s="104"/>
      <c r="AR2313" s="104"/>
      <c r="AS2313" s="104"/>
      <c r="AT2313" s="104"/>
      <c r="AU2313" s="104"/>
      <c r="AV2313" s="104"/>
      <c r="AW2313" s="104"/>
      <c r="AX2313" s="104"/>
      <c r="AY2313" s="104"/>
      <c r="AZ2313" s="104"/>
      <c r="BA2313" s="104"/>
      <c r="BB2313" s="104"/>
      <c r="BC2313" s="104"/>
      <c r="BD2313" s="104"/>
      <c r="BE2313" s="104"/>
      <c r="BF2313" s="104"/>
      <c r="BG2313" s="104"/>
      <c r="BH2313" s="104"/>
      <c r="BI2313" s="104"/>
      <c r="BJ2313" s="104"/>
      <c r="BK2313" s="104"/>
      <c r="BL2313" s="104"/>
      <c r="BM2313" s="104"/>
      <c r="BN2313" s="104"/>
      <c r="BO2313" s="104"/>
      <c r="BP2313" s="104"/>
      <c r="BQ2313" s="104"/>
      <c r="BR2313" s="104"/>
      <c r="BS2313" s="104"/>
      <c r="BT2313" s="104"/>
      <c r="BU2313" s="104"/>
      <c r="BV2313" s="104"/>
      <c r="BW2313" s="104"/>
      <c r="BX2313" s="104"/>
      <c r="BY2313" s="104"/>
      <c r="BZ2313" s="104"/>
      <c r="CA2313" s="104"/>
      <c r="CB2313" s="104"/>
      <c r="CC2313" s="104"/>
      <c r="CD2313" s="104"/>
      <c r="CE2313" s="104"/>
      <c r="CF2313" s="104"/>
      <c r="CG2313" s="104"/>
      <c r="CH2313" s="104"/>
      <c r="CI2313" s="104"/>
      <c r="CJ2313" s="104"/>
      <c r="CK2313" s="104"/>
      <c r="CL2313" s="104"/>
      <c r="CM2313" s="104"/>
      <c r="CN2313" s="104"/>
      <c r="CO2313" s="104"/>
      <c r="CP2313" s="104"/>
      <c r="CQ2313" s="104"/>
      <c r="CR2313" s="104"/>
      <c r="CS2313" s="104"/>
      <c r="CT2313" s="104"/>
      <c r="CU2313" s="104"/>
      <c r="CV2313" s="104"/>
      <c r="CW2313" s="104"/>
      <c r="CX2313" s="104"/>
      <c r="CY2313" s="104"/>
      <c r="CZ2313" s="104"/>
      <c r="DA2313" s="104"/>
      <c r="DB2313" s="104"/>
      <c r="DC2313" s="104"/>
      <c r="DD2313" s="104"/>
      <c r="DE2313" s="104"/>
      <c r="DF2313" s="104"/>
      <c r="DG2313" s="104"/>
      <c r="DH2313" s="104"/>
      <c r="DI2313" s="104"/>
      <c r="DJ2313" s="107"/>
    </row>
    <row r="2314" spans="1:114" x14ac:dyDescent="0.2">
      <c r="A2314" s="164"/>
      <c r="B2314" s="165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Q2314" s="116"/>
      <c r="R2314" s="116"/>
      <c r="S2314" s="116"/>
      <c r="T2314" s="116"/>
      <c r="U2314" s="116"/>
      <c r="V2314" s="116"/>
      <c r="W2314" s="116"/>
      <c r="X2314" s="116"/>
      <c r="Y2314" s="122"/>
      <c r="Z2314" s="104"/>
      <c r="AA2314" s="104"/>
      <c r="AB2314" s="104"/>
      <c r="AC2314" s="104"/>
      <c r="AD2314" s="104"/>
      <c r="AE2314" s="104"/>
      <c r="AF2314" s="104"/>
      <c r="AG2314" s="104"/>
      <c r="AH2314" s="104"/>
      <c r="AI2314" s="104"/>
      <c r="AJ2314" s="104"/>
      <c r="AK2314" s="104"/>
      <c r="AL2314" s="104"/>
      <c r="AM2314" s="104"/>
      <c r="AN2314" s="104"/>
      <c r="AO2314" s="104"/>
      <c r="AP2314" s="104"/>
      <c r="AQ2314" s="104"/>
      <c r="AR2314" s="104"/>
      <c r="AS2314" s="104"/>
      <c r="AT2314" s="104"/>
      <c r="AU2314" s="104"/>
      <c r="AV2314" s="104"/>
      <c r="AW2314" s="104"/>
      <c r="AX2314" s="104"/>
      <c r="AY2314" s="104"/>
      <c r="AZ2314" s="104"/>
      <c r="BA2314" s="104"/>
      <c r="BB2314" s="104"/>
      <c r="BC2314" s="104"/>
      <c r="BD2314" s="104"/>
      <c r="BE2314" s="104"/>
      <c r="BF2314" s="104"/>
      <c r="BG2314" s="104"/>
      <c r="BH2314" s="104"/>
      <c r="BI2314" s="104"/>
      <c r="BJ2314" s="104"/>
      <c r="BK2314" s="104"/>
      <c r="BL2314" s="104"/>
      <c r="BM2314" s="104"/>
      <c r="BN2314" s="104"/>
      <c r="BO2314" s="104"/>
      <c r="BP2314" s="104"/>
      <c r="BQ2314" s="104"/>
      <c r="BR2314" s="104"/>
      <c r="BS2314" s="104"/>
      <c r="BT2314" s="104"/>
      <c r="BU2314" s="104"/>
      <c r="BV2314" s="104"/>
      <c r="BW2314" s="104"/>
      <c r="BX2314" s="104"/>
      <c r="BY2314" s="104"/>
      <c r="BZ2314" s="104"/>
      <c r="CA2314" s="104"/>
      <c r="CB2314" s="104"/>
      <c r="CC2314" s="104"/>
      <c r="CD2314" s="104"/>
      <c r="CE2314" s="104"/>
      <c r="CF2314" s="104"/>
      <c r="CG2314" s="104"/>
      <c r="CH2314" s="104"/>
      <c r="CI2314" s="104"/>
      <c r="CJ2314" s="104"/>
      <c r="CK2314" s="104"/>
      <c r="CL2314" s="104"/>
      <c r="CM2314" s="104"/>
      <c r="CN2314" s="104"/>
      <c r="CO2314" s="104"/>
      <c r="CP2314" s="104"/>
      <c r="CQ2314" s="104"/>
      <c r="CR2314" s="104"/>
      <c r="CS2314" s="104"/>
      <c r="CT2314" s="104"/>
      <c r="CU2314" s="104"/>
      <c r="CV2314" s="104"/>
      <c r="CW2314" s="104"/>
      <c r="CX2314" s="104"/>
      <c r="CY2314" s="104"/>
      <c r="CZ2314" s="104"/>
      <c r="DA2314" s="104"/>
      <c r="DB2314" s="104"/>
      <c r="DC2314" s="104"/>
      <c r="DD2314" s="104"/>
      <c r="DE2314" s="104"/>
      <c r="DF2314" s="104"/>
      <c r="DG2314" s="104"/>
      <c r="DH2314" s="104"/>
      <c r="DI2314" s="104"/>
      <c r="DJ2314" s="107"/>
    </row>
    <row r="2315" spans="1:114" x14ac:dyDescent="0.2">
      <c r="A2315" s="164"/>
      <c r="B2315" s="165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Q2315" s="116"/>
      <c r="R2315" s="116"/>
      <c r="S2315" s="116"/>
      <c r="T2315" s="116"/>
      <c r="U2315" s="116"/>
      <c r="V2315" s="116"/>
      <c r="W2315" s="116"/>
      <c r="X2315" s="116"/>
      <c r="Y2315" s="122"/>
      <c r="Z2315" s="104"/>
      <c r="AA2315" s="104"/>
      <c r="AB2315" s="104"/>
      <c r="AC2315" s="104"/>
      <c r="AD2315" s="104"/>
      <c r="AE2315" s="104"/>
      <c r="AF2315" s="104"/>
      <c r="AG2315" s="104"/>
      <c r="AH2315" s="104"/>
      <c r="AI2315" s="104"/>
      <c r="AJ2315" s="104"/>
      <c r="AK2315" s="104"/>
      <c r="AL2315" s="104"/>
      <c r="AM2315" s="104"/>
      <c r="AN2315" s="104"/>
      <c r="AO2315" s="104"/>
      <c r="AP2315" s="104"/>
      <c r="AQ2315" s="104"/>
      <c r="AR2315" s="104"/>
      <c r="AS2315" s="104"/>
      <c r="AT2315" s="104"/>
      <c r="AU2315" s="104"/>
      <c r="AV2315" s="104"/>
      <c r="AW2315" s="104"/>
      <c r="AX2315" s="104"/>
      <c r="AY2315" s="104"/>
      <c r="AZ2315" s="104"/>
      <c r="BA2315" s="104"/>
      <c r="BB2315" s="104"/>
      <c r="BC2315" s="104"/>
      <c r="BD2315" s="104"/>
      <c r="BE2315" s="104"/>
      <c r="BF2315" s="104"/>
      <c r="BG2315" s="104"/>
      <c r="BH2315" s="104"/>
      <c r="BI2315" s="104"/>
      <c r="BJ2315" s="104"/>
      <c r="BK2315" s="104"/>
      <c r="BL2315" s="104"/>
      <c r="BM2315" s="104"/>
      <c r="BN2315" s="104"/>
      <c r="BO2315" s="104"/>
      <c r="BP2315" s="104"/>
      <c r="BQ2315" s="104"/>
      <c r="BR2315" s="104"/>
      <c r="BS2315" s="104"/>
      <c r="BT2315" s="104"/>
      <c r="BU2315" s="104"/>
      <c r="BV2315" s="104"/>
      <c r="BW2315" s="104"/>
      <c r="BX2315" s="104"/>
      <c r="BY2315" s="104"/>
      <c r="BZ2315" s="104"/>
      <c r="CA2315" s="104"/>
      <c r="CB2315" s="104"/>
      <c r="CC2315" s="104"/>
      <c r="CD2315" s="104"/>
      <c r="CE2315" s="104"/>
      <c r="CF2315" s="104"/>
      <c r="CG2315" s="104"/>
      <c r="CH2315" s="104"/>
      <c r="CI2315" s="104"/>
      <c r="CJ2315" s="104"/>
      <c r="CK2315" s="104"/>
      <c r="CL2315" s="104"/>
      <c r="CM2315" s="104"/>
      <c r="CN2315" s="104"/>
      <c r="CO2315" s="104"/>
      <c r="CP2315" s="104"/>
      <c r="CQ2315" s="104"/>
      <c r="CR2315" s="104"/>
      <c r="CS2315" s="104"/>
      <c r="CT2315" s="104"/>
      <c r="CU2315" s="104"/>
      <c r="CV2315" s="104"/>
      <c r="CW2315" s="104"/>
      <c r="CX2315" s="104"/>
      <c r="CY2315" s="104"/>
      <c r="CZ2315" s="104"/>
      <c r="DA2315" s="104"/>
      <c r="DB2315" s="104"/>
      <c r="DC2315" s="104"/>
      <c r="DD2315" s="104"/>
      <c r="DE2315" s="104"/>
      <c r="DF2315" s="104"/>
      <c r="DG2315" s="104"/>
      <c r="DH2315" s="104"/>
      <c r="DI2315" s="104"/>
      <c r="DJ2315" s="107"/>
    </row>
    <row r="2316" spans="1:114" x14ac:dyDescent="0.2">
      <c r="A2316" s="164"/>
      <c r="B2316" s="165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Q2316" s="116"/>
      <c r="R2316" s="116"/>
      <c r="S2316" s="116"/>
      <c r="T2316" s="116"/>
      <c r="U2316" s="116"/>
      <c r="V2316" s="116"/>
      <c r="W2316" s="116"/>
      <c r="X2316" s="116"/>
      <c r="Y2316" s="122"/>
      <c r="Z2316" s="104"/>
      <c r="AA2316" s="104"/>
      <c r="AB2316" s="104"/>
      <c r="AC2316" s="104"/>
      <c r="AD2316" s="104"/>
      <c r="AE2316" s="104"/>
      <c r="AF2316" s="104"/>
      <c r="AG2316" s="104"/>
      <c r="AH2316" s="104"/>
      <c r="AI2316" s="104"/>
      <c r="AJ2316" s="104"/>
      <c r="AK2316" s="104"/>
      <c r="AL2316" s="104"/>
      <c r="AM2316" s="104"/>
      <c r="AN2316" s="104"/>
      <c r="AO2316" s="104"/>
      <c r="AP2316" s="104"/>
      <c r="AQ2316" s="104"/>
      <c r="AR2316" s="104"/>
      <c r="AS2316" s="104"/>
      <c r="AT2316" s="104"/>
      <c r="AU2316" s="104"/>
      <c r="AV2316" s="104"/>
      <c r="AW2316" s="104"/>
      <c r="AX2316" s="104"/>
      <c r="AY2316" s="104"/>
      <c r="AZ2316" s="104"/>
      <c r="BA2316" s="104"/>
      <c r="BB2316" s="104"/>
      <c r="BC2316" s="104"/>
      <c r="BD2316" s="104"/>
      <c r="BE2316" s="104"/>
      <c r="BF2316" s="104"/>
      <c r="BG2316" s="104"/>
      <c r="BH2316" s="104"/>
      <c r="BI2316" s="104"/>
      <c r="BJ2316" s="104"/>
      <c r="BK2316" s="104"/>
      <c r="BL2316" s="104"/>
      <c r="BM2316" s="104"/>
      <c r="BN2316" s="104"/>
      <c r="BO2316" s="104"/>
      <c r="BP2316" s="104"/>
      <c r="BQ2316" s="104"/>
      <c r="BR2316" s="104"/>
      <c r="BS2316" s="104"/>
      <c r="BT2316" s="104"/>
      <c r="BU2316" s="104"/>
      <c r="BV2316" s="104"/>
      <c r="BW2316" s="104"/>
      <c r="BX2316" s="104"/>
      <c r="BY2316" s="104"/>
      <c r="BZ2316" s="104"/>
      <c r="CA2316" s="104"/>
      <c r="CB2316" s="104"/>
      <c r="CC2316" s="104"/>
      <c r="CD2316" s="104"/>
      <c r="CE2316" s="104"/>
      <c r="CF2316" s="104"/>
      <c r="CG2316" s="104"/>
      <c r="CH2316" s="104"/>
      <c r="CI2316" s="104"/>
      <c r="CJ2316" s="104"/>
      <c r="CK2316" s="104"/>
      <c r="CL2316" s="104"/>
      <c r="CM2316" s="104"/>
      <c r="CN2316" s="104"/>
      <c r="CO2316" s="104"/>
      <c r="CP2316" s="104"/>
      <c r="CQ2316" s="104"/>
      <c r="CR2316" s="104"/>
      <c r="CS2316" s="104"/>
      <c r="CT2316" s="104"/>
      <c r="CU2316" s="104"/>
      <c r="CV2316" s="104"/>
      <c r="CW2316" s="104"/>
      <c r="CX2316" s="104"/>
      <c r="CY2316" s="104"/>
      <c r="CZ2316" s="104"/>
      <c r="DA2316" s="104"/>
      <c r="DB2316" s="104"/>
      <c r="DC2316" s="104"/>
      <c r="DD2316" s="104"/>
      <c r="DE2316" s="104"/>
      <c r="DF2316" s="104"/>
      <c r="DG2316" s="104"/>
      <c r="DH2316" s="104"/>
      <c r="DI2316" s="104"/>
      <c r="DJ2316" s="107"/>
    </row>
    <row r="2317" spans="1:114" x14ac:dyDescent="0.2">
      <c r="A2317" s="164"/>
      <c r="B2317" s="165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Q2317" s="116"/>
      <c r="R2317" s="116"/>
      <c r="S2317" s="116"/>
      <c r="T2317" s="116"/>
      <c r="U2317" s="116"/>
      <c r="V2317" s="116"/>
      <c r="W2317" s="116"/>
      <c r="X2317" s="116"/>
      <c r="Y2317" s="122"/>
      <c r="Z2317" s="104"/>
      <c r="AA2317" s="104"/>
      <c r="AB2317" s="104"/>
      <c r="AC2317" s="104"/>
      <c r="AD2317" s="104"/>
      <c r="AE2317" s="104"/>
      <c r="AF2317" s="104"/>
      <c r="AG2317" s="104"/>
      <c r="AH2317" s="104"/>
      <c r="AI2317" s="104"/>
      <c r="AJ2317" s="104"/>
      <c r="AK2317" s="104"/>
      <c r="AL2317" s="104"/>
      <c r="AM2317" s="104"/>
      <c r="AN2317" s="104"/>
      <c r="AO2317" s="104"/>
      <c r="AP2317" s="104"/>
      <c r="AQ2317" s="104"/>
      <c r="AR2317" s="104"/>
      <c r="AS2317" s="104"/>
      <c r="AT2317" s="104"/>
      <c r="AU2317" s="104"/>
      <c r="AV2317" s="104"/>
      <c r="AW2317" s="104"/>
      <c r="AX2317" s="104"/>
      <c r="AY2317" s="104"/>
      <c r="AZ2317" s="104"/>
      <c r="BA2317" s="104"/>
      <c r="BB2317" s="104"/>
      <c r="BC2317" s="104"/>
      <c r="BD2317" s="104"/>
      <c r="BE2317" s="104"/>
      <c r="BF2317" s="104"/>
      <c r="BG2317" s="104"/>
      <c r="BH2317" s="104"/>
      <c r="BI2317" s="104"/>
      <c r="BJ2317" s="104"/>
      <c r="BK2317" s="104"/>
      <c r="BL2317" s="104"/>
      <c r="BM2317" s="104"/>
      <c r="BN2317" s="104"/>
      <c r="BO2317" s="104"/>
      <c r="BP2317" s="104"/>
      <c r="BQ2317" s="104"/>
      <c r="BR2317" s="104"/>
      <c r="BS2317" s="104"/>
      <c r="BT2317" s="104"/>
      <c r="BU2317" s="104"/>
      <c r="BV2317" s="104"/>
      <c r="BW2317" s="104"/>
      <c r="BX2317" s="104"/>
      <c r="BY2317" s="104"/>
      <c r="BZ2317" s="104"/>
      <c r="CA2317" s="104"/>
      <c r="CB2317" s="104"/>
      <c r="CC2317" s="104"/>
      <c r="CD2317" s="104"/>
      <c r="CE2317" s="104"/>
      <c r="CF2317" s="104"/>
      <c r="CG2317" s="104"/>
      <c r="CH2317" s="104"/>
      <c r="CI2317" s="104"/>
      <c r="CJ2317" s="104"/>
      <c r="CK2317" s="104"/>
      <c r="CL2317" s="104"/>
      <c r="CM2317" s="104"/>
      <c r="CN2317" s="104"/>
      <c r="CO2317" s="104"/>
      <c r="CP2317" s="104"/>
      <c r="CQ2317" s="104"/>
      <c r="CR2317" s="104"/>
      <c r="CS2317" s="104"/>
      <c r="CT2317" s="104"/>
      <c r="CU2317" s="104"/>
      <c r="CV2317" s="104"/>
      <c r="CW2317" s="104"/>
      <c r="CX2317" s="104"/>
      <c r="CY2317" s="104"/>
      <c r="CZ2317" s="104"/>
      <c r="DA2317" s="104"/>
      <c r="DB2317" s="104"/>
      <c r="DC2317" s="104"/>
      <c r="DD2317" s="104"/>
      <c r="DE2317" s="104"/>
      <c r="DF2317" s="104"/>
      <c r="DG2317" s="104"/>
      <c r="DH2317" s="104"/>
      <c r="DI2317" s="104"/>
      <c r="DJ2317" s="107"/>
    </row>
    <row r="2318" spans="1:114" x14ac:dyDescent="0.2">
      <c r="A2318" s="164"/>
      <c r="B2318" s="165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Q2318" s="116"/>
      <c r="R2318" s="116"/>
      <c r="S2318" s="116"/>
      <c r="T2318" s="116"/>
      <c r="U2318" s="116"/>
      <c r="V2318" s="116"/>
      <c r="W2318" s="116"/>
      <c r="X2318" s="116"/>
      <c r="Y2318" s="122"/>
      <c r="Z2318" s="104"/>
      <c r="AA2318" s="104"/>
      <c r="AB2318" s="104"/>
      <c r="AC2318" s="104"/>
      <c r="AD2318" s="104"/>
      <c r="AE2318" s="104"/>
      <c r="AF2318" s="104"/>
      <c r="AG2318" s="104"/>
      <c r="AH2318" s="104"/>
      <c r="AI2318" s="104"/>
      <c r="AJ2318" s="104"/>
      <c r="AK2318" s="104"/>
      <c r="AL2318" s="104"/>
      <c r="AM2318" s="104"/>
      <c r="AN2318" s="104"/>
      <c r="AO2318" s="104"/>
      <c r="AP2318" s="104"/>
      <c r="AQ2318" s="104"/>
      <c r="AR2318" s="104"/>
      <c r="AS2318" s="104"/>
      <c r="AT2318" s="104"/>
      <c r="AU2318" s="104"/>
      <c r="AV2318" s="104"/>
      <c r="AW2318" s="104"/>
      <c r="AX2318" s="104"/>
      <c r="AY2318" s="104"/>
      <c r="AZ2318" s="104"/>
      <c r="BA2318" s="104"/>
      <c r="BB2318" s="104"/>
      <c r="BC2318" s="104"/>
      <c r="BD2318" s="104"/>
      <c r="BE2318" s="104"/>
      <c r="BF2318" s="104"/>
      <c r="BG2318" s="104"/>
      <c r="BH2318" s="104"/>
      <c r="BI2318" s="104"/>
      <c r="BJ2318" s="104"/>
      <c r="BK2318" s="104"/>
      <c r="BL2318" s="104"/>
      <c r="BM2318" s="104"/>
      <c r="BN2318" s="104"/>
      <c r="BO2318" s="104"/>
      <c r="BP2318" s="104"/>
      <c r="BQ2318" s="104"/>
      <c r="BR2318" s="104"/>
      <c r="BS2318" s="104"/>
      <c r="BT2318" s="104"/>
      <c r="BU2318" s="104"/>
      <c r="BV2318" s="104"/>
      <c r="BW2318" s="104"/>
      <c r="BX2318" s="104"/>
      <c r="BY2318" s="104"/>
      <c r="BZ2318" s="104"/>
      <c r="CA2318" s="104"/>
      <c r="CB2318" s="104"/>
      <c r="CC2318" s="104"/>
      <c r="CD2318" s="104"/>
      <c r="CE2318" s="104"/>
      <c r="CF2318" s="104"/>
      <c r="CG2318" s="104"/>
      <c r="CH2318" s="104"/>
      <c r="CI2318" s="104"/>
      <c r="CJ2318" s="104"/>
      <c r="CK2318" s="104"/>
      <c r="CL2318" s="104"/>
      <c r="CM2318" s="104"/>
      <c r="CN2318" s="104"/>
      <c r="CO2318" s="104"/>
      <c r="CP2318" s="104"/>
      <c r="CQ2318" s="104"/>
      <c r="CR2318" s="104"/>
      <c r="CS2318" s="104"/>
      <c r="CT2318" s="104"/>
      <c r="CU2318" s="104"/>
      <c r="CV2318" s="104"/>
      <c r="CW2318" s="104"/>
      <c r="CX2318" s="104"/>
      <c r="CY2318" s="104"/>
      <c r="CZ2318" s="104"/>
      <c r="DA2318" s="104"/>
      <c r="DB2318" s="104"/>
      <c r="DC2318" s="104"/>
      <c r="DD2318" s="104"/>
      <c r="DE2318" s="104"/>
      <c r="DF2318" s="104"/>
      <c r="DG2318" s="104"/>
      <c r="DH2318" s="104"/>
      <c r="DI2318" s="104"/>
      <c r="DJ2318" s="107"/>
    </row>
    <row r="2319" spans="1:114" x14ac:dyDescent="0.2">
      <c r="A2319" s="164"/>
      <c r="B2319" s="165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Q2319" s="116"/>
      <c r="R2319" s="116"/>
      <c r="S2319" s="116"/>
      <c r="T2319" s="116"/>
      <c r="U2319" s="116"/>
      <c r="V2319" s="116"/>
      <c r="W2319" s="116"/>
      <c r="X2319" s="116"/>
      <c r="Y2319" s="122"/>
      <c r="Z2319" s="104"/>
      <c r="AA2319" s="104"/>
      <c r="AB2319" s="104"/>
      <c r="AC2319" s="104"/>
      <c r="AD2319" s="104"/>
      <c r="AE2319" s="104"/>
      <c r="AF2319" s="104"/>
      <c r="AG2319" s="104"/>
      <c r="AH2319" s="104"/>
      <c r="AI2319" s="104"/>
      <c r="AJ2319" s="104"/>
      <c r="AK2319" s="104"/>
      <c r="AL2319" s="104"/>
      <c r="AM2319" s="104"/>
      <c r="AN2319" s="104"/>
      <c r="AO2319" s="104"/>
      <c r="AP2319" s="104"/>
      <c r="AQ2319" s="104"/>
      <c r="AR2319" s="104"/>
      <c r="AS2319" s="104"/>
      <c r="AT2319" s="104"/>
      <c r="AU2319" s="104"/>
      <c r="AV2319" s="104"/>
      <c r="AW2319" s="104"/>
      <c r="AX2319" s="104"/>
      <c r="AY2319" s="104"/>
      <c r="AZ2319" s="104"/>
      <c r="BA2319" s="104"/>
      <c r="BB2319" s="104"/>
      <c r="BC2319" s="104"/>
      <c r="BD2319" s="104"/>
      <c r="BE2319" s="104"/>
      <c r="BF2319" s="104"/>
      <c r="BG2319" s="104"/>
      <c r="BH2319" s="104"/>
      <c r="BI2319" s="104"/>
      <c r="BJ2319" s="104"/>
      <c r="BK2319" s="104"/>
      <c r="BL2319" s="104"/>
      <c r="BM2319" s="104"/>
      <c r="BN2319" s="104"/>
      <c r="BO2319" s="104"/>
      <c r="BP2319" s="104"/>
      <c r="BQ2319" s="104"/>
      <c r="BR2319" s="104"/>
      <c r="BS2319" s="104"/>
      <c r="BT2319" s="104"/>
      <c r="BU2319" s="104"/>
      <c r="BV2319" s="104"/>
      <c r="BW2319" s="104"/>
      <c r="BX2319" s="104"/>
      <c r="BY2319" s="104"/>
      <c r="BZ2319" s="104"/>
      <c r="CA2319" s="104"/>
      <c r="CB2319" s="104"/>
      <c r="CC2319" s="104"/>
      <c r="CD2319" s="104"/>
      <c r="CE2319" s="104"/>
      <c r="CF2319" s="104"/>
      <c r="CG2319" s="104"/>
      <c r="CH2319" s="104"/>
      <c r="CI2319" s="104"/>
      <c r="CJ2319" s="104"/>
      <c r="CK2319" s="104"/>
      <c r="CL2319" s="104"/>
      <c r="CM2319" s="104"/>
      <c r="CN2319" s="104"/>
      <c r="CO2319" s="104"/>
      <c r="CP2319" s="104"/>
      <c r="CQ2319" s="104"/>
      <c r="CR2319" s="104"/>
      <c r="CS2319" s="104"/>
      <c r="CT2319" s="104"/>
      <c r="CU2319" s="104"/>
      <c r="CV2319" s="104"/>
      <c r="CW2319" s="104"/>
      <c r="CX2319" s="104"/>
      <c r="CY2319" s="104"/>
      <c r="CZ2319" s="104"/>
      <c r="DA2319" s="104"/>
      <c r="DB2319" s="104"/>
      <c r="DC2319" s="104"/>
      <c r="DD2319" s="104"/>
      <c r="DE2319" s="104"/>
      <c r="DF2319" s="104"/>
      <c r="DG2319" s="104"/>
      <c r="DH2319" s="104"/>
      <c r="DI2319" s="104"/>
      <c r="DJ2319" s="107"/>
    </row>
    <row r="2320" spans="1:114" x14ac:dyDescent="0.2">
      <c r="A2320" s="164"/>
      <c r="B2320" s="165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Q2320" s="116"/>
      <c r="R2320" s="116"/>
      <c r="S2320" s="116"/>
      <c r="T2320" s="116"/>
      <c r="U2320" s="116"/>
      <c r="V2320" s="116"/>
      <c r="W2320" s="116"/>
      <c r="X2320" s="116"/>
      <c r="Y2320" s="122"/>
      <c r="Z2320" s="104"/>
      <c r="AA2320" s="104"/>
      <c r="AB2320" s="104"/>
      <c r="AC2320" s="104"/>
      <c r="AD2320" s="104"/>
      <c r="AE2320" s="104"/>
      <c r="AF2320" s="104"/>
      <c r="AG2320" s="104"/>
      <c r="AH2320" s="104"/>
      <c r="AI2320" s="104"/>
      <c r="AJ2320" s="104"/>
      <c r="AK2320" s="104"/>
      <c r="AL2320" s="104"/>
      <c r="AM2320" s="104"/>
      <c r="AN2320" s="104"/>
      <c r="AO2320" s="104"/>
      <c r="AP2320" s="104"/>
      <c r="AQ2320" s="104"/>
      <c r="AR2320" s="104"/>
      <c r="AS2320" s="104"/>
      <c r="AT2320" s="104"/>
      <c r="AU2320" s="104"/>
      <c r="AV2320" s="104"/>
      <c r="AW2320" s="104"/>
      <c r="AX2320" s="104"/>
      <c r="AY2320" s="104"/>
      <c r="AZ2320" s="104"/>
      <c r="BA2320" s="104"/>
      <c r="BB2320" s="104"/>
      <c r="BC2320" s="104"/>
      <c r="BD2320" s="104"/>
      <c r="BE2320" s="104"/>
      <c r="BF2320" s="104"/>
      <c r="BG2320" s="104"/>
      <c r="BH2320" s="104"/>
      <c r="BI2320" s="104"/>
      <c r="BJ2320" s="104"/>
      <c r="BK2320" s="104"/>
      <c r="BL2320" s="104"/>
      <c r="BM2320" s="104"/>
      <c r="BN2320" s="104"/>
      <c r="BO2320" s="104"/>
      <c r="BP2320" s="104"/>
      <c r="BQ2320" s="104"/>
      <c r="BR2320" s="104"/>
      <c r="BS2320" s="104"/>
      <c r="BT2320" s="104"/>
      <c r="BU2320" s="104"/>
      <c r="BV2320" s="104"/>
      <c r="BW2320" s="104"/>
      <c r="BX2320" s="104"/>
      <c r="BY2320" s="104"/>
      <c r="BZ2320" s="104"/>
      <c r="CA2320" s="104"/>
      <c r="CB2320" s="104"/>
      <c r="CC2320" s="104"/>
      <c r="CD2320" s="104"/>
      <c r="CE2320" s="104"/>
      <c r="CF2320" s="104"/>
      <c r="CG2320" s="104"/>
      <c r="CH2320" s="104"/>
      <c r="CI2320" s="104"/>
      <c r="CJ2320" s="104"/>
      <c r="CK2320" s="104"/>
      <c r="CL2320" s="104"/>
      <c r="CM2320" s="104"/>
      <c r="CN2320" s="104"/>
      <c r="CO2320" s="104"/>
      <c r="CP2320" s="104"/>
      <c r="CQ2320" s="104"/>
      <c r="CR2320" s="104"/>
      <c r="CS2320" s="104"/>
      <c r="CT2320" s="104"/>
      <c r="CU2320" s="104"/>
      <c r="CV2320" s="104"/>
      <c r="CW2320" s="104"/>
      <c r="CX2320" s="104"/>
      <c r="CY2320" s="104"/>
      <c r="CZ2320" s="104"/>
      <c r="DA2320" s="104"/>
      <c r="DB2320" s="104"/>
      <c r="DC2320" s="104"/>
      <c r="DD2320" s="104"/>
      <c r="DE2320" s="104"/>
      <c r="DF2320" s="104"/>
      <c r="DG2320" s="104"/>
      <c r="DH2320" s="104"/>
      <c r="DI2320" s="104"/>
      <c r="DJ2320" s="107"/>
    </row>
    <row r="2321" spans="1:114" x14ac:dyDescent="0.2">
      <c r="A2321" s="164"/>
      <c r="B2321" s="165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Q2321" s="116"/>
      <c r="R2321" s="116"/>
      <c r="S2321" s="116"/>
      <c r="T2321" s="116"/>
      <c r="U2321" s="116"/>
      <c r="V2321" s="116"/>
      <c r="W2321" s="116"/>
      <c r="X2321" s="116"/>
      <c r="Y2321" s="122"/>
      <c r="Z2321" s="104"/>
      <c r="AA2321" s="104"/>
      <c r="AB2321" s="104"/>
      <c r="AC2321" s="104"/>
      <c r="AD2321" s="104"/>
      <c r="AE2321" s="104"/>
      <c r="AF2321" s="104"/>
      <c r="AG2321" s="104"/>
      <c r="AH2321" s="104"/>
      <c r="AI2321" s="104"/>
      <c r="AJ2321" s="104"/>
      <c r="AK2321" s="104"/>
      <c r="AL2321" s="104"/>
      <c r="AM2321" s="104"/>
      <c r="AN2321" s="104"/>
      <c r="AO2321" s="104"/>
      <c r="AP2321" s="104"/>
      <c r="AQ2321" s="104"/>
      <c r="AR2321" s="104"/>
      <c r="AS2321" s="104"/>
      <c r="AT2321" s="104"/>
      <c r="AU2321" s="104"/>
      <c r="AV2321" s="104"/>
      <c r="AW2321" s="104"/>
      <c r="AX2321" s="104"/>
      <c r="AY2321" s="104"/>
      <c r="AZ2321" s="104"/>
      <c r="BA2321" s="104"/>
      <c r="BB2321" s="104"/>
      <c r="BC2321" s="104"/>
      <c r="BD2321" s="104"/>
      <c r="BE2321" s="104"/>
      <c r="BF2321" s="104"/>
      <c r="BG2321" s="104"/>
      <c r="BH2321" s="104"/>
      <c r="BI2321" s="104"/>
      <c r="BJ2321" s="104"/>
      <c r="BK2321" s="104"/>
      <c r="BL2321" s="104"/>
      <c r="BM2321" s="104"/>
      <c r="BN2321" s="104"/>
      <c r="BO2321" s="104"/>
      <c r="BP2321" s="104"/>
      <c r="BQ2321" s="104"/>
      <c r="BR2321" s="104"/>
      <c r="BS2321" s="104"/>
      <c r="BT2321" s="104"/>
      <c r="BU2321" s="104"/>
      <c r="BV2321" s="104"/>
      <c r="BW2321" s="104"/>
      <c r="BX2321" s="104"/>
      <c r="BY2321" s="104"/>
      <c r="BZ2321" s="104"/>
      <c r="CA2321" s="104"/>
      <c r="CB2321" s="104"/>
      <c r="CC2321" s="104"/>
      <c r="CD2321" s="104"/>
      <c r="CE2321" s="104"/>
      <c r="CF2321" s="104"/>
      <c r="CG2321" s="104"/>
      <c r="CH2321" s="104"/>
      <c r="CI2321" s="104"/>
      <c r="CJ2321" s="104"/>
      <c r="CK2321" s="104"/>
      <c r="CL2321" s="104"/>
      <c r="CM2321" s="104"/>
      <c r="CN2321" s="104"/>
      <c r="CO2321" s="104"/>
      <c r="CP2321" s="104"/>
      <c r="CQ2321" s="104"/>
      <c r="CR2321" s="104"/>
      <c r="CS2321" s="104"/>
      <c r="CT2321" s="104"/>
      <c r="CU2321" s="104"/>
      <c r="CV2321" s="104"/>
      <c r="CW2321" s="104"/>
      <c r="CX2321" s="104"/>
      <c r="CY2321" s="104"/>
      <c r="CZ2321" s="104"/>
      <c r="DA2321" s="104"/>
      <c r="DB2321" s="104"/>
      <c r="DC2321" s="104"/>
      <c r="DD2321" s="104"/>
      <c r="DE2321" s="104"/>
      <c r="DF2321" s="104"/>
      <c r="DG2321" s="104"/>
      <c r="DH2321" s="104"/>
      <c r="DI2321" s="104"/>
      <c r="DJ2321" s="107"/>
    </row>
    <row r="2322" spans="1:114" x14ac:dyDescent="0.2">
      <c r="A2322" s="164"/>
      <c r="B2322" s="165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Q2322" s="116"/>
      <c r="R2322" s="116"/>
      <c r="S2322" s="116"/>
      <c r="T2322" s="116"/>
      <c r="U2322" s="116"/>
      <c r="V2322" s="116"/>
      <c r="W2322" s="116"/>
      <c r="X2322" s="116"/>
      <c r="Y2322" s="122"/>
      <c r="Z2322" s="104"/>
      <c r="AA2322" s="104"/>
      <c r="AB2322" s="104"/>
      <c r="AC2322" s="104"/>
      <c r="AD2322" s="104"/>
      <c r="AE2322" s="104"/>
      <c r="AF2322" s="104"/>
      <c r="AG2322" s="104"/>
      <c r="AH2322" s="104"/>
      <c r="AI2322" s="104"/>
      <c r="AJ2322" s="104"/>
      <c r="AK2322" s="104"/>
      <c r="AL2322" s="104"/>
      <c r="AM2322" s="104"/>
      <c r="AN2322" s="104"/>
      <c r="AO2322" s="104"/>
      <c r="AP2322" s="104"/>
      <c r="AQ2322" s="104"/>
      <c r="AR2322" s="104"/>
      <c r="AS2322" s="104"/>
      <c r="AT2322" s="104"/>
      <c r="AU2322" s="104"/>
      <c r="AV2322" s="104"/>
      <c r="AW2322" s="104"/>
      <c r="AX2322" s="104"/>
      <c r="AY2322" s="104"/>
      <c r="AZ2322" s="104"/>
      <c r="BA2322" s="104"/>
      <c r="BB2322" s="104"/>
      <c r="BC2322" s="104"/>
      <c r="BD2322" s="104"/>
      <c r="BE2322" s="104"/>
      <c r="BF2322" s="104"/>
      <c r="BG2322" s="104"/>
      <c r="BH2322" s="104"/>
      <c r="BI2322" s="104"/>
      <c r="BJ2322" s="104"/>
      <c r="BK2322" s="104"/>
      <c r="BL2322" s="104"/>
      <c r="BM2322" s="104"/>
      <c r="BN2322" s="104"/>
      <c r="BO2322" s="104"/>
      <c r="BP2322" s="104"/>
      <c r="BQ2322" s="104"/>
      <c r="BR2322" s="104"/>
      <c r="BS2322" s="104"/>
      <c r="BT2322" s="104"/>
      <c r="BU2322" s="104"/>
      <c r="BV2322" s="104"/>
      <c r="BW2322" s="104"/>
      <c r="BX2322" s="104"/>
      <c r="BY2322" s="104"/>
      <c r="BZ2322" s="104"/>
      <c r="CA2322" s="104"/>
      <c r="CB2322" s="104"/>
      <c r="CC2322" s="104"/>
      <c r="CD2322" s="104"/>
      <c r="CE2322" s="104"/>
      <c r="CF2322" s="104"/>
      <c r="CG2322" s="104"/>
      <c r="CH2322" s="104"/>
      <c r="CI2322" s="104"/>
      <c r="CJ2322" s="104"/>
      <c r="CK2322" s="104"/>
      <c r="CL2322" s="104"/>
      <c r="CM2322" s="104"/>
      <c r="CN2322" s="104"/>
      <c r="CO2322" s="104"/>
      <c r="CP2322" s="104"/>
      <c r="CQ2322" s="104"/>
      <c r="CR2322" s="104"/>
      <c r="CS2322" s="104"/>
      <c r="CT2322" s="104"/>
      <c r="CU2322" s="104"/>
      <c r="CV2322" s="104"/>
      <c r="CW2322" s="104"/>
      <c r="CX2322" s="104"/>
      <c r="CY2322" s="104"/>
      <c r="CZ2322" s="104"/>
      <c r="DA2322" s="104"/>
      <c r="DB2322" s="104"/>
      <c r="DC2322" s="104"/>
      <c r="DD2322" s="104"/>
      <c r="DE2322" s="104"/>
      <c r="DF2322" s="104"/>
      <c r="DG2322" s="104"/>
      <c r="DH2322" s="104"/>
      <c r="DI2322" s="104"/>
      <c r="DJ2322" s="107"/>
    </row>
    <row r="2323" spans="1:114" x14ac:dyDescent="0.2">
      <c r="A2323" s="164"/>
      <c r="B2323" s="165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Q2323" s="116"/>
      <c r="R2323" s="116"/>
      <c r="S2323" s="116"/>
      <c r="T2323" s="116"/>
      <c r="U2323" s="116"/>
      <c r="V2323" s="116"/>
      <c r="W2323" s="116"/>
      <c r="X2323" s="116"/>
      <c r="Y2323" s="122"/>
      <c r="Z2323" s="104"/>
      <c r="AA2323" s="104"/>
      <c r="AB2323" s="104"/>
      <c r="AC2323" s="104"/>
      <c r="AD2323" s="104"/>
      <c r="AE2323" s="104"/>
      <c r="AF2323" s="104"/>
      <c r="AG2323" s="104"/>
      <c r="AH2323" s="104"/>
      <c r="AI2323" s="104"/>
      <c r="AJ2323" s="104"/>
      <c r="AK2323" s="104"/>
      <c r="AL2323" s="104"/>
      <c r="AM2323" s="104"/>
      <c r="AN2323" s="104"/>
      <c r="AO2323" s="104"/>
      <c r="AP2323" s="104"/>
      <c r="AQ2323" s="104"/>
      <c r="AR2323" s="104"/>
      <c r="AS2323" s="104"/>
      <c r="AT2323" s="104"/>
      <c r="AU2323" s="104"/>
      <c r="AV2323" s="104"/>
      <c r="AW2323" s="104"/>
      <c r="AX2323" s="104"/>
      <c r="AY2323" s="104"/>
      <c r="AZ2323" s="104"/>
      <c r="BA2323" s="104"/>
      <c r="BB2323" s="104"/>
      <c r="BC2323" s="104"/>
      <c r="BD2323" s="104"/>
      <c r="BE2323" s="104"/>
      <c r="BF2323" s="104"/>
      <c r="BG2323" s="104"/>
      <c r="BH2323" s="104"/>
      <c r="BI2323" s="104"/>
      <c r="BJ2323" s="104"/>
      <c r="BK2323" s="104"/>
      <c r="BL2323" s="104"/>
      <c r="BM2323" s="104"/>
      <c r="BN2323" s="104"/>
      <c r="BO2323" s="104"/>
      <c r="BP2323" s="104"/>
      <c r="BQ2323" s="104"/>
      <c r="BR2323" s="104"/>
      <c r="BS2323" s="104"/>
      <c r="BT2323" s="104"/>
      <c r="BU2323" s="104"/>
      <c r="BV2323" s="104"/>
      <c r="BW2323" s="104"/>
      <c r="BX2323" s="104"/>
      <c r="BY2323" s="104"/>
      <c r="BZ2323" s="104"/>
      <c r="CA2323" s="104"/>
      <c r="CB2323" s="104"/>
      <c r="CC2323" s="104"/>
      <c r="CD2323" s="104"/>
      <c r="CE2323" s="104"/>
      <c r="CF2323" s="104"/>
      <c r="CG2323" s="104"/>
      <c r="CH2323" s="104"/>
      <c r="CI2323" s="104"/>
      <c r="CJ2323" s="104"/>
      <c r="CK2323" s="104"/>
      <c r="CL2323" s="104"/>
      <c r="CM2323" s="104"/>
      <c r="CN2323" s="104"/>
      <c r="CO2323" s="104"/>
      <c r="CP2323" s="104"/>
      <c r="CQ2323" s="104"/>
      <c r="CR2323" s="104"/>
      <c r="CS2323" s="104"/>
      <c r="CT2323" s="104"/>
      <c r="CU2323" s="104"/>
      <c r="CV2323" s="104"/>
      <c r="CW2323" s="104"/>
      <c r="CX2323" s="104"/>
      <c r="CY2323" s="104"/>
      <c r="CZ2323" s="104"/>
      <c r="DA2323" s="104"/>
      <c r="DB2323" s="104"/>
      <c r="DC2323" s="104"/>
      <c r="DD2323" s="104"/>
      <c r="DE2323" s="104"/>
      <c r="DF2323" s="104"/>
      <c r="DG2323" s="104"/>
      <c r="DH2323" s="104"/>
      <c r="DI2323" s="104"/>
      <c r="DJ2323" s="107"/>
    </row>
    <row r="2324" spans="1:114" x14ac:dyDescent="0.2">
      <c r="A2324" s="164"/>
      <c r="B2324" s="165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Q2324" s="116"/>
      <c r="R2324" s="116"/>
      <c r="S2324" s="116"/>
      <c r="T2324" s="116"/>
      <c r="U2324" s="116"/>
      <c r="V2324" s="116"/>
      <c r="W2324" s="116"/>
      <c r="X2324" s="116"/>
      <c r="Y2324" s="122"/>
      <c r="Z2324" s="104"/>
      <c r="AA2324" s="104"/>
      <c r="AB2324" s="104"/>
      <c r="AC2324" s="104"/>
      <c r="AD2324" s="104"/>
      <c r="AE2324" s="104"/>
      <c r="AF2324" s="104"/>
      <c r="AG2324" s="104"/>
      <c r="AH2324" s="104"/>
      <c r="AI2324" s="104"/>
      <c r="AJ2324" s="104"/>
      <c r="AK2324" s="104"/>
      <c r="AL2324" s="104"/>
      <c r="AM2324" s="104"/>
      <c r="AN2324" s="104"/>
      <c r="AO2324" s="104"/>
      <c r="AP2324" s="104"/>
      <c r="AQ2324" s="104"/>
      <c r="AR2324" s="104"/>
      <c r="AS2324" s="104"/>
      <c r="AT2324" s="104"/>
      <c r="AU2324" s="104"/>
      <c r="AV2324" s="104"/>
      <c r="AW2324" s="104"/>
      <c r="AX2324" s="104"/>
      <c r="AY2324" s="104"/>
      <c r="AZ2324" s="104"/>
      <c r="BA2324" s="104"/>
      <c r="BB2324" s="104"/>
      <c r="BC2324" s="104"/>
      <c r="BD2324" s="104"/>
      <c r="BE2324" s="104"/>
      <c r="BF2324" s="104"/>
      <c r="BG2324" s="104"/>
      <c r="BH2324" s="104"/>
      <c r="BI2324" s="104"/>
      <c r="BJ2324" s="104"/>
      <c r="BK2324" s="104"/>
      <c r="BL2324" s="104"/>
      <c r="BM2324" s="104"/>
      <c r="BN2324" s="104"/>
      <c r="BO2324" s="104"/>
      <c r="BP2324" s="104"/>
      <c r="BQ2324" s="104"/>
      <c r="BR2324" s="104"/>
      <c r="BS2324" s="104"/>
      <c r="BT2324" s="104"/>
      <c r="BU2324" s="104"/>
      <c r="BV2324" s="104"/>
      <c r="BW2324" s="104"/>
      <c r="BX2324" s="104"/>
      <c r="BY2324" s="104"/>
      <c r="BZ2324" s="104"/>
      <c r="CA2324" s="104"/>
      <c r="CB2324" s="104"/>
      <c r="CC2324" s="104"/>
      <c r="CD2324" s="104"/>
      <c r="CE2324" s="104"/>
      <c r="CF2324" s="104"/>
      <c r="CG2324" s="104"/>
      <c r="CH2324" s="104"/>
      <c r="CI2324" s="104"/>
      <c r="CJ2324" s="104"/>
      <c r="CK2324" s="104"/>
      <c r="CL2324" s="104"/>
      <c r="CM2324" s="104"/>
      <c r="CN2324" s="104"/>
      <c r="CO2324" s="104"/>
      <c r="CP2324" s="104"/>
      <c r="CQ2324" s="104"/>
      <c r="CR2324" s="104"/>
      <c r="CS2324" s="104"/>
      <c r="CT2324" s="104"/>
      <c r="CU2324" s="104"/>
      <c r="CV2324" s="104"/>
      <c r="CW2324" s="104"/>
      <c r="CX2324" s="104"/>
      <c r="CY2324" s="104"/>
      <c r="CZ2324" s="104"/>
      <c r="DA2324" s="104"/>
      <c r="DB2324" s="104"/>
      <c r="DC2324" s="104"/>
      <c r="DD2324" s="104"/>
      <c r="DE2324" s="104"/>
      <c r="DF2324" s="104"/>
      <c r="DG2324" s="104"/>
      <c r="DH2324" s="104"/>
      <c r="DI2324" s="104"/>
      <c r="DJ2324" s="107"/>
    </row>
    <row r="2325" spans="1:114" x14ac:dyDescent="0.2">
      <c r="A2325" s="164"/>
      <c r="B2325" s="165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Q2325" s="116"/>
      <c r="R2325" s="116"/>
      <c r="S2325" s="116"/>
      <c r="T2325" s="116"/>
      <c r="U2325" s="116"/>
      <c r="V2325" s="116"/>
      <c r="W2325" s="116"/>
      <c r="X2325" s="116"/>
      <c r="Y2325" s="122"/>
      <c r="Z2325" s="104"/>
      <c r="AA2325" s="104"/>
      <c r="AB2325" s="104"/>
      <c r="AC2325" s="104"/>
      <c r="AD2325" s="104"/>
      <c r="AE2325" s="104"/>
      <c r="AF2325" s="104"/>
      <c r="AG2325" s="104"/>
      <c r="AH2325" s="104"/>
      <c r="AI2325" s="104"/>
      <c r="AJ2325" s="104"/>
      <c r="AK2325" s="104"/>
      <c r="AL2325" s="104"/>
      <c r="AM2325" s="104"/>
      <c r="AN2325" s="104"/>
      <c r="AO2325" s="104"/>
      <c r="AP2325" s="104"/>
      <c r="AQ2325" s="104"/>
      <c r="AR2325" s="104"/>
      <c r="AS2325" s="104"/>
      <c r="AT2325" s="104"/>
      <c r="AU2325" s="104"/>
      <c r="AV2325" s="104"/>
      <c r="AW2325" s="104"/>
      <c r="AX2325" s="104"/>
      <c r="AY2325" s="104"/>
      <c r="AZ2325" s="104"/>
      <c r="BA2325" s="104"/>
      <c r="BB2325" s="104"/>
      <c r="BC2325" s="104"/>
      <c r="BD2325" s="104"/>
      <c r="BE2325" s="104"/>
      <c r="BF2325" s="104"/>
      <c r="BG2325" s="104"/>
      <c r="BH2325" s="104"/>
      <c r="BI2325" s="104"/>
      <c r="BJ2325" s="104"/>
      <c r="BK2325" s="104"/>
      <c r="BL2325" s="104"/>
      <c r="BM2325" s="104"/>
      <c r="BN2325" s="104"/>
      <c r="BO2325" s="104"/>
      <c r="BP2325" s="104"/>
      <c r="BQ2325" s="104"/>
      <c r="BR2325" s="104"/>
      <c r="BS2325" s="104"/>
      <c r="BT2325" s="104"/>
      <c r="BU2325" s="104"/>
      <c r="BV2325" s="104"/>
      <c r="BW2325" s="104"/>
      <c r="BX2325" s="104"/>
      <c r="BY2325" s="104"/>
      <c r="BZ2325" s="104"/>
      <c r="CA2325" s="104"/>
      <c r="CB2325" s="104"/>
      <c r="CC2325" s="104"/>
      <c r="CD2325" s="104"/>
      <c r="CE2325" s="104"/>
      <c r="CF2325" s="104"/>
      <c r="CG2325" s="104"/>
      <c r="CH2325" s="104"/>
      <c r="CI2325" s="104"/>
      <c r="CJ2325" s="104"/>
      <c r="CK2325" s="104"/>
      <c r="CL2325" s="104"/>
      <c r="CM2325" s="104"/>
      <c r="CN2325" s="104"/>
      <c r="CO2325" s="104"/>
      <c r="CP2325" s="104"/>
      <c r="CQ2325" s="104"/>
      <c r="CR2325" s="104"/>
      <c r="CS2325" s="104"/>
      <c r="CT2325" s="104"/>
      <c r="CU2325" s="104"/>
      <c r="CV2325" s="104"/>
      <c r="CW2325" s="104"/>
      <c r="CX2325" s="104"/>
      <c r="CY2325" s="104"/>
      <c r="CZ2325" s="104"/>
      <c r="DA2325" s="104"/>
      <c r="DB2325" s="104"/>
      <c r="DC2325" s="104"/>
      <c r="DD2325" s="104"/>
      <c r="DE2325" s="104"/>
      <c r="DF2325" s="104"/>
      <c r="DG2325" s="104"/>
      <c r="DH2325" s="104"/>
      <c r="DI2325" s="104"/>
      <c r="DJ2325" s="107"/>
    </row>
    <row r="2326" spans="1:114" x14ac:dyDescent="0.2">
      <c r="A2326" s="164"/>
      <c r="B2326" s="165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Q2326" s="116"/>
      <c r="R2326" s="116"/>
      <c r="S2326" s="116"/>
      <c r="T2326" s="116"/>
      <c r="U2326" s="116"/>
      <c r="V2326" s="116"/>
      <c r="W2326" s="116"/>
      <c r="X2326" s="116"/>
      <c r="Y2326" s="122"/>
      <c r="Z2326" s="104"/>
      <c r="AA2326" s="104"/>
      <c r="AB2326" s="104"/>
      <c r="AC2326" s="104"/>
      <c r="AD2326" s="104"/>
      <c r="AE2326" s="104"/>
      <c r="AF2326" s="104"/>
      <c r="AG2326" s="104"/>
      <c r="AH2326" s="104"/>
      <c r="AI2326" s="104"/>
      <c r="AJ2326" s="104"/>
      <c r="AK2326" s="104"/>
      <c r="AL2326" s="104"/>
      <c r="AM2326" s="104"/>
      <c r="AN2326" s="104"/>
      <c r="AO2326" s="104"/>
      <c r="AP2326" s="104"/>
      <c r="AQ2326" s="104"/>
      <c r="AR2326" s="104"/>
      <c r="AS2326" s="104"/>
      <c r="AT2326" s="104"/>
      <c r="AU2326" s="104"/>
      <c r="AV2326" s="104"/>
      <c r="AW2326" s="104"/>
      <c r="AX2326" s="104"/>
      <c r="AY2326" s="104"/>
      <c r="AZ2326" s="104"/>
      <c r="BA2326" s="104"/>
      <c r="BB2326" s="104"/>
      <c r="BC2326" s="104"/>
      <c r="BD2326" s="104"/>
      <c r="BE2326" s="104"/>
      <c r="BF2326" s="104"/>
      <c r="BG2326" s="104"/>
      <c r="BH2326" s="104"/>
      <c r="BI2326" s="104"/>
      <c r="BJ2326" s="104"/>
      <c r="BK2326" s="104"/>
      <c r="BL2326" s="104"/>
      <c r="BM2326" s="104"/>
      <c r="BN2326" s="104"/>
      <c r="BO2326" s="104"/>
      <c r="BP2326" s="104"/>
      <c r="BQ2326" s="104"/>
      <c r="BR2326" s="104"/>
      <c r="BS2326" s="104"/>
      <c r="BT2326" s="104"/>
      <c r="BU2326" s="104"/>
      <c r="BV2326" s="104"/>
      <c r="BW2326" s="104"/>
      <c r="BX2326" s="104"/>
      <c r="BY2326" s="104"/>
      <c r="BZ2326" s="104"/>
      <c r="CA2326" s="104"/>
      <c r="CB2326" s="104"/>
      <c r="CC2326" s="104"/>
      <c r="CD2326" s="104"/>
      <c r="CE2326" s="104"/>
      <c r="CF2326" s="104"/>
      <c r="CG2326" s="104"/>
      <c r="CH2326" s="104"/>
      <c r="CI2326" s="104"/>
      <c r="CJ2326" s="104"/>
      <c r="CK2326" s="104"/>
      <c r="CL2326" s="104"/>
      <c r="CM2326" s="104"/>
      <c r="CN2326" s="104"/>
      <c r="CO2326" s="104"/>
      <c r="CP2326" s="104"/>
      <c r="CQ2326" s="104"/>
      <c r="CR2326" s="104"/>
      <c r="CS2326" s="104"/>
      <c r="CT2326" s="104"/>
      <c r="CU2326" s="104"/>
      <c r="CV2326" s="104"/>
      <c r="CW2326" s="104"/>
      <c r="CX2326" s="104"/>
      <c r="CY2326" s="104"/>
      <c r="CZ2326" s="104"/>
      <c r="DA2326" s="104"/>
      <c r="DB2326" s="104"/>
      <c r="DC2326" s="104"/>
      <c r="DD2326" s="104"/>
      <c r="DE2326" s="104"/>
      <c r="DF2326" s="104"/>
      <c r="DG2326" s="104"/>
      <c r="DH2326" s="104"/>
      <c r="DI2326" s="104"/>
      <c r="DJ2326" s="107"/>
    </row>
    <row r="2327" spans="1:114" x14ac:dyDescent="0.2">
      <c r="A2327" s="164"/>
      <c r="B2327" s="165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Q2327" s="116"/>
      <c r="R2327" s="116"/>
      <c r="S2327" s="116"/>
      <c r="T2327" s="116"/>
      <c r="U2327" s="116"/>
      <c r="V2327" s="116"/>
      <c r="W2327" s="116"/>
      <c r="X2327" s="116"/>
      <c r="Y2327" s="122"/>
      <c r="Z2327" s="104"/>
      <c r="AA2327" s="104"/>
      <c r="AB2327" s="104"/>
      <c r="AC2327" s="104"/>
      <c r="AD2327" s="104"/>
      <c r="AE2327" s="104"/>
      <c r="AF2327" s="104"/>
      <c r="AG2327" s="104"/>
      <c r="AH2327" s="104"/>
      <c r="AI2327" s="104"/>
      <c r="AJ2327" s="104"/>
      <c r="AK2327" s="104"/>
      <c r="AL2327" s="104"/>
      <c r="AM2327" s="104"/>
      <c r="AN2327" s="104"/>
      <c r="AO2327" s="104"/>
      <c r="AP2327" s="104"/>
      <c r="AQ2327" s="104"/>
      <c r="AR2327" s="104"/>
      <c r="AS2327" s="104"/>
      <c r="AT2327" s="104"/>
      <c r="AU2327" s="104"/>
      <c r="AV2327" s="104"/>
      <c r="AW2327" s="104"/>
      <c r="AX2327" s="104"/>
      <c r="AY2327" s="104"/>
      <c r="AZ2327" s="104"/>
      <c r="BA2327" s="104"/>
      <c r="BB2327" s="104"/>
      <c r="BC2327" s="104"/>
      <c r="BD2327" s="104"/>
      <c r="BE2327" s="104"/>
      <c r="BF2327" s="104"/>
      <c r="BG2327" s="104"/>
      <c r="BH2327" s="104"/>
      <c r="BI2327" s="104"/>
      <c r="BJ2327" s="104"/>
      <c r="BK2327" s="104"/>
      <c r="BL2327" s="104"/>
      <c r="BM2327" s="104"/>
      <c r="BN2327" s="104"/>
      <c r="BO2327" s="104"/>
      <c r="BP2327" s="104"/>
      <c r="BQ2327" s="104"/>
      <c r="BR2327" s="104"/>
      <c r="BS2327" s="104"/>
      <c r="BT2327" s="104"/>
      <c r="BU2327" s="104"/>
      <c r="BV2327" s="104"/>
      <c r="BW2327" s="104"/>
      <c r="BX2327" s="104"/>
      <c r="BY2327" s="104"/>
      <c r="BZ2327" s="104"/>
      <c r="CA2327" s="104"/>
      <c r="CB2327" s="104"/>
      <c r="CC2327" s="104"/>
      <c r="CD2327" s="104"/>
      <c r="CE2327" s="104"/>
      <c r="CF2327" s="104"/>
      <c r="CG2327" s="104"/>
      <c r="CH2327" s="104"/>
      <c r="CI2327" s="104"/>
      <c r="CJ2327" s="104"/>
      <c r="CK2327" s="104"/>
      <c r="CL2327" s="104"/>
      <c r="CM2327" s="104"/>
      <c r="CN2327" s="104"/>
      <c r="CO2327" s="104"/>
      <c r="CP2327" s="104"/>
      <c r="CQ2327" s="104"/>
      <c r="CR2327" s="104"/>
      <c r="CS2327" s="104"/>
      <c r="CT2327" s="104"/>
      <c r="CU2327" s="104"/>
      <c r="CV2327" s="104"/>
      <c r="CW2327" s="104"/>
      <c r="CX2327" s="104"/>
      <c r="CY2327" s="104"/>
      <c r="CZ2327" s="104"/>
      <c r="DA2327" s="104"/>
      <c r="DB2327" s="104"/>
      <c r="DC2327" s="104"/>
      <c r="DD2327" s="104"/>
      <c r="DE2327" s="104"/>
      <c r="DF2327" s="104"/>
      <c r="DG2327" s="104"/>
      <c r="DH2327" s="104"/>
      <c r="DI2327" s="104"/>
      <c r="DJ2327" s="107"/>
    </row>
    <row r="2328" spans="1:114" x14ac:dyDescent="0.2">
      <c r="A2328" s="164"/>
      <c r="B2328" s="165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Q2328" s="116"/>
      <c r="R2328" s="116"/>
      <c r="S2328" s="116"/>
      <c r="T2328" s="116"/>
      <c r="U2328" s="116"/>
      <c r="V2328" s="116"/>
      <c r="W2328" s="116"/>
      <c r="X2328" s="116"/>
      <c r="Y2328" s="122"/>
      <c r="Z2328" s="104"/>
      <c r="AA2328" s="104"/>
      <c r="AB2328" s="104"/>
      <c r="AC2328" s="104"/>
      <c r="AD2328" s="104"/>
      <c r="AE2328" s="104"/>
      <c r="AF2328" s="104"/>
      <c r="AG2328" s="104"/>
      <c r="AH2328" s="104"/>
      <c r="AI2328" s="104"/>
      <c r="AJ2328" s="104"/>
      <c r="AK2328" s="104"/>
      <c r="AL2328" s="104"/>
      <c r="AM2328" s="104"/>
      <c r="AN2328" s="104"/>
      <c r="AO2328" s="104"/>
      <c r="AP2328" s="104"/>
      <c r="AQ2328" s="104"/>
      <c r="AR2328" s="104"/>
      <c r="AS2328" s="104"/>
      <c r="AT2328" s="104"/>
      <c r="AU2328" s="104"/>
      <c r="AV2328" s="104"/>
      <c r="AW2328" s="104"/>
      <c r="AX2328" s="104"/>
      <c r="AY2328" s="104"/>
      <c r="AZ2328" s="104"/>
      <c r="BA2328" s="104"/>
      <c r="BB2328" s="104"/>
      <c r="BC2328" s="104"/>
      <c r="BD2328" s="104"/>
      <c r="BE2328" s="104"/>
      <c r="BF2328" s="104"/>
      <c r="BG2328" s="104"/>
      <c r="BH2328" s="104"/>
      <c r="BI2328" s="104"/>
      <c r="BJ2328" s="104"/>
      <c r="BK2328" s="104"/>
      <c r="BL2328" s="104"/>
      <c r="BM2328" s="104"/>
      <c r="BN2328" s="104"/>
      <c r="BO2328" s="104"/>
      <c r="BP2328" s="104"/>
      <c r="BQ2328" s="104"/>
      <c r="BR2328" s="104"/>
      <c r="BS2328" s="104"/>
      <c r="BT2328" s="104"/>
      <c r="BU2328" s="104"/>
      <c r="BV2328" s="104"/>
      <c r="BW2328" s="104"/>
      <c r="BX2328" s="104"/>
      <c r="BY2328" s="104"/>
      <c r="BZ2328" s="104"/>
      <c r="CA2328" s="104"/>
      <c r="CB2328" s="104"/>
      <c r="CC2328" s="104"/>
      <c r="CD2328" s="104"/>
      <c r="CE2328" s="104"/>
      <c r="CF2328" s="104"/>
      <c r="CG2328" s="104"/>
      <c r="CH2328" s="104"/>
      <c r="CI2328" s="104"/>
      <c r="CJ2328" s="104"/>
      <c r="CK2328" s="104"/>
      <c r="CL2328" s="104"/>
      <c r="CM2328" s="104"/>
      <c r="CN2328" s="104"/>
      <c r="CO2328" s="104"/>
      <c r="CP2328" s="104"/>
      <c r="CQ2328" s="104"/>
      <c r="CR2328" s="104"/>
      <c r="CS2328" s="104"/>
      <c r="CT2328" s="104"/>
      <c r="CU2328" s="104"/>
      <c r="CV2328" s="104"/>
      <c r="CW2328" s="104"/>
      <c r="CX2328" s="104"/>
      <c r="CY2328" s="104"/>
      <c r="CZ2328" s="104"/>
      <c r="DA2328" s="104"/>
      <c r="DB2328" s="104"/>
      <c r="DC2328" s="104"/>
      <c r="DD2328" s="104"/>
      <c r="DE2328" s="104"/>
      <c r="DF2328" s="104"/>
      <c r="DG2328" s="104"/>
      <c r="DH2328" s="104"/>
      <c r="DI2328" s="104"/>
      <c r="DJ2328" s="107"/>
    </row>
    <row r="2329" spans="1:114" x14ac:dyDescent="0.2">
      <c r="A2329" s="164"/>
      <c r="B2329" s="165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Q2329" s="116"/>
      <c r="R2329" s="116"/>
      <c r="S2329" s="116"/>
      <c r="T2329" s="116"/>
      <c r="U2329" s="116"/>
      <c r="V2329" s="116"/>
      <c r="W2329" s="116"/>
      <c r="X2329" s="116"/>
      <c r="Y2329" s="122"/>
      <c r="Z2329" s="104"/>
      <c r="AA2329" s="104"/>
      <c r="AB2329" s="104"/>
      <c r="AC2329" s="104"/>
      <c r="AD2329" s="104"/>
      <c r="AE2329" s="104"/>
      <c r="AF2329" s="104"/>
      <c r="AG2329" s="104"/>
      <c r="AH2329" s="104"/>
      <c r="AI2329" s="104"/>
      <c r="AJ2329" s="104"/>
      <c r="AK2329" s="104"/>
      <c r="AL2329" s="104"/>
      <c r="AM2329" s="104"/>
      <c r="AN2329" s="104"/>
      <c r="AO2329" s="104"/>
      <c r="AP2329" s="104"/>
      <c r="AQ2329" s="104"/>
      <c r="AR2329" s="104"/>
      <c r="AS2329" s="104"/>
      <c r="AT2329" s="104"/>
      <c r="AU2329" s="104"/>
      <c r="AV2329" s="104"/>
      <c r="AW2329" s="104"/>
      <c r="AX2329" s="104"/>
      <c r="AY2329" s="104"/>
      <c r="AZ2329" s="104"/>
      <c r="BA2329" s="104"/>
      <c r="BB2329" s="104"/>
      <c r="BC2329" s="104"/>
      <c r="BD2329" s="104"/>
      <c r="BE2329" s="104"/>
      <c r="BF2329" s="104"/>
      <c r="BG2329" s="104"/>
      <c r="BH2329" s="104"/>
      <c r="BI2329" s="104"/>
      <c r="BJ2329" s="104"/>
      <c r="BK2329" s="104"/>
      <c r="BL2329" s="104"/>
      <c r="BM2329" s="104"/>
      <c r="BN2329" s="104"/>
      <c r="BO2329" s="104"/>
      <c r="BP2329" s="104"/>
      <c r="BQ2329" s="104"/>
      <c r="BR2329" s="104"/>
      <c r="BS2329" s="104"/>
      <c r="BT2329" s="104"/>
      <c r="BU2329" s="104"/>
      <c r="BV2329" s="104"/>
      <c r="BW2329" s="104"/>
      <c r="BX2329" s="104"/>
      <c r="BY2329" s="104"/>
      <c r="BZ2329" s="104"/>
      <c r="CA2329" s="104"/>
      <c r="CB2329" s="104"/>
      <c r="CC2329" s="104"/>
      <c r="CD2329" s="104"/>
      <c r="CE2329" s="104"/>
      <c r="CF2329" s="104"/>
      <c r="CG2329" s="104"/>
      <c r="CH2329" s="104"/>
      <c r="CI2329" s="104"/>
      <c r="CJ2329" s="104"/>
      <c r="CK2329" s="104"/>
      <c r="CL2329" s="104"/>
      <c r="CM2329" s="104"/>
      <c r="CN2329" s="104"/>
      <c r="CO2329" s="104"/>
      <c r="CP2329" s="104"/>
      <c r="CQ2329" s="104"/>
      <c r="CR2329" s="104"/>
      <c r="CS2329" s="104"/>
      <c r="CT2329" s="104"/>
      <c r="CU2329" s="104"/>
      <c r="CV2329" s="104"/>
      <c r="CW2329" s="104"/>
      <c r="CX2329" s="104"/>
      <c r="CY2329" s="104"/>
      <c r="CZ2329" s="104"/>
      <c r="DA2329" s="104"/>
      <c r="DB2329" s="104"/>
      <c r="DC2329" s="104"/>
      <c r="DD2329" s="104"/>
      <c r="DE2329" s="104"/>
      <c r="DF2329" s="104"/>
      <c r="DG2329" s="104"/>
      <c r="DH2329" s="104"/>
      <c r="DI2329" s="104"/>
      <c r="DJ2329" s="107"/>
    </row>
    <row r="2330" spans="1:114" x14ac:dyDescent="0.2">
      <c r="A2330" s="164"/>
      <c r="B2330" s="165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Q2330" s="116"/>
      <c r="R2330" s="116"/>
      <c r="S2330" s="116"/>
      <c r="T2330" s="116"/>
      <c r="U2330" s="116"/>
      <c r="V2330" s="116"/>
      <c r="W2330" s="116"/>
      <c r="X2330" s="116"/>
      <c r="Y2330" s="122"/>
      <c r="Z2330" s="104"/>
      <c r="AA2330" s="104"/>
      <c r="AB2330" s="104"/>
      <c r="AC2330" s="104"/>
      <c r="AD2330" s="104"/>
      <c r="AE2330" s="104"/>
      <c r="AF2330" s="104"/>
      <c r="AG2330" s="104"/>
      <c r="AH2330" s="104"/>
      <c r="AI2330" s="104"/>
      <c r="AJ2330" s="104"/>
      <c r="AK2330" s="104"/>
      <c r="AL2330" s="104"/>
      <c r="AM2330" s="104"/>
      <c r="AN2330" s="104"/>
      <c r="AO2330" s="104"/>
      <c r="AP2330" s="104"/>
      <c r="AQ2330" s="104"/>
      <c r="AR2330" s="104"/>
      <c r="AS2330" s="104"/>
      <c r="AT2330" s="104"/>
      <c r="AU2330" s="104"/>
      <c r="AV2330" s="104"/>
      <c r="AW2330" s="104"/>
      <c r="AX2330" s="104"/>
      <c r="AY2330" s="104"/>
      <c r="AZ2330" s="104"/>
      <c r="BA2330" s="104"/>
      <c r="BB2330" s="104"/>
      <c r="BC2330" s="104"/>
      <c r="BD2330" s="104"/>
      <c r="BE2330" s="104"/>
      <c r="BF2330" s="104"/>
      <c r="BG2330" s="104"/>
      <c r="BH2330" s="104"/>
      <c r="BI2330" s="104"/>
      <c r="BJ2330" s="104"/>
      <c r="BK2330" s="104"/>
      <c r="BL2330" s="104"/>
      <c r="BM2330" s="104"/>
      <c r="BN2330" s="104"/>
      <c r="BO2330" s="104"/>
      <c r="BP2330" s="104"/>
      <c r="BQ2330" s="104"/>
      <c r="BR2330" s="104"/>
      <c r="BS2330" s="104"/>
      <c r="BT2330" s="104"/>
      <c r="BU2330" s="104"/>
      <c r="BV2330" s="104"/>
      <c r="BW2330" s="104"/>
      <c r="BX2330" s="104"/>
      <c r="BY2330" s="104"/>
      <c r="BZ2330" s="104"/>
      <c r="CA2330" s="104"/>
      <c r="CB2330" s="104"/>
      <c r="CC2330" s="104"/>
      <c r="CD2330" s="104"/>
      <c r="CE2330" s="104"/>
      <c r="CF2330" s="104"/>
      <c r="CG2330" s="104"/>
      <c r="CH2330" s="104"/>
      <c r="CI2330" s="104"/>
      <c r="CJ2330" s="104"/>
      <c r="CK2330" s="104"/>
      <c r="CL2330" s="104"/>
      <c r="CM2330" s="104"/>
      <c r="CN2330" s="104"/>
      <c r="CO2330" s="104"/>
      <c r="CP2330" s="104"/>
      <c r="CQ2330" s="104"/>
      <c r="CR2330" s="104"/>
      <c r="CS2330" s="104"/>
      <c r="CT2330" s="104"/>
      <c r="CU2330" s="104"/>
      <c r="CV2330" s="104"/>
      <c r="CW2330" s="104"/>
      <c r="CX2330" s="104"/>
      <c r="CY2330" s="104"/>
      <c r="CZ2330" s="104"/>
      <c r="DA2330" s="104"/>
      <c r="DB2330" s="104"/>
      <c r="DC2330" s="104"/>
      <c r="DD2330" s="104"/>
      <c r="DE2330" s="104"/>
      <c r="DF2330" s="104"/>
      <c r="DG2330" s="104"/>
      <c r="DH2330" s="104"/>
      <c r="DI2330" s="104"/>
      <c r="DJ2330" s="107"/>
    </row>
    <row r="2331" spans="1:114" x14ac:dyDescent="0.2">
      <c r="A2331" s="164"/>
      <c r="B2331" s="165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Q2331" s="116"/>
      <c r="R2331" s="116"/>
      <c r="S2331" s="116"/>
      <c r="T2331" s="116"/>
      <c r="U2331" s="116"/>
      <c r="V2331" s="116"/>
      <c r="W2331" s="116"/>
      <c r="X2331" s="116"/>
      <c r="Y2331" s="122"/>
      <c r="Z2331" s="104"/>
      <c r="AA2331" s="104"/>
      <c r="AB2331" s="104"/>
      <c r="AC2331" s="104"/>
      <c r="AD2331" s="104"/>
      <c r="AE2331" s="104"/>
      <c r="AF2331" s="104"/>
      <c r="AG2331" s="104"/>
      <c r="AH2331" s="104"/>
      <c r="AI2331" s="104"/>
      <c r="AJ2331" s="104"/>
      <c r="AK2331" s="104"/>
      <c r="AL2331" s="104"/>
      <c r="AM2331" s="104"/>
      <c r="AN2331" s="104"/>
      <c r="AO2331" s="104"/>
      <c r="AP2331" s="104"/>
      <c r="AQ2331" s="104"/>
      <c r="AR2331" s="104"/>
      <c r="AS2331" s="104"/>
      <c r="AT2331" s="104"/>
      <c r="AU2331" s="104"/>
      <c r="AV2331" s="104"/>
      <c r="AW2331" s="104"/>
      <c r="AX2331" s="104"/>
      <c r="AY2331" s="104"/>
      <c r="AZ2331" s="104"/>
      <c r="BA2331" s="104"/>
      <c r="BB2331" s="104"/>
      <c r="BC2331" s="104"/>
      <c r="BD2331" s="104"/>
      <c r="BE2331" s="104"/>
      <c r="BF2331" s="104"/>
      <c r="BG2331" s="104"/>
      <c r="BH2331" s="104"/>
      <c r="BI2331" s="104"/>
      <c r="BJ2331" s="104"/>
      <c r="BK2331" s="104"/>
      <c r="BL2331" s="104"/>
      <c r="BM2331" s="104"/>
      <c r="BN2331" s="104"/>
      <c r="BO2331" s="104"/>
      <c r="BP2331" s="104"/>
      <c r="BQ2331" s="104"/>
      <c r="BR2331" s="104"/>
      <c r="BS2331" s="104"/>
      <c r="BT2331" s="104"/>
      <c r="BU2331" s="104"/>
      <c r="BV2331" s="104"/>
      <c r="BW2331" s="104"/>
      <c r="BX2331" s="104"/>
      <c r="BY2331" s="104"/>
      <c r="BZ2331" s="104"/>
      <c r="CA2331" s="104"/>
      <c r="CB2331" s="104"/>
      <c r="CC2331" s="104"/>
      <c r="CD2331" s="104"/>
      <c r="CE2331" s="104"/>
      <c r="CF2331" s="104"/>
      <c r="CG2331" s="104"/>
      <c r="CH2331" s="104"/>
      <c r="CI2331" s="104"/>
      <c r="CJ2331" s="104"/>
      <c r="CK2331" s="104"/>
      <c r="CL2331" s="104"/>
      <c r="CM2331" s="104"/>
      <c r="CN2331" s="104"/>
      <c r="CO2331" s="104"/>
      <c r="CP2331" s="104"/>
      <c r="CQ2331" s="104"/>
      <c r="CR2331" s="104"/>
      <c r="CS2331" s="104"/>
      <c r="CT2331" s="104"/>
      <c r="CU2331" s="104"/>
      <c r="CV2331" s="104"/>
      <c r="CW2331" s="104"/>
      <c r="CX2331" s="104"/>
      <c r="CY2331" s="104"/>
      <c r="CZ2331" s="104"/>
      <c r="DA2331" s="104"/>
      <c r="DB2331" s="104"/>
      <c r="DC2331" s="104"/>
      <c r="DD2331" s="104"/>
      <c r="DE2331" s="104"/>
      <c r="DF2331" s="104"/>
      <c r="DG2331" s="104"/>
      <c r="DH2331" s="104"/>
      <c r="DI2331" s="104"/>
      <c r="DJ2331" s="107"/>
    </row>
    <row r="2332" spans="1:114" x14ac:dyDescent="0.2">
      <c r="A2332" s="164"/>
      <c r="B2332" s="165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Q2332" s="116"/>
      <c r="R2332" s="116"/>
      <c r="S2332" s="116"/>
      <c r="T2332" s="116"/>
      <c r="U2332" s="116"/>
      <c r="V2332" s="116"/>
      <c r="W2332" s="116"/>
      <c r="X2332" s="116"/>
      <c r="Y2332" s="122"/>
      <c r="Z2332" s="104"/>
      <c r="AA2332" s="104"/>
      <c r="AB2332" s="104"/>
      <c r="AC2332" s="104"/>
      <c r="AD2332" s="104"/>
      <c r="AE2332" s="104"/>
      <c r="AF2332" s="104"/>
      <c r="AG2332" s="104"/>
      <c r="AH2332" s="104"/>
      <c r="AI2332" s="104"/>
      <c r="AJ2332" s="104"/>
      <c r="AK2332" s="104"/>
      <c r="AL2332" s="104"/>
      <c r="AM2332" s="104"/>
      <c r="AN2332" s="104"/>
      <c r="AO2332" s="104"/>
      <c r="AP2332" s="104"/>
      <c r="AQ2332" s="104"/>
      <c r="AR2332" s="104"/>
      <c r="AS2332" s="104"/>
      <c r="AT2332" s="104"/>
      <c r="AU2332" s="104"/>
      <c r="AV2332" s="104"/>
      <c r="AW2332" s="104"/>
      <c r="AX2332" s="104"/>
      <c r="AY2332" s="104"/>
      <c r="AZ2332" s="104"/>
      <c r="BA2332" s="104"/>
      <c r="BB2332" s="104"/>
      <c r="BC2332" s="104"/>
      <c r="BD2332" s="104"/>
      <c r="BE2332" s="104"/>
      <c r="BF2332" s="104"/>
      <c r="BG2332" s="104"/>
      <c r="BH2332" s="104"/>
      <c r="BI2332" s="104"/>
      <c r="BJ2332" s="104"/>
      <c r="BK2332" s="104"/>
      <c r="BL2332" s="104"/>
      <c r="BM2332" s="104"/>
      <c r="BN2332" s="104"/>
      <c r="BO2332" s="104"/>
      <c r="BP2332" s="104"/>
      <c r="BQ2332" s="104"/>
      <c r="BR2332" s="104"/>
      <c r="BS2332" s="104"/>
      <c r="BT2332" s="104"/>
      <c r="BU2332" s="104"/>
      <c r="BV2332" s="104"/>
      <c r="BW2332" s="104"/>
      <c r="BX2332" s="104"/>
      <c r="BY2332" s="104"/>
      <c r="BZ2332" s="104"/>
      <c r="CA2332" s="104"/>
      <c r="CB2332" s="104"/>
      <c r="CC2332" s="104"/>
      <c r="CD2332" s="104"/>
      <c r="CE2332" s="104"/>
      <c r="CF2332" s="104"/>
      <c r="CG2332" s="104"/>
      <c r="CH2332" s="104"/>
      <c r="CI2332" s="104"/>
      <c r="CJ2332" s="104"/>
      <c r="CK2332" s="104"/>
      <c r="CL2332" s="104"/>
      <c r="CM2332" s="104"/>
      <c r="CN2332" s="104"/>
      <c r="CO2332" s="104"/>
      <c r="CP2332" s="104"/>
      <c r="CQ2332" s="104"/>
      <c r="CR2332" s="104"/>
      <c r="CS2332" s="104"/>
      <c r="CT2332" s="104"/>
      <c r="CU2332" s="104"/>
      <c r="CV2332" s="104"/>
      <c r="CW2332" s="104"/>
      <c r="CX2332" s="104"/>
      <c r="CY2332" s="104"/>
      <c r="CZ2332" s="104"/>
      <c r="DA2332" s="104"/>
      <c r="DB2332" s="104"/>
      <c r="DC2332" s="104"/>
      <c r="DD2332" s="104"/>
      <c r="DE2332" s="104"/>
      <c r="DF2332" s="104"/>
      <c r="DG2332" s="104"/>
      <c r="DH2332" s="104"/>
      <c r="DI2332" s="104"/>
      <c r="DJ2332" s="107"/>
    </row>
    <row r="2333" spans="1:114" x14ac:dyDescent="0.2">
      <c r="A2333" s="164"/>
      <c r="B2333" s="165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Q2333" s="116"/>
      <c r="R2333" s="116"/>
      <c r="S2333" s="116"/>
      <c r="T2333" s="116"/>
      <c r="U2333" s="116"/>
      <c r="V2333" s="116"/>
      <c r="W2333" s="116"/>
      <c r="X2333" s="116"/>
      <c r="Y2333" s="122"/>
      <c r="Z2333" s="104"/>
      <c r="AA2333" s="104"/>
      <c r="AB2333" s="104"/>
      <c r="AC2333" s="104"/>
      <c r="AD2333" s="104"/>
      <c r="AE2333" s="104"/>
      <c r="AF2333" s="104"/>
      <c r="AG2333" s="104"/>
      <c r="AH2333" s="104"/>
      <c r="AI2333" s="104"/>
      <c r="AJ2333" s="104"/>
      <c r="AK2333" s="104"/>
      <c r="AL2333" s="104"/>
      <c r="AM2333" s="104"/>
      <c r="AN2333" s="104"/>
      <c r="AO2333" s="104"/>
      <c r="AP2333" s="104"/>
      <c r="AQ2333" s="104"/>
      <c r="AR2333" s="104"/>
      <c r="AS2333" s="104"/>
      <c r="AT2333" s="104"/>
      <c r="AU2333" s="104"/>
      <c r="AV2333" s="104"/>
      <c r="AW2333" s="104"/>
      <c r="AX2333" s="104"/>
      <c r="AY2333" s="104"/>
      <c r="AZ2333" s="104"/>
      <c r="BA2333" s="104"/>
      <c r="BB2333" s="104"/>
      <c r="BC2333" s="104"/>
      <c r="BD2333" s="104"/>
      <c r="BE2333" s="104"/>
      <c r="BF2333" s="104"/>
      <c r="BG2333" s="104"/>
      <c r="BH2333" s="104"/>
      <c r="BI2333" s="104"/>
      <c r="BJ2333" s="104"/>
      <c r="BK2333" s="104"/>
      <c r="BL2333" s="104"/>
      <c r="BM2333" s="104"/>
      <c r="BN2333" s="104"/>
      <c r="BO2333" s="104"/>
      <c r="BP2333" s="104"/>
      <c r="BQ2333" s="104"/>
      <c r="BR2333" s="104"/>
      <c r="BS2333" s="104"/>
      <c r="BT2333" s="104"/>
      <c r="BU2333" s="104"/>
      <c r="BV2333" s="104"/>
      <c r="BW2333" s="104"/>
      <c r="BX2333" s="104"/>
      <c r="BY2333" s="104"/>
      <c r="BZ2333" s="104"/>
      <c r="CA2333" s="104"/>
      <c r="CB2333" s="104"/>
      <c r="CC2333" s="104"/>
      <c r="CD2333" s="104"/>
      <c r="CE2333" s="104"/>
      <c r="CF2333" s="104"/>
      <c r="CG2333" s="104"/>
      <c r="CH2333" s="104"/>
      <c r="CI2333" s="104"/>
      <c r="CJ2333" s="104"/>
      <c r="CK2333" s="104"/>
      <c r="CL2333" s="104"/>
      <c r="CM2333" s="104"/>
      <c r="CN2333" s="104"/>
      <c r="CO2333" s="104"/>
      <c r="CP2333" s="104"/>
      <c r="CQ2333" s="104"/>
      <c r="CR2333" s="104"/>
      <c r="CS2333" s="104"/>
      <c r="CT2333" s="104"/>
      <c r="CU2333" s="104"/>
      <c r="CV2333" s="104"/>
      <c r="CW2333" s="104"/>
      <c r="CX2333" s="104"/>
      <c r="CY2333" s="104"/>
      <c r="CZ2333" s="104"/>
      <c r="DA2333" s="104"/>
      <c r="DB2333" s="104"/>
      <c r="DC2333" s="104"/>
      <c r="DD2333" s="104"/>
      <c r="DE2333" s="104"/>
      <c r="DF2333" s="104"/>
      <c r="DG2333" s="104"/>
      <c r="DH2333" s="104"/>
      <c r="DI2333" s="104"/>
      <c r="DJ2333" s="107"/>
    </row>
    <row r="2334" spans="1:114" x14ac:dyDescent="0.2">
      <c r="A2334" s="164"/>
      <c r="B2334" s="165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Q2334" s="116"/>
      <c r="R2334" s="116"/>
      <c r="S2334" s="116"/>
      <c r="T2334" s="116"/>
      <c r="U2334" s="116"/>
      <c r="V2334" s="116"/>
      <c r="W2334" s="116"/>
      <c r="X2334" s="116"/>
      <c r="Y2334" s="122"/>
      <c r="Z2334" s="104"/>
      <c r="AA2334" s="104"/>
      <c r="AB2334" s="104"/>
      <c r="AC2334" s="104"/>
      <c r="AD2334" s="104"/>
      <c r="AE2334" s="104"/>
      <c r="AF2334" s="104"/>
      <c r="AG2334" s="104"/>
      <c r="AH2334" s="104"/>
      <c r="AI2334" s="104"/>
      <c r="AJ2334" s="104"/>
      <c r="AK2334" s="104"/>
      <c r="AL2334" s="104"/>
      <c r="AM2334" s="104"/>
      <c r="AN2334" s="104"/>
      <c r="AO2334" s="104"/>
      <c r="AP2334" s="104"/>
      <c r="AQ2334" s="104"/>
      <c r="AR2334" s="104"/>
      <c r="AS2334" s="104"/>
      <c r="AT2334" s="104"/>
      <c r="AU2334" s="104"/>
      <c r="AV2334" s="104"/>
      <c r="AW2334" s="104"/>
      <c r="AX2334" s="104"/>
      <c r="AY2334" s="104"/>
      <c r="AZ2334" s="104"/>
      <c r="BA2334" s="104"/>
      <c r="BB2334" s="104"/>
      <c r="BC2334" s="104"/>
      <c r="BD2334" s="104"/>
      <c r="BE2334" s="104"/>
      <c r="BF2334" s="104"/>
      <c r="BG2334" s="104"/>
      <c r="BH2334" s="104"/>
      <c r="BI2334" s="104"/>
      <c r="BJ2334" s="104"/>
      <c r="BK2334" s="104"/>
      <c r="BL2334" s="104"/>
      <c r="BM2334" s="104"/>
      <c r="BN2334" s="104"/>
      <c r="BO2334" s="104"/>
      <c r="BP2334" s="104"/>
      <c r="BQ2334" s="104"/>
      <c r="BR2334" s="104"/>
      <c r="BS2334" s="104"/>
      <c r="BT2334" s="104"/>
      <c r="BU2334" s="104"/>
      <c r="BV2334" s="104"/>
      <c r="BW2334" s="104"/>
      <c r="BX2334" s="104"/>
      <c r="BY2334" s="104"/>
      <c r="BZ2334" s="104"/>
      <c r="CA2334" s="104"/>
      <c r="CB2334" s="104"/>
      <c r="CC2334" s="104"/>
      <c r="CD2334" s="104"/>
      <c r="CE2334" s="104"/>
      <c r="CF2334" s="104"/>
      <c r="CG2334" s="104"/>
      <c r="CH2334" s="104"/>
      <c r="CI2334" s="104"/>
      <c r="CJ2334" s="104"/>
      <c r="CK2334" s="104"/>
      <c r="CL2334" s="104"/>
      <c r="CM2334" s="104"/>
      <c r="CN2334" s="104"/>
      <c r="CO2334" s="104"/>
      <c r="CP2334" s="104"/>
      <c r="CQ2334" s="104"/>
      <c r="CR2334" s="104"/>
      <c r="CS2334" s="104"/>
      <c r="CT2334" s="104"/>
      <c r="CU2334" s="104"/>
      <c r="CV2334" s="104"/>
      <c r="CW2334" s="104"/>
      <c r="CX2334" s="104"/>
      <c r="CY2334" s="104"/>
      <c r="CZ2334" s="104"/>
      <c r="DA2334" s="104"/>
      <c r="DB2334" s="104"/>
      <c r="DC2334" s="104"/>
      <c r="DD2334" s="104"/>
      <c r="DE2334" s="104"/>
      <c r="DF2334" s="104"/>
      <c r="DG2334" s="104"/>
      <c r="DH2334" s="104"/>
      <c r="DI2334" s="104"/>
      <c r="DJ2334" s="107"/>
    </row>
    <row r="2335" spans="1:114" x14ac:dyDescent="0.2">
      <c r="A2335" s="164"/>
      <c r="B2335" s="165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Q2335" s="116"/>
      <c r="R2335" s="116"/>
      <c r="S2335" s="116"/>
      <c r="T2335" s="116"/>
      <c r="U2335" s="116"/>
      <c r="V2335" s="116"/>
      <c r="W2335" s="116"/>
      <c r="X2335" s="116"/>
      <c r="Y2335" s="122"/>
      <c r="Z2335" s="104"/>
      <c r="AA2335" s="104"/>
      <c r="AB2335" s="104"/>
      <c r="AC2335" s="104"/>
      <c r="AD2335" s="104"/>
      <c r="AE2335" s="104"/>
      <c r="AF2335" s="104"/>
      <c r="AG2335" s="104"/>
      <c r="AH2335" s="104"/>
      <c r="AI2335" s="104"/>
      <c r="AJ2335" s="104"/>
      <c r="AK2335" s="104"/>
      <c r="AL2335" s="104"/>
      <c r="AM2335" s="104"/>
      <c r="AN2335" s="104"/>
      <c r="AO2335" s="104"/>
      <c r="AP2335" s="104"/>
      <c r="AQ2335" s="104"/>
      <c r="AR2335" s="104"/>
      <c r="AS2335" s="104"/>
      <c r="AT2335" s="104"/>
      <c r="AU2335" s="104"/>
      <c r="AV2335" s="104"/>
      <c r="AW2335" s="104"/>
      <c r="AX2335" s="104"/>
      <c r="AY2335" s="104"/>
      <c r="AZ2335" s="104"/>
      <c r="BA2335" s="104"/>
      <c r="BB2335" s="104"/>
      <c r="BC2335" s="104"/>
      <c r="BD2335" s="104"/>
      <c r="BE2335" s="104"/>
      <c r="BF2335" s="104"/>
      <c r="BG2335" s="104"/>
      <c r="BH2335" s="104"/>
      <c r="BI2335" s="104"/>
      <c r="BJ2335" s="104"/>
      <c r="BK2335" s="104"/>
      <c r="BL2335" s="104"/>
      <c r="BM2335" s="104"/>
      <c r="BN2335" s="104"/>
      <c r="BO2335" s="104"/>
      <c r="BP2335" s="104"/>
      <c r="BQ2335" s="104"/>
      <c r="BR2335" s="104"/>
      <c r="BS2335" s="104"/>
      <c r="BT2335" s="104"/>
      <c r="BU2335" s="104"/>
      <c r="BV2335" s="104"/>
      <c r="BW2335" s="104"/>
      <c r="BX2335" s="104"/>
      <c r="BY2335" s="104"/>
      <c r="BZ2335" s="104"/>
      <c r="CA2335" s="104"/>
      <c r="CB2335" s="104"/>
      <c r="CC2335" s="104"/>
      <c r="CD2335" s="104"/>
      <c r="CE2335" s="104"/>
      <c r="CF2335" s="104"/>
      <c r="CG2335" s="104"/>
      <c r="CH2335" s="104"/>
      <c r="CI2335" s="104"/>
      <c r="CJ2335" s="104"/>
      <c r="CK2335" s="104"/>
      <c r="CL2335" s="104"/>
      <c r="CM2335" s="104"/>
      <c r="CN2335" s="104"/>
      <c r="CO2335" s="104"/>
      <c r="CP2335" s="104"/>
      <c r="CQ2335" s="104"/>
      <c r="CR2335" s="104"/>
      <c r="CS2335" s="104"/>
      <c r="CT2335" s="104"/>
      <c r="CU2335" s="104"/>
      <c r="CV2335" s="104"/>
      <c r="CW2335" s="104"/>
      <c r="CX2335" s="104"/>
      <c r="CY2335" s="104"/>
      <c r="CZ2335" s="104"/>
      <c r="DA2335" s="104"/>
      <c r="DB2335" s="104"/>
      <c r="DC2335" s="104"/>
      <c r="DD2335" s="104"/>
      <c r="DE2335" s="104"/>
      <c r="DF2335" s="104"/>
      <c r="DG2335" s="104"/>
      <c r="DH2335" s="104"/>
      <c r="DI2335" s="104"/>
      <c r="DJ2335" s="107"/>
    </row>
    <row r="2336" spans="1:114" x14ac:dyDescent="0.2">
      <c r="A2336" s="164"/>
      <c r="B2336" s="165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Q2336" s="116"/>
      <c r="R2336" s="116"/>
      <c r="S2336" s="116"/>
      <c r="T2336" s="116"/>
      <c r="U2336" s="116"/>
      <c r="V2336" s="116"/>
      <c r="W2336" s="116"/>
      <c r="X2336" s="116"/>
      <c r="Y2336" s="122"/>
      <c r="Z2336" s="104"/>
      <c r="AA2336" s="104"/>
      <c r="AB2336" s="104"/>
      <c r="AC2336" s="104"/>
      <c r="AD2336" s="104"/>
      <c r="AE2336" s="104"/>
      <c r="AF2336" s="104"/>
      <c r="AG2336" s="104"/>
      <c r="AH2336" s="104"/>
      <c r="AI2336" s="104"/>
      <c r="AJ2336" s="104"/>
      <c r="AK2336" s="104"/>
      <c r="AL2336" s="104"/>
      <c r="AM2336" s="104"/>
      <c r="AN2336" s="104"/>
      <c r="AO2336" s="104"/>
      <c r="AP2336" s="104"/>
      <c r="AQ2336" s="104"/>
      <c r="AR2336" s="104"/>
      <c r="AS2336" s="104"/>
      <c r="AT2336" s="104"/>
      <c r="AU2336" s="104"/>
      <c r="AV2336" s="104"/>
      <c r="AW2336" s="104"/>
      <c r="AX2336" s="104"/>
      <c r="AY2336" s="104"/>
      <c r="AZ2336" s="104"/>
      <c r="BA2336" s="104"/>
      <c r="BB2336" s="104"/>
      <c r="BC2336" s="104"/>
      <c r="BD2336" s="104"/>
      <c r="BE2336" s="104"/>
      <c r="BF2336" s="104"/>
      <c r="BG2336" s="104"/>
      <c r="BH2336" s="104"/>
      <c r="BI2336" s="104"/>
      <c r="BJ2336" s="104"/>
      <c r="BK2336" s="104"/>
      <c r="BL2336" s="104"/>
      <c r="BM2336" s="104"/>
      <c r="BN2336" s="104"/>
      <c r="BO2336" s="104"/>
      <c r="BP2336" s="104"/>
      <c r="BQ2336" s="104"/>
      <c r="BR2336" s="104"/>
      <c r="BS2336" s="104"/>
      <c r="BT2336" s="104"/>
      <c r="BU2336" s="104"/>
      <c r="BV2336" s="104"/>
      <c r="BW2336" s="104"/>
      <c r="BX2336" s="104"/>
      <c r="BY2336" s="104"/>
      <c r="BZ2336" s="104"/>
      <c r="CA2336" s="104"/>
      <c r="CB2336" s="104"/>
      <c r="CC2336" s="104"/>
      <c r="CD2336" s="104"/>
      <c r="CE2336" s="104"/>
      <c r="CF2336" s="104"/>
      <c r="CG2336" s="104"/>
      <c r="CH2336" s="104"/>
      <c r="CI2336" s="104"/>
      <c r="CJ2336" s="104"/>
      <c r="CK2336" s="104"/>
      <c r="CL2336" s="104"/>
      <c r="CM2336" s="104"/>
      <c r="CN2336" s="104"/>
      <c r="CO2336" s="104"/>
      <c r="CP2336" s="104"/>
      <c r="CQ2336" s="104"/>
      <c r="CR2336" s="104"/>
      <c r="CS2336" s="104"/>
      <c r="CT2336" s="104"/>
      <c r="CU2336" s="104"/>
      <c r="CV2336" s="104"/>
      <c r="CW2336" s="104"/>
      <c r="CX2336" s="104"/>
      <c r="CY2336" s="104"/>
      <c r="CZ2336" s="104"/>
      <c r="DA2336" s="104"/>
      <c r="DB2336" s="104"/>
      <c r="DC2336" s="104"/>
      <c r="DD2336" s="104"/>
      <c r="DE2336" s="104"/>
      <c r="DF2336" s="104"/>
      <c r="DG2336" s="104"/>
      <c r="DH2336" s="104"/>
      <c r="DI2336" s="104"/>
      <c r="DJ2336" s="107"/>
    </row>
    <row r="2337" spans="1:114" x14ac:dyDescent="0.2">
      <c r="A2337" s="164"/>
      <c r="B2337" s="165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Q2337" s="116"/>
      <c r="R2337" s="116"/>
      <c r="S2337" s="116"/>
      <c r="T2337" s="116"/>
      <c r="U2337" s="116"/>
      <c r="V2337" s="116"/>
      <c r="W2337" s="116"/>
      <c r="X2337" s="116"/>
      <c r="Y2337" s="122"/>
      <c r="Z2337" s="104"/>
      <c r="AA2337" s="104"/>
      <c r="AB2337" s="104"/>
      <c r="AC2337" s="104"/>
      <c r="AD2337" s="104"/>
      <c r="AE2337" s="104"/>
      <c r="AF2337" s="104"/>
      <c r="AG2337" s="104"/>
      <c r="AH2337" s="104"/>
      <c r="AI2337" s="104"/>
      <c r="AJ2337" s="104"/>
      <c r="AK2337" s="104"/>
      <c r="AL2337" s="104"/>
      <c r="AM2337" s="104"/>
      <c r="AN2337" s="104"/>
      <c r="AO2337" s="104"/>
      <c r="AP2337" s="104"/>
      <c r="AQ2337" s="104"/>
      <c r="AR2337" s="104"/>
      <c r="AS2337" s="104"/>
      <c r="AT2337" s="104"/>
      <c r="AU2337" s="104"/>
      <c r="AV2337" s="104"/>
      <c r="AW2337" s="104"/>
      <c r="AX2337" s="104"/>
      <c r="AY2337" s="104"/>
      <c r="AZ2337" s="104"/>
      <c r="BA2337" s="104"/>
      <c r="BB2337" s="104"/>
      <c r="BC2337" s="104"/>
      <c r="BD2337" s="104"/>
      <c r="BE2337" s="104"/>
      <c r="BF2337" s="104"/>
      <c r="BG2337" s="104"/>
      <c r="BH2337" s="104"/>
      <c r="BI2337" s="104"/>
      <c r="BJ2337" s="104"/>
      <c r="BK2337" s="104"/>
      <c r="BL2337" s="104"/>
      <c r="BM2337" s="104"/>
      <c r="BN2337" s="104"/>
      <c r="BO2337" s="104"/>
      <c r="BP2337" s="104"/>
      <c r="BQ2337" s="104"/>
      <c r="BR2337" s="104"/>
      <c r="BS2337" s="104"/>
      <c r="BT2337" s="104"/>
      <c r="BU2337" s="104"/>
      <c r="BV2337" s="104"/>
      <c r="BW2337" s="104"/>
      <c r="BX2337" s="104"/>
      <c r="BY2337" s="104"/>
      <c r="BZ2337" s="104"/>
      <c r="CA2337" s="104"/>
      <c r="CB2337" s="104"/>
      <c r="CC2337" s="104"/>
      <c r="CD2337" s="104"/>
      <c r="CE2337" s="104"/>
      <c r="CF2337" s="104"/>
      <c r="CG2337" s="104"/>
      <c r="CH2337" s="104"/>
      <c r="CI2337" s="104"/>
      <c r="CJ2337" s="104"/>
      <c r="CK2337" s="104"/>
      <c r="CL2337" s="104"/>
      <c r="CM2337" s="104"/>
      <c r="CN2337" s="104"/>
      <c r="CO2337" s="104"/>
      <c r="CP2337" s="104"/>
      <c r="CQ2337" s="104"/>
      <c r="CR2337" s="104"/>
      <c r="CS2337" s="104"/>
      <c r="CT2337" s="104"/>
      <c r="CU2337" s="104"/>
      <c r="CV2337" s="104"/>
      <c r="CW2337" s="104"/>
      <c r="CX2337" s="104"/>
      <c r="CY2337" s="104"/>
      <c r="CZ2337" s="104"/>
      <c r="DA2337" s="104"/>
      <c r="DB2337" s="104"/>
      <c r="DC2337" s="104"/>
      <c r="DD2337" s="104"/>
      <c r="DE2337" s="104"/>
      <c r="DF2337" s="104"/>
      <c r="DG2337" s="104"/>
      <c r="DH2337" s="104"/>
      <c r="DI2337" s="104"/>
      <c r="DJ2337" s="107"/>
    </row>
    <row r="2338" spans="1:114" x14ac:dyDescent="0.2">
      <c r="A2338" s="164"/>
      <c r="B2338" s="165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Q2338" s="116"/>
      <c r="R2338" s="116"/>
      <c r="S2338" s="116"/>
      <c r="T2338" s="116"/>
      <c r="U2338" s="116"/>
      <c r="V2338" s="116"/>
      <c r="W2338" s="116"/>
      <c r="X2338" s="116"/>
      <c r="Y2338" s="122"/>
      <c r="Z2338" s="104"/>
      <c r="AA2338" s="104"/>
      <c r="AB2338" s="104"/>
      <c r="AC2338" s="104"/>
      <c r="AD2338" s="104"/>
      <c r="AE2338" s="104"/>
      <c r="AF2338" s="104"/>
      <c r="AG2338" s="104"/>
      <c r="AH2338" s="104"/>
      <c r="AI2338" s="104"/>
      <c r="AJ2338" s="104"/>
      <c r="AK2338" s="104"/>
      <c r="AL2338" s="104"/>
      <c r="AM2338" s="104"/>
      <c r="AN2338" s="104"/>
      <c r="AO2338" s="104"/>
      <c r="AP2338" s="104"/>
      <c r="AQ2338" s="104"/>
      <c r="AR2338" s="104"/>
      <c r="AS2338" s="104"/>
      <c r="AT2338" s="104"/>
      <c r="AU2338" s="104"/>
      <c r="AV2338" s="104"/>
      <c r="AW2338" s="104"/>
      <c r="AX2338" s="104"/>
      <c r="AY2338" s="104"/>
      <c r="AZ2338" s="104"/>
      <c r="BA2338" s="104"/>
      <c r="BB2338" s="104"/>
      <c r="BC2338" s="104"/>
      <c r="BD2338" s="104"/>
      <c r="BE2338" s="104"/>
      <c r="BF2338" s="104"/>
      <c r="BG2338" s="104"/>
      <c r="BH2338" s="104"/>
      <c r="BI2338" s="104"/>
      <c r="BJ2338" s="104"/>
      <c r="BK2338" s="104"/>
      <c r="BL2338" s="104"/>
      <c r="BM2338" s="104"/>
      <c r="BN2338" s="104"/>
      <c r="BO2338" s="104"/>
      <c r="BP2338" s="104"/>
      <c r="BQ2338" s="104"/>
      <c r="BR2338" s="104"/>
      <c r="BS2338" s="104"/>
      <c r="BT2338" s="104"/>
      <c r="BU2338" s="104"/>
      <c r="BV2338" s="104"/>
      <c r="BW2338" s="104"/>
      <c r="BX2338" s="104"/>
      <c r="BY2338" s="104"/>
      <c r="BZ2338" s="104"/>
      <c r="CA2338" s="104"/>
      <c r="CB2338" s="104"/>
      <c r="CC2338" s="104"/>
      <c r="CD2338" s="104"/>
      <c r="CE2338" s="104"/>
      <c r="CF2338" s="104"/>
      <c r="CG2338" s="104"/>
      <c r="CH2338" s="104"/>
      <c r="CI2338" s="104"/>
      <c r="CJ2338" s="104"/>
      <c r="CK2338" s="104"/>
      <c r="CL2338" s="104"/>
      <c r="CM2338" s="104"/>
      <c r="CN2338" s="104"/>
      <c r="CO2338" s="104"/>
      <c r="CP2338" s="104"/>
      <c r="CQ2338" s="104"/>
      <c r="CR2338" s="104"/>
      <c r="CS2338" s="104"/>
      <c r="CT2338" s="104"/>
      <c r="CU2338" s="104"/>
      <c r="CV2338" s="104"/>
      <c r="CW2338" s="104"/>
      <c r="CX2338" s="104"/>
      <c r="CY2338" s="104"/>
      <c r="CZ2338" s="104"/>
      <c r="DA2338" s="104"/>
      <c r="DB2338" s="104"/>
      <c r="DC2338" s="104"/>
      <c r="DD2338" s="104"/>
      <c r="DE2338" s="104"/>
      <c r="DF2338" s="104"/>
      <c r="DG2338" s="104"/>
      <c r="DH2338" s="104"/>
      <c r="DI2338" s="104"/>
      <c r="DJ2338" s="107"/>
    </row>
    <row r="2339" spans="1:114" x14ac:dyDescent="0.2">
      <c r="A2339" s="164"/>
      <c r="B2339" s="165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Q2339" s="116"/>
      <c r="R2339" s="116"/>
      <c r="S2339" s="116"/>
      <c r="T2339" s="116"/>
      <c r="U2339" s="116"/>
      <c r="V2339" s="116"/>
      <c r="W2339" s="116"/>
      <c r="X2339" s="116"/>
      <c r="Y2339" s="122"/>
      <c r="Z2339" s="104"/>
      <c r="AA2339" s="104"/>
      <c r="AB2339" s="104"/>
      <c r="AC2339" s="104"/>
      <c r="AD2339" s="104"/>
      <c r="AE2339" s="104"/>
      <c r="AF2339" s="104"/>
      <c r="AG2339" s="104"/>
      <c r="AH2339" s="104"/>
      <c r="AI2339" s="104"/>
      <c r="AJ2339" s="104"/>
      <c r="AK2339" s="104"/>
      <c r="AL2339" s="104"/>
      <c r="AM2339" s="104"/>
      <c r="AN2339" s="104"/>
      <c r="AO2339" s="104"/>
      <c r="AP2339" s="104"/>
      <c r="AQ2339" s="104"/>
      <c r="AR2339" s="104"/>
      <c r="AS2339" s="104"/>
      <c r="AT2339" s="104"/>
      <c r="AU2339" s="104"/>
      <c r="AV2339" s="104"/>
      <c r="AW2339" s="104"/>
      <c r="AX2339" s="104"/>
      <c r="AY2339" s="104"/>
      <c r="AZ2339" s="104"/>
      <c r="BA2339" s="104"/>
      <c r="BB2339" s="104"/>
      <c r="BC2339" s="104"/>
      <c r="BD2339" s="104"/>
      <c r="BE2339" s="104"/>
      <c r="BF2339" s="104"/>
      <c r="BG2339" s="104"/>
      <c r="BH2339" s="104"/>
      <c r="BI2339" s="104"/>
      <c r="BJ2339" s="104"/>
      <c r="BK2339" s="104"/>
      <c r="BL2339" s="104"/>
      <c r="BM2339" s="104"/>
      <c r="BN2339" s="104"/>
      <c r="BO2339" s="104"/>
      <c r="BP2339" s="104"/>
      <c r="BQ2339" s="104"/>
      <c r="BR2339" s="104"/>
      <c r="BS2339" s="104"/>
      <c r="BT2339" s="104"/>
      <c r="BU2339" s="104"/>
      <c r="BV2339" s="104"/>
      <c r="BW2339" s="104"/>
      <c r="BX2339" s="104"/>
      <c r="BY2339" s="104"/>
      <c r="BZ2339" s="104"/>
      <c r="CA2339" s="104"/>
      <c r="CB2339" s="104"/>
      <c r="CC2339" s="104"/>
      <c r="CD2339" s="104"/>
      <c r="CE2339" s="104"/>
      <c r="CF2339" s="104"/>
      <c r="CG2339" s="104"/>
      <c r="CH2339" s="104"/>
      <c r="CI2339" s="104"/>
      <c r="CJ2339" s="104"/>
      <c r="CK2339" s="104"/>
      <c r="CL2339" s="104"/>
      <c r="CM2339" s="104"/>
      <c r="CN2339" s="104"/>
      <c r="CO2339" s="104"/>
      <c r="CP2339" s="104"/>
      <c r="CQ2339" s="104"/>
      <c r="CR2339" s="104"/>
      <c r="CS2339" s="104"/>
      <c r="CT2339" s="104"/>
      <c r="CU2339" s="104"/>
      <c r="CV2339" s="104"/>
      <c r="CW2339" s="104"/>
      <c r="CX2339" s="104"/>
      <c r="CY2339" s="104"/>
      <c r="CZ2339" s="104"/>
      <c r="DA2339" s="104"/>
      <c r="DB2339" s="104"/>
      <c r="DC2339" s="104"/>
      <c r="DD2339" s="104"/>
      <c r="DE2339" s="104"/>
      <c r="DF2339" s="104"/>
      <c r="DG2339" s="104"/>
      <c r="DH2339" s="104"/>
      <c r="DI2339" s="104"/>
      <c r="DJ2339" s="107"/>
    </row>
    <row r="2340" spans="1:114" x14ac:dyDescent="0.2">
      <c r="A2340" s="164"/>
      <c r="B2340" s="165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Q2340" s="116"/>
      <c r="R2340" s="116"/>
      <c r="S2340" s="116"/>
      <c r="T2340" s="116"/>
      <c r="U2340" s="116"/>
      <c r="V2340" s="116"/>
      <c r="W2340" s="116"/>
      <c r="X2340" s="116"/>
      <c r="Y2340" s="122"/>
      <c r="Z2340" s="104"/>
      <c r="AA2340" s="104"/>
      <c r="AB2340" s="104"/>
      <c r="AC2340" s="104"/>
      <c r="AD2340" s="104"/>
      <c r="AE2340" s="104"/>
      <c r="AF2340" s="104"/>
      <c r="AG2340" s="104"/>
      <c r="AH2340" s="104"/>
      <c r="AI2340" s="104"/>
      <c r="AJ2340" s="104"/>
      <c r="AK2340" s="104"/>
      <c r="AL2340" s="104"/>
      <c r="AM2340" s="104"/>
      <c r="AN2340" s="104"/>
      <c r="AO2340" s="104"/>
      <c r="AP2340" s="104"/>
      <c r="AQ2340" s="104"/>
      <c r="AR2340" s="104"/>
      <c r="AS2340" s="104"/>
      <c r="AT2340" s="104"/>
      <c r="AU2340" s="104"/>
      <c r="AV2340" s="104"/>
      <c r="AW2340" s="104"/>
      <c r="AX2340" s="104"/>
      <c r="AY2340" s="104"/>
      <c r="AZ2340" s="104"/>
      <c r="BA2340" s="104"/>
      <c r="BB2340" s="104"/>
      <c r="BC2340" s="104"/>
      <c r="BD2340" s="104"/>
      <c r="BE2340" s="104"/>
      <c r="BF2340" s="104"/>
      <c r="BG2340" s="104"/>
      <c r="BH2340" s="104"/>
      <c r="BI2340" s="104"/>
      <c r="BJ2340" s="104"/>
      <c r="BK2340" s="104"/>
      <c r="BL2340" s="104"/>
      <c r="BM2340" s="104"/>
      <c r="BN2340" s="104"/>
      <c r="BO2340" s="104"/>
      <c r="BP2340" s="104"/>
      <c r="BQ2340" s="104"/>
      <c r="BR2340" s="104"/>
      <c r="BS2340" s="104"/>
      <c r="BT2340" s="104"/>
      <c r="BU2340" s="104"/>
      <c r="BV2340" s="104"/>
      <c r="BW2340" s="104"/>
      <c r="BX2340" s="104"/>
      <c r="BY2340" s="104"/>
      <c r="BZ2340" s="104"/>
      <c r="CA2340" s="104"/>
      <c r="CB2340" s="104"/>
      <c r="CC2340" s="104"/>
      <c r="CD2340" s="104"/>
      <c r="CE2340" s="104"/>
      <c r="CF2340" s="104"/>
      <c r="CG2340" s="104"/>
      <c r="CH2340" s="104"/>
      <c r="CI2340" s="104"/>
      <c r="CJ2340" s="104"/>
      <c r="CK2340" s="104"/>
      <c r="CL2340" s="104"/>
      <c r="CM2340" s="104"/>
      <c r="CN2340" s="104"/>
      <c r="CO2340" s="104"/>
      <c r="CP2340" s="104"/>
      <c r="CQ2340" s="104"/>
      <c r="CR2340" s="104"/>
      <c r="CS2340" s="104"/>
      <c r="CT2340" s="104"/>
      <c r="CU2340" s="104"/>
      <c r="CV2340" s="104"/>
      <c r="CW2340" s="104"/>
      <c r="CX2340" s="104"/>
      <c r="CY2340" s="104"/>
      <c r="CZ2340" s="104"/>
      <c r="DA2340" s="104"/>
      <c r="DB2340" s="104"/>
      <c r="DC2340" s="104"/>
      <c r="DD2340" s="104"/>
      <c r="DE2340" s="104"/>
      <c r="DF2340" s="104"/>
      <c r="DG2340" s="104"/>
      <c r="DH2340" s="104"/>
      <c r="DI2340" s="104"/>
      <c r="DJ2340" s="107"/>
    </row>
    <row r="2341" spans="1:114" x14ac:dyDescent="0.2">
      <c r="A2341" s="164"/>
      <c r="B2341" s="165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Q2341" s="116"/>
      <c r="R2341" s="116"/>
      <c r="S2341" s="116"/>
      <c r="T2341" s="116"/>
      <c r="U2341" s="116"/>
      <c r="V2341" s="116"/>
      <c r="W2341" s="116"/>
      <c r="X2341" s="116"/>
      <c r="Y2341" s="122"/>
      <c r="Z2341" s="104"/>
      <c r="AA2341" s="104"/>
      <c r="AB2341" s="104"/>
      <c r="AC2341" s="104"/>
      <c r="AD2341" s="104"/>
      <c r="AE2341" s="104"/>
      <c r="AF2341" s="104"/>
      <c r="AG2341" s="104"/>
      <c r="AH2341" s="104"/>
      <c r="AI2341" s="104"/>
      <c r="AJ2341" s="104"/>
      <c r="AK2341" s="104"/>
      <c r="AL2341" s="104"/>
      <c r="AM2341" s="104"/>
      <c r="AN2341" s="104"/>
      <c r="AO2341" s="104"/>
      <c r="AP2341" s="104"/>
      <c r="AQ2341" s="104"/>
      <c r="AR2341" s="104"/>
      <c r="AS2341" s="104"/>
      <c r="AT2341" s="104"/>
      <c r="AU2341" s="104"/>
      <c r="AV2341" s="104"/>
      <c r="AW2341" s="104"/>
      <c r="AX2341" s="104"/>
      <c r="AY2341" s="104"/>
      <c r="AZ2341" s="104"/>
      <c r="BA2341" s="104"/>
      <c r="BB2341" s="104"/>
      <c r="BC2341" s="104"/>
      <c r="BD2341" s="104"/>
      <c r="BE2341" s="104"/>
      <c r="BF2341" s="104"/>
      <c r="BG2341" s="104"/>
      <c r="BH2341" s="104"/>
      <c r="BI2341" s="104"/>
      <c r="BJ2341" s="104"/>
      <c r="BK2341" s="104"/>
      <c r="BL2341" s="104"/>
      <c r="BM2341" s="104"/>
      <c r="BN2341" s="104"/>
      <c r="BO2341" s="104"/>
      <c r="BP2341" s="104"/>
      <c r="BQ2341" s="104"/>
      <c r="BR2341" s="104"/>
      <c r="BS2341" s="104"/>
      <c r="BT2341" s="104"/>
      <c r="BU2341" s="104"/>
      <c r="BV2341" s="104"/>
      <c r="BW2341" s="104"/>
      <c r="BX2341" s="104"/>
      <c r="BY2341" s="104"/>
      <c r="BZ2341" s="104"/>
      <c r="CA2341" s="104"/>
      <c r="CB2341" s="104"/>
      <c r="CC2341" s="104"/>
      <c r="CD2341" s="104"/>
      <c r="CE2341" s="104"/>
      <c r="CF2341" s="104"/>
      <c r="CG2341" s="104"/>
      <c r="CH2341" s="104"/>
      <c r="CI2341" s="104"/>
      <c r="CJ2341" s="104"/>
      <c r="CK2341" s="104"/>
      <c r="CL2341" s="104"/>
      <c r="CM2341" s="104"/>
      <c r="CN2341" s="104"/>
      <c r="CO2341" s="104"/>
      <c r="CP2341" s="104"/>
      <c r="CQ2341" s="104"/>
      <c r="CR2341" s="104"/>
      <c r="CS2341" s="104"/>
      <c r="CT2341" s="104"/>
      <c r="CU2341" s="104"/>
      <c r="CV2341" s="104"/>
      <c r="CW2341" s="104"/>
      <c r="CX2341" s="104"/>
      <c r="CY2341" s="104"/>
      <c r="CZ2341" s="104"/>
      <c r="DA2341" s="104"/>
      <c r="DB2341" s="104"/>
      <c r="DC2341" s="104"/>
      <c r="DD2341" s="104"/>
      <c r="DE2341" s="104"/>
      <c r="DF2341" s="104"/>
      <c r="DG2341" s="104"/>
      <c r="DH2341" s="104"/>
      <c r="DI2341" s="104"/>
      <c r="DJ2341" s="107"/>
    </row>
    <row r="2342" spans="1:114" x14ac:dyDescent="0.2">
      <c r="A2342" s="164"/>
      <c r="B2342" s="165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Q2342" s="116"/>
      <c r="R2342" s="116"/>
      <c r="S2342" s="116"/>
      <c r="T2342" s="116"/>
      <c r="U2342" s="116"/>
      <c r="V2342" s="116"/>
      <c r="W2342" s="116"/>
      <c r="X2342" s="116"/>
      <c r="Y2342" s="122"/>
      <c r="Z2342" s="104"/>
      <c r="AA2342" s="104"/>
      <c r="AB2342" s="104"/>
      <c r="AC2342" s="104"/>
      <c r="AD2342" s="104"/>
      <c r="AE2342" s="104"/>
      <c r="AF2342" s="104"/>
      <c r="AG2342" s="104"/>
      <c r="AH2342" s="104"/>
      <c r="AI2342" s="104"/>
      <c r="AJ2342" s="104"/>
      <c r="AK2342" s="104"/>
      <c r="AL2342" s="104"/>
      <c r="AM2342" s="104"/>
      <c r="AN2342" s="104"/>
      <c r="AO2342" s="104"/>
      <c r="AP2342" s="104"/>
      <c r="AQ2342" s="104"/>
      <c r="AR2342" s="104"/>
      <c r="AS2342" s="104"/>
      <c r="AT2342" s="104"/>
      <c r="AU2342" s="104"/>
      <c r="AV2342" s="104"/>
      <c r="AW2342" s="104"/>
      <c r="AX2342" s="104"/>
      <c r="AY2342" s="104"/>
      <c r="AZ2342" s="104"/>
      <c r="BA2342" s="104"/>
      <c r="BB2342" s="104"/>
      <c r="BC2342" s="104"/>
      <c r="BD2342" s="104"/>
      <c r="BE2342" s="104"/>
      <c r="BF2342" s="104"/>
      <c r="BG2342" s="104"/>
      <c r="BH2342" s="104"/>
      <c r="BI2342" s="104"/>
      <c r="BJ2342" s="104"/>
      <c r="BK2342" s="104"/>
      <c r="BL2342" s="104"/>
      <c r="BM2342" s="104"/>
      <c r="BN2342" s="104"/>
      <c r="BO2342" s="104"/>
      <c r="BP2342" s="104"/>
      <c r="BQ2342" s="104"/>
      <c r="BR2342" s="104"/>
      <c r="BS2342" s="104"/>
      <c r="BT2342" s="104"/>
      <c r="BU2342" s="104"/>
      <c r="BV2342" s="104"/>
      <c r="BW2342" s="104"/>
      <c r="BX2342" s="104"/>
      <c r="BY2342" s="104"/>
      <c r="BZ2342" s="104"/>
      <c r="CA2342" s="104"/>
      <c r="CB2342" s="104"/>
      <c r="CC2342" s="104"/>
      <c r="CD2342" s="104"/>
      <c r="CE2342" s="104"/>
      <c r="CF2342" s="104"/>
      <c r="CG2342" s="104"/>
      <c r="CH2342" s="104"/>
      <c r="CI2342" s="104"/>
      <c r="CJ2342" s="104"/>
      <c r="CK2342" s="104"/>
      <c r="CL2342" s="104"/>
      <c r="CM2342" s="104"/>
      <c r="CN2342" s="104"/>
      <c r="CO2342" s="104"/>
      <c r="CP2342" s="104"/>
      <c r="CQ2342" s="104"/>
      <c r="CR2342" s="104"/>
      <c r="CS2342" s="104"/>
      <c r="CT2342" s="104"/>
      <c r="CU2342" s="104"/>
      <c r="CV2342" s="104"/>
      <c r="CW2342" s="104"/>
      <c r="CX2342" s="104"/>
      <c r="CY2342" s="104"/>
      <c r="CZ2342" s="104"/>
      <c r="DA2342" s="104"/>
      <c r="DB2342" s="104"/>
      <c r="DC2342" s="104"/>
      <c r="DD2342" s="104"/>
      <c r="DE2342" s="104"/>
      <c r="DF2342" s="104"/>
      <c r="DG2342" s="104"/>
      <c r="DH2342" s="104"/>
      <c r="DI2342" s="104"/>
      <c r="DJ2342" s="107"/>
    </row>
    <row r="2343" spans="1:114" x14ac:dyDescent="0.2">
      <c r="A2343" s="164"/>
      <c r="B2343" s="165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Q2343" s="116"/>
      <c r="R2343" s="116"/>
      <c r="S2343" s="116"/>
      <c r="T2343" s="116"/>
      <c r="U2343" s="116"/>
      <c r="V2343" s="116"/>
      <c r="W2343" s="116"/>
      <c r="X2343" s="116"/>
      <c r="Y2343" s="122"/>
      <c r="Z2343" s="104"/>
      <c r="AA2343" s="104"/>
      <c r="AB2343" s="104"/>
      <c r="AC2343" s="104"/>
      <c r="AD2343" s="104"/>
      <c r="AE2343" s="104"/>
      <c r="AF2343" s="104"/>
      <c r="AG2343" s="104"/>
      <c r="AH2343" s="104"/>
      <c r="AI2343" s="104"/>
      <c r="AJ2343" s="104"/>
      <c r="AK2343" s="104"/>
      <c r="AL2343" s="104"/>
      <c r="AM2343" s="104"/>
      <c r="AN2343" s="104"/>
      <c r="AO2343" s="104"/>
      <c r="AP2343" s="104"/>
      <c r="AQ2343" s="104"/>
      <c r="AR2343" s="104"/>
      <c r="AS2343" s="104"/>
      <c r="AT2343" s="104"/>
      <c r="AU2343" s="104"/>
      <c r="AV2343" s="104"/>
      <c r="AW2343" s="104"/>
      <c r="AX2343" s="104"/>
      <c r="AY2343" s="104"/>
      <c r="AZ2343" s="104"/>
      <c r="BA2343" s="104"/>
      <c r="BB2343" s="104"/>
      <c r="BC2343" s="104"/>
      <c r="BD2343" s="104"/>
      <c r="BE2343" s="104"/>
      <c r="BF2343" s="104"/>
      <c r="BG2343" s="104"/>
      <c r="BH2343" s="104"/>
      <c r="BI2343" s="104"/>
      <c r="BJ2343" s="104"/>
      <c r="BK2343" s="104"/>
      <c r="BL2343" s="104"/>
      <c r="BM2343" s="104"/>
      <c r="BN2343" s="104"/>
      <c r="BO2343" s="104"/>
      <c r="BP2343" s="104"/>
      <c r="BQ2343" s="104"/>
      <c r="BR2343" s="104"/>
      <c r="BS2343" s="104"/>
      <c r="BT2343" s="104"/>
      <c r="BU2343" s="104"/>
      <c r="BV2343" s="104"/>
      <c r="BW2343" s="104"/>
      <c r="BX2343" s="104"/>
      <c r="BY2343" s="104"/>
      <c r="BZ2343" s="104"/>
      <c r="CA2343" s="104"/>
      <c r="CB2343" s="104"/>
      <c r="CC2343" s="104"/>
      <c r="CD2343" s="104"/>
      <c r="CE2343" s="104"/>
      <c r="CF2343" s="104"/>
      <c r="CG2343" s="104"/>
      <c r="CH2343" s="104"/>
      <c r="CI2343" s="104"/>
      <c r="CJ2343" s="104"/>
      <c r="CK2343" s="104"/>
      <c r="CL2343" s="104"/>
      <c r="CM2343" s="104"/>
      <c r="CN2343" s="104"/>
      <c r="CO2343" s="104"/>
      <c r="CP2343" s="104"/>
      <c r="CQ2343" s="104"/>
      <c r="CR2343" s="104"/>
      <c r="CS2343" s="104"/>
      <c r="CT2343" s="104"/>
      <c r="CU2343" s="104"/>
      <c r="CV2343" s="104"/>
      <c r="CW2343" s="104"/>
      <c r="CX2343" s="104"/>
      <c r="CY2343" s="104"/>
      <c r="CZ2343" s="104"/>
      <c r="DA2343" s="104"/>
      <c r="DB2343" s="104"/>
      <c r="DC2343" s="104"/>
      <c r="DD2343" s="104"/>
      <c r="DE2343" s="104"/>
      <c r="DF2343" s="104"/>
      <c r="DG2343" s="104"/>
      <c r="DH2343" s="104"/>
      <c r="DI2343" s="104"/>
      <c r="DJ2343" s="107"/>
    </row>
    <row r="2344" spans="1:114" x14ac:dyDescent="0.2">
      <c r="A2344" s="164"/>
      <c r="B2344" s="165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Q2344" s="116"/>
      <c r="R2344" s="116"/>
      <c r="S2344" s="116"/>
      <c r="T2344" s="116"/>
      <c r="U2344" s="116"/>
      <c r="V2344" s="116"/>
      <c r="W2344" s="116"/>
      <c r="X2344" s="116"/>
      <c r="Y2344" s="122"/>
      <c r="Z2344" s="104"/>
      <c r="AA2344" s="104"/>
      <c r="AB2344" s="104"/>
      <c r="AC2344" s="104"/>
      <c r="AD2344" s="104"/>
      <c r="AE2344" s="104"/>
      <c r="AF2344" s="104"/>
      <c r="AG2344" s="104"/>
      <c r="AH2344" s="104"/>
      <c r="AI2344" s="104"/>
      <c r="AJ2344" s="104"/>
      <c r="AK2344" s="104"/>
      <c r="AL2344" s="104"/>
      <c r="AM2344" s="104"/>
      <c r="AN2344" s="104"/>
      <c r="AO2344" s="104"/>
      <c r="AP2344" s="104"/>
      <c r="AQ2344" s="104"/>
      <c r="AR2344" s="104"/>
      <c r="AS2344" s="104"/>
      <c r="AT2344" s="104"/>
      <c r="AU2344" s="104"/>
      <c r="AV2344" s="104"/>
      <c r="AW2344" s="104"/>
      <c r="AX2344" s="104"/>
      <c r="AY2344" s="104"/>
      <c r="AZ2344" s="104"/>
      <c r="BA2344" s="104"/>
      <c r="BB2344" s="104"/>
      <c r="BC2344" s="104"/>
      <c r="BD2344" s="104"/>
      <c r="BE2344" s="104"/>
      <c r="BF2344" s="104"/>
      <c r="BG2344" s="104"/>
      <c r="BH2344" s="104"/>
      <c r="BI2344" s="104"/>
      <c r="BJ2344" s="104"/>
      <c r="BK2344" s="104"/>
      <c r="BL2344" s="104"/>
      <c r="BM2344" s="104"/>
      <c r="BN2344" s="104"/>
      <c r="BO2344" s="104"/>
      <c r="BP2344" s="104"/>
      <c r="BQ2344" s="104"/>
      <c r="BR2344" s="104"/>
      <c r="BS2344" s="104"/>
      <c r="BT2344" s="104"/>
      <c r="BU2344" s="104"/>
      <c r="BV2344" s="104"/>
      <c r="BW2344" s="104"/>
      <c r="BX2344" s="104"/>
      <c r="BY2344" s="104"/>
      <c r="BZ2344" s="104"/>
      <c r="CA2344" s="104"/>
      <c r="CB2344" s="104"/>
      <c r="CC2344" s="104"/>
      <c r="CD2344" s="104"/>
      <c r="CE2344" s="104"/>
      <c r="CF2344" s="104"/>
      <c r="CG2344" s="104"/>
      <c r="CH2344" s="104"/>
      <c r="CI2344" s="104"/>
      <c r="CJ2344" s="104"/>
      <c r="CK2344" s="104"/>
      <c r="CL2344" s="104"/>
      <c r="CM2344" s="104"/>
      <c r="CN2344" s="104"/>
      <c r="CO2344" s="104"/>
      <c r="CP2344" s="104"/>
      <c r="CQ2344" s="104"/>
      <c r="CR2344" s="104"/>
      <c r="CS2344" s="104"/>
      <c r="CT2344" s="104"/>
      <c r="CU2344" s="104"/>
      <c r="CV2344" s="104"/>
      <c r="CW2344" s="104"/>
      <c r="CX2344" s="104"/>
      <c r="CY2344" s="104"/>
      <c r="CZ2344" s="104"/>
      <c r="DA2344" s="104"/>
      <c r="DB2344" s="104"/>
      <c r="DC2344" s="104"/>
      <c r="DD2344" s="104"/>
      <c r="DE2344" s="104"/>
      <c r="DF2344" s="104"/>
      <c r="DG2344" s="104"/>
      <c r="DH2344" s="104"/>
      <c r="DI2344" s="104"/>
      <c r="DJ2344" s="107"/>
    </row>
    <row r="2345" spans="1:114" x14ac:dyDescent="0.2">
      <c r="A2345" s="164"/>
      <c r="B2345" s="165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Q2345" s="116"/>
      <c r="R2345" s="116"/>
      <c r="S2345" s="116"/>
      <c r="T2345" s="116"/>
      <c r="U2345" s="116"/>
      <c r="V2345" s="116"/>
      <c r="W2345" s="116"/>
      <c r="X2345" s="116"/>
      <c r="Y2345" s="122"/>
      <c r="Z2345" s="104"/>
      <c r="AA2345" s="104"/>
      <c r="AB2345" s="104"/>
      <c r="AC2345" s="104"/>
      <c r="AD2345" s="104"/>
      <c r="AE2345" s="104"/>
      <c r="AF2345" s="104"/>
      <c r="AG2345" s="104"/>
      <c r="AH2345" s="104"/>
      <c r="AI2345" s="104"/>
      <c r="AJ2345" s="104"/>
      <c r="AK2345" s="104"/>
      <c r="AL2345" s="104"/>
      <c r="AM2345" s="104"/>
      <c r="AN2345" s="104"/>
      <c r="AO2345" s="104"/>
      <c r="AP2345" s="104"/>
      <c r="AQ2345" s="104"/>
      <c r="AR2345" s="104"/>
      <c r="AS2345" s="104"/>
      <c r="AT2345" s="104"/>
      <c r="AU2345" s="104"/>
      <c r="AV2345" s="104"/>
      <c r="AW2345" s="104"/>
      <c r="AX2345" s="104"/>
      <c r="AY2345" s="104"/>
      <c r="AZ2345" s="104"/>
      <c r="BA2345" s="104"/>
      <c r="BB2345" s="104"/>
      <c r="BC2345" s="104"/>
      <c r="BD2345" s="104"/>
      <c r="BE2345" s="104"/>
      <c r="BF2345" s="104"/>
      <c r="BG2345" s="104"/>
      <c r="BH2345" s="104"/>
      <c r="BI2345" s="104"/>
      <c r="BJ2345" s="104"/>
      <c r="BK2345" s="104"/>
      <c r="BL2345" s="104"/>
      <c r="BM2345" s="104"/>
      <c r="BN2345" s="104"/>
      <c r="BO2345" s="104"/>
      <c r="BP2345" s="104"/>
      <c r="BQ2345" s="104"/>
      <c r="BR2345" s="104"/>
      <c r="BS2345" s="104"/>
      <c r="BT2345" s="104"/>
      <c r="BU2345" s="104"/>
      <c r="BV2345" s="104"/>
      <c r="BW2345" s="104"/>
      <c r="BX2345" s="104"/>
      <c r="BY2345" s="104"/>
      <c r="BZ2345" s="104"/>
      <c r="CA2345" s="104"/>
      <c r="CB2345" s="104"/>
      <c r="CC2345" s="104"/>
      <c r="CD2345" s="104"/>
      <c r="CE2345" s="104"/>
      <c r="CF2345" s="104"/>
      <c r="CG2345" s="104"/>
      <c r="CH2345" s="104"/>
      <c r="CI2345" s="104"/>
      <c r="CJ2345" s="104"/>
      <c r="CK2345" s="104"/>
      <c r="CL2345" s="104"/>
      <c r="CM2345" s="104"/>
      <c r="CN2345" s="104"/>
      <c r="CO2345" s="104"/>
      <c r="CP2345" s="104"/>
      <c r="CQ2345" s="104"/>
      <c r="CR2345" s="104"/>
      <c r="CS2345" s="104"/>
      <c r="CT2345" s="104"/>
      <c r="CU2345" s="104"/>
      <c r="CV2345" s="104"/>
      <c r="CW2345" s="104"/>
      <c r="CX2345" s="104"/>
      <c r="CY2345" s="104"/>
      <c r="CZ2345" s="104"/>
      <c r="DA2345" s="104"/>
      <c r="DB2345" s="104"/>
      <c r="DC2345" s="104"/>
      <c r="DD2345" s="104"/>
      <c r="DE2345" s="104"/>
      <c r="DF2345" s="104"/>
      <c r="DG2345" s="104"/>
      <c r="DH2345" s="104"/>
      <c r="DI2345" s="104"/>
      <c r="DJ2345" s="107"/>
    </row>
    <row r="2346" spans="1:114" x14ac:dyDescent="0.2">
      <c r="A2346" s="164"/>
      <c r="B2346" s="165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Q2346" s="116"/>
      <c r="R2346" s="116"/>
      <c r="S2346" s="116"/>
      <c r="T2346" s="116"/>
      <c r="U2346" s="116"/>
      <c r="V2346" s="116"/>
      <c r="W2346" s="116"/>
      <c r="X2346" s="116"/>
      <c r="Y2346" s="122"/>
      <c r="Z2346" s="104"/>
      <c r="AA2346" s="104"/>
      <c r="AB2346" s="104"/>
      <c r="AC2346" s="104"/>
      <c r="AD2346" s="104"/>
      <c r="AE2346" s="104"/>
      <c r="AF2346" s="104"/>
      <c r="AG2346" s="104"/>
      <c r="AH2346" s="104"/>
      <c r="AI2346" s="104"/>
      <c r="AJ2346" s="104"/>
      <c r="AK2346" s="104"/>
      <c r="AL2346" s="104"/>
      <c r="AM2346" s="104"/>
      <c r="AN2346" s="104"/>
      <c r="AO2346" s="104"/>
      <c r="AP2346" s="104"/>
      <c r="AQ2346" s="104"/>
      <c r="AR2346" s="104"/>
      <c r="AS2346" s="104"/>
      <c r="AT2346" s="104"/>
      <c r="AU2346" s="104"/>
      <c r="AV2346" s="104"/>
      <c r="AW2346" s="104"/>
      <c r="AX2346" s="104"/>
      <c r="AY2346" s="104"/>
      <c r="AZ2346" s="104"/>
      <c r="BA2346" s="104"/>
      <c r="BB2346" s="104"/>
      <c r="BC2346" s="104"/>
      <c r="BD2346" s="104"/>
      <c r="BE2346" s="104"/>
      <c r="BF2346" s="104"/>
      <c r="BG2346" s="104"/>
      <c r="BH2346" s="104"/>
      <c r="BI2346" s="104"/>
      <c r="BJ2346" s="104"/>
      <c r="BK2346" s="104"/>
      <c r="BL2346" s="104"/>
      <c r="BM2346" s="104"/>
      <c r="BN2346" s="104"/>
      <c r="BO2346" s="104"/>
      <c r="BP2346" s="104"/>
      <c r="BQ2346" s="104"/>
      <c r="BR2346" s="104"/>
      <c r="BS2346" s="104"/>
      <c r="BT2346" s="104"/>
      <c r="BU2346" s="104"/>
      <c r="BV2346" s="104"/>
      <c r="BW2346" s="104"/>
      <c r="BX2346" s="104"/>
      <c r="BY2346" s="104"/>
      <c r="BZ2346" s="104"/>
      <c r="CA2346" s="104"/>
      <c r="CB2346" s="104"/>
      <c r="CC2346" s="104"/>
      <c r="CD2346" s="104"/>
      <c r="CE2346" s="104"/>
      <c r="CF2346" s="104"/>
      <c r="CG2346" s="104"/>
      <c r="CH2346" s="104"/>
      <c r="CI2346" s="104"/>
      <c r="CJ2346" s="104"/>
      <c r="CK2346" s="104"/>
      <c r="CL2346" s="104"/>
      <c r="CM2346" s="104"/>
      <c r="CN2346" s="104"/>
      <c r="CO2346" s="104"/>
      <c r="CP2346" s="104"/>
      <c r="CQ2346" s="104"/>
      <c r="CR2346" s="104"/>
      <c r="CS2346" s="104"/>
      <c r="CT2346" s="104"/>
      <c r="CU2346" s="104"/>
      <c r="CV2346" s="104"/>
      <c r="CW2346" s="104"/>
      <c r="CX2346" s="104"/>
      <c r="CY2346" s="104"/>
      <c r="CZ2346" s="104"/>
      <c r="DA2346" s="104"/>
      <c r="DB2346" s="104"/>
      <c r="DC2346" s="104"/>
      <c r="DD2346" s="104"/>
      <c r="DE2346" s="104"/>
      <c r="DF2346" s="104"/>
      <c r="DG2346" s="104"/>
      <c r="DH2346" s="104"/>
      <c r="DI2346" s="104"/>
      <c r="DJ2346" s="107"/>
    </row>
    <row r="2347" spans="1:114" x14ac:dyDescent="0.2">
      <c r="A2347" s="164"/>
      <c r="B2347" s="165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Q2347" s="116"/>
      <c r="R2347" s="116"/>
      <c r="S2347" s="116"/>
      <c r="T2347" s="116"/>
      <c r="U2347" s="116"/>
      <c r="V2347" s="116"/>
      <c r="W2347" s="116"/>
      <c r="X2347" s="116"/>
      <c r="Y2347" s="122"/>
      <c r="Z2347" s="104"/>
      <c r="AA2347" s="104"/>
      <c r="AB2347" s="104"/>
      <c r="AC2347" s="104"/>
      <c r="AD2347" s="104"/>
      <c r="AE2347" s="104"/>
      <c r="AF2347" s="104"/>
      <c r="AG2347" s="104"/>
      <c r="AH2347" s="104"/>
      <c r="AI2347" s="104"/>
      <c r="AJ2347" s="104"/>
      <c r="AK2347" s="104"/>
      <c r="AL2347" s="104"/>
      <c r="AM2347" s="104"/>
      <c r="AN2347" s="104"/>
      <c r="AO2347" s="104"/>
      <c r="AP2347" s="104"/>
      <c r="AQ2347" s="104"/>
      <c r="AR2347" s="104"/>
      <c r="AS2347" s="104"/>
      <c r="AT2347" s="104"/>
      <c r="AU2347" s="104"/>
      <c r="AV2347" s="104"/>
      <c r="AW2347" s="104"/>
      <c r="AX2347" s="104"/>
      <c r="AY2347" s="104"/>
      <c r="AZ2347" s="104"/>
      <c r="BA2347" s="104"/>
      <c r="BB2347" s="104"/>
      <c r="BC2347" s="104"/>
      <c r="BD2347" s="104"/>
      <c r="BE2347" s="104"/>
      <c r="BF2347" s="104"/>
      <c r="BG2347" s="104"/>
      <c r="BH2347" s="104"/>
      <c r="BI2347" s="104"/>
      <c r="BJ2347" s="104"/>
      <c r="BK2347" s="104"/>
      <c r="BL2347" s="104"/>
      <c r="BM2347" s="104"/>
      <c r="BN2347" s="104"/>
      <c r="BO2347" s="104"/>
      <c r="BP2347" s="104"/>
      <c r="BQ2347" s="104"/>
      <c r="BR2347" s="104"/>
      <c r="BS2347" s="104"/>
      <c r="BT2347" s="104"/>
      <c r="BU2347" s="104"/>
      <c r="BV2347" s="104"/>
      <c r="BW2347" s="104"/>
      <c r="BX2347" s="104"/>
      <c r="BY2347" s="104"/>
      <c r="BZ2347" s="104"/>
      <c r="CA2347" s="104"/>
      <c r="CB2347" s="104"/>
      <c r="CC2347" s="104"/>
      <c r="CD2347" s="104"/>
      <c r="CE2347" s="104"/>
      <c r="CF2347" s="104"/>
      <c r="CG2347" s="104"/>
      <c r="CH2347" s="104"/>
      <c r="CI2347" s="104"/>
      <c r="CJ2347" s="104"/>
      <c r="CK2347" s="104"/>
      <c r="CL2347" s="104"/>
      <c r="CM2347" s="104"/>
      <c r="CN2347" s="104"/>
      <c r="CO2347" s="104"/>
      <c r="CP2347" s="104"/>
      <c r="CQ2347" s="104"/>
      <c r="CR2347" s="104"/>
      <c r="CS2347" s="104"/>
      <c r="CT2347" s="104"/>
      <c r="CU2347" s="104"/>
      <c r="CV2347" s="104"/>
      <c r="CW2347" s="104"/>
      <c r="CX2347" s="104"/>
      <c r="CY2347" s="104"/>
      <c r="CZ2347" s="104"/>
      <c r="DA2347" s="104"/>
      <c r="DB2347" s="104"/>
      <c r="DC2347" s="104"/>
      <c r="DD2347" s="104"/>
      <c r="DE2347" s="104"/>
      <c r="DF2347" s="104"/>
      <c r="DG2347" s="104"/>
      <c r="DH2347" s="104"/>
      <c r="DI2347" s="104"/>
      <c r="DJ2347" s="107"/>
    </row>
    <row r="2348" spans="1:114" x14ac:dyDescent="0.2">
      <c r="A2348" s="164"/>
      <c r="B2348" s="165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Q2348" s="116"/>
      <c r="R2348" s="116"/>
      <c r="S2348" s="116"/>
      <c r="T2348" s="116"/>
      <c r="U2348" s="116"/>
      <c r="V2348" s="116"/>
      <c r="W2348" s="116"/>
      <c r="X2348" s="116"/>
      <c r="Y2348" s="122"/>
      <c r="Z2348" s="104"/>
      <c r="AA2348" s="104"/>
      <c r="AB2348" s="104"/>
      <c r="AC2348" s="104"/>
      <c r="AD2348" s="104"/>
      <c r="AE2348" s="104"/>
      <c r="AF2348" s="104"/>
      <c r="AG2348" s="104"/>
      <c r="AH2348" s="104"/>
      <c r="AI2348" s="104"/>
      <c r="AJ2348" s="104"/>
      <c r="AK2348" s="104"/>
      <c r="AL2348" s="104"/>
      <c r="AM2348" s="104"/>
      <c r="AN2348" s="104"/>
      <c r="AO2348" s="104"/>
      <c r="AP2348" s="104"/>
      <c r="AQ2348" s="104"/>
      <c r="AR2348" s="104"/>
      <c r="AS2348" s="104"/>
      <c r="AT2348" s="104"/>
      <c r="AU2348" s="104"/>
      <c r="AV2348" s="104"/>
      <c r="AW2348" s="104"/>
      <c r="AX2348" s="104"/>
      <c r="AY2348" s="104"/>
      <c r="AZ2348" s="104"/>
      <c r="BA2348" s="104"/>
      <c r="BB2348" s="104"/>
      <c r="BC2348" s="104"/>
      <c r="BD2348" s="104"/>
      <c r="BE2348" s="104"/>
      <c r="BF2348" s="104"/>
      <c r="BG2348" s="104"/>
      <c r="BH2348" s="104"/>
      <c r="BI2348" s="104"/>
      <c r="BJ2348" s="104"/>
      <c r="BK2348" s="104"/>
      <c r="BL2348" s="104"/>
      <c r="BM2348" s="104"/>
      <c r="BN2348" s="104"/>
      <c r="BO2348" s="104"/>
      <c r="BP2348" s="104"/>
      <c r="BQ2348" s="104"/>
      <c r="BR2348" s="104"/>
      <c r="BS2348" s="104"/>
      <c r="BT2348" s="104"/>
      <c r="BU2348" s="104"/>
      <c r="BV2348" s="104"/>
      <c r="BW2348" s="104"/>
      <c r="BX2348" s="104"/>
      <c r="BY2348" s="104"/>
      <c r="BZ2348" s="104"/>
      <c r="CA2348" s="104"/>
      <c r="CB2348" s="104"/>
      <c r="CC2348" s="104"/>
      <c r="CD2348" s="104"/>
      <c r="CE2348" s="104"/>
      <c r="CF2348" s="104"/>
      <c r="CG2348" s="104"/>
      <c r="CH2348" s="104"/>
      <c r="CI2348" s="104"/>
      <c r="CJ2348" s="104"/>
      <c r="CK2348" s="104"/>
      <c r="CL2348" s="104"/>
      <c r="CM2348" s="104"/>
      <c r="CN2348" s="104"/>
      <c r="CO2348" s="104"/>
      <c r="CP2348" s="104"/>
      <c r="CQ2348" s="104"/>
      <c r="CR2348" s="104"/>
      <c r="CS2348" s="104"/>
      <c r="CT2348" s="104"/>
      <c r="CU2348" s="104"/>
      <c r="CV2348" s="104"/>
      <c r="CW2348" s="104"/>
      <c r="CX2348" s="104"/>
      <c r="CY2348" s="104"/>
      <c r="CZ2348" s="104"/>
      <c r="DA2348" s="104"/>
      <c r="DB2348" s="104"/>
      <c r="DC2348" s="104"/>
      <c r="DD2348" s="104"/>
      <c r="DE2348" s="104"/>
      <c r="DF2348" s="104"/>
      <c r="DG2348" s="104"/>
      <c r="DH2348" s="104"/>
      <c r="DI2348" s="104"/>
      <c r="DJ2348" s="107"/>
    </row>
    <row r="2349" spans="1:114" x14ac:dyDescent="0.2">
      <c r="A2349" s="164"/>
      <c r="B2349" s="165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Q2349" s="116"/>
      <c r="R2349" s="116"/>
      <c r="S2349" s="116"/>
      <c r="T2349" s="116"/>
      <c r="U2349" s="116"/>
      <c r="V2349" s="116"/>
      <c r="W2349" s="116"/>
      <c r="X2349" s="116"/>
      <c r="Y2349" s="122"/>
      <c r="Z2349" s="104"/>
      <c r="AA2349" s="104"/>
      <c r="AB2349" s="104"/>
      <c r="AC2349" s="104"/>
      <c r="AD2349" s="104"/>
      <c r="AE2349" s="104"/>
      <c r="AF2349" s="104"/>
      <c r="AG2349" s="104"/>
      <c r="AH2349" s="104"/>
      <c r="AI2349" s="104"/>
      <c r="AJ2349" s="104"/>
      <c r="AK2349" s="104"/>
      <c r="AL2349" s="104"/>
      <c r="AM2349" s="104"/>
      <c r="AN2349" s="104"/>
      <c r="AO2349" s="104"/>
      <c r="AP2349" s="104"/>
      <c r="AQ2349" s="104"/>
      <c r="AR2349" s="104"/>
      <c r="AS2349" s="104"/>
      <c r="AT2349" s="104"/>
      <c r="AU2349" s="104"/>
      <c r="AV2349" s="104"/>
      <c r="AW2349" s="104"/>
      <c r="AX2349" s="104"/>
      <c r="AY2349" s="104"/>
      <c r="AZ2349" s="104"/>
      <c r="BA2349" s="104"/>
      <c r="BB2349" s="104"/>
      <c r="BC2349" s="104"/>
      <c r="BD2349" s="104"/>
      <c r="BE2349" s="104"/>
      <c r="BF2349" s="104"/>
      <c r="BG2349" s="104"/>
      <c r="BH2349" s="104"/>
      <c r="BI2349" s="104"/>
      <c r="BJ2349" s="104"/>
      <c r="BK2349" s="104"/>
      <c r="BL2349" s="104"/>
      <c r="BM2349" s="104"/>
      <c r="BN2349" s="104"/>
      <c r="BO2349" s="104"/>
      <c r="BP2349" s="104"/>
      <c r="BQ2349" s="104"/>
      <c r="BR2349" s="104"/>
      <c r="BS2349" s="104"/>
      <c r="BT2349" s="104"/>
      <c r="BU2349" s="104"/>
      <c r="BV2349" s="104"/>
      <c r="BW2349" s="104"/>
      <c r="BX2349" s="104"/>
      <c r="BY2349" s="104"/>
      <c r="BZ2349" s="104"/>
      <c r="CA2349" s="104"/>
      <c r="CB2349" s="104"/>
      <c r="CC2349" s="104"/>
      <c r="CD2349" s="104"/>
      <c r="CE2349" s="104"/>
      <c r="CF2349" s="104"/>
      <c r="CG2349" s="104"/>
      <c r="CH2349" s="104"/>
      <c r="CI2349" s="104"/>
      <c r="CJ2349" s="104"/>
      <c r="CK2349" s="104"/>
      <c r="CL2349" s="104"/>
      <c r="CM2349" s="104"/>
      <c r="CN2349" s="104"/>
      <c r="CO2349" s="104"/>
      <c r="CP2349" s="104"/>
      <c r="CQ2349" s="104"/>
      <c r="CR2349" s="104"/>
      <c r="CS2349" s="104"/>
      <c r="CT2349" s="104"/>
      <c r="CU2349" s="104"/>
      <c r="CV2349" s="104"/>
      <c r="CW2349" s="104"/>
      <c r="CX2349" s="104"/>
      <c r="CY2349" s="104"/>
      <c r="CZ2349" s="104"/>
      <c r="DA2349" s="104"/>
      <c r="DB2349" s="104"/>
      <c r="DC2349" s="104"/>
      <c r="DD2349" s="104"/>
      <c r="DE2349" s="104"/>
      <c r="DF2349" s="104"/>
      <c r="DG2349" s="104"/>
      <c r="DH2349" s="104"/>
      <c r="DI2349" s="104"/>
      <c r="DJ2349" s="107"/>
    </row>
    <row r="2350" spans="1:114" x14ac:dyDescent="0.2">
      <c r="A2350" s="164"/>
      <c r="B2350" s="165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Q2350" s="116"/>
      <c r="R2350" s="116"/>
      <c r="S2350" s="116"/>
      <c r="T2350" s="116"/>
      <c r="U2350" s="116"/>
      <c r="V2350" s="116"/>
      <c r="W2350" s="116"/>
      <c r="X2350" s="116"/>
      <c r="Y2350" s="122"/>
      <c r="Z2350" s="104"/>
      <c r="AA2350" s="104"/>
      <c r="AB2350" s="104"/>
      <c r="AC2350" s="104"/>
      <c r="AD2350" s="104"/>
      <c r="AE2350" s="104"/>
      <c r="AF2350" s="104"/>
      <c r="AG2350" s="104"/>
      <c r="AH2350" s="104"/>
      <c r="AI2350" s="104"/>
      <c r="AJ2350" s="104"/>
      <c r="AK2350" s="104"/>
      <c r="AL2350" s="104"/>
      <c r="AM2350" s="104"/>
      <c r="AN2350" s="104"/>
      <c r="AO2350" s="104"/>
      <c r="AP2350" s="104"/>
      <c r="AQ2350" s="104"/>
      <c r="AR2350" s="104"/>
      <c r="AS2350" s="104"/>
      <c r="AT2350" s="104"/>
      <c r="AU2350" s="104"/>
      <c r="AV2350" s="104"/>
      <c r="AW2350" s="104"/>
      <c r="AX2350" s="104"/>
      <c r="AY2350" s="104"/>
      <c r="AZ2350" s="104"/>
      <c r="BA2350" s="104"/>
      <c r="BB2350" s="104"/>
      <c r="BC2350" s="104"/>
      <c r="BD2350" s="104"/>
      <c r="BE2350" s="104"/>
      <c r="BF2350" s="104"/>
      <c r="BG2350" s="104"/>
      <c r="BH2350" s="104"/>
      <c r="BI2350" s="104"/>
      <c r="BJ2350" s="104"/>
      <c r="BK2350" s="104"/>
      <c r="BL2350" s="104"/>
      <c r="BM2350" s="104"/>
      <c r="BN2350" s="104"/>
      <c r="BO2350" s="104"/>
      <c r="BP2350" s="104"/>
      <c r="BQ2350" s="104"/>
      <c r="BR2350" s="104"/>
      <c r="BS2350" s="104"/>
      <c r="BT2350" s="104"/>
      <c r="BU2350" s="104"/>
      <c r="BV2350" s="104"/>
      <c r="BW2350" s="104"/>
      <c r="BX2350" s="104"/>
      <c r="BY2350" s="104"/>
      <c r="BZ2350" s="104"/>
      <c r="CA2350" s="104"/>
      <c r="CB2350" s="104"/>
      <c r="CC2350" s="104"/>
      <c r="CD2350" s="104"/>
      <c r="CE2350" s="104"/>
      <c r="CF2350" s="104"/>
      <c r="CG2350" s="104"/>
      <c r="CH2350" s="104"/>
      <c r="CI2350" s="104"/>
      <c r="CJ2350" s="104"/>
      <c r="CK2350" s="104"/>
      <c r="CL2350" s="104"/>
      <c r="CM2350" s="104"/>
      <c r="CN2350" s="104"/>
      <c r="CO2350" s="104"/>
      <c r="CP2350" s="104"/>
      <c r="CQ2350" s="104"/>
      <c r="CR2350" s="104"/>
      <c r="CS2350" s="104"/>
      <c r="CT2350" s="104"/>
      <c r="CU2350" s="104"/>
      <c r="CV2350" s="104"/>
      <c r="CW2350" s="104"/>
      <c r="CX2350" s="104"/>
      <c r="CY2350" s="104"/>
      <c r="CZ2350" s="104"/>
      <c r="DA2350" s="104"/>
      <c r="DB2350" s="104"/>
      <c r="DC2350" s="104"/>
      <c r="DD2350" s="104"/>
      <c r="DE2350" s="104"/>
      <c r="DF2350" s="104"/>
      <c r="DG2350" s="104"/>
      <c r="DH2350" s="104"/>
      <c r="DI2350" s="104"/>
      <c r="DJ2350" s="107"/>
    </row>
    <row r="2351" spans="1:114" x14ac:dyDescent="0.2">
      <c r="A2351" s="164"/>
      <c r="B2351" s="165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Q2351" s="116"/>
      <c r="R2351" s="116"/>
      <c r="S2351" s="116"/>
      <c r="T2351" s="116"/>
      <c r="U2351" s="116"/>
      <c r="V2351" s="116"/>
      <c r="W2351" s="116"/>
      <c r="X2351" s="116"/>
      <c r="Y2351" s="122"/>
      <c r="Z2351" s="104"/>
      <c r="AA2351" s="104"/>
      <c r="AB2351" s="104"/>
      <c r="AC2351" s="104"/>
      <c r="AD2351" s="104"/>
      <c r="AE2351" s="104"/>
      <c r="AF2351" s="104"/>
      <c r="AG2351" s="104"/>
      <c r="AH2351" s="104"/>
      <c r="AI2351" s="104"/>
      <c r="AJ2351" s="104"/>
      <c r="AK2351" s="104"/>
      <c r="AL2351" s="104"/>
      <c r="AM2351" s="104"/>
      <c r="AN2351" s="104"/>
      <c r="AO2351" s="104"/>
      <c r="AP2351" s="104"/>
      <c r="AQ2351" s="104"/>
      <c r="AR2351" s="104"/>
      <c r="AS2351" s="104"/>
      <c r="AT2351" s="104"/>
      <c r="AU2351" s="104"/>
      <c r="AV2351" s="104"/>
      <c r="AW2351" s="104"/>
      <c r="AX2351" s="104"/>
      <c r="AY2351" s="104"/>
      <c r="AZ2351" s="104"/>
      <c r="BA2351" s="104"/>
      <c r="BB2351" s="104"/>
      <c r="BC2351" s="104"/>
      <c r="BD2351" s="104"/>
      <c r="BE2351" s="104"/>
      <c r="BF2351" s="104"/>
      <c r="BG2351" s="104"/>
      <c r="BH2351" s="104"/>
      <c r="BI2351" s="104"/>
      <c r="BJ2351" s="104"/>
      <c r="BK2351" s="104"/>
      <c r="BL2351" s="104"/>
      <c r="BM2351" s="104"/>
      <c r="BN2351" s="104"/>
      <c r="BO2351" s="104"/>
      <c r="BP2351" s="104"/>
      <c r="BQ2351" s="104"/>
      <c r="BR2351" s="104"/>
      <c r="BS2351" s="104"/>
      <c r="BT2351" s="104"/>
      <c r="BU2351" s="104"/>
      <c r="BV2351" s="104"/>
      <c r="BW2351" s="104"/>
      <c r="BX2351" s="104"/>
      <c r="BY2351" s="104"/>
      <c r="BZ2351" s="104"/>
      <c r="CA2351" s="104"/>
      <c r="CB2351" s="104"/>
      <c r="CC2351" s="104"/>
      <c r="CD2351" s="104"/>
      <c r="CE2351" s="104"/>
      <c r="CF2351" s="104"/>
      <c r="CG2351" s="104"/>
      <c r="CH2351" s="104"/>
      <c r="CI2351" s="104"/>
      <c r="CJ2351" s="104"/>
      <c r="CK2351" s="104"/>
      <c r="CL2351" s="104"/>
      <c r="CM2351" s="104"/>
      <c r="CN2351" s="104"/>
      <c r="CO2351" s="104"/>
      <c r="CP2351" s="104"/>
      <c r="CQ2351" s="104"/>
      <c r="CR2351" s="104"/>
      <c r="CS2351" s="104"/>
      <c r="CT2351" s="104"/>
      <c r="CU2351" s="104"/>
      <c r="CV2351" s="104"/>
      <c r="CW2351" s="104"/>
      <c r="CX2351" s="104"/>
      <c r="CY2351" s="104"/>
      <c r="CZ2351" s="104"/>
      <c r="DA2351" s="104"/>
      <c r="DB2351" s="104"/>
      <c r="DC2351" s="104"/>
      <c r="DD2351" s="104"/>
      <c r="DE2351" s="104"/>
      <c r="DF2351" s="104"/>
      <c r="DG2351" s="104"/>
      <c r="DH2351" s="104"/>
      <c r="DI2351" s="104"/>
      <c r="DJ2351" s="107"/>
    </row>
    <row r="2352" spans="1:114" x14ac:dyDescent="0.2">
      <c r="A2352" s="164"/>
      <c r="B2352" s="165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Q2352" s="116"/>
      <c r="R2352" s="116"/>
      <c r="S2352" s="116"/>
      <c r="T2352" s="116"/>
      <c r="U2352" s="116"/>
      <c r="V2352" s="116"/>
      <c r="W2352" s="116"/>
      <c r="X2352" s="116"/>
      <c r="Y2352" s="122"/>
      <c r="Z2352" s="104"/>
      <c r="AA2352" s="104"/>
      <c r="AB2352" s="104"/>
      <c r="AC2352" s="104"/>
      <c r="AD2352" s="104"/>
      <c r="AE2352" s="104"/>
      <c r="AF2352" s="104"/>
      <c r="AG2352" s="104"/>
      <c r="AH2352" s="104"/>
      <c r="AI2352" s="104"/>
      <c r="AJ2352" s="104"/>
      <c r="AK2352" s="104"/>
      <c r="AL2352" s="104"/>
      <c r="AM2352" s="104"/>
      <c r="AN2352" s="104"/>
      <c r="AO2352" s="104"/>
      <c r="AP2352" s="104"/>
      <c r="AQ2352" s="104"/>
      <c r="AR2352" s="104"/>
      <c r="AS2352" s="104"/>
      <c r="AT2352" s="104"/>
      <c r="AU2352" s="104"/>
      <c r="AV2352" s="104"/>
      <c r="AW2352" s="104"/>
      <c r="AX2352" s="104"/>
      <c r="AY2352" s="104"/>
      <c r="AZ2352" s="104"/>
      <c r="BA2352" s="104"/>
      <c r="BB2352" s="104"/>
      <c r="BC2352" s="104"/>
      <c r="BD2352" s="104"/>
      <c r="BE2352" s="104"/>
      <c r="BF2352" s="104"/>
      <c r="BG2352" s="104"/>
      <c r="BH2352" s="104"/>
      <c r="BI2352" s="104"/>
      <c r="BJ2352" s="104"/>
      <c r="BK2352" s="104"/>
      <c r="BL2352" s="104"/>
      <c r="BM2352" s="104"/>
      <c r="BN2352" s="104"/>
      <c r="BO2352" s="104"/>
      <c r="BP2352" s="104"/>
      <c r="BQ2352" s="104"/>
      <c r="BR2352" s="104"/>
      <c r="BS2352" s="104"/>
      <c r="BT2352" s="104"/>
      <c r="BU2352" s="104"/>
      <c r="BV2352" s="104"/>
      <c r="BW2352" s="104"/>
      <c r="BX2352" s="104"/>
      <c r="BY2352" s="104"/>
      <c r="BZ2352" s="104"/>
      <c r="CA2352" s="104"/>
      <c r="CB2352" s="104"/>
      <c r="CC2352" s="104"/>
      <c r="CD2352" s="104"/>
      <c r="CE2352" s="104"/>
      <c r="CF2352" s="104"/>
      <c r="CG2352" s="104"/>
      <c r="CH2352" s="104"/>
      <c r="CI2352" s="104"/>
      <c r="CJ2352" s="104"/>
      <c r="CK2352" s="104"/>
      <c r="CL2352" s="104"/>
      <c r="CM2352" s="104"/>
      <c r="CN2352" s="104"/>
      <c r="CO2352" s="104"/>
      <c r="CP2352" s="104"/>
      <c r="CQ2352" s="104"/>
      <c r="CR2352" s="104"/>
      <c r="CS2352" s="104"/>
      <c r="CT2352" s="104"/>
      <c r="CU2352" s="104"/>
      <c r="CV2352" s="104"/>
      <c r="CW2352" s="104"/>
      <c r="CX2352" s="104"/>
      <c r="CY2352" s="104"/>
      <c r="CZ2352" s="104"/>
      <c r="DA2352" s="104"/>
      <c r="DB2352" s="104"/>
      <c r="DC2352" s="104"/>
      <c r="DD2352" s="104"/>
      <c r="DE2352" s="104"/>
      <c r="DF2352" s="104"/>
      <c r="DG2352" s="104"/>
      <c r="DH2352" s="104"/>
      <c r="DI2352" s="104"/>
      <c r="DJ2352" s="107"/>
    </row>
    <row r="2353" spans="1:114" x14ac:dyDescent="0.2">
      <c r="A2353" s="164"/>
      <c r="B2353" s="165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Q2353" s="116"/>
      <c r="R2353" s="116"/>
      <c r="S2353" s="116"/>
      <c r="T2353" s="116"/>
      <c r="U2353" s="116"/>
      <c r="V2353" s="116"/>
      <c r="W2353" s="116"/>
      <c r="X2353" s="116"/>
      <c r="Y2353" s="122"/>
      <c r="Z2353" s="104"/>
      <c r="AA2353" s="104"/>
      <c r="AB2353" s="104"/>
      <c r="AC2353" s="104"/>
      <c r="AD2353" s="104"/>
      <c r="AE2353" s="104"/>
      <c r="AF2353" s="104"/>
      <c r="AG2353" s="104"/>
      <c r="AH2353" s="104"/>
      <c r="AI2353" s="104"/>
      <c r="AJ2353" s="104"/>
      <c r="AK2353" s="104"/>
      <c r="AL2353" s="104"/>
      <c r="AM2353" s="104"/>
      <c r="AN2353" s="104"/>
      <c r="AO2353" s="104"/>
      <c r="AP2353" s="104"/>
      <c r="AQ2353" s="104"/>
      <c r="AR2353" s="104"/>
      <c r="AS2353" s="104"/>
      <c r="AT2353" s="104"/>
      <c r="AU2353" s="104"/>
      <c r="AV2353" s="104"/>
      <c r="AW2353" s="104"/>
      <c r="AX2353" s="104"/>
      <c r="AY2353" s="104"/>
      <c r="AZ2353" s="104"/>
      <c r="BA2353" s="104"/>
      <c r="BB2353" s="104"/>
      <c r="BC2353" s="104"/>
      <c r="BD2353" s="104"/>
      <c r="BE2353" s="104"/>
      <c r="BF2353" s="104"/>
      <c r="BG2353" s="104"/>
      <c r="BH2353" s="104"/>
      <c r="BI2353" s="104"/>
      <c r="BJ2353" s="104"/>
      <c r="BK2353" s="104"/>
      <c r="BL2353" s="104"/>
      <c r="BM2353" s="104"/>
      <c r="BN2353" s="104"/>
      <c r="BO2353" s="104"/>
      <c r="BP2353" s="104"/>
      <c r="BQ2353" s="104"/>
      <c r="BR2353" s="104"/>
      <c r="BS2353" s="104"/>
      <c r="BT2353" s="104"/>
      <c r="BU2353" s="104"/>
      <c r="BV2353" s="104"/>
      <c r="BW2353" s="104"/>
      <c r="BX2353" s="104"/>
      <c r="BY2353" s="104"/>
      <c r="BZ2353" s="104"/>
      <c r="CA2353" s="104"/>
      <c r="CB2353" s="104"/>
      <c r="CC2353" s="104"/>
      <c r="CD2353" s="104"/>
      <c r="CE2353" s="104"/>
      <c r="CF2353" s="104"/>
      <c r="CG2353" s="104"/>
      <c r="CH2353" s="104"/>
      <c r="CI2353" s="104"/>
      <c r="CJ2353" s="104"/>
      <c r="CK2353" s="104"/>
      <c r="CL2353" s="104"/>
      <c r="CM2353" s="104"/>
      <c r="CN2353" s="104"/>
      <c r="CO2353" s="104"/>
      <c r="CP2353" s="104"/>
      <c r="CQ2353" s="104"/>
      <c r="CR2353" s="104"/>
      <c r="CS2353" s="104"/>
      <c r="CT2353" s="104"/>
      <c r="CU2353" s="104"/>
      <c r="CV2353" s="104"/>
      <c r="CW2353" s="104"/>
      <c r="CX2353" s="104"/>
      <c r="CY2353" s="104"/>
      <c r="CZ2353" s="104"/>
      <c r="DA2353" s="104"/>
      <c r="DB2353" s="104"/>
      <c r="DC2353" s="104"/>
      <c r="DD2353" s="104"/>
      <c r="DE2353" s="104"/>
      <c r="DF2353" s="104"/>
      <c r="DG2353" s="104"/>
      <c r="DH2353" s="104"/>
      <c r="DI2353" s="104"/>
      <c r="DJ2353" s="107"/>
    </row>
    <row r="2354" spans="1:114" x14ac:dyDescent="0.2">
      <c r="A2354" s="164"/>
      <c r="B2354" s="165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Q2354" s="116"/>
      <c r="R2354" s="116"/>
      <c r="S2354" s="116"/>
      <c r="T2354" s="116"/>
      <c r="U2354" s="116"/>
      <c r="V2354" s="116"/>
      <c r="W2354" s="116"/>
      <c r="X2354" s="116"/>
      <c r="Y2354" s="122"/>
      <c r="Z2354" s="104"/>
      <c r="AA2354" s="104"/>
      <c r="AB2354" s="104"/>
      <c r="AC2354" s="104"/>
      <c r="AD2354" s="104"/>
      <c r="AE2354" s="104"/>
      <c r="AF2354" s="104"/>
      <c r="AG2354" s="104"/>
      <c r="AH2354" s="104"/>
      <c r="AI2354" s="104"/>
      <c r="AJ2354" s="104"/>
      <c r="AK2354" s="104"/>
      <c r="AL2354" s="104"/>
      <c r="AM2354" s="104"/>
      <c r="AN2354" s="104"/>
      <c r="AO2354" s="104"/>
      <c r="AP2354" s="104"/>
      <c r="AQ2354" s="104"/>
      <c r="AR2354" s="104"/>
      <c r="AS2354" s="104"/>
      <c r="AT2354" s="104"/>
      <c r="AU2354" s="104"/>
      <c r="AV2354" s="104"/>
      <c r="AW2354" s="104"/>
      <c r="AX2354" s="104"/>
      <c r="AY2354" s="104"/>
      <c r="AZ2354" s="104"/>
      <c r="BA2354" s="104"/>
      <c r="BB2354" s="104"/>
      <c r="BC2354" s="104"/>
      <c r="BD2354" s="104"/>
      <c r="BE2354" s="104"/>
      <c r="BF2354" s="104"/>
      <c r="BG2354" s="104"/>
      <c r="BH2354" s="104"/>
      <c r="BI2354" s="104"/>
      <c r="BJ2354" s="104"/>
      <c r="BK2354" s="104"/>
      <c r="BL2354" s="104"/>
      <c r="BM2354" s="104"/>
      <c r="BN2354" s="104"/>
      <c r="BO2354" s="104"/>
      <c r="BP2354" s="104"/>
      <c r="BQ2354" s="104"/>
      <c r="BR2354" s="104"/>
      <c r="BS2354" s="104"/>
      <c r="BT2354" s="104"/>
      <c r="BU2354" s="104"/>
      <c r="BV2354" s="104"/>
      <c r="BW2354" s="104"/>
      <c r="BX2354" s="104"/>
      <c r="BY2354" s="104"/>
      <c r="BZ2354" s="104"/>
      <c r="CA2354" s="104"/>
      <c r="CB2354" s="104"/>
      <c r="CC2354" s="104"/>
      <c r="CD2354" s="104"/>
      <c r="CE2354" s="104"/>
      <c r="CF2354" s="104"/>
      <c r="CG2354" s="104"/>
      <c r="CH2354" s="104"/>
      <c r="CI2354" s="104"/>
      <c r="CJ2354" s="104"/>
      <c r="CK2354" s="104"/>
      <c r="CL2354" s="104"/>
      <c r="CM2354" s="104"/>
      <c r="CN2354" s="104"/>
      <c r="CO2354" s="104"/>
      <c r="CP2354" s="104"/>
      <c r="CQ2354" s="104"/>
      <c r="CR2354" s="104"/>
      <c r="CS2354" s="104"/>
      <c r="CT2354" s="104"/>
      <c r="CU2354" s="104"/>
      <c r="CV2354" s="104"/>
      <c r="CW2354" s="104"/>
      <c r="CX2354" s="104"/>
      <c r="CY2354" s="104"/>
      <c r="CZ2354" s="104"/>
      <c r="DA2354" s="104"/>
      <c r="DB2354" s="104"/>
      <c r="DC2354" s="104"/>
      <c r="DD2354" s="104"/>
      <c r="DE2354" s="104"/>
      <c r="DF2354" s="104"/>
      <c r="DG2354" s="104"/>
      <c r="DH2354" s="104"/>
      <c r="DI2354" s="104"/>
      <c r="DJ2354" s="107"/>
    </row>
    <row r="2355" spans="1:114" x14ac:dyDescent="0.2">
      <c r="A2355" s="164"/>
      <c r="B2355" s="165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Q2355" s="116"/>
      <c r="R2355" s="116"/>
      <c r="S2355" s="116"/>
      <c r="T2355" s="116"/>
      <c r="U2355" s="116"/>
      <c r="V2355" s="116"/>
      <c r="W2355" s="116"/>
      <c r="X2355" s="116"/>
      <c r="Y2355" s="122"/>
      <c r="Z2355" s="104"/>
      <c r="AA2355" s="104"/>
      <c r="AB2355" s="104"/>
      <c r="AC2355" s="104"/>
      <c r="AD2355" s="104"/>
      <c r="AE2355" s="104"/>
      <c r="AF2355" s="104"/>
      <c r="AG2355" s="104"/>
      <c r="AH2355" s="104"/>
      <c r="AI2355" s="104"/>
      <c r="AJ2355" s="104"/>
      <c r="AK2355" s="104"/>
      <c r="AL2355" s="104"/>
      <c r="AM2355" s="104"/>
      <c r="AN2355" s="104"/>
      <c r="AO2355" s="104"/>
      <c r="AP2355" s="104"/>
      <c r="AQ2355" s="104"/>
      <c r="AR2355" s="104"/>
      <c r="AS2355" s="104"/>
      <c r="AT2355" s="104"/>
      <c r="AU2355" s="104"/>
      <c r="AV2355" s="104"/>
      <c r="AW2355" s="104"/>
      <c r="AX2355" s="104"/>
      <c r="AY2355" s="104"/>
      <c r="AZ2355" s="104"/>
      <c r="BA2355" s="104"/>
      <c r="BB2355" s="104"/>
      <c r="BC2355" s="104"/>
      <c r="BD2355" s="104"/>
      <c r="BE2355" s="104"/>
      <c r="BF2355" s="104"/>
      <c r="BG2355" s="104"/>
      <c r="BH2355" s="104"/>
      <c r="BI2355" s="104"/>
      <c r="BJ2355" s="104"/>
      <c r="BK2355" s="104"/>
      <c r="BL2355" s="104"/>
      <c r="BM2355" s="104"/>
      <c r="BN2355" s="104"/>
      <c r="BO2355" s="104"/>
      <c r="BP2355" s="104"/>
      <c r="BQ2355" s="104"/>
      <c r="BR2355" s="104"/>
      <c r="BS2355" s="104"/>
      <c r="BT2355" s="104"/>
      <c r="BU2355" s="104"/>
      <c r="BV2355" s="104"/>
      <c r="BW2355" s="104"/>
      <c r="BX2355" s="104"/>
      <c r="BY2355" s="104"/>
      <c r="BZ2355" s="104"/>
      <c r="CA2355" s="104"/>
      <c r="CB2355" s="104"/>
      <c r="CC2355" s="104"/>
      <c r="CD2355" s="104"/>
      <c r="CE2355" s="104"/>
      <c r="CF2355" s="104"/>
      <c r="CG2355" s="104"/>
      <c r="CH2355" s="104"/>
      <c r="CI2355" s="104"/>
      <c r="CJ2355" s="104"/>
      <c r="CK2355" s="104"/>
      <c r="CL2355" s="104"/>
      <c r="CM2355" s="104"/>
      <c r="CN2355" s="104"/>
      <c r="CO2355" s="104"/>
      <c r="CP2355" s="104"/>
      <c r="CQ2355" s="104"/>
      <c r="CR2355" s="104"/>
      <c r="CS2355" s="104"/>
      <c r="CT2355" s="104"/>
      <c r="CU2355" s="104"/>
      <c r="CV2355" s="104"/>
      <c r="CW2355" s="104"/>
      <c r="CX2355" s="104"/>
      <c r="CY2355" s="104"/>
      <c r="CZ2355" s="104"/>
      <c r="DA2355" s="104"/>
      <c r="DB2355" s="104"/>
      <c r="DC2355" s="104"/>
      <c r="DD2355" s="104"/>
      <c r="DE2355" s="104"/>
      <c r="DF2355" s="104"/>
      <c r="DG2355" s="104"/>
      <c r="DH2355" s="104"/>
      <c r="DI2355" s="104"/>
      <c r="DJ2355" s="107"/>
    </row>
    <row r="2356" spans="1:114" x14ac:dyDescent="0.2">
      <c r="A2356" s="164"/>
      <c r="B2356" s="165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Q2356" s="116"/>
      <c r="R2356" s="116"/>
      <c r="S2356" s="116"/>
      <c r="T2356" s="116"/>
      <c r="U2356" s="116"/>
      <c r="V2356" s="116"/>
      <c r="W2356" s="116"/>
      <c r="X2356" s="116"/>
      <c r="Y2356" s="122"/>
      <c r="Z2356" s="104"/>
      <c r="AA2356" s="104"/>
      <c r="AB2356" s="104"/>
      <c r="AC2356" s="104"/>
      <c r="AD2356" s="104"/>
      <c r="AE2356" s="104"/>
      <c r="AF2356" s="104"/>
      <c r="AG2356" s="104"/>
      <c r="AH2356" s="104"/>
      <c r="AI2356" s="104"/>
      <c r="AJ2356" s="104"/>
      <c r="AK2356" s="104"/>
      <c r="AL2356" s="104"/>
      <c r="AM2356" s="104"/>
      <c r="AN2356" s="104"/>
      <c r="AO2356" s="104"/>
      <c r="AP2356" s="104"/>
      <c r="AQ2356" s="104"/>
      <c r="AR2356" s="104"/>
      <c r="AS2356" s="104"/>
      <c r="AT2356" s="104"/>
      <c r="AU2356" s="104"/>
      <c r="AV2356" s="104"/>
      <c r="AW2356" s="104"/>
      <c r="AX2356" s="104"/>
      <c r="AY2356" s="104"/>
      <c r="AZ2356" s="104"/>
      <c r="BA2356" s="104"/>
      <c r="BB2356" s="104"/>
      <c r="BC2356" s="104"/>
      <c r="BD2356" s="104"/>
      <c r="BE2356" s="104"/>
      <c r="BF2356" s="104"/>
      <c r="BG2356" s="104"/>
      <c r="BH2356" s="104"/>
      <c r="BI2356" s="104"/>
      <c r="BJ2356" s="104"/>
      <c r="BK2356" s="104"/>
      <c r="BL2356" s="104"/>
      <c r="BM2356" s="104"/>
      <c r="BN2356" s="104"/>
      <c r="BO2356" s="104"/>
      <c r="BP2356" s="104"/>
      <c r="BQ2356" s="104"/>
      <c r="BR2356" s="104"/>
      <c r="BS2356" s="104"/>
      <c r="BT2356" s="104"/>
      <c r="BU2356" s="104"/>
      <c r="BV2356" s="104"/>
      <c r="BW2356" s="104"/>
      <c r="BX2356" s="104"/>
      <c r="BY2356" s="104"/>
      <c r="BZ2356" s="104"/>
      <c r="CA2356" s="104"/>
      <c r="CB2356" s="104"/>
      <c r="CC2356" s="104"/>
      <c r="CD2356" s="104"/>
      <c r="CE2356" s="104"/>
      <c r="CF2356" s="104"/>
      <c r="CG2356" s="104"/>
      <c r="CH2356" s="104"/>
      <c r="CI2356" s="104"/>
      <c r="CJ2356" s="104"/>
      <c r="CK2356" s="104"/>
      <c r="CL2356" s="104"/>
      <c r="CM2356" s="104"/>
      <c r="CN2356" s="104"/>
      <c r="CO2356" s="104"/>
      <c r="CP2356" s="104"/>
      <c r="CQ2356" s="104"/>
      <c r="CR2356" s="104"/>
      <c r="CS2356" s="104"/>
      <c r="CT2356" s="104"/>
      <c r="CU2356" s="104"/>
      <c r="CV2356" s="104"/>
      <c r="CW2356" s="104"/>
      <c r="CX2356" s="104"/>
      <c r="CY2356" s="104"/>
      <c r="CZ2356" s="104"/>
      <c r="DA2356" s="104"/>
      <c r="DB2356" s="104"/>
      <c r="DC2356" s="104"/>
      <c r="DD2356" s="104"/>
      <c r="DE2356" s="104"/>
      <c r="DF2356" s="104"/>
      <c r="DG2356" s="104"/>
      <c r="DH2356" s="104"/>
      <c r="DI2356" s="104"/>
      <c r="DJ2356" s="107"/>
    </row>
    <row r="2357" spans="1:114" x14ac:dyDescent="0.2">
      <c r="A2357" s="164"/>
      <c r="B2357" s="165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Q2357" s="116"/>
      <c r="R2357" s="116"/>
      <c r="S2357" s="116"/>
      <c r="T2357" s="116"/>
      <c r="U2357" s="116"/>
      <c r="V2357" s="116"/>
      <c r="W2357" s="116"/>
      <c r="X2357" s="116"/>
      <c r="Y2357" s="122"/>
      <c r="Z2357" s="104"/>
      <c r="AA2357" s="104"/>
      <c r="AB2357" s="104"/>
      <c r="AC2357" s="104"/>
      <c r="AD2357" s="104"/>
      <c r="AE2357" s="104"/>
      <c r="AF2357" s="104"/>
      <c r="AG2357" s="104"/>
      <c r="AH2357" s="104"/>
      <c r="AI2357" s="104"/>
      <c r="AJ2357" s="104"/>
      <c r="AK2357" s="104"/>
      <c r="AL2357" s="104"/>
      <c r="AM2357" s="104"/>
      <c r="AN2357" s="104"/>
      <c r="AO2357" s="104"/>
      <c r="AP2357" s="104"/>
      <c r="AQ2357" s="104"/>
      <c r="AR2357" s="104"/>
      <c r="AS2357" s="104"/>
      <c r="AT2357" s="104"/>
      <c r="AU2357" s="104"/>
      <c r="AV2357" s="104"/>
      <c r="AW2357" s="104"/>
      <c r="AX2357" s="104"/>
      <c r="AY2357" s="104"/>
      <c r="AZ2357" s="104"/>
      <c r="BA2357" s="104"/>
      <c r="BB2357" s="104"/>
      <c r="BC2357" s="104"/>
      <c r="BD2357" s="104"/>
      <c r="BE2357" s="104"/>
      <c r="BF2357" s="104"/>
      <c r="BG2357" s="104"/>
      <c r="BH2357" s="104"/>
      <c r="BI2357" s="104"/>
      <c r="BJ2357" s="104"/>
      <c r="BK2357" s="104"/>
      <c r="BL2357" s="104"/>
      <c r="BM2357" s="104"/>
      <c r="BN2357" s="104"/>
      <c r="BO2357" s="104"/>
      <c r="BP2357" s="104"/>
      <c r="BQ2357" s="104"/>
      <c r="BR2357" s="104"/>
      <c r="BS2357" s="104"/>
      <c r="BT2357" s="104"/>
      <c r="BU2357" s="104"/>
      <c r="BV2357" s="104"/>
      <c r="BW2357" s="104"/>
      <c r="BX2357" s="104"/>
      <c r="BY2357" s="104"/>
      <c r="BZ2357" s="104"/>
      <c r="CA2357" s="104"/>
      <c r="CB2357" s="104"/>
      <c r="CC2357" s="104"/>
      <c r="CD2357" s="104"/>
      <c r="CE2357" s="104"/>
      <c r="CF2357" s="104"/>
      <c r="CG2357" s="104"/>
      <c r="CH2357" s="104"/>
      <c r="CI2357" s="104"/>
      <c r="CJ2357" s="104"/>
      <c r="CK2357" s="104"/>
      <c r="CL2357" s="104"/>
      <c r="CM2357" s="104"/>
      <c r="CN2357" s="104"/>
      <c r="CO2357" s="104"/>
      <c r="CP2357" s="104"/>
      <c r="CQ2357" s="104"/>
      <c r="CR2357" s="104"/>
      <c r="CS2357" s="104"/>
      <c r="CT2357" s="104"/>
      <c r="CU2357" s="104"/>
      <c r="CV2357" s="104"/>
      <c r="CW2357" s="104"/>
      <c r="CX2357" s="104"/>
      <c r="CY2357" s="104"/>
      <c r="CZ2357" s="104"/>
      <c r="DA2357" s="104"/>
      <c r="DB2357" s="104"/>
      <c r="DC2357" s="104"/>
      <c r="DD2357" s="104"/>
      <c r="DE2357" s="104"/>
      <c r="DF2357" s="104"/>
      <c r="DG2357" s="104"/>
      <c r="DH2357" s="104"/>
      <c r="DI2357" s="104"/>
      <c r="DJ2357" s="107"/>
    </row>
    <row r="2358" spans="1:114" x14ac:dyDescent="0.2">
      <c r="A2358" s="164"/>
      <c r="B2358" s="165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Q2358" s="116"/>
      <c r="R2358" s="116"/>
      <c r="S2358" s="116"/>
      <c r="T2358" s="116"/>
      <c r="U2358" s="116"/>
      <c r="V2358" s="116"/>
      <c r="W2358" s="116"/>
      <c r="X2358" s="116"/>
      <c r="Y2358" s="122"/>
      <c r="Z2358" s="104"/>
      <c r="AA2358" s="104"/>
      <c r="AB2358" s="104"/>
      <c r="AC2358" s="104"/>
      <c r="AD2358" s="104"/>
      <c r="AE2358" s="104"/>
      <c r="AF2358" s="104"/>
      <c r="AG2358" s="104"/>
      <c r="AH2358" s="104"/>
      <c r="AI2358" s="104"/>
      <c r="AJ2358" s="104"/>
      <c r="AK2358" s="104"/>
      <c r="AL2358" s="104"/>
      <c r="AM2358" s="104"/>
      <c r="AN2358" s="104"/>
      <c r="AO2358" s="104"/>
      <c r="AP2358" s="104"/>
      <c r="AQ2358" s="104"/>
      <c r="AR2358" s="104"/>
      <c r="AS2358" s="104"/>
      <c r="AT2358" s="104"/>
      <c r="AU2358" s="104"/>
      <c r="AV2358" s="104"/>
      <c r="AW2358" s="104"/>
      <c r="AX2358" s="104"/>
      <c r="AY2358" s="104"/>
      <c r="AZ2358" s="104"/>
      <c r="BA2358" s="104"/>
      <c r="BB2358" s="104"/>
      <c r="BC2358" s="104"/>
      <c r="BD2358" s="104"/>
      <c r="BE2358" s="104"/>
      <c r="BF2358" s="104"/>
      <c r="BG2358" s="104"/>
      <c r="BH2358" s="104"/>
      <c r="BI2358" s="104"/>
      <c r="BJ2358" s="104"/>
      <c r="BK2358" s="104"/>
      <c r="BL2358" s="104"/>
      <c r="BM2358" s="104"/>
      <c r="BN2358" s="104"/>
      <c r="BO2358" s="104"/>
      <c r="BP2358" s="104"/>
      <c r="BQ2358" s="104"/>
      <c r="BR2358" s="104"/>
      <c r="BS2358" s="104"/>
      <c r="BT2358" s="104"/>
      <c r="BU2358" s="104"/>
      <c r="BV2358" s="104"/>
      <c r="BW2358" s="104"/>
      <c r="BX2358" s="104"/>
      <c r="BY2358" s="104"/>
      <c r="BZ2358" s="104"/>
      <c r="CA2358" s="104"/>
      <c r="CB2358" s="104"/>
      <c r="CC2358" s="104"/>
      <c r="CD2358" s="104"/>
      <c r="CE2358" s="104"/>
      <c r="CF2358" s="104"/>
      <c r="CG2358" s="104"/>
      <c r="CH2358" s="104"/>
      <c r="CI2358" s="104"/>
      <c r="CJ2358" s="104"/>
      <c r="CK2358" s="104"/>
      <c r="CL2358" s="104"/>
      <c r="CM2358" s="104"/>
      <c r="CN2358" s="104"/>
      <c r="CO2358" s="104"/>
      <c r="CP2358" s="104"/>
      <c r="CQ2358" s="104"/>
      <c r="CR2358" s="104"/>
      <c r="CS2358" s="104"/>
      <c r="CT2358" s="104"/>
      <c r="CU2358" s="104"/>
      <c r="CV2358" s="104"/>
      <c r="CW2358" s="104"/>
      <c r="CX2358" s="104"/>
      <c r="CY2358" s="104"/>
      <c r="CZ2358" s="104"/>
      <c r="DA2358" s="104"/>
      <c r="DB2358" s="104"/>
      <c r="DC2358" s="104"/>
      <c r="DD2358" s="104"/>
      <c r="DE2358" s="104"/>
      <c r="DF2358" s="104"/>
      <c r="DG2358" s="104"/>
      <c r="DH2358" s="104"/>
      <c r="DI2358" s="104"/>
      <c r="DJ2358" s="107"/>
    </row>
    <row r="2359" spans="1:114" x14ac:dyDescent="0.2">
      <c r="A2359" s="164"/>
      <c r="B2359" s="165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Q2359" s="116"/>
      <c r="R2359" s="116"/>
      <c r="S2359" s="116"/>
      <c r="T2359" s="116"/>
      <c r="U2359" s="116"/>
      <c r="V2359" s="116"/>
      <c r="W2359" s="116"/>
      <c r="X2359" s="116"/>
      <c r="Y2359" s="122"/>
      <c r="Z2359" s="104"/>
      <c r="AA2359" s="104"/>
      <c r="AB2359" s="104"/>
      <c r="AC2359" s="104"/>
      <c r="AD2359" s="104"/>
      <c r="AE2359" s="104"/>
      <c r="AF2359" s="104"/>
      <c r="AG2359" s="104"/>
      <c r="AH2359" s="104"/>
      <c r="AI2359" s="104"/>
      <c r="AJ2359" s="104"/>
      <c r="AK2359" s="104"/>
      <c r="AL2359" s="104"/>
      <c r="AM2359" s="104"/>
      <c r="AN2359" s="104"/>
      <c r="AO2359" s="104"/>
      <c r="AP2359" s="104"/>
      <c r="AQ2359" s="104"/>
      <c r="AR2359" s="104"/>
      <c r="AS2359" s="104"/>
      <c r="AT2359" s="104"/>
      <c r="AU2359" s="104"/>
      <c r="AV2359" s="104"/>
      <c r="AW2359" s="104"/>
      <c r="AX2359" s="104"/>
      <c r="AY2359" s="104"/>
      <c r="AZ2359" s="104"/>
      <c r="BA2359" s="104"/>
      <c r="BB2359" s="104"/>
      <c r="BC2359" s="104"/>
      <c r="BD2359" s="104"/>
      <c r="BE2359" s="104"/>
      <c r="BF2359" s="104"/>
      <c r="BG2359" s="104"/>
      <c r="BH2359" s="104"/>
      <c r="BI2359" s="104"/>
      <c r="BJ2359" s="104"/>
      <c r="BK2359" s="104"/>
      <c r="BL2359" s="104"/>
      <c r="BM2359" s="104"/>
      <c r="BN2359" s="104"/>
      <c r="BO2359" s="104"/>
      <c r="BP2359" s="104"/>
      <c r="BQ2359" s="104"/>
      <c r="BR2359" s="104"/>
      <c r="BS2359" s="104"/>
      <c r="BT2359" s="104"/>
      <c r="BU2359" s="104"/>
      <c r="BV2359" s="104"/>
      <c r="BW2359" s="104"/>
      <c r="BX2359" s="104"/>
      <c r="BY2359" s="104"/>
      <c r="BZ2359" s="104"/>
      <c r="CA2359" s="104"/>
      <c r="CB2359" s="104"/>
      <c r="CC2359" s="104"/>
      <c r="CD2359" s="104"/>
      <c r="CE2359" s="104"/>
      <c r="CF2359" s="104"/>
      <c r="CG2359" s="104"/>
      <c r="CH2359" s="104"/>
      <c r="CI2359" s="104"/>
      <c r="CJ2359" s="104"/>
      <c r="CK2359" s="104"/>
      <c r="CL2359" s="104"/>
      <c r="CM2359" s="104"/>
      <c r="CN2359" s="104"/>
      <c r="CO2359" s="104"/>
      <c r="CP2359" s="104"/>
      <c r="CQ2359" s="104"/>
      <c r="CR2359" s="104"/>
      <c r="CS2359" s="104"/>
      <c r="CT2359" s="104"/>
      <c r="CU2359" s="104"/>
      <c r="CV2359" s="104"/>
      <c r="CW2359" s="104"/>
      <c r="CX2359" s="104"/>
      <c r="CY2359" s="104"/>
      <c r="CZ2359" s="104"/>
      <c r="DA2359" s="104"/>
      <c r="DB2359" s="104"/>
      <c r="DC2359" s="104"/>
      <c r="DD2359" s="104"/>
      <c r="DE2359" s="104"/>
      <c r="DF2359" s="104"/>
      <c r="DG2359" s="104"/>
      <c r="DH2359" s="104"/>
      <c r="DI2359" s="104"/>
      <c r="DJ2359" s="107"/>
    </row>
    <row r="2360" spans="1:114" x14ac:dyDescent="0.2">
      <c r="A2360" s="164"/>
      <c r="B2360" s="165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Q2360" s="116"/>
      <c r="R2360" s="116"/>
      <c r="S2360" s="116"/>
      <c r="T2360" s="116"/>
      <c r="U2360" s="116"/>
      <c r="V2360" s="116"/>
      <c r="W2360" s="116"/>
      <c r="X2360" s="116"/>
      <c r="Y2360" s="122"/>
      <c r="Z2360" s="104"/>
      <c r="AA2360" s="104"/>
      <c r="AB2360" s="104"/>
      <c r="AC2360" s="104"/>
      <c r="AD2360" s="104"/>
      <c r="AE2360" s="104"/>
      <c r="AF2360" s="104"/>
      <c r="AG2360" s="104"/>
      <c r="AH2360" s="104"/>
      <c r="AI2360" s="104"/>
      <c r="AJ2360" s="104"/>
      <c r="AK2360" s="104"/>
      <c r="AL2360" s="104"/>
      <c r="AM2360" s="104"/>
      <c r="AN2360" s="104"/>
      <c r="AO2360" s="104"/>
      <c r="AP2360" s="104"/>
      <c r="AQ2360" s="104"/>
      <c r="AR2360" s="104"/>
      <c r="AS2360" s="104"/>
      <c r="AT2360" s="104"/>
      <c r="AU2360" s="104"/>
      <c r="AV2360" s="104"/>
      <c r="AW2360" s="104"/>
      <c r="AX2360" s="104"/>
      <c r="AY2360" s="104"/>
      <c r="AZ2360" s="104"/>
      <c r="BA2360" s="104"/>
      <c r="BB2360" s="104"/>
      <c r="BC2360" s="104"/>
      <c r="BD2360" s="104"/>
      <c r="BE2360" s="104"/>
      <c r="BF2360" s="104"/>
      <c r="BG2360" s="104"/>
      <c r="BH2360" s="104"/>
      <c r="BI2360" s="104"/>
      <c r="BJ2360" s="104"/>
      <c r="BK2360" s="104"/>
      <c r="BL2360" s="104"/>
      <c r="BM2360" s="104"/>
      <c r="BN2360" s="104"/>
      <c r="BO2360" s="104"/>
      <c r="BP2360" s="104"/>
      <c r="BQ2360" s="104"/>
      <c r="BR2360" s="104"/>
      <c r="BS2360" s="104"/>
      <c r="BT2360" s="104"/>
      <c r="BU2360" s="104"/>
      <c r="BV2360" s="104"/>
      <c r="BW2360" s="104"/>
      <c r="BX2360" s="104"/>
      <c r="BY2360" s="104"/>
      <c r="BZ2360" s="104"/>
      <c r="CA2360" s="104"/>
      <c r="CB2360" s="104"/>
      <c r="CC2360" s="104"/>
      <c r="CD2360" s="104"/>
      <c r="CE2360" s="104"/>
      <c r="CF2360" s="104"/>
      <c r="CG2360" s="104"/>
      <c r="CH2360" s="104"/>
      <c r="CI2360" s="104"/>
      <c r="CJ2360" s="104"/>
      <c r="CK2360" s="104"/>
      <c r="CL2360" s="104"/>
      <c r="CM2360" s="104"/>
      <c r="CN2360" s="104"/>
      <c r="CO2360" s="104"/>
      <c r="CP2360" s="104"/>
      <c r="CQ2360" s="104"/>
      <c r="CR2360" s="104"/>
      <c r="CS2360" s="104"/>
      <c r="CT2360" s="104"/>
      <c r="CU2360" s="104"/>
      <c r="CV2360" s="104"/>
      <c r="CW2360" s="104"/>
      <c r="CX2360" s="104"/>
      <c r="CY2360" s="104"/>
      <c r="CZ2360" s="104"/>
      <c r="DA2360" s="104"/>
      <c r="DB2360" s="104"/>
      <c r="DC2360" s="104"/>
      <c r="DD2360" s="104"/>
      <c r="DE2360" s="104"/>
      <c r="DF2360" s="104"/>
      <c r="DG2360" s="104"/>
      <c r="DH2360" s="104"/>
      <c r="DI2360" s="104"/>
      <c r="DJ2360" s="107"/>
    </row>
    <row r="2361" spans="1:114" x14ac:dyDescent="0.2">
      <c r="A2361" s="164"/>
      <c r="B2361" s="165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Q2361" s="116"/>
      <c r="R2361" s="116"/>
      <c r="S2361" s="116"/>
      <c r="T2361" s="116"/>
      <c r="U2361" s="116"/>
      <c r="V2361" s="116"/>
      <c r="W2361" s="116"/>
      <c r="X2361" s="116"/>
      <c r="Y2361" s="122"/>
      <c r="Z2361" s="104"/>
      <c r="AA2361" s="104"/>
      <c r="AB2361" s="104"/>
      <c r="AC2361" s="104"/>
      <c r="AD2361" s="104"/>
      <c r="AE2361" s="104"/>
      <c r="AF2361" s="104"/>
      <c r="AG2361" s="104"/>
      <c r="AH2361" s="104"/>
      <c r="AI2361" s="104"/>
      <c r="AJ2361" s="104"/>
      <c r="AK2361" s="104"/>
      <c r="AL2361" s="104"/>
      <c r="AM2361" s="104"/>
      <c r="AN2361" s="104"/>
      <c r="AO2361" s="104"/>
      <c r="AP2361" s="104"/>
      <c r="AQ2361" s="104"/>
      <c r="AR2361" s="104"/>
      <c r="AS2361" s="104"/>
      <c r="AT2361" s="104"/>
      <c r="AU2361" s="104"/>
      <c r="AV2361" s="104"/>
      <c r="AW2361" s="104"/>
      <c r="AX2361" s="104"/>
      <c r="AY2361" s="104"/>
      <c r="AZ2361" s="104"/>
      <c r="BA2361" s="104"/>
      <c r="BB2361" s="104"/>
      <c r="BC2361" s="104"/>
      <c r="BD2361" s="104"/>
      <c r="BE2361" s="104"/>
      <c r="BF2361" s="104"/>
      <c r="BG2361" s="104"/>
      <c r="BH2361" s="104"/>
      <c r="BI2361" s="104"/>
      <c r="BJ2361" s="104"/>
      <c r="BK2361" s="104"/>
      <c r="BL2361" s="104"/>
      <c r="BM2361" s="104"/>
      <c r="BN2361" s="104"/>
      <c r="BO2361" s="104"/>
      <c r="BP2361" s="104"/>
      <c r="BQ2361" s="104"/>
      <c r="BR2361" s="104"/>
      <c r="BS2361" s="104"/>
      <c r="BT2361" s="104"/>
      <c r="BU2361" s="104"/>
      <c r="BV2361" s="104"/>
      <c r="BW2361" s="104"/>
      <c r="BX2361" s="104"/>
      <c r="BY2361" s="104"/>
      <c r="BZ2361" s="104"/>
      <c r="CA2361" s="104"/>
      <c r="CB2361" s="104"/>
      <c r="CC2361" s="104"/>
      <c r="CD2361" s="104"/>
      <c r="CE2361" s="104"/>
      <c r="CF2361" s="104"/>
      <c r="CG2361" s="104"/>
      <c r="CH2361" s="104"/>
      <c r="CI2361" s="104"/>
      <c r="CJ2361" s="104"/>
      <c r="CK2361" s="104"/>
      <c r="CL2361" s="104"/>
      <c r="CM2361" s="104"/>
      <c r="CN2361" s="104"/>
      <c r="CO2361" s="104"/>
      <c r="CP2361" s="104"/>
      <c r="CQ2361" s="104"/>
      <c r="CR2361" s="104"/>
      <c r="CS2361" s="104"/>
      <c r="CT2361" s="104"/>
      <c r="CU2361" s="104"/>
      <c r="CV2361" s="104"/>
      <c r="CW2361" s="104"/>
      <c r="CX2361" s="104"/>
      <c r="CY2361" s="104"/>
      <c r="CZ2361" s="104"/>
      <c r="DA2361" s="104"/>
      <c r="DB2361" s="104"/>
      <c r="DC2361" s="104"/>
      <c r="DD2361" s="104"/>
      <c r="DE2361" s="104"/>
      <c r="DF2361" s="104"/>
      <c r="DG2361" s="104"/>
      <c r="DH2361" s="104"/>
      <c r="DI2361" s="104"/>
      <c r="DJ2361" s="107"/>
    </row>
    <row r="2362" spans="1:114" x14ac:dyDescent="0.2">
      <c r="A2362" s="164"/>
      <c r="B2362" s="165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Q2362" s="116"/>
      <c r="R2362" s="116"/>
      <c r="S2362" s="116"/>
      <c r="T2362" s="116"/>
      <c r="U2362" s="116"/>
      <c r="V2362" s="116"/>
      <c r="W2362" s="116"/>
      <c r="X2362" s="116"/>
      <c r="Y2362" s="122"/>
      <c r="Z2362" s="104"/>
      <c r="AA2362" s="104"/>
      <c r="AB2362" s="104"/>
      <c r="AC2362" s="104"/>
      <c r="AD2362" s="104"/>
      <c r="AE2362" s="104"/>
      <c r="AF2362" s="104"/>
      <c r="AG2362" s="104"/>
      <c r="AH2362" s="104"/>
      <c r="AI2362" s="104"/>
      <c r="AJ2362" s="104"/>
      <c r="AK2362" s="104"/>
      <c r="AL2362" s="104"/>
      <c r="AM2362" s="104"/>
      <c r="AN2362" s="104"/>
      <c r="AO2362" s="104"/>
      <c r="AP2362" s="104"/>
      <c r="AQ2362" s="104"/>
      <c r="AR2362" s="104"/>
      <c r="AS2362" s="104"/>
      <c r="AT2362" s="104"/>
      <c r="AU2362" s="104"/>
      <c r="AV2362" s="104"/>
      <c r="AW2362" s="104"/>
      <c r="AX2362" s="104"/>
      <c r="AY2362" s="104"/>
      <c r="AZ2362" s="104"/>
      <c r="BA2362" s="104"/>
      <c r="BB2362" s="104"/>
      <c r="BC2362" s="104"/>
      <c r="BD2362" s="104"/>
      <c r="BE2362" s="104"/>
      <c r="BF2362" s="104"/>
      <c r="BG2362" s="104"/>
      <c r="BH2362" s="104"/>
      <c r="BI2362" s="104"/>
      <c r="BJ2362" s="104"/>
      <c r="BK2362" s="104"/>
      <c r="BL2362" s="104"/>
      <c r="BM2362" s="104"/>
      <c r="BN2362" s="104"/>
      <c r="BO2362" s="104"/>
      <c r="BP2362" s="104"/>
      <c r="BQ2362" s="104"/>
      <c r="BR2362" s="104"/>
      <c r="BS2362" s="104"/>
      <c r="BT2362" s="104"/>
      <c r="BU2362" s="104"/>
      <c r="BV2362" s="104"/>
      <c r="BW2362" s="104"/>
      <c r="BX2362" s="104"/>
      <c r="BY2362" s="104"/>
      <c r="BZ2362" s="104"/>
      <c r="CA2362" s="104"/>
      <c r="CB2362" s="104"/>
      <c r="CC2362" s="104"/>
      <c r="CD2362" s="104"/>
      <c r="CE2362" s="104"/>
      <c r="CF2362" s="104"/>
      <c r="CG2362" s="104"/>
      <c r="CH2362" s="104"/>
      <c r="CI2362" s="104"/>
      <c r="CJ2362" s="104"/>
      <c r="CK2362" s="104"/>
      <c r="CL2362" s="104"/>
      <c r="CM2362" s="104"/>
      <c r="CN2362" s="104"/>
      <c r="CO2362" s="104"/>
      <c r="CP2362" s="104"/>
      <c r="CQ2362" s="104"/>
      <c r="CR2362" s="104"/>
      <c r="CS2362" s="104"/>
      <c r="CT2362" s="104"/>
      <c r="CU2362" s="104"/>
      <c r="CV2362" s="104"/>
      <c r="CW2362" s="104"/>
      <c r="CX2362" s="104"/>
      <c r="CY2362" s="104"/>
      <c r="CZ2362" s="104"/>
      <c r="DA2362" s="104"/>
      <c r="DB2362" s="104"/>
      <c r="DC2362" s="104"/>
      <c r="DD2362" s="104"/>
      <c r="DE2362" s="104"/>
      <c r="DF2362" s="104"/>
      <c r="DG2362" s="104"/>
      <c r="DH2362" s="104"/>
      <c r="DI2362" s="104"/>
      <c r="DJ2362" s="107"/>
    </row>
    <row r="2363" spans="1:114" x14ac:dyDescent="0.2">
      <c r="A2363" s="164"/>
      <c r="B2363" s="165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Q2363" s="116"/>
      <c r="R2363" s="116"/>
      <c r="S2363" s="116"/>
      <c r="T2363" s="116"/>
      <c r="U2363" s="116"/>
      <c r="V2363" s="116"/>
      <c r="W2363" s="116"/>
      <c r="X2363" s="116"/>
      <c r="Y2363" s="122"/>
      <c r="Z2363" s="104"/>
      <c r="AA2363" s="104"/>
      <c r="AB2363" s="104"/>
      <c r="AC2363" s="104"/>
      <c r="AD2363" s="104"/>
      <c r="AE2363" s="104"/>
      <c r="AF2363" s="104"/>
      <c r="AG2363" s="104"/>
      <c r="AH2363" s="104"/>
      <c r="AI2363" s="104"/>
      <c r="AJ2363" s="104"/>
      <c r="AK2363" s="104"/>
      <c r="AL2363" s="104"/>
      <c r="AM2363" s="104"/>
      <c r="AN2363" s="104"/>
      <c r="AO2363" s="104"/>
      <c r="AP2363" s="104"/>
      <c r="AQ2363" s="104"/>
      <c r="AR2363" s="104"/>
      <c r="AS2363" s="104"/>
      <c r="AT2363" s="104"/>
      <c r="AU2363" s="104"/>
      <c r="AV2363" s="104"/>
      <c r="AW2363" s="104"/>
      <c r="AX2363" s="104"/>
      <c r="AY2363" s="104"/>
      <c r="AZ2363" s="104"/>
      <c r="BA2363" s="104"/>
      <c r="BB2363" s="104"/>
      <c r="BC2363" s="104"/>
      <c r="BD2363" s="104"/>
      <c r="BE2363" s="104"/>
      <c r="BF2363" s="104"/>
      <c r="BG2363" s="104"/>
      <c r="BH2363" s="104"/>
      <c r="BI2363" s="104"/>
      <c r="BJ2363" s="104"/>
      <c r="BK2363" s="104"/>
      <c r="BL2363" s="104"/>
      <c r="BM2363" s="104"/>
      <c r="BN2363" s="104"/>
      <c r="BO2363" s="104"/>
      <c r="BP2363" s="104"/>
      <c r="BQ2363" s="104"/>
      <c r="BR2363" s="104"/>
      <c r="BS2363" s="104"/>
      <c r="BT2363" s="104"/>
      <c r="BU2363" s="104"/>
      <c r="BV2363" s="104"/>
      <c r="BW2363" s="104"/>
      <c r="BX2363" s="104"/>
      <c r="BY2363" s="104"/>
      <c r="BZ2363" s="104"/>
      <c r="CA2363" s="104"/>
      <c r="CB2363" s="104"/>
      <c r="CC2363" s="104"/>
      <c r="CD2363" s="104"/>
      <c r="CE2363" s="104"/>
      <c r="CF2363" s="104"/>
      <c r="CG2363" s="104"/>
      <c r="CH2363" s="104"/>
      <c r="CI2363" s="104"/>
      <c r="CJ2363" s="104"/>
      <c r="CK2363" s="104"/>
      <c r="CL2363" s="104"/>
      <c r="CM2363" s="104"/>
      <c r="CN2363" s="104"/>
      <c r="CO2363" s="104"/>
      <c r="CP2363" s="104"/>
      <c r="CQ2363" s="104"/>
      <c r="CR2363" s="104"/>
      <c r="CS2363" s="104"/>
      <c r="CT2363" s="104"/>
      <c r="CU2363" s="104"/>
      <c r="CV2363" s="104"/>
      <c r="CW2363" s="104"/>
      <c r="CX2363" s="104"/>
      <c r="CY2363" s="104"/>
      <c r="CZ2363" s="104"/>
      <c r="DA2363" s="104"/>
      <c r="DB2363" s="104"/>
      <c r="DC2363" s="104"/>
      <c r="DD2363" s="104"/>
      <c r="DE2363" s="104"/>
      <c r="DF2363" s="104"/>
      <c r="DG2363" s="104"/>
      <c r="DH2363" s="104"/>
      <c r="DI2363" s="104"/>
      <c r="DJ2363" s="107"/>
    </row>
    <row r="2364" spans="1:114" x14ac:dyDescent="0.2">
      <c r="A2364" s="164"/>
      <c r="B2364" s="165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Q2364" s="116"/>
      <c r="R2364" s="116"/>
      <c r="S2364" s="116"/>
      <c r="T2364" s="116"/>
      <c r="U2364" s="116"/>
      <c r="V2364" s="116"/>
      <c r="W2364" s="116"/>
      <c r="X2364" s="116"/>
      <c r="Y2364" s="122"/>
      <c r="Z2364" s="104"/>
      <c r="AA2364" s="104"/>
      <c r="AB2364" s="104"/>
      <c r="AC2364" s="104"/>
      <c r="AD2364" s="104"/>
      <c r="AE2364" s="104"/>
      <c r="AF2364" s="104"/>
      <c r="AG2364" s="104"/>
      <c r="AH2364" s="104"/>
      <c r="AI2364" s="104"/>
      <c r="AJ2364" s="104"/>
      <c r="AK2364" s="104"/>
      <c r="AL2364" s="104"/>
      <c r="AM2364" s="104"/>
      <c r="AN2364" s="104"/>
      <c r="AO2364" s="104"/>
      <c r="AP2364" s="104"/>
      <c r="AQ2364" s="104"/>
      <c r="AR2364" s="104"/>
      <c r="AS2364" s="104"/>
      <c r="AT2364" s="104"/>
      <c r="AU2364" s="104"/>
      <c r="AV2364" s="104"/>
      <c r="AW2364" s="104"/>
      <c r="AX2364" s="104"/>
      <c r="AY2364" s="104"/>
      <c r="AZ2364" s="104"/>
      <c r="BA2364" s="104"/>
      <c r="BB2364" s="104"/>
      <c r="BC2364" s="104"/>
      <c r="BD2364" s="104"/>
      <c r="BE2364" s="104"/>
      <c r="BF2364" s="104"/>
      <c r="BG2364" s="104"/>
      <c r="BH2364" s="104"/>
      <c r="BI2364" s="104"/>
      <c r="BJ2364" s="104"/>
      <c r="BK2364" s="104"/>
      <c r="BL2364" s="104"/>
      <c r="BM2364" s="104"/>
      <c r="BN2364" s="104"/>
      <c r="BO2364" s="104"/>
      <c r="BP2364" s="104"/>
      <c r="BQ2364" s="104"/>
      <c r="BR2364" s="104"/>
      <c r="BS2364" s="104"/>
      <c r="BT2364" s="104"/>
      <c r="BU2364" s="104"/>
      <c r="BV2364" s="104"/>
      <c r="BW2364" s="104"/>
      <c r="BX2364" s="104"/>
      <c r="BY2364" s="104"/>
      <c r="BZ2364" s="104"/>
      <c r="CA2364" s="104"/>
      <c r="CB2364" s="104"/>
      <c r="CC2364" s="104"/>
      <c r="CD2364" s="104"/>
      <c r="CE2364" s="104"/>
      <c r="CF2364" s="104"/>
      <c r="CG2364" s="104"/>
      <c r="CH2364" s="104"/>
      <c r="CI2364" s="104"/>
      <c r="CJ2364" s="104"/>
      <c r="CK2364" s="104"/>
      <c r="CL2364" s="104"/>
      <c r="CM2364" s="104"/>
      <c r="CN2364" s="104"/>
      <c r="CO2364" s="104"/>
      <c r="CP2364" s="104"/>
      <c r="CQ2364" s="104"/>
      <c r="CR2364" s="104"/>
      <c r="CS2364" s="104"/>
      <c r="CT2364" s="104"/>
      <c r="CU2364" s="104"/>
      <c r="CV2364" s="104"/>
      <c r="CW2364" s="104"/>
      <c r="CX2364" s="104"/>
      <c r="CY2364" s="104"/>
      <c r="CZ2364" s="104"/>
      <c r="DA2364" s="104"/>
      <c r="DB2364" s="104"/>
      <c r="DC2364" s="104"/>
      <c r="DD2364" s="104"/>
      <c r="DE2364" s="104"/>
      <c r="DF2364" s="104"/>
      <c r="DG2364" s="104"/>
      <c r="DH2364" s="104"/>
      <c r="DI2364" s="104"/>
      <c r="DJ2364" s="107"/>
    </row>
    <row r="2365" spans="1:114" x14ac:dyDescent="0.2">
      <c r="A2365" s="164"/>
      <c r="B2365" s="165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Q2365" s="116"/>
      <c r="R2365" s="116"/>
      <c r="S2365" s="116"/>
      <c r="T2365" s="116"/>
      <c r="U2365" s="116"/>
      <c r="V2365" s="116"/>
      <c r="W2365" s="116"/>
      <c r="X2365" s="116"/>
      <c r="Y2365" s="122"/>
      <c r="Z2365" s="104"/>
      <c r="AA2365" s="104"/>
      <c r="AB2365" s="104"/>
      <c r="AC2365" s="104"/>
      <c r="AD2365" s="104"/>
      <c r="AE2365" s="104"/>
      <c r="AF2365" s="104"/>
      <c r="AG2365" s="104"/>
      <c r="AH2365" s="104"/>
      <c r="AI2365" s="104"/>
      <c r="AJ2365" s="104"/>
      <c r="AK2365" s="104"/>
      <c r="AL2365" s="104"/>
      <c r="AM2365" s="104"/>
      <c r="AN2365" s="104"/>
      <c r="AO2365" s="104"/>
      <c r="AP2365" s="104"/>
      <c r="AQ2365" s="104"/>
      <c r="AR2365" s="104"/>
      <c r="AS2365" s="104"/>
      <c r="AT2365" s="104"/>
      <c r="AU2365" s="104"/>
      <c r="AV2365" s="104"/>
      <c r="AW2365" s="104"/>
      <c r="AX2365" s="104"/>
      <c r="AY2365" s="104"/>
      <c r="AZ2365" s="104"/>
      <c r="BA2365" s="104"/>
      <c r="BB2365" s="104"/>
      <c r="BC2365" s="104"/>
      <c r="BD2365" s="104"/>
      <c r="BE2365" s="104"/>
      <c r="BF2365" s="104"/>
      <c r="BG2365" s="104"/>
      <c r="BH2365" s="104"/>
      <c r="BI2365" s="104"/>
      <c r="BJ2365" s="104"/>
      <c r="BK2365" s="104"/>
      <c r="BL2365" s="104"/>
      <c r="BM2365" s="104"/>
      <c r="BN2365" s="104"/>
      <c r="BO2365" s="104"/>
      <c r="BP2365" s="104"/>
      <c r="BQ2365" s="104"/>
      <c r="BR2365" s="104"/>
      <c r="BS2365" s="104"/>
      <c r="BT2365" s="104"/>
      <c r="BU2365" s="104"/>
      <c r="BV2365" s="104"/>
      <c r="BW2365" s="104"/>
      <c r="BX2365" s="104"/>
      <c r="BY2365" s="104"/>
      <c r="BZ2365" s="104"/>
      <c r="CA2365" s="104"/>
      <c r="CB2365" s="104"/>
      <c r="CC2365" s="104"/>
      <c r="CD2365" s="104"/>
      <c r="CE2365" s="104"/>
      <c r="CF2365" s="104"/>
      <c r="CG2365" s="104"/>
      <c r="CH2365" s="104"/>
      <c r="CI2365" s="104"/>
      <c r="CJ2365" s="104"/>
      <c r="CK2365" s="104"/>
      <c r="CL2365" s="104"/>
      <c r="CM2365" s="104"/>
      <c r="CN2365" s="104"/>
      <c r="CO2365" s="104"/>
      <c r="CP2365" s="104"/>
      <c r="CQ2365" s="104"/>
      <c r="CR2365" s="104"/>
      <c r="CS2365" s="104"/>
      <c r="CT2365" s="104"/>
      <c r="CU2365" s="104"/>
      <c r="CV2365" s="104"/>
      <c r="CW2365" s="104"/>
      <c r="CX2365" s="104"/>
      <c r="CY2365" s="104"/>
      <c r="CZ2365" s="104"/>
      <c r="DA2365" s="104"/>
      <c r="DB2365" s="104"/>
      <c r="DC2365" s="104"/>
      <c r="DD2365" s="104"/>
      <c r="DE2365" s="104"/>
      <c r="DF2365" s="104"/>
      <c r="DG2365" s="104"/>
      <c r="DH2365" s="104"/>
      <c r="DI2365" s="104"/>
      <c r="DJ2365" s="107"/>
    </row>
    <row r="2366" spans="1:114" x14ac:dyDescent="0.2">
      <c r="A2366" s="164"/>
      <c r="B2366" s="165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Q2366" s="116"/>
      <c r="R2366" s="116"/>
      <c r="S2366" s="116"/>
      <c r="T2366" s="116"/>
      <c r="U2366" s="116"/>
      <c r="V2366" s="116"/>
      <c r="W2366" s="116"/>
      <c r="X2366" s="116"/>
      <c r="Y2366" s="122"/>
      <c r="Z2366" s="104"/>
      <c r="AA2366" s="104"/>
      <c r="AB2366" s="104"/>
      <c r="AC2366" s="104"/>
      <c r="AD2366" s="104"/>
      <c r="AE2366" s="104"/>
      <c r="AF2366" s="104"/>
      <c r="AG2366" s="104"/>
      <c r="AH2366" s="104"/>
      <c r="AI2366" s="104"/>
      <c r="AJ2366" s="104"/>
      <c r="AK2366" s="104"/>
      <c r="AL2366" s="104"/>
      <c r="AM2366" s="104"/>
      <c r="AN2366" s="104"/>
      <c r="AO2366" s="104"/>
      <c r="AP2366" s="104"/>
      <c r="AQ2366" s="104"/>
      <c r="AR2366" s="104"/>
      <c r="AS2366" s="104"/>
      <c r="AT2366" s="104"/>
      <c r="AU2366" s="104"/>
      <c r="AV2366" s="104"/>
      <c r="AW2366" s="104"/>
      <c r="AX2366" s="104"/>
      <c r="AY2366" s="104"/>
      <c r="AZ2366" s="104"/>
      <c r="BA2366" s="104"/>
      <c r="BB2366" s="104"/>
      <c r="BC2366" s="104"/>
      <c r="BD2366" s="104"/>
      <c r="BE2366" s="104"/>
      <c r="BF2366" s="104"/>
      <c r="BG2366" s="104"/>
      <c r="BH2366" s="104"/>
      <c r="BI2366" s="104"/>
      <c r="BJ2366" s="104"/>
      <c r="BK2366" s="104"/>
      <c r="BL2366" s="104"/>
      <c r="BM2366" s="104"/>
      <c r="BN2366" s="104"/>
      <c r="BO2366" s="104"/>
      <c r="BP2366" s="104"/>
      <c r="BQ2366" s="104"/>
      <c r="BR2366" s="104"/>
      <c r="BS2366" s="104"/>
      <c r="BT2366" s="104"/>
      <c r="BU2366" s="104"/>
      <c r="BV2366" s="104"/>
      <c r="BW2366" s="104"/>
      <c r="BX2366" s="104"/>
      <c r="BY2366" s="104"/>
      <c r="BZ2366" s="104"/>
      <c r="CA2366" s="104"/>
      <c r="CB2366" s="104"/>
      <c r="CC2366" s="104"/>
      <c r="CD2366" s="104"/>
      <c r="CE2366" s="104"/>
      <c r="CF2366" s="104"/>
      <c r="CG2366" s="104"/>
      <c r="CH2366" s="104"/>
      <c r="CI2366" s="104"/>
      <c r="CJ2366" s="104"/>
      <c r="CK2366" s="104"/>
      <c r="CL2366" s="104"/>
      <c r="CM2366" s="104"/>
      <c r="CN2366" s="104"/>
      <c r="CO2366" s="104"/>
      <c r="CP2366" s="104"/>
      <c r="CQ2366" s="104"/>
      <c r="CR2366" s="104"/>
      <c r="CS2366" s="104"/>
      <c r="CT2366" s="104"/>
      <c r="CU2366" s="104"/>
      <c r="CV2366" s="104"/>
      <c r="CW2366" s="104"/>
      <c r="CX2366" s="104"/>
      <c r="CY2366" s="104"/>
      <c r="CZ2366" s="104"/>
      <c r="DA2366" s="104"/>
      <c r="DB2366" s="104"/>
      <c r="DC2366" s="104"/>
      <c r="DD2366" s="104"/>
      <c r="DE2366" s="104"/>
      <c r="DF2366" s="104"/>
      <c r="DG2366" s="104"/>
      <c r="DH2366" s="104"/>
      <c r="DI2366" s="104"/>
      <c r="DJ2366" s="107"/>
    </row>
    <row r="2367" spans="1:114" x14ac:dyDescent="0.2">
      <c r="A2367" s="164"/>
      <c r="B2367" s="165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Q2367" s="116"/>
      <c r="R2367" s="116"/>
      <c r="S2367" s="116"/>
      <c r="T2367" s="116"/>
      <c r="U2367" s="116"/>
      <c r="V2367" s="116"/>
      <c r="W2367" s="116"/>
      <c r="X2367" s="116"/>
      <c r="Y2367" s="122"/>
      <c r="Z2367" s="104"/>
      <c r="AA2367" s="104"/>
      <c r="AB2367" s="104"/>
      <c r="AC2367" s="104"/>
      <c r="AD2367" s="104"/>
      <c r="AE2367" s="104"/>
      <c r="AF2367" s="104"/>
      <c r="AG2367" s="104"/>
      <c r="AH2367" s="104"/>
      <c r="AI2367" s="104"/>
      <c r="AJ2367" s="104"/>
      <c r="AK2367" s="104"/>
      <c r="AL2367" s="104"/>
      <c r="AM2367" s="104"/>
      <c r="AN2367" s="104"/>
      <c r="AO2367" s="104"/>
      <c r="AP2367" s="104"/>
      <c r="AQ2367" s="104"/>
      <c r="AR2367" s="104"/>
      <c r="AS2367" s="104"/>
      <c r="AT2367" s="104"/>
      <c r="AU2367" s="104"/>
      <c r="AV2367" s="104"/>
      <c r="AW2367" s="104"/>
      <c r="AX2367" s="104"/>
      <c r="AY2367" s="104"/>
      <c r="AZ2367" s="104"/>
      <c r="BA2367" s="104"/>
      <c r="BB2367" s="104"/>
      <c r="BC2367" s="104"/>
      <c r="BD2367" s="104"/>
      <c r="BE2367" s="104"/>
      <c r="BF2367" s="104"/>
      <c r="BG2367" s="104"/>
      <c r="BH2367" s="104"/>
      <c r="BI2367" s="104"/>
      <c r="BJ2367" s="104"/>
      <c r="BK2367" s="104"/>
      <c r="BL2367" s="104"/>
      <c r="BM2367" s="104"/>
      <c r="BN2367" s="104"/>
      <c r="BO2367" s="104"/>
      <c r="BP2367" s="104"/>
      <c r="BQ2367" s="104"/>
      <c r="BR2367" s="104"/>
      <c r="BS2367" s="104"/>
      <c r="BT2367" s="104"/>
      <c r="BU2367" s="104"/>
      <c r="BV2367" s="104"/>
      <c r="BW2367" s="104"/>
      <c r="BX2367" s="104"/>
      <c r="BY2367" s="104"/>
      <c r="BZ2367" s="104"/>
      <c r="CA2367" s="104"/>
      <c r="CB2367" s="104"/>
      <c r="CC2367" s="104"/>
      <c r="CD2367" s="104"/>
      <c r="CE2367" s="104"/>
      <c r="CF2367" s="104"/>
      <c r="CG2367" s="104"/>
      <c r="CH2367" s="104"/>
      <c r="CI2367" s="104"/>
      <c r="CJ2367" s="104"/>
      <c r="CK2367" s="104"/>
      <c r="CL2367" s="104"/>
      <c r="CM2367" s="104"/>
      <c r="CN2367" s="104"/>
      <c r="CO2367" s="104"/>
      <c r="CP2367" s="104"/>
      <c r="CQ2367" s="104"/>
      <c r="CR2367" s="104"/>
      <c r="CS2367" s="104"/>
      <c r="CT2367" s="104"/>
      <c r="CU2367" s="104"/>
      <c r="CV2367" s="104"/>
      <c r="CW2367" s="104"/>
      <c r="CX2367" s="104"/>
      <c r="CY2367" s="104"/>
      <c r="CZ2367" s="104"/>
      <c r="DA2367" s="104"/>
      <c r="DB2367" s="104"/>
      <c r="DC2367" s="104"/>
      <c r="DD2367" s="104"/>
      <c r="DE2367" s="104"/>
      <c r="DF2367" s="104"/>
      <c r="DG2367" s="104"/>
      <c r="DH2367" s="104"/>
      <c r="DI2367" s="104"/>
      <c r="DJ2367" s="107"/>
    </row>
    <row r="2368" spans="1:114" x14ac:dyDescent="0.2">
      <c r="A2368" s="164"/>
      <c r="B2368" s="165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Q2368" s="116"/>
      <c r="R2368" s="116"/>
      <c r="S2368" s="116"/>
      <c r="T2368" s="116"/>
      <c r="U2368" s="116"/>
      <c r="V2368" s="116"/>
      <c r="W2368" s="116"/>
      <c r="X2368" s="116"/>
      <c r="Y2368" s="122"/>
      <c r="Z2368" s="104"/>
      <c r="AA2368" s="104"/>
      <c r="AB2368" s="104"/>
      <c r="AC2368" s="104"/>
      <c r="AD2368" s="104"/>
      <c r="AE2368" s="104"/>
      <c r="AF2368" s="104"/>
      <c r="AG2368" s="104"/>
      <c r="AH2368" s="104"/>
      <c r="AI2368" s="104"/>
      <c r="AJ2368" s="104"/>
      <c r="AK2368" s="104"/>
      <c r="AL2368" s="104"/>
      <c r="AM2368" s="104"/>
      <c r="AN2368" s="104"/>
      <c r="AO2368" s="104"/>
      <c r="AP2368" s="104"/>
      <c r="AQ2368" s="104"/>
      <c r="AR2368" s="104"/>
      <c r="AS2368" s="104"/>
      <c r="AT2368" s="104"/>
      <c r="AU2368" s="104"/>
      <c r="AV2368" s="104"/>
      <c r="AW2368" s="104"/>
      <c r="AX2368" s="104"/>
      <c r="AY2368" s="104"/>
      <c r="AZ2368" s="104"/>
      <c r="BA2368" s="104"/>
      <c r="BB2368" s="104"/>
      <c r="BC2368" s="104"/>
      <c r="BD2368" s="104"/>
      <c r="BE2368" s="104"/>
      <c r="BF2368" s="104"/>
      <c r="BG2368" s="104"/>
      <c r="BH2368" s="104"/>
      <c r="BI2368" s="104"/>
      <c r="BJ2368" s="104"/>
      <c r="BK2368" s="104"/>
      <c r="BL2368" s="104"/>
      <c r="BM2368" s="104"/>
      <c r="BN2368" s="104"/>
      <c r="BO2368" s="104"/>
      <c r="BP2368" s="104"/>
      <c r="BQ2368" s="104"/>
      <c r="BR2368" s="104"/>
      <c r="BS2368" s="104"/>
      <c r="BT2368" s="104"/>
      <c r="BU2368" s="104"/>
      <c r="BV2368" s="104"/>
      <c r="BW2368" s="104"/>
      <c r="BX2368" s="104"/>
      <c r="BY2368" s="104"/>
      <c r="BZ2368" s="104"/>
      <c r="CA2368" s="104"/>
      <c r="CB2368" s="104"/>
      <c r="CC2368" s="104"/>
      <c r="CD2368" s="104"/>
      <c r="CE2368" s="104"/>
      <c r="CF2368" s="104"/>
      <c r="CG2368" s="104"/>
      <c r="CH2368" s="104"/>
      <c r="CI2368" s="104"/>
      <c r="CJ2368" s="104"/>
      <c r="CK2368" s="104"/>
      <c r="CL2368" s="104"/>
      <c r="CM2368" s="104"/>
      <c r="CN2368" s="104"/>
      <c r="CO2368" s="104"/>
      <c r="CP2368" s="104"/>
      <c r="CQ2368" s="104"/>
      <c r="CR2368" s="104"/>
      <c r="CS2368" s="104"/>
      <c r="CT2368" s="104"/>
      <c r="CU2368" s="104"/>
      <c r="CV2368" s="104"/>
      <c r="CW2368" s="104"/>
      <c r="CX2368" s="104"/>
      <c r="CY2368" s="104"/>
      <c r="CZ2368" s="104"/>
      <c r="DA2368" s="104"/>
      <c r="DB2368" s="104"/>
      <c r="DC2368" s="104"/>
      <c r="DD2368" s="104"/>
      <c r="DE2368" s="104"/>
      <c r="DF2368" s="104"/>
      <c r="DG2368" s="104"/>
      <c r="DH2368" s="104"/>
      <c r="DI2368" s="104"/>
      <c r="DJ2368" s="107"/>
    </row>
    <row r="2369" spans="1:114" x14ac:dyDescent="0.2">
      <c r="A2369" s="164"/>
      <c r="B2369" s="165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Q2369" s="116"/>
      <c r="R2369" s="116"/>
      <c r="S2369" s="116"/>
      <c r="T2369" s="116"/>
      <c r="U2369" s="116"/>
      <c r="V2369" s="116"/>
      <c r="W2369" s="116"/>
      <c r="X2369" s="116"/>
      <c r="Y2369" s="122"/>
      <c r="Z2369" s="104"/>
      <c r="AA2369" s="104"/>
      <c r="AB2369" s="104"/>
      <c r="AC2369" s="104"/>
      <c r="AD2369" s="104"/>
      <c r="AE2369" s="104"/>
      <c r="AF2369" s="104"/>
      <c r="AG2369" s="104"/>
      <c r="AH2369" s="104"/>
      <c r="AI2369" s="104"/>
      <c r="AJ2369" s="104"/>
      <c r="AK2369" s="104"/>
      <c r="AL2369" s="104"/>
      <c r="AM2369" s="104"/>
      <c r="AN2369" s="104"/>
      <c r="AO2369" s="104"/>
      <c r="AP2369" s="104"/>
      <c r="AQ2369" s="104"/>
      <c r="AR2369" s="104"/>
      <c r="AS2369" s="104"/>
      <c r="AT2369" s="104"/>
      <c r="AU2369" s="104"/>
      <c r="AV2369" s="104"/>
      <c r="AW2369" s="104"/>
      <c r="AX2369" s="104"/>
      <c r="AY2369" s="104"/>
      <c r="AZ2369" s="104"/>
      <c r="BA2369" s="104"/>
      <c r="BB2369" s="104"/>
      <c r="BC2369" s="104"/>
      <c r="BD2369" s="104"/>
      <c r="BE2369" s="104"/>
      <c r="BF2369" s="104"/>
      <c r="BG2369" s="104"/>
      <c r="BH2369" s="104"/>
      <c r="BI2369" s="104"/>
      <c r="BJ2369" s="104"/>
      <c r="BK2369" s="104"/>
      <c r="BL2369" s="104"/>
      <c r="BM2369" s="104"/>
      <c r="BN2369" s="104"/>
      <c r="BO2369" s="104"/>
      <c r="BP2369" s="104"/>
      <c r="BQ2369" s="104"/>
      <c r="BR2369" s="104"/>
      <c r="BS2369" s="104"/>
      <c r="BT2369" s="104"/>
      <c r="BU2369" s="104"/>
      <c r="BV2369" s="104"/>
      <c r="BW2369" s="104"/>
      <c r="BX2369" s="104"/>
      <c r="BY2369" s="104"/>
      <c r="BZ2369" s="104"/>
      <c r="CA2369" s="104"/>
      <c r="CB2369" s="104"/>
      <c r="CC2369" s="104"/>
      <c r="CD2369" s="104"/>
      <c r="CE2369" s="104"/>
      <c r="CF2369" s="104"/>
      <c r="CG2369" s="104"/>
      <c r="CH2369" s="104"/>
      <c r="CI2369" s="104"/>
      <c r="CJ2369" s="104"/>
      <c r="CK2369" s="104"/>
      <c r="CL2369" s="104"/>
      <c r="CM2369" s="104"/>
      <c r="CN2369" s="104"/>
      <c r="CO2369" s="104"/>
      <c r="CP2369" s="104"/>
      <c r="CQ2369" s="104"/>
      <c r="CR2369" s="104"/>
      <c r="CS2369" s="104"/>
      <c r="CT2369" s="104"/>
      <c r="CU2369" s="104"/>
      <c r="CV2369" s="104"/>
      <c r="CW2369" s="104"/>
      <c r="CX2369" s="104"/>
      <c r="CY2369" s="104"/>
      <c r="CZ2369" s="104"/>
      <c r="DA2369" s="104"/>
      <c r="DB2369" s="104"/>
      <c r="DC2369" s="104"/>
      <c r="DD2369" s="104"/>
      <c r="DE2369" s="104"/>
      <c r="DF2369" s="104"/>
      <c r="DG2369" s="104"/>
      <c r="DH2369" s="104"/>
      <c r="DI2369" s="104"/>
      <c r="DJ2369" s="107"/>
    </row>
    <row r="2370" spans="1:114" x14ac:dyDescent="0.2">
      <c r="A2370" s="164"/>
      <c r="B2370" s="165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Q2370" s="116"/>
      <c r="R2370" s="116"/>
      <c r="S2370" s="116"/>
      <c r="T2370" s="116"/>
      <c r="U2370" s="116"/>
      <c r="V2370" s="116"/>
      <c r="W2370" s="116"/>
      <c r="X2370" s="116"/>
      <c r="Y2370" s="122"/>
      <c r="Z2370" s="104"/>
      <c r="AA2370" s="104"/>
      <c r="AB2370" s="104"/>
      <c r="AC2370" s="104"/>
      <c r="AD2370" s="104"/>
      <c r="AE2370" s="104"/>
      <c r="AF2370" s="104"/>
      <c r="AG2370" s="104"/>
      <c r="AH2370" s="104"/>
      <c r="AI2370" s="104"/>
      <c r="AJ2370" s="104"/>
      <c r="AK2370" s="104"/>
      <c r="AL2370" s="104"/>
      <c r="AM2370" s="104"/>
      <c r="AN2370" s="104"/>
      <c r="AO2370" s="104"/>
      <c r="AP2370" s="104"/>
      <c r="AQ2370" s="104"/>
      <c r="AR2370" s="104"/>
      <c r="AS2370" s="104"/>
      <c r="AT2370" s="104"/>
      <c r="AU2370" s="104"/>
      <c r="AV2370" s="104"/>
      <c r="AW2370" s="104"/>
      <c r="AX2370" s="104"/>
      <c r="AY2370" s="104"/>
      <c r="AZ2370" s="104"/>
      <c r="BA2370" s="104"/>
      <c r="BB2370" s="104"/>
      <c r="BC2370" s="104"/>
      <c r="BD2370" s="104"/>
      <c r="BE2370" s="104"/>
      <c r="BF2370" s="104"/>
      <c r="BG2370" s="104"/>
      <c r="BH2370" s="104"/>
      <c r="BI2370" s="104"/>
      <c r="BJ2370" s="104"/>
      <c r="BK2370" s="104"/>
      <c r="BL2370" s="104"/>
      <c r="BM2370" s="104"/>
      <c r="BN2370" s="104"/>
      <c r="BO2370" s="104"/>
      <c r="BP2370" s="104"/>
      <c r="BQ2370" s="104"/>
      <c r="BR2370" s="104"/>
      <c r="BS2370" s="104"/>
      <c r="BT2370" s="104"/>
      <c r="BU2370" s="104"/>
      <c r="BV2370" s="104"/>
      <c r="BW2370" s="104"/>
      <c r="BX2370" s="104"/>
      <c r="BY2370" s="104"/>
      <c r="BZ2370" s="104"/>
      <c r="CA2370" s="104"/>
      <c r="CB2370" s="104"/>
      <c r="CC2370" s="104"/>
      <c r="CD2370" s="104"/>
      <c r="CE2370" s="104"/>
      <c r="CF2370" s="104"/>
      <c r="CG2370" s="104"/>
      <c r="CH2370" s="104"/>
      <c r="CI2370" s="104"/>
      <c r="CJ2370" s="104"/>
      <c r="CK2370" s="104"/>
      <c r="CL2370" s="104"/>
      <c r="CM2370" s="104"/>
      <c r="CN2370" s="104"/>
      <c r="CO2370" s="104"/>
      <c r="CP2370" s="104"/>
      <c r="CQ2370" s="104"/>
      <c r="CR2370" s="104"/>
      <c r="CS2370" s="104"/>
      <c r="CT2370" s="104"/>
      <c r="CU2370" s="104"/>
      <c r="CV2370" s="104"/>
      <c r="CW2370" s="104"/>
      <c r="CX2370" s="104"/>
      <c r="CY2370" s="104"/>
      <c r="CZ2370" s="104"/>
      <c r="DA2370" s="104"/>
      <c r="DB2370" s="104"/>
      <c r="DC2370" s="104"/>
      <c r="DD2370" s="104"/>
      <c r="DE2370" s="104"/>
      <c r="DF2370" s="104"/>
      <c r="DG2370" s="104"/>
      <c r="DH2370" s="104"/>
      <c r="DI2370" s="104"/>
      <c r="DJ2370" s="107"/>
    </row>
    <row r="2371" spans="1:114" x14ac:dyDescent="0.2">
      <c r="A2371" s="164"/>
      <c r="B2371" s="165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Q2371" s="116"/>
      <c r="R2371" s="116"/>
      <c r="S2371" s="116"/>
      <c r="T2371" s="116"/>
      <c r="U2371" s="116"/>
      <c r="V2371" s="116"/>
      <c r="W2371" s="116"/>
      <c r="X2371" s="116"/>
      <c r="Y2371" s="122"/>
      <c r="Z2371" s="104"/>
      <c r="AA2371" s="104"/>
      <c r="AB2371" s="104"/>
      <c r="AC2371" s="104"/>
      <c r="AD2371" s="104"/>
      <c r="AE2371" s="104"/>
      <c r="AF2371" s="104"/>
      <c r="AG2371" s="104"/>
      <c r="AH2371" s="104"/>
      <c r="AI2371" s="104"/>
      <c r="AJ2371" s="104"/>
      <c r="AK2371" s="104"/>
      <c r="AL2371" s="104"/>
      <c r="AM2371" s="104"/>
      <c r="AN2371" s="104"/>
      <c r="AO2371" s="104"/>
      <c r="AP2371" s="104"/>
      <c r="AQ2371" s="104"/>
      <c r="AR2371" s="104"/>
      <c r="AS2371" s="104"/>
      <c r="AT2371" s="104"/>
      <c r="AU2371" s="104"/>
      <c r="AV2371" s="104"/>
      <c r="AW2371" s="104"/>
      <c r="AX2371" s="104"/>
      <c r="AY2371" s="104"/>
      <c r="AZ2371" s="104"/>
      <c r="BA2371" s="104"/>
      <c r="BB2371" s="104"/>
      <c r="BC2371" s="104"/>
      <c r="BD2371" s="104"/>
      <c r="BE2371" s="104"/>
      <c r="BF2371" s="104"/>
      <c r="BG2371" s="104"/>
      <c r="BH2371" s="104"/>
      <c r="BI2371" s="104"/>
      <c r="BJ2371" s="104"/>
      <c r="BK2371" s="104"/>
      <c r="BL2371" s="104"/>
      <c r="BM2371" s="104"/>
      <c r="BN2371" s="104"/>
      <c r="BO2371" s="104"/>
      <c r="BP2371" s="104"/>
      <c r="BQ2371" s="104"/>
      <c r="BR2371" s="104"/>
      <c r="BS2371" s="104"/>
      <c r="BT2371" s="104"/>
      <c r="BU2371" s="104"/>
      <c r="BV2371" s="104"/>
      <c r="BW2371" s="104"/>
      <c r="BX2371" s="104"/>
      <c r="BY2371" s="104"/>
      <c r="BZ2371" s="104"/>
      <c r="CA2371" s="104"/>
      <c r="CB2371" s="104"/>
      <c r="CC2371" s="104"/>
      <c r="CD2371" s="104"/>
      <c r="CE2371" s="104"/>
      <c r="CF2371" s="104"/>
      <c r="CG2371" s="104"/>
      <c r="CH2371" s="104"/>
      <c r="CI2371" s="104"/>
      <c r="CJ2371" s="104"/>
      <c r="CK2371" s="104"/>
      <c r="CL2371" s="104"/>
      <c r="CM2371" s="104"/>
      <c r="CN2371" s="104"/>
      <c r="CO2371" s="104"/>
      <c r="CP2371" s="104"/>
      <c r="CQ2371" s="104"/>
      <c r="CR2371" s="104"/>
      <c r="CS2371" s="104"/>
      <c r="CT2371" s="104"/>
      <c r="CU2371" s="104"/>
      <c r="CV2371" s="104"/>
      <c r="CW2371" s="104"/>
      <c r="CX2371" s="104"/>
      <c r="CY2371" s="104"/>
      <c r="CZ2371" s="104"/>
      <c r="DA2371" s="104"/>
      <c r="DB2371" s="104"/>
      <c r="DC2371" s="104"/>
      <c r="DD2371" s="104"/>
      <c r="DE2371" s="104"/>
      <c r="DF2371" s="104"/>
      <c r="DG2371" s="104"/>
      <c r="DH2371" s="104"/>
      <c r="DI2371" s="104"/>
      <c r="DJ2371" s="107"/>
    </row>
    <row r="2372" spans="1:114" x14ac:dyDescent="0.2">
      <c r="A2372" s="164"/>
      <c r="B2372" s="165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Q2372" s="116"/>
      <c r="R2372" s="116"/>
      <c r="S2372" s="116"/>
      <c r="T2372" s="116"/>
      <c r="U2372" s="116"/>
      <c r="V2372" s="116"/>
      <c r="W2372" s="116"/>
      <c r="X2372" s="116"/>
      <c r="Y2372" s="122"/>
      <c r="Z2372" s="104"/>
      <c r="AA2372" s="104"/>
      <c r="AB2372" s="104"/>
      <c r="AC2372" s="104"/>
      <c r="AD2372" s="104"/>
      <c r="AE2372" s="104"/>
      <c r="AF2372" s="104"/>
      <c r="AG2372" s="104"/>
      <c r="AH2372" s="104"/>
      <c r="AI2372" s="104"/>
      <c r="AJ2372" s="104"/>
      <c r="AK2372" s="104"/>
      <c r="AL2372" s="104"/>
      <c r="AM2372" s="104"/>
      <c r="AN2372" s="104"/>
      <c r="AO2372" s="104"/>
      <c r="AP2372" s="104"/>
      <c r="AQ2372" s="104"/>
      <c r="AR2372" s="104"/>
      <c r="AS2372" s="104"/>
      <c r="AT2372" s="104"/>
      <c r="AU2372" s="104"/>
      <c r="AV2372" s="104"/>
      <c r="AW2372" s="104"/>
      <c r="AX2372" s="104"/>
      <c r="AY2372" s="104"/>
      <c r="AZ2372" s="104"/>
      <c r="BA2372" s="104"/>
      <c r="BB2372" s="104"/>
      <c r="BC2372" s="104"/>
      <c r="BD2372" s="104"/>
      <c r="BE2372" s="104"/>
      <c r="BF2372" s="104"/>
      <c r="BG2372" s="104"/>
      <c r="BH2372" s="104"/>
      <c r="BI2372" s="104"/>
      <c r="BJ2372" s="104"/>
      <c r="BK2372" s="104"/>
      <c r="BL2372" s="104"/>
      <c r="BM2372" s="104"/>
      <c r="BN2372" s="104"/>
      <c r="BO2372" s="104"/>
      <c r="BP2372" s="104"/>
      <c r="BQ2372" s="104"/>
      <c r="BR2372" s="104"/>
      <c r="BS2372" s="104"/>
      <c r="BT2372" s="104"/>
      <c r="BU2372" s="104"/>
      <c r="BV2372" s="104"/>
      <c r="BW2372" s="104"/>
      <c r="BX2372" s="104"/>
      <c r="BY2372" s="104"/>
      <c r="BZ2372" s="104"/>
      <c r="CA2372" s="104"/>
      <c r="CB2372" s="104"/>
      <c r="CC2372" s="104"/>
      <c r="CD2372" s="104"/>
      <c r="CE2372" s="104"/>
      <c r="CF2372" s="104"/>
      <c r="CG2372" s="104"/>
      <c r="CH2372" s="104"/>
      <c r="CI2372" s="104"/>
      <c r="CJ2372" s="104"/>
      <c r="CK2372" s="104"/>
      <c r="CL2372" s="104"/>
      <c r="CM2372" s="104"/>
      <c r="CN2372" s="104"/>
      <c r="CO2372" s="104"/>
      <c r="CP2372" s="104"/>
      <c r="CQ2372" s="104"/>
      <c r="CR2372" s="104"/>
      <c r="CS2372" s="104"/>
      <c r="CT2372" s="104"/>
      <c r="CU2372" s="104"/>
      <c r="CV2372" s="104"/>
      <c r="CW2372" s="104"/>
      <c r="CX2372" s="104"/>
      <c r="CY2372" s="104"/>
      <c r="CZ2372" s="104"/>
      <c r="DA2372" s="104"/>
      <c r="DB2372" s="104"/>
      <c r="DC2372" s="104"/>
      <c r="DD2372" s="104"/>
      <c r="DE2372" s="104"/>
      <c r="DF2372" s="104"/>
      <c r="DG2372" s="104"/>
      <c r="DH2372" s="104"/>
      <c r="DI2372" s="104"/>
      <c r="DJ2372" s="107"/>
    </row>
    <row r="2373" spans="1:114" x14ac:dyDescent="0.2">
      <c r="A2373" s="164"/>
      <c r="B2373" s="165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Q2373" s="116"/>
      <c r="R2373" s="116"/>
      <c r="S2373" s="116"/>
      <c r="T2373" s="116"/>
      <c r="U2373" s="116"/>
      <c r="V2373" s="116"/>
      <c r="W2373" s="116"/>
      <c r="X2373" s="116"/>
      <c r="Y2373" s="122"/>
      <c r="Z2373" s="104"/>
      <c r="AA2373" s="104"/>
      <c r="AB2373" s="104"/>
      <c r="AC2373" s="104"/>
      <c r="AD2373" s="104"/>
      <c r="AE2373" s="104"/>
      <c r="AF2373" s="104"/>
      <c r="AG2373" s="104"/>
      <c r="AH2373" s="104"/>
      <c r="AI2373" s="104"/>
      <c r="AJ2373" s="104"/>
      <c r="AK2373" s="104"/>
      <c r="AL2373" s="104"/>
      <c r="AM2373" s="104"/>
      <c r="AN2373" s="104"/>
      <c r="AO2373" s="104"/>
      <c r="AP2373" s="104"/>
      <c r="AQ2373" s="104"/>
      <c r="AR2373" s="104"/>
      <c r="AS2373" s="104"/>
      <c r="AT2373" s="104"/>
      <c r="AU2373" s="104"/>
      <c r="AV2373" s="104"/>
      <c r="AW2373" s="104"/>
      <c r="AX2373" s="104"/>
      <c r="AY2373" s="104"/>
      <c r="AZ2373" s="104"/>
      <c r="BA2373" s="104"/>
      <c r="BB2373" s="104"/>
      <c r="BC2373" s="104"/>
      <c r="BD2373" s="104"/>
      <c r="BE2373" s="104"/>
      <c r="BF2373" s="104"/>
      <c r="BG2373" s="104"/>
      <c r="BH2373" s="104"/>
      <c r="BI2373" s="104"/>
      <c r="BJ2373" s="104"/>
      <c r="BK2373" s="104"/>
      <c r="BL2373" s="104"/>
      <c r="BM2373" s="104"/>
      <c r="BN2373" s="104"/>
      <c r="BO2373" s="104"/>
      <c r="BP2373" s="104"/>
      <c r="BQ2373" s="104"/>
      <c r="BR2373" s="104"/>
      <c r="BS2373" s="104"/>
      <c r="BT2373" s="104"/>
      <c r="BU2373" s="104"/>
      <c r="BV2373" s="104"/>
      <c r="BW2373" s="104"/>
      <c r="BX2373" s="104"/>
      <c r="BY2373" s="104"/>
      <c r="BZ2373" s="104"/>
      <c r="CA2373" s="104"/>
      <c r="CB2373" s="104"/>
      <c r="CC2373" s="104"/>
      <c r="CD2373" s="104"/>
      <c r="CE2373" s="104"/>
      <c r="CF2373" s="104"/>
      <c r="CG2373" s="104"/>
      <c r="CH2373" s="104"/>
      <c r="CI2373" s="104"/>
      <c r="CJ2373" s="104"/>
      <c r="CK2373" s="104"/>
      <c r="CL2373" s="104"/>
      <c r="CM2373" s="104"/>
      <c r="CN2373" s="104"/>
      <c r="CO2373" s="104"/>
      <c r="CP2373" s="104"/>
      <c r="CQ2373" s="104"/>
      <c r="CR2373" s="104"/>
      <c r="CS2373" s="104"/>
      <c r="CT2373" s="104"/>
      <c r="CU2373" s="104"/>
      <c r="CV2373" s="104"/>
      <c r="CW2373" s="104"/>
      <c r="CX2373" s="104"/>
      <c r="CY2373" s="104"/>
      <c r="CZ2373" s="104"/>
      <c r="DA2373" s="104"/>
      <c r="DB2373" s="104"/>
      <c r="DC2373" s="104"/>
      <c r="DD2373" s="104"/>
      <c r="DE2373" s="104"/>
      <c r="DF2373" s="104"/>
      <c r="DG2373" s="104"/>
      <c r="DH2373" s="104"/>
      <c r="DI2373" s="104"/>
      <c r="DJ2373" s="107"/>
    </row>
    <row r="2374" spans="1:114" x14ac:dyDescent="0.2">
      <c r="A2374" s="164"/>
      <c r="B2374" s="165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Q2374" s="116"/>
      <c r="R2374" s="116"/>
      <c r="S2374" s="116"/>
      <c r="T2374" s="116"/>
      <c r="U2374" s="116"/>
      <c r="V2374" s="116"/>
      <c r="W2374" s="116"/>
      <c r="X2374" s="116"/>
      <c r="Y2374" s="122"/>
      <c r="Z2374" s="104"/>
      <c r="AA2374" s="104"/>
      <c r="AB2374" s="104"/>
      <c r="AC2374" s="104"/>
      <c r="AD2374" s="104"/>
      <c r="AE2374" s="104"/>
      <c r="AF2374" s="104"/>
      <c r="AG2374" s="104"/>
      <c r="AH2374" s="104"/>
      <c r="AI2374" s="104"/>
      <c r="AJ2374" s="104"/>
      <c r="AK2374" s="104"/>
      <c r="AL2374" s="104"/>
      <c r="AM2374" s="104"/>
      <c r="AN2374" s="104"/>
      <c r="AO2374" s="104"/>
      <c r="AP2374" s="104"/>
      <c r="AQ2374" s="104"/>
      <c r="AR2374" s="104"/>
      <c r="AS2374" s="104"/>
      <c r="AT2374" s="104"/>
      <c r="AU2374" s="104"/>
      <c r="AV2374" s="104"/>
      <c r="AW2374" s="104"/>
      <c r="AX2374" s="104"/>
      <c r="AY2374" s="104"/>
      <c r="AZ2374" s="104"/>
      <c r="BA2374" s="104"/>
      <c r="BB2374" s="104"/>
      <c r="BC2374" s="104"/>
      <c r="BD2374" s="104"/>
      <c r="BE2374" s="104"/>
      <c r="BF2374" s="104"/>
      <c r="BG2374" s="104"/>
      <c r="BH2374" s="104"/>
      <c r="BI2374" s="104"/>
      <c r="BJ2374" s="104"/>
      <c r="BK2374" s="104"/>
      <c r="BL2374" s="104"/>
      <c r="BM2374" s="104"/>
      <c r="BN2374" s="104"/>
      <c r="BO2374" s="104"/>
      <c r="BP2374" s="104"/>
      <c r="BQ2374" s="104"/>
      <c r="BR2374" s="104"/>
      <c r="BS2374" s="104"/>
      <c r="BT2374" s="104"/>
      <c r="BU2374" s="104"/>
      <c r="BV2374" s="104"/>
      <c r="BW2374" s="104"/>
      <c r="BX2374" s="104"/>
      <c r="BY2374" s="104"/>
      <c r="BZ2374" s="104"/>
      <c r="CA2374" s="104"/>
      <c r="CB2374" s="104"/>
      <c r="CC2374" s="104"/>
      <c r="CD2374" s="104"/>
      <c r="CE2374" s="104"/>
      <c r="CF2374" s="104"/>
      <c r="CG2374" s="104"/>
      <c r="CH2374" s="104"/>
      <c r="CI2374" s="104"/>
      <c r="CJ2374" s="104"/>
      <c r="CK2374" s="104"/>
      <c r="CL2374" s="104"/>
      <c r="CM2374" s="104"/>
      <c r="CN2374" s="104"/>
      <c r="CO2374" s="104"/>
      <c r="CP2374" s="104"/>
      <c r="CQ2374" s="104"/>
      <c r="CR2374" s="104"/>
      <c r="CS2374" s="104"/>
      <c r="CT2374" s="104"/>
      <c r="CU2374" s="104"/>
      <c r="CV2374" s="104"/>
      <c r="CW2374" s="104"/>
      <c r="CX2374" s="104"/>
      <c r="CY2374" s="104"/>
      <c r="CZ2374" s="104"/>
      <c r="DA2374" s="104"/>
      <c r="DB2374" s="104"/>
      <c r="DC2374" s="104"/>
      <c r="DD2374" s="104"/>
      <c r="DE2374" s="104"/>
      <c r="DF2374" s="104"/>
      <c r="DG2374" s="104"/>
      <c r="DH2374" s="104"/>
      <c r="DI2374" s="104"/>
      <c r="DJ2374" s="107"/>
    </row>
    <row r="2375" spans="1:114" x14ac:dyDescent="0.2">
      <c r="A2375" s="164"/>
      <c r="B2375" s="165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Q2375" s="116"/>
      <c r="R2375" s="116"/>
      <c r="S2375" s="116"/>
      <c r="T2375" s="116"/>
      <c r="U2375" s="116"/>
      <c r="V2375" s="116"/>
      <c r="W2375" s="116"/>
      <c r="X2375" s="116"/>
      <c r="Y2375" s="122"/>
      <c r="Z2375" s="104"/>
      <c r="AA2375" s="104"/>
      <c r="AB2375" s="104"/>
      <c r="AC2375" s="104"/>
      <c r="AD2375" s="104"/>
      <c r="AE2375" s="104"/>
      <c r="AF2375" s="104"/>
      <c r="AG2375" s="104"/>
      <c r="AH2375" s="104"/>
      <c r="AI2375" s="104"/>
      <c r="AJ2375" s="104"/>
      <c r="AK2375" s="104"/>
      <c r="AL2375" s="104"/>
      <c r="AM2375" s="104"/>
      <c r="AN2375" s="104"/>
      <c r="AO2375" s="104"/>
      <c r="AP2375" s="104"/>
      <c r="AQ2375" s="104"/>
      <c r="AR2375" s="104"/>
      <c r="AS2375" s="104"/>
      <c r="AT2375" s="104"/>
      <c r="AU2375" s="104"/>
      <c r="AV2375" s="104"/>
      <c r="AW2375" s="104"/>
      <c r="AX2375" s="104"/>
      <c r="AY2375" s="104"/>
      <c r="AZ2375" s="104"/>
      <c r="BA2375" s="104"/>
      <c r="BB2375" s="104"/>
      <c r="BC2375" s="104"/>
      <c r="BD2375" s="104"/>
      <c r="BE2375" s="104"/>
      <c r="BF2375" s="104"/>
      <c r="BG2375" s="104"/>
      <c r="BH2375" s="104"/>
      <c r="BI2375" s="104"/>
      <c r="BJ2375" s="104"/>
      <c r="BK2375" s="104"/>
      <c r="BL2375" s="104"/>
      <c r="BM2375" s="104"/>
      <c r="BN2375" s="104"/>
      <c r="BO2375" s="104"/>
      <c r="BP2375" s="104"/>
      <c r="BQ2375" s="104"/>
      <c r="BR2375" s="104"/>
      <c r="BS2375" s="104"/>
      <c r="BT2375" s="104"/>
      <c r="BU2375" s="104"/>
      <c r="BV2375" s="104"/>
      <c r="BW2375" s="104"/>
      <c r="BX2375" s="104"/>
      <c r="BY2375" s="104"/>
      <c r="BZ2375" s="104"/>
      <c r="CA2375" s="104"/>
      <c r="CB2375" s="104"/>
      <c r="CC2375" s="104"/>
      <c r="CD2375" s="104"/>
      <c r="CE2375" s="104"/>
      <c r="CF2375" s="104"/>
      <c r="CG2375" s="104"/>
      <c r="CH2375" s="104"/>
      <c r="CI2375" s="104"/>
      <c r="CJ2375" s="104"/>
      <c r="CK2375" s="104"/>
      <c r="CL2375" s="104"/>
      <c r="CM2375" s="104"/>
      <c r="CN2375" s="104"/>
      <c r="CO2375" s="104"/>
      <c r="CP2375" s="104"/>
      <c r="CQ2375" s="104"/>
      <c r="CR2375" s="104"/>
      <c r="CS2375" s="104"/>
      <c r="CT2375" s="104"/>
      <c r="CU2375" s="104"/>
      <c r="CV2375" s="104"/>
      <c r="CW2375" s="104"/>
      <c r="CX2375" s="104"/>
      <c r="CY2375" s="104"/>
      <c r="CZ2375" s="104"/>
      <c r="DA2375" s="104"/>
      <c r="DB2375" s="104"/>
      <c r="DC2375" s="104"/>
      <c r="DD2375" s="104"/>
      <c r="DE2375" s="104"/>
      <c r="DF2375" s="104"/>
      <c r="DG2375" s="104"/>
      <c r="DH2375" s="104"/>
      <c r="DI2375" s="104"/>
      <c r="DJ2375" s="107"/>
    </row>
    <row r="2376" spans="1:114" x14ac:dyDescent="0.2">
      <c r="A2376" s="164"/>
      <c r="B2376" s="165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Q2376" s="116"/>
      <c r="R2376" s="116"/>
      <c r="S2376" s="116"/>
      <c r="T2376" s="116"/>
      <c r="U2376" s="116"/>
      <c r="V2376" s="116"/>
      <c r="W2376" s="116"/>
      <c r="X2376" s="116"/>
      <c r="Y2376" s="122"/>
      <c r="Z2376" s="104"/>
      <c r="AA2376" s="104"/>
      <c r="AB2376" s="104"/>
      <c r="AC2376" s="104"/>
      <c r="AD2376" s="104"/>
      <c r="AE2376" s="104"/>
      <c r="AF2376" s="104"/>
      <c r="AG2376" s="104"/>
      <c r="AH2376" s="104"/>
      <c r="AI2376" s="104"/>
      <c r="AJ2376" s="104"/>
      <c r="AK2376" s="104"/>
      <c r="AL2376" s="104"/>
      <c r="AM2376" s="104"/>
      <c r="AN2376" s="104"/>
      <c r="AO2376" s="104"/>
      <c r="AP2376" s="104"/>
      <c r="AQ2376" s="104"/>
      <c r="AR2376" s="104"/>
      <c r="AS2376" s="104"/>
      <c r="AT2376" s="104"/>
      <c r="AU2376" s="104"/>
      <c r="AV2376" s="104"/>
      <c r="AW2376" s="104"/>
      <c r="AX2376" s="104"/>
      <c r="AY2376" s="104"/>
      <c r="AZ2376" s="104"/>
      <c r="BA2376" s="104"/>
      <c r="BB2376" s="104"/>
      <c r="BC2376" s="104"/>
      <c r="BD2376" s="104"/>
      <c r="BE2376" s="104"/>
      <c r="BF2376" s="104"/>
      <c r="BG2376" s="104"/>
      <c r="BH2376" s="104"/>
      <c r="BI2376" s="104"/>
      <c r="BJ2376" s="104"/>
      <c r="BK2376" s="104"/>
      <c r="BL2376" s="104"/>
      <c r="BM2376" s="104"/>
      <c r="BN2376" s="104"/>
      <c r="BO2376" s="104"/>
      <c r="BP2376" s="104"/>
      <c r="BQ2376" s="104"/>
      <c r="BR2376" s="104"/>
      <c r="BS2376" s="104"/>
      <c r="BT2376" s="104"/>
      <c r="BU2376" s="104"/>
      <c r="BV2376" s="104"/>
      <c r="BW2376" s="104"/>
      <c r="BX2376" s="104"/>
      <c r="BY2376" s="104"/>
      <c r="BZ2376" s="104"/>
      <c r="CA2376" s="104"/>
      <c r="CB2376" s="104"/>
      <c r="CC2376" s="104"/>
      <c r="CD2376" s="104"/>
      <c r="CE2376" s="104"/>
      <c r="CF2376" s="104"/>
      <c r="CG2376" s="104"/>
      <c r="CH2376" s="104"/>
      <c r="CI2376" s="104"/>
      <c r="CJ2376" s="104"/>
      <c r="CK2376" s="104"/>
      <c r="CL2376" s="104"/>
      <c r="CM2376" s="104"/>
      <c r="CN2376" s="104"/>
      <c r="CO2376" s="104"/>
      <c r="CP2376" s="104"/>
      <c r="CQ2376" s="104"/>
      <c r="CR2376" s="104"/>
      <c r="CS2376" s="104"/>
      <c r="CT2376" s="104"/>
      <c r="CU2376" s="104"/>
      <c r="CV2376" s="104"/>
      <c r="CW2376" s="104"/>
      <c r="CX2376" s="104"/>
      <c r="CY2376" s="104"/>
      <c r="CZ2376" s="104"/>
      <c r="DA2376" s="104"/>
      <c r="DB2376" s="104"/>
      <c r="DC2376" s="104"/>
      <c r="DD2376" s="104"/>
      <c r="DE2376" s="104"/>
      <c r="DF2376" s="104"/>
      <c r="DG2376" s="104"/>
      <c r="DH2376" s="104"/>
      <c r="DI2376" s="104"/>
      <c r="DJ2376" s="107"/>
    </row>
    <row r="2377" spans="1:114" x14ac:dyDescent="0.2">
      <c r="A2377" s="164"/>
      <c r="B2377" s="165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Q2377" s="116"/>
      <c r="R2377" s="116"/>
      <c r="S2377" s="116"/>
      <c r="T2377" s="116"/>
      <c r="U2377" s="116"/>
      <c r="V2377" s="116"/>
      <c r="W2377" s="116"/>
      <c r="X2377" s="116"/>
      <c r="Y2377" s="122"/>
      <c r="Z2377" s="104"/>
      <c r="AA2377" s="104"/>
      <c r="AB2377" s="104"/>
      <c r="AC2377" s="104"/>
      <c r="AD2377" s="104"/>
      <c r="AE2377" s="104"/>
      <c r="AF2377" s="104"/>
      <c r="AG2377" s="104"/>
      <c r="AH2377" s="104"/>
      <c r="AI2377" s="104"/>
      <c r="AJ2377" s="104"/>
      <c r="AK2377" s="104"/>
      <c r="AL2377" s="104"/>
      <c r="AM2377" s="104"/>
      <c r="AN2377" s="104"/>
      <c r="AO2377" s="104"/>
      <c r="AP2377" s="104"/>
      <c r="AQ2377" s="104"/>
      <c r="AR2377" s="104"/>
      <c r="AS2377" s="104"/>
      <c r="AT2377" s="104"/>
      <c r="AU2377" s="104"/>
      <c r="AV2377" s="104"/>
      <c r="AW2377" s="104"/>
      <c r="AX2377" s="104"/>
      <c r="AY2377" s="104"/>
      <c r="AZ2377" s="104"/>
      <c r="BA2377" s="104"/>
      <c r="BB2377" s="104"/>
      <c r="BC2377" s="104"/>
      <c r="BD2377" s="104"/>
      <c r="BE2377" s="104"/>
      <c r="BF2377" s="104"/>
      <c r="BG2377" s="104"/>
      <c r="BH2377" s="104"/>
      <c r="BI2377" s="104"/>
      <c r="BJ2377" s="104"/>
      <c r="BK2377" s="104"/>
      <c r="BL2377" s="104"/>
      <c r="BM2377" s="104"/>
      <c r="BN2377" s="104"/>
      <c r="BO2377" s="104"/>
      <c r="BP2377" s="104"/>
      <c r="BQ2377" s="104"/>
      <c r="BR2377" s="104"/>
      <c r="BS2377" s="104"/>
      <c r="BT2377" s="104"/>
      <c r="BU2377" s="104"/>
      <c r="BV2377" s="104"/>
      <c r="BW2377" s="104"/>
      <c r="BX2377" s="104"/>
      <c r="BY2377" s="104"/>
      <c r="BZ2377" s="104"/>
      <c r="CA2377" s="104"/>
      <c r="CB2377" s="104"/>
      <c r="CC2377" s="104"/>
      <c r="CD2377" s="104"/>
      <c r="CE2377" s="104"/>
      <c r="CF2377" s="104"/>
      <c r="CG2377" s="104"/>
      <c r="CH2377" s="104"/>
      <c r="CI2377" s="104"/>
      <c r="CJ2377" s="104"/>
      <c r="CK2377" s="104"/>
      <c r="CL2377" s="104"/>
      <c r="CM2377" s="104"/>
      <c r="CN2377" s="104"/>
      <c r="CO2377" s="104"/>
      <c r="CP2377" s="104"/>
      <c r="CQ2377" s="104"/>
      <c r="CR2377" s="104"/>
      <c r="CS2377" s="104"/>
      <c r="CT2377" s="104"/>
      <c r="CU2377" s="104"/>
      <c r="CV2377" s="104"/>
      <c r="CW2377" s="104"/>
      <c r="CX2377" s="104"/>
      <c r="CY2377" s="104"/>
      <c r="CZ2377" s="104"/>
      <c r="DA2377" s="104"/>
      <c r="DB2377" s="104"/>
      <c r="DC2377" s="104"/>
      <c r="DD2377" s="104"/>
      <c r="DE2377" s="104"/>
      <c r="DF2377" s="104"/>
      <c r="DG2377" s="104"/>
      <c r="DH2377" s="104"/>
      <c r="DI2377" s="104"/>
      <c r="DJ2377" s="107"/>
    </row>
    <row r="2378" spans="1:114" x14ac:dyDescent="0.2">
      <c r="A2378" s="164"/>
      <c r="B2378" s="165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Q2378" s="116"/>
      <c r="R2378" s="116"/>
      <c r="S2378" s="116"/>
      <c r="T2378" s="116"/>
      <c r="U2378" s="116"/>
      <c r="V2378" s="116"/>
      <c r="W2378" s="116"/>
      <c r="X2378" s="116"/>
      <c r="Y2378" s="122"/>
      <c r="Z2378" s="104"/>
      <c r="AA2378" s="104"/>
      <c r="AB2378" s="104"/>
      <c r="AC2378" s="104"/>
      <c r="AD2378" s="104"/>
      <c r="AE2378" s="104"/>
      <c r="AF2378" s="104"/>
      <c r="AG2378" s="104"/>
      <c r="AH2378" s="104"/>
      <c r="AI2378" s="104"/>
      <c r="AJ2378" s="104"/>
      <c r="AK2378" s="104"/>
      <c r="AL2378" s="104"/>
      <c r="AM2378" s="104"/>
      <c r="AN2378" s="104"/>
      <c r="AO2378" s="104"/>
      <c r="AP2378" s="104"/>
      <c r="AQ2378" s="104"/>
      <c r="AR2378" s="104"/>
      <c r="AS2378" s="104"/>
      <c r="AT2378" s="104"/>
      <c r="AU2378" s="104"/>
      <c r="AV2378" s="104"/>
      <c r="AW2378" s="104"/>
      <c r="AX2378" s="104"/>
      <c r="AY2378" s="104"/>
      <c r="AZ2378" s="104"/>
      <c r="BA2378" s="104"/>
      <c r="BB2378" s="104"/>
      <c r="BC2378" s="104"/>
      <c r="BD2378" s="104"/>
      <c r="BE2378" s="104"/>
      <c r="BF2378" s="104"/>
      <c r="BG2378" s="104"/>
      <c r="BH2378" s="104"/>
      <c r="BI2378" s="104"/>
      <c r="BJ2378" s="104"/>
      <c r="BK2378" s="104"/>
      <c r="BL2378" s="104"/>
      <c r="BM2378" s="104"/>
      <c r="BN2378" s="104"/>
      <c r="BO2378" s="104"/>
      <c r="BP2378" s="104"/>
      <c r="BQ2378" s="104"/>
      <c r="BR2378" s="104"/>
      <c r="BS2378" s="104"/>
      <c r="BT2378" s="104"/>
      <c r="BU2378" s="104"/>
      <c r="BV2378" s="104"/>
      <c r="BW2378" s="104"/>
      <c r="BX2378" s="104"/>
      <c r="BY2378" s="104"/>
      <c r="BZ2378" s="104"/>
      <c r="CA2378" s="104"/>
      <c r="CB2378" s="104"/>
      <c r="CC2378" s="104"/>
      <c r="CD2378" s="104"/>
      <c r="CE2378" s="104"/>
      <c r="CF2378" s="104"/>
      <c r="CG2378" s="104"/>
      <c r="CH2378" s="104"/>
      <c r="CI2378" s="104"/>
      <c r="CJ2378" s="104"/>
      <c r="CK2378" s="104"/>
      <c r="CL2378" s="104"/>
      <c r="CM2378" s="104"/>
      <c r="CN2378" s="104"/>
      <c r="CO2378" s="104"/>
      <c r="CP2378" s="104"/>
      <c r="CQ2378" s="104"/>
      <c r="CR2378" s="104"/>
      <c r="CS2378" s="104"/>
      <c r="CT2378" s="104"/>
      <c r="CU2378" s="104"/>
      <c r="CV2378" s="104"/>
      <c r="CW2378" s="104"/>
      <c r="CX2378" s="104"/>
      <c r="CY2378" s="104"/>
      <c r="CZ2378" s="104"/>
      <c r="DA2378" s="104"/>
      <c r="DB2378" s="104"/>
      <c r="DC2378" s="104"/>
      <c r="DD2378" s="104"/>
      <c r="DE2378" s="104"/>
      <c r="DF2378" s="104"/>
      <c r="DG2378" s="104"/>
      <c r="DH2378" s="104"/>
      <c r="DI2378" s="104"/>
      <c r="DJ2378" s="107"/>
    </row>
    <row r="2379" spans="1:114" x14ac:dyDescent="0.2">
      <c r="A2379" s="164"/>
      <c r="B2379" s="165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Q2379" s="116"/>
      <c r="R2379" s="116"/>
      <c r="S2379" s="116"/>
      <c r="T2379" s="116"/>
      <c r="U2379" s="116"/>
      <c r="V2379" s="116"/>
      <c r="W2379" s="116"/>
      <c r="X2379" s="116"/>
      <c r="Y2379" s="122"/>
      <c r="Z2379" s="104"/>
      <c r="AA2379" s="104"/>
      <c r="AB2379" s="104"/>
      <c r="AC2379" s="104"/>
      <c r="AD2379" s="104"/>
      <c r="AE2379" s="104"/>
      <c r="AF2379" s="104"/>
      <c r="AG2379" s="104"/>
      <c r="AH2379" s="104"/>
      <c r="AI2379" s="104"/>
      <c r="AJ2379" s="104"/>
      <c r="AK2379" s="104"/>
      <c r="AL2379" s="104"/>
      <c r="AM2379" s="104"/>
      <c r="AN2379" s="104"/>
      <c r="AO2379" s="104"/>
      <c r="AP2379" s="104"/>
      <c r="AQ2379" s="104"/>
      <c r="AR2379" s="104"/>
      <c r="AS2379" s="104"/>
      <c r="AT2379" s="104"/>
      <c r="AU2379" s="104"/>
      <c r="AV2379" s="104"/>
      <c r="AW2379" s="104"/>
      <c r="AX2379" s="104"/>
      <c r="AY2379" s="104"/>
      <c r="AZ2379" s="104"/>
      <c r="BA2379" s="104"/>
      <c r="BB2379" s="104"/>
      <c r="BC2379" s="104"/>
      <c r="BD2379" s="104"/>
      <c r="BE2379" s="104"/>
      <c r="BF2379" s="104"/>
      <c r="BG2379" s="104"/>
      <c r="BH2379" s="104"/>
      <c r="BI2379" s="104"/>
      <c r="BJ2379" s="104"/>
      <c r="BK2379" s="104"/>
      <c r="BL2379" s="104"/>
      <c r="BM2379" s="104"/>
      <c r="BN2379" s="104"/>
      <c r="BO2379" s="104"/>
      <c r="BP2379" s="104"/>
      <c r="BQ2379" s="104"/>
      <c r="BR2379" s="104"/>
      <c r="BS2379" s="104"/>
      <c r="BT2379" s="104"/>
      <c r="BU2379" s="104"/>
      <c r="BV2379" s="104"/>
      <c r="BW2379" s="104"/>
      <c r="BX2379" s="104"/>
      <c r="BY2379" s="104"/>
      <c r="BZ2379" s="104"/>
      <c r="CA2379" s="104"/>
      <c r="CB2379" s="104"/>
      <c r="CC2379" s="104"/>
      <c r="CD2379" s="104"/>
      <c r="CE2379" s="104"/>
      <c r="CF2379" s="104"/>
      <c r="CG2379" s="104"/>
      <c r="CH2379" s="104"/>
      <c r="CI2379" s="104"/>
      <c r="CJ2379" s="104"/>
      <c r="CK2379" s="104"/>
      <c r="CL2379" s="104"/>
      <c r="CM2379" s="104"/>
      <c r="CN2379" s="104"/>
      <c r="CO2379" s="104"/>
      <c r="CP2379" s="104"/>
      <c r="CQ2379" s="104"/>
      <c r="CR2379" s="104"/>
      <c r="CS2379" s="104"/>
      <c r="CT2379" s="104"/>
      <c r="CU2379" s="104"/>
      <c r="CV2379" s="104"/>
      <c r="CW2379" s="104"/>
      <c r="CX2379" s="104"/>
      <c r="CY2379" s="104"/>
      <c r="CZ2379" s="104"/>
      <c r="DA2379" s="104"/>
      <c r="DB2379" s="104"/>
      <c r="DC2379" s="104"/>
      <c r="DD2379" s="104"/>
      <c r="DE2379" s="104"/>
      <c r="DF2379" s="104"/>
      <c r="DG2379" s="104"/>
      <c r="DH2379" s="104"/>
      <c r="DI2379" s="104"/>
      <c r="DJ2379" s="107"/>
    </row>
    <row r="2380" spans="1:114" x14ac:dyDescent="0.2">
      <c r="A2380" s="164"/>
      <c r="B2380" s="165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Q2380" s="116"/>
      <c r="R2380" s="116"/>
      <c r="S2380" s="116"/>
      <c r="T2380" s="116"/>
      <c r="U2380" s="116"/>
      <c r="V2380" s="116"/>
      <c r="W2380" s="116"/>
      <c r="X2380" s="116"/>
      <c r="Y2380" s="122"/>
      <c r="Z2380" s="104"/>
      <c r="AA2380" s="104"/>
      <c r="AB2380" s="104"/>
      <c r="AC2380" s="104"/>
      <c r="AD2380" s="104"/>
      <c r="AE2380" s="104"/>
      <c r="AF2380" s="104"/>
      <c r="AG2380" s="104"/>
      <c r="AH2380" s="104"/>
      <c r="AI2380" s="104"/>
      <c r="AJ2380" s="104"/>
      <c r="AK2380" s="104"/>
      <c r="AL2380" s="104"/>
      <c r="AM2380" s="104"/>
      <c r="AN2380" s="104"/>
      <c r="AO2380" s="104"/>
      <c r="AP2380" s="104"/>
      <c r="AQ2380" s="104"/>
      <c r="AR2380" s="104"/>
      <c r="AS2380" s="104"/>
      <c r="AT2380" s="104"/>
      <c r="AU2380" s="104"/>
      <c r="AV2380" s="104"/>
      <c r="AW2380" s="104"/>
      <c r="AX2380" s="104"/>
      <c r="AY2380" s="104"/>
      <c r="AZ2380" s="104"/>
      <c r="BA2380" s="104"/>
      <c r="BB2380" s="104"/>
      <c r="BC2380" s="104"/>
      <c r="BD2380" s="104"/>
      <c r="BE2380" s="104"/>
      <c r="BF2380" s="104"/>
      <c r="BG2380" s="104"/>
      <c r="BH2380" s="104"/>
      <c r="BI2380" s="104"/>
      <c r="BJ2380" s="104"/>
      <c r="BK2380" s="104"/>
      <c r="BL2380" s="104"/>
      <c r="BM2380" s="104"/>
      <c r="BN2380" s="104"/>
      <c r="BO2380" s="104"/>
      <c r="BP2380" s="104"/>
      <c r="BQ2380" s="104"/>
      <c r="BR2380" s="104"/>
      <c r="BS2380" s="104"/>
      <c r="BT2380" s="104"/>
      <c r="BU2380" s="104"/>
      <c r="BV2380" s="104"/>
      <c r="BW2380" s="104"/>
      <c r="BX2380" s="104"/>
      <c r="BY2380" s="104"/>
      <c r="BZ2380" s="104"/>
      <c r="CA2380" s="104"/>
      <c r="CB2380" s="104"/>
      <c r="CC2380" s="104"/>
      <c r="CD2380" s="104"/>
      <c r="CE2380" s="104"/>
      <c r="CF2380" s="104"/>
      <c r="CG2380" s="104"/>
      <c r="CH2380" s="104"/>
      <c r="CI2380" s="104"/>
      <c r="CJ2380" s="104"/>
      <c r="CK2380" s="104"/>
      <c r="CL2380" s="104"/>
      <c r="CM2380" s="104"/>
      <c r="CN2380" s="104"/>
      <c r="CO2380" s="104"/>
      <c r="CP2380" s="104"/>
      <c r="CQ2380" s="104"/>
      <c r="CR2380" s="104"/>
      <c r="CS2380" s="104"/>
      <c r="CT2380" s="104"/>
      <c r="CU2380" s="104"/>
      <c r="CV2380" s="104"/>
      <c r="CW2380" s="104"/>
      <c r="CX2380" s="104"/>
      <c r="CY2380" s="104"/>
      <c r="CZ2380" s="104"/>
      <c r="DA2380" s="104"/>
      <c r="DB2380" s="104"/>
      <c r="DC2380" s="104"/>
      <c r="DD2380" s="104"/>
      <c r="DE2380" s="104"/>
      <c r="DF2380" s="104"/>
      <c r="DG2380" s="104"/>
      <c r="DH2380" s="104"/>
      <c r="DI2380" s="104"/>
      <c r="DJ2380" s="107"/>
    </row>
    <row r="2381" spans="1:114" x14ac:dyDescent="0.2">
      <c r="A2381" s="164"/>
      <c r="B2381" s="165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Q2381" s="116"/>
      <c r="R2381" s="116"/>
      <c r="S2381" s="116"/>
      <c r="T2381" s="116"/>
      <c r="U2381" s="116"/>
      <c r="V2381" s="116"/>
      <c r="W2381" s="116"/>
      <c r="X2381" s="116"/>
      <c r="Y2381" s="122"/>
      <c r="Z2381" s="104"/>
      <c r="AA2381" s="104"/>
      <c r="AB2381" s="104"/>
      <c r="AC2381" s="104"/>
      <c r="AD2381" s="104"/>
      <c r="AE2381" s="104"/>
      <c r="AF2381" s="104"/>
      <c r="AG2381" s="104"/>
      <c r="AH2381" s="104"/>
      <c r="AI2381" s="104"/>
      <c r="AJ2381" s="104"/>
      <c r="AK2381" s="104"/>
      <c r="AL2381" s="104"/>
      <c r="AM2381" s="104"/>
      <c r="AN2381" s="104"/>
      <c r="AO2381" s="104"/>
      <c r="AP2381" s="104"/>
      <c r="AQ2381" s="104"/>
      <c r="AR2381" s="104"/>
      <c r="AS2381" s="104"/>
      <c r="AT2381" s="104"/>
      <c r="AU2381" s="104"/>
      <c r="AV2381" s="104"/>
      <c r="AW2381" s="104"/>
      <c r="AX2381" s="104"/>
      <c r="AY2381" s="104"/>
      <c r="AZ2381" s="104"/>
      <c r="BA2381" s="104"/>
      <c r="BB2381" s="104"/>
      <c r="BC2381" s="104"/>
      <c r="BD2381" s="104"/>
      <c r="BE2381" s="104"/>
      <c r="BF2381" s="104"/>
      <c r="BG2381" s="104"/>
      <c r="BH2381" s="104"/>
      <c r="BI2381" s="104"/>
      <c r="BJ2381" s="104"/>
      <c r="BK2381" s="104"/>
      <c r="BL2381" s="104"/>
      <c r="BM2381" s="104"/>
      <c r="BN2381" s="104"/>
      <c r="BO2381" s="104"/>
      <c r="BP2381" s="104"/>
      <c r="BQ2381" s="104"/>
      <c r="BR2381" s="104"/>
      <c r="BS2381" s="104"/>
      <c r="BT2381" s="104"/>
      <c r="BU2381" s="104"/>
      <c r="BV2381" s="104"/>
      <c r="BW2381" s="104"/>
      <c r="BX2381" s="104"/>
      <c r="BY2381" s="104"/>
      <c r="BZ2381" s="104"/>
      <c r="CA2381" s="104"/>
      <c r="CB2381" s="104"/>
      <c r="CC2381" s="104"/>
      <c r="CD2381" s="104"/>
      <c r="CE2381" s="104"/>
      <c r="CF2381" s="104"/>
      <c r="CG2381" s="104"/>
      <c r="CH2381" s="104"/>
      <c r="CI2381" s="104"/>
      <c r="CJ2381" s="104"/>
      <c r="CK2381" s="104"/>
      <c r="CL2381" s="104"/>
      <c r="CM2381" s="104"/>
      <c r="CN2381" s="104"/>
      <c r="CO2381" s="104"/>
      <c r="CP2381" s="104"/>
      <c r="CQ2381" s="104"/>
      <c r="CR2381" s="104"/>
      <c r="CS2381" s="104"/>
      <c r="CT2381" s="104"/>
      <c r="CU2381" s="104"/>
      <c r="CV2381" s="104"/>
      <c r="CW2381" s="104"/>
      <c r="CX2381" s="104"/>
      <c r="CY2381" s="104"/>
      <c r="CZ2381" s="104"/>
      <c r="DA2381" s="104"/>
      <c r="DB2381" s="104"/>
      <c r="DC2381" s="104"/>
      <c r="DD2381" s="104"/>
      <c r="DE2381" s="104"/>
      <c r="DF2381" s="104"/>
      <c r="DG2381" s="104"/>
      <c r="DH2381" s="104"/>
      <c r="DI2381" s="104"/>
      <c r="DJ2381" s="107"/>
    </row>
    <row r="2382" spans="1:114" x14ac:dyDescent="0.2">
      <c r="A2382" s="164"/>
      <c r="B2382" s="165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Q2382" s="116"/>
      <c r="R2382" s="116"/>
      <c r="S2382" s="116"/>
      <c r="T2382" s="116"/>
      <c r="U2382" s="116"/>
      <c r="V2382" s="116"/>
      <c r="W2382" s="116"/>
      <c r="X2382" s="116"/>
      <c r="Y2382" s="122"/>
      <c r="Z2382" s="104"/>
      <c r="AA2382" s="104"/>
      <c r="AB2382" s="104"/>
      <c r="AC2382" s="104"/>
      <c r="AD2382" s="104"/>
      <c r="AE2382" s="104"/>
      <c r="AF2382" s="104"/>
      <c r="AG2382" s="104"/>
      <c r="AH2382" s="104"/>
      <c r="AI2382" s="104"/>
      <c r="AJ2382" s="104"/>
      <c r="AK2382" s="104"/>
      <c r="AL2382" s="104"/>
      <c r="AM2382" s="104"/>
      <c r="AN2382" s="104"/>
      <c r="AO2382" s="104"/>
      <c r="AP2382" s="104"/>
      <c r="AQ2382" s="104"/>
      <c r="AR2382" s="104"/>
      <c r="AS2382" s="104"/>
      <c r="AT2382" s="104"/>
      <c r="AU2382" s="104"/>
      <c r="AV2382" s="104"/>
      <c r="AW2382" s="104"/>
      <c r="AX2382" s="104"/>
      <c r="AY2382" s="104"/>
      <c r="AZ2382" s="104"/>
      <c r="BA2382" s="104"/>
      <c r="BB2382" s="104"/>
      <c r="BC2382" s="104"/>
      <c r="BD2382" s="104"/>
      <c r="BE2382" s="104"/>
      <c r="BF2382" s="104"/>
      <c r="BG2382" s="104"/>
      <c r="BH2382" s="104"/>
      <c r="BI2382" s="104"/>
      <c r="BJ2382" s="104"/>
      <c r="BK2382" s="104"/>
      <c r="BL2382" s="104"/>
      <c r="BM2382" s="104"/>
      <c r="BN2382" s="104"/>
      <c r="BO2382" s="104"/>
      <c r="BP2382" s="104"/>
      <c r="BQ2382" s="104"/>
      <c r="BR2382" s="104"/>
      <c r="BS2382" s="104"/>
      <c r="BT2382" s="104"/>
      <c r="BU2382" s="104"/>
      <c r="BV2382" s="104"/>
      <c r="BW2382" s="104"/>
      <c r="BX2382" s="104"/>
      <c r="BY2382" s="104"/>
      <c r="BZ2382" s="104"/>
      <c r="CA2382" s="104"/>
      <c r="CB2382" s="104"/>
      <c r="CC2382" s="104"/>
      <c r="CD2382" s="104"/>
      <c r="CE2382" s="104"/>
      <c r="CF2382" s="104"/>
      <c r="CG2382" s="104"/>
      <c r="CH2382" s="104"/>
      <c r="CI2382" s="104"/>
      <c r="CJ2382" s="104"/>
      <c r="CK2382" s="104"/>
      <c r="CL2382" s="104"/>
      <c r="CM2382" s="104"/>
      <c r="CN2382" s="104"/>
      <c r="CO2382" s="104"/>
      <c r="CP2382" s="104"/>
      <c r="CQ2382" s="104"/>
      <c r="CR2382" s="104"/>
      <c r="CS2382" s="104"/>
      <c r="CT2382" s="104"/>
      <c r="CU2382" s="104"/>
      <c r="CV2382" s="104"/>
      <c r="CW2382" s="104"/>
      <c r="CX2382" s="104"/>
      <c r="CY2382" s="104"/>
      <c r="CZ2382" s="104"/>
      <c r="DA2382" s="104"/>
      <c r="DB2382" s="104"/>
      <c r="DC2382" s="104"/>
      <c r="DD2382" s="104"/>
      <c r="DE2382" s="104"/>
      <c r="DF2382" s="104"/>
      <c r="DG2382" s="104"/>
      <c r="DH2382" s="104"/>
      <c r="DI2382" s="104"/>
      <c r="DJ2382" s="107"/>
    </row>
    <row r="2383" spans="1:114" x14ac:dyDescent="0.2">
      <c r="A2383" s="164"/>
      <c r="B2383" s="165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Q2383" s="116"/>
      <c r="R2383" s="116"/>
      <c r="S2383" s="116"/>
      <c r="T2383" s="116"/>
      <c r="U2383" s="116"/>
      <c r="V2383" s="116"/>
      <c r="W2383" s="116"/>
      <c r="X2383" s="116"/>
      <c r="Y2383" s="122"/>
      <c r="Z2383" s="104"/>
      <c r="AA2383" s="104"/>
      <c r="AB2383" s="104"/>
      <c r="AC2383" s="104"/>
      <c r="AD2383" s="104"/>
      <c r="AE2383" s="104"/>
      <c r="AF2383" s="104"/>
      <c r="AG2383" s="104"/>
      <c r="AH2383" s="104"/>
      <c r="AI2383" s="104"/>
      <c r="AJ2383" s="104"/>
      <c r="AK2383" s="104"/>
      <c r="AL2383" s="104"/>
      <c r="AM2383" s="104"/>
      <c r="AN2383" s="104"/>
      <c r="AO2383" s="104"/>
      <c r="AP2383" s="104"/>
      <c r="AQ2383" s="104"/>
      <c r="AR2383" s="104"/>
      <c r="AS2383" s="104"/>
      <c r="AT2383" s="104"/>
      <c r="AU2383" s="104"/>
      <c r="AV2383" s="104"/>
      <c r="AW2383" s="104"/>
      <c r="AX2383" s="104"/>
      <c r="AY2383" s="104"/>
      <c r="AZ2383" s="104"/>
      <c r="BA2383" s="104"/>
      <c r="BB2383" s="104"/>
      <c r="BC2383" s="104"/>
      <c r="BD2383" s="104"/>
      <c r="BE2383" s="104"/>
      <c r="BF2383" s="104"/>
      <c r="BG2383" s="104"/>
      <c r="BH2383" s="104"/>
      <c r="BI2383" s="104"/>
      <c r="BJ2383" s="104"/>
      <c r="BK2383" s="104"/>
      <c r="BL2383" s="104"/>
      <c r="BM2383" s="104"/>
      <c r="BN2383" s="104"/>
      <c r="BO2383" s="104"/>
      <c r="BP2383" s="104"/>
      <c r="BQ2383" s="104"/>
      <c r="BR2383" s="104"/>
      <c r="BS2383" s="104"/>
      <c r="BT2383" s="104"/>
      <c r="BU2383" s="104"/>
      <c r="BV2383" s="104"/>
      <c r="BW2383" s="104"/>
      <c r="BX2383" s="104"/>
      <c r="BY2383" s="104"/>
      <c r="BZ2383" s="104"/>
      <c r="CA2383" s="104"/>
      <c r="CB2383" s="104"/>
      <c r="CC2383" s="104"/>
      <c r="CD2383" s="104"/>
      <c r="CE2383" s="104"/>
      <c r="CF2383" s="104"/>
      <c r="CG2383" s="104"/>
      <c r="CH2383" s="104"/>
      <c r="CI2383" s="104"/>
      <c r="CJ2383" s="104"/>
      <c r="CK2383" s="104"/>
      <c r="CL2383" s="104"/>
      <c r="CM2383" s="104"/>
      <c r="CN2383" s="104"/>
      <c r="CO2383" s="104"/>
      <c r="CP2383" s="104"/>
      <c r="CQ2383" s="104"/>
      <c r="CR2383" s="104"/>
      <c r="CS2383" s="104"/>
      <c r="CT2383" s="104"/>
      <c r="CU2383" s="104"/>
      <c r="CV2383" s="104"/>
      <c r="CW2383" s="104"/>
      <c r="CX2383" s="104"/>
      <c r="CY2383" s="104"/>
      <c r="CZ2383" s="104"/>
      <c r="DA2383" s="104"/>
      <c r="DB2383" s="104"/>
      <c r="DC2383" s="104"/>
      <c r="DD2383" s="104"/>
      <c r="DE2383" s="104"/>
      <c r="DF2383" s="104"/>
      <c r="DG2383" s="104"/>
      <c r="DH2383" s="104"/>
      <c r="DI2383" s="104"/>
      <c r="DJ2383" s="107"/>
    </row>
    <row r="2384" spans="1:114" x14ac:dyDescent="0.2">
      <c r="A2384" s="164"/>
      <c r="B2384" s="165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Q2384" s="116"/>
      <c r="R2384" s="116"/>
      <c r="S2384" s="116"/>
      <c r="T2384" s="116"/>
      <c r="U2384" s="116"/>
      <c r="V2384" s="116"/>
      <c r="W2384" s="116"/>
      <c r="X2384" s="116"/>
      <c r="Y2384" s="122"/>
      <c r="Z2384" s="104"/>
      <c r="AA2384" s="104"/>
      <c r="AB2384" s="104"/>
      <c r="AC2384" s="104"/>
      <c r="AD2384" s="104"/>
      <c r="AE2384" s="104"/>
      <c r="AF2384" s="104"/>
      <c r="AG2384" s="104"/>
      <c r="AH2384" s="104"/>
      <c r="AI2384" s="104"/>
      <c r="AJ2384" s="104"/>
      <c r="AK2384" s="104"/>
      <c r="AL2384" s="104"/>
      <c r="AM2384" s="104"/>
      <c r="AN2384" s="104"/>
      <c r="AO2384" s="104"/>
      <c r="AP2384" s="104"/>
      <c r="AQ2384" s="104"/>
      <c r="AR2384" s="104"/>
      <c r="AS2384" s="104"/>
      <c r="AT2384" s="104"/>
      <c r="AU2384" s="104"/>
      <c r="AV2384" s="104"/>
      <c r="AW2384" s="104"/>
      <c r="AX2384" s="104"/>
      <c r="AY2384" s="104"/>
      <c r="AZ2384" s="104"/>
      <c r="BA2384" s="104"/>
      <c r="BB2384" s="104"/>
      <c r="BC2384" s="104"/>
      <c r="BD2384" s="104"/>
      <c r="BE2384" s="104"/>
      <c r="BF2384" s="104"/>
      <c r="BG2384" s="104"/>
      <c r="BH2384" s="104"/>
      <c r="BI2384" s="104"/>
      <c r="BJ2384" s="104"/>
      <c r="BK2384" s="104"/>
      <c r="BL2384" s="104"/>
      <c r="BM2384" s="104"/>
      <c r="BN2384" s="104"/>
      <c r="BO2384" s="104"/>
      <c r="BP2384" s="104"/>
      <c r="BQ2384" s="104"/>
      <c r="BR2384" s="104"/>
      <c r="BS2384" s="104"/>
      <c r="BT2384" s="104"/>
      <c r="BU2384" s="104"/>
      <c r="BV2384" s="104"/>
      <c r="BW2384" s="104"/>
      <c r="BX2384" s="104"/>
      <c r="BY2384" s="104"/>
      <c r="BZ2384" s="104"/>
      <c r="CA2384" s="104"/>
      <c r="CB2384" s="104"/>
      <c r="CC2384" s="104"/>
      <c r="CD2384" s="104"/>
      <c r="CE2384" s="104"/>
      <c r="CF2384" s="104"/>
      <c r="CG2384" s="104"/>
      <c r="CH2384" s="104"/>
      <c r="CI2384" s="104"/>
      <c r="CJ2384" s="104"/>
      <c r="CK2384" s="104"/>
      <c r="CL2384" s="104"/>
      <c r="CM2384" s="104"/>
      <c r="CN2384" s="104"/>
      <c r="CO2384" s="104"/>
      <c r="CP2384" s="104"/>
      <c r="CQ2384" s="104"/>
      <c r="CR2384" s="104"/>
      <c r="CS2384" s="104"/>
      <c r="CT2384" s="104"/>
      <c r="CU2384" s="104"/>
      <c r="CV2384" s="104"/>
      <c r="CW2384" s="104"/>
      <c r="CX2384" s="104"/>
      <c r="CY2384" s="104"/>
      <c r="CZ2384" s="104"/>
      <c r="DA2384" s="104"/>
      <c r="DB2384" s="104"/>
      <c r="DC2384" s="104"/>
      <c r="DD2384" s="104"/>
      <c r="DE2384" s="104"/>
      <c r="DF2384" s="104"/>
      <c r="DG2384" s="104"/>
      <c r="DH2384" s="104"/>
      <c r="DI2384" s="104"/>
      <c r="DJ2384" s="107"/>
    </row>
    <row r="2385" spans="1:114" x14ac:dyDescent="0.2">
      <c r="A2385" s="164"/>
      <c r="B2385" s="165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Q2385" s="116"/>
      <c r="R2385" s="116"/>
      <c r="S2385" s="116"/>
      <c r="T2385" s="116"/>
      <c r="U2385" s="116"/>
      <c r="V2385" s="116"/>
      <c r="W2385" s="116"/>
      <c r="X2385" s="116"/>
      <c r="Y2385" s="122"/>
      <c r="Z2385" s="104"/>
      <c r="AA2385" s="104"/>
      <c r="AB2385" s="104"/>
      <c r="AC2385" s="104"/>
      <c r="AD2385" s="104"/>
      <c r="AE2385" s="104"/>
      <c r="AF2385" s="104"/>
      <c r="AG2385" s="104"/>
      <c r="AH2385" s="104"/>
      <c r="AI2385" s="104"/>
      <c r="AJ2385" s="104"/>
      <c r="AK2385" s="104"/>
      <c r="AL2385" s="104"/>
      <c r="AM2385" s="104"/>
      <c r="AN2385" s="104"/>
      <c r="AO2385" s="104"/>
      <c r="AP2385" s="104"/>
      <c r="AQ2385" s="104"/>
      <c r="AR2385" s="104"/>
      <c r="AS2385" s="104"/>
      <c r="AT2385" s="104"/>
      <c r="AU2385" s="104"/>
      <c r="AV2385" s="104"/>
      <c r="AW2385" s="104"/>
      <c r="AX2385" s="104"/>
      <c r="AY2385" s="104"/>
      <c r="AZ2385" s="104"/>
      <c r="BA2385" s="104"/>
      <c r="BB2385" s="104"/>
      <c r="BC2385" s="104"/>
      <c r="BD2385" s="104"/>
      <c r="BE2385" s="104"/>
      <c r="BF2385" s="104"/>
      <c r="BG2385" s="104"/>
      <c r="BH2385" s="104"/>
      <c r="BI2385" s="104"/>
      <c r="BJ2385" s="104"/>
      <c r="BK2385" s="104"/>
      <c r="BL2385" s="104"/>
      <c r="BM2385" s="104"/>
      <c r="BN2385" s="104"/>
      <c r="BO2385" s="104"/>
      <c r="BP2385" s="104"/>
      <c r="BQ2385" s="104"/>
      <c r="BR2385" s="104"/>
      <c r="BS2385" s="104"/>
      <c r="BT2385" s="104"/>
      <c r="BU2385" s="104"/>
      <c r="BV2385" s="104"/>
      <c r="BW2385" s="104"/>
      <c r="BX2385" s="104"/>
      <c r="BY2385" s="104"/>
      <c r="BZ2385" s="104"/>
      <c r="CA2385" s="104"/>
      <c r="CB2385" s="104"/>
      <c r="CC2385" s="104"/>
      <c r="CD2385" s="104"/>
      <c r="CE2385" s="104"/>
      <c r="CF2385" s="104"/>
      <c r="CG2385" s="104"/>
      <c r="CH2385" s="104"/>
      <c r="CI2385" s="104"/>
      <c r="CJ2385" s="104"/>
      <c r="CK2385" s="104"/>
      <c r="CL2385" s="104"/>
      <c r="CM2385" s="104"/>
      <c r="CN2385" s="104"/>
      <c r="CO2385" s="104"/>
      <c r="CP2385" s="104"/>
      <c r="CQ2385" s="104"/>
      <c r="CR2385" s="104"/>
      <c r="CS2385" s="104"/>
      <c r="CT2385" s="104"/>
      <c r="CU2385" s="104"/>
      <c r="CV2385" s="104"/>
      <c r="CW2385" s="104"/>
      <c r="CX2385" s="104"/>
      <c r="CY2385" s="104"/>
      <c r="CZ2385" s="104"/>
      <c r="DA2385" s="104"/>
      <c r="DB2385" s="104"/>
      <c r="DC2385" s="104"/>
      <c r="DD2385" s="104"/>
      <c r="DE2385" s="104"/>
      <c r="DF2385" s="104"/>
      <c r="DG2385" s="104"/>
      <c r="DH2385" s="104"/>
      <c r="DI2385" s="104"/>
      <c r="DJ2385" s="107"/>
    </row>
    <row r="2386" spans="1:114" x14ac:dyDescent="0.2">
      <c r="A2386" s="164"/>
      <c r="B2386" s="165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Q2386" s="116"/>
      <c r="R2386" s="116"/>
      <c r="S2386" s="116"/>
      <c r="T2386" s="116"/>
      <c r="U2386" s="116"/>
      <c r="V2386" s="116"/>
      <c r="W2386" s="116"/>
      <c r="X2386" s="116"/>
      <c r="Y2386" s="122"/>
      <c r="Z2386" s="104"/>
      <c r="AA2386" s="104"/>
      <c r="AB2386" s="104"/>
      <c r="AC2386" s="104"/>
      <c r="AD2386" s="104"/>
      <c r="AE2386" s="104"/>
      <c r="AF2386" s="104"/>
      <c r="AG2386" s="104"/>
      <c r="AH2386" s="104"/>
      <c r="AI2386" s="104"/>
      <c r="AJ2386" s="104"/>
      <c r="AK2386" s="104"/>
      <c r="AL2386" s="104"/>
      <c r="AM2386" s="104"/>
      <c r="AN2386" s="104"/>
      <c r="AO2386" s="104"/>
      <c r="AP2386" s="104"/>
      <c r="AQ2386" s="104"/>
      <c r="AR2386" s="104"/>
      <c r="AS2386" s="104"/>
      <c r="AT2386" s="104"/>
      <c r="AU2386" s="104"/>
      <c r="AV2386" s="104"/>
      <c r="AW2386" s="104"/>
      <c r="AX2386" s="104"/>
      <c r="AY2386" s="104"/>
      <c r="AZ2386" s="104"/>
      <c r="BA2386" s="104"/>
      <c r="BB2386" s="104"/>
      <c r="BC2386" s="104"/>
      <c r="BD2386" s="104"/>
      <c r="BE2386" s="104"/>
      <c r="BF2386" s="104"/>
      <c r="BG2386" s="104"/>
      <c r="BH2386" s="104"/>
      <c r="BI2386" s="104"/>
      <c r="BJ2386" s="104"/>
      <c r="BK2386" s="104"/>
      <c r="BL2386" s="104"/>
      <c r="BM2386" s="104"/>
      <c r="BN2386" s="104"/>
      <c r="BO2386" s="104"/>
      <c r="BP2386" s="104"/>
      <c r="BQ2386" s="104"/>
      <c r="BR2386" s="104"/>
      <c r="BS2386" s="104"/>
      <c r="BT2386" s="104"/>
      <c r="BU2386" s="104"/>
      <c r="BV2386" s="104"/>
      <c r="BW2386" s="104"/>
      <c r="BX2386" s="104"/>
      <c r="BY2386" s="104"/>
      <c r="BZ2386" s="104"/>
      <c r="CA2386" s="104"/>
      <c r="CB2386" s="104"/>
      <c r="CC2386" s="104"/>
      <c r="CD2386" s="104"/>
      <c r="CE2386" s="104"/>
      <c r="CF2386" s="104"/>
      <c r="CG2386" s="104"/>
      <c r="CH2386" s="104"/>
      <c r="CI2386" s="104"/>
      <c r="CJ2386" s="104"/>
      <c r="CK2386" s="104"/>
      <c r="CL2386" s="104"/>
      <c r="CM2386" s="104"/>
      <c r="CN2386" s="104"/>
      <c r="CO2386" s="104"/>
      <c r="CP2386" s="104"/>
      <c r="CQ2386" s="104"/>
      <c r="CR2386" s="104"/>
      <c r="CS2386" s="104"/>
      <c r="CT2386" s="104"/>
      <c r="CU2386" s="104"/>
      <c r="CV2386" s="104"/>
      <c r="CW2386" s="104"/>
      <c r="CX2386" s="104"/>
      <c r="CY2386" s="104"/>
      <c r="CZ2386" s="104"/>
      <c r="DA2386" s="104"/>
      <c r="DB2386" s="104"/>
      <c r="DC2386" s="104"/>
      <c r="DD2386" s="104"/>
      <c r="DE2386" s="104"/>
      <c r="DF2386" s="104"/>
      <c r="DG2386" s="104"/>
      <c r="DH2386" s="104"/>
      <c r="DI2386" s="104"/>
      <c r="DJ2386" s="107"/>
    </row>
    <row r="2387" spans="1:114" x14ac:dyDescent="0.2">
      <c r="A2387" s="164"/>
      <c r="B2387" s="165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Q2387" s="116"/>
      <c r="R2387" s="116"/>
      <c r="S2387" s="116"/>
      <c r="T2387" s="116"/>
      <c r="U2387" s="116"/>
      <c r="V2387" s="116"/>
      <c r="W2387" s="116"/>
      <c r="X2387" s="116"/>
      <c r="Y2387" s="122"/>
      <c r="Z2387" s="104"/>
      <c r="AA2387" s="104"/>
      <c r="AB2387" s="104"/>
      <c r="AC2387" s="104"/>
      <c r="AD2387" s="104"/>
      <c r="AE2387" s="104"/>
      <c r="AF2387" s="104"/>
      <c r="AG2387" s="104"/>
      <c r="AH2387" s="104"/>
      <c r="AI2387" s="104"/>
      <c r="AJ2387" s="104"/>
      <c r="AK2387" s="104"/>
      <c r="AL2387" s="104"/>
      <c r="AM2387" s="104"/>
      <c r="AN2387" s="104"/>
      <c r="AO2387" s="104"/>
      <c r="AP2387" s="104"/>
      <c r="AQ2387" s="104"/>
      <c r="AR2387" s="104"/>
      <c r="AS2387" s="104"/>
      <c r="AT2387" s="104"/>
      <c r="AU2387" s="104"/>
      <c r="AV2387" s="104"/>
      <c r="AW2387" s="104"/>
      <c r="AX2387" s="104"/>
      <c r="AY2387" s="104"/>
      <c r="AZ2387" s="104"/>
      <c r="BA2387" s="104"/>
      <c r="BB2387" s="104"/>
      <c r="BC2387" s="104"/>
      <c r="BD2387" s="104"/>
      <c r="BE2387" s="104"/>
      <c r="BF2387" s="104"/>
      <c r="BG2387" s="104"/>
      <c r="BH2387" s="104"/>
      <c r="BI2387" s="104"/>
      <c r="BJ2387" s="104"/>
      <c r="BK2387" s="104"/>
      <c r="BL2387" s="104"/>
      <c r="BM2387" s="104"/>
      <c r="BN2387" s="104"/>
      <c r="BO2387" s="104"/>
      <c r="BP2387" s="104"/>
      <c r="BQ2387" s="104"/>
      <c r="BR2387" s="104"/>
      <c r="BS2387" s="104"/>
      <c r="BT2387" s="104"/>
      <c r="BU2387" s="104"/>
      <c r="BV2387" s="104"/>
      <c r="BW2387" s="104"/>
      <c r="BX2387" s="104"/>
      <c r="BY2387" s="104"/>
      <c r="BZ2387" s="104"/>
      <c r="CA2387" s="104"/>
      <c r="CB2387" s="104"/>
      <c r="CC2387" s="104"/>
      <c r="CD2387" s="104"/>
      <c r="CE2387" s="104"/>
      <c r="CF2387" s="104"/>
      <c r="CG2387" s="104"/>
      <c r="CH2387" s="104"/>
      <c r="CI2387" s="104"/>
      <c r="CJ2387" s="104"/>
      <c r="CK2387" s="104"/>
      <c r="CL2387" s="104"/>
      <c r="CM2387" s="104"/>
      <c r="CN2387" s="104"/>
      <c r="CO2387" s="104"/>
      <c r="CP2387" s="104"/>
      <c r="CQ2387" s="104"/>
      <c r="CR2387" s="104"/>
      <c r="CS2387" s="104"/>
      <c r="CT2387" s="104"/>
      <c r="CU2387" s="104"/>
      <c r="CV2387" s="104"/>
      <c r="CW2387" s="104"/>
      <c r="CX2387" s="104"/>
      <c r="CY2387" s="104"/>
      <c r="CZ2387" s="104"/>
      <c r="DA2387" s="104"/>
      <c r="DB2387" s="104"/>
      <c r="DC2387" s="104"/>
      <c r="DD2387" s="104"/>
      <c r="DE2387" s="104"/>
      <c r="DF2387" s="104"/>
      <c r="DG2387" s="104"/>
      <c r="DH2387" s="104"/>
      <c r="DI2387" s="104"/>
      <c r="DJ2387" s="107"/>
    </row>
    <row r="2388" spans="1:114" x14ac:dyDescent="0.2">
      <c r="A2388" s="164"/>
      <c r="B2388" s="165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Q2388" s="116"/>
      <c r="R2388" s="116"/>
      <c r="S2388" s="116"/>
      <c r="T2388" s="116"/>
      <c r="U2388" s="116"/>
      <c r="V2388" s="116"/>
      <c r="W2388" s="116"/>
      <c r="X2388" s="116"/>
      <c r="Y2388" s="122"/>
      <c r="Z2388" s="104"/>
      <c r="AA2388" s="104"/>
      <c r="AB2388" s="104"/>
      <c r="AC2388" s="104"/>
      <c r="AD2388" s="104"/>
      <c r="AE2388" s="104"/>
      <c r="AF2388" s="104"/>
      <c r="AG2388" s="104"/>
      <c r="AH2388" s="104"/>
      <c r="AI2388" s="104"/>
      <c r="AJ2388" s="104"/>
      <c r="AK2388" s="104"/>
      <c r="AL2388" s="104"/>
      <c r="AM2388" s="104"/>
      <c r="AN2388" s="104"/>
      <c r="AO2388" s="104"/>
      <c r="AP2388" s="104"/>
      <c r="AQ2388" s="104"/>
      <c r="AR2388" s="104"/>
      <c r="AS2388" s="104"/>
      <c r="AT2388" s="104"/>
      <c r="AU2388" s="104"/>
      <c r="AV2388" s="104"/>
      <c r="AW2388" s="104"/>
      <c r="AX2388" s="104"/>
      <c r="AY2388" s="104"/>
      <c r="AZ2388" s="104"/>
      <c r="BA2388" s="104"/>
      <c r="BB2388" s="104"/>
      <c r="BC2388" s="104"/>
      <c r="BD2388" s="104"/>
      <c r="BE2388" s="104"/>
      <c r="BF2388" s="104"/>
      <c r="BG2388" s="104"/>
      <c r="BH2388" s="104"/>
      <c r="BI2388" s="104"/>
      <c r="BJ2388" s="104"/>
      <c r="BK2388" s="104"/>
      <c r="BL2388" s="104"/>
      <c r="BM2388" s="104"/>
      <c r="BN2388" s="104"/>
      <c r="BO2388" s="104"/>
      <c r="BP2388" s="104"/>
      <c r="BQ2388" s="104"/>
      <c r="BR2388" s="104"/>
      <c r="BS2388" s="104"/>
      <c r="BT2388" s="104"/>
      <c r="BU2388" s="104"/>
      <c r="BV2388" s="104"/>
      <c r="BW2388" s="104"/>
      <c r="BX2388" s="104"/>
      <c r="BY2388" s="104"/>
      <c r="BZ2388" s="104"/>
      <c r="CA2388" s="104"/>
      <c r="CB2388" s="104"/>
      <c r="CC2388" s="104"/>
      <c r="CD2388" s="104"/>
      <c r="CE2388" s="104"/>
      <c r="CF2388" s="104"/>
      <c r="CG2388" s="104"/>
      <c r="CH2388" s="104"/>
      <c r="CI2388" s="104"/>
      <c r="CJ2388" s="104"/>
      <c r="CK2388" s="104"/>
      <c r="CL2388" s="104"/>
      <c r="CM2388" s="104"/>
      <c r="CN2388" s="104"/>
      <c r="CO2388" s="104"/>
      <c r="CP2388" s="104"/>
      <c r="CQ2388" s="104"/>
      <c r="CR2388" s="104"/>
      <c r="CS2388" s="104"/>
      <c r="CT2388" s="104"/>
      <c r="CU2388" s="104"/>
      <c r="CV2388" s="104"/>
      <c r="CW2388" s="104"/>
      <c r="CX2388" s="104"/>
      <c r="CY2388" s="104"/>
      <c r="CZ2388" s="104"/>
      <c r="DA2388" s="104"/>
      <c r="DB2388" s="104"/>
      <c r="DC2388" s="104"/>
      <c r="DD2388" s="104"/>
      <c r="DE2388" s="104"/>
      <c r="DF2388" s="104"/>
      <c r="DG2388" s="104"/>
      <c r="DH2388" s="104"/>
      <c r="DI2388" s="104"/>
      <c r="DJ2388" s="107"/>
    </row>
    <row r="2389" spans="1:114" x14ac:dyDescent="0.2">
      <c r="A2389" s="164"/>
      <c r="B2389" s="165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Q2389" s="116"/>
      <c r="R2389" s="116"/>
      <c r="S2389" s="116"/>
      <c r="T2389" s="116"/>
      <c r="U2389" s="116"/>
      <c r="V2389" s="116"/>
      <c r="W2389" s="116"/>
      <c r="X2389" s="116"/>
      <c r="Y2389" s="122"/>
      <c r="Z2389" s="104"/>
      <c r="AA2389" s="104"/>
      <c r="AB2389" s="104"/>
      <c r="AC2389" s="104"/>
      <c r="AD2389" s="104"/>
      <c r="AE2389" s="104"/>
      <c r="AF2389" s="104"/>
      <c r="AG2389" s="104"/>
      <c r="AH2389" s="104"/>
      <c r="AI2389" s="104"/>
      <c r="AJ2389" s="104"/>
      <c r="AK2389" s="104"/>
      <c r="AL2389" s="104"/>
      <c r="AM2389" s="104"/>
      <c r="AN2389" s="104"/>
      <c r="AO2389" s="104"/>
      <c r="AP2389" s="104"/>
      <c r="AQ2389" s="104"/>
      <c r="AR2389" s="104"/>
      <c r="AS2389" s="104"/>
      <c r="AT2389" s="104"/>
      <c r="AU2389" s="104"/>
      <c r="AV2389" s="104"/>
      <c r="AW2389" s="104"/>
      <c r="AX2389" s="104"/>
      <c r="AY2389" s="104"/>
      <c r="AZ2389" s="104"/>
      <c r="BA2389" s="104"/>
      <c r="BB2389" s="104"/>
      <c r="BC2389" s="104"/>
      <c r="BD2389" s="104"/>
      <c r="BE2389" s="104"/>
      <c r="BF2389" s="104"/>
      <c r="BG2389" s="104"/>
      <c r="BH2389" s="104"/>
      <c r="BI2389" s="104"/>
      <c r="BJ2389" s="104"/>
      <c r="BK2389" s="104"/>
      <c r="BL2389" s="104"/>
      <c r="BM2389" s="104"/>
      <c r="BN2389" s="104"/>
      <c r="BO2389" s="104"/>
      <c r="BP2389" s="104"/>
      <c r="BQ2389" s="104"/>
      <c r="BR2389" s="104"/>
      <c r="BS2389" s="104"/>
      <c r="BT2389" s="104"/>
      <c r="BU2389" s="104"/>
      <c r="BV2389" s="104"/>
      <c r="BW2389" s="104"/>
      <c r="BX2389" s="104"/>
      <c r="BY2389" s="104"/>
      <c r="BZ2389" s="104"/>
      <c r="CA2389" s="104"/>
      <c r="CB2389" s="104"/>
      <c r="CC2389" s="104"/>
      <c r="CD2389" s="104"/>
      <c r="CE2389" s="104"/>
      <c r="CF2389" s="104"/>
      <c r="CG2389" s="104"/>
      <c r="CH2389" s="104"/>
      <c r="CI2389" s="104"/>
      <c r="CJ2389" s="104"/>
      <c r="CK2389" s="104"/>
      <c r="CL2389" s="104"/>
      <c r="CM2389" s="104"/>
      <c r="CN2389" s="104"/>
      <c r="CO2389" s="104"/>
      <c r="CP2389" s="104"/>
      <c r="CQ2389" s="104"/>
      <c r="CR2389" s="104"/>
      <c r="CS2389" s="104"/>
      <c r="CT2389" s="104"/>
      <c r="CU2389" s="104"/>
      <c r="CV2389" s="104"/>
      <c r="CW2389" s="104"/>
      <c r="CX2389" s="104"/>
      <c r="CY2389" s="104"/>
      <c r="CZ2389" s="104"/>
      <c r="DA2389" s="104"/>
      <c r="DB2389" s="104"/>
      <c r="DC2389" s="104"/>
      <c r="DD2389" s="104"/>
      <c r="DE2389" s="104"/>
      <c r="DF2389" s="104"/>
      <c r="DG2389" s="104"/>
      <c r="DH2389" s="104"/>
      <c r="DI2389" s="104"/>
      <c r="DJ2389" s="107"/>
    </row>
    <row r="2390" spans="1:114" x14ac:dyDescent="0.2">
      <c r="A2390" s="164"/>
      <c r="B2390" s="165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Q2390" s="116"/>
      <c r="R2390" s="116"/>
      <c r="S2390" s="116"/>
      <c r="T2390" s="116"/>
      <c r="U2390" s="116"/>
      <c r="V2390" s="116"/>
      <c r="W2390" s="116"/>
      <c r="X2390" s="116"/>
      <c r="Y2390" s="122"/>
      <c r="Z2390" s="104"/>
      <c r="AA2390" s="104"/>
      <c r="AB2390" s="104"/>
      <c r="AC2390" s="104"/>
      <c r="AD2390" s="104"/>
      <c r="AE2390" s="104"/>
      <c r="AF2390" s="104"/>
      <c r="AG2390" s="104"/>
      <c r="AH2390" s="104"/>
      <c r="AI2390" s="104"/>
      <c r="AJ2390" s="104"/>
      <c r="AK2390" s="104"/>
      <c r="AL2390" s="104"/>
      <c r="AM2390" s="104"/>
      <c r="AN2390" s="104"/>
      <c r="AO2390" s="104"/>
      <c r="AP2390" s="104"/>
      <c r="AQ2390" s="104"/>
      <c r="AR2390" s="104"/>
      <c r="AS2390" s="104"/>
      <c r="AT2390" s="104"/>
      <c r="AU2390" s="104"/>
      <c r="AV2390" s="104"/>
      <c r="AW2390" s="104"/>
      <c r="AX2390" s="104"/>
      <c r="AY2390" s="104"/>
      <c r="AZ2390" s="104"/>
      <c r="BA2390" s="104"/>
      <c r="BB2390" s="104"/>
      <c r="BC2390" s="104"/>
      <c r="BD2390" s="104"/>
      <c r="BE2390" s="104"/>
      <c r="BF2390" s="104"/>
      <c r="BG2390" s="104"/>
      <c r="BH2390" s="104"/>
      <c r="BI2390" s="104"/>
      <c r="BJ2390" s="104"/>
      <c r="BK2390" s="104"/>
      <c r="BL2390" s="104"/>
      <c r="BM2390" s="104"/>
      <c r="BN2390" s="104"/>
      <c r="BO2390" s="104"/>
      <c r="BP2390" s="104"/>
      <c r="BQ2390" s="104"/>
      <c r="BR2390" s="104"/>
      <c r="BS2390" s="104"/>
      <c r="BT2390" s="104"/>
      <c r="BU2390" s="104"/>
      <c r="BV2390" s="104"/>
      <c r="BW2390" s="104"/>
      <c r="BX2390" s="104"/>
      <c r="BY2390" s="104"/>
      <c r="BZ2390" s="104"/>
      <c r="CA2390" s="104"/>
      <c r="CB2390" s="104"/>
      <c r="CC2390" s="104"/>
      <c r="CD2390" s="104"/>
      <c r="CE2390" s="104"/>
      <c r="CF2390" s="104"/>
      <c r="CG2390" s="104"/>
      <c r="CH2390" s="104"/>
      <c r="CI2390" s="104"/>
      <c r="CJ2390" s="104"/>
      <c r="CK2390" s="104"/>
      <c r="CL2390" s="104"/>
      <c r="CM2390" s="104"/>
      <c r="CN2390" s="104"/>
      <c r="CO2390" s="104"/>
      <c r="CP2390" s="104"/>
      <c r="CQ2390" s="104"/>
      <c r="CR2390" s="104"/>
      <c r="CS2390" s="104"/>
      <c r="CT2390" s="104"/>
      <c r="CU2390" s="104"/>
      <c r="CV2390" s="104"/>
      <c r="CW2390" s="104"/>
      <c r="CX2390" s="104"/>
      <c r="CY2390" s="104"/>
      <c r="CZ2390" s="104"/>
      <c r="DA2390" s="104"/>
      <c r="DB2390" s="104"/>
      <c r="DC2390" s="104"/>
      <c r="DD2390" s="104"/>
      <c r="DE2390" s="104"/>
      <c r="DF2390" s="104"/>
      <c r="DG2390" s="104"/>
      <c r="DH2390" s="104"/>
      <c r="DI2390" s="104"/>
      <c r="DJ2390" s="107"/>
    </row>
    <row r="2391" spans="1:114" x14ac:dyDescent="0.2">
      <c r="A2391" s="164"/>
      <c r="B2391" s="165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Q2391" s="116"/>
      <c r="R2391" s="116"/>
      <c r="S2391" s="116"/>
      <c r="T2391" s="116"/>
      <c r="U2391" s="116"/>
      <c r="V2391" s="116"/>
      <c r="W2391" s="116"/>
      <c r="X2391" s="116"/>
      <c r="Y2391" s="122"/>
      <c r="Z2391" s="104"/>
      <c r="AA2391" s="104"/>
      <c r="AB2391" s="104"/>
      <c r="AC2391" s="104"/>
      <c r="AD2391" s="104"/>
      <c r="AE2391" s="104"/>
      <c r="AF2391" s="104"/>
      <c r="AG2391" s="104"/>
      <c r="AH2391" s="104"/>
      <c r="AI2391" s="104"/>
      <c r="AJ2391" s="104"/>
      <c r="AK2391" s="104"/>
      <c r="AL2391" s="104"/>
      <c r="AM2391" s="104"/>
      <c r="AN2391" s="104"/>
      <c r="AO2391" s="104"/>
      <c r="AP2391" s="104"/>
      <c r="AQ2391" s="104"/>
      <c r="AR2391" s="104"/>
      <c r="AS2391" s="104"/>
      <c r="AT2391" s="104"/>
      <c r="AU2391" s="104"/>
      <c r="AV2391" s="104"/>
      <c r="AW2391" s="104"/>
      <c r="AX2391" s="104"/>
      <c r="AY2391" s="104"/>
      <c r="AZ2391" s="104"/>
      <c r="BA2391" s="104"/>
      <c r="BB2391" s="104"/>
      <c r="BC2391" s="104"/>
      <c r="BD2391" s="104"/>
      <c r="BE2391" s="104"/>
      <c r="BF2391" s="104"/>
      <c r="BG2391" s="104"/>
      <c r="BH2391" s="104"/>
      <c r="BI2391" s="104"/>
      <c r="BJ2391" s="104"/>
      <c r="BK2391" s="104"/>
      <c r="BL2391" s="104"/>
      <c r="BM2391" s="104"/>
      <c r="BN2391" s="104"/>
      <c r="BO2391" s="104"/>
      <c r="BP2391" s="104"/>
      <c r="BQ2391" s="104"/>
      <c r="BR2391" s="104"/>
      <c r="BS2391" s="104"/>
      <c r="BT2391" s="104"/>
      <c r="BU2391" s="104"/>
      <c r="BV2391" s="104"/>
      <c r="BW2391" s="104"/>
      <c r="BX2391" s="104"/>
      <c r="BY2391" s="104"/>
      <c r="BZ2391" s="104"/>
      <c r="CA2391" s="104"/>
      <c r="CB2391" s="104"/>
      <c r="CC2391" s="104"/>
      <c r="CD2391" s="104"/>
      <c r="CE2391" s="104"/>
      <c r="CF2391" s="104"/>
      <c r="CG2391" s="104"/>
      <c r="CH2391" s="104"/>
      <c r="CI2391" s="104"/>
      <c r="CJ2391" s="104"/>
      <c r="CK2391" s="104"/>
      <c r="CL2391" s="104"/>
      <c r="CM2391" s="104"/>
      <c r="CN2391" s="104"/>
      <c r="CO2391" s="104"/>
      <c r="CP2391" s="104"/>
      <c r="CQ2391" s="104"/>
      <c r="CR2391" s="104"/>
      <c r="CS2391" s="104"/>
      <c r="CT2391" s="104"/>
      <c r="CU2391" s="104"/>
      <c r="CV2391" s="104"/>
      <c r="CW2391" s="104"/>
      <c r="CX2391" s="104"/>
      <c r="CY2391" s="104"/>
      <c r="CZ2391" s="104"/>
      <c r="DA2391" s="104"/>
      <c r="DB2391" s="104"/>
      <c r="DC2391" s="104"/>
      <c r="DD2391" s="104"/>
      <c r="DE2391" s="104"/>
      <c r="DF2391" s="104"/>
      <c r="DG2391" s="104"/>
      <c r="DH2391" s="104"/>
      <c r="DI2391" s="104"/>
      <c r="DJ2391" s="107"/>
    </row>
    <row r="2392" spans="1:114" x14ac:dyDescent="0.2">
      <c r="A2392" s="164"/>
      <c r="B2392" s="165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Q2392" s="116"/>
      <c r="R2392" s="116"/>
      <c r="S2392" s="116"/>
      <c r="T2392" s="116"/>
      <c r="U2392" s="116"/>
      <c r="V2392" s="116"/>
      <c r="W2392" s="116"/>
      <c r="X2392" s="116"/>
      <c r="Y2392" s="122"/>
      <c r="Z2392" s="104"/>
      <c r="AA2392" s="104"/>
      <c r="AB2392" s="104"/>
      <c r="AC2392" s="104"/>
      <c r="AD2392" s="104"/>
      <c r="AE2392" s="104"/>
      <c r="AF2392" s="104"/>
      <c r="AG2392" s="104"/>
      <c r="AH2392" s="104"/>
      <c r="AI2392" s="104"/>
      <c r="AJ2392" s="104"/>
      <c r="AK2392" s="104"/>
      <c r="AL2392" s="104"/>
      <c r="AM2392" s="104"/>
      <c r="AN2392" s="104"/>
      <c r="AO2392" s="104"/>
      <c r="AP2392" s="104"/>
      <c r="AQ2392" s="104"/>
      <c r="AR2392" s="104"/>
      <c r="AS2392" s="104"/>
      <c r="AT2392" s="104"/>
      <c r="AU2392" s="104"/>
      <c r="AV2392" s="104"/>
      <c r="AW2392" s="104"/>
      <c r="AX2392" s="104"/>
      <c r="AY2392" s="104"/>
      <c r="AZ2392" s="104"/>
      <c r="BA2392" s="104"/>
      <c r="BB2392" s="104"/>
      <c r="BC2392" s="104"/>
      <c r="BD2392" s="104"/>
      <c r="BE2392" s="104"/>
      <c r="BF2392" s="104"/>
      <c r="BG2392" s="104"/>
      <c r="BH2392" s="104"/>
      <c r="BI2392" s="104"/>
      <c r="BJ2392" s="104"/>
      <c r="BK2392" s="104"/>
      <c r="BL2392" s="104"/>
      <c r="BM2392" s="104"/>
      <c r="BN2392" s="104"/>
      <c r="BO2392" s="104"/>
      <c r="BP2392" s="104"/>
      <c r="BQ2392" s="104"/>
      <c r="BR2392" s="104"/>
      <c r="BS2392" s="104"/>
      <c r="BT2392" s="104"/>
      <c r="BU2392" s="104"/>
      <c r="BV2392" s="104"/>
      <c r="BW2392" s="104"/>
      <c r="BX2392" s="104"/>
      <c r="BY2392" s="104"/>
      <c r="BZ2392" s="104"/>
      <c r="CA2392" s="104"/>
      <c r="CB2392" s="104"/>
      <c r="CC2392" s="104"/>
      <c r="CD2392" s="104"/>
      <c r="CE2392" s="104"/>
      <c r="CF2392" s="104"/>
      <c r="CG2392" s="104"/>
      <c r="CH2392" s="104"/>
      <c r="CI2392" s="104"/>
      <c r="CJ2392" s="104"/>
      <c r="CK2392" s="104"/>
      <c r="CL2392" s="104"/>
      <c r="CM2392" s="104"/>
      <c r="CN2392" s="104"/>
      <c r="CO2392" s="104"/>
      <c r="CP2392" s="104"/>
      <c r="CQ2392" s="104"/>
      <c r="CR2392" s="104"/>
      <c r="CS2392" s="104"/>
      <c r="CT2392" s="104"/>
      <c r="CU2392" s="104"/>
      <c r="CV2392" s="104"/>
      <c r="CW2392" s="104"/>
      <c r="CX2392" s="104"/>
      <c r="CY2392" s="104"/>
      <c r="CZ2392" s="104"/>
      <c r="DA2392" s="104"/>
      <c r="DB2392" s="104"/>
      <c r="DC2392" s="104"/>
      <c r="DD2392" s="104"/>
      <c r="DE2392" s="104"/>
      <c r="DF2392" s="104"/>
      <c r="DG2392" s="104"/>
      <c r="DH2392" s="104"/>
      <c r="DI2392" s="104"/>
      <c r="DJ2392" s="107"/>
    </row>
    <row r="2393" spans="1:114" x14ac:dyDescent="0.2">
      <c r="A2393" s="164"/>
      <c r="B2393" s="165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Q2393" s="116"/>
      <c r="R2393" s="116"/>
      <c r="S2393" s="116"/>
      <c r="T2393" s="116"/>
      <c r="U2393" s="116"/>
      <c r="V2393" s="116"/>
      <c r="W2393" s="116"/>
      <c r="X2393" s="116"/>
      <c r="Y2393" s="122"/>
      <c r="Z2393" s="104"/>
      <c r="AA2393" s="104"/>
      <c r="AB2393" s="104"/>
      <c r="AC2393" s="104"/>
      <c r="AD2393" s="104"/>
      <c r="AE2393" s="104"/>
      <c r="AF2393" s="104"/>
      <c r="AG2393" s="104"/>
      <c r="AH2393" s="104"/>
      <c r="AI2393" s="104"/>
      <c r="AJ2393" s="104"/>
      <c r="AK2393" s="104"/>
      <c r="AL2393" s="104"/>
      <c r="AM2393" s="104"/>
      <c r="AN2393" s="104"/>
      <c r="AO2393" s="104"/>
      <c r="AP2393" s="104"/>
      <c r="AQ2393" s="104"/>
      <c r="AR2393" s="104"/>
      <c r="AS2393" s="104"/>
      <c r="AT2393" s="104"/>
      <c r="AU2393" s="104"/>
      <c r="AV2393" s="104"/>
      <c r="AW2393" s="104"/>
      <c r="AX2393" s="104"/>
      <c r="AY2393" s="104"/>
      <c r="AZ2393" s="104"/>
      <c r="BA2393" s="104"/>
      <c r="BB2393" s="104"/>
      <c r="BC2393" s="104"/>
      <c r="BD2393" s="104"/>
      <c r="BE2393" s="104"/>
      <c r="BF2393" s="104"/>
      <c r="BG2393" s="104"/>
      <c r="BH2393" s="104"/>
      <c r="BI2393" s="104"/>
      <c r="BJ2393" s="104"/>
      <c r="BK2393" s="104"/>
      <c r="BL2393" s="104"/>
      <c r="BM2393" s="104"/>
      <c r="BN2393" s="104"/>
      <c r="BO2393" s="104"/>
      <c r="BP2393" s="104"/>
      <c r="BQ2393" s="104"/>
      <c r="BR2393" s="104"/>
      <c r="BS2393" s="104"/>
      <c r="BT2393" s="104"/>
      <c r="BU2393" s="104"/>
      <c r="BV2393" s="104"/>
      <c r="BW2393" s="104"/>
      <c r="BX2393" s="104"/>
      <c r="BY2393" s="104"/>
      <c r="BZ2393" s="104"/>
      <c r="CA2393" s="104"/>
      <c r="CB2393" s="104"/>
      <c r="CC2393" s="104"/>
      <c r="CD2393" s="104"/>
      <c r="CE2393" s="104"/>
      <c r="CF2393" s="104"/>
      <c r="CG2393" s="104"/>
      <c r="CH2393" s="104"/>
      <c r="CI2393" s="104"/>
      <c r="CJ2393" s="104"/>
      <c r="CK2393" s="104"/>
      <c r="CL2393" s="104"/>
      <c r="CM2393" s="104"/>
      <c r="CN2393" s="104"/>
      <c r="CO2393" s="104"/>
      <c r="CP2393" s="104"/>
      <c r="CQ2393" s="104"/>
      <c r="CR2393" s="104"/>
      <c r="CS2393" s="104"/>
      <c r="CT2393" s="104"/>
      <c r="CU2393" s="104"/>
      <c r="CV2393" s="104"/>
      <c r="CW2393" s="104"/>
      <c r="CX2393" s="104"/>
      <c r="CY2393" s="104"/>
      <c r="CZ2393" s="104"/>
      <c r="DA2393" s="104"/>
      <c r="DB2393" s="104"/>
      <c r="DC2393" s="104"/>
      <c r="DD2393" s="104"/>
      <c r="DE2393" s="104"/>
      <c r="DF2393" s="104"/>
      <c r="DG2393" s="104"/>
      <c r="DH2393" s="104"/>
      <c r="DI2393" s="104"/>
      <c r="DJ2393" s="107"/>
    </row>
    <row r="2394" spans="1:114" x14ac:dyDescent="0.2">
      <c r="A2394" s="164"/>
      <c r="B2394" s="165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Q2394" s="116"/>
      <c r="R2394" s="116"/>
      <c r="S2394" s="116"/>
      <c r="T2394" s="116"/>
      <c r="U2394" s="116"/>
      <c r="V2394" s="116"/>
      <c r="W2394" s="116"/>
      <c r="X2394" s="116"/>
      <c r="Y2394" s="122"/>
      <c r="Z2394" s="104"/>
      <c r="AA2394" s="104"/>
      <c r="AB2394" s="104"/>
      <c r="AC2394" s="104"/>
      <c r="AD2394" s="104"/>
      <c r="AE2394" s="104"/>
      <c r="AF2394" s="104"/>
      <c r="AG2394" s="104"/>
      <c r="AH2394" s="104"/>
      <c r="AI2394" s="104"/>
      <c r="AJ2394" s="104"/>
      <c r="AK2394" s="104"/>
      <c r="AL2394" s="104"/>
      <c r="AM2394" s="104"/>
      <c r="AN2394" s="104"/>
      <c r="AO2394" s="104"/>
      <c r="AP2394" s="104"/>
      <c r="AQ2394" s="104"/>
      <c r="AR2394" s="104"/>
      <c r="AS2394" s="104"/>
      <c r="AT2394" s="104"/>
      <c r="AU2394" s="104"/>
      <c r="AV2394" s="104"/>
      <c r="AW2394" s="104"/>
      <c r="AX2394" s="104"/>
      <c r="AY2394" s="104"/>
      <c r="AZ2394" s="104"/>
      <c r="BA2394" s="104"/>
      <c r="BB2394" s="104"/>
      <c r="BC2394" s="104"/>
      <c r="BD2394" s="104"/>
      <c r="BE2394" s="104"/>
      <c r="BF2394" s="104"/>
      <c r="BG2394" s="104"/>
      <c r="BH2394" s="104"/>
      <c r="BI2394" s="104"/>
      <c r="BJ2394" s="104"/>
      <c r="BK2394" s="104"/>
      <c r="BL2394" s="104"/>
      <c r="BM2394" s="104"/>
      <c r="BN2394" s="104"/>
      <c r="BO2394" s="104"/>
      <c r="BP2394" s="104"/>
      <c r="BQ2394" s="104"/>
      <c r="BR2394" s="104"/>
      <c r="BS2394" s="104"/>
      <c r="BT2394" s="104"/>
      <c r="BU2394" s="104"/>
      <c r="BV2394" s="104"/>
      <c r="BW2394" s="104"/>
      <c r="BX2394" s="104"/>
      <c r="BY2394" s="104"/>
      <c r="BZ2394" s="104"/>
      <c r="CA2394" s="104"/>
      <c r="CB2394" s="104"/>
      <c r="CC2394" s="104"/>
      <c r="CD2394" s="104"/>
      <c r="CE2394" s="104"/>
      <c r="CF2394" s="104"/>
      <c r="CG2394" s="104"/>
      <c r="CH2394" s="104"/>
      <c r="CI2394" s="104"/>
      <c r="CJ2394" s="104"/>
      <c r="CK2394" s="104"/>
      <c r="CL2394" s="104"/>
      <c r="CM2394" s="104"/>
      <c r="CN2394" s="104"/>
      <c r="CO2394" s="104"/>
      <c r="CP2394" s="104"/>
      <c r="CQ2394" s="104"/>
      <c r="CR2394" s="104"/>
      <c r="CS2394" s="104"/>
      <c r="CT2394" s="104"/>
      <c r="CU2394" s="104"/>
      <c r="CV2394" s="104"/>
      <c r="CW2394" s="104"/>
      <c r="CX2394" s="104"/>
      <c r="CY2394" s="104"/>
      <c r="CZ2394" s="104"/>
      <c r="DA2394" s="104"/>
      <c r="DB2394" s="104"/>
      <c r="DC2394" s="104"/>
      <c r="DD2394" s="104"/>
      <c r="DE2394" s="104"/>
      <c r="DF2394" s="104"/>
      <c r="DG2394" s="104"/>
      <c r="DH2394" s="104"/>
      <c r="DI2394" s="104"/>
      <c r="DJ2394" s="107"/>
    </row>
    <row r="2395" spans="1:114" x14ac:dyDescent="0.2">
      <c r="A2395" s="164"/>
      <c r="B2395" s="165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Q2395" s="116"/>
      <c r="R2395" s="116"/>
      <c r="S2395" s="116"/>
      <c r="T2395" s="116"/>
      <c r="U2395" s="116"/>
      <c r="V2395" s="116"/>
      <c r="W2395" s="116"/>
      <c r="X2395" s="116"/>
      <c r="Y2395" s="122"/>
      <c r="Z2395" s="104"/>
      <c r="AA2395" s="104"/>
      <c r="AB2395" s="104"/>
      <c r="AC2395" s="104"/>
      <c r="AD2395" s="104"/>
      <c r="AE2395" s="104"/>
      <c r="AF2395" s="104"/>
      <c r="AG2395" s="104"/>
      <c r="AH2395" s="104"/>
      <c r="AI2395" s="104"/>
      <c r="AJ2395" s="104"/>
      <c r="AK2395" s="104"/>
      <c r="AL2395" s="104"/>
      <c r="AM2395" s="104"/>
      <c r="AN2395" s="104"/>
      <c r="AO2395" s="104"/>
      <c r="AP2395" s="104"/>
      <c r="AQ2395" s="104"/>
      <c r="AR2395" s="104"/>
      <c r="AS2395" s="104"/>
      <c r="AT2395" s="104"/>
      <c r="AU2395" s="104"/>
      <c r="AV2395" s="104"/>
      <c r="AW2395" s="104"/>
      <c r="AX2395" s="104"/>
      <c r="AY2395" s="104"/>
      <c r="AZ2395" s="104"/>
      <c r="BA2395" s="104"/>
      <c r="BB2395" s="104"/>
      <c r="BC2395" s="104"/>
      <c r="BD2395" s="104"/>
      <c r="BE2395" s="104"/>
      <c r="BF2395" s="104"/>
      <c r="BG2395" s="104"/>
      <c r="BH2395" s="104"/>
      <c r="BI2395" s="104"/>
      <c r="BJ2395" s="104"/>
      <c r="BK2395" s="104"/>
      <c r="BL2395" s="104"/>
      <c r="BM2395" s="104"/>
      <c r="BN2395" s="104"/>
      <c r="BO2395" s="104"/>
      <c r="BP2395" s="104"/>
      <c r="BQ2395" s="104"/>
      <c r="BR2395" s="104"/>
      <c r="BS2395" s="104"/>
      <c r="BT2395" s="104"/>
      <c r="BU2395" s="104"/>
      <c r="BV2395" s="104"/>
      <c r="BW2395" s="104"/>
      <c r="BX2395" s="104"/>
      <c r="BY2395" s="104"/>
      <c r="BZ2395" s="104"/>
      <c r="CA2395" s="104"/>
      <c r="CB2395" s="104"/>
      <c r="CC2395" s="104"/>
      <c r="CD2395" s="104"/>
      <c r="CE2395" s="104"/>
      <c r="CF2395" s="104"/>
      <c r="CG2395" s="104"/>
      <c r="CH2395" s="104"/>
      <c r="CI2395" s="104"/>
      <c r="CJ2395" s="104"/>
      <c r="CK2395" s="104"/>
      <c r="CL2395" s="104"/>
      <c r="CM2395" s="104"/>
      <c r="CN2395" s="104"/>
      <c r="CO2395" s="104"/>
      <c r="CP2395" s="104"/>
      <c r="CQ2395" s="104"/>
      <c r="CR2395" s="104"/>
      <c r="CS2395" s="104"/>
      <c r="CT2395" s="104"/>
      <c r="CU2395" s="104"/>
      <c r="CV2395" s="104"/>
      <c r="CW2395" s="104"/>
      <c r="CX2395" s="104"/>
      <c r="CY2395" s="104"/>
      <c r="CZ2395" s="104"/>
      <c r="DA2395" s="104"/>
      <c r="DB2395" s="104"/>
      <c r="DC2395" s="104"/>
      <c r="DD2395" s="104"/>
      <c r="DE2395" s="104"/>
      <c r="DF2395" s="104"/>
      <c r="DG2395" s="104"/>
      <c r="DH2395" s="104"/>
      <c r="DI2395" s="104"/>
      <c r="DJ2395" s="107"/>
    </row>
    <row r="2396" spans="1:114" x14ac:dyDescent="0.2">
      <c r="A2396" s="164"/>
      <c r="B2396" s="165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Q2396" s="116"/>
      <c r="R2396" s="116"/>
      <c r="S2396" s="116"/>
      <c r="T2396" s="116"/>
      <c r="U2396" s="116"/>
      <c r="V2396" s="116"/>
      <c r="W2396" s="116"/>
      <c r="X2396" s="116"/>
      <c r="Y2396" s="122"/>
      <c r="Z2396" s="104"/>
      <c r="AA2396" s="104"/>
      <c r="AB2396" s="104"/>
      <c r="AC2396" s="104"/>
      <c r="AD2396" s="104"/>
      <c r="AE2396" s="104"/>
      <c r="AF2396" s="104"/>
      <c r="AG2396" s="104"/>
      <c r="AH2396" s="104"/>
      <c r="AI2396" s="104"/>
      <c r="AJ2396" s="104"/>
      <c r="AK2396" s="104"/>
      <c r="AL2396" s="104"/>
      <c r="AM2396" s="104"/>
      <c r="AN2396" s="104"/>
      <c r="AO2396" s="104"/>
      <c r="AP2396" s="104"/>
      <c r="AQ2396" s="104"/>
      <c r="AR2396" s="104"/>
      <c r="AS2396" s="104"/>
      <c r="AT2396" s="104"/>
      <c r="AU2396" s="104"/>
      <c r="AV2396" s="104"/>
      <c r="AW2396" s="104"/>
      <c r="AX2396" s="104"/>
      <c r="AY2396" s="104"/>
      <c r="AZ2396" s="104"/>
      <c r="BA2396" s="104"/>
      <c r="BB2396" s="104"/>
      <c r="BC2396" s="104"/>
      <c r="BD2396" s="104"/>
      <c r="BE2396" s="104"/>
      <c r="BF2396" s="104"/>
      <c r="BG2396" s="104"/>
      <c r="BH2396" s="104"/>
      <c r="BI2396" s="104"/>
      <c r="BJ2396" s="104"/>
      <c r="BK2396" s="104"/>
      <c r="BL2396" s="104"/>
      <c r="BM2396" s="104"/>
      <c r="BN2396" s="104"/>
      <c r="BO2396" s="104"/>
      <c r="BP2396" s="104"/>
      <c r="BQ2396" s="104"/>
      <c r="BR2396" s="104"/>
      <c r="BS2396" s="104"/>
      <c r="BT2396" s="104"/>
      <c r="BU2396" s="104"/>
      <c r="BV2396" s="104"/>
      <c r="BW2396" s="104"/>
      <c r="BX2396" s="104"/>
      <c r="BY2396" s="104"/>
      <c r="BZ2396" s="104"/>
      <c r="CA2396" s="104"/>
      <c r="CB2396" s="104"/>
      <c r="CC2396" s="104"/>
      <c r="CD2396" s="104"/>
      <c r="CE2396" s="104"/>
      <c r="CF2396" s="104"/>
      <c r="CG2396" s="104"/>
      <c r="CH2396" s="104"/>
      <c r="CI2396" s="104"/>
      <c r="CJ2396" s="104"/>
      <c r="CK2396" s="104"/>
      <c r="CL2396" s="104"/>
      <c r="CM2396" s="104"/>
      <c r="CN2396" s="104"/>
      <c r="CO2396" s="104"/>
      <c r="CP2396" s="104"/>
      <c r="CQ2396" s="104"/>
      <c r="CR2396" s="104"/>
      <c r="CS2396" s="104"/>
      <c r="CT2396" s="104"/>
      <c r="CU2396" s="104"/>
      <c r="CV2396" s="104"/>
      <c r="CW2396" s="104"/>
      <c r="CX2396" s="104"/>
      <c r="CY2396" s="104"/>
      <c r="CZ2396" s="104"/>
      <c r="DA2396" s="104"/>
      <c r="DB2396" s="104"/>
      <c r="DC2396" s="104"/>
      <c r="DD2396" s="104"/>
      <c r="DE2396" s="104"/>
      <c r="DF2396" s="104"/>
      <c r="DG2396" s="104"/>
      <c r="DH2396" s="104"/>
      <c r="DI2396" s="104"/>
      <c r="DJ2396" s="107"/>
    </row>
    <row r="2397" spans="1:114" x14ac:dyDescent="0.2">
      <c r="A2397" s="164"/>
      <c r="B2397" s="165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Q2397" s="116"/>
      <c r="R2397" s="116"/>
      <c r="S2397" s="116"/>
      <c r="T2397" s="116"/>
      <c r="U2397" s="116"/>
      <c r="V2397" s="116"/>
      <c r="W2397" s="116"/>
      <c r="X2397" s="116"/>
      <c r="Y2397" s="122"/>
      <c r="Z2397" s="104"/>
      <c r="AA2397" s="104"/>
      <c r="AB2397" s="104"/>
      <c r="AC2397" s="104"/>
      <c r="AD2397" s="104"/>
      <c r="AE2397" s="104"/>
      <c r="AF2397" s="104"/>
      <c r="AG2397" s="104"/>
      <c r="AH2397" s="104"/>
      <c r="AI2397" s="104"/>
      <c r="AJ2397" s="104"/>
      <c r="AK2397" s="104"/>
      <c r="AL2397" s="104"/>
      <c r="AM2397" s="104"/>
      <c r="AN2397" s="104"/>
      <c r="AO2397" s="104"/>
      <c r="AP2397" s="104"/>
      <c r="AQ2397" s="104"/>
      <c r="AR2397" s="104"/>
      <c r="AS2397" s="104"/>
      <c r="AT2397" s="104"/>
      <c r="AU2397" s="104"/>
      <c r="AV2397" s="104"/>
      <c r="AW2397" s="104"/>
      <c r="AX2397" s="104"/>
      <c r="AY2397" s="104"/>
      <c r="AZ2397" s="104"/>
      <c r="BA2397" s="104"/>
      <c r="BB2397" s="104"/>
      <c r="BC2397" s="104"/>
      <c r="BD2397" s="104"/>
      <c r="BE2397" s="104"/>
      <c r="BF2397" s="104"/>
      <c r="BG2397" s="104"/>
      <c r="BH2397" s="104"/>
      <c r="BI2397" s="104"/>
      <c r="BJ2397" s="104"/>
      <c r="BK2397" s="104"/>
      <c r="BL2397" s="104"/>
      <c r="BM2397" s="104"/>
      <c r="BN2397" s="104"/>
      <c r="BO2397" s="104"/>
      <c r="BP2397" s="104"/>
      <c r="BQ2397" s="104"/>
      <c r="BR2397" s="104"/>
      <c r="BS2397" s="104"/>
      <c r="BT2397" s="104"/>
      <c r="BU2397" s="104"/>
      <c r="BV2397" s="104"/>
      <c r="BW2397" s="104"/>
      <c r="BX2397" s="104"/>
      <c r="BY2397" s="104"/>
      <c r="BZ2397" s="104"/>
      <c r="CA2397" s="104"/>
      <c r="CB2397" s="104"/>
      <c r="CC2397" s="104"/>
      <c r="CD2397" s="104"/>
      <c r="CE2397" s="104"/>
      <c r="CF2397" s="104"/>
      <c r="CG2397" s="104"/>
      <c r="CH2397" s="104"/>
      <c r="CI2397" s="104"/>
      <c r="CJ2397" s="104"/>
      <c r="CK2397" s="104"/>
      <c r="CL2397" s="104"/>
      <c r="CM2397" s="104"/>
      <c r="CN2397" s="104"/>
      <c r="CO2397" s="104"/>
      <c r="CP2397" s="104"/>
      <c r="CQ2397" s="104"/>
      <c r="CR2397" s="104"/>
      <c r="CS2397" s="104"/>
      <c r="CT2397" s="104"/>
      <c r="CU2397" s="104"/>
      <c r="CV2397" s="104"/>
      <c r="CW2397" s="104"/>
      <c r="CX2397" s="104"/>
      <c r="CY2397" s="104"/>
      <c r="CZ2397" s="104"/>
      <c r="DA2397" s="104"/>
      <c r="DB2397" s="104"/>
      <c r="DC2397" s="104"/>
      <c r="DD2397" s="104"/>
      <c r="DE2397" s="104"/>
      <c r="DF2397" s="104"/>
      <c r="DG2397" s="104"/>
      <c r="DH2397" s="104"/>
      <c r="DI2397" s="104"/>
      <c r="DJ2397" s="107"/>
    </row>
    <row r="2398" spans="1:114" x14ac:dyDescent="0.2">
      <c r="A2398" s="164"/>
      <c r="B2398" s="165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Q2398" s="116"/>
      <c r="R2398" s="116"/>
      <c r="S2398" s="116"/>
      <c r="T2398" s="116"/>
      <c r="U2398" s="116"/>
      <c r="V2398" s="116"/>
      <c r="W2398" s="116"/>
      <c r="X2398" s="116"/>
      <c r="Y2398" s="122"/>
      <c r="Z2398" s="104"/>
      <c r="AA2398" s="104"/>
      <c r="AB2398" s="104"/>
      <c r="AC2398" s="104"/>
      <c r="AD2398" s="104"/>
      <c r="AE2398" s="104"/>
      <c r="AF2398" s="104"/>
      <c r="AG2398" s="104"/>
      <c r="AH2398" s="104"/>
      <c r="AI2398" s="104"/>
      <c r="AJ2398" s="104"/>
      <c r="AK2398" s="104"/>
      <c r="AL2398" s="104"/>
      <c r="AM2398" s="104"/>
      <c r="AN2398" s="104"/>
      <c r="AO2398" s="104"/>
      <c r="AP2398" s="104"/>
      <c r="AQ2398" s="104"/>
      <c r="AR2398" s="104"/>
      <c r="AS2398" s="104"/>
      <c r="AT2398" s="104"/>
      <c r="AU2398" s="104"/>
      <c r="AV2398" s="104"/>
      <c r="AW2398" s="104"/>
      <c r="AX2398" s="104"/>
      <c r="AY2398" s="104"/>
      <c r="AZ2398" s="104"/>
      <c r="BA2398" s="104"/>
      <c r="BB2398" s="104"/>
      <c r="BC2398" s="104"/>
      <c r="BD2398" s="104"/>
      <c r="BE2398" s="104"/>
      <c r="BF2398" s="104"/>
      <c r="BG2398" s="104"/>
      <c r="BH2398" s="104"/>
      <c r="BI2398" s="104"/>
      <c r="BJ2398" s="104"/>
      <c r="BK2398" s="104"/>
      <c r="BL2398" s="104"/>
      <c r="BM2398" s="104"/>
      <c r="BN2398" s="104"/>
      <c r="BO2398" s="104"/>
      <c r="BP2398" s="104"/>
      <c r="BQ2398" s="104"/>
      <c r="BR2398" s="104"/>
      <c r="BS2398" s="104"/>
      <c r="BT2398" s="104"/>
      <c r="BU2398" s="104"/>
      <c r="BV2398" s="104"/>
      <c r="BW2398" s="104"/>
      <c r="BX2398" s="104"/>
      <c r="BY2398" s="104"/>
      <c r="BZ2398" s="104"/>
      <c r="CA2398" s="104"/>
      <c r="CB2398" s="104"/>
      <c r="CC2398" s="104"/>
      <c r="CD2398" s="104"/>
      <c r="CE2398" s="104"/>
      <c r="CF2398" s="104"/>
      <c r="CG2398" s="104"/>
      <c r="CH2398" s="104"/>
      <c r="CI2398" s="104"/>
      <c r="CJ2398" s="104"/>
      <c r="CK2398" s="104"/>
      <c r="CL2398" s="104"/>
      <c r="CM2398" s="104"/>
      <c r="CN2398" s="104"/>
      <c r="CO2398" s="104"/>
      <c r="CP2398" s="104"/>
      <c r="CQ2398" s="104"/>
      <c r="CR2398" s="104"/>
      <c r="CS2398" s="104"/>
      <c r="CT2398" s="104"/>
      <c r="CU2398" s="104"/>
      <c r="CV2398" s="104"/>
      <c r="CW2398" s="104"/>
      <c r="CX2398" s="104"/>
      <c r="CY2398" s="104"/>
      <c r="CZ2398" s="104"/>
      <c r="DA2398" s="104"/>
      <c r="DB2398" s="104"/>
      <c r="DC2398" s="104"/>
      <c r="DD2398" s="104"/>
      <c r="DE2398" s="104"/>
      <c r="DF2398" s="104"/>
      <c r="DG2398" s="104"/>
      <c r="DH2398" s="104"/>
      <c r="DI2398" s="104"/>
      <c r="DJ2398" s="107"/>
    </row>
    <row r="2399" spans="1:114" x14ac:dyDescent="0.2">
      <c r="A2399" s="164"/>
      <c r="B2399" s="165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Q2399" s="116"/>
      <c r="R2399" s="116"/>
      <c r="S2399" s="116"/>
      <c r="T2399" s="116"/>
      <c r="U2399" s="116"/>
      <c r="V2399" s="116"/>
      <c r="W2399" s="116"/>
      <c r="X2399" s="116"/>
      <c r="Y2399" s="122"/>
      <c r="Z2399" s="104"/>
      <c r="AA2399" s="104"/>
      <c r="AB2399" s="104"/>
      <c r="AC2399" s="104"/>
      <c r="AD2399" s="104"/>
      <c r="AE2399" s="104"/>
      <c r="AF2399" s="104"/>
      <c r="AG2399" s="104"/>
      <c r="AH2399" s="104"/>
      <c r="AI2399" s="104"/>
      <c r="AJ2399" s="104"/>
      <c r="AK2399" s="104"/>
      <c r="AL2399" s="104"/>
      <c r="AM2399" s="104"/>
      <c r="AN2399" s="104"/>
      <c r="AO2399" s="104"/>
      <c r="AP2399" s="104"/>
      <c r="AQ2399" s="104"/>
      <c r="AR2399" s="104"/>
      <c r="AS2399" s="104"/>
      <c r="AT2399" s="104"/>
      <c r="AU2399" s="104"/>
      <c r="AV2399" s="104"/>
      <c r="AW2399" s="104"/>
      <c r="AX2399" s="104"/>
      <c r="AY2399" s="104"/>
      <c r="AZ2399" s="104"/>
      <c r="BA2399" s="104"/>
      <c r="BB2399" s="104"/>
      <c r="BC2399" s="104"/>
      <c r="BD2399" s="104"/>
      <c r="BE2399" s="104"/>
      <c r="BF2399" s="104"/>
      <c r="BG2399" s="104"/>
      <c r="BH2399" s="104"/>
      <c r="BI2399" s="104"/>
      <c r="BJ2399" s="104"/>
      <c r="BK2399" s="104"/>
      <c r="BL2399" s="104"/>
      <c r="BM2399" s="104"/>
      <c r="BN2399" s="104"/>
      <c r="BO2399" s="104"/>
      <c r="BP2399" s="104"/>
      <c r="BQ2399" s="104"/>
      <c r="BR2399" s="104"/>
      <c r="BS2399" s="104"/>
      <c r="BT2399" s="104"/>
      <c r="BU2399" s="104"/>
      <c r="BV2399" s="104"/>
      <c r="BW2399" s="104"/>
      <c r="BX2399" s="104"/>
      <c r="BY2399" s="104"/>
      <c r="BZ2399" s="104"/>
      <c r="CA2399" s="104"/>
      <c r="CB2399" s="104"/>
      <c r="CC2399" s="104"/>
      <c r="CD2399" s="104"/>
      <c r="CE2399" s="104"/>
      <c r="CF2399" s="104"/>
      <c r="CG2399" s="104"/>
      <c r="CH2399" s="104"/>
      <c r="CI2399" s="104"/>
      <c r="CJ2399" s="104"/>
      <c r="CK2399" s="104"/>
      <c r="CL2399" s="104"/>
      <c r="CM2399" s="104"/>
      <c r="CN2399" s="104"/>
      <c r="CO2399" s="104"/>
      <c r="CP2399" s="104"/>
      <c r="CQ2399" s="104"/>
      <c r="CR2399" s="104"/>
      <c r="CS2399" s="104"/>
      <c r="CT2399" s="104"/>
      <c r="CU2399" s="104"/>
      <c r="CV2399" s="104"/>
      <c r="CW2399" s="104"/>
      <c r="CX2399" s="104"/>
      <c r="CY2399" s="104"/>
      <c r="CZ2399" s="104"/>
      <c r="DA2399" s="104"/>
      <c r="DB2399" s="104"/>
      <c r="DC2399" s="104"/>
      <c r="DD2399" s="104"/>
      <c r="DE2399" s="104"/>
      <c r="DF2399" s="104"/>
      <c r="DG2399" s="104"/>
      <c r="DH2399" s="104"/>
      <c r="DI2399" s="104"/>
      <c r="DJ2399" s="107"/>
    </row>
    <row r="2400" spans="1:114" x14ac:dyDescent="0.2">
      <c r="A2400" s="164"/>
      <c r="B2400" s="165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Q2400" s="116"/>
      <c r="R2400" s="116"/>
      <c r="S2400" s="116"/>
      <c r="T2400" s="116"/>
      <c r="U2400" s="116"/>
      <c r="V2400" s="116"/>
      <c r="W2400" s="116"/>
      <c r="X2400" s="116"/>
      <c r="Y2400" s="122"/>
      <c r="Z2400" s="104"/>
      <c r="AA2400" s="104"/>
      <c r="AB2400" s="104"/>
      <c r="AC2400" s="104"/>
      <c r="AD2400" s="104"/>
      <c r="AE2400" s="104"/>
      <c r="AF2400" s="104"/>
      <c r="AG2400" s="104"/>
      <c r="AH2400" s="104"/>
      <c r="AI2400" s="104"/>
      <c r="AJ2400" s="104"/>
      <c r="AK2400" s="104"/>
      <c r="AL2400" s="104"/>
      <c r="AM2400" s="104"/>
      <c r="AN2400" s="104"/>
      <c r="AO2400" s="104"/>
      <c r="AP2400" s="104"/>
      <c r="AQ2400" s="104"/>
      <c r="AR2400" s="104"/>
      <c r="AS2400" s="104"/>
      <c r="AT2400" s="104"/>
      <c r="AU2400" s="104"/>
      <c r="AV2400" s="104"/>
      <c r="AW2400" s="104"/>
      <c r="AX2400" s="104"/>
      <c r="AY2400" s="104"/>
      <c r="AZ2400" s="104"/>
      <c r="BA2400" s="104"/>
      <c r="BB2400" s="104"/>
      <c r="BC2400" s="104"/>
      <c r="BD2400" s="104"/>
      <c r="BE2400" s="104"/>
      <c r="BF2400" s="104"/>
      <c r="BG2400" s="104"/>
      <c r="BH2400" s="104"/>
      <c r="BI2400" s="104"/>
      <c r="BJ2400" s="104"/>
      <c r="BK2400" s="104"/>
      <c r="BL2400" s="104"/>
      <c r="BM2400" s="104"/>
      <c r="BN2400" s="104"/>
      <c r="BO2400" s="104"/>
      <c r="BP2400" s="104"/>
      <c r="BQ2400" s="104"/>
      <c r="BR2400" s="104"/>
      <c r="BS2400" s="104"/>
      <c r="BT2400" s="104"/>
      <c r="BU2400" s="104"/>
      <c r="BV2400" s="104"/>
      <c r="BW2400" s="104"/>
      <c r="BX2400" s="104"/>
      <c r="BY2400" s="104"/>
      <c r="BZ2400" s="104"/>
      <c r="CA2400" s="104"/>
      <c r="CB2400" s="104"/>
      <c r="CC2400" s="104"/>
      <c r="CD2400" s="104"/>
      <c r="CE2400" s="104"/>
      <c r="CF2400" s="104"/>
      <c r="CG2400" s="104"/>
      <c r="CH2400" s="104"/>
      <c r="CI2400" s="104"/>
      <c r="CJ2400" s="104"/>
      <c r="CK2400" s="104"/>
      <c r="CL2400" s="104"/>
      <c r="CM2400" s="104"/>
      <c r="CN2400" s="104"/>
      <c r="CO2400" s="104"/>
      <c r="CP2400" s="104"/>
      <c r="CQ2400" s="104"/>
      <c r="CR2400" s="104"/>
      <c r="CS2400" s="104"/>
      <c r="CT2400" s="104"/>
      <c r="CU2400" s="104"/>
      <c r="CV2400" s="104"/>
      <c r="CW2400" s="104"/>
      <c r="CX2400" s="104"/>
      <c r="CY2400" s="104"/>
      <c r="CZ2400" s="104"/>
      <c r="DA2400" s="104"/>
      <c r="DB2400" s="104"/>
      <c r="DC2400" s="104"/>
      <c r="DD2400" s="104"/>
      <c r="DE2400" s="104"/>
      <c r="DF2400" s="104"/>
      <c r="DG2400" s="104"/>
      <c r="DH2400" s="104"/>
      <c r="DI2400" s="104"/>
      <c r="DJ2400" s="107"/>
    </row>
    <row r="2401" spans="1:114" x14ac:dyDescent="0.2">
      <c r="A2401" s="164"/>
      <c r="B2401" s="165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Q2401" s="116"/>
      <c r="R2401" s="116"/>
      <c r="S2401" s="116"/>
      <c r="T2401" s="116"/>
      <c r="U2401" s="116"/>
      <c r="V2401" s="116"/>
      <c r="W2401" s="116"/>
      <c r="X2401" s="116"/>
      <c r="Y2401" s="122"/>
      <c r="Z2401" s="104"/>
      <c r="AA2401" s="104"/>
      <c r="AB2401" s="104"/>
      <c r="AC2401" s="104"/>
      <c r="AD2401" s="104"/>
      <c r="AE2401" s="104"/>
      <c r="AF2401" s="104"/>
      <c r="AG2401" s="104"/>
      <c r="AH2401" s="104"/>
      <c r="AI2401" s="104"/>
      <c r="AJ2401" s="104"/>
      <c r="AK2401" s="104"/>
      <c r="AL2401" s="104"/>
      <c r="AM2401" s="104"/>
      <c r="AN2401" s="104"/>
      <c r="AO2401" s="104"/>
      <c r="AP2401" s="104"/>
      <c r="AQ2401" s="104"/>
      <c r="AR2401" s="104"/>
      <c r="AS2401" s="104"/>
      <c r="AT2401" s="104"/>
      <c r="AU2401" s="104"/>
      <c r="AV2401" s="104"/>
      <c r="AW2401" s="104"/>
      <c r="AX2401" s="104"/>
      <c r="AY2401" s="104"/>
      <c r="AZ2401" s="104"/>
      <c r="BA2401" s="104"/>
      <c r="BB2401" s="104"/>
      <c r="BC2401" s="104"/>
      <c r="BD2401" s="104"/>
      <c r="BE2401" s="104"/>
      <c r="BF2401" s="104"/>
      <c r="BG2401" s="104"/>
      <c r="BH2401" s="104"/>
      <c r="BI2401" s="104"/>
      <c r="BJ2401" s="104"/>
      <c r="BK2401" s="104"/>
      <c r="BL2401" s="104"/>
      <c r="BM2401" s="104"/>
      <c r="BN2401" s="104"/>
      <c r="BO2401" s="104"/>
      <c r="BP2401" s="104"/>
      <c r="BQ2401" s="104"/>
      <c r="BR2401" s="104"/>
      <c r="BS2401" s="104"/>
      <c r="BT2401" s="104"/>
      <c r="BU2401" s="104"/>
      <c r="BV2401" s="104"/>
      <c r="BW2401" s="104"/>
      <c r="BX2401" s="104"/>
      <c r="BY2401" s="104"/>
      <c r="BZ2401" s="104"/>
      <c r="CA2401" s="104"/>
      <c r="CB2401" s="104"/>
      <c r="CC2401" s="104"/>
      <c r="CD2401" s="104"/>
      <c r="CE2401" s="104"/>
      <c r="CF2401" s="104"/>
      <c r="CG2401" s="104"/>
      <c r="CH2401" s="104"/>
      <c r="CI2401" s="104"/>
      <c r="CJ2401" s="104"/>
      <c r="CK2401" s="104"/>
      <c r="CL2401" s="104"/>
      <c r="CM2401" s="104"/>
      <c r="CN2401" s="104"/>
      <c r="CO2401" s="104"/>
      <c r="CP2401" s="104"/>
      <c r="CQ2401" s="104"/>
      <c r="CR2401" s="104"/>
      <c r="CS2401" s="104"/>
      <c r="CT2401" s="104"/>
      <c r="CU2401" s="104"/>
      <c r="CV2401" s="104"/>
      <c r="CW2401" s="104"/>
      <c r="CX2401" s="104"/>
      <c r="CY2401" s="104"/>
      <c r="CZ2401" s="104"/>
      <c r="DA2401" s="104"/>
      <c r="DB2401" s="104"/>
      <c r="DC2401" s="104"/>
      <c r="DD2401" s="104"/>
      <c r="DE2401" s="104"/>
      <c r="DF2401" s="104"/>
      <c r="DG2401" s="104"/>
      <c r="DH2401" s="104"/>
      <c r="DI2401" s="104"/>
      <c r="DJ2401" s="107"/>
    </row>
    <row r="2402" spans="1:114" x14ac:dyDescent="0.2">
      <c r="A2402" s="164"/>
      <c r="B2402" s="165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Q2402" s="116"/>
      <c r="R2402" s="116"/>
      <c r="S2402" s="116"/>
      <c r="T2402" s="116"/>
      <c r="U2402" s="116"/>
      <c r="V2402" s="116"/>
      <c r="W2402" s="116"/>
      <c r="X2402" s="116"/>
      <c r="Y2402" s="122"/>
      <c r="Z2402" s="104"/>
      <c r="AA2402" s="104"/>
      <c r="AB2402" s="104"/>
      <c r="AC2402" s="104"/>
      <c r="AD2402" s="104"/>
      <c r="AE2402" s="104"/>
      <c r="AF2402" s="104"/>
      <c r="AG2402" s="104"/>
      <c r="AH2402" s="104"/>
      <c r="AI2402" s="104"/>
      <c r="AJ2402" s="104"/>
      <c r="AK2402" s="104"/>
      <c r="AL2402" s="104"/>
      <c r="AM2402" s="104"/>
      <c r="AN2402" s="104"/>
      <c r="AO2402" s="104"/>
      <c r="AP2402" s="104"/>
      <c r="AQ2402" s="104"/>
      <c r="AR2402" s="104"/>
      <c r="AS2402" s="104"/>
      <c r="AT2402" s="104"/>
      <c r="AU2402" s="104"/>
      <c r="AV2402" s="104"/>
      <c r="AW2402" s="104"/>
      <c r="AX2402" s="104"/>
      <c r="AY2402" s="104"/>
      <c r="AZ2402" s="104"/>
      <c r="BA2402" s="104"/>
      <c r="BB2402" s="104"/>
      <c r="BC2402" s="104"/>
      <c r="BD2402" s="104"/>
      <c r="BE2402" s="104"/>
      <c r="BF2402" s="104"/>
      <c r="BG2402" s="104"/>
      <c r="BH2402" s="104"/>
      <c r="BI2402" s="104"/>
      <c r="BJ2402" s="104"/>
      <c r="BK2402" s="104"/>
      <c r="BL2402" s="104"/>
      <c r="BM2402" s="104"/>
      <c r="BN2402" s="104"/>
      <c r="BO2402" s="104"/>
      <c r="BP2402" s="104"/>
      <c r="BQ2402" s="104"/>
      <c r="BR2402" s="104"/>
      <c r="BS2402" s="104"/>
      <c r="BT2402" s="104"/>
      <c r="BU2402" s="104"/>
      <c r="BV2402" s="104"/>
      <c r="BW2402" s="104"/>
      <c r="BX2402" s="104"/>
      <c r="BY2402" s="104"/>
      <c r="BZ2402" s="104"/>
      <c r="CA2402" s="104"/>
      <c r="CB2402" s="104"/>
      <c r="CC2402" s="104"/>
      <c r="CD2402" s="104"/>
      <c r="CE2402" s="104"/>
      <c r="CF2402" s="104"/>
      <c r="CG2402" s="104"/>
      <c r="CH2402" s="104"/>
      <c r="CI2402" s="104"/>
      <c r="CJ2402" s="104"/>
      <c r="CK2402" s="104"/>
      <c r="CL2402" s="104"/>
      <c r="CM2402" s="104"/>
      <c r="CN2402" s="104"/>
      <c r="CO2402" s="104"/>
      <c r="CP2402" s="104"/>
      <c r="CQ2402" s="104"/>
      <c r="CR2402" s="104"/>
      <c r="CS2402" s="104"/>
      <c r="CT2402" s="104"/>
      <c r="CU2402" s="104"/>
      <c r="CV2402" s="104"/>
      <c r="CW2402" s="104"/>
      <c r="CX2402" s="104"/>
      <c r="CY2402" s="104"/>
      <c r="CZ2402" s="104"/>
      <c r="DA2402" s="104"/>
      <c r="DB2402" s="104"/>
      <c r="DC2402" s="104"/>
      <c r="DD2402" s="104"/>
      <c r="DE2402" s="104"/>
      <c r="DF2402" s="104"/>
      <c r="DG2402" s="104"/>
      <c r="DH2402" s="104"/>
      <c r="DI2402" s="104"/>
      <c r="DJ2402" s="107"/>
    </row>
    <row r="2403" spans="1:114" x14ac:dyDescent="0.2">
      <c r="A2403" s="164"/>
      <c r="B2403" s="165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Q2403" s="116"/>
      <c r="R2403" s="116"/>
      <c r="S2403" s="116"/>
      <c r="T2403" s="116"/>
      <c r="U2403" s="116"/>
      <c r="V2403" s="116"/>
      <c r="W2403" s="116"/>
      <c r="X2403" s="116"/>
      <c r="Y2403" s="122"/>
      <c r="Z2403" s="104"/>
      <c r="AA2403" s="104"/>
      <c r="AB2403" s="104"/>
      <c r="AC2403" s="104"/>
      <c r="AD2403" s="104"/>
      <c r="AE2403" s="104"/>
      <c r="AF2403" s="104"/>
      <c r="AG2403" s="104"/>
      <c r="AH2403" s="104"/>
      <c r="AI2403" s="104"/>
      <c r="AJ2403" s="104"/>
      <c r="AK2403" s="104"/>
      <c r="AL2403" s="104"/>
      <c r="AM2403" s="104"/>
      <c r="AN2403" s="104"/>
      <c r="AO2403" s="104"/>
      <c r="AP2403" s="104"/>
      <c r="AQ2403" s="104"/>
      <c r="AR2403" s="104"/>
      <c r="AS2403" s="104"/>
      <c r="AT2403" s="104"/>
      <c r="AU2403" s="104"/>
      <c r="AV2403" s="104"/>
      <c r="AW2403" s="104"/>
      <c r="AX2403" s="104"/>
      <c r="AY2403" s="104"/>
      <c r="AZ2403" s="104"/>
      <c r="BA2403" s="104"/>
      <c r="BB2403" s="104"/>
      <c r="BC2403" s="104"/>
      <c r="BD2403" s="104"/>
      <c r="BE2403" s="104"/>
      <c r="BF2403" s="104"/>
      <c r="BG2403" s="104"/>
      <c r="BH2403" s="104"/>
      <c r="BI2403" s="104"/>
      <c r="BJ2403" s="104"/>
      <c r="BK2403" s="104"/>
      <c r="BL2403" s="104"/>
      <c r="BM2403" s="104"/>
      <c r="BN2403" s="104"/>
      <c r="BO2403" s="104"/>
      <c r="BP2403" s="104"/>
      <c r="BQ2403" s="104"/>
      <c r="BR2403" s="104"/>
      <c r="BS2403" s="104"/>
      <c r="BT2403" s="104"/>
      <c r="BU2403" s="104"/>
      <c r="BV2403" s="104"/>
      <c r="BW2403" s="104"/>
      <c r="BX2403" s="104"/>
      <c r="BY2403" s="104"/>
      <c r="BZ2403" s="104"/>
      <c r="CA2403" s="104"/>
      <c r="CB2403" s="104"/>
      <c r="CC2403" s="104"/>
      <c r="CD2403" s="104"/>
      <c r="CE2403" s="104"/>
      <c r="CF2403" s="104"/>
      <c r="CG2403" s="104"/>
      <c r="CH2403" s="104"/>
      <c r="CI2403" s="104"/>
      <c r="CJ2403" s="104"/>
      <c r="CK2403" s="104"/>
      <c r="CL2403" s="104"/>
      <c r="CM2403" s="104"/>
      <c r="CN2403" s="104"/>
      <c r="CO2403" s="104"/>
      <c r="CP2403" s="104"/>
      <c r="CQ2403" s="104"/>
      <c r="CR2403" s="104"/>
      <c r="CS2403" s="104"/>
      <c r="CT2403" s="104"/>
      <c r="CU2403" s="104"/>
      <c r="CV2403" s="104"/>
      <c r="CW2403" s="104"/>
      <c r="CX2403" s="104"/>
      <c r="CY2403" s="104"/>
      <c r="CZ2403" s="104"/>
      <c r="DA2403" s="104"/>
      <c r="DB2403" s="104"/>
      <c r="DC2403" s="104"/>
      <c r="DD2403" s="104"/>
      <c r="DE2403" s="104"/>
      <c r="DF2403" s="104"/>
      <c r="DG2403" s="104"/>
      <c r="DH2403" s="104"/>
      <c r="DI2403" s="104"/>
      <c r="DJ2403" s="107"/>
    </row>
    <row r="2404" spans="1:114" x14ac:dyDescent="0.2">
      <c r="A2404" s="164"/>
      <c r="B2404" s="165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Q2404" s="116"/>
      <c r="R2404" s="116"/>
      <c r="S2404" s="116"/>
      <c r="T2404" s="116"/>
      <c r="U2404" s="116"/>
      <c r="V2404" s="116"/>
      <c r="W2404" s="116"/>
      <c r="X2404" s="116"/>
      <c r="Y2404" s="122"/>
      <c r="Z2404" s="104"/>
      <c r="AA2404" s="104"/>
      <c r="AB2404" s="104"/>
      <c r="AC2404" s="104"/>
      <c r="AD2404" s="104"/>
      <c r="AE2404" s="104"/>
      <c r="AF2404" s="104"/>
      <c r="AG2404" s="104"/>
      <c r="AH2404" s="104"/>
      <c r="AI2404" s="104"/>
      <c r="AJ2404" s="104"/>
      <c r="AK2404" s="104"/>
      <c r="AL2404" s="104"/>
      <c r="AM2404" s="104"/>
      <c r="AN2404" s="104"/>
      <c r="AO2404" s="104"/>
      <c r="AP2404" s="104"/>
      <c r="AQ2404" s="104"/>
      <c r="AR2404" s="104"/>
      <c r="AS2404" s="104"/>
      <c r="AT2404" s="104"/>
      <c r="AU2404" s="104"/>
      <c r="AV2404" s="104"/>
      <c r="AW2404" s="104"/>
      <c r="AX2404" s="104"/>
      <c r="AY2404" s="104"/>
      <c r="AZ2404" s="104"/>
      <c r="BA2404" s="104"/>
      <c r="BB2404" s="104"/>
      <c r="BC2404" s="104"/>
      <c r="BD2404" s="104"/>
      <c r="BE2404" s="104"/>
      <c r="BF2404" s="104"/>
      <c r="BG2404" s="104"/>
      <c r="BH2404" s="104"/>
      <c r="BI2404" s="104"/>
      <c r="BJ2404" s="104"/>
      <c r="BK2404" s="104"/>
      <c r="BL2404" s="104"/>
      <c r="BM2404" s="104"/>
      <c r="BN2404" s="104"/>
      <c r="BO2404" s="104"/>
      <c r="BP2404" s="104"/>
      <c r="BQ2404" s="104"/>
      <c r="BR2404" s="104"/>
      <c r="BS2404" s="104"/>
      <c r="BT2404" s="104"/>
      <c r="BU2404" s="104"/>
      <c r="BV2404" s="104"/>
      <c r="BW2404" s="104"/>
      <c r="BX2404" s="104"/>
      <c r="BY2404" s="104"/>
      <c r="BZ2404" s="104"/>
      <c r="CA2404" s="104"/>
      <c r="CB2404" s="104"/>
      <c r="CC2404" s="104"/>
      <c r="CD2404" s="104"/>
      <c r="CE2404" s="104"/>
      <c r="CF2404" s="104"/>
      <c r="CG2404" s="104"/>
      <c r="CH2404" s="104"/>
      <c r="CI2404" s="104"/>
      <c r="CJ2404" s="104"/>
      <c r="CK2404" s="104"/>
      <c r="CL2404" s="104"/>
      <c r="CM2404" s="104"/>
      <c r="CN2404" s="104"/>
      <c r="CO2404" s="104"/>
      <c r="CP2404" s="104"/>
      <c r="CQ2404" s="104"/>
      <c r="CR2404" s="104"/>
      <c r="CS2404" s="104"/>
      <c r="CT2404" s="104"/>
      <c r="CU2404" s="104"/>
      <c r="CV2404" s="104"/>
      <c r="CW2404" s="104"/>
      <c r="CX2404" s="104"/>
      <c r="CY2404" s="104"/>
      <c r="CZ2404" s="104"/>
      <c r="DA2404" s="104"/>
      <c r="DB2404" s="104"/>
      <c r="DC2404" s="104"/>
      <c r="DD2404" s="104"/>
      <c r="DE2404" s="104"/>
      <c r="DF2404" s="104"/>
      <c r="DG2404" s="104"/>
      <c r="DH2404" s="104"/>
      <c r="DI2404" s="104"/>
      <c r="DJ2404" s="107"/>
    </row>
    <row r="2405" spans="1:114" x14ac:dyDescent="0.2">
      <c r="A2405" s="164"/>
      <c r="B2405" s="165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Q2405" s="116"/>
      <c r="R2405" s="116"/>
      <c r="S2405" s="116"/>
      <c r="T2405" s="116"/>
      <c r="U2405" s="116"/>
      <c r="V2405" s="116"/>
      <c r="W2405" s="116"/>
      <c r="X2405" s="116"/>
      <c r="Y2405" s="122"/>
      <c r="Z2405" s="104"/>
      <c r="AA2405" s="104"/>
      <c r="AB2405" s="104"/>
      <c r="AC2405" s="104"/>
      <c r="AD2405" s="104"/>
      <c r="AE2405" s="104"/>
      <c r="AF2405" s="104"/>
      <c r="AG2405" s="104"/>
      <c r="AH2405" s="104"/>
      <c r="AI2405" s="104"/>
      <c r="AJ2405" s="104"/>
      <c r="AK2405" s="104"/>
      <c r="AL2405" s="104"/>
      <c r="AM2405" s="104"/>
      <c r="AN2405" s="104"/>
      <c r="AO2405" s="104"/>
      <c r="AP2405" s="104"/>
      <c r="AQ2405" s="104"/>
      <c r="AR2405" s="104"/>
      <c r="AS2405" s="104"/>
      <c r="AT2405" s="104"/>
      <c r="AU2405" s="104"/>
      <c r="AV2405" s="104"/>
      <c r="AW2405" s="104"/>
      <c r="AX2405" s="104"/>
      <c r="AY2405" s="104"/>
      <c r="AZ2405" s="104"/>
      <c r="BA2405" s="104"/>
      <c r="BB2405" s="104"/>
      <c r="BC2405" s="104"/>
      <c r="BD2405" s="104"/>
      <c r="BE2405" s="104"/>
      <c r="BF2405" s="104"/>
      <c r="BG2405" s="104"/>
      <c r="BH2405" s="104"/>
      <c r="BI2405" s="104"/>
      <c r="BJ2405" s="104"/>
      <c r="BK2405" s="104"/>
      <c r="BL2405" s="104"/>
      <c r="BM2405" s="104"/>
      <c r="BN2405" s="104"/>
      <c r="BO2405" s="104"/>
      <c r="BP2405" s="104"/>
      <c r="BQ2405" s="104"/>
      <c r="BR2405" s="104"/>
      <c r="BS2405" s="104"/>
      <c r="BT2405" s="104"/>
      <c r="BU2405" s="104"/>
      <c r="BV2405" s="104"/>
      <c r="BW2405" s="104"/>
      <c r="BX2405" s="104"/>
      <c r="BY2405" s="104"/>
      <c r="BZ2405" s="104"/>
      <c r="CA2405" s="104"/>
      <c r="CB2405" s="104"/>
      <c r="CC2405" s="104"/>
      <c r="CD2405" s="104"/>
      <c r="CE2405" s="104"/>
      <c r="CF2405" s="104"/>
      <c r="CG2405" s="104"/>
      <c r="CH2405" s="104"/>
      <c r="CI2405" s="104"/>
      <c r="CJ2405" s="104"/>
      <c r="CK2405" s="104"/>
      <c r="CL2405" s="104"/>
      <c r="CM2405" s="104"/>
      <c r="CN2405" s="104"/>
      <c r="CO2405" s="104"/>
      <c r="CP2405" s="104"/>
      <c r="CQ2405" s="104"/>
      <c r="CR2405" s="104"/>
      <c r="CS2405" s="104"/>
      <c r="CT2405" s="104"/>
      <c r="CU2405" s="104"/>
      <c r="CV2405" s="104"/>
      <c r="CW2405" s="104"/>
      <c r="CX2405" s="104"/>
      <c r="CY2405" s="104"/>
      <c r="CZ2405" s="104"/>
      <c r="DA2405" s="104"/>
      <c r="DB2405" s="104"/>
      <c r="DC2405" s="104"/>
      <c r="DD2405" s="104"/>
      <c r="DE2405" s="104"/>
      <c r="DF2405" s="104"/>
      <c r="DG2405" s="104"/>
      <c r="DH2405" s="104"/>
      <c r="DI2405" s="104"/>
      <c r="DJ2405" s="107"/>
    </row>
    <row r="2406" spans="1:114" x14ac:dyDescent="0.2">
      <c r="A2406" s="164"/>
      <c r="B2406" s="165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Q2406" s="116"/>
      <c r="R2406" s="116"/>
      <c r="S2406" s="116"/>
      <c r="T2406" s="116"/>
      <c r="U2406" s="116"/>
      <c r="V2406" s="116"/>
      <c r="W2406" s="116"/>
      <c r="X2406" s="116"/>
      <c r="Y2406" s="122"/>
      <c r="Z2406" s="104"/>
      <c r="AA2406" s="104"/>
      <c r="AB2406" s="104"/>
      <c r="AC2406" s="104"/>
      <c r="AD2406" s="104"/>
      <c r="AE2406" s="104"/>
      <c r="AF2406" s="104"/>
      <c r="AG2406" s="104"/>
      <c r="AH2406" s="104"/>
      <c r="AI2406" s="104"/>
      <c r="AJ2406" s="104"/>
      <c r="AK2406" s="104"/>
      <c r="AL2406" s="104"/>
      <c r="AM2406" s="104"/>
      <c r="AN2406" s="104"/>
      <c r="AO2406" s="104"/>
      <c r="AP2406" s="104"/>
      <c r="AQ2406" s="104"/>
      <c r="AR2406" s="104"/>
      <c r="AS2406" s="104"/>
      <c r="AT2406" s="104"/>
      <c r="AU2406" s="104"/>
      <c r="AV2406" s="104"/>
      <c r="AW2406" s="104"/>
      <c r="AX2406" s="104"/>
      <c r="AY2406" s="104"/>
      <c r="AZ2406" s="104"/>
      <c r="BA2406" s="104"/>
      <c r="BB2406" s="104"/>
      <c r="BC2406" s="104"/>
      <c r="BD2406" s="104"/>
      <c r="BE2406" s="104"/>
      <c r="BF2406" s="104"/>
      <c r="BG2406" s="104"/>
      <c r="BH2406" s="104"/>
      <c r="BI2406" s="104"/>
      <c r="BJ2406" s="104"/>
      <c r="BK2406" s="104"/>
      <c r="BL2406" s="104"/>
      <c r="BM2406" s="104"/>
      <c r="BN2406" s="104"/>
      <c r="BO2406" s="104"/>
      <c r="BP2406" s="104"/>
      <c r="BQ2406" s="104"/>
      <c r="BR2406" s="104"/>
      <c r="BS2406" s="104"/>
      <c r="BT2406" s="104"/>
      <c r="BU2406" s="104"/>
      <c r="BV2406" s="104"/>
      <c r="BW2406" s="104"/>
      <c r="BX2406" s="104"/>
      <c r="BY2406" s="104"/>
      <c r="BZ2406" s="104"/>
      <c r="CA2406" s="104"/>
      <c r="CB2406" s="104"/>
      <c r="CC2406" s="104"/>
      <c r="CD2406" s="104"/>
      <c r="CE2406" s="104"/>
      <c r="CF2406" s="104"/>
      <c r="CG2406" s="104"/>
      <c r="CH2406" s="104"/>
      <c r="CI2406" s="104"/>
      <c r="CJ2406" s="104"/>
      <c r="CK2406" s="104"/>
      <c r="CL2406" s="104"/>
      <c r="CM2406" s="104"/>
      <c r="CN2406" s="104"/>
      <c r="CO2406" s="104"/>
      <c r="CP2406" s="104"/>
      <c r="CQ2406" s="104"/>
      <c r="CR2406" s="104"/>
      <c r="CS2406" s="104"/>
      <c r="CT2406" s="104"/>
      <c r="CU2406" s="104"/>
      <c r="CV2406" s="104"/>
      <c r="CW2406" s="104"/>
      <c r="CX2406" s="104"/>
      <c r="CY2406" s="104"/>
      <c r="CZ2406" s="104"/>
      <c r="DA2406" s="104"/>
      <c r="DB2406" s="104"/>
      <c r="DC2406" s="104"/>
      <c r="DD2406" s="104"/>
      <c r="DE2406" s="104"/>
      <c r="DF2406" s="104"/>
      <c r="DG2406" s="104"/>
      <c r="DH2406" s="104"/>
      <c r="DI2406" s="104"/>
      <c r="DJ2406" s="107"/>
    </row>
    <row r="2407" spans="1:114" x14ac:dyDescent="0.2">
      <c r="A2407" s="164"/>
      <c r="B2407" s="165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Q2407" s="116"/>
      <c r="R2407" s="116"/>
      <c r="S2407" s="116"/>
      <c r="T2407" s="116"/>
      <c r="U2407" s="116"/>
      <c r="V2407" s="116"/>
      <c r="W2407" s="116"/>
      <c r="X2407" s="116"/>
      <c r="Y2407" s="122"/>
      <c r="Z2407" s="104"/>
      <c r="AA2407" s="104"/>
      <c r="AB2407" s="104"/>
      <c r="AC2407" s="104"/>
      <c r="AD2407" s="104"/>
      <c r="AE2407" s="104"/>
      <c r="AF2407" s="104"/>
      <c r="AG2407" s="104"/>
      <c r="AH2407" s="104"/>
      <c r="AI2407" s="104"/>
      <c r="AJ2407" s="104"/>
      <c r="AK2407" s="104"/>
      <c r="AL2407" s="104"/>
      <c r="AM2407" s="104"/>
      <c r="AN2407" s="104"/>
      <c r="AO2407" s="104"/>
      <c r="AP2407" s="104"/>
      <c r="AQ2407" s="104"/>
      <c r="AR2407" s="104"/>
      <c r="AS2407" s="104"/>
      <c r="AT2407" s="104"/>
      <c r="AU2407" s="104"/>
      <c r="AV2407" s="104"/>
      <c r="AW2407" s="104"/>
      <c r="AX2407" s="104"/>
      <c r="AY2407" s="104"/>
      <c r="AZ2407" s="104"/>
      <c r="BA2407" s="104"/>
      <c r="BB2407" s="104"/>
      <c r="BC2407" s="104"/>
      <c r="BD2407" s="104"/>
      <c r="BE2407" s="104"/>
      <c r="BF2407" s="104"/>
      <c r="BG2407" s="104"/>
      <c r="BH2407" s="104"/>
      <c r="BI2407" s="104"/>
      <c r="BJ2407" s="104"/>
      <c r="BK2407" s="104"/>
      <c r="BL2407" s="104"/>
      <c r="BM2407" s="104"/>
      <c r="BN2407" s="104"/>
      <c r="BO2407" s="104"/>
      <c r="BP2407" s="104"/>
      <c r="BQ2407" s="104"/>
      <c r="BR2407" s="104"/>
      <c r="BS2407" s="104"/>
      <c r="BT2407" s="104"/>
      <c r="BU2407" s="104"/>
      <c r="BV2407" s="104"/>
      <c r="BW2407" s="104"/>
      <c r="BX2407" s="104"/>
      <c r="BY2407" s="104"/>
      <c r="BZ2407" s="104"/>
      <c r="CA2407" s="104"/>
      <c r="CB2407" s="104"/>
      <c r="CC2407" s="104"/>
      <c r="CD2407" s="104"/>
      <c r="CE2407" s="104"/>
      <c r="CF2407" s="104"/>
      <c r="CG2407" s="104"/>
      <c r="CH2407" s="104"/>
      <c r="CI2407" s="104"/>
      <c r="CJ2407" s="104"/>
      <c r="CK2407" s="104"/>
      <c r="CL2407" s="104"/>
      <c r="CM2407" s="104"/>
      <c r="CN2407" s="104"/>
      <c r="CO2407" s="104"/>
      <c r="CP2407" s="104"/>
      <c r="CQ2407" s="104"/>
      <c r="CR2407" s="104"/>
      <c r="CS2407" s="104"/>
      <c r="CT2407" s="104"/>
      <c r="CU2407" s="104"/>
      <c r="CV2407" s="104"/>
      <c r="CW2407" s="104"/>
      <c r="CX2407" s="104"/>
      <c r="CY2407" s="104"/>
      <c r="CZ2407" s="104"/>
      <c r="DA2407" s="104"/>
      <c r="DB2407" s="104"/>
      <c r="DC2407" s="104"/>
      <c r="DD2407" s="104"/>
      <c r="DE2407" s="104"/>
      <c r="DF2407" s="104"/>
      <c r="DG2407" s="104"/>
      <c r="DH2407" s="104"/>
      <c r="DI2407" s="104"/>
      <c r="DJ2407" s="107"/>
    </row>
    <row r="2408" spans="1:114" x14ac:dyDescent="0.2">
      <c r="A2408" s="164"/>
      <c r="B2408" s="165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Q2408" s="116"/>
      <c r="R2408" s="116"/>
      <c r="S2408" s="116"/>
      <c r="T2408" s="116"/>
      <c r="U2408" s="116"/>
      <c r="V2408" s="116"/>
      <c r="W2408" s="116"/>
      <c r="X2408" s="116"/>
      <c r="Y2408" s="122"/>
      <c r="Z2408" s="104"/>
      <c r="AA2408" s="104"/>
      <c r="AB2408" s="104"/>
      <c r="AC2408" s="104"/>
      <c r="AD2408" s="104"/>
      <c r="AE2408" s="104"/>
      <c r="AF2408" s="104"/>
      <c r="AG2408" s="104"/>
      <c r="AH2408" s="104"/>
      <c r="AI2408" s="104"/>
      <c r="AJ2408" s="104"/>
      <c r="AK2408" s="104"/>
      <c r="AL2408" s="104"/>
      <c r="AM2408" s="104"/>
      <c r="AN2408" s="104"/>
      <c r="AO2408" s="104"/>
      <c r="AP2408" s="104"/>
      <c r="AQ2408" s="104"/>
      <c r="AR2408" s="104"/>
      <c r="AS2408" s="104"/>
      <c r="AT2408" s="104"/>
      <c r="AU2408" s="104"/>
      <c r="AV2408" s="104"/>
      <c r="AW2408" s="104"/>
      <c r="AX2408" s="104"/>
      <c r="AY2408" s="104"/>
      <c r="AZ2408" s="104"/>
      <c r="BA2408" s="104"/>
      <c r="BB2408" s="104"/>
      <c r="BC2408" s="104"/>
      <c r="BD2408" s="104"/>
      <c r="BE2408" s="104"/>
      <c r="BF2408" s="104"/>
      <c r="BG2408" s="104"/>
      <c r="BH2408" s="104"/>
      <c r="BI2408" s="104"/>
      <c r="BJ2408" s="104"/>
      <c r="BK2408" s="104"/>
      <c r="BL2408" s="104"/>
      <c r="BM2408" s="104"/>
      <c r="BN2408" s="104"/>
      <c r="BO2408" s="104"/>
      <c r="BP2408" s="104"/>
      <c r="BQ2408" s="104"/>
      <c r="BR2408" s="104"/>
      <c r="BS2408" s="104"/>
      <c r="BT2408" s="104"/>
      <c r="BU2408" s="104"/>
      <c r="BV2408" s="104"/>
      <c r="BW2408" s="104"/>
      <c r="BX2408" s="104"/>
      <c r="BY2408" s="104"/>
      <c r="BZ2408" s="104"/>
      <c r="CA2408" s="104"/>
      <c r="CB2408" s="104"/>
      <c r="CC2408" s="104"/>
      <c r="CD2408" s="104"/>
      <c r="CE2408" s="104"/>
      <c r="CF2408" s="104"/>
      <c r="CG2408" s="104"/>
      <c r="CH2408" s="104"/>
      <c r="CI2408" s="104"/>
      <c r="CJ2408" s="104"/>
      <c r="CK2408" s="104"/>
      <c r="CL2408" s="104"/>
      <c r="CM2408" s="104"/>
      <c r="CN2408" s="104"/>
      <c r="CO2408" s="104"/>
      <c r="CP2408" s="104"/>
      <c r="CQ2408" s="104"/>
      <c r="CR2408" s="104"/>
      <c r="CS2408" s="104"/>
      <c r="CT2408" s="104"/>
      <c r="CU2408" s="104"/>
      <c r="CV2408" s="104"/>
      <c r="CW2408" s="104"/>
      <c r="CX2408" s="104"/>
      <c r="CY2408" s="104"/>
      <c r="CZ2408" s="104"/>
      <c r="DA2408" s="104"/>
      <c r="DB2408" s="104"/>
      <c r="DC2408" s="104"/>
      <c r="DD2408" s="104"/>
      <c r="DE2408" s="104"/>
      <c r="DF2408" s="104"/>
      <c r="DG2408" s="104"/>
      <c r="DH2408" s="104"/>
      <c r="DI2408" s="104"/>
      <c r="DJ2408" s="107"/>
    </row>
    <row r="2409" spans="1:114" x14ac:dyDescent="0.2">
      <c r="A2409" s="164"/>
      <c r="B2409" s="165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Q2409" s="116"/>
      <c r="R2409" s="116"/>
      <c r="S2409" s="116"/>
      <c r="T2409" s="116"/>
      <c r="U2409" s="116"/>
      <c r="V2409" s="116"/>
      <c r="W2409" s="116"/>
      <c r="X2409" s="116"/>
      <c r="Y2409" s="122"/>
      <c r="Z2409" s="104"/>
      <c r="AA2409" s="104"/>
      <c r="AB2409" s="104"/>
      <c r="AC2409" s="104"/>
      <c r="AD2409" s="104"/>
      <c r="AE2409" s="104"/>
      <c r="AF2409" s="104"/>
      <c r="AG2409" s="104"/>
      <c r="AH2409" s="104"/>
      <c r="AI2409" s="104"/>
      <c r="AJ2409" s="104"/>
      <c r="AK2409" s="104"/>
      <c r="AL2409" s="104"/>
      <c r="AM2409" s="104"/>
      <c r="AN2409" s="104"/>
      <c r="AO2409" s="104"/>
      <c r="AP2409" s="104"/>
      <c r="AQ2409" s="104"/>
      <c r="AR2409" s="104"/>
      <c r="AS2409" s="104"/>
      <c r="AT2409" s="104"/>
      <c r="AU2409" s="104"/>
      <c r="AV2409" s="104"/>
      <c r="AW2409" s="104"/>
      <c r="AX2409" s="104"/>
      <c r="AY2409" s="104"/>
      <c r="AZ2409" s="104"/>
      <c r="BA2409" s="104"/>
      <c r="BB2409" s="104"/>
      <c r="BC2409" s="104"/>
      <c r="BD2409" s="104"/>
      <c r="BE2409" s="104"/>
      <c r="BF2409" s="104"/>
      <c r="BG2409" s="104"/>
      <c r="BH2409" s="104"/>
      <c r="BI2409" s="104"/>
      <c r="BJ2409" s="104"/>
      <c r="BK2409" s="104"/>
      <c r="BL2409" s="104"/>
      <c r="BM2409" s="104"/>
      <c r="BN2409" s="104"/>
      <c r="BO2409" s="104"/>
      <c r="BP2409" s="104"/>
      <c r="BQ2409" s="104"/>
      <c r="BR2409" s="104"/>
      <c r="BS2409" s="104"/>
      <c r="BT2409" s="104"/>
      <c r="BU2409" s="104"/>
      <c r="BV2409" s="104"/>
      <c r="BW2409" s="104"/>
      <c r="BX2409" s="104"/>
      <c r="BY2409" s="104"/>
      <c r="BZ2409" s="104"/>
      <c r="CA2409" s="104"/>
      <c r="CB2409" s="104"/>
      <c r="CC2409" s="104"/>
      <c r="CD2409" s="104"/>
      <c r="CE2409" s="104"/>
      <c r="CF2409" s="104"/>
      <c r="CG2409" s="104"/>
      <c r="CH2409" s="104"/>
      <c r="CI2409" s="104"/>
      <c r="CJ2409" s="104"/>
      <c r="CK2409" s="104"/>
      <c r="CL2409" s="104"/>
      <c r="CM2409" s="104"/>
      <c r="CN2409" s="104"/>
      <c r="CO2409" s="104"/>
      <c r="CP2409" s="104"/>
      <c r="CQ2409" s="104"/>
      <c r="CR2409" s="104"/>
      <c r="CS2409" s="104"/>
      <c r="CT2409" s="104"/>
      <c r="CU2409" s="104"/>
      <c r="CV2409" s="104"/>
      <c r="CW2409" s="104"/>
      <c r="CX2409" s="104"/>
      <c r="CY2409" s="104"/>
      <c r="CZ2409" s="104"/>
      <c r="DA2409" s="104"/>
      <c r="DB2409" s="104"/>
      <c r="DC2409" s="104"/>
      <c r="DD2409" s="104"/>
      <c r="DE2409" s="104"/>
      <c r="DF2409" s="104"/>
      <c r="DG2409" s="104"/>
      <c r="DH2409" s="104"/>
      <c r="DI2409" s="104"/>
      <c r="DJ2409" s="107"/>
    </row>
    <row r="2410" spans="1:114" x14ac:dyDescent="0.2">
      <c r="A2410" s="164"/>
      <c r="B2410" s="165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Q2410" s="116"/>
      <c r="R2410" s="116"/>
      <c r="S2410" s="116"/>
      <c r="T2410" s="116"/>
      <c r="U2410" s="116"/>
      <c r="V2410" s="116"/>
      <c r="W2410" s="116"/>
      <c r="X2410" s="116"/>
      <c r="Y2410" s="122"/>
      <c r="Z2410" s="104"/>
      <c r="AA2410" s="104"/>
      <c r="AB2410" s="104"/>
      <c r="AC2410" s="104"/>
      <c r="AD2410" s="104"/>
      <c r="AE2410" s="104"/>
      <c r="AF2410" s="104"/>
      <c r="AG2410" s="104"/>
      <c r="AH2410" s="104"/>
      <c r="AI2410" s="104"/>
      <c r="AJ2410" s="104"/>
      <c r="AK2410" s="104"/>
      <c r="AL2410" s="104"/>
      <c r="AM2410" s="104"/>
      <c r="AN2410" s="104"/>
      <c r="AO2410" s="104"/>
      <c r="AP2410" s="104"/>
      <c r="AQ2410" s="104"/>
      <c r="AR2410" s="104"/>
      <c r="AS2410" s="104"/>
      <c r="AT2410" s="104"/>
      <c r="AU2410" s="104"/>
      <c r="AV2410" s="104"/>
      <c r="AW2410" s="104"/>
      <c r="AX2410" s="104"/>
      <c r="AY2410" s="104"/>
      <c r="AZ2410" s="104"/>
      <c r="BA2410" s="104"/>
      <c r="BB2410" s="104"/>
      <c r="BC2410" s="104"/>
      <c r="BD2410" s="104"/>
      <c r="BE2410" s="104"/>
      <c r="BF2410" s="104"/>
      <c r="BG2410" s="104"/>
      <c r="BH2410" s="104"/>
      <c r="BI2410" s="104"/>
      <c r="BJ2410" s="104"/>
      <c r="BK2410" s="104"/>
      <c r="BL2410" s="104"/>
      <c r="BM2410" s="104"/>
      <c r="BN2410" s="104"/>
      <c r="BO2410" s="104"/>
      <c r="BP2410" s="104"/>
      <c r="BQ2410" s="104"/>
      <c r="BR2410" s="104"/>
      <c r="BS2410" s="104"/>
      <c r="BT2410" s="104"/>
      <c r="BU2410" s="104"/>
      <c r="BV2410" s="104"/>
      <c r="BW2410" s="104"/>
      <c r="BX2410" s="104"/>
      <c r="BY2410" s="104"/>
      <c r="BZ2410" s="104"/>
      <c r="CA2410" s="104"/>
      <c r="CB2410" s="104"/>
      <c r="CC2410" s="104"/>
      <c r="CD2410" s="104"/>
      <c r="CE2410" s="104"/>
      <c r="CF2410" s="104"/>
      <c r="CG2410" s="104"/>
      <c r="CH2410" s="104"/>
      <c r="CI2410" s="104"/>
      <c r="CJ2410" s="104"/>
      <c r="CK2410" s="104"/>
      <c r="CL2410" s="104"/>
      <c r="CM2410" s="104"/>
      <c r="CN2410" s="104"/>
      <c r="CO2410" s="104"/>
      <c r="CP2410" s="104"/>
      <c r="CQ2410" s="104"/>
      <c r="CR2410" s="104"/>
      <c r="CS2410" s="104"/>
      <c r="CT2410" s="104"/>
      <c r="CU2410" s="104"/>
      <c r="CV2410" s="104"/>
      <c r="CW2410" s="104"/>
      <c r="CX2410" s="104"/>
      <c r="CY2410" s="104"/>
      <c r="CZ2410" s="104"/>
      <c r="DA2410" s="104"/>
      <c r="DB2410" s="104"/>
      <c r="DC2410" s="104"/>
      <c r="DD2410" s="104"/>
      <c r="DE2410" s="104"/>
      <c r="DF2410" s="104"/>
      <c r="DG2410" s="104"/>
      <c r="DH2410" s="104"/>
      <c r="DI2410" s="104"/>
      <c r="DJ2410" s="107"/>
    </row>
    <row r="2411" spans="1:114" x14ac:dyDescent="0.2">
      <c r="A2411" s="164"/>
      <c r="B2411" s="165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Q2411" s="116"/>
      <c r="R2411" s="116"/>
      <c r="S2411" s="116"/>
      <c r="T2411" s="116"/>
      <c r="U2411" s="116"/>
      <c r="V2411" s="116"/>
      <c r="W2411" s="116"/>
      <c r="X2411" s="116"/>
      <c r="Y2411" s="122"/>
      <c r="Z2411" s="104"/>
      <c r="AA2411" s="104"/>
      <c r="AB2411" s="104"/>
      <c r="AC2411" s="104"/>
      <c r="AD2411" s="104"/>
      <c r="AE2411" s="104"/>
      <c r="AF2411" s="104"/>
      <c r="AG2411" s="104"/>
      <c r="AH2411" s="104"/>
      <c r="AI2411" s="104"/>
      <c r="AJ2411" s="104"/>
      <c r="AK2411" s="104"/>
      <c r="AL2411" s="104"/>
      <c r="AM2411" s="104"/>
      <c r="AN2411" s="104"/>
      <c r="AO2411" s="104"/>
      <c r="AP2411" s="104"/>
      <c r="AQ2411" s="104"/>
      <c r="AR2411" s="104"/>
      <c r="AS2411" s="104"/>
      <c r="AT2411" s="104"/>
      <c r="AU2411" s="104"/>
      <c r="AV2411" s="104"/>
      <c r="AW2411" s="104"/>
      <c r="AX2411" s="104"/>
      <c r="AY2411" s="104"/>
      <c r="AZ2411" s="104"/>
      <c r="BA2411" s="104"/>
      <c r="BB2411" s="104"/>
      <c r="BC2411" s="104"/>
      <c r="BD2411" s="104"/>
      <c r="BE2411" s="104"/>
      <c r="BF2411" s="104"/>
      <c r="BG2411" s="104"/>
      <c r="BH2411" s="104"/>
      <c r="BI2411" s="104"/>
      <c r="BJ2411" s="104"/>
      <c r="BK2411" s="104"/>
      <c r="BL2411" s="104"/>
      <c r="BM2411" s="104"/>
      <c r="BN2411" s="104"/>
      <c r="BO2411" s="104"/>
      <c r="BP2411" s="104"/>
      <c r="BQ2411" s="104"/>
      <c r="BR2411" s="104"/>
      <c r="BS2411" s="104"/>
      <c r="BT2411" s="104"/>
      <c r="BU2411" s="104"/>
      <c r="BV2411" s="104"/>
      <c r="BW2411" s="104"/>
      <c r="BX2411" s="104"/>
      <c r="BY2411" s="104"/>
      <c r="BZ2411" s="104"/>
      <c r="CA2411" s="104"/>
      <c r="CB2411" s="104"/>
      <c r="CC2411" s="104"/>
      <c r="CD2411" s="104"/>
      <c r="CE2411" s="104"/>
      <c r="CF2411" s="104"/>
      <c r="CG2411" s="104"/>
      <c r="CH2411" s="104"/>
      <c r="CI2411" s="104"/>
      <c r="CJ2411" s="104"/>
      <c r="CK2411" s="104"/>
      <c r="CL2411" s="104"/>
      <c r="CM2411" s="104"/>
      <c r="CN2411" s="104"/>
      <c r="CO2411" s="104"/>
      <c r="CP2411" s="104"/>
      <c r="CQ2411" s="104"/>
      <c r="CR2411" s="104"/>
      <c r="CS2411" s="104"/>
      <c r="CT2411" s="104"/>
      <c r="CU2411" s="104"/>
      <c r="CV2411" s="104"/>
      <c r="CW2411" s="104"/>
      <c r="CX2411" s="104"/>
      <c r="CY2411" s="104"/>
      <c r="CZ2411" s="104"/>
      <c r="DA2411" s="104"/>
      <c r="DB2411" s="104"/>
      <c r="DC2411" s="104"/>
      <c r="DD2411" s="104"/>
      <c r="DE2411" s="104"/>
      <c r="DF2411" s="104"/>
      <c r="DG2411" s="104"/>
      <c r="DH2411" s="104"/>
      <c r="DI2411" s="104"/>
      <c r="DJ2411" s="107"/>
    </row>
    <row r="2412" spans="1:114" x14ac:dyDescent="0.2">
      <c r="A2412" s="164"/>
      <c r="B2412" s="165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Q2412" s="116"/>
      <c r="R2412" s="116"/>
      <c r="S2412" s="116"/>
      <c r="T2412" s="116"/>
      <c r="U2412" s="116"/>
      <c r="V2412" s="116"/>
      <c r="W2412" s="116"/>
      <c r="X2412" s="116"/>
      <c r="Y2412" s="122"/>
      <c r="Z2412" s="104"/>
      <c r="AA2412" s="104"/>
      <c r="AB2412" s="104"/>
      <c r="AC2412" s="104"/>
      <c r="AD2412" s="104"/>
      <c r="AE2412" s="104"/>
      <c r="AF2412" s="104"/>
      <c r="AG2412" s="104"/>
      <c r="AH2412" s="104"/>
      <c r="AI2412" s="104"/>
      <c r="AJ2412" s="104"/>
      <c r="AK2412" s="104"/>
      <c r="AL2412" s="104"/>
      <c r="AM2412" s="104"/>
      <c r="AN2412" s="104"/>
      <c r="AO2412" s="104"/>
      <c r="AP2412" s="104"/>
      <c r="AQ2412" s="104"/>
      <c r="AR2412" s="104"/>
      <c r="AS2412" s="104"/>
      <c r="AT2412" s="104"/>
      <c r="AU2412" s="104"/>
      <c r="AV2412" s="104"/>
      <c r="AW2412" s="104"/>
      <c r="AX2412" s="104"/>
      <c r="AY2412" s="104"/>
      <c r="AZ2412" s="104"/>
      <c r="BA2412" s="104"/>
      <c r="BB2412" s="104"/>
      <c r="BC2412" s="104"/>
      <c r="BD2412" s="104"/>
      <c r="BE2412" s="104"/>
      <c r="BF2412" s="104"/>
      <c r="BG2412" s="104"/>
      <c r="BH2412" s="104"/>
      <c r="BI2412" s="104"/>
      <c r="BJ2412" s="104"/>
      <c r="BK2412" s="104"/>
      <c r="BL2412" s="104"/>
      <c r="BM2412" s="104"/>
      <c r="BN2412" s="104"/>
      <c r="BO2412" s="104"/>
      <c r="BP2412" s="104"/>
      <c r="BQ2412" s="104"/>
      <c r="BR2412" s="104"/>
      <c r="BS2412" s="104"/>
      <c r="BT2412" s="104"/>
      <c r="BU2412" s="104"/>
      <c r="BV2412" s="104"/>
      <c r="BW2412" s="104"/>
      <c r="BX2412" s="104"/>
      <c r="BY2412" s="104"/>
      <c r="BZ2412" s="104"/>
      <c r="CA2412" s="104"/>
      <c r="CB2412" s="104"/>
      <c r="CC2412" s="104"/>
      <c r="CD2412" s="104"/>
      <c r="CE2412" s="104"/>
      <c r="CF2412" s="104"/>
      <c r="CG2412" s="104"/>
      <c r="CH2412" s="104"/>
      <c r="CI2412" s="104"/>
      <c r="CJ2412" s="104"/>
      <c r="CK2412" s="104"/>
      <c r="CL2412" s="104"/>
      <c r="CM2412" s="104"/>
      <c r="CN2412" s="104"/>
      <c r="CO2412" s="104"/>
      <c r="CP2412" s="104"/>
      <c r="CQ2412" s="104"/>
      <c r="CR2412" s="104"/>
      <c r="CS2412" s="104"/>
      <c r="CT2412" s="104"/>
      <c r="CU2412" s="104"/>
      <c r="CV2412" s="104"/>
      <c r="CW2412" s="104"/>
      <c r="CX2412" s="104"/>
      <c r="CY2412" s="104"/>
      <c r="CZ2412" s="104"/>
      <c r="DA2412" s="104"/>
      <c r="DB2412" s="104"/>
      <c r="DC2412" s="104"/>
      <c r="DD2412" s="104"/>
      <c r="DE2412" s="104"/>
      <c r="DF2412" s="104"/>
      <c r="DG2412" s="104"/>
      <c r="DH2412" s="104"/>
      <c r="DI2412" s="104"/>
      <c r="DJ2412" s="107"/>
    </row>
    <row r="2413" spans="1:114" x14ac:dyDescent="0.2">
      <c r="A2413" s="164"/>
      <c r="B2413" s="165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Q2413" s="116"/>
      <c r="R2413" s="116"/>
      <c r="S2413" s="116"/>
      <c r="T2413" s="116"/>
      <c r="U2413" s="116"/>
      <c r="V2413" s="116"/>
      <c r="W2413" s="116"/>
      <c r="X2413" s="116"/>
      <c r="Y2413" s="122"/>
      <c r="Z2413" s="104"/>
      <c r="AA2413" s="104"/>
      <c r="AB2413" s="104"/>
      <c r="AC2413" s="104"/>
      <c r="AD2413" s="104"/>
      <c r="AE2413" s="104"/>
      <c r="AF2413" s="104"/>
      <c r="AG2413" s="104"/>
      <c r="AH2413" s="104"/>
      <c r="AI2413" s="104"/>
      <c r="AJ2413" s="104"/>
      <c r="AK2413" s="104"/>
      <c r="AL2413" s="104"/>
      <c r="AM2413" s="104"/>
      <c r="AN2413" s="104"/>
      <c r="AO2413" s="104"/>
      <c r="AP2413" s="104"/>
      <c r="AQ2413" s="104"/>
      <c r="AR2413" s="104"/>
      <c r="AS2413" s="104"/>
      <c r="AT2413" s="104"/>
      <c r="AU2413" s="104"/>
      <c r="AV2413" s="104"/>
      <c r="AW2413" s="104"/>
      <c r="AX2413" s="104"/>
      <c r="AY2413" s="104"/>
      <c r="AZ2413" s="104"/>
      <c r="BA2413" s="104"/>
      <c r="BB2413" s="104"/>
      <c r="BC2413" s="104"/>
      <c r="BD2413" s="104"/>
      <c r="BE2413" s="104"/>
      <c r="BF2413" s="104"/>
      <c r="BG2413" s="104"/>
      <c r="BH2413" s="104"/>
      <c r="BI2413" s="104"/>
      <c r="BJ2413" s="104"/>
      <c r="BK2413" s="104"/>
      <c r="BL2413" s="104"/>
      <c r="BM2413" s="104"/>
      <c r="BN2413" s="104"/>
      <c r="BO2413" s="104"/>
      <c r="BP2413" s="104"/>
      <c r="BQ2413" s="104"/>
      <c r="BR2413" s="104"/>
      <c r="BS2413" s="104"/>
      <c r="BT2413" s="104"/>
      <c r="BU2413" s="104"/>
      <c r="BV2413" s="104"/>
      <c r="BW2413" s="104"/>
      <c r="BX2413" s="104"/>
      <c r="BY2413" s="104"/>
      <c r="BZ2413" s="104"/>
      <c r="CA2413" s="104"/>
      <c r="CB2413" s="104"/>
      <c r="CC2413" s="104"/>
      <c r="CD2413" s="104"/>
      <c r="CE2413" s="104"/>
      <c r="CF2413" s="104"/>
      <c r="CG2413" s="104"/>
      <c r="CH2413" s="104"/>
      <c r="CI2413" s="104"/>
      <c r="CJ2413" s="104"/>
      <c r="CK2413" s="104"/>
      <c r="CL2413" s="104"/>
      <c r="CM2413" s="104"/>
      <c r="CN2413" s="104"/>
      <c r="CO2413" s="104"/>
      <c r="CP2413" s="104"/>
      <c r="CQ2413" s="104"/>
      <c r="CR2413" s="104"/>
      <c r="CS2413" s="104"/>
      <c r="CT2413" s="104"/>
      <c r="CU2413" s="104"/>
      <c r="CV2413" s="104"/>
      <c r="CW2413" s="104"/>
      <c r="CX2413" s="104"/>
      <c r="CY2413" s="104"/>
      <c r="CZ2413" s="104"/>
      <c r="DA2413" s="104"/>
      <c r="DB2413" s="104"/>
      <c r="DC2413" s="104"/>
      <c r="DD2413" s="104"/>
      <c r="DE2413" s="104"/>
      <c r="DF2413" s="104"/>
      <c r="DG2413" s="104"/>
      <c r="DH2413" s="104"/>
      <c r="DI2413" s="104"/>
      <c r="DJ2413" s="107"/>
    </row>
    <row r="2414" spans="1:114" x14ac:dyDescent="0.2">
      <c r="A2414" s="164"/>
      <c r="B2414" s="165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Q2414" s="116"/>
      <c r="R2414" s="116"/>
      <c r="S2414" s="116"/>
      <c r="T2414" s="116"/>
      <c r="U2414" s="116"/>
      <c r="V2414" s="116"/>
      <c r="W2414" s="116"/>
      <c r="X2414" s="116"/>
      <c r="Y2414" s="122"/>
      <c r="Z2414" s="104"/>
      <c r="AA2414" s="104"/>
      <c r="AB2414" s="104"/>
      <c r="AC2414" s="104"/>
      <c r="AD2414" s="104"/>
      <c r="AE2414" s="104"/>
      <c r="AF2414" s="104"/>
      <c r="AG2414" s="104"/>
      <c r="AH2414" s="104"/>
      <c r="AI2414" s="104"/>
      <c r="AJ2414" s="104"/>
      <c r="AK2414" s="104"/>
      <c r="AL2414" s="104"/>
      <c r="AM2414" s="104"/>
      <c r="AN2414" s="104"/>
      <c r="AO2414" s="104"/>
      <c r="AP2414" s="104"/>
      <c r="AQ2414" s="104"/>
      <c r="AR2414" s="104"/>
      <c r="AS2414" s="104"/>
      <c r="AT2414" s="104"/>
      <c r="AU2414" s="104"/>
      <c r="AV2414" s="104"/>
      <c r="AW2414" s="104"/>
      <c r="AX2414" s="104"/>
      <c r="AY2414" s="104"/>
      <c r="AZ2414" s="104"/>
      <c r="BA2414" s="104"/>
      <c r="BB2414" s="104"/>
      <c r="BC2414" s="104"/>
      <c r="BD2414" s="104"/>
      <c r="BE2414" s="104"/>
      <c r="BF2414" s="104"/>
      <c r="BG2414" s="104"/>
      <c r="BH2414" s="104"/>
      <c r="BI2414" s="104"/>
      <c r="BJ2414" s="104"/>
      <c r="BK2414" s="104"/>
      <c r="BL2414" s="104"/>
      <c r="BM2414" s="104"/>
      <c r="BN2414" s="104"/>
      <c r="BO2414" s="104"/>
      <c r="BP2414" s="104"/>
      <c r="BQ2414" s="104"/>
      <c r="BR2414" s="104"/>
      <c r="BS2414" s="104"/>
      <c r="BT2414" s="104"/>
      <c r="BU2414" s="104"/>
      <c r="BV2414" s="104"/>
      <c r="BW2414" s="104"/>
      <c r="BX2414" s="104"/>
      <c r="BY2414" s="104"/>
      <c r="BZ2414" s="104"/>
      <c r="CA2414" s="104"/>
      <c r="CB2414" s="104"/>
      <c r="CC2414" s="104"/>
      <c r="CD2414" s="104"/>
      <c r="CE2414" s="104"/>
      <c r="CF2414" s="104"/>
      <c r="CG2414" s="104"/>
      <c r="CH2414" s="104"/>
      <c r="CI2414" s="104"/>
      <c r="CJ2414" s="104"/>
      <c r="CK2414" s="104"/>
      <c r="CL2414" s="104"/>
      <c r="CM2414" s="104"/>
      <c r="CN2414" s="104"/>
      <c r="CO2414" s="104"/>
      <c r="CP2414" s="104"/>
      <c r="CQ2414" s="104"/>
      <c r="CR2414" s="104"/>
      <c r="CS2414" s="104"/>
      <c r="CT2414" s="104"/>
      <c r="CU2414" s="104"/>
      <c r="CV2414" s="104"/>
      <c r="CW2414" s="104"/>
      <c r="CX2414" s="104"/>
      <c r="CY2414" s="104"/>
      <c r="CZ2414" s="104"/>
      <c r="DA2414" s="104"/>
      <c r="DB2414" s="104"/>
      <c r="DC2414" s="104"/>
      <c r="DD2414" s="104"/>
      <c r="DE2414" s="104"/>
      <c r="DF2414" s="104"/>
      <c r="DG2414" s="104"/>
      <c r="DH2414" s="104"/>
      <c r="DI2414" s="104"/>
      <c r="DJ2414" s="107"/>
    </row>
    <row r="2415" spans="1:114" x14ac:dyDescent="0.2">
      <c r="A2415" s="164"/>
      <c r="B2415" s="165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Q2415" s="116"/>
      <c r="R2415" s="116"/>
      <c r="S2415" s="116"/>
      <c r="T2415" s="116"/>
      <c r="U2415" s="116"/>
      <c r="V2415" s="116"/>
      <c r="W2415" s="116"/>
      <c r="X2415" s="116"/>
      <c r="Y2415" s="122"/>
      <c r="Z2415" s="104"/>
      <c r="AA2415" s="104"/>
      <c r="AB2415" s="104"/>
      <c r="AC2415" s="104"/>
      <c r="AD2415" s="104"/>
      <c r="AE2415" s="104"/>
      <c r="AF2415" s="104"/>
      <c r="AG2415" s="104"/>
      <c r="AH2415" s="104"/>
      <c r="AI2415" s="104"/>
      <c r="AJ2415" s="104"/>
      <c r="AK2415" s="104"/>
      <c r="AL2415" s="104"/>
      <c r="AM2415" s="104"/>
      <c r="AN2415" s="104"/>
      <c r="AO2415" s="104"/>
      <c r="AP2415" s="104"/>
      <c r="AQ2415" s="104"/>
      <c r="AR2415" s="104"/>
      <c r="AS2415" s="104"/>
      <c r="AT2415" s="104"/>
      <c r="AU2415" s="104"/>
      <c r="AV2415" s="104"/>
      <c r="AW2415" s="104"/>
      <c r="AX2415" s="104"/>
      <c r="AY2415" s="104"/>
      <c r="AZ2415" s="104"/>
      <c r="BA2415" s="104"/>
      <c r="BB2415" s="104"/>
      <c r="BC2415" s="104"/>
      <c r="BD2415" s="104"/>
      <c r="BE2415" s="104"/>
      <c r="BF2415" s="104"/>
      <c r="BG2415" s="104"/>
      <c r="BH2415" s="104"/>
      <c r="BI2415" s="104"/>
      <c r="BJ2415" s="104"/>
      <c r="BK2415" s="104"/>
      <c r="BL2415" s="104"/>
      <c r="BM2415" s="104"/>
      <c r="BN2415" s="104"/>
      <c r="BO2415" s="104"/>
      <c r="BP2415" s="104"/>
      <c r="BQ2415" s="104"/>
      <c r="BR2415" s="104"/>
      <c r="BS2415" s="104"/>
      <c r="BT2415" s="104"/>
      <c r="BU2415" s="104"/>
      <c r="BV2415" s="104"/>
      <c r="BW2415" s="104"/>
      <c r="BX2415" s="104"/>
      <c r="BY2415" s="104"/>
      <c r="BZ2415" s="104"/>
      <c r="CA2415" s="104"/>
      <c r="CB2415" s="104"/>
      <c r="CC2415" s="104"/>
      <c r="CD2415" s="104"/>
      <c r="CE2415" s="104"/>
      <c r="CF2415" s="104"/>
      <c r="CG2415" s="104"/>
      <c r="CH2415" s="104"/>
      <c r="CI2415" s="104"/>
      <c r="CJ2415" s="104"/>
      <c r="CK2415" s="104"/>
      <c r="CL2415" s="104"/>
      <c r="CM2415" s="104"/>
      <c r="CN2415" s="104"/>
      <c r="CO2415" s="104"/>
      <c r="CP2415" s="104"/>
      <c r="CQ2415" s="104"/>
      <c r="CR2415" s="104"/>
      <c r="CS2415" s="104"/>
      <c r="CT2415" s="104"/>
      <c r="CU2415" s="104"/>
      <c r="CV2415" s="104"/>
      <c r="CW2415" s="104"/>
      <c r="CX2415" s="104"/>
      <c r="CY2415" s="104"/>
      <c r="CZ2415" s="104"/>
      <c r="DA2415" s="104"/>
      <c r="DB2415" s="104"/>
      <c r="DC2415" s="104"/>
      <c r="DD2415" s="104"/>
      <c r="DE2415" s="104"/>
      <c r="DF2415" s="104"/>
      <c r="DG2415" s="104"/>
      <c r="DH2415" s="104"/>
      <c r="DI2415" s="104"/>
      <c r="DJ2415" s="107"/>
    </row>
    <row r="2416" spans="1:114" x14ac:dyDescent="0.2">
      <c r="A2416" s="164"/>
      <c r="B2416" s="165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Q2416" s="116"/>
      <c r="R2416" s="116"/>
      <c r="S2416" s="116"/>
      <c r="T2416" s="116"/>
      <c r="U2416" s="116"/>
      <c r="V2416" s="116"/>
      <c r="W2416" s="116"/>
      <c r="X2416" s="116"/>
      <c r="Y2416" s="122"/>
      <c r="Z2416" s="104"/>
      <c r="AA2416" s="104"/>
      <c r="AB2416" s="104"/>
      <c r="AC2416" s="104"/>
      <c r="AD2416" s="104"/>
      <c r="AE2416" s="104"/>
      <c r="AF2416" s="104"/>
      <c r="AG2416" s="104"/>
      <c r="AH2416" s="104"/>
      <c r="AI2416" s="104"/>
      <c r="AJ2416" s="104"/>
      <c r="AK2416" s="104"/>
      <c r="AL2416" s="104"/>
      <c r="AM2416" s="104"/>
      <c r="AN2416" s="104"/>
      <c r="AO2416" s="104"/>
      <c r="AP2416" s="104"/>
      <c r="AQ2416" s="104"/>
      <c r="AR2416" s="104"/>
      <c r="AS2416" s="104"/>
      <c r="AT2416" s="104"/>
      <c r="AU2416" s="104"/>
      <c r="AV2416" s="104"/>
      <c r="AW2416" s="104"/>
      <c r="AX2416" s="104"/>
      <c r="AY2416" s="104"/>
      <c r="AZ2416" s="104"/>
      <c r="BA2416" s="104"/>
      <c r="BB2416" s="104"/>
      <c r="BC2416" s="104"/>
      <c r="BD2416" s="104"/>
      <c r="BE2416" s="104"/>
      <c r="BF2416" s="104"/>
      <c r="BG2416" s="104"/>
      <c r="BH2416" s="104"/>
      <c r="BI2416" s="104"/>
      <c r="BJ2416" s="104"/>
      <c r="BK2416" s="104"/>
      <c r="BL2416" s="104"/>
      <c r="BM2416" s="104"/>
      <c r="BN2416" s="104"/>
      <c r="BO2416" s="104"/>
      <c r="BP2416" s="104"/>
      <c r="BQ2416" s="104"/>
      <c r="BR2416" s="104"/>
      <c r="BS2416" s="104"/>
      <c r="BT2416" s="104"/>
      <c r="BU2416" s="104"/>
      <c r="BV2416" s="104"/>
      <c r="BW2416" s="104"/>
      <c r="BX2416" s="104"/>
      <c r="BY2416" s="104"/>
      <c r="BZ2416" s="104"/>
      <c r="CA2416" s="104"/>
      <c r="CB2416" s="104"/>
      <c r="CC2416" s="104"/>
      <c r="CD2416" s="104"/>
      <c r="CE2416" s="104"/>
      <c r="CF2416" s="104"/>
      <c r="CG2416" s="104"/>
      <c r="CH2416" s="104"/>
      <c r="CI2416" s="104"/>
      <c r="CJ2416" s="104"/>
      <c r="CK2416" s="104"/>
      <c r="CL2416" s="104"/>
      <c r="CM2416" s="104"/>
      <c r="CN2416" s="104"/>
      <c r="CO2416" s="104"/>
      <c r="CP2416" s="104"/>
      <c r="CQ2416" s="104"/>
      <c r="CR2416" s="104"/>
      <c r="CS2416" s="104"/>
      <c r="CT2416" s="104"/>
      <c r="CU2416" s="104"/>
      <c r="CV2416" s="104"/>
      <c r="CW2416" s="104"/>
      <c r="CX2416" s="104"/>
      <c r="CY2416" s="104"/>
      <c r="CZ2416" s="104"/>
      <c r="DA2416" s="104"/>
      <c r="DB2416" s="104"/>
      <c r="DC2416" s="104"/>
      <c r="DD2416" s="104"/>
      <c r="DE2416" s="104"/>
      <c r="DF2416" s="104"/>
      <c r="DG2416" s="104"/>
      <c r="DH2416" s="104"/>
      <c r="DI2416" s="104"/>
      <c r="DJ2416" s="107"/>
    </row>
    <row r="2417" spans="1:114" x14ac:dyDescent="0.2">
      <c r="A2417" s="164"/>
      <c r="B2417" s="165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Q2417" s="116"/>
      <c r="R2417" s="116"/>
      <c r="S2417" s="116"/>
      <c r="T2417" s="116"/>
      <c r="U2417" s="116"/>
      <c r="V2417" s="116"/>
      <c r="W2417" s="116"/>
      <c r="X2417" s="116"/>
      <c r="Y2417" s="122"/>
      <c r="Z2417" s="104"/>
      <c r="AA2417" s="104"/>
      <c r="AB2417" s="104"/>
      <c r="AC2417" s="104"/>
      <c r="AD2417" s="104"/>
      <c r="AE2417" s="104"/>
      <c r="AF2417" s="104"/>
      <c r="AG2417" s="104"/>
      <c r="AH2417" s="104"/>
      <c r="AI2417" s="104"/>
      <c r="AJ2417" s="104"/>
      <c r="AK2417" s="104"/>
      <c r="AL2417" s="104"/>
      <c r="AM2417" s="104"/>
      <c r="AN2417" s="104"/>
      <c r="AO2417" s="104"/>
      <c r="AP2417" s="104"/>
      <c r="AQ2417" s="104"/>
      <c r="AR2417" s="104"/>
      <c r="AS2417" s="104"/>
      <c r="AT2417" s="104"/>
      <c r="AU2417" s="104"/>
      <c r="AV2417" s="104"/>
      <c r="AW2417" s="104"/>
      <c r="AX2417" s="104"/>
      <c r="AY2417" s="104"/>
      <c r="AZ2417" s="104"/>
      <c r="BA2417" s="104"/>
      <c r="BB2417" s="104"/>
      <c r="BC2417" s="104"/>
      <c r="BD2417" s="104"/>
      <c r="BE2417" s="104"/>
      <c r="BF2417" s="104"/>
      <c r="BG2417" s="104"/>
      <c r="BH2417" s="104"/>
      <c r="BI2417" s="104"/>
      <c r="BJ2417" s="104"/>
      <c r="BK2417" s="104"/>
      <c r="BL2417" s="104"/>
      <c r="BM2417" s="104"/>
      <c r="BN2417" s="104"/>
      <c r="BO2417" s="104"/>
      <c r="BP2417" s="104"/>
      <c r="BQ2417" s="104"/>
      <c r="BR2417" s="104"/>
      <c r="BS2417" s="104"/>
      <c r="BT2417" s="104"/>
      <c r="BU2417" s="104"/>
      <c r="BV2417" s="104"/>
      <c r="BW2417" s="104"/>
      <c r="BX2417" s="104"/>
      <c r="BY2417" s="104"/>
      <c r="BZ2417" s="104"/>
      <c r="CA2417" s="104"/>
      <c r="CB2417" s="104"/>
      <c r="CC2417" s="104"/>
      <c r="CD2417" s="104"/>
      <c r="CE2417" s="104"/>
      <c r="CF2417" s="104"/>
      <c r="CG2417" s="104"/>
      <c r="CH2417" s="104"/>
      <c r="CI2417" s="104"/>
      <c r="CJ2417" s="104"/>
      <c r="CK2417" s="104"/>
      <c r="CL2417" s="104"/>
      <c r="CM2417" s="104"/>
      <c r="CN2417" s="104"/>
      <c r="CO2417" s="104"/>
      <c r="CP2417" s="104"/>
      <c r="CQ2417" s="104"/>
      <c r="CR2417" s="104"/>
      <c r="CS2417" s="104"/>
      <c r="CT2417" s="104"/>
      <c r="CU2417" s="104"/>
      <c r="CV2417" s="104"/>
      <c r="CW2417" s="104"/>
      <c r="CX2417" s="104"/>
      <c r="CY2417" s="104"/>
      <c r="CZ2417" s="104"/>
      <c r="DA2417" s="104"/>
      <c r="DB2417" s="104"/>
      <c r="DC2417" s="104"/>
      <c r="DD2417" s="104"/>
      <c r="DE2417" s="104"/>
      <c r="DF2417" s="104"/>
      <c r="DG2417" s="104"/>
      <c r="DH2417" s="104"/>
      <c r="DI2417" s="104"/>
      <c r="DJ2417" s="107"/>
    </row>
    <row r="2418" spans="1:114" x14ac:dyDescent="0.2">
      <c r="A2418" s="164"/>
      <c r="B2418" s="165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Q2418" s="116"/>
      <c r="R2418" s="116"/>
      <c r="S2418" s="116"/>
      <c r="T2418" s="116"/>
      <c r="U2418" s="116"/>
      <c r="V2418" s="116"/>
      <c r="W2418" s="116"/>
      <c r="X2418" s="116"/>
      <c r="Y2418" s="122"/>
      <c r="Z2418" s="104"/>
      <c r="AA2418" s="104"/>
      <c r="AB2418" s="104"/>
      <c r="AC2418" s="104"/>
      <c r="AD2418" s="104"/>
      <c r="AE2418" s="104"/>
      <c r="AF2418" s="104"/>
      <c r="AG2418" s="104"/>
      <c r="AH2418" s="104"/>
      <c r="AI2418" s="104"/>
      <c r="AJ2418" s="104"/>
      <c r="AK2418" s="104"/>
      <c r="AL2418" s="104"/>
      <c r="AM2418" s="104"/>
      <c r="AN2418" s="104"/>
      <c r="AO2418" s="104"/>
      <c r="AP2418" s="104"/>
      <c r="AQ2418" s="104"/>
      <c r="AR2418" s="104"/>
      <c r="AS2418" s="104"/>
      <c r="AT2418" s="104"/>
      <c r="AU2418" s="104"/>
      <c r="AV2418" s="104"/>
      <c r="AW2418" s="104"/>
      <c r="AX2418" s="104"/>
      <c r="AY2418" s="104"/>
      <c r="AZ2418" s="104"/>
      <c r="BA2418" s="104"/>
      <c r="BB2418" s="104"/>
      <c r="BC2418" s="104"/>
      <c r="BD2418" s="104"/>
      <c r="BE2418" s="104"/>
      <c r="BF2418" s="104"/>
      <c r="BG2418" s="104"/>
      <c r="BH2418" s="104"/>
      <c r="BI2418" s="104"/>
      <c r="BJ2418" s="104"/>
      <c r="BK2418" s="104"/>
      <c r="BL2418" s="104"/>
      <c r="BM2418" s="104"/>
      <c r="BN2418" s="104"/>
      <c r="BO2418" s="104"/>
      <c r="BP2418" s="104"/>
      <c r="BQ2418" s="104"/>
      <c r="BR2418" s="104"/>
      <c r="BS2418" s="104"/>
      <c r="BT2418" s="104"/>
      <c r="BU2418" s="104"/>
      <c r="BV2418" s="104"/>
      <c r="BW2418" s="104"/>
      <c r="BX2418" s="104"/>
      <c r="BY2418" s="104"/>
      <c r="BZ2418" s="104"/>
      <c r="CA2418" s="104"/>
      <c r="CB2418" s="104"/>
      <c r="CC2418" s="104"/>
      <c r="CD2418" s="104"/>
      <c r="CE2418" s="104"/>
      <c r="CF2418" s="104"/>
      <c r="CG2418" s="104"/>
      <c r="CH2418" s="104"/>
      <c r="CI2418" s="104"/>
      <c r="CJ2418" s="104"/>
      <c r="CK2418" s="104"/>
      <c r="CL2418" s="104"/>
      <c r="CM2418" s="104"/>
      <c r="CN2418" s="104"/>
      <c r="CO2418" s="104"/>
      <c r="CP2418" s="104"/>
      <c r="CQ2418" s="104"/>
      <c r="CR2418" s="104"/>
      <c r="CS2418" s="104"/>
      <c r="CT2418" s="104"/>
      <c r="CU2418" s="104"/>
      <c r="CV2418" s="104"/>
      <c r="CW2418" s="104"/>
      <c r="CX2418" s="104"/>
      <c r="CY2418" s="104"/>
      <c r="CZ2418" s="104"/>
      <c r="DA2418" s="104"/>
      <c r="DB2418" s="104"/>
      <c r="DC2418" s="104"/>
      <c r="DD2418" s="104"/>
      <c r="DE2418" s="104"/>
      <c r="DF2418" s="104"/>
      <c r="DG2418" s="104"/>
      <c r="DH2418" s="104"/>
      <c r="DI2418" s="104"/>
      <c r="DJ2418" s="107"/>
    </row>
    <row r="2419" spans="1:114" x14ac:dyDescent="0.2">
      <c r="A2419" s="164"/>
      <c r="B2419" s="165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Q2419" s="116"/>
      <c r="R2419" s="116"/>
      <c r="S2419" s="116"/>
      <c r="T2419" s="116"/>
      <c r="U2419" s="116"/>
      <c r="V2419" s="116"/>
      <c r="W2419" s="116"/>
      <c r="X2419" s="116"/>
      <c r="Y2419" s="122"/>
      <c r="Z2419" s="104"/>
      <c r="AA2419" s="104"/>
      <c r="AB2419" s="104"/>
      <c r="AC2419" s="104"/>
      <c r="AD2419" s="104"/>
      <c r="AE2419" s="104"/>
      <c r="AF2419" s="104"/>
      <c r="AG2419" s="104"/>
      <c r="AH2419" s="104"/>
      <c r="AI2419" s="104"/>
      <c r="AJ2419" s="104"/>
      <c r="AK2419" s="104"/>
      <c r="AL2419" s="104"/>
      <c r="AM2419" s="104"/>
      <c r="AN2419" s="104"/>
      <c r="AO2419" s="104"/>
      <c r="AP2419" s="104"/>
      <c r="AQ2419" s="104"/>
      <c r="AR2419" s="104"/>
      <c r="AS2419" s="104"/>
      <c r="AT2419" s="104"/>
      <c r="AU2419" s="104"/>
      <c r="AV2419" s="104"/>
      <c r="AW2419" s="104"/>
      <c r="AX2419" s="104"/>
      <c r="AY2419" s="104"/>
      <c r="AZ2419" s="104"/>
      <c r="BA2419" s="104"/>
      <c r="BB2419" s="104"/>
      <c r="BC2419" s="104"/>
      <c r="BD2419" s="104"/>
      <c r="BE2419" s="104"/>
      <c r="BF2419" s="104"/>
      <c r="BG2419" s="104"/>
      <c r="BH2419" s="104"/>
      <c r="BI2419" s="104"/>
      <c r="BJ2419" s="104"/>
      <c r="BK2419" s="104"/>
      <c r="BL2419" s="104"/>
      <c r="BM2419" s="104"/>
      <c r="BN2419" s="104"/>
      <c r="BO2419" s="104"/>
      <c r="BP2419" s="104"/>
      <c r="BQ2419" s="104"/>
      <c r="BR2419" s="104"/>
      <c r="BS2419" s="104"/>
      <c r="BT2419" s="104"/>
      <c r="BU2419" s="104"/>
      <c r="BV2419" s="104"/>
      <c r="BW2419" s="104"/>
      <c r="BX2419" s="104"/>
      <c r="BY2419" s="104"/>
      <c r="BZ2419" s="104"/>
      <c r="CA2419" s="104"/>
      <c r="CB2419" s="104"/>
      <c r="CC2419" s="104"/>
      <c r="CD2419" s="104"/>
      <c r="CE2419" s="104"/>
      <c r="CF2419" s="104"/>
      <c r="CG2419" s="104"/>
      <c r="CH2419" s="104"/>
      <c r="CI2419" s="104"/>
      <c r="CJ2419" s="104"/>
      <c r="CK2419" s="104"/>
      <c r="CL2419" s="104"/>
      <c r="CM2419" s="104"/>
      <c r="CN2419" s="104"/>
      <c r="CO2419" s="104"/>
      <c r="CP2419" s="104"/>
      <c r="CQ2419" s="104"/>
      <c r="CR2419" s="104"/>
      <c r="CS2419" s="104"/>
      <c r="CT2419" s="104"/>
      <c r="CU2419" s="104"/>
      <c r="CV2419" s="104"/>
      <c r="CW2419" s="104"/>
      <c r="CX2419" s="104"/>
      <c r="CY2419" s="104"/>
      <c r="CZ2419" s="104"/>
      <c r="DA2419" s="104"/>
      <c r="DB2419" s="104"/>
      <c r="DC2419" s="104"/>
      <c r="DD2419" s="104"/>
      <c r="DE2419" s="104"/>
      <c r="DF2419" s="104"/>
      <c r="DG2419" s="104"/>
      <c r="DH2419" s="104"/>
      <c r="DI2419" s="104"/>
      <c r="DJ2419" s="107"/>
    </row>
    <row r="2420" spans="1:114" x14ac:dyDescent="0.2">
      <c r="A2420" s="164"/>
      <c r="B2420" s="165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Q2420" s="116"/>
      <c r="R2420" s="116"/>
      <c r="S2420" s="116"/>
      <c r="T2420" s="116"/>
      <c r="U2420" s="116"/>
      <c r="V2420" s="116"/>
      <c r="W2420" s="116"/>
      <c r="X2420" s="116"/>
      <c r="Y2420" s="122"/>
      <c r="Z2420" s="104"/>
      <c r="AA2420" s="104"/>
      <c r="AB2420" s="104"/>
      <c r="AC2420" s="104"/>
      <c r="AD2420" s="104"/>
      <c r="AE2420" s="104"/>
      <c r="AF2420" s="104"/>
      <c r="AG2420" s="104"/>
      <c r="AH2420" s="104"/>
      <c r="AI2420" s="104"/>
      <c r="AJ2420" s="104"/>
      <c r="AK2420" s="104"/>
      <c r="AL2420" s="104"/>
      <c r="AM2420" s="104"/>
      <c r="AN2420" s="104"/>
      <c r="AO2420" s="104"/>
      <c r="AP2420" s="104"/>
      <c r="AQ2420" s="104"/>
      <c r="AR2420" s="104"/>
      <c r="AS2420" s="104"/>
      <c r="AT2420" s="104"/>
      <c r="AU2420" s="104"/>
      <c r="AV2420" s="104"/>
      <c r="AW2420" s="104"/>
      <c r="AX2420" s="104"/>
      <c r="AY2420" s="104"/>
      <c r="AZ2420" s="104"/>
      <c r="BA2420" s="104"/>
      <c r="BB2420" s="104"/>
      <c r="BC2420" s="104"/>
      <c r="BD2420" s="104"/>
      <c r="BE2420" s="104"/>
      <c r="BF2420" s="104"/>
      <c r="BG2420" s="104"/>
      <c r="BH2420" s="104"/>
      <c r="BI2420" s="104"/>
      <c r="BJ2420" s="104"/>
      <c r="BK2420" s="104"/>
      <c r="BL2420" s="104"/>
      <c r="BM2420" s="104"/>
      <c r="BN2420" s="104"/>
      <c r="BO2420" s="104"/>
      <c r="BP2420" s="104"/>
      <c r="BQ2420" s="104"/>
      <c r="BR2420" s="104"/>
      <c r="BS2420" s="104"/>
      <c r="BT2420" s="104"/>
      <c r="BU2420" s="104"/>
      <c r="BV2420" s="104"/>
      <c r="BW2420" s="104"/>
      <c r="BX2420" s="104"/>
      <c r="BY2420" s="104"/>
      <c r="BZ2420" s="104"/>
      <c r="CA2420" s="104"/>
      <c r="CB2420" s="104"/>
      <c r="CC2420" s="104"/>
      <c r="CD2420" s="104"/>
      <c r="CE2420" s="104"/>
      <c r="CF2420" s="104"/>
      <c r="CG2420" s="104"/>
      <c r="CH2420" s="104"/>
      <c r="CI2420" s="104"/>
      <c r="CJ2420" s="104"/>
      <c r="CK2420" s="104"/>
      <c r="CL2420" s="104"/>
      <c r="CM2420" s="104"/>
      <c r="CN2420" s="104"/>
      <c r="CO2420" s="104"/>
      <c r="CP2420" s="104"/>
      <c r="CQ2420" s="104"/>
      <c r="CR2420" s="104"/>
      <c r="CS2420" s="104"/>
      <c r="CT2420" s="104"/>
      <c r="CU2420" s="104"/>
      <c r="CV2420" s="104"/>
      <c r="CW2420" s="104"/>
      <c r="CX2420" s="104"/>
      <c r="CY2420" s="104"/>
      <c r="CZ2420" s="104"/>
      <c r="DA2420" s="104"/>
      <c r="DB2420" s="104"/>
      <c r="DC2420" s="104"/>
      <c r="DD2420" s="104"/>
      <c r="DE2420" s="104"/>
      <c r="DF2420" s="104"/>
      <c r="DG2420" s="104"/>
      <c r="DH2420" s="104"/>
      <c r="DI2420" s="104"/>
      <c r="DJ2420" s="107"/>
    </row>
    <row r="2421" spans="1:114" x14ac:dyDescent="0.2">
      <c r="A2421" s="164"/>
      <c r="B2421" s="165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Q2421" s="116"/>
      <c r="R2421" s="116"/>
      <c r="S2421" s="116"/>
      <c r="T2421" s="116"/>
      <c r="U2421" s="116"/>
      <c r="V2421" s="116"/>
      <c r="W2421" s="116"/>
      <c r="X2421" s="116"/>
      <c r="Y2421" s="122"/>
      <c r="Z2421" s="104"/>
      <c r="AA2421" s="104"/>
      <c r="AB2421" s="104"/>
      <c r="AC2421" s="104"/>
      <c r="AD2421" s="104"/>
      <c r="AE2421" s="104"/>
      <c r="AF2421" s="104"/>
      <c r="AG2421" s="104"/>
      <c r="AH2421" s="104"/>
      <c r="AI2421" s="104"/>
      <c r="AJ2421" s="104"/>
      <c r="AK2421" s="104"/>
      <c r="AL2421" s="104"/>
      <c r="AM2421" s="104"/>
      <c r="AN2421" s="104"/>
      <c r="AO2421" s="104"/>
      <c r="AP2421" s="104"/>
      <c r="AQ2421" s="104"/>
      <c r="AR2421" s="104"/>
      <c r="AS2421" s="104"/>
      <c r="AT2421" s="104"/>
      <c r="AU2421" s="104"/>
      <c r="AV2421" s="104"/>
      <c r="AW2421" s="104"/>
      <c r="AX2421" s="104"/>
      <c r="AY2421" s="104"/>
      <c r="AZ2421" s="104"/>
      <c r="BA2421" s="104"/>
      <c r="BB2421" s="104"/>
      <c r="BC2421" s="104"/>
      <c r="BD2421" s="104"/>
      <c r="BE2421" s="104"/>
      <c r="BF2421" s="104"/>
      <c r="BG2421" s="104"/>
      <c r="BH2421" s="104"/>
      <c r="BI2421" s="104"/>
      <c r="BJ2421" s="104"/>
      <c r="BK2421" s="104"/>
      <c r="BL2421" s="104"/>
      <c r="BM2421" s="104"/>
      <c r="BN2421" s="104"/>
      <c r="BO2421" s="104"/>
      <c r="BP2421" s="104"/>
      <c r="BQ2421" s="104"/>
      <c r="BR2421" s="104"/>
      <c r="BS2421" s="104"/>
      <c r="BT2421" s="104"/>
      <c r="BU2421" s="104"/>
      <c r="BV2421" s="104"/>
      <c r="BW2421" s="104"/>
      <c r="BX2421" s="104"/>
      <c r="BY2421" s="104"/>
      <c r="BZ2421" s="104"/>
      <c r="CA2421" s="104"/>
      <c r="CB2421" s="104"/>
      <c r="CC2421" s="104"/>
      <c r="CD2421" s="104"/>
      <c r="CE2421" s="104"/>
      <c r="CF2421" s="104"/>
      <c r="CG2421" s="104"/>
      <c r="CH2421" s="104"/>
      <c r="CI2421" s="104"/>
      <c r="CJ2421" s="104"/>
      <c r="CK2421" s="104"/>
      <c r="CL2421" s="104"/>
      <c r="CM2421" s="104"/>
      <c r="CN2421" s="104"/>
      <c r="CO2421" s="104"/>
      <c r="CP2421" s="104"/>
      <c r="CQ2421" s="104"/>
      <c r="CR2421" s="104"/>
      <c r="CS2421" s="104"/>
      <c r="CT2421" s="104"/>
      <c r="CU2421" s="104"/>
      <c r="CV2421" s="104"/>
      <c r="CW2421" s="104"/>
      <c r="CX2421" s="104"/>
      <c r="CY2421" s="104"/>
      <c r="CZ2421" s="104"/>
      <c r="DA2421" s="104"/>
      <c r="DB2421" s="104"/>
      <c r="DC2421" s="104"/>
      <c r="DD2421" s="104"/>
      <c r="DE2421" s="104"/>
      <c r="DF2421" s="104"/>
      <c r="DG2421" s="104"/>
      <c r="DH2421" s="104"/>
      <c r="DI2421" s="104"/>
      <c r="DJ2421" s="107"/>
    </row>
    <row r="2422" spans="1:114" x14ac:dyDescent="0.2">
      <c r="A2422" s="164"/>
      <c r="B2422" s="165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Q2422" s="116"/>
      <c r="R2422" s="116"/>
      <c r="S2422" s="116"/>
      <c r="T2422" s="116"/>
      <c r="U2422" s="116"/>
      <c r="V2422" s="116"/>
      <c r="W2422" s="116"/>
      <c r="X2422" s="116"/>
      <c r="Y2422" s="122"/>
      <c r="Z2422" s="104"/>
      <c r="AA2422" s="104"/>
      <c r="AB2422" s="104"/>
      <c r="AC2422" s="104"/>
      <c r="AD2422" s="104"/>
      <c r="AE2422" s="104"/>
      <c r="AF2422" s="104"/>
      <c r="AG2422" s="104"/>
      <c r="AH2422" s="104"/>
      <c r="AI2422" s="104"/>
      <c r="AJ2422" s="104"/>
      <c r="AK2422" s="104"/>
      <c r="AL2422" s="104"/>
      <c r="AM2422" s="104"/>
      <c r="AN2422" s="104"/>
      <c r="AO2422" s="104"/>
      <c r="AP2422" s="104"/>
      <c r="AQ2422" s="104"/>
      <c r="AR2422" s="104"/>
      <c r="AS2422" s="104"/>
      <c r="AT2422" s="104"/>
      <c r="AU2422" s="104"/>
      <c r="AV2422" s="104"/>
      <c r="AW2422" s="104"/>
      <c r="AX2422" s="104"/>
      <c r="AY2422" s="104"/>
      <c r="AZ2422" s="104"/>
      <c r="BA2422" s="104"/>
      <c r="BB2422" s="104"/>
      <c r="BC2422" s="104"/>
      <c r="BD2422" s="104"/>
      <c r="BE2422" s="104"/>
      <c r="BF2422" s="104"/>
      <c r="BG2422" s="104"/>
      <c r="BH2422" s="104"/>
      <c r="BI2422" s="104"/>
      <c r="BJ2422" s="104"/>
      <c r="BK2422" s="104"/>
      <c r="BL2422" s="104"/>
      <c r="BM2422" s="104"/>
      <c r="BN2422" s="104"/>
      <c r="BO2422" s="104"/>
      <c r="BP2422" s="104"/>
      <c r="BQ2422" s="104"/>
      <c r="BR2422" s="104"/>
      <c r="BS2422" s="104"/>
      <c r="BT2422" s="104"/>
      <c r="BU2422" s="104"/>
      <c r="BV2422" s="104"/>
      <c r="BW2422" s="104"/>
      <c r="BX2422" s="104"/>
      <c r="BY2422" s="104"/>
      <c r="BZ2422" s="104"/>
      <c r="CA2422" s="104"/>
      <c r="CB2422" s="104"/>
      <c r="CC2422" s="104"/>
      <c r="CD2422" s="104"/>
      <c r="CE2422" s="104"/>
      <c r="CF2422" s="104"/>
      <c r="CG2422" s="104"/>
      <c r="CH2422" s="104"/>
      <c r="CI2422" s="104"/>
      <c r="CJ2422" s="104"/>
      <c r="CK2422" s="104"/>
      <c r="CL2422" s="104"/>
      <c r="CM2422" s="104"/>
      <c r="CN2422" s="104"/>
      <c r="CO2422" s="104"/>
      <c r="CP2422" s="104"/>
      <c r="CQ2422" s="104"/>
      <c r="CR2422" s="104"/>
      <c r="CS2422" s="104"/>
      <c r="CT2422" s="104"/>
      <c r="CU2422" s="104"/>
      <c r="CV2422" s="104"/>
      <c r="CW2422" s="104"/>
      <c r="CX2422" s="104"/>
      <c r="CY2422" s="104"/>
      <c r="CZ2422" s="104"/>
      <c r="DA2422" s="104"/>
      <c r="DB2422" s="104"/>
      <c r="DC2422" s="104"/>
      <c r="DD2422" s="104"/>
      <c r="DE2422" s="104"/>
      <c r="DF2422" s="104"/>
      <c r="DG2422" s="104"/>
      <c r="DH2422" s="104"/>
      <c r="DI2422" s="104"/>
      <c r="DJ2422" s="107"/>
    </row>
    <row r="2423" spans="1:114" x14ac:dyDescent="0.2">
      <c r="A2423" s="164"/>
      <c r="B2423" s="165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Q2423" s="116"/>
      <c r="R2423" s="116"/>
      <c r="S2423" s="116"/>
      <c r="T2423" s="116"/>
      <c r="U2423" s="116"/>
      <c r="V2423" s="116"/>
      <c r="W2423" s="116"/>
      <c r="X2423" s="116"/>
      <c r="Y2423" s="122"/>
      <c r="Z2423" s="104"/>
      <c r="AA2423" s="104"/>
      <c r="AB2423" s="104"/>
      <c r="AC2423" s="104"/>
      <c r="AD2423" s="104"/>
      <c r="AE2423" s="104"/>
      <c r="AF2423" s="104"/>
      <c r="AG2423" s="104"/>
      <c r="AH2423" s="104"/>
      <c r="AI2423" s="104"/>
      <c r="AJ2423" s="104"/>
      <c r="AK2423" s="104"/>
      <c r="AL2423" s="104"/>
      <c r="AM2423" s="104"/>
      <c r="AN2423" s="104"/>
      <c r="AO2423" s="104"/>
      <c r="AP2423" s="104"/>
      <c r="AQ2423" s="104"/>
      <c r="AR2423" s="104"/>
      <c r="AS2423" s="104"/>
      <c r="AT2423" s="104"/>
      <c r="AU2423" s="104"/>
      <c r="AV2423" s="104"/>
      <c r="AW2423" s="104"/>
      <c r="AX2423" s="104"/>
      <c r="AY2423" s="104"/>
      <c r="AZ2423" s="104"/>
      <c r="BA2423" s="104"/>
      <c r="BB2423" s="104"/>
      <c r="BC2423" s="104"/>
      <c r="BD2423" s="104"/>
      <c r="BE2423" s="104"/>
      <c r="BF2423" s="104"/>
      <c r="BG2423" s="104"/>
      <c r="BH2423" s="104"/>
      <c r="BI2423" s="104"/>
      <c r="BJ2423" s="104"/>
      <c r="BK2423" s="104"/>
      <c r="BL2423" s="104"/>
      <c r="BM2423" s="104"/>
      <c r="BN2423" s="104"/>
      <c r="BO2423" s="104"/>
      <c r="BP2423" s="104"/>
      <c r="BQ2423" s="104"/>
      <c r="BR2423" s="104"/>
      <c r="BS2423" s="104"/>
      <c r="BT2423" s="104"/>
      <c r="BU2423" s="104"/>
      <c r="BV2423" s="104"/>
      <c r="BW2423" s="104"/>
      <c r="BX2423" s="104"/>
      <c r="BY2423" s="104"/>
      <c r="BZ2423" s="104"/>
      <c r="CA2423" s="104"/>
      <c r="CB2423" s="104"/>
      <c r="CC2423" s="104"/>
      <c r="CD2423" s="104"/>
      <c r="CE2423" s="104"/>
      <c r="CF2423" s="104"/>
      <c r="CG2423" s="104"/>
      <c r="CH2423" s="104"/>
      <c r="CI2423" s="104"/>
      <c r="CJ2423" s="104"/>
      <c r="CK2423" s="104"/>
      <c r="CL2423" s="104"/>
      <c r="CM2423" s="104"/>
      <c r="CN2423" s="104"/>
      <c r="CO2423" s="104"/>
      <c r="CP2423" s="104"/>
      <c r="CQ2423" s="104"/>
      <c r="CR2423" s="104"/>
      <c r="CS2423" s="104"/>
      <c r="CT2423" s="104"/>
      <c r="CU2423" s="104"/>
      <c r="CV2423" s="104"/>
      <c r="CW2423" s="104"/>
      <c r="CX2423" s="104"/>
      <c r="CY2423" s="104"/>
      <c r="CZ2423" s="104"/>
      <c r="DA2423" s="104"/>
      <c r="DB2423" s="104"/>
      <c r="DC2423" s="104"/>
      <c r="DD2423" s="104"/>
      <c r="DE2423" s="104"/>
      <c r="DF2423" s="104"/>
      <c r="DG2423" s="104"/>
      <c r="DH2423" s="104"/>
      <c r="DI2423" s="104"/>
      <c r="DJ2423" s="107"/>
    </row>
    <row r="2424" spans="1:114" x14ac:dyDescent="0.2">
      <c r="A2424" s="164"/>
      <c r="B2424" s="165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Q2424" s="116"/>
      <c r="R2424" s="116"/>
      <c r="S2424" s="116"/>
      <c r="T2424" s="116"/>
      <c r="U2424" s="116"/>
      <c r="V2424" s="116"/>
      <c r="W2424" s="116"/>
      <c r="X2424" s="116"/>
      <c r="Y2424" s="122"/>
      <c r="Z2424" s="104"/>
      <c r="AA2424" s="104"/>
      <c r="AB2424" s="104"/>
      <c r="AC2424" s="104"/>
      <c r="AD2424" s="104"/>
      <c r="AE2424" s="104"/>
      <c r="AF2424" s="104"/>
      <c r="AG2424" s="104"/>
      <c r="AH2424" s="104"/>
      <c r="AI2424" s="104"/>
      <c r="AJ2424" s="104"/>
      <c r="AK2424" s="104"/>
      <c r="AL2424" s="104"/>
      <c r="AM2424" s="104"/>
      <c r="AN2424" s="104"/>
      <c r="AO2424" s="104"/>
      <c r="AP2424" s="104"/>
      <c r="AQ2424" s="104"/>
      <c r="AR2424" s="104"/>
      <c r="AS2424" s="104"/>
      <c r="AT2424" s="104"/>
      <c r="AU2424" s="104"/>
      <c r="AV2424" s="104"/>
      <c r="AW2424" s="104"/>
      <c r="AX2424" s="104"/>
      <c r="AY2424" s="104"/>
      <c r="AZ2424" s="104"/>
      <c r="BA2424" s="104"/>
      <c r="BB2424" s="104"/>
      <c r="BC2424" s="104"/>
      <c r="BD2424" s="104"/>
      <c r="BE2424" s="104"/>
      <c r="BF2424" s="104"/>
      <c r="BG2424" s="104"/>
      <c r="BH2424" s="104"/>
      <c r="BI2424" s="104"/>
      <c r="BJ2424" s="104"/>
      <c r="BK2424" s="104"/>
      <c r="BL2424" s="104"/>
      <c r="BM2424" s="104"/>
      <c r="BN2424" s="104"/>
      <c r="BO2424" s="104"/>
      <c r="BP2424" s="104"/>
      <c r="BQ2424" s="104"/>
      <c r="BR2424" s="104"/>
      <c r="BS2424" s="104"/>
      <c r="BT2424" s="104"/>
      <c r="BU2424" s="104"/>
      <c r="BV2424" s="104"/>
      <c r="BW2424" s="104"/>
      <c r="BX2424" s="104"/>
      <c r="BY2424" s="104"/>
      <c r="BZ2424" s="104"/>
      <c r="CA2424" s="104"/>
      <c r="CB2424" s="104"/>
      <c r="CC2424" s="104"/>
      <c r="CD2424" s="104"/>
      <c r="CE2424" s="104"/>
      <c r="CF2424" s="104"/>
      <c r="CG2424" s="104"/>
      <c r="CH2424" s="104"/>
      <c r="CI2424" s="104"/>
      <c r="CJ2424" s="104"/>
      <c r="CK2424" s="104"/>
      <c r="CL2424" s="104"/>
      <c r="CM2424" s="104"/>
      <c r="CN2424" s="104"/>
      <c r="CO2424" s="104"/>
      <c r="CP2424" s="104"/>
      <c r="CQ2424" s="104"/>
      <c r="CR2424" s="104"/>
      <c r="CS2424" s="104"/>
      <c r="CT2424" s="104"/>
      <c r="CU2424" s="104"/>
      <c r="CV2424" s="104"/>
      <c r="CW2424" s="104"/>
      <c r="CX2424" s="104"/>
      <c r="CY2424" s="104"/>
      <c r="CZ2424" s="104"/>
      <c r="DA2424" s="104"/>
      <c r="DB2424" s="104"/>
      <c r="DC2424" s="104"/>
      <c r="DD2424" s="104"/>
      <c r="DE2424" s="104"/>
      <c r="DF2424" s="104"/>
      <c r="DG2424" s="104"/>
      <c r="DH2424" s="104"/>
      <c r="DI2424" s="104"/>
      <c r="DJ2424" s="107"/>
    </row>
    <row r="2425" spans="1:114" x14ac:dyDescent="0.2">
      <c r="A2425" s="164"/>
      <c r="B2425" s="165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Q2425" s="116"/>
      <c r="R2425" s="116"/>
      <c r="S2425" s="116"/>
      <c r="T2425" s="116"/>
      <c r="U2425" s="116"/>
      <c r="V2425" s="116"/>
      <c r="W2425" s="116"/>
      <c r="X2425" s="116"/>
      <c r="Y2425" s="122"/>
      <c r="Z2425" s="104"/>
      <c r="AA2425" s="104"/>
      <c r="AB2425" s="104"/>
      <c r="AC2425" s="104"/>
      <c r="AD2425" s="104"/>
      <c r="AE2425" s="104"/>
      <c r="AF2425" s="104"/>
      <c r="AG2425" s="104"/>
      <c r="AH2425" s="104"/>
      <c r="AI2425" s="104"/>
      <c r="AJ2425" s="104"/>
      <c r="AK2425" s="104"/>
      <c r="AL2425" s="104"/>
      <c r="AM2425" s="104"/>
      <c r="AN2425" s="104"/>
      <c r="AO2425" s="104"/>
      <c r="AP2425" s="104"/>
      <c r="AQ2425" s="104"/>
      <c r="AR2425" s="104"/>
      <c r="AS2425" s="104"/>
      <c r="AT2425" s="104"/>
      <c r="AU2425" s="104"/>
      <c r="AV2425" s="104"/>
      <c r="AW2425" s="104"/>
      <c r="AX2425" s="104"/>
      <c r="AY2425" s="104"/>
      <c r="AZ2425" s="104"/>
      <c r="BA2425" s="104"/>
      <c r="BB2425" s="104"/>
      <c r="BC2425" s="104"/>
      <c r="BD2425" s="104"/>
      <c r="BE2425" s="104"/>
      <c r="BF2425" s="104"/>
      <c r="BG2425" s="104"/>
      <c r="BH2425" s="104"/>
      <c r="BI2425" s="104"/>
      <c r="BJ2425" s="104"/>
      <c r="BK2425" s="104"/>
      <c r="BL2425" s="104"/>
      <c r="BM2425" s="104"/>
      <c r="BN2425" s="104"/>
      <c r="BO2425" s="104"/>
      <c r="BP2425" s="104"/>
      <c r="BQ2425" s="104"/>
      <c r="BR2425" s="104"/>
      <c r="BS2425" s="104"/>
      <c r="BT2425" s="104"/>
      <c r="BU2425" s="104"/>
      <c r="BV2425" s="104"/>
      <c r="BW2425" s="104"/>
      <c r="BX2425" s="104"/>
      <c r="BY2425" s="104"/>
      <c r="BZ2425" s="104"/>
      <c r="CA2425" s="104"/>
      <c r="CB2425" s="104"/>
      <c r="CC2425" s="104"/>
      <c r="CD2425" s="104"/>
      <c r="CE2425" s="104"/>
      <c r="CF2425" s="104"/>
      <c r="CG2425" s="104"/>
      <c r="CH2425" s="104"/>
      <c r="CI2425" s="104"/>
      <c r="CJ2425" s="104"/>
      <c r="CK2425" s="104"/>
      <c r="CL2425" s="104"/>
      <c r="CM2425" s="104"/>
      <c r="CN2425" s="104"/>
      <c r="CO2425" s="104"/>
      <c r="CP2425" s="104"/>
      <c r="CQ2425" s="104"/>
      <c r="CR2425" s="104"/>
      <c r="CS2425" s="104"/>
      <c r="CT2425" s="104"/>
      <c r="CU2425" s="104"/>
      <c r="CV2425" s="104"/>
      <c r="CW2425" s="104"/>
      <c r="CX2425" s="104"/>
      <c r="CY2425" s="104"/>
      <c r="CZ2425" s="104"/>
      <c r="DA2425" s="104"/>
      <c r="DB2425" s="104"/>
      <c r="DC2425" s="104"/>
      <c r="DD2425" s="104"/>
      <c r="DE2425" s="104"/>
      <c r="DF2425" s="104"/>
      <c r="DG2425" s="104"/>
      <c r="DH2425" s="104"/>
      <c r="DI2425" s="104"/>
      <c r="DJ2425" s="107"/>
    </row>
    <row r="2426" spans="1:114" x14ac:dyDescent="0.2">
      <c r="A2426" s="164"/>
      <c r="B2426" s="165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Q2426" s="116"/>
      <c r="R2426" s="116"/>
      <c r="S2426" s="116"/>
      <c r="T2426" s="116"/>
      <c r="U2426" s="116"/>
      <c r="V2426" s="116"/>
      <c r="W2426" s="116"/>
      <c r="X2426" s="116"/>
      <c r="Y2426" s="122"/>
      <c r="Z2426" s="104"/>
      <c r="AA2426" s="104"/>
      <c r="AB2426" s="104"/>
      <c r="AC2426" s="104"/>
      <c r="AD2426" s="104"/>
      <c r="AE2426" s="104"/>
      <c r="AF2426" s="104"/>
      <c r="AG2426" s="104"/>
      <c r="AH2426" s="104"/>
      <c r="AI2426" s="104"/>
      <c r="AJ2426" s="104"/>
      <c r="AK2426" s="104"/>
      <c r="AL2426" s="104"/>
      <c r="AM2426" s="104"/>
      <c r="AN2426" s="104"/>
      <c r="AO2426" s="104"/>
      <c r="AP2426" s="104"/>
      <c r="AQ2426" s="104"/>
      <c r="AR2426" s="104"/>
      <c r="AS2426" s="104"/>
      <c r="AT2426" s="104"/>
      <c r="AU2426" s="104"/>
      <c r="AV2426" s="104"/>
      <c r="AW2426" s="104"/>
      <c r="AX2426" s="104"/>
      <c r="AY2426" s="104"/>
      <c r="AZ2426" s="104"/>
      <c r="BA2426" s="104"/>
      <c r="BB2426" s="104"/>
      <c r="BC2426" s="104"/>
      <c r="BD2426" s="104"/>
      <c r="BE2426" s="104"/>
      <c r="BF2426" s="104"/>
      <c r="BG2426" s="104"/>
      <c r="BH2426" s="104"/>
      <c r="BI2426" s="104"/>
      <c r="BJ2426" s="104"/>
      <c r="BK2426" s="104"/>
      <c r="BL2426" s="104"/>
      <c r="BM2426" s="104"/>
      <c r="BN2426" s="104"/>
      <c r="BO2426" s="104"/>
      <c r="BP2426" s="104"/>
      <c r="BQ2426" s="104"/>
      <c r="BR2426" s="104"/>
      <c r="BS2426" s="104"/>
      <c r="BT2426" s="104"/>
      <c r="BU2426" s="104"/>
      <c r="BV2426" s="104"/>
      <c r="BW2426" s="104"/>
      <c r="BX2426" s="104"/>
      <c r="BY2426" s="104"/>
      <c r="BZ2426" s="104"/>
      <c r="CA2426" s="104"/>
      <c r="CB2426" s="104"/>
      <c r="CC2426" s="104"/>
      <c r="CD2426" s="104"/>
      <c r="CE2426" s="104"/>
      <c r="CF2426" s="104"/>
      <c r="CG2426" s="104"/>
      <c r="CH2426" s="104"/>
      <c r="CI2426" s="104"/>
      <c r="CJ2426" s="104"/>
      <c r="CK2426" s="104"/>
      <c r="CL2426" s="104"/>
      <c r="CM2426" s="104"/>
      <c r="CN2426" s="104"/>
      <c r="CO2426" s="104"/>
      <c r="CP2426" s="104"/>
      <c r="CQ2426" s="104"/>
      <c r="CR2426" s="104"/>
      <c r="CS2426" s="104"/>
      <c r="CT2426" s="104"/>
      <c r="CU2426" s="104"/>
      <c r="CV2426" s="104"/>
      <c r="CW2426" s="104"/>
      <c r="CX2426" s="104"/>
      <c r="CY2426" s="104"/>
      <c r="CZ2426" s="104"/>
      <c r="DA2426" s="104"/>
      <c r="DB2426" s="104"/>
      <c r="DC2426" s="104"/>
      <c r="DD2426" s="104"/>
      <c r="DE2426" s="104"/>
      <c r="DF2426" s="104"/>
      <c r="DG2426" s="104"/>
      <c r="DH2426" s="104"/>
      <c r="DI2426" s="104"/>
      <c r="DJ2426" s="107"/>
    </row>
    <row r="2427" spans="1:114" x14ac:dyDescent="0.2">
      <c r="A2427" s="164"/>
      <c r="B2427" s="165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Q2427" s="116"/>
      <c r="R2427" s="116"/>
      <c r="S2427" s="116"/>
      <c r="T2427" s="116"/>
      <c r="U2427" s="116"/>
      <c r="V2427" s="116"/>
      <c r="W2427" s="116"/>
      <c r="X2427" s="116"/>
      <c r="Y2427" s="122"/>
      <c r="Z2427" s="104"/>
      <c r="AA2427" s="104"/>
      <c r="AB2427" s="104"/>
      <c r="AC2427" s="104"/>
      <c r="AD2427" s="104"/>
      <c r="AE2427" s="104"/>
      <c r="AF2427" s="104"/>
      <c r="AG2427" s="104"/>
      <c r="AH2427" s="104"/>
      <c r="AI2427" s="104"/>
      <c r="AJ2427" s="104"/>
      <c r="AK2427" s="104"/>
      <c r="AL2427" s="104"/>
      <c r="AM2427" s="104"/>
      <c r="AN2427" s="104"/>
      <c r="AO2427" s="104"/>
      <c r="AP2427" s="104"/>
      <c r="AQ2427" s="104"/>
      <c r="AR2427" s="104"/>
      <c r="AS2427" s="104"/>
      <c r="AT2427" s="104"/>
      <c r="AU2427" s="104"/>
      <c r="AV2427" s="104"/>
      <c r="AW2427" s="104"/>
      <c r="AX2427" s="104"/>
      <c r="AY2427" s="104"/>
      <c r="AZ2427" s="104"/>
      <c r="BA2427" s="104"/>
      <c r="BB2427" s="104"/>
      <c r="BC2427" s="104"/>
      <c r="BD2427" s="104"/>
      <c r="BE2427" s="104"/>
      <c r="BF2427" s="104"/>
      <c r="BG2427" s="104"/>
      <c r="BH2427" s="104"/>
      <c r="BI2427" s="104"/>
      <c r="BJ2427" s="104"/>
      <c r="BK2427" s="104"/>
      <c r="BL2427" s="104"/>
      <c r="BM2427" s="104"/>
      <c r="BN2427" s="104"/>
      <c r="BO2427" s="104"/>
      <c r="BP2427" s="104"/>
      <c r="BQ2427" s="104"/>
      <c r="BR2427" s="104"/>
      <c r="BS2427" s="104"/>
      <c r="BT2427" s="104"/>
      <c r="BU2427" s="104"/>
      <c r="BV2427" s="104"/>
      <c r="BW2427" s="104"/>
      <c r="BX2427" s="104"/>
      <c r="BY2427" s="104"/>
      <c r="BZ2427" s="104"/>
      <c r="CA2427" s="104"/>
      <c r="CB2427" s="104"/>
      <c r="CC2427" s="104"/>
      <c r="CD2427" s="104"/>
      <c r="CE2427" s="104"/>
      <c r="CF2427" s="104"/>
      <c r="CG2427" s="104"/>
      <c r="CH2427" s="104"/>
      <c r="CI2427" s="104"/>
      <c r="CJ2427" s="104"/>
      <c r="CK2427" s="104"/>
      <c r="CL2427" s="104"/>
      <c r="CM2427" s="104"/>
      <c r="CN2427" s="104"/>
      <c r="CO2427" s="104"/>
      <c r="CP2427" s="104"/>
      <c r="CQ2427" s="104"/>
      <c r="CR2427" s="104"/>
      <c r="CS2427" s="104"/>
      <c r="CT2427" s="104"/>
      <c r="CU2427" s="104"/>
      <c r="CV2427" s="104"/>
      <c r="CW2427" s="104"/>
      <c r="CX2427" s="104"/>
      <c r="CY2427" s="104"/>
      <c r="CZ2427" s="104"/>
      <c r="DA2427" s="104"/>
      <c r="DB2427" s="104"/>
      <c r="DC2427" s="104"/>
      <c r="DD2427" s="104"/>
      <c r="DE2427" s="104"/>
      <c r="DF2427" s="104"/>
      <c r="DG2427" s="104"/>
      <c r="DH2427" s="104"/>
      <c r="DI2427" s="104"/>
      <c r="DJ2427" s="107"/>
    </row>
    <row r="2428" spans="1:114" x14ac:dyDescent="0.2">
      <c r="A2428" s="164"/>
      <c r="B2428" s="165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Q2428" s="116"/>
      <c r="R2428" s="116"/>
      <c r="S2428" s="116"/>
      <c r="T2428" s="116"/>
      <c r="U2428" s="116"/>
      <c r="V2428" s="116"/>
      <c r="W2428" s="116"/>
      <c r="X2428" s="116"/>
      <c r="Y2428" s="122"/>
      <c r="Z2428" s="104"/>
      <c r="AA2428" s="104"/>
      <c r="AB2428" s="104"/>
      <c r="AC2428" s="104"/>
      <c r="AD2428" s="104"/>
      <c r="AE2428" s="104"/>
      <c r="AF2428" s="104"/>
      <c r="AG2428" s="104"/>
      <c r="AH2428" s="104"/>
      <c r="AI2428" s="104"/>
      <c r="AJ2428" s="104"/>
      <c r="AK2428" s="104"/>
      <c r="AL2428" s="104"/>
      <c r="AM2428" s="104"/>
      <c r="AN2428" s="104"/>
      <c r="AO2428" s="104"/>
      <c r="AP2428" s="104"/>
      <c r="AQ2428" s="104"/>
      <c r="AR2428" s="104"/>
      <c r="AS2428" s="104"/>
      <c r="AT2428" s="104"/>
      <c r="AU2428" s="104"/>
      <c r="AV2428" s="104"/>
      <c r="AW2428" s="104"/>
      <c r="AX2428" s="104"/>
      <c r="AY2428" s="104"/>
      <c r="AZ2428" s="104"/>
      <c r="BA2428" s="104"/>
      <c r="BB2428" s="104"/>
      <c r="BC2428" s="104"/>
      <c r="BD2428" s="104"/>
      <c r="BE2428" s="104"/>
      <c r="BF2428" s="104"/>
      <c r="BG2428" s="104"/>
      <c r="BH2428" s="104"/>
      <c r="BI2428" s="104"/>
      <c r="BJ2428" s="104"/>
      <c r="BK2428" s="104"/>
      <c r="BL2428" s="104"/>
      <c r="BM2428" s="104"/>
      <c r="BN2428" s="104"/>
      <c r="BO2428" s="104"/>
      <c r="BP2428" s="104"/>
      <c r="BQ2428" s="104"/>
      <c r="BR2428" s="104"/>
      <c r="BS2428" s="104"/>
      <c r="BT2428" s="104"/>
      <c r="BU2428" s="104"/>
      <c r="BV2428" s="104"/>
      <c r="BW2428" s="104"/>
      <c r="BX2428" s="104"/>
      <c r="BY2428" s="104"/>
      <c r="BZ2428" s="104"/>
      <c r="CA2428" s="104"/>
      <c r="CB2428" s="104"/>
      <c r="CC2428" s="104"/>
      <c r="CD2428" s="104"/>
      <c r="CE2428" s="104"/>
      <c r="CF2428" s="104"/>
      <c r="CG2428" s="104"/>
      <c r="CH2428" s="104"/>
      <c r="CI2428" s="104"/>
      <c r="CJ2428" s="104"/>
      <c r="CK2428" s="104"/>
      <c r="CL2428" s="104"/>
      <c r="CM2428" s="104"/>
      <c r="CN2428" s="104"/>
      <c r="CO2428" s="104"/>
      <c r="CP2428" s="104"/>
      <c r="CQ2428" s="104"/>
      <c r="CR2428" s="104"/>
      <c r="CS2428" s="104"/>
      <c r="CT2428" s="104"/>
      <c r="CU2428" s="104"/>
      <c r="CV2428" s="104"/>
      <c r="CW2428" s="104"/>
      <c r="CX2428" s="104"/>
      <c r="CY2428" s="104"/>
      <c r="CZ2428" s="104"/>
      <c r="DA2428" s="104"/>
      <c r="DB2428" s="104"/>
      <c r="DC2428" s="104"/>
      <c r="DD2428" s="104"/>
      <c r="DE2428" s="104"/>
      <c r="DF2428" s="104"/>
      <c r="DG2428" s="104"/>
      <c r="DH2428" s="104"/>
      <c r="DI2428" s="104"/>
      <c r="DJ2428" s="107"/>
    </row>
    <row r="2429" spans="1:114" x14ac:dyDescent="0.2">
      <c r="A2429" s="164"/>
      <c r="B2429" s="165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Q2429" s="116"/>
      <c r="R2429" s="116"/>
      <c r="S2429" s="116"/>
      <c r="T2429" s="116"/>
      <c r="U2429" s="116"/>
      <c r="V2429" s="116"/>
      <c r="W2429" s="116"/>
      <c r="X2429" s="116"/>
      <c r="Y2429" s="122"/>
      <c r="Z2429" s="104"/>
      <c r="AA2429" s="104"/>
      <c r="AB2429" s="104"/>
      <c r="AC2429" s="104"/>
      <c r="AD2429" s="104"/>
      <c r="AE2429" s="104"/>
      <c r="AF2429" s="104"/>
      <c r="AG2429" s="104"/>
      <c r="AH2429" s="104"/>
      <c r="AI2429" s="104"/>
      <c r="AJ2429" s="104"/>
      <c r="AK2429" s="104"/>
      <c r="AL2429" s="104"/>
      <c r="AM2429" s="104"/>
      <c r="AN2429" s="104"/>
      <c r="AO2429" s="104"/>
      <c r="AP2429" s="104"/>
      <c r="AQ2429" s="104"/>
      <c r="AR2429" s="104"/>
      <c r="AS2429" s="104"/>
      <c r="AT2429" s="104"/>
      <c r="AU2429" s="104"/>
      <c r="AV2429" s="104"/>
      <c r="AW2429" s="104"/>
      <c r="AX2429" s="104"/>
      <c r="AY2429" s="104"/>
      <c r="AZ2429" s="104"/>
      <c r="BA2429" s="104"/>
      <c r="BB2429" s="104"/>
      <c r="BC2429" s="104"/>
      <c r="BD2429" s="104"/>
      <c r="BE2429" s="104"/>
      <c r="BF2429" s="104"/>
      <c r="BG2429" s="104"/>
      <c r="BH2429" s="104"/>
      <c r="BI2429" s="104"/>
      <c r="BJ2429" s="104"/>
      <c r="BK2429" s="104"/>
      <c r="BL2429" s="104"/>
      <c r="BM2429" s="104"/>
      <c r="BN2429" s="104"/>
      <c r="BO2429" s="104"/>
      <c r="BP2429" s="104"/>
      <c r="BQ2429" s="104"/>
      <c r="BR2429" s="104"/>
      <c r="BS2429" s="104"/>
      <c r="BT2429" s="104"/>
      <c r="BU2429" s="104"/>
      <c r="BV2429" s="104"/>
      <c r="BW2429" s="104"/>
      <c r="BX2429" s="104"/>
      <c r="BY2429" s="104"/>
      <c r="BZ2429" s="104"/>
      <c r="CA2429" s="104"/>
      <c r="CB2429" s="104"/>
      <c r="CC2429" s="104"/>
      <c r="CD2429" s="104"/>
      <c r="CE2429" s="104"/>
      <c r="CF2429" s="104"/>
      <c r="CG2429" s="104"/>
      <c r="CH2429" s="104"/>
      <c r="CI2429" s="104"/>
      <c r="CJ2429" s="104"/>
      <c r="CK2429" s="104"/>
      <c r="CL2429" s="104"/>
      <c r="CM2429" s="104"/>
      <c r="CN2429" s="104"/>
      <c r="CO2429" s="104"/>
      <c r="CP2429" s="104"/>
      <c r="CQ2429" s="104"/>
      <c r="CR2429" s="104"/>
      <c r="CS2429" s="104"/>
      <c r="CT2429" s="104"/>
      <c r="CU2429" s="104"/>
      <c r="CV2429" s="104"/>
      <c r="CW2429" s="104"/>
      <c r="CX2429" s="104"/>
      <c r="CY2429" s="104"/>
      <c r="CZ2429" s="104"/>
      <c r="DA2429" s="104"/>
      <c r="DB2429" s="104"/>
      <c r="DC2429" s="104"/>
      <c r="DD2429" s="104"/>
      <c r="DE2429" s="104"/>
      <c r="DF2429" s="104"/>
      <c r="DG2429" s="104"/>
      <c r="DH2429" s="104"/>
      <c r="DI2429" s="104"/>
      <c r="DJ2429" s="107"/>
    </row>
    <row r="2430" spans="1:114" x14ac:dyDescent="0.2">
      <c r="A2430" s="164"/>
      <c r="B2430" s="165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Q2430" s="116"/>
      <c r="R2430" s="116"/>
      <c r="S2430" s="116"/>
      <c r="T2430" s="116"/>
      <c r="U2430" s="116"/>
      <c r="V2430" s="116"/>
      <c r="W2430" s="116"/>
      <c r="X2430" s="116"/>
      <c r="Y2430" s="122"/>
      <c r="Z2430" s="104"/>
      <c r="AA2430" s="104"/>
      <c r="AB2430" s="104"/>
      <c r="AC2430" s="104"/>
      <c r="AD2430" s="104"/>
      <c r="AE2430" s="104"/>
      <c r="AF2430" s="104"/>
      <c r="AG2430" s="104"/>
      <c r="AH2430" s="104"/>
      <c r="AI2430" s="104"/>
      <c r="AJ2430" s="104"/>
      <c r="AK2430" s="104"/>
      <c r="AL2430" s="104"/>
      <c r="AM2430" s="104"/>
      <c r="AN2430" s="104"/>
      <c r="AO2430" s="104"/>
      <c r="AP2430" s="104"/>
      <c r="AQ2430" s="104"/>
      <c r="AR2430" s="104"/>
      <c r="AS2430" s="104"/>
      <c r="AT2430" s="104"/>
      <c r="AU2430" s="104"/>
      <c r="AV2430" s="104"/>
      <c r="AW2430" s="104"/>
      <c r="AX2430" s="104"/>
      <c r="AY2430" s="104"/>
      <c r="AZ2430" s="104"/>
      <c r="BA2430" s="104"/>
      <c r="BB2430" s="104"/>
      <c r="BC2430" s="104"/>
      <c r="BD2430" s="104"/>
      <c r="BE2430" s="104"/>
      <c r="BF2430" s="104"/>
      <c r="BG2430" s="104"/>
      <c r="BH2430" s="104"/>
      <c r="BI2430" s="104"/>
      <c r="BJ2430" s="104"/>
      <c r="BK2430" s="104"/>
      <c r="BL2430" s="104"/>
      <c r="BM2430" s="104"/>
      <c r="BN2430" s="104"/>
      <c r="BO2430" s="104"/>
      <c r="BP2430" s="104"/>
      <c r="BQ2430" s="104"/>
      <c r="BR2430" s="104"/>
      <c r="BS2430" s="104"/>
      <c r="BT2430" s="104"/>
      <c r="BU2430" s="104"/>
      <c r="BV2430" s="104"/>
      <c r="BW2430" s="104"/>
      <c r="BX2430" s="104"/>
      <c r="BY2430" s="104"/>
      <c r="BZ2430" s="104"/>
      <c r="CA2430" s="104"/>
      <c r="CB2430" s="104"/>
      <c r="CC2430" s="104"/>
      <c r="CD2430" s="104"/>
      <c r="CE2430" s="104"/>
      <c r="CF2430" s="104"/>
      <c r="CG2430" s="104"/>
      <c r="CH2430" s="104"/>
      <c r="CI2430" s="104"/>
      <c r="CJ2430" s="104"/>
      <c r="CK2430" s="104"/>
      <c r="CL2430" s="104"/>
      <c r="CM2430" s="104"/>
      <c r="CN2430" s="104"/>
      <c r="CO2430" s="104"/>
      <c r="CP2430" s="104"/>
      <c r="CQ2430" s="104"/>
      <c r="CR2430" s="104"/>
      <c r="CS2430" s="104"/>
      <c r="CT2430" s="104"/>
      <c r="CU2430" s="104"/>
      <c r="CV2430" s="104"/>
      <c r="CW2430" s="104"/>
      <c r="CX2430" s="104"/>
      <c r="CY2430" s="104"/>
      <c r="CZ2430" s="104"/>
      <c r="DA2430" s="104"/>
      <c r="DB2430" s="104"/>
      <c r="DC2430" s="104"/>
      <c r="DD2430" s="104"/>
      <c r="DE2430" s="104"/>
      <c r="DF2430" s="104"/>
      <c r="DG2430" s="104"/>
      <c r="DH2430" s="104"/>
      <c r="DI2430" s="104"/>
      <c r="DJ2430" s="107"/>
    </row>
    <row r="2431" spans="1:114" x14ac:dyDescent="0.2">
      <c r="A2431" s="164"/>
      <c r="B2431" s="165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Q2431" s="116"/>
      <c r="R2431" s="116"/>
      <c r="S2431" s="116"/>
      <c r="T2431" s="116"/>
      <c r="U2431" s="116"/>
      <c r="V2431" s="116"/>
      <c r="W2431" s="116"/>
      <c r="X2431" s="116"/>
      <c r="Y2431" s="122"/>
      <c r="Z2431" s="104"/>
      <c r="AA2431" s="104"/>
      <c r="AB2431" s="104"/>
      <c r="AC2431" s="104"/>
      <c r="AD2431" s="104"/>
      <c r="AE2431" s="104"/>
      <c r="AF2431" s="104"/>
      <c r="AG2431" s="104"/>
      <c r="AH2431" s="104"/>
      <c r="AI2431" s="104"/>
      <c r="AJ2431" s="104"/>
      <c r="AK2431" s="104"/>
      <c r="AL2431" s="104"/>
      <c r="AM2431" s="104"/>
      <c r="AN2431" s="104"/>
      <c r="AO2431" s="104"/>
      <c r="AP2431" s="104"/>
      <c r="AQ2431" s="104"/>
      <c r="AR2431" s="104"/>
      <c r="AS2431" s="104"/>
      <c r="AT2431" s="104"/>
      <c r="AU2431" s="104"/>
      <c r="AV2431" s="104"/>
      <c r="AW2431" s="104"/>
      <c r="AX2431" s="104"/>
      <c r="AY2431" s="104"/>
      <c r="AZ2431" s="104"/>
      <c r="BA2431" s="104"/>
      <c r="BB2431" s="104"/>
      <c r="BC2431" s="104"/>
      <c r="BD2431" s="104"/>
      <c r="BE2431" s="104"/>
      <c r="BF2431" s="104"/>
      <c r="BG2431" s="104"/>
      <c r="BH2431" s="104"/>
      <c r="BI2431" s="104"/>
      <c r="BJ2431" s="104"/>
      <c r="BK2431" s="104"/>
      <c r="BL2431" s="104"/>
      <c r="BM2431" s="104"/>
      <c r="BN2431" s="104"/>
      <c r="BO2431" s="104"/>
      <c r="BP2431" s="104"/>
      <c r="BQ2431" s="104"/>
      <c r="BR2431" s="104"/>
      <c r="BS2431" s="104"/>
      <c r="BT2431" s="104"/>
      <c r="BU2431" s="104"/>
      <c r="BV2431" s="104"/>
      <c r="BW2431" s="104"/>
      <c r="BX2431" s="104"/>
      <c r="BY2431" s="104"/>
      <c r="BZ2431" s="104"/>
      <c r="CA2431" s="104"/>
      <c r="CB2431" s="104"/>
      <c r="CC2431" s="104"/>
      <c r="CD2431" s="104"/>
      <c r="CE2431" s="104"/>
      <c r="CF2431" s="104"/>
      <c r="CG2431" s="104"/>
      <c r="CH2431" s="104"/>
      <c r="CI2431" s="104"/>
      <c r="CJ2431" s="104"/>
      <c r="CK2431" s="104"/>
      <c r="CL2431" s="104"/>
      <c r="CM2431" s="104"/>
      <c r="CN2431" s="104"/>
      <c r="CO2431" s="104"/>
      <c r="CP2431" s="104"/>
      <c r="CQ2431" s="104"/>
      <c r="CR2431" s="104"/>
      <c r="CS2431" s="104"/>
      <c r="CT2431" s="104"/>
      <c r="CU2431" s="104"/>
      <c r="CV2431" s="104"/>
      <c r="CW2431" s="104"/>
      <c r="CX2431" s="104"/>
      <c r="CY2431" s="104"/>
      <c r="CZ2431" s="104"/>
      <c r="DA2431" s="104"/>
      <c r="DB2431" s="104"/>
      <c r="DC2431" s="104"/>
      <c r="DD2431" s="104"/>
      <c r="DE2431" s="104"/>
      <c r="DF2431" s="104"/>
      <c r="DG2431" s="104"/>
      <c r="DH2431" s="104"/>
      <c r="DI2431" s="104"/>
      <c r="DJ2431" s="107"/>
    </row>
    <row r="2432" spans="1:114" x14ac:dyDescent="0.2">
      <c r="A2432" s="164"/>
      <c r="B2432" s="165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Q2432" s="116"/>
      <c r="R2432" s="116"/>
      <c r="S2432" s="116"/>
      <c r="T2432" s="116"/>
      <c r="U2432" s="116"/>
      <c r="V2432" s="116"/>
      <c r="W2432" s="116"/>
      <c r="X2432" s="116"/>
      <c r="Y2432" s="122"/>
      <c r="Z2432" s="104"/>
      <c r="AA2432" s="104"/>
      <c r="AB2432" s="104"/>
      <c r="AC2432" s="104"/>
      <c r="AD2432" s="104"/>
      <c r="AE2432" s="104"/>
      <c r="AF2432" s="104"/>
      <c r="AG2432" s="104"/>
      <c r="AH2432" s="104"/>
      <c r="AI2432" s="104"/>
      <c r="AJ2432" s="104"/>
      <c r="AK2432" s="104"/>
      <c r="AL2432" s="104"/>
      <c r="AM2432" s="104"/>
      <c r="AN2432" s="104"/>
      <c r="AO2432" s="104"/>
      <c r="AP2432" s="104"/>
      <c r="AQ2432" s="104"/>
      <c r="AR2432" s="104"/>
      <c r="AS2432" s="104"/>
      <c r="AT2432" s="104"/>
      <c r="AU2432" s="104"/>
      <c r="AV2432" s="104"/>
      <c r="AW2432" s="104"/>
      <c r="AX2432" s="104"/>
      <c r="AY2432" s="104"/>
      <c r="AZ2432" s="104"/>
      <c r="BA2432" s="104"/>
      <c r="BB2432" s="104"/>
      <c r="BC2432" s="104"/>
      <c r="BD2432" s="104"/>
      <c r="BE2432" s="104"/>
      <c r="BF2432" s="104"/>
      <c r="BG2432" s="104"/>
      <c r="BH2432" s="104"/>
      <c r="BI2432" s="104"/>
      <c r="BJ2432" s="104"/>
      <c r="BK2432" s="104"/>
      <c r="BL2432" s="104"/>
      <c r="BM2432" s="104"/>
      <c r="BN2432" s="104"/>
      <c r="BO2432" s="104"/>
      <c r="BP2432" s="104"/>
      <c r="BQ2432" s="104"/>
      <c r="BR2432" s="104"/>
      <c r="BS2432" s="104"/>
      <c r="BT2432" s="104"/>
      <c r="BU2432" s="104"/>
      <c r="BV2432" s="104"/>
      <c r="BW2432" s="104"/>
      <c r="BX2432" s="104"/>
      <c r="BY2432" s="104"/>
      <c r="BZ2432" s="104"/>
      <c r="CA2432" s="104"/>
      <c r="CB2432" s="104"/>
      <c r="CC2432" s="104"/>
      <c r="CD2432" s="104"/>
      <c r="CE2432" s="104"/>
      <c r="CF2432" s="104"/>
      <c r="CG2432" s="104"/>
      <c r="CH2432" s="104"/>
      <c r="CI2432" s="104"/>
      <c r="CJ2432" s="104"/>
      <c r="CK2432" s="104"/>
      <c r="CL2432" s="104"/>
      <c r="CM2432" s="104"/>
      <c r="CN2432" s="104"/>
      <c r="CO2432" s="104"/>
      <c r="CP2432" s="104"/>
      <c r="CQ2432" s="104"/>
      <c r="CR2432" s="104"/>
      <c r="CS2432" s="104"/>
      <c r="CT2432" s="104"/>
      <c r="CU2432" s="104"/>
      <c r="CV2432" s="104"/>
      <c r="CW2432" s="104"/>
      <c r="CX2432" s="104"/>
      <c r="CY2432" s="104"/>
      <c r="CZ2432" s="104"/>
      <c r="DA2432" s="104"/>
      <c r="DB2432" s="104"/>
      <c r="DC2432" s="104"/>
      <c r="DD2432" s="104"/>
      <c r="DE2432" s="104"/>
      <c r="DF2432" s="104"/>
      <c r="DG2432" s="104"/>
      <c r="DH2432" s="104"/>
      <c r="DI2432" s="104"/>
      <c r="DJ2432" s="107"/>
    </row>
    <row r="2433" spans="1:114" x14ac:dyDescent="0.2">
      <c r="A2433" s="164"/>
      <c r="B2433" s="165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Q2433" s="116"/>
      <c r="R2433" s="116"/>
      <c r="S2433" s="116"/>
      <c r="T2433" s="116"/>
      <c r="U2433" s="116"/>
      <c r="V2433" s="116"/>
      <c r="W2433" s="116"/>
      <c r="X2433" s="116"/>
      <c r="Y2433" s="122"/>
      <c r="Z2433" s="104"/>
      <c r="AA2433" s="104"/>
      <c r="AB2433" s="104"/>
      <c r="AC2433" s="104"/>
      <c r="AD2433" s="104"/>
      <c r="AE2433" s="104"/>
      <c r="AF2433" s="104"/>
      <c r="AG2433" s="104"/>
      <c r="AH2433" s="104"/>
      <c r="AI2433" s="104"/>
      <c r="AJ2433" s="104"/>
      <c r="AK2433" s="104"/>
      <c r="AL2433" s="104"/>
      <c r="AM2433" s="104"/>
      <c r="AN2433" s="104"/>
      <c r="AO2433" s="104"/>
      <c r="AP2433" s="104"/>
      <c r="AQ2433" s="104"/>
      <c r="AR2433" s="104"/>
      <c r="AS2433" s="104"/>
      <c r="AT2433" s="104"/>
      <c r="AU2433" s="104"/>
      <c r="AV2433" s="104"/>
      <c r="AW2433" s="104"/>
      <c r="AX2433" s="104"/>
      <c r="AY2433" s="104"/>
      <c r="AZ2433" s="104"/>
      <c r="BA2433" s="104"/>
      <c r="BB2433" s="104"/>
      <c r="BC2433" s="104"/>
      <c r="BD2433" s="104"/>
      <c r="BE2433" s="104"/>
      <c r="BF2433" s="104"/>
      <c r="BG2433" s="104"/>
      <c r="BH2433" s="104"/>
      <c r="BI2433" s="104"/>
      <c r="BJ2433" s="104"/>
      <c r="BK2433" s="104"/>
      <c r="BL2433" s="104"/>
      <c r="BM2433" s="104"/>
      <c r="BN2433" s="104"/>
      <c r="BO2433" s="104"/>
      <c r="BP2433" s="104"/>
      <c r="BQ2433" s="104"/>
      <c r="BR2433" s="104"/>
      <c r="BS2433" s="104"/>
      <c r="BT2433" s="104"/>
      <c r="BU2433" s="104"/>
      <c r="BV2433" s="104"/>
      <c r="BW2433" s="104"/>
      <c r="BX2433" s="104"/>
      <c r="BY2433" s="104"/>
      <c r="BZ2433" s="104"/>
      <c r="CA2433" s="104"/>
      <c r="CB2433" s="104"/>
      <c r="CC2433" s="104"/>
      <c r="CD2433" s="104"/>
      <c r="CE2433" s="104"/>
      <c r="CF2433" s="104"/>
      <c r="CG2433" s="104"/>
      <c r="CH2433" s="104"/>
      <c r="CI2433" s="104"/>
      <c r="CJ2433" s="104"/>
      <c r="CK2433" s="104"/>
      <c r="CL2433" s="104"/>
      <c r="CM2433" s="104"/>
      <c r="CN2433" s="104"/>
      <c r="CO2433" s="104"/>
      <c r="CP2433" s="104"/>
      <c r="CQ2433" s="104"/>
      <c r="CR2433" s="104"/>
      <c r="CS2433" s="104"/>
      <c r="CT2433" s="104"/>
      <c r="CU2433" s="104"/>
      <c r="CV2433" s="104"/>
      <c r="CW2433" s="104"/>
      <c r="CX2433" s="104"/>
      <c r="CY2433" s="104"/>
      <c r="CZ2433" s="104"/>
      <c r="DA2433" s="104"/>
      <c r="DB2433" s="104"/>
      <c r="DC2433" s="104"/>
      <c r="DD2433" s="104"/>
      <c r="DE2433" s="104"/>
      <c r="DF2433" s="104"/>
      <c r="DG2433" s="104"/>
      <c r="DH2433" s="104"/>
      <c r="DI2433" s="104"/>
      <c r="DJ2433" s="107"/>
    </row>
    <row r="2434" spans="1:114" x14ac:dyDescent="0.2">
      <c r="A2434" s="164"/>
      <c r="B2434" s="165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Q2434" s="116"/>
      <c r="R2434" s="116"/>
      <c r="S2434" s="116"/>
      <c r="T2434" s="116"/>
      <c r="U2434" s="116"/>
      <c r="V2434" s="116"/>
      <c r="W2434" s="116"/>
      <c r="X2434" s="116"/>
      <c r="Y2434" s="122"/>
      <c r="Z2434" s="104"/>
      <c r="AA2434" s="104"/>
      <c r="AB2434" s="104"/>
      <c r="AC2434" s="104"/>
      <c r="AD2434" s="104"/>
      <c r="AE2434" s="104"/>
      <c r="AF2434" s="104"/>
      <c r="AG2434" s="104"/>
      <c r="AH2434" s="104"/>
      <c r="AI2434" s="104"/>
      <c r="AJ2434" s="104"/>
      <c r="AK2434" s="104"/>
      <c r="AL2434" s="104"/>
      <c r="AM2434" s="104"/>
      <c r="AN2434" s="104"/>
      <c r="AO2434" s="104"/>
      <c r="AP2434" s="104"/>
      <c r="AQ2434" s="104"/>
      <c r="AR2434" s="104"/>
      <c r="AS2434" s="104"/>
      <c r="AT2434" s="104"/>
      <c r="AU2434" s="104"/>
      <c r="AV2434" s="104"/>
      <c r="AW2434" s="104"/>
      <c r="AX2434" s="104"/>
      <c r="AY2434" s="104"/>
      <c r="AZ2434" s="104"/>
      <c r="BA2434" s="104"/>
      <c r="BB2434" s="104"/>
      <c r="BC2434" s="104"/>
      <c r="BD2434" s="104"/>
      <c r="BE2434" s="104"/>
      <c r="BF2434" s="104"/>
      <c r="BG2434" s="104"/>
      <c r="BH2434" s="104"/>
      <c r="BI2434" s="104"/>
      <c r="BJ2434" s="104"/>
      <c r="BK2434" s="104"/>
      <c r="BL2434" s="104"/>
      <c r="BM2434" s="104"/>
      <c r="BN2434" s="104"/>
      <c r="BO2434" s="104"/>
      <c r="BP2434" s="104"/>
      <c r="BQ2434" s="104"/>
      <c r="BR2434" s="104"/>
      <c r="BS2434" s="104"/>
      <c r="BT2434" s="104"/>
      <c r="BU2434" s="104"/>
      <c r="BV2434" s="104"/>
      <c r="BW2434" s="104"/>
      <c r="BX2434" s="104"/>
      <c r="BY2434" s="104"/>
      <c r="BZ2434" s="104"/>
      <c r="CA2434" s="104"/>
      <c r="CB2434" s="104"/>
      <c r="CC2434" s="104"/>
      <c r="CD2434" s="104"/>
      <c r="CE2434" s="104"/>
      <c r="CF2434" s="104"/>
      <c r="CG2434" s="104"/>
      <c r="CH2434" s="104"/>
      <c r="CI2434" s="104"/>
      <c r="CJ2434" s="104"/>
      <c r="CK2434" s="104"/>
      <c r="CL2434" s="104"/>
      <c r="CM2434" s="104"/>
      <c r="CN2434" s="104"/>
      <c r="CO2434" s="104"/>
      <c r="CP2434" s="104"/>
      <c r="CQ2434" s="104"/>
      <c r="CR2434" s="104"/>
      <c r="CS2434" s="104"/>
      <c r="CT2434" s="104"/>
      <c r="CU2434" s="104"/>
      <c r="CV2434" s="104"/>
      <c r="CW2434" s="104"/>
      <c r="CX2434" s="104"/>
      <c r="CY2434" s="104"/>
      <c r="CZ2434" s="104"/>
      <c r="DA2434" s="104"/>
      <c r="DB2434" s="104"/>
      <c r="DC2434" s="104"/>
      <c r="DD2434" s="104"/>
      <c r="DE2434" s="104"/>
      <c r="DF2434" s="104"/>
      <c r="DG2434" s="104"/>
      <c r="DH2434" s="104"/>
      <c r="DI2434" s="104"/>
      <c r="DJ2434" s="107"/>
    </row>
    <row r="2435" spans="1:114" x14ac:dyDescent="0.2">
      <c r="A2435" s="164"/>
      <c r="B2435" s="165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Q2435" s="116"/>
      <c r="R2435" s="116"/>
      <c r="S2435" s="116"/>
      <c r="T2435" s="116"/>
      <c r="U2435" s="116"/>
      <c r="V2435" s="116"/>
      <c r="W2435" s="116"/>
      <c r="X2435" s="116"/>
      <c r="Y2435" s="122"/>
      <c r="Z2435" s="104"/>
      <c r="AA2435" s="104"/>
      <c r="AB2435" s="104"/>
      <c r="AC2435" s="104"/>
      <c r="AD2435" s="104"/>
      <c r="AE2435" s="104"/>
      <c r="AF2435" s="104"/>
      <c r="AG2435" s="104"/>
      <c r="AH2435" s="104"/>
      <c r="AI2435" s="104"/>
      <c r="AJ2435" s="104"/>
      <c r="AK2435" s="104"/>
      <c r="AL2435" s="104"/>
      <c r="AM2435" s="104"/>
      <c r="AN2435" s="104"/>
      <c r="AO2435" s="104"/>
      <c r="AP2435" s="104"/>
      <c r="AQ2435" s="104"/>
      <c r="AR2435" s="104"/>
      <c r="AS2435" s="104"/>
      <c r="AT2435" s="104"/>
      <c r="AU2435" s="104"/>
      <c r="AV2435" s="104"/>
      <c r="AW2435" s="104"/>
      <c r="AX2435" s="104"/>
      <c r="AY2435" s="104"/>
      <c r="AZ2435" s="104"/>
      <c r="BA2435" s="104"/>
      <c r="BB2435" s="104"/>
      <c r="BC2435" s="104"/>
      <c r="BD2435" s="104"/>
      <c r="BE2435" s="104"/>
      <c r="BF2435" s="104"/>
      <c r="BG2435" s="104"/>
      <c r="BH2435" s="104"/>
      <c r="BI2435" s="104"/>
      <c r="BJ2435" s="104"/>
      <c r="BK2435" s="104"/>
      <c r="BL2435" s="104"/>
      <c r="BM2435" s="104"/>
      <c r="BN2435" s="104"/>
      <c r="BO2435" s="104"/>
      <c r="BP2435" s="104"/>
      <c r="BQ2435" s="104"/>
      <c r="BR2435" s="104"/>
      <c r="BS2435" s="104"/>
      <c r="BT2435" s="104"/>
      <c r="BU2435" s="104"/>
      <c r="BV2435" s="104"/>
      <c r="BW2435" s="104"/>
      <c r="BX2435" s="104"/>
      <c r="BY2435" s="104"/>
      <c r="BZ2435" s="104"/>
      <c r="CA2435" s="104"/>
      <c r="CB2435" s="104"/>
      <c r="CC2435" s="104"/>
      <c r="CD2435" s="104"/>
      <c r="CE2435" s="104"/>
      <c r="CF2435" s="104"/>
      <c r="CG2435" s="104"/>
      <c r="CH2435" s="104"/>
      <c r="CI2435" s="104"/>
      <c r="CJ2435" s="104"/>
      <c r="CK2435" s="104"/>
      <c r="CL2435" s="104"/>
      <c r="CM2435" s="104"/>
      <c r="CN2435" s="104"/>
      <c r="CO2435" s="104"/>
      <c r="CP2435" s="104"/>
      <c r="CQ2435" s="104"/>
      <c r="CR2435" s="104"/>
      <c r="CS2435" s="104"/>
      <c r="CT2435" s="104"/>
      <c r="CU2435" s="104"/>
      <c r="CV2435" s="104"/>
      <c r="CW2435" s="104"/>
      <c r="CX2435" s="104"/>
      <c r="CY2435" s="104"/>
      <c r="CZ2435" s="104"/>
      <c r="DA2435" s="104"/>
      <c r="DB2435" s="104"/>
      <c r="DC2435" s="104"/>
      <c r="DD2435" s="104"/>
      <c r="DE2435" s="104"/>
      <c r="DF2435" s="104"/>
      <c r="DG2435" s="104"/>
      <c r="DH2435" s="104"/>
      <c r="DI2435" s="104"/>
      <c r="DJ2435" s="107"/>
    </row>
    <row r="2436" spans="1:114" x14ac:dyDescent="0.2">
      <c r="A2436" s="164"/>
      <c r="B2436" s="165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Q2436" s="116"/>
      <c r="R2436" s="116"/>
      <c r="S2436" s="116"/>
      <c r="T2436" s="116"/>
      <c r="U2436" s="116"/>
      <c r="V2436" s="116"/>
      <c r="W2436" s="116"/>
      <c r="X2436" s="116"/>
      <c r="Y2436" s="122"/>
      <c r="Z2436" s="104"/>
      <c r="AA2436" s="104"/>
      <c r="AB2436" s="104"/>
      <c r="AC2436" s="104"/>
      <c r="AD2436" s="104"/>
      <c r="AE2436" s="104"/>
      <c r="AF2436" s="104"/>
      <c r="AG2436" s="104"/>
      <c r="AH2436" s="104"/>
      <c r="AI2436" s="104"/>
      <c r="AJ2436" s="104"/>
      <c r="AK2436" s="104"/>
      <c r="AL2436" s="104"/>
      <c r="AM2436" s="104"/>
      <c r="AN2436" s="104"/>
      <c r="AO2436" s="104"/>
      <c r="AP2436" s="104"/>
      <c r="AQ2436" s="104"/>
      <c r="AR2436" s="104"/>
      <c r="AS2436" s="104"/>
      <c r="AT2436" s="104"/>
      <c r="AU2436" s="104"/>
      <c r="AV2436" s="104"/>
      <c r="AW2436" s="104"/>
      <c r="AX2436" s="104"/>
      <c r="AY2436" s="104"/>
      <c r="AZ2436" s="104"/>
      <c r="BA2436" s="104"/>
      <c r="BB2436" s="104"/>
      <c r="BC2436" s="104"/>
      <c r="BD2436" s="104"/>
      <c r="BE2436" s="104"/>
      <c r="BF2436" s="104"/>
      <c r="BG2436" s="104"/>
      <c r="BH2436" s="104"/>
      <c r="BI2436" s="104"/>
      <c r="BJ2436" s="104"/>
      <c r="BK2436" s="104"/>
      <c r="BL2436" s="104"/>
      <c r="BM2436" s="104"/>
      <c r="BN2436" s="104"/>
      <c r="BO2436" s="104"/>
      <c r="BP2436" s="104"/>
      <c r="BQ2436" s="104"/>
      <c r="BR2436" s="104"/>
      <c r="BS2436" s="104"/>
      <c r="BT2436" s="104"/>
      <c r="BU2436" s="104"/>
      <c r="BV2436" s="104"/>
      <c r="BW2436" s="104"/>
      <c r="BX2436" s="104"/>
      <c r="BY2436" s="104"/>
      <c r="BZ2436" s="104"/>
      <c r="CA2436" s="104"/>
      <c r="CB2436" s="104"/>
      <c r="CC2436" s="104"/>
      <c r="CD2436" s="104"/>
      <c r="CE2436" s="104"/>
      <c r="CF2436" s="104"/>
      <c r="CG2436" s="104"/>
      <c r="CH2436" s="104"/>
      <c r="CI2436" s="104"/>
      <c r="CJ2436" s="104"/>
      <c r="CK2436" s="104"/>
      <c r="CL2436" s="104"/>
      <c r="CM2436" s="104"/>
      <c r="CN2436" s="104"/>
      <c r="CO2436" s="104"/>
      <c r="CP2436" s="104"/>
      <c r="CQ2436" s="104"/>
      <c r="CR2436" s="104"/>
      <c r="CS2436" s="104"/>
      <c r="CT2436" s="104"/>
      <c r="CU2436" s="104"/>
      <c r="CV2436" s="104"/>
      <c r="CW2436" s="104"/>
      <c r="CX2436" s="104"/>
      <c r="CY2436" s="104"/>
      <c r="CZ2436" s="104"/>
      <c r="DA2436" s="104"/>
      <c r="DB2436" s="104"/>
      <c r="DC2436" s="104"/>
      <c r="DD2436" s="104"/>
      <c r="DE2436" s="104"/>
      <c r="DF2436" s="104"/>
      <c r="DG2436" s="104"/>
      <c r="DH2436" s="104"/>
      <c r="DI2436" s="104"/>
      <c r="DJ2436" s="107"/>
    </row>
    <row r="2437" spans="1:114" x14ac:dyDescent="0.2">
      <c r="A2437" s="164"/>
      <c r="B2437" s="165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Q2437" s="116"/>
      <c r="R2437" s="116"/>
      <c r="S2437" s="116"/>
      <c r="T2437" s="116"/>
      <c r="U2437" s="116"/>
      <c r="V2437" s="116"/>
      <c r="W2437" s="116"/>
      <c r="X2437" s="116"/>
      <c r="Y2437" s="122"/>
      <c r="Z2437" s="104"/>
      <c r="AA2437" s="104"/>
      <c r="AB2437" s="104"/>
      <c r="AC2437" s="104"/>
      <c r="AD2437" s="104"/>
      <c r="AE2437" s="104"/>
      <c r="AF2437" s="104"/>
      <c r="AG2437" s="104"/>
      <c r="AH2437" s="104"/>
      <c r="AI2437" s="104"/>
      <c r="AJ2437" s="104"/>
      <c r="AK2437" s="104"/>
      <c r="AL2437" s="104"/>
      <c r="AM2437" s="104"/>
      <c r="AN2437" s="104"/>
      <c r="AO2437" s="104"/>
      <c r="AP2437" s="104"/>
      <c r="AQ2437" s="104"/>
      <c r="AR2437" s="104"/>
      <c r="AS2437" s="104"/>
      <c r="AT2437" s="104"/>
      <c r="AU2437" s="104"/>
      <c r="AV2437" s="104"/>
      <c r="AW2437" s="104"/>
      <c r="AX2437" s="104"/>
      <c r="AY2437" s="104"/>
      <c r="AZ2437" s="104"/>
      <c r="BA2437" s="104"/>
      <c r="BB2437" s="104"/>
      <c r="BC2437" s="104"/>
      <c r="BD2437" s="104"/>
      <c r="BE2437" s="104"/>
      <c r="BF2437" s="104"/>
      <c r="BG2437" s="104"/>
      <c r="BH2437" s="104"/>
      <c r="BI2437" s="104"/>
      <c r="BJ2437" s="104"/>
      <c r="BK2437" s="104"/>
      <c r="BL2437" s="104"/>
      <c r="BM2437" s="104"/>
      <c r="BN2437" s="104"/>
      <c r="BO2437" s="104"/>
      <c r="BP2437" s="104"/>
      <c r="BQ2437" s="104"/>
      <c r="BR2437" s="104"/>
      <c r="BS2437" s="104"/>
      <c r="BT2437" s="104"/>
      <c r="BU2437" s="104"/>
      <c r="BV2437" s="104"/>
      <c r="BW2437" s="104"/>
      <c r="BX2437" s="104"/>
      <c r="BY2437" s="104"/>
      <c r="BZ2437" s="104"/>
      <c r="CA2437" s="104"/>
      <c r="CB2437" s="104"/>
      <c r="CC2437" s="104"/>
      <c r="CD2437" s="104"/>
      <c r="CE2437" s="104"/>
      <c r="CF2437" s="104"/>
      <c r="CG2437" s="104"/>
      <c r="CH2437" s="104"/>
      <c r="CI2437" s="104"/>
      <c r="CJ2437" s="104"/>
      <c r="CK2437" s="104"/>
      <c r="CL2437" s="104"/>
      <c r="CM2437" s="104"/>
      <c r="CN2437" s="104"/>
      <c r="CO2437" s="104"/>
      <c r="CP2437" s="104"/>
      <c r="CQ2437" s="104"/>
      <c r="CR2437" s="104"/>
      <c r="CS2437" s="104"/>
      <c r="CT2437" s="104"/>
      <c r="CU2437" s="104"/>
      <c r="CV2437" s="104"/>
      <c r="CW2437" s="104"/>
      <c r="CX2437" s="104"/>
      <c r="CY2437" s="104"/>
      <c r="CZ2437" s="104"/>
      <c r="DA2437" s="104"/>
      <c r="DB2437" s="104"/>
      <c r="DC2437" s="104"/>
      <c r="DD2437" s="104"/>
      <c r="DE2437" s="104"/>
      <c r="DF2437" s="104"/>
      <c r="DG2437" s="104"/>
      <c r="DH2437" s="104"/>
      <c r="DI2437" s="104"/>
      <c r="DJ2437" s="107"/>
    </row>
    <row r="2438" spans="1:114" x14ac:dyDescent="0.2">
      <c r="A2438" s="164"/>
      <c r="B2438" s="165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Q2438" s="116"/>
      <c r="R2438" s="116"/>
      <c r="S2438" s="116"/>
      <c r="T2438" s="116"/>
      <c r="U2438" s="116"/>
      <c r="V2438" s="116"/>
      <c r="W2438" s="116"/>
      <c r="X2438" s="116"/>
      <c r="Y2438" s="122"/>
      <c r="Z2438" s="104"/>
      <c r="AA2438" s="104"/>
      <c r="AB2438" s="104"/>
      <c r="AC2438" s="104"/>
      <c r="AD2438" s="104"/>
      <c r="AE2438" s="104"/>
      <c r="AF2438" s="104"/>
      <c r="AG2438" s="104"/>
      <c r="AH2438" s="104"/>
      <c r="AI2438" s="104"/>
      <c r="AJ2438" s="104"/>
      <c r="AK2438" s="104"/>
      <c r="AL2438" s="104"/>
      <c r="AM2438" s="104"/>
      <c r="AN2438" s="104"/>
      <c r="AO2438" s="104"/>
      <c r="AP2438" s="104"/>
      <c r="AQ2438" s="104"/>
      <c r="AR2438" s="104"/>
      <c r="AS2438" s="104"/>
      <c r="AT2438" s="104"/>
      <c r="AU2438" s="104"/>
      <c r="AV2438" s="104"/>
      <c r="AW2438" s="104"/>
      <c r="AX2438" s="104"/>
      <c r="AY2438" s="104"/>
      <c r="AZ2438" s="104"/>
      <c r="BA2438" s="104"/>
      <c r="BB2438" s="104"/>
      <c r="BC2438" s="104"/>
      <c r="BD2438" s="104"/>
      <c r="BE2438" s="104"/>
      <c r="BF2438" s="104"/>
      <c r="BG2438" s="104"/>
      <c r="BH2438" s="104"/>
      <c r="BI2438" s="104"/>
      <c r="BJ2438" s="104"/>
      <c r="BK2438" s="104"/>
      <c r="BL2438" s="104"/>
      <c r="BM2438" s="104"/>
      <c r="BN2438" s="104"/>
      <c r="BO2438" s="104"/>
      <c r="BP2438" s="104"/>
      <c r="BQ2438" s="104"/>
      <c r="BR2438" s="104"/>
      <c r="BS2438" s="104"/>
      <c r="BT2438" s="104"/>
      <c r="BU2438" s="104"/>
      <c r="BV2438" s="104"/>
      <c r="BW2438" s="104"/>
      <c r="BX2438" s="104"/>
      <c r="BY2438" s="104"/>
      <c r="BZ2438" s="104"/>
      <c r="CA2438" s="104"/>
      <c r="CB2438" s="104"/>
      <c r="CC2438" s="104"/>
      <c r="CD2438" s="104"/>
      <c r="CE2438" s="104"/>
      <c r="CF2438" s="104"/>
      <c r="CG2438" s="104"/>
      <c r="CH2438" s="104"/>
      <c r="CI2438" s="104"/>
      <c r="CJ2438" s="104"/>
      <c r="CK2438" s="104"/>
      <c r="CL2438" s="104"/>
      <c r="CM2438" s="104"/>
      <c r="CN2438" s="104"/>
      <c r="CO2438" s="104"/>
      <c r="CP2438" s="104"/>
      <c r="CQ2438" s="104"/>
      <c r="CR2438" s="104"/>
      <c r="CS2438" s="104"/>
      <c r="CT2438" s="104"/>
      <c r="CU2438" s="104"/>
      <c r="CV2438" s="104"/>
      <c r="CW2438" s="104"/>
      <c r="CX2438" s="104"/>
      <c r="CY2438" s="104"/>
      <c r="CZ2438" s="104"/>
      <c r="DA2438" s="104"/>
      <c r="DB2438" s="104"/>
      <c r="DC2438" s="104"/>
      <c r="DD2438" s="104"/>
      <c r="DE2438" s="104"/>
      <c r="DF2438" s="104"/>
      <c r="DG2438" s="104"/>
      <c r="DH2438" s="104"/>
      <c r="DI2438" s="104"/>
      <c r="DJ2438" s="107"/>
    </row>
    <row r="2439" spans="1:114" x14ac:dyDescent="0.2">
      <c r="A2439" s="164"/>
      <c r="B2439" s="165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Q2439" s="116"/>
      <c r="R2439" s="116"/>
      <c r="S2439" s="116"/>
      <c r="T2439" s="116"/>
      <c r="U2439" s="116"/>
      <c r="V2439" s="116"/>
      <c r="W2439" s="116"/>
      <c r="X2439" s="116"/>
      <c r="Y2439" s="122"/>
      <c r="Z2439" s="104"/>
      <c r="AA2439" s="104"/>
      <c r="AB2439" s="104"/>
      <c r="AC2439" s="104"/>
      <c r="AD2439" s="104"/>
      <c r="AE2439" s="104"/>
      <c r="AF2439" s="104"/>
      <c r="AG2439" s="104"/>
      <c r="AH2439" s="104"/>
      <c r="AI2439" s="104"/>
      <c r="AJ2439" s="104"/>
      <c r="AK2439" s="104"/>
      <c r="AL2439" s="104"/>
      <c r="AM2439" s="104"/>
      <c r="AN2439" s="104"/>
      <c r="AO2439" s="104"/>
      <c r="AP2439" s="104"/>
      <c r="AQ2439" s="104"/>
      <c r="AR2439" s="104"/>
      <c r="AS2439" s="104"/>
      <c r="AT2439" s="104"/>
      <c r="AU2439" s="104"/>
      <c r="AV2439" s="104"/>
      <c r="AW2439" s="104"/>
      <c r="AX2439" s="104"/>
      <c r="AY2439" s="104"/>
      <c r="AZ2439" s="104"/>
      <c r="BA2439" s="104"/>
      <c r="BB2439" s="104"/>
      <c r="BC2439" s="104"/>
      <c r="BD2439" s="104"/>
      <c r="BE2439" s="104"/>
      <c r="BF2439" s="104"/>
      <c r="BG2439" s="104"/>
      <c r="BH2439" s="104"/>
      <c r="BI2439" s="104"/>
      <c r="BJ2439" s="104"/>
      <c r="BK2439" s="104"/>
      <c r="BL2439" s="104"/>
      <c r="BM2439" s="104"/>
      <c r="BN2439" s="104"/>
      <c r="BO2439" s="104"/>
      <c r="BP2439" s="104"/>
      <c r="BQ2439" s="104"/>
      <c r="BR2439" s="104"/>
      <c r="BS2439" s="104"/>
      <c r="BT2439" s="104"/>
      <c r="BU2439" s="104"/>
      <c r="BV2439" s="104"/>
      <c r="BW2439" s="104"/>
      <c r="BX2439" s="104"/>
      <c r="BY2439" s="104"/>
      <c r="BZ2439" s="104"/>
      <c r="CA2439" s="104"/>
      <c r="CB2439" s="104"/>
      <c r="CC2439" s="104"/>
      <c r="CD2439" s="104"/>
      <c r="CE2439" s="104"/>
      <c r="CF2439" s="104"/>
      <c r="CG2439" s="104"/>
      <c r="CH2439" s="104"/>
      <c r="CI2439" s="104"/>
      <c r="CJ2439" s="104"/>
      <c r="CK2439" s="104"/>
      <c r="CL2439" s="104"/>
      <c r="CM2439" s="104"/>
      <c r="CN2439" s="104"/>
      <c r="CO2439" s="104"/>
      <c r="CP2439" s="104"/>
      <c r="CQ2439" s="104"/>
      <c r="CR2439" s="104"/>
      <c r="CS2439" s="104"/>
      <c r="CT2439" s="104"/>
      <c r="CU2439" s="104"/>
      <c r="CV2439" s="104"/>
      <c r="CW2439" s="104"/>
      <c r="CX2439" s="104"/>
      <c r="CY2439" s="104"/>
      <c r="CZ2439" s="104"/>
      <c r="DA2439" s="104"/>
      <c r="DB2439" s="104"/>
      <c r="DC2439" s="104"/>
      <c r="DD2439" s="104"/>
      <c r="DE2439" s="104"/>
      <c r="DF2439" s="104"/>
      <c r="DG2439" s="104"/>
      <c r="DH2439" s="104"/>
      <c r="DI2439" s="104"/>
      <c r="DJ2439" s="107"/>
    </row>
    <row r="2440" spans="1:114" x14ac:dyDescent="0.2">
      <c r="A2440" s="164"/>
      <c r="B2440" s="165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Q2440" s="116"/>
      <c r="R2440" s="116"/>
      <c r="S2440" s="116"/>
      <c r="T2440" s="116"/>
      <c r="U2440" s="116"/>
      <c r="V2440" s="116"/>
      <c r="W2440" s="116"/>
      <c r="X2440" s="116"/>
      <c r="Y2440" s="122"/>
      <c r="Z2440" s="104"/>
      <c r="AA2440" s="104"/>
      <c r="AB2440" s="104"/>
      <c r="AC2440" s="104"/>
      <c r="AD2440" s="104"/>
      <c r="AE2440" s="104"/>
      <c r="AF2440" s="104"/>
      <c r="AG2440" s="104"/>
      <c r="AH2440" s="104"/>
      <c r="AI2440" s="104"/>
      <c r="AJ2440" s="104"/>
      <c r="AK2440" s="104"/>
      <c r="AL2440" s="104"/>
      <c r="AM2440" s="104"/>
      <c r="AN2440" s="104"/>
      <c r="AO2440" s="104"/>
      <c r="AP2440" s="104"/>
      <c r="AQ2440" s="104"/>
      <c r="AR2440" s="104"/>
      <c r="AS2440" s="104"/>
      <c r="AT2440" s="104"/>
      <c r="AU2440" s="104"/>
      <c r="AV2440" s="104"/>
      <c r="AW2440" s="104"/>
      <c r="AX2440" s="104"/>
      <c r="AY2440" s="104"/>
      <c r="AZ2440" s="104"/>
      <c r="BA2440" s="104"/>
      <c r="BB2440" s="104"/>
      <c r="BC2440" s="104"/>
      <c r="BD2440" s="104"/>
      <c r="BE2440" s="104"/>
      <c r="BF2440" s="104"/>
      <c r="BG2440" s="104"/>
      <c r="BH2440" s="104"/>
      <c r="BI2440" s="104"/>
      <c r="BJ2440" s="104"/>
      <c r="BK2440" s="104"/>
      <c r="BL2440" s="104"/>
      <c r="BM2440" s="104"/>
      <c r="BN2440" s="104"/>
      <c r="BO2440" s="104"/>
      <c r="BP2440" s="104"/>
      <c r="BQ2440" s="104"/>
      <c r="BR2440" s="104"/>
      <c r="BS2440" s="104"/>
      <c r="BT2440" s="104"/>
      <c r="BU2440" s="104"/>
      <c r="BV2440" s="104"/>
      <c r="BW2440" s="104"/>
      <c r="BX2440" s="104"/>
      <c r="BY2440" s="104"/>
      <c r="BZ2440" s="104"/>
      <c r="CA2440" s="104"/>
      <c r="CB2440" s="104"/>
      <c r="CC2440" s="104"/>
      <c r="CD2440" s="104"/>
      <c r="CE2440" s="104"/>
      <c r="CF2440" s="104"/>
      <c r="CG2440" s="104"/>
      <c r="CH2440" s="104"/>
      <c r="CI2440" s="104"/>
      <c r="CJ2440" s="104"/>
      <c r="CK2440" s="104"/>
      <c r="CL2440" s="104"/>
      <c r="CM2440" s="104"/>
      <c r="CN2440" s="104"/>
      <c r="CO2440" s="104"/>
      <c r="CP2440" s="104"/>
      <c r="CQ2440" s="104"/>
      <c r="CR2440" s="104"/>
      <c r="CS2440" s="104"/>
      <c r="CT2440" s="104"/>
      <c r="CU2440" s="104"/>
      <c r="CV2440" s="104"/>
      <c r="CW2440" s="104"/>
      <c r="CX2440" s="104"/>
      <c r="CY2440" s="104"/>
      <c r="CZ2440" s="104"/>
      <c r="DA2440" s="104"/>
      <c r="DB2440" s="104"/>
      <c r="DC2440" s="104"/>
      <c r="DD2440" s="104"/>
      <c r="DE2440" s="104"/>
      <c r="DF2440" s="104"/>
      <c r="DG2440" s="104"/>
      <c r="DH2440" s="104"/>
      <c r="DI2440" s="104"/>
      <c r="DJ2440" s="107"/>
    </row>
    <row r="2441" spans="1:114" x14ac:dyDescent="0.2">
      <c r="A2441" s="164"/>
      <c r="B2441" s="165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Q2441" s="116"/>
      <c r="R2441" s="116"/>
      <c r="S2441" s="116"/>
      <c r="T2441" s="116"/>
      <c r="U2441" s="116"/>
      <c r="V2441" s="116"/>
      <c r="W2441" s="116"/>
      <c r="X2441" s="116"/>
      <c r="Y2441" s="122"/>
      <c r="Z2441" s="104"/>
      <c r="AA2441" s="104"/>
      <c r="AB2441" s="104"/>
      <c r="AC2441" s="104"/>
      <c r="AD2441" s="104"/>
      <c r="AE2441" s="104"/>
      <c r="AF2441" s="104"/>
      <c r="AG2441" s="104"/>
      <c r="AH2441" s="104"/>
      <c r="AI2441" s="104"/>
      <c r="AJ2441" s="104"/>
      <c r="AK2441" s="104"/>
      <c r="AL2441" s="104"/>
      <c r="AM2441" s="104"/>
      <c r="AN2441" s="104"/>
      <c r="AO2441" s="104"/>
      <c r="AP2441" s="104"/>
      <c r="AQ2441" s="104"/>
      <c r="AR2441" s="104"/>
      <c r="AS2441" s="104"/>
      <c r="AT2441" s="104"/>
      <c r="AU2441" s="104"/>
      <c r="AV2441" s="104"/>
      <c r="AW2441" s="104"/>
      <c r="AX2441" s="104"/>
      <c r="AY2441" s="104"/>
      <c r="AZ2441" s="104"/>
      <c r="BA2441" s="104"/>
      <c r="BB2441" s="104"/>
      <c r="BC2441" s="104"/>
      <c r="BD2441" s="104"/>
      <c r="BE2441" s="104"/>
      <c r="BF2441" s="104"/>
      <c r="BG2441" s="104"/>
      <c r="BH2441" s="104"/>
      <c r="BI2441" s="104"/>
      <c r="BJ2441" s="104"/>
      <c r="BK2441" s="104"/>
      <c r="BL2441" s="104"/>
      <c r="BM2441" s="104"/>
      <c r="BN2441" s="104"/>
      <c r="BO2441" s="104"/>
      <c r="BP2441" s="104"/>
      <c r="BQ2441" s="104"/>
      <c r="BR2441" s="104"/>
      <c r="BS2441" s="104"/>
      <c r="BT2441" s="104"/>
      <c r="BU2441" s="104"/>
      <c r="BV2441" s="104"/>
      <c r="BW2441" s="104"/>
      <c r="BX2441" s="104"/>
      <c r="BY2441" s="104"/>
      <c r="BZ2441" s="104"/>
      <c r="CA2441" s="104"/>
      <c r="CB2441" s="104"/>
      <c r="CC2441" s="104"/>
      <c r="CD2441" s="104"/>
      <c r="CE2441" s="104"/>
      <c r="CF2441" s="104"/>
      <c r="CG2441" s="104"/>
      <c r="CH2441" s="104"/>
      <c r="CI2441" s="104"/>
      <c r="CJ2441" s="104"/>
      <c r="CK2441" s="104"/>
      <c r="CL2441" s="104"/>
      <c r="CM2441" s="104"/>
      <c r="CN2441" s="104"/>
      <c r="CO2441" s="104"/>
      <c r="CP2441" s="104"/>
      <c r="CQ2441" s="104"/>
      <c r="CR2441" s="104"/>
      <c r="CS2441" s="104"/>
      <c r="CT2441" s="104"/>
      <c r="CU2441" s="104"/>
      <c r="CV2441" s="104"/>
      <c r="CW2441" s="104"/>
      <c r="CX2441" s="104"/>
      <c r="CY2441" s="104"/>
      <c r="CZ2441" s="104"/>
      <c r="DA2441" s="104"/>
      <c r="DB2441" s="104"/>
      <c r="DC2441" s="104"/>
      <c r="DD2441" s="104"/>
      <c r="DE2441" s="104"/>
      <c r="DF2441" s="104"/>
      <c r="DG2441" s="104"/>
      <c r="DH2441" s="104"/>
      <c r="DI2441" s="104"/>
      <c r="DJ2441" s="107"/>
    </row>
    <row r="2442" spans="1:114" x14ac:dyDescent="0.2">
      <c r="A2442" s="164"/>
      <c r="B2442" s="165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Q2442" s="116"/>
      <c r="R2442" s="116"/>
      <c r="S2442" s="116"/>
      <c r="T2442" s="116"/>
      <c r="U2442" s="116"/>
      <c r="V2442" s="116"/>
      <c r="W2442" s="116"/>
      <c r="X2442" s="116"/>
      <c r="Y2442" s="122"/>
      <c r="Z2442" s="104"/>
      <c r="AA2442" s="104"/>
      <c r="AB2442" s="104"/>
      <c r="AC2442" s="104"/>
      <c r="AD2442" s="104"/>
      <c r="AE2442" s="104"/>
      <c r="AF2442" s="104"/>
      <c r="AG2442" s="104"/>
      <c r="AH2442" s="104"/>
      <c r="AI2442" s="104"/>
      <c r="AJ2442" s="104"/>
      <c r="AK2442" s="104"/>
      <c r="AL2442" s="104"/>
      <c r="AM2442" s="104"/>
      <c r="AN2442" s="104"/>
      <c r="AO2442" s="104"/>
      <c r="AP2442" s="104"/>
      <c r="AQ2442" s="104"/>
      <c r="AR2442" s="104"/>
      <c r="AS2442" s="104"/>
      <c r="AT2442" s="104"/>
      <c r="AU2442" s="104"/>
      <c r="AV2442" s="104"/>
      <c r="AW2442" s="104"/>
      <c r="AX2442" s="104"/>
      <c r="AY2442" s="104"/>
      <c r="AZ2442" s="104"/>
      <c r="BA2442" s="104"/>
      <c r="BB2442" s="104"/>
      <c r="BC2442" s="104"/>
      <c r="BD2442" s="104"/>
      <c r="BE2442" s="104"/>
      <c r="BF2442" s="104"/>
      <c r="BG2442" s="104"/>
      <c r="BH2442" s="104"/>
      <c r="BI2442" s="104"/>
      <c r="BJ2442" s="104"/>
      <c r="BK2442" s="104"/>
      <c r="BL2442" s="104"/>
      <c r="BM2442" s="104"/>
      <c r="BN2442" s="104"/>
      <c r="BO2442" s="104"/>
      <c r="BP2442" s="104"/>
      <c r="BQ2442" s="104"/>
      <c r="BR2442" s="104"/>
      <c r="BS2442" s="104"/>
      <c r="BT2442" s="104"/>
      <c r="BU2442" s="104"/>
      <c r="BV2442" s="104"/>
      <c r="BW2442" s="104"/>
      <c r="BX2442" s="104"/>
      <c r="BY2442" s="104"/>
      <c r="BZ2442" s="104"/>
      <c r="CA2442" s="104"/>
      <c r="CB2442" s="104"/>
      <c r="CC2442" s="104"/>
      <c r="CD2442" s="104"/>
      <c r="CE2442" s="104"/>
      <c r="CF2442" s="104"/>
      <c r="CG2442" s="104"/>
      <c r="CH2442" s="104"/>
      <c r="CI2442" s="104"/>
      <c r="CJ2442" s="104"/>
      <c r="CK2442" s="104"/>
      <c r="CL2442" s="104"/>
      <c r="CM2442" s="104"/>
      <c r="CN2442" s="104"/>
      <c r="CO2442" s="104"/>
      <c r="CP2442" s="104"/>
      <c r="CQ2442" s="104"/>
      <c r="CR2442" s="104"/>
      <c r="CS2442" s="104"/>
      <c r="CT2442" s="104"/>
      <c r="CU2442" s="104"/>
      <c r="CV2442" s="104"/>
      <c r="CW2442" s="104"/>
      <c r="CX2442" s="104"/>
      <c r="CY2442" s="104"/>
      <c r="CZ2442" s="104"/>
      <c r="DA2442" s="104"/>
      <c r="DB2442" s="104"/>
      <c r="DC2442" s="104"/>
      <c r="DD2442" s="104"/>
      <c r="DE2442" s="104"/>
      <c r="DF2442" s="104"/>
      <c r="DG2442" s="104"/>
      <c r="DH2442" s="104"/>
      <c r="DI2442" s="104"/>
      <c r="DJ2442" s="107"/>
    </row>
    <row r="2443" spans="1:114" x14ac:dyDescent="0.2">
      <c r="A2443" s="164"/>
      <c r="B2443" s="165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Q2443" s="116"/>
      <c r="R2443" s="116"/>
      <c r="S2443" s="116"/>
      <c r="T2443" s="116"/>
      <c r="U2443" s="116"/>
      <c r="V2443" s="116"/>
      <c r="W2443" s="116"/>
      <c r="X2443" s="116"/>
      <c r="Y2443" s="122"/>
      <c r="Z2443" s="104"/>
      <c r="AA2443" s="104"/>
      <c r="AB2443" s="104"/>
      <c r="AC2443" s="104"/>
      <c r="AD2443" s="104"/>
      <c r="AE2443" s="104"/>
      <c r="AF2443" s="104"/>
      <c r="AG2443" s="104"/>
      <c r="AH2443" s="104"/>
      <c r="AI2443" s="104"/>
      <c r="AJ2443" s="104"/>
      <c r="AK2443" s="104"/>
      <c r="AL2443" s="104"/>
      <c r="AM2443" s="104"/>
      <c r="AN2443" s="104"/>
      <c r="AO2443" s="104"/>
      <c r="AP2443" s="104"/>
      <c r="AQ2443" s="104"/>
      <c r="AR2443" s="104"/>
      <c r="AS2443" s="104"/>
      <c r="AT2443" s="104"/>
      <c r="AU2443" s="104"/>
      <c r="AV2443" s="104"/>
      <c r="AW2443" s="104"/>
      <c r="AX2443" s="104"/>
      <c r="AY2443" s="104"/>
      <c r="AZ2443" s="104"/>
      <c r="BA2443" s="104"/>
      <c r="BB2443" s="104"/>
      <c r="BC2443" s="104"/>
      <c r="BD2443" s="104"/>
      <c r="BE2443" s="104"/>
      <c r="BF2443" s="104"/>
      <c r="BG2443" s="104"/>
      <c r="BH2443" s="104"/>
      <c r="BI2443" s="104"/>
      <c r="BJ2443" s="104"/>
      <c r="BK2443" s="104"/>
      <c r="BL2443" s="104"/>
      <c r="BM2443" s="104"/>
      <c r="BN2443" s="104"/>
      <c r="BO2443" s="104"/>
      <c r="BP2443" s="104"/>
      <c r="BQ2443" s="104"/>
      <c r="BR2443" s="104"/>
      <c r="BS2443" s="104"/>
      <c r="BT2443" s="104"/>
      <c r="BU2443" s="104"/>
      <c r="BV2443" s="104"/>
      <c r="BW2443" s="104"/>
      <c r="BX2443" s="104"/>
      <c r="BY2443" s="104"/>
      <c r="BZ2443" s="104"/>
      <c r="CA2443" s="104"/>
      <c r="CB2443" s="104"/>
      <c r="CC2443" s="104"/>
      <c r="CD2443" s="104"/>
      <c r="CE2443" s="104"/>
      <c r="CF2443" s="104"/>
      <c r="CG2443" s="104"/>
      <c r="CH2443" s="104"/>
      <c r="CI2443" s="104"/>
      <c r="CJ2443" s="104"/>
      <c r="CK2443" s="104"/>
      <c r="CL2443" s="104"/>
      <c r="CM2443" s="104"/>
      <c r="CN2443" s="104"/>
      <c r="CO2443" s="104"/>
      <c r="CP2443" s="104"/>
      <c r="CQ2443" s="104"/>
      <c r="CR2443" s="104"/>
      <c r="CS2443" s="104"/>
      <c r="CT2443" s="104"/>
      <c r="CU2443" s="104"/>
      <c r="CV2443" s="104"/>
      <c r="CW2443" s="104"/>
      <c r="CX2443" s="104"/>
      <c r="CY2443" s="104"/>
      <c r="CZ2443" s="104"/>
      <c r="DA2443" s="104"/>
      <c r="DB2443" s="104"/>
      <c r="DC2443" s="104"/>
      <c r="DD2443" s="104"/>
      <c r="DE2443" s="104"/>
      <c r="DF2443" s="104"/>
      <c r="DG2443" s="104"/>
      <c r="DH2443" s="104"/>
      <c r="DI2443" s="104"/>
      <c r="DJ2443" s="107"/>
    </row>
    <row r="2444" spans="1:114" x14ac:dyDescent="0.2">
      <c r="A2444" s="164"/>
      <c r="B2444" s="165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Q2444" s="116"/>
      <c r="R2444" s="116"/>
      <c r="S2444" s="116"/>
      <c r="T2444" s="116"/>
      <c r="U2444" s="116"/>
      <c r="V2444" s="116"/>
      <c r="W2444" s="116"/>
      <c r="X2444" s="116"/>
      <c r="Y2444" s="122"/>
      <c r="Z2444" s="104"/>
      <c r="AA2444" s="104"/>
      <c r="AB2444" s="104"/>
      <c r="AC2444" s="104"/>
      <c r="AD2444" s="104"/>
      <c r="AE2444" s="104"/>
      <c r="AF2444" s="104"/>
      <c r="AG2444" s="104"/>
      <c r="AH2444" s="104"/>
      <c r="AI2444" s="104"/>
      <c r="AJ2444" s="104"/>
      <c r="AK2444" s="104"/>
      <c r="AL2444" s="104"/>
      <c r="AM2444" s="104"/>
      <c r="AN2444" s="104"/>
      <c r="AO2444" s="104"/>
      <c r="AP2444" s="104"/>
      <c r="AQ2444" s="104"/>
      <c r="AR2444" s="104"/>
      <c r="AS2444" s="104"/>
      <c r="AT2444" s="104"/>
      <c r="AU2444" s="104"/>
      <c r="AV2444" s="104"/>
      <c r="AW2444" s="104"/>
      <c r="AX2444" s="104"/>
      <c r="AY2444" s="104"/>
      <c r="AZ2444" s="104"/>
      <c r="BA2444" s="104"/>
      <c r="BB2444" s="104"/>
      <c r="BC2444" s="104"/>
      <c r="BD2444" s="104"/>
      <c r="BE2444" s="104"/>
      <c r="BF2444" s="104"/>
      <c r="BG2444" s="104"/>
      <c r="BH2444" s="104"/>
      <c r="BI2444" s="104"/>
      <c r="BJ2444" s="104"/>
      <c r="BK2444" s="104"/>
      <c r="BL2444" s="104"/>
      <c r="BM2444" s="104"/>
      <c r="BN2444" s="104"/>
      <c r="BO2444" s="104"/>
      <c r="BP2444" s="104"/>
      <c r="BQ2444" s="104"/>
      <c r="BR2444" s="104"/>
      <c r="BS2444" s="104"/>
      <c r="BT2444" s="104"/>
      <c r="BU2444" s="104"/>
      <c r="BV2444" s="104"/>
      <c r="BW2444" s="104"/>
      <c r="BX2444" s="104"/>
      <c r="BY2444" s="104"/>
      <c r="BZ2444" s="104"/>
      <c r="CA2444" s="104"/>
      <c r="CB2444" s="104"/>
      <c r="CC2444" s="104"/>
      <c r="CD2444" s="104"/>
      <c r="CE2444" s="104"/>
      <c r="CF2444" s="104"/>
      <c r="CG2444" s="104"/>
      <c r="CH2444" s="104"/>
      <c r="CI2444" s="104"/>
      <c r="CJ2444" s="104"/>
      <c r="CK2444" s="104"/>
      <c r="CL2444" s="104"/>
      <c r="CM2444" s="104"/>
      <c r="CN2444" s="104"/>
      <c r="CO2444" s="104"/>
      <c r="CP2444" s="104"/>
      <c r="CQ2444" s="104"/>
      <c r="CR2444" s="104"/>
      <c r="CS2444" s="104"/>
      <c r="CT2444" s="104"/>
      <c r="CU2444" s="104"/>
      <c r="CV2444" s="104"/>
      <c r="CW2444" s="104"/>
      <c r="CX2444" s="104"/>
      <c r="CY2444" s="104"/>
      <c r="CZ2444" s="104"/>
      <c r="DA2444" s="104"/>
      <c r="DB2444" s="104"/>
      <c r="DC2444" s="104"/>
      <c r="DD2444" s="104"/>
      <c r="DE2444" s="104"/>
      <c r="DF2444" s="104"/>
      <c r="DG2444" s="104"/>
      <c r="DH2444" s="104"/>
      <c r="DI2444" s="104"/>
      <c r="DJ2444" s="107"/>
    </row>
    <row r="2445" spans="1:114" x14ac:dyDescent="0.2">
      <c r="A2445" s="164"/>
      <c r="B2445" s="165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Q2445" s="116"/>
      <c r="R2445" s="116"/>
      <c r="S2445" s="116"/>
      <c r="T2445" s="116"/>
      <c r="U2445" s="116"/>
      <c r="V2445" s="116"/>
      <c r="W2445" s="116"/>
      <c r="X2445" s="116"/>
      <c r="Y2445" s="122"/>
      <c r="Z2445" s="104"/>
      <c r="AA2445" s="104"/>
      <c r="AB2445" s="104"/>
      <c r="AC2445" s="104"/>
      <c r="AD2445" s="104"/>
      <c r="AE2445" s="104"/>
      <c r="AF2445" s="104"/>
      <c r="AG2445" s="104"/>
      <c r="AH2445" s="104"/>
      <c r="AI2445" s="104"/>
      <c r="AJ2445" s="104"/>
      <c r="AK2445" s="104"/>
      <c r="AL2445" s="104"/>
      <c r="AM2445" s="104"/>
      <c r="AN2445" s="104"/>
      <c r="AO2445" s="104"/>
      <c r="AP2445" s="104"/>
      <c r="AQ2445" s="104"/>
      <c r="AR2445" s="104"/>
      <c r="AS2445" s="104"/>
      <c r="AT2445" s="104"/>
      <c r="AU2445" s="104"/>
      <c r="AV2445" s="104"/>
      <c r="AW2445" s="104"/>
      <c r="AX2445" s="104"/>
      <c r="AY2445" s="104"/>
      <c r="AZ2445" s="104"/>
      <c r="BA2445" s="104"/>
      <c r="BB2445" s="104"/>
      <c r="BC2445" s="104"/>
      <c r="BD2445" s="104"/>
      <c r="BE2445" s="104"/>
      <c r="BF2445" s="104"/>
      <c r="BG2445" s="104"/>
      <c r="BH2445" s="104"/>
      <c r="BI2445" s="104"/>
      <c r="BJ2445" s="104"/>
      <c r="BK2445" s="104"/>
      <c r="BL2445" s="104"/>
      <c r="BM2445" s="104"/>
      <c r="BN2445" s="104"/>
      <c r="BO2445" s="104"/>
      <c r="BP2445" s="104"/>
      <c r="BQ2445" s="104"/>
      <c r="BR2445" s="104"/>
      <c r="BS2445" s="104"/>
      <c r="BT2445" s="104"/>
      <c r="BU2445" s="104"/>
      <c r="BV2445" s="104"/>
      <c r="BW2445" s="104"/>
      <c r="BX2445" s="104"/>
      <c r="BY2445" s="104"/>
      <c r="BZ2445" s="104"/>
      <c r="CA2445" s="104"/>
      <c r="CB2445" s="104"/>
      <c r="CC2445" s="104"/>
      <c r="CD2445" s="104"/>
      <c r="CE2445" s="104"/>
      <c r="CF2445" s="104"/>
      <c r="CG2445" s="104"/>
      <c r="CH2445" s="104"/>
      <c r="CI2445" s="104"/>
      <c r="CJ2445" s="104"/>
      <c r="CK2445" s="104"/>
      <c r="CL2445" s="104"/>
      <c r="CM2445" s="104"/>
      <c r="CN2445" s="104"/>
      <c r="CO2445" s="104"/>
      <c r="CP2445" s="104"/>
      <c r="CQ2445" s="104"/>
      <c r="CR2445" s="104"/>
      <c r="CS2445" s="104"/>
      <c r="CT2445" s="104"/>
      <c r="CU2445" s="104"/>
      <c r="CV2445" s="104"/>
      <c r="CW2445" s="104"/>
      <c r="CX2445" s="104"/>
      <c r="CY2445" s="104"/>
      <c r="CZ2445" s="104"/>
      <c r="DA2445" s="104"/>
      <c r="DB2445" s="104"/>
      <c r="DC2445" s="104"/>
      <c r="DD2445" s="104"/>
      <c r="DE2445" s="104"/>
      <c r="DF2445" s="104"/>
      <c r="DG2445" s="104"/>
      <c r="DH2445" s="104"/>
      <c r="DI2445" s="104"/>
      <c r="DJ2445" s="107"/>
    </row>
    <row r="2446" spans="1:114" x14ac:dyDescent="0.2">
      <c r="A2446" s="164"/>
      <c r="B2446" s="165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Q2446" s="116"/>
      <c r="R2446" s="116"/>
      <c r="S2446" s="116"/>
      <c r="T2446" s="116"/>
      <c r="U2446" s="116"/>
      <c r="V2446" s="116"/>
      <c r="W2446" s="116"/>
      <c r="X2446" s="116"/>
      <c r="Y2446" s="122"/>
      <c r="Z2446" s="104"/>
      <c r="AA2446" s="104"/>
      <c r="AB2446" s="104"/>
      <c r="AC2446" s="104"/>
      <c r="AD2446" s="104"/>
      <c r="AE2446" s="104"/>
      <c r="AF2446" s="104"/>
      <c r="AG2446" s="104"/>
      <c r="AH2446" s="104"/>
      <c r="AI2446" s="104"/>
      <c r="AJ2446" s="104"/>
      <c r="AK2446" s="104"/>
      <c r="AL2446" s="104"/>
      <c r="AM2446" s="104"/>
      <c r="AN2446" s="104"/>
      <c r="AO2446" s="104"/>
      <c r="AP2446" s="104"/>
      <c r="AQ2446" s="104"/>
      <c r="AR2446" s="104"/>
      <c r="AS2446" s="104"/>
      <c r="AT2446" s="104"/>
      <c r="AU2446" s="104"/>
      <c r="AV2446" s="104"/>
      <c r="AW2446" s="104"/>
      <c r="AX2446" s="104"/>
      <c r="AY2446" s="104"/>
      <c r="AZ2446" s="104"/>
      <c r="BA2446" s="104"/>
      <c r="BB2446" s="104"/>
      <c r="BC2446" s="104"/>
      <c r="BD2446" s="104"/>
      <c r="BE2446" s="104"/>
      <c r="BF2446" s="104"/>
      <c r="BG2446" s="104"/>
      <c r="BH2446" s="104"/>
      <c r="BI2446" s="104"/>
      <c r="BJ2446" s="104"/>
      <c r="BK2446" s="104"/>
      <c r="BL2446" s="104"/>
      <c r="BM2446" s="104"/>
      <c r="BN2446" s="104"/>
      <c r="BO2446" s="104"/>
      <c r="BP2446" s="104"/>
      <c r="BQ2446" s="104"/>
      <c r="BR2446" s="104"/>
      <c r="BS2446" s="104"/>
      <c r="BT2446" s="104"/>
      <c r="BU2446" s="104"/>
      <c r="BV2446" s="104"/>
      <c r="BW2446" s="104"/>
      <c r="BX2446" s="104"/>
      <c r="BY2446" s="104"/>
      <c r="BZ2446" s="104"/>
      <c r="CA2446" s="104"/>
      <c r="CB2446" s="104"/>
      <c r="CC2446" s="104"/>
      <c r="CD2446" s="104"/>
      <c r="CE2446" s="104"/>
      <c r="CF2446" s="104"/>
      <c r="CG2446" s="104"/>
      <c r="CH2446" s="104"/>
      <c r="CI2446" s="104"/>
      <c r="CJ2446" s="104"/>
      <c r="CK2446" s="104"/>
      <c r="CL2446" s="104"/>
      <c r="CM2446" s="104"/>
      <c r="CN2446" s="104"/>
      <c r="CO2446" s="104"/>
      <c r="CP2446" s="104"/>
      <c r="CQ2446" s="104"/>
      <c r="CR2446" s="104"/>
      <c r="CS2446" s="104"/>
      <c r="CT2446" s="104"/>
      <c r="CU2446" s="104"/>
      <c r="CV2446" s="104"/>
      <c r="CW2446" s="104"/>
      <c r="CX2446" s="104"/>
      <c r="CY2446" s="104"/>
      <c r="CZ2446" s="104"/>
      <c r="DA2446" s="104"/>
      <c r="DB2446" s="104"/>
      <c r="DC2446" s="104"/>
      <c r="DD2446" s="104"/>
      <c r="DE2446" s="104"/>
      <c r="DF2446" s="104"/>
      <c r="DG2446" s="104"/>
      <c r="DH2446" s="104"/>
      <c r="DI2446" s="104"/>
      <c r="DJ2446" s="107"/>
    </row>
    <row r="2447" spans="1:114" x14ac:dyDescent="0.2">
      <c r="A2447" s="164"/>
      <c r="B2447" s="165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Q2447" s="116"/>
      <c r="R2447" s="116"/>
      <c r="S2447" s="116"/>
      <c r="T2447" s="116"/>
      <c r="U2447" s="116"/>
      <c r="V2447" s="116"/>
      <c r="W2447" s="116"/>
      <c r="X2447" s="116"/>
      <c r="Y2447" s="122"/>
      <c r="Z2447" s="104"/>
      <c r="AA2447" s="104"/>
      <c r="AB2447" s="104"/>
      <c r="AC2447" s="104"/>
      <c r="AD2447" s="104"/>
      <c r="AE2447" s="104"/>
      <c r="AF2447" s="104"/>
      <c r="AG2447" s="104"/>
      <c r="AH2447" s="104"/>
      <c r="AI2447" s="104"/>
      <c r="AJ2447" s="104"/>
      <c r="AK2447" s="104"/>
      <c r="AL2447" s="104"/>
      <c r="AM2447" s="104"/>
      <c r="AN2447" s="104"/>
      <c r="AO2447" s="104"/>
      <c r="AP2447" s="104"/>
      <c r="AQ2447" s="104"/>
      <c r="AR2447" s="104"/>
      <c r="AS2447" s="104"/>
      <c r="AT2447" s="104"/>
      <c r="AU2447" s="104"/>
      <c r="AV2447" s="104"/>
      <c r="AW2447" s="104"/>
      <c r="AX2447" s="104"/>
      <c r="AY2447" s="104"/>
      <c r="AZ2447" s="104"/>
      <c r="BA2447" s="104"/>
      <c r="BB2447" s="104"/>
      <c r="BC2447" s="104"/>
      <c r="BD2447" s="104"/>
      <c r="BE2447" s="104"/>
      <c r="BF2447" s="104"/>
      <c r="BG2447" s="104"/>
      <c r="BH2447" s="104"/>
      <c r="BI2447" s="104"/>
      <c r="BJ2447" s="104"/>
      <c r="BK2447" s="104"/>
      <c r="BL2447" s="104"/>
      <c r="BM2447" s="104"/>
      <c r="BN2447" s="104"/>
      <c r="BO2447" s="104"/>
      <c r="BP2447" s="104"/>
      <c r="BQ2447" s="104"/>
      <c r="BR2447" s="104"/>
      <c r="BS2447" s="104"/>
      <c r="BT2447" s="104"/>
      <c r="BU2447" s="104"/>
      <c r="BV2447" s="104"/>
      <c r="BW2447" s="104"/>
      <c r="BX2447" s="104"/>
      <c r="BY2447" s="104"/>
      <c r="BZ2447" s="104"/>
      <c r="CA2447" s="104"/>
      <c r="CB2447" s="104"/>
      <c r="CC2447" s="104"/>
      <c r="CD2447" s="104"/>
      <c r="CE2447" s="104"/>
      <c r="CF2447" s="104"/>
      <c r="CG2447" s="104"/>
      <c r="CH2447" s="104"/>
      <c r="CI2447" s="104"/>
      <c r="CJ2447" s="104"/>
      <c r="CK2447" s="104"/>
      <c r="CL2447" s="104"/>
      <c r="CM2447" s="104"/>
      <c r="CN2447" s="104"/>
      <c r="CO2447" s="104"/>
      <c r="CP2447" s="104"/>
      <c r="CQ2447" s="104"/>
      <c r="CR2447" s="104"/>
      <c r="CS2447" s="104"/>
      <c r="CT2447" s="104"/>
      <c r="CU2447" s="104"/>
      <c r="CV2447" s="104"/>
      <c r="CW2447" s="104"/>
      <c r="CX2447" s="104"/>
      <c r="CY2447" s="104"/>
      <c r="CZ2447" s="104"/>
      <c r="DA2447" s="104"/>
      <c r="DB2447" s="104"/>
      <c r="DC2447" s="104"/>
      <c r="DD2447" s="104"/>
      <c r="DE2447" s="104"/>
      <c r="DF2447" s="104"/>
      <c r="DG2447" s="104"/>
      <c r="DH2447" s="104"/>
      <c r="DI2447" s="104"/>
      <c r="DJ2447" s="107"/>
    </row>
    <row r="2448" spans="1:114" x14ac:dyDescent="0.2">
      <c r="A2448" s="164"/>
      <c r="B2448" s="165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Q2448" s="116"/>
      <c r="R2448" s="116"/>
      <c r="S2448" s="116"/>
      <c r="T2448" s="116"/>
      <c r="U2448" s="116"/>
      <c r="V2448" s="116"/>
      <c r="W2448" s="116"/>
      <c r="X2448" s="116"/>
      <c r="Y2448" s="122"/>
      <c r="Z2448" s="104"/>
      <c r="AA2448" s="104"/>
      <c r="AB2448" s="104"/>
      <c r="AC2448" s="104"/>
      <c r="AD2448" s="104"/>
      <c r="AE2448" s="104"/>
      <c r="AF2448" s="104"/>
      <c r="AG2448" s="104"/>
      <c r="AH2448" s="104"/>
      <c r="AI2448" s="104"/>
      <c r="AJ2448" s="104"/>
      <c r="AK2448" s="104"/>
      <c r="AL2448" s="104"/>
      <c r="AM2448" s="104"/>
      <c r="AN2448" s="104"/>
      <c r="AO2448" s="104"/>
      <c r="AP2448" s="104"/>
      <c r="AQ2448" s="104"/>
      <c r="AR2448" s="104"/>
      <c r="AS2448" s="104"/>
      <c r="AT2448" s="104"/>
      <c r="AU2448" s="104"/>
      <c r="AV2448" s="104"/>
      <c r="AW2448" s="104"/>
      <c r="AX2448" s="104"/>
      <c r="AY2448" s="104"/>
      <c r="AZ2448" s="104"/>
      <c r="BA2448" s="104"/>
      <c r="BB2448" s="104"/>
      <c r="BC2448" s="104"/>
      <c r="BD2448" s="104"/>
      <c r="BE2448" s="104"/>
      <c r="BF2448" s="104"/>
      <c r="BG2448" s="104"/>
      <c r="BH2448" s="104"/>
      <c r="BI2448" s="104"/>
      <c r="BJ2448" s="104"/>
      <c r="BK2448" s="104"/>
      <c r="BL2448" s="104"/>
      <c r="BM2448" s="104"/>
      <c r="BN2448" s="104"/>
      <c r="BO2448" s="104"/>
      <c r="BP2448" s="104"/>
      <c r="BQ2448" s="104"/>
      <c r="BR2448" s="104"/>
      <c r="BS2448" s="104"/>
      <c r="BT2448" s="104"/>
      <c r="BU2448" s="104"/>
      <c r="BV2448" s="104"/>
      <c r="BW2448" s="104"/>
      <c r="BX2448" s="104"/>
      <c r="BY2448" s="104"/>
      <c r="BZ2448" s="104"/>
      <c r="CA2448" s="104"/>
      <c r="CB2448" s="104"/>
      <c r="CC2448" s="104"/>
      <c r="CD2448" s="104"/>
      <c r="CE2448" s="104"/>
      <c r="CF2448" s="104"/>
      <c r="CG2448" s="104"/>
      <c r="CH2448" s="104"/>
      <c r="CI2448" s="104"/>
      <c r="CJ2448" s="104"/>
      <c r="CK2448" s="104"/>
      <c r="CL2448" s="104"/>
      <c r="CM2448" s="104"/>
      <c r="CN2448" s="104"/>
      <c r="CO2448" s="104"/>
      <c r="CP2448" s="104"/>
      <c r="CQ2448" s="104"/>
      <c r="CR2448" s="104"/>
      <c r="CS2448" s="104"/>
      <c r="CT2448" s="104"/>
      <c r="CU2448" s="104"/>
      <c r="CV2448" s="104"/>
      <c r="CW2448" s="104"/>
      <c r="CX2448" s="104"/>
      <c r="CY2448" s="104"/>
      <c r="CZ2448" s="104"/>
      <c r="DA2448" s="104"/>
      <c r="DB2448" s="104"/>
      <c r="DC2448" s="104"/>
      <c r="DD2448" s="104"/>
      <c r="DE2448" s="104"/>
      <c r="DF2448" s="104"/>
      <c r="DG2448" s="104"/>
      <c r="DH2448" s="104"/>
      <c r="DI2448" s="104"/>
      <c r="DJ2448" s="107"/>
    </row>
    <row r="2449" spans="1:114" x14ac:dyDescent="0.2">
      <c r="A2449" s="164"/>
      <c r="B2449" s="165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Q2449" s="116"/>
      <c r="R2449" s="116"/>
      <c r="S2449" s="116"/>
      <c r="T2449" s="116"/>
      <c r="U2449" s="116"/>
      <c r="V2449" s="116"/>
      <c r="W2449" s="116"/>
      <c r="X2449" s="116"/>
      <c r="Y2449" s="122"/>
      <c r="Z2449" s="104"/>
      <c r="AA2449" s="104"/>
      <c r="AB2449" s="104"/>
      <c r="AC2449" s="104"/>
      <c r="AD2449" s="104"/>
      <c r="AE2449" s="104"/>
      <c r="AF2449" s="104"/>
      <c r="AG2449" s="104"/>
      <c r="AH2449" s="104"/>
      <c r="AI2449" s="104"/>
      <c r="AJ2449" s="104"/>
      <c r="AK2449" s="104"/>
      <c r="AL2449" s="104"/>
      <c r="AM2449" s="104"/>
      <c r="AN2449" s="104"/>
      <c r="AO2449" s="104"/>
      <c r="AP2449" s="104"/>
      <c r="AQ2449" s="104"/>
      <c r="AR2449" s="104"/>
      <c r="AS2449" s="104"/>
      <c r="AT2449" s="104"/>
      <c r="AU2449" s="104"/>
      <c r="AV2449" s="104"/>
      <c r="AW2449" s="104"/>
      <c r="AX2449" s="104"/>
      <c r="AY2449" s="104"/>
      <c r="AZ2449" s="104"/>
      <c r="BA2449" s="104"/>
      <c r="BB2449" s="104"/>
      <c r="BC2449" s="104"/>
      <c r="BD2449" s="104"/>
      <c r="BE2449" s="104"/>
      <c r="BF2449" s="104"/>
      <c r="BG2449" s="104"/>
      <c r="BH2449" s="104"/>
      <c r="BI2449" s="104"/>
      <c r="BJ2449" s="104"/>
      <c r="BK2449" s="104"/>
      <c r="BL2449" s="104"/>
      <c r="BM2449" s="104"/>
      <c r="BN2449" s="104"/>
      <c r="BO2449" s="104"/>
      <c r="BP2449" s="104"/>
      <c r="BQ2449" s="104"/>
      <c r="BR2449" s="104"/>
      <c r="BS2449" s="104"/>
      <c r="BT2449" s="104"/>
      <c r="BU2449" s="104"/>
      <c r="BV2449" s="104"/>
      <c r="BW2449" s="104"/>
      <c r="BX2449" s="104"/>
      <c r="BY2449" s="104"/>
      <c r="BZ2449" s="104"/>
      <c r="CA2449" s="104"/>
      <c r="CB2449" s="104"/>
      <c r="CC2449" s="104"/>
      <c r="CD2449" s="104"/>
      <c r="CE2449" s="104"/>
      <c r="CF2449" s="104"/>
      <c r="CG2449" s="104"/>
      <c r="CH2449" s="104"/>
      <c r="CI2449" s="104"/>
      <c r="CJ2449" s="104"/>
      <c r="CK2449" s="104"/>
      <c r="CL2449" s="104"/>
      <c r="CM2449" s="104"/>
      <c r="CN2449" s="104"/>
      <c r="CO2449" s="104"/>
      <c r="CP2449" s="104"/>
      <c r="CQ2449" s="104"/>
      <c r="CR2449" s="104"/>
      <c r="CS2449" s="104"/>
      <c r="CT2449" s="104"/>
      <c r="CU2449" s="104"/>
      <c r="CV2449" s="104"/>
      <c r="CW2449" s="104"/>
      <c r="CX2449" s="104"/>
      <c r="CY2449" s="104"/>
      <c r="CZ2449" s="104"/>
      <c r="DA2449" s="104"/>
      <c r="DB2449" s="104"/>
      <c r="DC2449" s="104"/>
      <c r="DD2449" s="104"/>
      <c r="DE2449" s="104"/>
      <c r="DF2449" s="104"/>
      <c r="DG2449" s="104"/>
      <c r="DH2449" s="104"/>
      <c r="DI2449" s="104"/>
      <c r="DJ2449" s="107"/>
    </row>
    <row r="2450" spans="1:114" x14ac:dyDescent="0.2">
      <c r="A2450" s="164"/>
      <c r="B2450" s="165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Q2450" s="116"/>
      <c r="R2450" s="116"/>
      <c r="S2450" s="116"/>
      <c r="T2450" s="116"/>
      <c r="U2450" s="116"/>
      <c r="V2450" s="116"/>
      <c r="W2450" s="116"/>
      <c r="X2450" s="116"/>
      <c r="Y2450" s="122"/>
      <c r="Z2450" s="104"/>
      <c r="AA2450" s="104"/>
      <c r="AB2450" s="104"/>
      <c r="AC2450" s="104"/>
      <c r="AD2450" s="104"/>
      <c r="AE2450" s="104"/>
      <c r="AF2450" s="104"/>
      <c r="AG2450" s="104"/>
      <c r="AH2450" s="104"/>
      <c r="AI2450" s="104"/>
      <c r="AJ2450" s="104"/>
      <c r="AK2450" s="104"/>
      <c r="AL2450" s="104"/>
      <c r="AM2450" s="104"/>
      <c r="AN2450" s="104"/>
      <c r="AO2450" s="104"/>
      <c r="AP2450" s="104"/>
      <c r="AQ2450" s="104"/>
      <c r="AR2450" s="104"/>
      <c r="AS2450" s="104"/>
      <c r="AT2450" s="104"/>
      <c r="AU2450" s="104"/>
      <c r="AV2450" s="104"/>
      <c r="AW2450" s="104"/>
      <c r="AX2450" s="104"/>
      <c r="AY2450" s="104"/>
      <c r="AZ2450" s="104"/>
      <c r="BA2450" s="104"/>
      <c r="BB2450" s="104"/>
      <c r="BC2450" s="104"/>
      <c r="BD2450" s="104"/>
      <c r="BE2450" s="104"/>
      <c r="BF2450" s="104"/>
      <c r="BG2450" s="104"/>
      <c r="BH2450" s="104"/>
      <c r="BI2450" s="104"/>
      <c r="BJ2450" s="104"/>
      <c r="BK2450" s="104"/>
      <c r="BL2450" s="104"/>
      <c r="BM2450" s="104"/>
      <c r="BN2450" s="104"/>
      <c r="BO2450" s="104"/>
      <c r="BP2450" s="104"/>
      <c r="BQ2450" s="104"/>
      <c r="BR2450" s="104"/>
      <c r="BS2450" s="104"/>
      <c r="BT2450" s="104"/>
      <c r="BU2450" s="104"/>
      <c r="BV2450" s="104"/>
      <c r="BW2450" s="104"/>
      <c r="BX2450" s="104"/>
      <c r="BY2450" s="104"/>
      <c r="BZ2450" s="104"/>
      <c r="CA2450" s="104"/>
      <c r="CB2450" s="104"/>
      <c r="CC2450" s="104"/>
      <c r="CD2450" s="104"/>
      <c r="CE2450" s="104"/>
      <c r="CF2450" s="104"/>
      <c r="CG2450" s="104"/>
      <c r="CH2450" s="104"/>
      <c r="CI2450" s="104"/>
      <c r="CJ2450" s="104"/>
      <c r="CK2450" s="104"/>
      <c r="CL2450" s="104"/>
      <c r="CM2450" s="104"/>
      <c r="CN2450" s="104"/>
      <c r="CO2450" s="104"/>
      <c r="CP2450" s="104"/>
      <c r="CQ2450" s="104"/>
      <c r="CR2450" s="104"/>
      <c r="CS2450" s="104"/>
      <c r="CT2450" s="104"/>
      <c r="CU2450" s="104"/>
      <c r="CV2450" s="104"/>
      <c r="CW2450" s="104"/>
      <c r="CX2450" s="104"/>
      <c r="CY2450" s="104"/>
      <c r="CZ2450" s="104"/>
      <c r="DA2450" s="104"/>
      <c r="DB2450" s="104"/>
      <c r="DC2450" s="104"/>
      <c r="DD2450" s="104"/>
      <c r="DE2450" s="104"/>
      <c r="DF2450" s="104"/>
      <c r="DG2450" s="104"/>
      <c r="DH2450" s="104"/>
      <c r="DI2450" s="104"/>
      <c r="DJ2450" s="107"/>
    </row>
    <row r="2451" spans="1:114" x14ac:dyDescent="0.2">
      <c r="A2451" s="164"/>
      <c r="B2451" s="165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Q2451" s="116"/>
      <c r="R2451" s="116"/>
      <c r="S2451" s="116"/>
      <c r="T2451" s="116"/>
      <c r="U2451" s="116"/>
      <c r="V2451" s="116"/>
      <c r="W2451" s="116"/>
      <c r="X2451" s="116"/>
      <c r="Y2451" s="122"/>
      <c r="Z2451" s="104"/>
      <c r="AA2451" s="104"/>
      <c r="AB2451" s="104"/>
      <c r="AC2451" s="104"/>
      <c r="AD2451" s="104"/>
      <c r="AE2451" s="104"/>
      <c r="AF2451" s="104"/>
      <c r="AG2451" s="104"/>
      <c r="AH2451" s="104"/>
      <c r="AI2451" s="104"/>
      <c r="AJ2451" s="104"/>
      <c r="AK2451" s="104"/>
      <c r="AL2451" s="104"/>
      <c r="AM2451" s="104"/>
      <c r="AN2451" s="104"/>
      <c r="AO2451" s="104"/>
      <c r="AP2451" s="104"/>
      <c r="AQ2451" s="104"/>
      <c r="AR2451" s="104"/>
      <c r="AS2451" s="104"/>
      <c r="AT2451" s="104"/>
      <c r="AU2451" s="104"/>
      <c r="AV2451" s="104"/>
      <c r="AW2451" s="104"/>
      <c r="AX2451" s="104"/>
      <c r="AY2451" s="104"/>
      <c r="AZ2451" s="104"/>
      <c r="BA2451" s="104"/>
      <c r="BB2451" s="104"/>
      <c r="BC2451" s="104"/>
      <c r="BD2451" s="104"/>
      <c r="BE2451" s="104"/>
      <c r="BF2451" s="104"/>
      <c r="BG2451" s="104"/>
      <c r="BH2451" s="104"/>
      <c r="BI2451" s="104"/>
      <c r="BJ2451" s="104"/>
      <c r="BK2451" s="104"/>
      <c r="BL2451" s="104"/>
      <c r="BM2451" s="104"/>
      <c r="BN2451" s="104"/>
      <c r="BO2451" s="104"/>
      <c r="BP2451" s="104"/>
      <c r="BQ2451" s="104"/>
      <c r="BR2451" s="104"/>
      <c r="BS2451" s="104"/>
      <c r="BT2451" s="104"/>
      <c r="BU2451" s="104"/>
      <c r="BV2451" s="104"/>
      <c r="BW2451" s="104"/>
      <c r="BX2451" s="104"/>
      <c r="BY2451" s="104"/>
      <c r="BZ2451" s="104"/>
      <c r="CA2451" s="104"/>
      <c r="CB2451" s="104"/>
      <c r="CC2451" s="104"/>
      <c r="CD2451" s="104"/>
      <c r="CE2451" s="104"/>
      <c r="CF2451" s="104"/>
      <c r="CG2451" s="104"/>
      <c r="CH2451" s="104"/>
      <c r="CI2451" s="104"/>
      <c r="CJ2451" s="104"/>
      <c r="CK2451" s="104"/>
      <c r="CL2451" s="104"/>
      <c r="CM2451" s="104"/>
      <c r="CN2451" s="104"/>
      <c r="CO2451" s="104"/>
      <c r="CP2451" s="104"/>
      <c r="CQ2451" s="104"/>
      <c r="CR2451" s="104"/>
      <c r="CS2451" s="104"/>
      <c r="CT2451" s="104"/>
      <c r="CU2451" s="104"/>
      <c r="CV2451" s="104"/>
      <c r="CW2451" s="104"/>
      <c r="CX2451" s="104"/>
      <c r="CY2451" s="104"/>
      <c r="CZ2451" s="104"/>
      <c r="DA2451" s="104"/>
      <c r="DB2451" s="104"/>
      <c r="DC2451" s="104"/>
      <c r="DD2451" s="104"/>
      <c r="DE2451" s="104"/>
      <c r="DF2451" s="104"/>
      <c r="DG2451" s="104"/>
      <c r="DH2451" s="104"/>
      <c r="DI2451" s="104"/>
      <c r="DJ2451" s="107"/>
    </row>
    <row r="2452" spans="1:114" x14ac:dyDescent="0.2">
      <c r="A2452" s="164"/>
      <c r="B2452" s="165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Q2452" s="116"/>
      <c r="R2452" s="116"/>
      <c r="S2452" s="116"/>
      <c r="T2452" s="116"/>
      <c r="U2452" s="116"/>
      <c r="V2452" s="116"/>
      <c r="W2452" s="116"/>
      <c r="X2452" s="116"/>
      <c r="Y2452" s="122"/>
      <c r="Z2452" s="104"/>
      <c r="AA2452" s="104"/>
      <c r="AB2452" s="104"/>
      <c r="AC2452" s="104"/>
      <c r="AD2452" s="104"/>
      <c r="AE2452" s="104"/>
      <c r="AF2452" s="104"/>
      <c r="AG2452" s="104"/>
      <c r="AH2452" s="104"/>
      <c r="AI2452" s="104"/>
      <c r="AJ2452" s="104"/>
      <c r="AK2452" s="104"/>
      <c r="AL2452" s="104"/>
      <c r="AM2452" s="104"/>
      <c r="AN2452" s="104"/>
      <c r="AO2452" s="104"/>
      <c r="AP2452" s="104"/>
      <c r="AQ2452" s="104"/>
      <c r="AR2452" s="104"/>
      <c r="AS2452" s="104"/>
      <c r="AT2452" s="104"/>
      <c r="AU2452" s="104"/>
      <c r="AV2452" s="104"/>
      <c r="AW2452" s="104"/>
      <c r="AX2452" s="104"/>
      <c r="AY2452" s="104"/>
      <c r="AZ2452" s="104"/>
      <c r="BA2452" s="104"/>
      <c r="BB2452" s="104"/>
      <c r="BC2452" s="104"/>
      <c r="BD2452" s="104"/>
      <c r="BE2452" s="104"/>
      <c r="BF2452" s="104"/>
      <c r="BG2452" s="104"/>
      <c r="BH2452" s="104"/>
      <c r="BI2452" s="104"/>
      <c r="BJ2452" s="104"/>
      <c r="BK2452" s="104"/>
      <c r="BL2452" s="104"/>
      <c r="BM2452" s="104"/>
      <c r="BN2452" s="104"/>
      <c r="BO2452" s="104"/>
      <c r="BP2452" s="104"/>
      <c r="BQ2452" s="104"/>
      <c r="BR2452" s="104"/>
      <c r="BS2452" s="104"/>
      <c r="BT2452" s="104"/>
      <c r="BU2452" s="104"/>
      <c r="BV2452" s="104"/>
      <c r="BW2452" s="104"/>
      <c r="BX2452" s="104"/>
      <c r="BY2452" s="104"/>
      <c r="BZ2452" s="104"/>
      <c r="CA2452" s="104"/>
      <c r="CB2452" s="104"/>
      <c r="CC2452" s="104"/>
      <c r="CD2452" s="104"/>
      <c r="CE2452" s="104"/>
      <c r="CF2452" s="104"/>
      <c r="CG2452" s="104"/>
      <c r="CH2452" s="104"/>
      <c r="CI2452" s="104"/>
      <c r="CJ2452" s="104"/>
      <c r="CK2452" s="104"/>
      <c r="CL2452" s="104"/>
      <c r="CM2452" s="104"/>
      <c r="CN2452" s="104"/>
      <c r="CO2452" s="104"/>
      <c r="CP2452" s="104"/>
      <c r="CQ2452" s="104"/>
      <c r="CR2452" s="104"/>
      <c r="CS2452" s="104"/>
      <c r="CT2452" s="104"/>
      <c r="CU2452" s="104"/>
      <c r="CV2452" s="104"/>
      <c r="CW2452" s="104"/>
      <c r="CX2452" s="104"/>
      <c r="CY2452" s="104"/>
      <c r="CZ2452" s="104"/>
      <c r="DA2452" s="104"/>
      <c r="DB2452" s="104"/>
      <c r="DC2452" s="104"/>
      <c r="DD2452" s="104"/>
      <c r="DE2452" s="104"/>
      <c r="DF2452" s="104"/>
      <c r="DG2452" s="104"/>
      <c r="DH2452" s="104"/>
      <c r="DI2452" s="104"/>
      <c r="DJ2452" s="107"/>
    </row>
    <row r="2453" spans="1:114" x14ac:dyDescent="0.2">
      <c r="A2453" s="164"/>
      <c r="B2453" s="165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Q2453" s="116"/>
      <c r="R2453" s="116"/>
      <c r="S2453" s="116"/>
      <c r="T2453" s="116"/>
      <c r="U2453" s="116"/>
      <c r="V2453" s="116"/>
      <c r="W2453" s="116"/>
      <c r="X2453" s="116"/>
      <c r="Y2453" s="122"/>
      <c r="Z2453" s="104"/>
      <c r="AA2453" s="104"/>
      <c r="AB2453" s="104"/>
      <c r="AC2453" s="104"/>
      <c r="AD2453" s="104"/>
      <c r="AE2453" s="104"/>
      <c r="AF2453" s="104"/>
      <c r="AG2453" s="104"/>
      <c r="AH2453" s="104"/>
      <c r="AI2453" s="104"/>
      <c r="AJ2453" s="104"/>
      <c r="AK2453" s="104"/>
      <c r="AL2453" s="104"/>
      <c r="AM2453" s="104"/>
      <c r="AN2453" s="104"/>
      <c r="AO2453" s="104"/>
      <c r="AP2453" s="104"/>
      <c r="AQ2453" s="104"/>
      <c r="AR2453" s="104"/>
      <c r="AS2453" s="104"/>
      <c r="AT2453" s="104"/>
      <c r="AU2453" s="104"/>
      <c r="AV2453" s="104"/>
      <c r="AW2453" s="104"/>
      <c r="AX2453" s="104"/>
      <c r="AY2453" s="104"/>
      <c r="AZ2453" s="104"/>
      <c r="BA2453" s="104"/>
      <c r="BB2453" s="104"/>
      <c r="BC2453" s="104"/>
      <c r="BD2453" s="104"/>
      <c r="BE2453" s="104"/>
      <c r="BF2453" s="104"/>
      <c r="BG2453" s="104"/>
      <c r="BH2453" s="104"/>
      <c r="BI2453" s="104"/>
      <c r="BJ2453" s="104"/>
      <c r="BK2453" s="104"/>
      <c r="BL2453" s="104"/>
      <c r="BM2453" s="104"/>
      <c r="BN2453" s="104"/>
      <c r="BO2453" s="104"/>
      <c r="BP2453" s="104"/>
      <c r="BQ2453" s="104"/>
      <c r="BR2453" s="104"/>
      <c r="BS2453" s="104"/>
      <c r="BT2453" s="104"/>
      <c r="BU2453" s="104"/>
      <c r="BV2453" s="104"/>
      <c r="BW2453" s="104"/>
      <c r="BX2453" s="104"/>
      <c r="BY2453" s="104"/>
      <c r="BZ2453" s="104"/>
      <c r="CA2453" s="104"/>
      <c r="CB2453" s="104"/>
      <c r="CC2453" s="104"/>
      <c r="CD2453" s="104"/>
      <c r="CE2453" s="104"/>
      <c r="CF2453" s="104"/>
      <c r="CG2453" s="104"/>
      <c r="CH2453" s="104"/>
      <c r="CI2453" s="104"/>
      <c r="CJ2453" s="104"/>
      <c r="CK2453" s="104"/>
      <c r="CL2453" s="104"/>
      <c r="CM2453" s="104"/>
      <c r="CN2453" s="104"/>
      <c r="CO2453" s="104"/>
      <c r="CP2453" s="104"/>
      <c r="CQ2453" s="104"/>
      <c r="CR2453" s="104"/>
      <c r="CS2453" s="104"/>
      <c r="CT2453" s="104"/>
      <c r="CU2453" s="104"/>
      <c r="CV2453" s="104"/>
      <c r="CW2453" s="104"/>
      <c r="CX2453" s="104"/>
      <c r="CY2453" s="104"/>
      <c r="CZ2453" s="104"/>
      <c r="DA2453" s="104"/>
      <c r="DB2453" s="104"/>
      <c r="DC2453" s="104"/>
      <c r="DD2453" s="104"/>
      <c r="DE2453" s="104"/>
      <c r="DF2453" s="104"/>
      <c r="DG2453" s="104"/>
      <c r="DH2453" s="104"/>
      <c r="DI2453" s="104"/>
      <c r="DJ2453" s="107"/>
    </row>
    <row r="2454" spans="1:114" x14ac:dyDescent="0.2">
      <c r="A2454" s="164"/>
      <c r="B2454" s="165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Q2454" s="116"/>
      <c r="R2454" s="116"/>
      <c r="S2454" s="116"/>
      <c r="T2454" s="116"/>
      <c r="U2454" s="116"/>
      <c r="V2454" s="116"/>
      <c r="W2454" s="116"/>
      <c r="X2454" s="116"/>
      <c r="Y2454" s="122"/>
      <c r="Z2454" s="104"/>
      <c r="AA2454" s="104"/>
      <c r="AB2454" s="104"/>
      <c r="AC2454" s="104"/>
      <c r="AD2454" s="104"/>
      <c r="AE2454" s="104"/>
      <c r="AF2454" s="104"/>
      <c r="AG2454" s="104"/>
      <c r="AH2454" s="104"/>
      <c r="AI2454" s="104"/>
      <c r="AJ2454" s="104"/>
      <c r="AK2454" s="104"/>
      <c r="AL2454" s="104"/>
      <c r="AM2454" s="104"/>
      <c r="AN2454" s="104"/>
      <c r="AO2454" s="104"/>
      <c r="AP2454" s="104"/>
      <c r="AQ2454" s="104"/>
      <c r="AR2454" s="104"/>
      <c r="AS2454" s="104"/>
      <c r="AT2454" s="104"/>
      <c r="AU2454" s="104"/>
      <c r="AV2454" s="104"/>
      <c r="AW2454" s="104"/>
      <c r="AX2454" s="104"/>
      <c r="AY2454" s="104"/>
      <c r="AZ2454" s="104"/>
      <c r="BA2454" s="104"/>
      <c r="BB2454" s="104"/>
      <c r="BC2454" s="104"/>
      <c r="BD2454" s="104"/>
      <c r="BE2454" s="104"/>
      <c r="BF2454" s="104"/>
      <c r="BG2454" s="104"/>
      <c r="BH2454" s="104"/>
      <c r="BI2454" s="104"/>
      <c r="BJ2454" s="104"/>
      <c r="BK2454" s="104"/>
      <c r="BL2454" s="104"/>
      <c r="BM2454" s="104"/>
      <c r="BN2454" s="104"/>
      <c r="BO2454" s="104"/>
      <c r="BP2454" s="104"/>
      <c r="BQ2454" s="104"/>
      <c r="BR2454" s="104"/>
      <c r="BS2454" s="104"/>
      <c r="BT2454" s="104"/>
      <c r="BU2454" s="104"/>
      <c r="BV2454" s="104"/>
      <c r="BW2454" s="104"/>
      <c r="BX2454" s="104"/>
      <c r="BY2454" s="104"/>
      <c r="BZ2454" s="104"/>
      <c r="CA2454" s="104"/>
      <c r="CB2454" s="104"/>
      <c r="CC2454" s="104"/>
      <c r="CD2454" s="104"/>
      <c r="CE2454" s="104"/>
      <c r="CF2454" s="104"/>
      <c r="CG2454" s="104"/>
      <c r="CH2454" s="104"/>
      <c r="CI2454" s="104"/>
      <c r="CJ2454" s="104"/>
      <c r="CK2454" s="104"/>
      <c r="CL2454" s="104"/>
      <c r="CM2454" s="104"/>
      <c r="CN2454" s="104"/>
      <c r="CO2454" s="104"/>
      <c r="CP2454" s="104"/>
      <c r="CQ2454" s="104"/>
      <c r="CR2454" s="104"/>
      <c r="CS2454" s="104"/>
      <c r="CT2454" s="104"/>
      <c r="CU2454" s="104"/>
      <c r="CV2454" s="104"/>
      <c r="CW2454" s="104"/>
      <c r="CX2454" s="104"/>
      <c r="CY2454" s="104"/>
      <c r="CZ2454" s="104"/>
      <c r="DA2454" s="104"/>
      <c r="DB2454" s="104"/>
      <c r="DC2454" s="104"/>
      <c r="DD2454" s="104"/>
      <c r="DE2454" s="104"/>
      <c r="DF2454" s="104"/>
      <c r="DG2454" s="104"/>
      <c r="DH2454" s="104"/>
      <c r="DI2454" s="104"/>
      <c r="DJ2454" s="107"/>
    </row>
    <row r="2455" spans="1:114" x14ac:dyDescent="0.2">
      <c r="A2455" s="164"/>
      <c r="B2455" s="165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Q2455" s="116"/>
      <c r="R2455" s="116"/>
      <c r="S2455" s="116"/>
      <c r="T2455" s="116"/>
      <c r="U2455" s="116"/>
      <c r="V2455" s="116"/>
      <c r="W2455" s="116"/>
      <c r="X2455" s="116"/>
      <c r="Y2455" s="122"/>
      <c r="Z2455" s="104"/>
      <c r="AA2455" s="104"/>
      <c r="AB2455" s="104"/>
      <c r="AC2455" s="104"/>
      <c r="AD2455" s="104"/>
      <c r="AE2455" s="104"/>
      <c r="AF2455" s="104"/>
      <c r="AG2455" s="104"/>
      <c r="AH2455" s="104"/>
      <c r="AI2455" s="104"/>
      <c r="AJ2455" s="104"/>
      <c r="AK2455" s="104"/>
      <c r="AL2455" s="104"/>
      <c r="AM2455" s="104"/>
      <c r="AN2455" s="104"/>
      <c r="AO2455" s="104"/>
      <c r="AP2455" s="104"/>
      <c r="AQ2455" s="104"/>
      <c r="AR2455" s="104"/>
      <c r="AS2455" s="104"/>
      <c r="AT2455" s="104"/>
      <c r="AU2455" s="104"/>
      <c r="AV2455" s="104"/>
      <c r="AW2455" s="104"/>
      <c r="AX2455" s="104"/>
      <c r="AY2455" s="104"/>
      <c r="AZ2455" s="104"/>
      <c r="BA2455" s="104"/>
      <c r="BB2455" s="104"/>
      <c r="BC2455" s="104"/>
      <c r="BD2455" s="104"/>
      <c r="BE2455" s="104"/>
      <c r="BF2455" s="104"/>
      <c r="BG2455" s="104"/>
      <c r="BH2455" s="104"/>
      <c r="BI2455" s="104"/>
      <c r="BJ2455" s="104"/>
      <c r="BK2455" s="104"/>
      <c r="BL2455" s="104"/>
      <c r="BM2455" s="104"/>
      <c r="BN2455" s="104"/>
      <c r="BO2455" s="104"/>
      <c r="BP2455" s="104"/>
      <c r="BQ2455" s="104"/>
      <c r="BR2455" s="104"/>
      <c r="BS2455" s="104"/>
      <c r="BT2455" s="104"/>
      <c r="BU2455" s="104"/>
      <c r="BV2455" s="104"/>
      <c r="BW2455" s="104"/>
      <c r="BX2455" s="104"/>
      <c r="BY2455" s="104"/>
      <c r="BZ2455" s="104"/>
      <c r="CA2455" s="104"/>
      <c r="CB2455" s="104"/>
      <c r="CC2455" s="104"/>
      <c r="CD2455" s="104"/>
      <c r="CE2455" s="104"/>
      <c r="CF2455" s="104"/>
      <c r="CG2455" s="104"/>
      <c r="CH2455" s="104"/>
      <c r="CI2455" s="104"/>
      <c r="CJ2455" s="104"/>
      <c r="CK2455" s="104"/>
      <c r="CL2455" s="104"/>
      <c r="CM2455" s="104"/>
      <c r="CN2455" s="104"/>
      <c r="CO2455" s="104"/>
      <c r="CP2455" s="104"/>
      <c r="CQ2455" s="104"/>
      <c r="CR2455" s="104"/>
      <c r="CS2455" s="104"/>
      <c r="CT2455" s="104"/>
      <c r="CU2455" s="104"/>
      <c r="CV2455" s="104"/>
      <c r="CW2455" s="104"/>
      <c r="CX2455" s="104"/>
      <c r="CY2455" s="104"/>
      <c r="CZ2455" s="104"/>
      <c r="DA2455" s="104"/>
      <c r="DB2455" s="104"/>
      <c r="DC2455" s="104"/>
      <c r="DD2455" s="104"/>
      <c r="DE2455" s="104"/>
      <c r="DF2455" s="104"/>
      <c r="DG2455" s="104"/>
      <c r="DH2455" s="104"/>
      <c r="DI2455" s="104"/>
      <c r="DJ2455" s="107"/>
    </row>
    <row r="2456" spans="1:114" x14ac:dyDescent="0.2">
      <c r="A2456" s="164"/>
      <c r="B2456" s="165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Q2456" s="116"/>
      <c r="R2456" s="116"/>
      <c r="S2456" s="116"/>
      <c r="T2456" s="116"/>
      <c r="U2456" s="116"/>
      <c r="V2456" s="116"/>
      <c r="W2456" s="116"/>
      <c r="X2456" s="116"/>
      <c r="Y2456" s="122"/>
      <c r="Z2456" s="104"/>
      <c r="AA2456" s="104"/>
      <c r="AB2456" s="104"/>
      <c r="AC2456" s="104"/>
      <c r="AD2456" s="104"/>
      <c r="AE2456" s="104"/>
      <c r="AF2456" s="104"/>
      <c r="AG2456" s="104"/>
      <c r="AH2456" s="104"/>
      <c r="AI2456" s="104"/>
      <c r="AJ2456" s="104"/>
      <c r="AK2456" s="104"/>
      <c r="AL2456" s="104"/>
      <c r="AM2456" s="104"/>
      <c r="AN2456" s="104"/>
      <c r="AO2456" s="104"/>
      <c r="AP2456" s="104"/>
      <c r="AQ2456" s="104"/>
      <c r="AR2456" s="104"/>
      <c r="AS2456" s="104"/>
      <c r="AT2456" s="104"/>
      <c r="AU2456" s="104"/>
      <c r="AV2456" s="104"/>
      <c r="AW2456" s="104"/>
      <c r="AX2456" s="104"/>
      <c r="AY2456" s="104"/>
      <c r="AZ2456" s="104"/>
      <c r="BA2456" s="104"/>
      <c r="BB2456" s="104"/>
      <c r="BC2456" s="104"/>
      <c r="BD2456" s="104"/>
      <c r="BE2456" s="104"/>
      <c r="BF2456" s="104"/>
      <c r="BG2456" s="104"/>
      <c r="BH2456" s="104"/>
      <c r="BI2456" s="104"/>
      <c r="BJ2456" s="104"/>
      <c r="BK2456" s="104"/>
      <c r="BL2456" s="104"/>
      <c r="BM2456" s="104"/>
      <c r="BN2456" s="104"/>
      <c r="BO2456" s="104"/>
      <c r="BP2456" s="104"/>
      <c r="BQ2456" s="104"/>
      <c r="BR2456" s="104"/>
      <c r="BS2456" s="104"/>
      <c r="BT2456" s="104"/>
      <c r="BU2456" s="104"/>
      <c r="BV2456" s="104"/>
      <c r="BW2456" s="104"/>
      <c r="BX2456" s="104"/>
      <c r="BY2456" s="104"/>
      <c r="BZ2456" s="104"/>
      <c r="CA2456" s="104"/>
      <c r="CB2456" s="104"/>
      <c r="CC2456" s="104"/>
      <c r="CD2456" s="104"/>
      <c r="CE2456" s="104"/>
      <c r="CF2456" s="104"/>
      <c r="CG2456" s="104"/>
      <c r="CH2456" s="104"/>
      <c r="CI2456" s="104"/>
      <c r="CJ2456" s="104"/>
      <c r="CK2456" s="104"/>
      <c r="CL2456" s="104"/>
      <c r="CM2456" s="104"/>
      <c r="CN2456" s="104"/>
      <c r="CO2456" s="104"/>
      <c r="CP2456" s="104"/>
      <c r="CQ2456" s="104"/>
      <c r="CR2456" s="104"/>
      <c r="CS2456" s="104"/>
      <c r="CT2456" s="104"/>
      <c r="CU2456" s="104"/>
      <c r="CV2456" s="104"/>
      <c r="CW2456" s="104"/>
      <c r="CX2456" s="104"/>
      <c r="CY2456" s="104"/>
      <c r="CZ2456" s="104"/>
      <c r="DA2456" s="104"/>
      <c r="DB2456" s="104"/>
      <c r="DC2456" s="104"/>
      <c r="DD2456" s="104"/>
      <c r="DE2456" s="104"/>
      <c r="DF2456" s="104"/>
      <c r="DG2456" s="104"/>
      <c r="DH2456" s="104"/>
      <c r="DI2456" s="104"/>
      <c r="DJ2456" s="107"/>
    </row>
    <row r="2457" spans="1:114" x14ac:dyDescent="0.2">
      <c r="A2457" s="164"/>
      <c r="B2457" s="165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Q2457" s="116"/>
      <c r="R2457" s="116"/>
      <c r="S2457" s="116"/>
      <c r="T2457" s="116"/>
      <c r="U2457" s="116"/>
      <c r="V2457" s="116"/>
      <c r="W2457" s="116"/>
      <c r="X2457" s="116"/>
      <c r="Y2457" s="122"/>
      <c r="Z2457" s="104"/>
      <c r="AA2457" s="104"/>
      <c r="AB2457" s="104"/>
      <c r="AC2457" s="104"/>
      <c r="AD2457" s="104"/>
      <c r="AE2457" s="104"/>
      <c r="AF2457" s="104"/>
      <c r="AG2457" s="104"/>
      <c r="AH2457" s="104"/>
      <c r="AI2457" s="104"/>
      <c r="AJ2457" s="104"/>
      <c r="AK2457" s="104"/>
      <c r="AL2457" s="104"/>
      <c r="AM2457" s="104"/>
      <c r="AN2457" s="104"/>
      <c r="AO2457" s="104"/>
      <c r="AP2457" s="104"/>
      <c r="AQ2457" s="104"/>
      <c r="AR2457" s="104"/>
      <c r="AS2457" s="104"/>
      <c r="AT2457" s="104"/>
      <c r="AU2457" s="104"/>
      <c r="AV2457" s="104"/>
      <c r="AW2457" s="104"/>
      <c r="AX2457" s="104"/>
      <c r="AY2457" s="104"/>
      <c r="AZ2457" s="104"/>
      <c r="BA2457" s="104"/>
      <c r="BB2457" s="104"/>
      <c r="BC2457" s="104"/>
      <c r="BD2457" s="104"/>
      <c r="BE2457" s="104"/>
      <c r="BF2457" s="104"/>
      <c r="BG2457" s="104"/>
      <c r="BH2457" s="104"/>
      <c r="BI2457" s="104"/>
      <c r="BJ2457" s="104"/>
      <c r="BK2457" s="104"/>
      <c r="BL2457" s="104"/>
      <c r="BM2457" s="104"/>
      <c r="BN2457" s="104"/>
      <c r="BO2457" s="104"/>
      <c r="BP2457" s="104"/>
      <c r="BQ2457" s="104"/>
      <c r="BR2457" s="104"/>
      <c r="BS2457" s="104"/>
      <c r="BT2457" s="104"/>
      <c r="BU2457" s="104"/>
      <c r="BV2457" s="104"/>
      <c r="BW2457" s="104"/>
      <c r="BX2457" s="104"/>
      <c r="BY2457" s="104"/>
      <c r="BZ2457" s="104"/>
      <c r="CA2457" s="104"/>
      <c r="CB2457" s="104"/>
      <c r="CC2457" s="104"/>
      <c r="CD2457" s="104"/>
      <c r="CE2457" s="104"/>
      <c r="CF2457" s="104"/>
      <c r="CG2457" s="104"/>
      <c r="CH2457" s="104"/>
      <c r="CI2457" s="104"/>
      <c r="CJ2457" s="104"/>
      <c r="CK2457" s="104"/>
      <c r="CL2457" s="104"/>
      <c r="CM2457" s="104"/>
      <c r="CN2457" s="104"/>
      <c r="CO2457" s="104"/>
      <c r="CP2457" s="104"/>
      <c r="CQ2457" s="104"/>
      <c r="CR2457" s="104"/>
      <c r="CS2457" s="104"/>
      <c r="CT2457" s="104"/>
      <c r="CU2457" s="104"/>
      <c r="CV2457" s="104"/>
      <c r="CW2457" s="104"/>
      <c r="CX2457" s="104"/>
      <c r="CY2457" s="104"/>
      <c r="CZ2457" s="104"/>
      <c r="DA2457" s="104"/>
      <c r="DB2457" s="104"/>
      <c r="DC2457" s="104"/>
      <c r="DD2457" s="104"/>
      <c r="DE2457" s="104"/>
      <c r="DF2457" s="104"/>
      <c r="DG2457" s="104"/>
      <c r="DH2457" s="104"/>
      <c r="DI2457" s="104"/>
      <c r="DJ2457" s="107"/>
    </row>
    <row r="2458" spans="1:114" x14ac:dyDescent="0.2">
      <c r="A2458" s="164"/>
      <c r="B2458" s="165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Q2458" s="116"/>
      <c r="R2458" s="116"/>
      <c r="S2458" s="116"/>
      <c r="T2458" s="116"/>
      <c r="U2458" s="116"/>
      <c r="V2458" s="116"/>
      <c r="W2458" s="116"/>
      <c r="X2458" s="116"/>
      <c r="Y2458" s="122"/>
      <c r="Z2458" s="104"/>
      <c r="AA2458" s="104"/>
      <c r="AB2458" s="104"/>
      <c r="AC2458" s="104"/>
      <c r="AD2458" s="104"/>
      <c r="AE2458" s="104"/>
      <c r="AF2458" s="104"/>
      <c r="AG2458" s="104"/>
      <c r="AH2458" s="104"/>
      <c r="AI2458" s="104"/>
      <c r="AJ2458" s="104"/>
      <c r="AK2458" s="104"/>
      <c r="AL2458" s="104"/>
      <c r="AM2458" s="104"/>
      <c r="AN2458" s="104"/>
      <c r="AO2458" s="104"/>
      <c r="AP2458" s="104"/>
      <c r="AQ2458" s="104"/>
      <c r="AR2458" s="104"/>
      <c r="AS2458" s="104"/>
      <c r="AT2458" s="104"/>
      <c r="AU2458" s="104"/>
      <c r="AV2458" s="104"/>
      <c r="AW2458" s="104"/>
      <c r="AX2458" s="104"/>
      <c r="AY2458" s="104"/>
      <c r="AZ2458" s="104"/>
      <c r="BA2458" s="104"/>
      <c r="BB2458" s="104"/>
      <c r="BC2458" s="104"/>
      <c r="BD2458" s="104"/>
      <c r="BE2458" s="104"/>
      <c r="BF2458" s="104"/>
      <c r="BG2458" s="104"/>
      <c r="BH2458" s="104"/>
      <c r="BI2458" s="104"/>
      <c r="BJ2458" s="104"/>
      <c r="BK2458" s="104"/>
      <c r="BL2458" s="104"/>
      <c r="BM2458" s="104"/>
      <c r="BN2458" s="104"/>
      <c r="BO2458" s="104"/>
      <c r="BP2458" s="104"/>
      <c r="BQ2458" s="104"/>
      <c r="BR2458" s="104"/>
      <c r="BS2458" s="104"/>
      <c r="BT2458" s="104"/>
      <c r="BU2458" s="104"/>
      <c r="BV2458" s="104"/>
      <c r="BW2458" s="104"/>
      <c r="BX2458" s="104"/>
      <c r="BY2458" s="104"/>
      <c r="BZ2458" s="104"/>
      <c r="CA2458" s="104"/>
      <c r="CB2458" s="104"/>
      <c r="CC2458" s="104"/>
      <c r="CD2458" s="104"/>
      <c r="CE2458" s="104"/>
      <c r="CF2458" s="104"/>
      <c r="CG2458" s="104"/>
      <c r="CH2458" s="104"/>
      <c r="CI2458" s="104"/>
      <c r="CJ2458" s="104"/>
      <c r="CK2458" s="104"/>
      <c r="CL2458" s="104"/>
      <c r="CM2458" s="104"/>
      <c r="CN2458" s="104"/>
      <c r="CO2458" s="104"/>
      <c r="CP2458" s="104"/>
      <c r="CQ2458" s="104"/>
      <c r="CR2458" s="104"/>
      <c r="CS2458" s="104"/>
      <c r="CT2458" s="104"/>
      <c r="CU2458" s="104"/>
      <c r="CV2458" s="104"/>
      <c r="CW2458" s="104"/>
      <c r="CX2458" s="104"/>
      <c r="CY2458" s="104"/>
      <c r="CZ2458" s="104"/>
      <c r="DA2458" s="104"/>
      <c r="DB2458" s="104"/>
      <c r="DC2458" s="104"/>
      <c r="DD2458" s="104"/>
      <c r="DE2458" s="104"/>
      <c r="DF2458" s="104"/>
      <c r="DG2458" s="104"/>
      <c r="DH2458" s="104"/>
      <c r="DI2458" s="104"/>
      <c r="DJ2458" s="107"/>
    </row>
    <row r="2459" spans="1:114" x14ac:dyDescent="0.2">
      <c r="A2459" s="164"/>
      <c r="B2459" s="165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Q2459" s="116"/>
      <c r="R2459" s="116"/>
      <c r="S2459" s="116"/>
      <c r="T2459" s="116"/>
      <c r="U2459" s="116"/>
      <c r="V2459" s="116"/>
      <c r="W2459" s="116"/>
      <c r="X2459" s="116"/>
      <c r="Y2459" s="122"/>
      <c r="Z2459" s="104"/>
      <c r="AA2459" s="104"/>
      <c r="AB2459" s="104"/>
      <c r="AC2459" s="104"/>
      <c r="AD2459" s="104"/>
      <c r="AE2459" s="104"/>
      <c r="AF2459" s="104"/>
      <c r="AG2459" s="104"/>
      <c r="AH2459" s="104"/>
      <c r="AI2459" s="104"/>
      <c r="AJ2459" s="104"/>
      <c r="AK2459" s="104"/>
      <c r="AL2459" s="104"/>
      <c r="AM2459" s="104"/>
      <c r="AN2459" s="104"/>
      <c r="AO2459" s="104"/>
      <c r="AP2459" s="104"/>
      <c r="AQ2459" s="104"/>
      <c r="AR2459" s="104"/>
      <c r="AS2459" s="104"/>
      <c r="AT2459" s="104"/>
      <c r="AU2459" s="104"/>
      <c r="AV2459" s="104"/>
      <c r="AW2459" s="104"/>
      <c r="AX2459" s="104"/>
      <c r="AY2459" s="104"/>
      <c r="AZ2459" s="104"/>
      <c r="BA2459" s="104"/>
      <c r="BB2459" s="104"/>
      <c r="BC2459" s="104"/>
      <c r="BD2459" s="104"/>
      <c r="BE2459" s="104"/>
      <c r="BF2459" s="104"/>
      <c r="BG2459" s="104"/>
      <c r="BH2459" s="104"/>
      <c r="BI2459" s="104"/>
      <c r="BJ2459" s="104"/>
      <c r="BK2459" s="104"/>
      <c r="BL2459" s="104"/>
      <c r="BM2459" s="104"/>
      <c r="BN2459" s="104"/>
      <c r="BO2459" s="104"/>
      <c r="BP2459" s="104"/>
      <c r="BQ2459" s="104"/>
      <c r="BR2459" s="104"/>
      <c r="BS2459" s="104"/>
      <c r="BT2459" s="104"/>
      <c r="BU2459" s="104"/>
      <c r="BV2459" s="104"/>
      <c r="BW2459" s="104"/>
      <c r="BX2459" s="104"/>
      <c r="BY2459" s="104"/>
      <c r="BZ2459" s="104"/>
      <c r="CA2459" s="104"/>
      <c r="CB2459" s="104"/>
      <c r="CC2459" s="104"/>
      <c r="CD2459" s="104"/>
      <c r="CE2459" s="104"/>
      <c r="CF2459" s="104"/>
      <c r="CG2459" s="104"/>
      <c r="CH2459" s="104"/>
      <c r="CI2459" s="104"/>
      <c r="CJ2459" s="104"/>
      <c r="CK2459" s="104"/>
      <c r="CL2459" s="104"/>
      <c r="CM2459" s="104"/>
      <c r="CN2459" s="104"/>
      <c r="CO2459" s="104"/>
      <c r="CP2459" s="104"/>
      <c r="CQ2459" s="104"/>
      <c r="CR2459" s="104"/>
      <c r="CS2459" s="104"/>
      <c r="CT2459" s="104"/>
      <c r="CU2459" s="104"/>
      <c r="CV2459" s="104"/>
      <c r="CW2459" s="104"/>
      <c r="CX2459" s="104"/>
      <c r="CY2459" s="104"/>
      <c r="CZ2459" s="104"/>
      <c r="DA2459" s="104"/>
      <c r="DB2459" s="104"/>
      <c r="DC2459" s="104"/>
      <c r="DD2459" s="104"/>
      <c r="DE2459" s="104"/>
      <c r="DF2459" s="104"/>
      <c r="DG2459" s="104"/>
      <c r="DH2459" s="104"/>
      <c r="DI2459" s="104"/>
      <c r="DJ2459" s="107"/>
    </row>
    <row r="2460" spans="1:114" x14ac:dyDescent="0.2">
      <c r="A2460" s="164"/>
      <c r="B2460" s="165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Q2460" s="116"/>
      <c r="R2460" s="116"/>
      <c r="S2460" s="116"/>
      <c r="T2460" s="116"/>
      <c r="U2460" s="116"/>
      <c r="V2460" s="116"/>
      <c r="W2460" s="116"/>
      <c r="X2460" s="116"/>
      <c r="Y2460" s="122"/>
      <c r="Z2460" s="104"/>
      <c r="AA2460" s="104"/>
      <c r="AB2460" s="104"/>
      <c r="AC2460" s="104"/>
      <c r="AD2460" s="104"/>
      <c r="AE2460" s="104"/>
      <c r="AF2460" s="104"/>
      <c r="AG2460" s="104"/>
      <c r="AH2460" s="104"/>
      <c r="AI2460" s="104"/>
      <c r="AJ2460" s="104"/>
      <c r="AK2460" s="104"/>
      <c r="AL2460" s="104"/>
      <c r="AM2460" s="104"/>
      <c r="AN2460" s="104"/>
      <c r="AO2460" s="104"/>
      <c r="AP2460" s="104"/>
      <c r="AQ2460" s="104"/>
      <c r="AR2460" s="104"/>
      <c r="AS2460" s="104"/>
      <c r="AT2460" s="104"/>
      <c r="AU2460" s="104"/>
      <c r="AV2460" s="104"/>
      <c r="AW2460" s="104"/>
      <c r="AX2460" s="104"/>
      <c r="AY2460" s="104"/>
      <c r="AZ2460" s="104"/>
      <c r="BA2460" s="104"/>
      <c r="BB2460" s="104"/>
      <c r="BC2460" s="104"/>
      <c r="BD2460" s="104"/>
      <c r="BE2460" s="104"/>
      <c r="BF2460" s="104"/>
      <c r="BG2460" s="104"/>
      <c r="BH2460" s="104"/>
      <c r="BI2460" s="104"/>
      <c r="BJ2460" s="104"/>
      <c r="BK2460" s="104"/>
      <c r="BL2460" s="104"/>
      <c r="BM2460" s="104"/>
      <c r="BN2460" s="104"/>
      <c r="BO2460" s="104"/>
      <c r="BP2460" s="104"/>
      <c r="BQ2460" s="104"/>
      <c r="BR2460" s="104"/>
      <c r="BS2460" s="104"/>
      <c r="BT2460" s="104"/>
      <c r="BU2460" s="104"/>
      <c r="BV2460" s="104"/>
      <c r="BW2460" s="104"/>
      <c r="BX2460" s="104"/>
      <c r="BY2460" s="104"/>
      <c r="BZ2460" s="104"/>
      <c r="CA2460" s="104"/>
      <c r="CB2460" s="104"/>
      <c r="CC2460" s="104"/>
      <c r="CD2460" s="104"/>
      <c r="CE2460" s="104"/>
      <c r="CF2460" s="104"/>
      <c r="CG2460" s="104"/>
      <c r="CH2460" s="104"/>
      <c r="CI2460" s="104"/>
      <c r="CJ2460" s="104"/>
      <c r="CK2460" s="104"/>
      <c r="CL2460" s="104"/>
      <c r="CM2460" s="104"/>
      <c r="CN2460" s="104"/>
      <c r="CO2460" s="104"/>
      <c r="CP2460" s="104"/>
      <c r="CQ2460" s="104"/>
      <c r="CR2460" s="104"/>
      <c r="CS2460" s="104"/>
      <c r="CT2460" s="104"/>
      <c r="CU2460" s="104"/>
      <c r="CV2460" s="104"/>
      <c r="CW2460" s="104"/>
      <c r="CX2460" s="104"/>
      <c r="CY2460" s="104"/>
      <c r="CZ2460" s="104"/>
      <c r="DA2460" s="104"/>
      <c r="DB2460" s="104"/>
      <c r="DC2460" s="104"/>
      <c r="DD2460" s="104"/>
      <c r="DE2460" s="104"/>
      <c r="DF2460" s="104"/>
      <c r="DG2460" s="104"/>
      <c r="DH2460" s="104"/>
      <c r="DI2460" s="104"/>
      <c r="DJ2460" s="107"/>
    </row>
    <row r="2461" spans="1:114" x14ac:dyDescent="0.2">
      <c r="A2461" s="164"/>
      <c r="B2461" s="165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Q2461" s="116"/>
      <c r="R2461" s="116"/>
      <c r="S2461" s="116"/>
      <c r="T2461" s="116"/>
      <c r="U2461" s="116"/>
      <c r="V2461" s="116"/>
      <c r="W2461" s="116"/>
      <c r="X2461" s="116"/>
      <c r="Y2461" s="122"/>
      <c r="Z2461" s="104"/>
      <c r="AA2461" s="104"/>
      <c r="AB2461" s="104"/>
      <c r="AC2461" s="104"/>
      <c r="AD2461" s="104"/>
      <c r="AE2461" s="104"/>
      <c r="AF2461" s="104"/>
      <c r="AG2461" s="104"/>
      <c r="AH2461" s="104"/>
      <c r="AI2461" s="104"/>
      <c r="AJ2461" s="104"/>
      <c r="AK2461" s="104"/>
      <c r="AL2461" s="104"/>
      <c r="AM2461" s="104"/>
      <c r="AN2461" s="104"/>
      <c r="AO2461" s="104"/>
      <c r="AP2461" s="104"/>
      <c r="AQ2461" s="104"/>
      <c r="AR2461" s="104"/>
      <c r="AS2461" s="104"/>
      <c r="AT2461" s="104"/>
      <c r="AU2461" s="104"/>
      <c r="AV2461" s="104"/>
      <c r="AW2461" s="104"/>
      <c r="AX2461" s="104"/>
      <c r="AY2461" s="104"/>
      <c r="AZ2461" s="104"/>
      <c r="BA2461" s="104"/>
      <c r="BB2461" s="104"/>
      <c r="BC2461" s="104"/>
      <c r="BD2461" s="104"/>
      <c r="BE2461" s="104"/>
      <c r="BF2461" s="104"/>
      <c r="BG2461" s="104"/>
      <c r="BH2461" s="104"/>
      <c r="BI2461" s="104"/>
      <c r="BJ2461" s="104"/>
      <c r="BK2461" s="104"/>
      <c r="BL2461" s="104"/>
      <c r="BM2461" s="104"/>
      <c r="BN2461" s="104"/>
      <c r="BO2461" s="104"/>
      <c r="BP2461" s="104"/>
      <c r="BQ2461" s="104"/>
      <c r="BR2461" s="104"/>
      <c r="BS2461" s="104"/>
      <c r="BT2461" s="104"/>
      <c r="BU2461" s="104"/>
      <c r="BV2461" s="104"/>
      <c r="BW2461" s="104"/>
      <c r="BX2461" s="104"/>
      <c r="BY2461" s="104"/>
      <c r="BZ2461" s="104"/>
      <c r="CA2461" s="104"/>
      <c r="CB2461" s="104"/>
      <c r="CC2461" s="104"/>
      <c r="CD2461" s="104"/>
      <c r="CE2461" s="104"/>
      <c r="CF2461" s="104"/>
      <c r="CG2461" s="104"/>
      <c r="CH2461" s="104"/>
      <c r="CI2461" s="104"/>
      <c r="CJ2461" s="104"/>
      <c r="CK2461" s="104"/>
      <c r="CL2461" s="104"/>
      <c r="CM2461" s="104"/>
      <c r="CN2461" s="104"/>
      <c r="CO2461" s="104"/>
      <c r="CP2461" s="104"/>
      <c r="CQ2461" s="104"/>
      <c r="CR2461" s="104"/>
      <c r="CS2461" s="104"/>
      <c r="CT2461" s="104"/>
      <c r="CU2461" s="104"/>
      <c r="CV2461" s="104"/>
      <c r="CW2461" s="104"/>
      <c r="CX2461" s="104"/>
      <c r="CY2461" s="104"/>
      <c r="CZ2461" s="104"/>
      <c r="DA2461" s="104"/>
      <c r="DB2461" s="104"/>
      <c r="DC2461" s="104"/>
      <c r="DD2461" s="104"/>
      <c r="DE2461" s="104"/>
      <c r="DF2461" s="104"/>
      <c r="DG2461" s="104"/>
      <c r="DH2461" s="104"/>
      <c r="DI2461" s="104"/>
      <c r="DJ2461" s="107"/>
    </row>
    <row r="2462" spans="1:114" x14ac:dyDescent="0.2">
      <c r="A2462" s="164"/>
      <c r="B2462" s="165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Q2462" s="116"/>
      <c r="R2462" s="116"/>
      <c r="S2462" s="116"/>
      <c r="T2462" s="116"/>
      <c r="U2462" s="116"/>
      <c r="V2462" s="116"/>
      <c r="W2462" s="116"/>
      <c r="X2462" s="116"/>
      <c r="Y2462" s="122"/>
      <c r="Z2462" s="104"/>
      <c r="AA2462" s="104"/>
      <c r="AB2462" s="104"/>
      <c r="AC2462" s="104"/>
      <c r="AD2462" s="104"/>
      <c r="AE2462" s="104"/>
      <c r="AF2462" s="104"/>
      <c r="AG2462" s="104"/>
      <c r="AH2462" s="104"/>
      <c r="AI2462" s="104"/>
      <c r="AJ2462" s="104"/>
      <c r="AK2462" s="104"/>
      <c r="AL2462" s="104"/>
      <c r="AM2462" s="104"/>
      <c r="AN2462" s="104"/>
      <c r="AO2462" s="104"/>
      <c r="AP2462" s="104"/>
      <c r="AQ2462" s="104"/>
      <c r="AR2462" s="104"/>
      <c r="AS2462" s="104"/>
      <c r="AT2462" s="104"/>
      <c r="AU2462" s="104"/>
      <c r="AV2462" s="104"/>
      <c r="AW2462" s="104"/>
      <c r="AX2462" s="104"/>
      <c r="AY2462" s="104"/>
      <c r="AZ2462" s="104"/>
      <c r="BA2462" s="104"/>
      <c r="BB2462" s="104"/>
      <c r="BC2462" s="104"/>
      <c r="BD2462" s="104"/>
      <c r="BE2462" s="104"/>
      <c r="BF2462" s="104"/>
      <c r="BG2462" s="104"/>
      <c r="BH2462" s="104"/>
      <c r="BI2462" s="104"/>
      <c r="BJ2462" s="104"/>
      <c r="BK2462" s="104"/>
      <c r="BL2462" s="104"/>
      <c r="BM2462" s="104"/>
      <c r="BN2462" s="104"/>
      <c r="BO2462" s="104"/>
      <c r="BP2462" s="104"/>
      <c r="BQ2462" s="104"/>
      <c r="BR2462" s="104"/>
      <c r="BS2462" s="104"/>
      <c r="BT2462" s="104"/>
      <c r="BU2462" s="104"/>
      <c r="BV2462" s="104"/>
      <c r="BW2462" s="104"/>
      <c r="BX2462" s="104"/>
      <c r="BY2462" s="104"/>
      <c r="BZ2462" s="104"/>
      <c r="CA2462" s="104"/>
      <c r="CB2462" s="104"/>
      <c r="CC2462" s="104"/>
      <c r="CD2462" s="104"/>
      <c r="CE2462" s="104"/>
      <c r="CF2462" s="104"/>
      <c r="CG2462" s="104"/>
      <c r="CH2462" s="104"/>
      <c r="CI2462" s="104"/>
      <c r="CJ2462" s="104"/>
      <c r="CK2462" s="104"/>
      <c r="CL2462" s="104"/>
      <c r="CM2462" s="104"/>
      <c r="CN2462" s="104"/>
      <c r="CO2462" s="104"/>
      <c r="CP2462" s="104"/>
      <c r="CQ2462" s="104"/>
      <c r="CR2462" s="104"/>
      <c r="CS2462" s="104"/>
      <c r="CT2462" s="104"/>
      <c r="CU2462" s="104"/>
      <c r="CV2462" s="104"/>
      <c r="CW2462" s="104"/>
      <c r="CX2462" s="104"/>
      <c r="CY2462" s="104"/>
      <c r="CZ2462" s="104"/>
      <c r="DA2462" s="104"/>
      <c r="DB2462" s="104"/>
      <c r="DC2462" s="104"/>
      <c r="DD2462" s="104"/>
      <c r="DE2462" s="104"/>
      <c r="DF2462" s="104"/>
      <c r="DG2462" s="104"/>
      <c r="DH2462" s="104"/>
      <c r="DI2462" s="104"/>
      <c r="DJ2462" s="107"/>
    </row>
    <row r="2463" spans="1:114" x14ac:dyDescent="0.2">
      <c r="A2463" s="164"/>
      <c r="B2463" s="165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Q2463" s="116"/>
      <c r="R2463" s="116"/>
      <c r="S2463" s="116"/>
      <c r="T2463" s="116"/>
      <c r="U2463" s="116"/>
      <c r="V2463" s="116"/>
      <c r="W2463" s="116"/>
      <c r="X2463" s="116"/>
      <c r="Y2463" s="122"/>
      <c r="Z2463" s="104"/>
      <c r="AA2463" s="104"/>
      <c r="AB2463" s="104"/>
      <c r="AC2463" s="104"/>
      <c r="AD2463" s="104"/>
      <c r="AE2463" s="104"/>
      <c r="AF2463" s="104"/>
      <c r="AG2463" s="104"/>
      <c r="AH2463" s="104"/>
      <c r="AI2463" s="104"/>
      <c r="AJ2463" s="104"/>
      <c r="AK2463" s="104"/>
      <c r="AL2463" s="104"/>
      <c r="AM2463" s="104"/>
      <c r="AN2463" s="104"/>
      <c r="AO2463" s="104"/>
      <c r="AP2463" s="104"/>
      <c r="AQ2463" s="104"/>
      <c r="AR2463" s="104"/>
      <c r="AS2463" s="104"/>
      <c r="AT2463" s="104"/>
      <c r="AU2463" s="104"/>
      <c r="AV2463" s="104"/>
      <c r="AW2463" s="104"/>
      <c r="AX2463" s="104"/>
      <c r="AY2463" s="104"/>
      <c r="AZ2463" s="104"/>
      <c r="BA2463" s="104"/>
      <c r="BB2463" s="104"/>
      <c r="BC2463" s="104"/>
      <c r="BD2463" s="104"/>
      <c r="BE2463" s="104"/>
      <c r="BF2463" s="104"/>
      <c r="BG2463" s="104"/>
      <c r="BH2463" s="104"/>
      <c r="BI2463" s="104"/>
      <c r="BJ2463" s="104"/>
      <c r="BK2463" s="104"/>
      <c r="BL2463" s="104"/>
      <c r="BM2463" s="104"/>
      <c r="BN2463" s="104"/>
      <c r="BO2463" s="104"/>
      <c r="BP2463" s="104"/>
      <c r="BQ2463" s="104"/>
      <c r="BR2463" s="104"/>
      <c r="BS2463" s="104"/>
      <c r="BT2463" s="104"/>
      <c r="BU2463" s="104"/>
      <c r="BV2463" s="104"/>
      <c r="BW2463" s="104"/>
      <c r="BX2463" s="104"/>
      <c r="BY2463" s="104"/>
      <c r="BZ2463" s="104"/>
      <c r="CA2463" s="104"/>
      <c r="CB2463" s="104"/>
      <c r="CC2463" s="104"/>
      <c r="CD2463" s="104"/>
      <c r="CE2463" s="104"/>
      <c r="CF2463" s="104"/>
      <c r="CG2463" s="104"/>
      <c r="CH2463" s="104"/>
      <c r="CI2463" s="104"/>
      <c r="CJ2463" s="104"/>
      <c r="CK2463" s="104"/>
      <c r="CL2463" s="104"/>
      <c r="CM2463" s="104"/>
      <c r="CN2463" s="104"/>
      <c r="CO2463" s="104"/>
      <c r="CP2463" s="104"/>
      <c r="CQ2463" s="104"/>
      <c r="CR2463" s="104"/>
      <c r="CS2463" s="104"/>
      <c r="CT2463" s="104"/>
      <c r="CU2463" s="104"/>
      <c r="CV2463" s="104"/>
      <c r="CW2463" s="104"/>
      <c r="CX2463" s="104"/>
      <c r="CY2463" s="104"/>
      <c r="CZ2463" s="104"/>
      <c r="DA2463" s="104"/>
      <c r="DB2463" s="104"/>
      <c r="DC2463" s="104"/>
      <c r="DD2463" s="104"/>
      <c r="DE2463" s="104"/>
      <c r="DF2463" s="104"/>
      <c r="DG2463" s="104"/>
      <c r="DH2463" s="104"/>
      <c r="DI2463" s="104"/>
      <c r="DJ2463" s="107"/>
    </row>
    <row r="2464" spans="1:114" x14ac:dyDescent="0.2">
      <c r="A2464" s="164"/>
      <c r="B2464" s="165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Q2464" s="116"/>
      <c r="R2464" s="116"/>
      <c r="S2464" s="116"/>
      <c r="T2464" s="116"/>
      <c r="U2464" s="116"/>
      <c r="V2464" s="116"/>
      <c r="W2464" s="116"/>
      <c r="X2464" s="116"/>
      <c r="Y2464" s="122"/>
      <c r="Z2464" s="104"/>
      <c r="AA2464" s="104"/>
      <c r="AB2464" s="104"/>
      <c r="AC2464" s="104"/>
      <c r="AD2464" s="104"/>
      <c r="AE2464" s="104"/>
      <c r="AF2464" s="104"/>
      <c r="AG2464" s="104"/>
      <c r="AH2464" s="104"/>
      <c r="AI2464" s="104"/>
      <c r="AJ2464" s="104"/>
      <c r="AK2464" s="104"/>
      <c r="AL2464" s="104"/>
      <c r="AM2464" s="104"/>
      <c r="AN2464" s="104"/>
      <c r="AO2464" s="104"/>
      <c r="AP2464" s="104"/>
      <c r="AQ2464" s="104"/>
      <c r="AR2464" s="104"/>
      <c r="AS2464" s="104"/>
      <c r="AT2464" s="104"/>
      <c r="AU2464" s="104"/>
      <c r="AV2464" s="104"/>
      <c r="AW2464" s="104"/>
      <c r="AX2464" s="104"/>
      <c r="AY2464" s="104"/>
      <c r="AZ2464" s="104"/>
      <c r="BA2464" s="104"/>
      <c r="BB2464" s="104"/>
      <c r="BC2464" s="104"/>
      <c r="BD2464" s="104"/>
      <c r="BE2464" s="104"/>
      <c r="BF2464" s="104"/>
      <c r="BG2464" s="104"/>
      <c r="BH2464" s="104"/>
      <c r="BI2464" s="104"/>
      <c r="BJ2464" s="104"/>
      <c r="BK2464" s="104"/>
      <c r="BL2464" s="104"/>
      <c r="BM2464" s="104"/>
      <c r="BN2464" s="104"/>
      <c r="BO2464" s="104"/>
      <c r="BP2464" s="104"/>
      <c r="BQ2464" s="104"/>
      <c r="BR2464" s="104"/>
      <c r="BS2464" s="104"/>
      <c r="BT2464" s="104"/>
      <c r="BU2464" s="104"/>
      <c r="BV2464" s="104"/>
      <c r="BW2464" s="104"/>
      <c r="BX2464" s="104"/>
      <c r="BY2464" s="104"/>
      <c r="BZ2464" s="104"/>
      <c r="CA2464" s="104"/>
      <c r="CB2464" s="104"/>
      <c r="CC2464" s="104"/>
      <c r="CD2464" s="104"/>
      <c r="CE2464" s="104"/>
      <c r="CF2464" s="104"/>
      <c r="CG2464" s="104"/>
      <c r="CH2464" s="104"/>
      <c r="CI2464" s="104"/>
      <c r="CJ2464" s="104"/>
      <c r="CK2464" s="104"/>
      <c r="CL2464" s="104"/>
      <c r="CM2464" s="104"/>
      <c r="CN2464" s="104"/>
      <c r="CO2464" s="104"/>
      <c r="CP2464" s="104"/>
      <c r="CQ2464" s="104"/>
      <c r="CR2464" s="104"/>
      <c r="CS2464" s="104"/>
      <c r="CT2464" s="104"/>
      <c r="CU2464" s="104"/>
      <c r="CV2464" s="104"/>
      <c r="CW2464" s="104"/>
      <c r="CX2464" s="104"/>
      <c r="CY2464" s="104"/>
      <c r="CZ2464" s="104"/>
      <c r="DA2464" s="104"/>
      <c r="DB2464" s="104"/>
      <c r="DC2464" s="104"/>
      <c r="DD2464" s="104"/>
      <c r="DE2464" s="104"/>
      <c r="DF2464" s="104"/>
      <c r="DG2464" s="104"/>
      <c r="DH2464" s="104"/>
      <c r="DI2464" s="104"/>
      <c r="DJ2464" s="107"/>
    </row>
    <row r="2465" spans="1:114" x14ac:dyDescent="0.2">
      <c r="A2465" s="164"/>
      <c r="B2465" s="165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Q2465" s="116"/>
      <c r="R2465" s="116"/>
      <c r="S2465" s="116"/>
      <c r="T2465" s="116"/>
      <c r="U2465" s="116"/>
      <c r="V2465" s="116"/>
      <c r="W2465" s="116"/>
      <c r="X2465" s="116"/>
      <c r="Y2465" s="122"/>
      <c r="Z2465" s="104"/>
      <c r="AA2465" s="104"/>
      <c r="AB2465" s="104"/>
      <c r="AC2465" s="104"/>
      <c r="AD2465" s="104"/>
      <c r="AE2465" s="104"/>
      <c r="AF2465" s="104"/>
      <c r="AG2465" s="104"/>
      <c r="AH2465" s="104"/>
      <c r="AI2465" s="104"/>
      <c r="AJ2465" s="104"/>
      <c r="AK2465" s="104"/>
      <c r="AL2465" s="104"/>
      <c r="AM2465" s="104"/>
      <c r="AN2465" s="104"/>
      <c r="AO2465" s="104"/>
      <c r="AP2465" s="104"/>
      <c r="AQ2465" s="104"/>
      <c r="AR2465" s="104"/>
      <c r="AS2465" s="104"/>
      <c r="AT2465" s="104"/>
      <c r="AU2465" s="104"/>
      <c r="AV2465" s="104"/>
      <c r="AW2465" s="104"/>
      <c r="AX2465" s="104"/>
      <c r="AY2465" s="104"/>
      <c r="AZ2465" s="104"/>
      <c r="BA2465" s="104"/>
      <c r="BB2465" s="104"/>
      <c r="BC2465" s="104"/>
      <c r="BD2465" s="104"/>
      <c r="BE2465" s="104"/>
      <c r="BF2465" s="104"/>
      <c r="BG2465" s="104"/>
      <c r="BH2465" s="104"/>
      <c r="BI2465" s="104"/>
      <c r="BJ2465" s="104"/>
      <c r="BK2465" s="104"/>
      <c r="BL2465" s="104"/>
      <c r="BM2465" s="104"/>
      <c r="BN2465" s="104"/>
      <c r="BO2465" s="104"/>
      <c r="BP2465" s="104"/>
      <c r="BQ2465" s="104"/>
      <c r="BR2465" s="104"/>
      <c r="BS2465" s="104"/>
      <c r="BT2465" s="104"/>
      <c r="BU2465" s="104"/>
      <c r="BV2465" s="104"/>
      <c r="BW2465" s="104"/>
      <c r="BX2465" s="104"/>
      <c r="BY2465" s="104"/>
      <c r="BZ2465" s="104"/>
      <c r="CA2465" s="104"/>
      <c r="CB2465" s="104"/>
      <c r="CC2465" s="104"/>
      <c r="CD2465" s="104"/>
      <c r="CE2465" s="104"/>
      <c r="CF2465" s="104"/>
      <c r="CG2465" s="104"/>
      <c r="CH2465" s="104"/>
      <c r="CI2465" s="104"/>
      <c r="CJ2465" s="104"/>
      <c r="CK2465" s="104"/>
      <c r="CL2465" s="104"/>
      <c r="CM2465" s="104"/>
      <c r="CN2465" s="104"/>
      <c r="CO2465" s="104"/>
      <c r="CP2465" s="104"/>
      <c r="CQ2465" s="104"/>
      <c r="CR2465" s="104"/>
      <c r="CS2465" s="104"/>
      <c r="CT2465" s="104"/>
      <c r="CU2465" s="104"/>
      <c r="CV2465" s="104"/>
      <c r="CW2465" s="104"/>
      <c r="CX2465" s="104"/>
      <c r="CY2465" s="104"/>
      <c r="CZ2465" s="104"/>
      <c r="DA2465" s="104"/>
      <c r="DB2465" s="104"/>
      <c r="DC2465" s="104"/>
      <c r="DD2465" s="104"/>
      <c r="DE2465" s="104"/>
      <c r="DF2465" s="104"/>
      <c r="DG2465" s="104"/>
      <c r="DH2465" s="104"/>
      <c r="DI2465" s="104"/>
      <c r="DJ2465" s="107"/>
    </row>
    <row r="2466" spans="1:114" x14ac:dyDescent="0.2">
      <c r="A2466" s="164"/>
      <c r="B2466" s="165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Q2466" s="116"/>
      <c r="R2466" s="116"/>
      <c r="S2466" s="116"/>
      <c r="T2466" s="116"/>
      <c r="U2466" s="116"/>
      <c r="V2466" s="116"/>
      <c r="W2466" s="116"/>
      <c r="X2466" s="116"/>
      <c r="Y2466" s="122"/>
      <c r="Z2466" s="104"/>
      <c r="AA2466" s="104"/>
      <c r="AB2466" s="104"/>
      <c r="AC2466" s="104"/>
      <c r="AD2466" s="104"/>
      <c r="AE2466" s="104"/>
      <c r="AF2466" s="104"/>
      <c r="AG2466" s="104"/>
      <c r="AH2466" s="104"/>
      <c r="AI2466" s="104"/>
      <c r="AJ2466" s="104"/>
      <c r="AK2466" s="104"/>
      <c r="AL2466" s="104"/>
      <c r="AM2466" s="104"/>
      <c r="AN2466" s="104"/>
      <c r="AO2466" s="104"/>
      <c r="AP2466" s="104"/>
      <c r="AQ2466" s="104"/>
      <c r="AR2466" s="104"/>
      <c r="AS2466" s="104"/>
      <c r="AT2466" s="104"/>
      <c r="AU2466" s="104"/>
      <c r="AV2466" s="104"/>
      <c r="AW2466" s="104"/>
      <c r="AX2466" s="104"/>
      <c r="AY2466" s="104"/>
      <c r="AZ2466" s="104"/>
      <c r="BA2466" s="104"/>
      <c r="BB2466" s="104"/>
      <c r="BC2466" s="104"/>
      <c r="BD2466" s="104"/>
      <c r="BE2466" s="104"/>
      <c r="BF2466" s="104"/>
      <c r="BG2466" s="104"/>
      <c r="BH2466" s="104"/>
      <c r="BI2466" s="104"/>
      <c r="BJ2466" s="104"/>
      <c r="BK2466" s="104"/>
      <c r="BL2466" s="104"/>
      <c r="BM2466" s="104"/>
      <c r="BN2466" s="104"/>
      <c r="BO2466" s="104"/>
      <c r="BP2466" s="104"/>
      <c r="BQ2466" s="104"/>
      <c r="BR2466" s="104"/>
      <c r="BS2466" s="104"/>
      <c r="BT2466" s="104"/>
      <c r="BU2466" s="104"/>
      <c r="BV2466" s="104"/>
      <c r="BW2466" s="104"/>
      <c r="BX2466" s="104"/>
      <c r="BY2466" s="104"/>
      <c r="BZ2466" s="104"/>
      <c r="CA2466" s="104"/>
      <c r="CB2466" s="104"/>
      <c r="CC2466" s="104"/>
      <c r="CD2466" s="104"/>
      <c r="CE2466" s="104"/>
      <c r="CF2466" s="104"/>
      <c r="CG2466" s="104"/>
      <c r="CH2466" s="104"/>
      <c r="CI2466" s="104"/>
      <c r="CJ2466" s="104"/>
      <c r="CK2466" s="104"/>
      <c r="CL2466" s="104"/>
      <c r="CM2466" s="104"/>
      <c r="CN2466" s="104"/>
      <c r="CO2466" s="104"/>
      <c r="CP2466" s="104"/>
      <c r="CQ2466" s="104"/>
      <c r="CR2466" s="104"/>
      <c r="CS2466" s="104"/>
      <c r="CT2466" s="104"/>
      <c r="CU2466" s="104"/>
      <c r="CV2466" s="104"/>
      <c r="CW2466" s="104"/>
      <c r="CX2466" s="104"/>
      <c r="CY2466" s="104"/>
      <c r="CZ2466" s="104"/>
      <c r="DA2466" s="104"/>
      <c r="DB2466" s="104"/>
      <c r="DC2466" s="104"/>
      <c r="DD2466" s="104"/>
      <c r="DE2466" s="104"/>
      <c r="DF2466" s="104"/>
      <c r="DG2466" s="104"/>
      <c r="DH2466" s="104"/>
      <c r="DI2466" s="104"/>
      <c r="DJ2466" s="107"/>
    </row>
    <row r="2467" spans="1:114" x14ac:dyDescent="0.2">
      <c r="A2467" s="164"/>
      <c r="B2467" s="165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Q2467" s="116"/>
      <c r="R2467" s="116"/>
      <c r="S2467" s="116"/>
      <c r="T2467" s="116"/>
      <c r="U2467" s="116"/>
      <c r="V2467" s="116"/>
      <c r="W2467" s="116"/>
      <c r="X2467" s="116"/>
      <c r="Y2467" s="122"/>
      <c r="Z2467" s="104"/>
      <c r="AA2467" s="104"/>
      <c r="AB2467" s="104"/>
      <c r="AC2467" s="104"/>
      <c r="AD2467" s="104"/>
      <c r="AE2467" s="104"/>
      <c r="AF2467" s="104"/>
      <c r="AG2467" s="104"/>
      <c r="AH2467" s="104"/>
      <c r="AI2467" s="104"/>
      <c r="AJ2467" s="104"/>
      <c r="AK2467" s="104"/>
      <c r="AL2467" s="104"/>
      <c r="AM2467" s="104"/>
      <c r="AN2467" s="104"/>
      <c r="AO2467" s="104"/>
      <c r="AP2467" s="104"/>
      <c r="AQ2467" s="104"/>
      <c r="AR2467" s="104"/>
      <c r="AS2467" s="104"/>
      <c r="AT2467" s="104"/>
      <c r="AU2467" s="104"/>
      <c r="AV2467" s="104"/>
      <c r="AW2467" s="104"/>
      <c r="AX2467" s="104"/>
      <c r="AY2467" s="104"/>
      <c r="AZ2467" s="104"/>
      <c r="BA2467" s="104"/>
      <c r="BB2467" s="104"/>
      <c r="BC2467" s="104"/>
      <c r="BD2467" s="104"/>
      <c r="BE2467" s="104"/>
      <c r="BF2467" s="104"/>
      <c r="BG2467" s="104"/>
      <c r="BH2467" s="104"/>
      <c r="BI2467" s="104"/>
      <c r="BJ2467" s="104"/>
      <c r="BK2467" s="104"/>
      <c r="BL2467" s="104"/>
      <c r="BM2467" s="104"/>
      <c r="BN2467" s="104"/>
      <c r="BO2467" s="104"/>
      <c r="BP2467" s="104"/>
      <c r="BQ2467" s="104"/>
      <c r="BR2467" s="104"/>
      <c r="BS2467" s="104"/>
      <c r="BT2467" s="104"/>
      <c r="BU2467" s="104"/>
      <c r="BV2467" s="104"/>
      <c r="BW2467" s="104"/>
      <c r="BX2467" s="104"/>
      <c r="BY2467" s="104"/>
      <c r="BZ2467" s="104"/>
      <c r="CA2467" s="104"/>
      <c r="CB2467" s="104"/>
      <c r="CC2467" s="104"/>
      <c r="CD2467" s="104"/>
      <c r="CE2467" s="104"/>
      <c r="CF2467" s="104"/>
      <c r="CG2467" s="104"/>
      <c r="CH2467" s="104"/>
      <c r="CI2467" s="104"/>
      <c r="CJ2467" s="104"/>
      <c r="CK2467" s="104"/>
      <c r="CL2467" s="104"/>
      <c r="CM2467" s="104"/>
      <c r="CN2467" s="104"/>
      <c r="CO2467" s="104"/>
      <c r="CP2467" s="104"/>
      <c r="CQ2467" s="104"/>
      <c r="CR2467" s="104"/>
      <c r="CS2467" s="104"/>
      <c r="CT2467" s="104"/>
      <c r="CU2467" s="104"/>
      <c r="CV2467" s="104"/>
      <c r="CW2467" s="104"/>
      <c r="CX2467" s="104"/>
      <c r="CY2467" s="104"/>
      <c r="CZ2467" s="104"/>
      <c r="DA2467" s="104"/>
      <c r="DB2467" s="104"/>
      <c r="DC2467" s="104"/>
      <c r="DD2467" s="104"/>
      <c r="DE2467" s="104"/>
      <c r="DF2467" s="104"/>
      <c r="DG2467" s="104"/>
      <c r="DH2467" s="104"/>
      <c r="DI2467" s="104"/>
      <c r="DJ2467" s="107"/>
    </row>
    <row r="2468" spans="1:114" x14ac:dyDescent="0.2">
      <c r="A2468" s="164"/>
      <c r="B2468" s="165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Q2468" s="116"/>
      <c r="R2468" s="116"/>
      <c r="S2468" s="116"/>
      <c r="T2468" s="116"/>
      <c r="U2468" s="116"/>
      <c r="V2468" s="116"/>
      <c r="W2468" s="116"/>
      <c r="X2468" s="116"/>
      <c r="Y2468" s="122"/>
      <c r="Z2468" s="104"/>
      <c r="AA2468" s="104"/>
      <c r="AB2468" s="104"/>
      <c r="AC2468" s="104"/>
      <c r="AD2468" s="104"/>
      <c r="AE2468" s="104"/>
      <c r="AF2468" s="104"/>
      <c r="AG2468" s="104"/>
      <c r="AH2468" s="104"/>
      <c r="AI2468" s="104"/>
      <c r="AJ2468" s="104"/>
      <c r="AK2468" s="104"/>
      <c r="AL2468" s="104"/>
      <c r="AM2468" s="104"/>
      <c r="AN2468" s="104"/>
      <c r="AO2468" s="104"/>
      <c r="AP2468" s="104"/>
      <c r="AQ2468" s="104"/>
      <c r="AR2468" s="104"/>
      <c r="AS2468" s="104"/>
      <c r="AT2468" s="104"/>
      <c r="AU2468" s="104"/>
      <c r="AV2468" s="104"/>
      <c r="AW2468" s="104"/>
      <c r="AX2468" s="104"/>
      <c r="AY2468" s="104"/>
      <c r="AZ2468" s="104"/>
      <c r="BA2468" s="104"/>
      <c r="BB2468" s="104"/>
      <c r="BC2468" s="104"/>
      <c r="BD2468" s="104"/>
      <c r="BE2468" s="104"/>
      <c r="BF2468" s="104"/>
      <c r="BG2468" s="104"/>
      <c r="BH2468" s="104"/>
      <c r="BI2468" s="104"/>
      <c r="BJ2468" s="104"/>
      <c r="BK2468" s="104"/>
      <c r="BL2468" s="104"/>
      <c r="BM2468" s="104"/>
      <c r="BN2468" s="104"/>
      <c r="BO2468" s="104"/>
      <c r="BP2468" s="104"/>
      <c r="BQ2468" s="104"/>
      <c r="BR2468" s="104"/>
      <c r="BS2468" s="104"/>
      <c r="BT2468" s="104"/>
      <c r="BU2468" s="104"/>
      <c r="BV2468" s="104"/>
      <c r="BW2468" s="104"/>
      <c r="BX2468" s="104"/>
      <c r="BY2468" s="104"/>
      <c r="BZ2468" s="104"/>
      <c r="CA2468" s="104"/>
      <c r="CB2468" s="104"/>
      <c r="CC2468" s="104"/>
      <c r="CD2468" s="104"/>
      <c r="CE2468" s="104"/>
      <c r="CF2468" s="104"/>
      <c r="CG2468" s="104"/>
      <c r="CH2468" s="104"/>
      <c r="CI2468" s="104"/>
      <c r="CJ2468" s="104"/>
      <c r="CK2468" s="104"/>
      <c r="CL2468" s="104"/>
      <c r="CM2468" s="104"/>
      <c r="CN2468" s="104"/>
      <c r="CO2468" s="104"/>
      <c r="CP2468" s="104"/>
      <c r="CQ2468" s="104"/>
      <c r="CR2468" s="104"/>
      <c r="CS2468" s="104"/>
      <c r="CT2468" s="104"/>
      <c r="CU2468" s="104"/>
      <c r="CV2468" s="104"/>
      <c r="CW2468" s="104"/>
      <c r="CX2468" s="104"/>
      <c r="CY2468" s="104"/>
      <c r="CZ2468" s="104"/>
      <c r="DA2468" s="104"/>
      <c r="DB2468" s="104"/>
      <c r="DC2468" s="104"/>
      <c r="DD2468" s="104"/>
      <c r="DE2468" s="104"/>
      <c r="DF2468" s="104"/>
      <c r="DG2468" s="104"/>
      <c r="DH2468" s="104"/>
      <c r="DI2468" s="104"/>
      <c r="DJ2468" s="107"/>
    </row>
    <row r="2469" spans="1:114" x14ac:dyDescent="0.2">
      <c r="A2469" s="164"/>
      <c r="B2469" s="165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Q2469" s="116"/>
      <c r="R2469" s="116"/>
      <c r="S2469" s="116"/>
      <c r="T2469" s="116"/>
      <c r="U2469" s="116"/>
      <c r="V2469" s="116"/>
      <c r="W2469" s="116"/>
      <c r="X2469" s="116"/>
      <c r="Y2469" s="122"/>
      <c r="Z2469" s="104"/>
      <c r="AA2469" s="104"/>
      <c r="AB2469" s="104"/>
      <c r="AC2469" s="104"/>
      <c r="AD2469" s="104"/>
      <c r="AE2469" s="104"/>
      <c r="AF2469" s="104"/>
      <c r="AG2469" s="104"/>
      <c r="AH2469" s="104"/>
      <c r="AI2469" s="104"/>
      <c r="AJ2469" s="104"/>
      <c r="AK2469" s="104"/>
      <c r="AL2469" s="104"/>
      <c r="AM2469" s="104"/>
      <c r="AN2469" s="104"/>
      <c r="AO2469" s="104"/>
      <c r="AP2469" s="104"/>
      <c r="AQ2469" s="104"/>
      <c r="AR2469" s="104"/>
      <c r="AS2469" s="104"/>
      <c r="AT2469" s="104"/>
      <c r="AU2469" s="104"/>
      <c r="AV2469" s="104"/>
      <c r="AW2469" s="104"/>
      <c r="AX2469" s="104"/>
      <c r="AY2469" s="104"/>
      <c r="AZ2469" s="104"/>
      <c r="BA2469" s="104"/>
      <c r="BB2469" s="104"/>
      <c r="BC2469" s="104"/>
      <c r="BD2469" s="104"/>
      <c r="BE2469" s="104"/>
      <c r="BF2469" s="104"/>
      <c r="BG2469" s="104"/>
      <c r="BH2469" s="104"/>
      <c r="BI2469" s="104"/>
      <c r="BJ2469" s="104"/>
      <c r="BK2469" s="104"/>
      <c r="BL2469" s="104"/>
      <c r="BM2469" s="104"/>
      <c r="BN2469" s="104"/>
      <c r="BO2469" s="104"/>
      <c r="BP2469" s="104"/>
      <c r="BQ2469" s="104"/>
      <c r="BR2469" s="104"/>
      <c r="BS2469" s="104"/>
      <c r="BT2469" s="104"/>
      <c r="BU2469" s="104"/>
      <c r="BV2469" s="104"/>
      <c r="BW2469" s="104"/>
      <c r="BX2469" s="104"/>
      <c r="BY2469" s="104"/>
      <c r="BZ2469" s="104"/>
      <c r="CA2469" s="104"/>
      <c r="CB2469" s="104"/>
      <c r="CC2469" s="104"/>
      <c r="CD2469" s="104"/>
      <c r="CE2469" s="104"/>
      <c r="CF2469" s="104"/>
      <c r="CG2469" s="104"/>
      <c r="CH2469" s="104"/>
      <c r="CI2469" s="104"/>
      <c r="CJ2469" s="104"/>
      <c r="CK2469" s="104"/>
      <c r="CL2469" s="104"/>
      <c r="CM2469" s="104"/>
      <c r="CN2469" s="104"/>
      <c r="CO2469" s="104"/>
      <c r="CP2469" s="104"/>
      <c r="CQ2469" s="104"/>
      <c r="CR2469" s="104"/>
      <c r="CS2469" s="104"/>
      <c r="CT2469" s="104"/>
      <c r="CU2469" s="104"/>
      <c r="CV2469" s="104"/>
      <c r="CW2469" s="104"/>
      <c r="CX2469" s="104"/>
      <c r="CY2469" s="104"/>
      <c r="CZ2469" s="104"/>
      <c r="DA2469" s="104"/>
      <c r="DB2469" s="104"/>
      <c r="DC2469" s="104"/>
      <c r="DD2469" s="104"/>
      <c r="DE2469" s="104"/>
      <c r="DF2469" s="104"/>
      <c r="DG2469" s="104"/>
      <c r="DH2469" s="104"/>
      <c r="DI2469" s="104"/>
      <c r="DJ2469" s="107"/>
    </row>
    <row r="2470" spans="1:114" x14ac:dyDescent="0.2">
      <c r="A2470" s="164"/>
      <c r="B2470" s="165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Q2470" s="116"/>
      <c r="R2470" s="116"/>
      <c r="S2470" s="116"/>
      <c r="T2470" s="116"/>
      <c r="U2470" s="116"/>
      <c r="V2470" s="116"/>
      <c r="W2470" s="116"/>
      <c r="X2470" s="116"/>
      <c r="Y2470" s="122"/>
      <c r="Z2470" s="104"/>
      <c r="AA2470" s="104"/>
      <c r="AB2470" s="104"/>
      <c r="AC2470" s="104"/>
      <c r="AD2470" s="104"/>
      <c r="AE2470" s="104"/>
      <c r="AF2470" s="104"/>
      <c r="AG2470" s="104"/>
      <c r="AH2470" s="104"/>
      <c r="AI2470" s="104"/>
      <c r="AJ2470" s="104"/>
      <c r="AK2470" s="104"/>
      <c r="AL2470" s="104"/>
      <c r="AM2470" s="104"/>
      <c r="AN2470" s="104"/>
      <c r="AO2470" s="104"/>
      <c r="AP2470" s="104"/>
      <c r="AQ2470" s="104"/>
      <c r="AR2470" s="104"/>
      <c r="AS2470" s="104"/>
      <c r="AT2470" s="104"/>
      <c r="AU2470" s="104"/>
      <c r="AV2470" s="104"/>
      <c r="AW2470" s="104"/>
      <c r="AX2470" s="104"/>
      <c r="AY2470" s="104"/>
      <c r="AZ2470" s="104"/>
      <c r="BA2470" s="104"/>
      <c r="BB2470" s="104"/>
      <c r="BC2470" s="104"/>
      <c r="BD2470" s="104"/>
      <c r="BE2470" s="104"/>
      <c r="BF2470" s="104"/>
      <c r="BG2470" s="104"/>
      <c r="BH2470" s="104"/>
      <c r="BI2470" s="104"/>
      <c r="BJ2470" s="104"/>
      <c r="BK2470" s="104"/>
      <c r="BL2470" s="104"/>
      <c r="BM2470" s="104"/>
      <c r="BN2470" s="104"/>
      <c r="BO2470" s="104"/>
      <c r="BP2470" s="104"/>
      <c r="BQ2470" s="104"/>
      <c r="BR2470" s="104"/>
      <c r="BS2470" s="104"/>
      <c r="BT2470" s="104"/>
      <c r="BU2470" s="104"/>
      <c r="BV2470" s="104"/>
      <c r="BW2470" s="104"/>
      <c r="BX2470" s="104"/>
      <c r="BY2470" s="104"/>
      <c r="BZ2470" s="104"/>
      <c r="CA2470" s="104"/>
      <c r="CB2470" s="104"/>
      <c r="CC2470" s="104"/>
      <c r="CD2470" s="104"/>
      <c r="CE2470" s="104"/>
      <c r="CF2470" s="104"/>
      <c r="CG2470" s="104"/>
      <c r="CH2470" s="104"/>
      <c r="CI2470" s="104"/>
      <c r="CJ2470" s="104"/>
      <c r="CK2470" s="104"/>
      <c r="CL2470" s="104"/>
      <c r="CM2470" s="104"/>
      <c r="CN2470" s="104"/>
      <c r="CO2470" s="104"/>
      <c r="CP2470" s="104"/>
      <c r="CQ2470" s="104"/>
      <c r="CR2470" s="104"/>
      <c r="CS2470" s="104"/>
      <c r="CT2470" s="104"/>
      <c r="CU2470" s="104"/>
      <c r="CV2470" s="104"/>
      <c r="CW2470" s="104"/>
      <c r="CX2470" s="104"/>
      <c r="CY2470" s="104"/>
      <c r="CZ2470" s="104"/>
      <c r="DA2470" s="104"/>
      <c r="DB2470" s="104"/>
      <c r="DC2470" s="104"/>
      <c r="DD2470" s="104"/>
      <c r="DE2470" s="104"/>
      <c r="DF2470" s="104"/>
      <c r="DG2470" s="104"/>
      <c r="DH2470" s="104"/>
      <c r="DI2470" s="104"/>
      <c r="DJ2470" s="107"/>
    </row>
    <row r="2471" spans="1:114" x14ac:dyDescent="0.2">
      <c r="A2471" s="164"/>
      <c r="B2471" s="165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Q2471" s="116"/>
      <c r="R2471" s="116"/>
      <c r="S2471" s="116"/>
      <c r="T2471" s="116"/>
      <c r="U2471" s="116"/>
      <c r="V2471" s="116"/>
      <c r="W2471" s="116"/>
      <c r="X2471" s="116"/>
      <c r="Y2471" s="122"/>
      <c r="Z2471" s="104"/>
      <c r="AA2471" s="104"/>
      <c r="AB2471" s="104"/>
      <c r="AC2471" s="104"/>
      <c r="AD2471" s="104"/>
      <c r="AE2471" s="104"/>
      <c r="AF2471" s="104"/>
      <c r="AG2471" s="104"/>
      <c r="AH2471" s="104"/>
      <c r="AI2471" s="104"/>
      <c r="AJ2471" s="104"/>
      <c r="AK2471" s="104"/>
      <c r="AL2471" s="104"/>
      <c r="AM2471" s="104"/>
      <c r="AN2471" s="104"/>
      <c r="AO2471" s="104"/>
      <c r="AP2471" s="104"/>
      <c r="AQ2471" s="104"/>
      <c r="AR2471" s="104"/>
      <c r="AS2471" s="104"/>
      <c r="AT2471" s="104"/>
      <c r="AU2471" s="104"/>
      <c r="AV2471" s="104"/>
      <c r="AW2471" s="104"/>
      <c r="AX2471" s="104"/>
      <c r="AY2471" s="104"/>
      <c r="AZ2471" s="104"/>
      <c r="BA2471" s="104"/>
      <c r="BB2471" s="104"/>
      <c r="BC2471" s="104"/>
      <c r="BD2471" s="104"/>
      <c r="BE2471" s="104"/>
      <c r="BF2471" s="104"/>
      <c r="BG2471" s="104"/>
      <c r="BH2471" s="104"/>
      <c r="BI2471" s="104"/>
      <c r="BJ2471" s="104"/>
      <c r="BK2471" s="104"/>
      <c r="BL2471" s="104"/>
      <c r="BM2471" s="104"/>
      <c r="BN2471" s="104"/>
      <c r="BO2471" s="104"/>
      <c r="BP2471" s="104"/>
      <c r="BQ2471" s="104"/>
      <c r="BR2471" s="104"/>
      <c r="BS2471" s="104"/>
      <c r="BT2471" s="104"/>
      <c r="BU2471" s="104"/>
      <c r="BV2471" s="104"/>
      <c r="BW2471" s="104"/>
      <c r="BX2471" s="104"/>
      <c r="BY2471" s="104"/>
      <c r="BZ2471" s="104"/>
      <c r="CA2471" s="104"/>
      <c r="CB2471" s="104"/>
      <c r="CC2471" s="104"/>
      <c r="CD2471" s="104"/>
      <c r="CE2471" s="104"/>
      <c r="CF2471" s="104"/>
      <c r="CG2471" s="104"/>
      <c r="CH2471" s="104"/>
      <c r="CI2471" s="104"/>
      <c r="CJ2471" s="104"/>
      <c r="CK2471" s="104"/>
      <c r="CL2471" s="104"/>
      <c r="CM2471" s="104"/>
      <c r="CN2471" s="104"/>
      <c r="CO2471" s="104"/>
      <c r="CP2471" s="104"/>
      <c r="CQ2471" s="104"/>
      <c r="CR2471" s="104"/>
      <c r="CS2471" s="104"/>
      <c r="CT2471" s="104"/>
      <c r="CU2471" s="104"/>
      <c r="CV2471" s="104"/>
      <c r="CW2471" s="104"/>
      <c r="CX2471" s="104"/>
      <c r="CY2471" s="104"/>
      <c r="CZ2471" s="104"/>
      <c r="DA2471" s="104"/>
      <c r="DB2471" s="104"/>
      <c r="DC2471" s="104"/>
      <c r="DD2471" s="104"/>
      <c r="DE2471" s="104"/>
      <c r="DF2471" s="104"/>
      <c r="DG2471" s="104"/>
      <c r="DH2471" s="104"/>
      <c r="DI2471" s="104"/>
      <c r="DJ2471" s="107"/>
    </row>
    <row r="2472" spans="1:114" x14ac:dyDescent="0.2">
      <c r="A2472" s="164"/>
      <c r="B2472" s="165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Q2472" s="116"/>
      <c r="R2472" s="116"/>
      <c r="S2472" s="116"/>
      <c r="T2472" s="116"/>
      <c r="U2472" s="116"/>
      <c r="V2472" s="116"/>
      <c r="W2472" s="116"/>
      <c r="X2472" s="116"/>
      <c r="Y2472" s="122"/>
      <c r="Z2472" s="104"/>
      <c r="AA2472" s="104"/>
      <c r="AB2472" s="104"/>
      <c r="AC2472" s="104"/>
      <c r="AD2472" s="104"/>
      <c r="AE2472" s="104"/>
      <c r="AF2472" s="104"/>
      <c r="AG2472" s="104"/>
      <c r="AH2472" s="104"/>
      <c r="AI2472" s="104"/>
      <c r="AJ2472" s="104"/>
      <c r="AK2472" s="104"/>
      <c r="AL2472" s="104"/>
      <c r="AM2472" s="104"/>
      <c r="AN2472" s="104"/>
      <c r="AO2472" s="104"/>
      <c r="AP2472" s="104"/>
      <c r="AQ2472" s="104"/>
      <c r="AR2472" s="104"/>
      <c r="AS2472" s="104"/>
      <c r="AT2472" s="104"/>
      <c r="AU2472" s="104"/>
      <c r="AV2472" s="104"/>
      <c r="AW2472" s="104"/>
      <c r="AX2472" s="104"/>
      <c r="AY2472" s="104"/>
      <c r="AZ2472" s="104"/>
      <c r="BA2472" s="104"/>
      <c r="BB2472" s="104"/>
      <c r="BC2472" s="104"/>
      <c r="BD2472" s="104"/>
      <c r="BE2472" s="104"/>
      <c r="BF2472" s="104"/>
      <c r="BG2472" s="104"/>
      <c r="BH2472" s="104"/>
      <c r="BI2472" s="104"/>
      <c r="BJ2472" s="104"/>
      <c r="BK2472" s="104"/>
      <c r="BL2472" s="104"/>
      <c r="BM2472" s="104"/>
      <c r="BN2472" s="104"/>
      <c r="BO2472" s="104"/>
      <c r="BP2472" s="104"/>
      <c r="BQ2472" s="104"/>
      <c r="BR2472" s="104"/>
      <c r="BS2472" s="104"/>
      <c r="BT2472" s="104"/>
      <c r="BU2472" s="104"/>
      <c r="BV2472" s="104"/>
      <c r="BW2472" s="104"/>
      <c r="BX2472" s="104"/>
      <c r="BY2472" s="104"/>
      <c r="BZ2472" s="104"/>
      <c r="CA2472" s="104"/>
      <c r="CB2472" s="104"/>
      <c r="CC2472" s="104"/>
      <c r="CD2472" s="104"/>
      <c r="CE2472" s="104"/>
      <c r="CF2472" s="104"/>
      <c r="CG2472" s="104"/>
      <c r="CH2472" s="104"/>
      <c r="CI2472" s="104"/>
      <c r="CJ2472" s="104"/>
      <c r="CK2472" s="104"/>
      <c r="CL2472" s="104"/>
      <c r="CM2472" s="104"/>
      <c r="CN2472" s="104"/>
      <c r="CO2472" s="104"/>
      <c r="CP2472" s="104"/>
      <c r="CQ2472" s="104"/>
      <c r="CR2472" s="104"/>
      <c r="CS2472" s="104"/>
      <c r="CT2472" s="104"/>
      <c r="CU2472" s="104"/>
      <c r="CV2472" s="104"/>
      <c r="CW2472" s="104"/>
      <c r="CX2472" s="104"/>
      <c r="CY2472" s="104"/>
      <c r="CZ2472" s="104"/>
      <c r="DA2472" s="104"/>
      <c r="DB2472" s="104"/>
      <c r="DC2472" s="104"/>
      <c r="DD2472" s="104"/>
      <c r="DE2472" s="104"/>
      <c r="DF2472" s="104"/>
      <c r="DG2472" s="104"/>
      <c r="DH2472" s="104"/>
      <c r="DI2472" s="104"/>
      <c r="DJ2472" s="107"/>
    </row>
    <row r="2473" spans="1:114" x14ac:dyDescent="0.2">
      <c r="A2473" s="164"/>
      <c r="B2473" s="165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Q2473" s="116"/>
      <c r="R2473" s="116"/>
      <c r="S2473" s="116"/>
      <c r="T2473" s="116"/>
      <c r="U2473" s="116"/>
      <c r="V2473" s="116"/>
      <c r="W2473" s="116"/>
      <c r="X2473" s="116"/>
      <c r="Y2473" s="122"/>
      <c r="Z2473" s="104"/>
      <c r="AA2473" s="104"/>
      <c r="AB2473" s="104"/>
      <c r="AC2473" s="104"/>
      <c r="AD2473" s="104"/>
      <c r="AE2473" s="104"/>
      <c r="AF2473" s="104"/>
      <c r="AG2473" s="104"/>
      <c r="AH2473" s="104"/>
      <c r="AI2473" s="104"/>
      <c r="AJ2473" s="104"/>
      <c r="AK2473" s="104"/>
      <c r="AL2473" s="104"/>
      <c r="AM2473" s="104"/>
      <c r="AN2473" s="104"/>
      <c r="AO2473" s="104"/>
      <c r="AP2473" s="104"/>
      <c r="AQ2473" s="104"/>
      <c r="AR2473" s="104"/>
      <c r="AS2473" s="104"/>
      <c r="AT2473" s="104"/>
      <c r="AU2473" s="104"/>
      <c r="AV2473" s="104"/>
      <c r="AW2473" s="104"/>
      <c r="AX2473" s="104"/>
      <c r="AY2473" s="104"/>
      <c r="AZ2473" s="104"/>
      <c r="BA2473" s="104"/>
      <c r="BB2473" s="104"/>
      <c r="BC2473" s="104"/>
      <c r="BD2473" s="104"/>
      <c r="BE2473" s="104"/>
      <c r="BF2473" s="104"/>
      <c r="BG2473" s="104"/>
      <c r="BH2473" s="104"/>
      <c r="BI2473" s="104"/>
      <c r="BJ2473" s="104"/>
      <c r="BK2473" s="104"/>
      <c r="BL2473" s="104"/>
      <c r="BM2473" s="104"/>
      <c r="BN2473" s="104"/>
      <c r="BO2473" s="104"/>
      <c r="BP2473" s="104"/>
      <c r="BQ2473" s="104"/>
      <c r="BR2473" s="104"/>
      <c r="BS2473" s="104"/>
      <c r="BT2473" s="104"/>
      <c r="BU2473" s="104"/>
      <c r="BV2473" s="104"/>
      <c r="BW2473" s="104"/>
      <c r="BX2473" s="104"/>
      <c r="BY2473" s="104"/>
      <c r="BZ2473" s="104"/>
      <c r="CA2473" s="104"/>
      <c r="CB2473" s="104"/>
      <c r="CC2473" s="104"/>
      <c r="CD2473" s="104"/>
      <c r="CE2473" s="104"/>
      <c r="CF2473" s="104"/>
      <c r="CG2473" s="104"/>
      <c r="CH2473" s="104"/>
      <c r="CI2473" s="104"/>
      <c r="CJ2473" s="104"/>
      <c r="CK2473" s="104"/>
      <c r="CL2473" s="104"/>
      <c r="CM2473" s="104"/>
      <c r="CN2473" s="104"/>
      <c r="CO2473" s="104"/>
      <c r="CP2473" s="104"/>
      <c r="CQ2473" s="104"/>
      <c r="CR2473" s="104"/>
      <c r="CS2473" s="104"/>
      <c r="CT2473" s="104"/>
      <c r="CU2473" s="104"/>
      <c r="CV2473" s="104"/>
      <c r="CW2473" s="104"/>
      <c r="CX2473" s="104"/>
      <c r="CY2473" s="104"/>
      <c r="CZ2473" s="104"/>
      <c r="DA2473" s="104"/>
      <c r="DB2473" s="104"/>
      <c r="DC2473" s="104"/>
      <c r="DD2473" s="104"/>
      <c r="DE2473" s="104"/>
      <c r="DF2473" s="104"/>
      <c r="DG2473" s="104"/>
      <c r="DH2473" s="104"/>
      <c r="DI2473" s="104"/>
      <c r="DJ2473" s="107"/>
    </row>
    <row r="2474" spans="1:114" x14ac:dyDescent="0.2">
      <c r="A2474" s="164"/>
      <c r="B2474" s="165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Q2474" s="116"/>
      <c r="R2474" s="116"/>
      <c r="S2474" s="116"/>
      <c r="T2474" s="116"/>
      <c r="U2474" s="116"/>
      <c r="V2474" s="116"/>
      <c r="W2474" s="116"/>
      <c r="X2474" s="116"/>
      <c r="Y2474" s="122"/>
      <c r="Z2474" s="104"/>
      <c r="AA2474" s="104"/>
      <c r="AB2474" s="104"/>
      <c r="AC2474" s="104"/>
      <c r="AD2474" s="104"/>
      <c r="AE2474" s="104"/>
      <c r="AF2474" s="104"/>
      <c r="AG2474" s="104"/>
      <c r="AH2474" s="104"/>
      <c r="AI2474" s="104"/>
      <c r="AJ2474" s="104"/>
      <c r="AK2474" s="104"/>
      <c r="AL2474" s="104"/>
      <c r="AM2474" s="104"/>
      <c r="AN2474" s="104"/>
      <c r="AO2474" s="104"/>
      <c r="AP2474" s="104"/>
      <c r="AQ2474" s="104"/>
      <c r="AR2474" s="104"/>
      <c r="AS2474" s="104"/>
      <c r="AT2474" s="104"/>
      <c r="AU2474" s="104"/>
      <c r="AV2474" s="104"/>
      <c r="AW2474" s="104"/>
      <c r="AX2474" s="104"/>
      <c r="AY2474" s="104"/>
      <c r="AZ2474" s="104"/>
      <c r="BA2474" s="104"/>
      <c r="BB2474" s="104"/>
      <c r="BC2474" s="104"/>
      <c r="BD2474" s="104"/>
      <c r="BE2474" s="104"/>
      <c r="BF2474" s="104"/>
      <c r="BG2474" s="104"/>
      <c r="BH2474" s="104"/>
      <c r="BI2474" s="104"/>
      <c r="BJ2474" s="104"/>
      <c r="BK2474" s="104"/>
      <c r="BL2474" s="104"/>
      <c r="BM2474" s="104"/>
      <c r="BN2474" s="104"/>
      <c r="BO2474" s="104"/>
      <c r="BP2474" s="104"/>
      <c r="BQ2474" s="104"/>
      <c r="BR2474" s="104"/>
      <c r="BS2474" s="104"/>
      <c r="BT2474" s="104"/>
      <c r="BU2474" s="104"/>
      <c r="BV2474" s="104"/>
      <c r="BW2474" s="104"/>
      <c r="BX2474" s="104"/>
      <c r="BY2474" s="104"/>
      <c r="BZ2474" s="104"/>
      <c r="CA2474" s="104"/>
      <c r="CB2474" s="104"/>
      <c r="CC2474" s="104"/>
      <c r="CD2474" s="104"/>
      <c r="CE2474" s="104"/>
      <c r="CF2474" s="104"/>
      <c r="CG2474" s="104"/>
      <c r="CH2474" s="104"/>
      <c r="CI2474" s="104"/>
      <c r="CJ2474" s="104"/>
      <c r="CK2474" s="104"/>
      <c r="CL2474" s="104"/>
      <c r="CM2474" s="104"/>
      <c r="CN2474" s="104"/>
      <c r="CO2474" s="104"/>
      <c r="CP2474" s="104"/>
      <c r="CQ2474" s="104"/>
      <c r="CR2474" s="104"/>
      <c r="CS2474" s="104"/>
      <c r="CT2474" s="104"/>
      <c r="CU2474" s="104"/>
      <c r="CV2474" s="104"/>
      <c r="CW2474" s="104"/>
      <c r="CX2474" s="104"/>
      <c r="CY2474" s="104"/>
      <c r="CZ2474" s="104"/>
      <c r="DA2474" s="104"/>
      <c r="DB2474" s="104"/>
      <c r="DC2474" s="104"/>
      <c r="DD2474" s="104"/>
      <c r="DE2474" s="104"/>
      <c r="DF2474" s="104"/>
      <c r="DG2474" s="104"/>
      <c r="DH2474" s="104"/>
      <c r="DI2474" s="104"/>
      <c r="DJ2474" s="107"/>
    </row>
    <row r="2475" spans="1:114" x14ac:dyDescent="0.2">
      <c r="A2475" s="164"/>
      <c r="B2475" s="165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Q2475" s="116"/>
      <c r="R2475" s="116"/>
      <c r="S2475" s="116"/>
      <c r="T2475" s="116"/>
      <c r="U2475" s="116"/>
      <c r="V2475" s="116"/>
      <c r="W2475" s="116"/>
      <c r="X2475" s="116"/>
      <c r="Y2475" s="122"/>
      <c r="Z2475" s="104"/>
      <c r="AA2475" s="104"/>
      <c r="AB2475" s="104"/>
      <c r="AC2475" s="104"/>
      <c r="AD2475" s="104"/>
      <c r="AE2475" s="104"/>
      <c r="AF2475" s="104"/>
      <c r="AG2475" s="104"/>
      <c r="AH2475" s="104"/>
      <c r="AI2475" s="104"/>
      <c r="AJ2475" s="104"/>
      <c r="AK2475" s="104"/>
      <c r="AL2475" s="104"/>
      <c r="AM2475" s="104"/>
      <c r="AN2475" s="104"/>
      <c r="AO2475" s="104"/>
      <c r="AP2475" s="104"/>
      <c r="AQ2475" s="104"/>
      <c r="AR2475" s="104"/>
      <c r="AS2475" s="104"/>
      <c r="AT2475" s="104"/>
      <c r="AU2475" s="104"/>
      <c r="AV2475" s="104"/>
      <c r="AW2475" s="104"/>
      <c r="AX2475" s="104"/>
      <c r="AY2475" s="104"/>
      <c r="AZ2475" s="104"/>
      <c r="BA2475" s="104"/>
      <c r="BB2475" s="104"/>
      <c r="BC2475" s="104"/>
      <c r="BD2475" s="104"/>
      <c r="BE2475" s="104"/>
      <c r="BF2475" s="104"/>
      <c r="BG2475" s="104"/>
      <c r="BH2475" s="104"/>
      <c r="BI2475" s="104"/>
      <c r="BJ2475" s="104"/>
      <c r="BK2475" s="104"/>
      <c r="BL2475" s="104"/>
      <c r="BM2475" s="104"/>
      <c r="BN2475" s="104"/>
      <c r="BO2475" s="104"/>
      <c r="BP2475" s="104"/>
      <c r="BQ2475" s="104"/>
      <c r="BR2475" s="104"/>
      <c r="BS2475" s="104"/>
      <c r="BT2475" s="104"/>
      <c r="BU2475" s="104"/>
      <c r="BV2475" s="104"/>
      <c r="BW2475" s="104"/>
      <c r="BX2475" s="104"/>
      <c r="BY2475" s="104"/>
      <c r="BZ2475" s="104"/>
      <c r="CA2475" s="104"/>
      <c r="CB2475" s="104"/>
      <c r="CC2475" s="104"/>
      <c r="CD2475" s="104"/>
      <c r="CE2475" s="104"/>
      <c r="CF2475" s="104"/>
      <c r="CG2475" s="104"/>
      <c r="CH2475" s="104"/>
      <c r="CI2475" s="104"/>
      <c r="CJ2475" s="104"/>
      <c r="CK2475" s="104"/>
      <c r="CL2475" s="104"/>
      <c r="CM2475" s="104"/>
      <c r="CN2475" s="104"/>
      <c r="CO2475" s="104"/>
      <c r="CP2475" s="104"/>
      <c r="CQ2475" s="104"/>
      <c r="CR2475" s="104"/>
      <c r="CS2475" s="104"/>
      <c r="CT2475" s="104"/>
      <c r="CU2475" s="104"/>
      <c r="CV2475" s="104"/>
      <c r="CW2475" s="104"/>
      <c r="CX2475" s="104"/>
      <c r="CY2475" s="104"/>
      <c r="CZ2475" s="104"/>
      <c r="DA2475" s="104"/>
      <c r="DB2475" s="104"/>
      <c r="DC2475" s="104"/>
      <c r="DD2475" s="104"/>
      <c r="DE2475" s="104"/>
      <c r="DF2475" s="104"/>
      <c r="DG2475" s="104"/>
      <c r="DH2475" s="104"/>
      <c r="DI2475" s="104"/>
      <c r="DJ2475" s="107"/>
    </row>
    <row r="2476" spans="1:114" x14ac:dyDescent="0.2">
      <c r="A2476" s="164"/>
      <c r="B2476" s="165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Q2476" s="116"/>
      <c r="R2476" s="116"/>
      <c r="S2476" s="116"/>
      <c r="T2476" s="116"/>
      <c r="U2476" s="116"/>
      <c r="V2476" s="116"/>
      <c r="W2476" s="116"/>
      <c r="X2476" s="116"/>
      <c r="Y2476" s="122"/>
      <c r="Z2476" s="104"/>
      <c r="AA2476" s="104"/>
      <c r="AB2476" s="104"/>
      <c r="AC2476" s="104"/>
      <c r="AD2476" s="104"/>
      <c r="AE2476" s="104"/>
      <c r="AF2476" s="104"/>
      <c r="AG2476" s="104"/>
      <c r="AH2476" s="104"/>
      <c r="AI2476" s="104"/>
      <c r="AJ2476" s="104"/>
      <c r="AK2476" s="104"/>
      <c r="AL2476" s="104"/>
      <c r="AM2476" s="104"/>
      <c r="AN2476" s="104"/>
      <c r="AO2476" s="104"/>
      <c r="AP2476" s="104"/>
      <c r="AQ2476" s="104"/>
      <c r="AR2476" s="104"/>
      <c r="AS2476" s="104"/>
      <c r="AT2476" s="104"/>
      <c r="AU2476" s="104"/>
      <c r="AV2476" s="104"/>
      <c r="AW2476" s="104"/>
      <c r="AX2476" s="104"/>
      <c r="AY2476" s="104"/>
      <c r="AZ2476" s="104"/>
      <c r="BA2476" s="104"/>
      <c r="BB2476" s="104"/>
      <c r="BC2476" s="104"/>
      <c r="BD2476" s="104"/>
      <c r="BE2476" s="104"/>
      <c r="BF2476" s="104"/>
      <c r="BG2476" s="104"/>
      <c r="BH2476" s="104"/>
      <c r="BI2476" s="104"/>
      <c r="BJ2476" s="104"/>
      <c r="BK2476" s="104"/>
      <c r="BL2476" s="104"/>
      <c r="BM2476" s="104"/>
      <c r="BN2476" s="104"/>
      <c r="BO2476" s="104"/>
      <c r="BP2476" s="104"/>
      <c r="BQ2476" s="104"/>
      <c r="BR2476" s="104"/>
      <c r="BS2476" s="104"/>
      <c r="BT2476" s="104"/>
      <c r="BU2476" s="104"/>
      <c r="BV2476" s="104"/>
      <c r="BW2476" s="104"/>
      <c r="BX2476" s="104"/>
      <c r="BY2476" s="104"/>
      <c r="BZ2476" s="104"/>
      <c r="CA2476" s="104"/>
      <c r="CB2476" s="104"/>
      <c r="CC2476" s="104"/>
      <c r="CD2476" s="104"/>
      <c r="CE2476" s="104"/>
      <c r="CF2476" s="104"/>
      <c r="CG2476" s="104"/>
      <c r="CH2476" s="104"/>
      <c r="CI2476" s="104"/>
      <c r="CJ2476" s="104"/>
      <c r="CK2476" s="104"/>
      <c r="CL2476" s="104"/>
      <c r="CM2476" s="104"/>
      <c r="CN2476" s="104"/>
      <c r="CO2476" s="104"/>
      <c r="CP2476" s="104"/>
      <c r="CQ2476" s="104"/>
      <c r="CR2476" s="104"/>
      <c r="CS2476" s="104"/>
      <c r="CT2476" s="104"/>
      <c r="CU2476" s="104"/>
      <c r="CV2476" s="104"/>
      <c r="CW2476" s="104"/>
      <c r="CX2476" s="104"/>
      <c r="CY2476" s="104"/>
      <c r="CZ2476" s="104"/>
      <c r="DA2476" s="104"/>
      <c r="DB2476" s="104"/>
      <c r="DC2476" s="104"/>
      <c r="DD2476" s="104"/>
      <c r="DE2476" s="104"/>
      <c r="DF2476" s="104"/>
      <c r="DG2476" s="104"/>
      <c r="DH2476" s="104"/>
      <c r="DI2476" s="104"/>
      <c r="DJ2476" s="107"/>
    </row>
    <row r="2477" spans="1:114" x14ac:dyDescent="0.2">
      <c r="A2477" s="164"/>
      <c r="B2477" s="165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Q2477" s="116"/>
      <c r="R2477" s="116"/>
      <c r="S2477" s="116"/>
      <c r="T2477" s="116"/>
      <c r="U2477" s="116"/>
      <c r="V2477" s="116"/>
      <c r="W2477" s="116"/>
      <c r="X2477" s="116"/>
      <c r="Y2477" s="122"/>
      <c r="Z2477" s="104"/>
      <c r="AA2477" s="104"/>
      <c r="AB2477" s="104"/>
      <c r="AC2477" s="104"/>
      <c r="AD2477" s="104"/>
      <c r="AE2477" s="104"/>
      <c r="AF2477" s="104"/>
      <c r="AG2477" s="104"/>
      <c r="AH2477" s="104"/>
      <c r="AI2477" s="104"/>
      <c r="AJ2477" s="104"/>
      <c r="AK2477" s="104"/>
      <c r="AL2477" s="104"/>
      <c r="AM2477" s="104"/>
      <c r="AN2477" s="104"/>
      <c r="AO2477" s="104"/>
      <c r="AP2477" s="104"/>
      <c r="AQ2477" s="104"/>
      <c r="AR2477" s="104"/>
      <c r="AS2477" s="104"/>
      <c r="AT2477" s="104"/>
      <c r="AU2477" s="104"/>
      <c r="AV2477" s="104"/>
      <c r="AW2477" s="104"/>
      <c r="AX2477" s="104"/>
      <c r="AY2477" s="104"/>
      <c r="AZ2477" s="104"/>
      <c r="BA2477" s="104"/>
      <c r="BB2477" s="104"/>
      <c r="BC2477" s="104"/>
      <c r="BD2477" s="104"/>
      <c r="BE2477" s="104"/>
      <c r="BF2477" s="104"/>
      <c r="BG2477" s="104"/>
      <c r="BH2477" s="104"/>
      <c r="BI2477" s="104"/>
      <c r="BJ2477" s="104"/>
      <c r="BK2477" s="104"/>
      <c r="BL2477" s="104"/>
      <c r="BM2477" s="104"/>
      <c r="BN2477" s="104"/>
      <c r="BO2477" s="104"/>
      <c r="BP2477" s="104"/>
      <c r="BQ2477" s="104"/>
      <c r="BR2477" s="104"/>
      <c r="BS2477" s="104"/>
      <c r="BT2477" s="104"/>
      <c r="BU2477" s="104"/>
      <c r="BV2477" s="104"/>
      <c r="BW2477" s="104"/>
      <c r="BX2477" s="104"/>
      <c r="BY2477" s="104"/>
      <c r="BZ2477" s="104"/>
      <c r="CA2477" s="104"/>
      <c r="CB2477" s="104"/>
      <c r="CC2477" s="104"/>
      <c r="CD2477" s="104"/>
      <c r="CE2477" s="104"/>
      <c r="CF2477" s="104"/>
      <c r="CG2477" s="104"/>
      <c r="CH2477" s="104"/>
      <c r="CI2477" s="104"/>
      <c r="CJ2477" s="104"/>
      <c r="CK2477" s="104"/>
      <c r="CL2477" s="104"/>
      <c r="CM2477" s="104"/>
      <c r="CN2477" s="104"/>
      <c r="CO2477" s="104"/>
      <c r="CP2477" s="104"/>
      <c r="CQ2477" s="104"/>
      <c r="CR2477" s="104"/>
      <c r="CS2477" s="104"/>
      <c r="CT2477" s="104"/>
      <c r="CU2477" s="104"/>
      <c r="CV2477" s="104"/>
      <c r="CW2477" s="104"/>
      <c r="CX2477" s="104"/>
      <c r="CY2477" s="104"/>
      <c r="CZ2477" s="104"/>
      <c r="DA2477" s="104"/>
      <c r="DB2477" s="104"/>
      <c r="DC2477" s="104"/>
      <c r="DD2477" s="104"/>
      <c r="DE2477" s="104"/>
      <c r="DF2477" s="104"/>
      <c r="DG2477" s="104"/>
      <c r="DH2477" s="104"/>
      <c r="DI2477" s="104"/>
      <c r="DJ2477" s="107"/>
    </row>
    <row r="2478" spans="1:114" x14ac:dyDescent="0.2">
      <c r="A2478" s="164"/>
      <c r="B2478" s="165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Q2478" s="116"/>
      <c r="R2478" s="116"/>
      <c r="S2478" s="116"/>
      <c r="T2478" s="116"/>
      <c r="U2478" s="116"/>
      <c r="V2478" s="116"/>
      <c r="W2478" s="116"/>
      <c r="X2478" s="116"/>
      <c r="Y2478" s="122"/>
      <c r="Z2478" s="104"/>
      <c r="AA2478" s="104"/>
      <c r="AB2478" s="104"/>
      <c r="AC2478" s="104"/>
      <c r="AD2478" s="104"/>
      <c r="AE2478" s="104"/>
      <c r="AF2478" s="104"/>
      <c r="AG2478" s="104"/>
      <c r="AH2478" s="104"/>
      <c r="AI2478" s="104"/>
      <c r="AJ2478" s="104"/>
      <c r="AK2478" s="104"/>
      <c r="AL2478" s="104"/>
      <c r="AM2478" s="104"/>
      <c r="AN2478" s="104"/>
      <c r="AO2478" s="104"/>
      <c r="AP2478" s="104"/>
      <c r="AQ2478" s="104"/>
      <c r="AR2478" s="104"/>
      <c r="AS2478" s="104"/>
      <c r="AT2478" s="104"/>
      <c r="AU2478" s="104"/>
      <c r="AV2478" s="104"/>
      <c r="AW2478" s="104"/>
      <c r="AX2478" s="104"/>
      <c r="AY2478" s="104"/>
      <c r="AZ2478" s="104"/>
      <c r="BA2478" s="104"/>
      <c r="BB2478" s="104"/>
      <c r="BC2478" s="104"/>
      <c r="BD2478" s="104"/>
      <c r="BE2478" s="104"/>
      <c r="BF2478" s="104"/>
      <c r="BG2478" s="104"/>
      <c r="BH2478" s="104"/>
      <c r="BI2478" s="104"/>
      <c r="BJ2478" s="104"/>
      <c r="BK2478" s="104"/>
      <c r="BL2478" s="104"/>
      <c r="BM2478" s="104"/>
      <c r="BN2478" s="104"/>
      <c r="BO2478" s="104"/>
      <c r="BP2478" s="104"/>
      <c r="BQ2478" s="104"/>
      <c r="BR2478" s="104"/>
      <c r="BS2478" s="104"/>
      <c r="BT2478" s="104"/>
      <c r="BU2478" s="104"/>
      <c r="BV2478" s="104"/>
      <c r="BW2478" s="104"/>
      <c r="BX2478" s="104"/>
      <c r="BY2478" s="104"/>
      <c r="BZ2478" s="104"/>
      <c r="CA2478" s="104"/>
      <c r="CB2478" s="104"/>
      <c r="CC2478" s="104"/>
      <c r="CD2478" s="104"/>
      <c r="CE2478" s="104"/>
      <c r="CF2478" s="104"/>
      <c r="CG2478" s="104"/>
      <c r="CH2478" s="104"/>
      <c r="CI2478" s="104"/>
      <c r="CJ2478" s="104"/>
      <c r="CK2478" s="104"/>
      <c r="CL2478" s="104"/>
      <c r="CM2478" s="104"/>
      <c r="CN2478" s="104"/>
      <c r="CO2478" s="104"/>
      <c r="CP2478" s="104"/>
      <c r="CQ2478" s="104"/>
      <c r="CR2478" s="104"/>
      <c r="CS2478" s="104"/>
      <c r="CT2478" s="104"/>
      <c r="CU2478" s="104"/>
      <c r="CV2478" s="104"/>
      <c r="CW2478" s="104"/>
      <c r="CX2478" s="104"/>
      <c r="CY2478" s="104"/>
      <c r="CZ2478" s="104"/>
      <c r="DA2478" s="104"/>
      <c r="DB2478" s="104"/>
      <c r="DC2478" s="104"/>
      <c r="DD2478" s="104"/>
      <c r="DE2478" s="104"/>
      <c r="DF2478" s="104"/>
      <c r="DG2478" s="104"/>
      <c r="DH2478" s="104"/>
      <c r="DI2478" s="104"/>
      <c r="DJ2478" s="107"/>
    </row>
    <row r="2479" spans="1:114" x14ac:dyDescent="0.2">
      <c r="A2479" s="164"/>
      <c r="B2479" s="165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Q2479" s="116"/>
      <c r="R2479" s="116"/>
      <c r="S2479" s="116"/>
      <c r="T2479" s="116"/>
      <c r="U2479" s="116"/>
      <c r="V2479" s="116"/>
      <c r="W2479" s="116"/>
      <c r="X2479" s="116"/>
      <c r="Y2479" s="122"/>
      <c r="Z2479" s="104"/>
      <c r="AA2479" s="104"/>
      <c r="AB2479" s="104"/>
      <c r="AC2479" s="104"/>
      <c r="AD2479" s="104"/>
      <c r="AE2479" s="104"/>
      <c r="AF2479" s="104"/>
      <c r="AG2479" s="104"/>
      <c r="AH2479" s="104"/>
      <c r="AI2479" s="104"/>
      <c r="AJ2479" s="104"/>
      <c r="AK2479" s="104"/>
      <c r="AL2479" s="104"/>
      <c r="AM2479" s="104"/>
      <c r="AN2479" s="104"/>
      <c r="AO2479" s="104"/>
      <c r="AP2479" s="104"/>
      <c r="AQ2479" s="104"/>
      <c r="AR2479" s="104"/>
      <c r="AS2479" s="104"/>
      <c r="AT2479" s="104"/>
      <c r="AU2479" s="104"/>
      <c r="AV2479" s="104"/>
      <c r="AW2479" s="104"/>
      <c r="AX2479" s="104"/>
      <c r="AY2479" s="104"/>
      <c r="AZ2479" s="104"/>
      <c r="BA2479" s="104"/>
      <c r="BB2479" s="104"/>
      <c r="BC2479" s="104"/>
      <c r="BD2479" s="104"/>
      <c r="BE2479" s="104"/>
      <c r="BF2479" s="104"/>
      <c r="BG2479" s="104"/>
      <c r="BH2479" s="104"/>
      <c r="BI2479" s="104"/>
      <c r="BJ2479" s="104"/>
      <c r="BK2479" s="104"/>
      <c r="BL2479" s="104"/>
      <c r="BM2479" s="104"/>
      <c r="BN2479" s="104"/>
      <c r="BO2479" s="104"/>
      <c r="BP2479" s="104"/>
      <c r="BQ2479" s="104"/>
      <c r="BR2479" s="104"/>
      <c r="BS2479" s="104"/>
      <c r="BT2479" s="104"/>
      <c r="BU2479" s="104"/>
      <c r="BV2479" s="104"/>
      <c r="BW2479" s="104"/>
      <c r="BX2479" s="104"/>
      <c r="BY2479" s="104"/>
      <c r="BZ2479" s="104"/>
      <c r="CA2479" s="104"/>
      <c r="CB2479" s="104"/>
      <c r="CC2479" s="104"/>
      <c r="CD2479" s="104"/>
      <c r="CE2479" s="104"/>
      <c r="CF2479" s="104"/>
      <c r="CG2479" s="104"/>
      <c r="CH2479" s="104"/>
      <c r="CI2479" s="104"/>
      <c r="CJ2479" s="104"/>
      <c r="CK2479" s="104"/>
      <c r="CL2479" s="104"/>
      <c r="CM2479" s="104"/>
      <c r="CN2479" s="104"/>
      <c r="CO2479" s="104"/>
      <c r="CP2479" s="104"/>
      <c r="CQ2479" s="104"/>
      <c r="CR2479" s="104"/>
      <c r="CS2479" s="104"/>
      <c r="CT2479" s="104"/>
      <c r="CU2479" s="104"/>
      <c r="CV2479" s="104"/>
      <c r="CW2479" s="104"/>
      <c r="CX2479" s="104"/>
      <c r="CY2479" s="104"/>
      <c r="CZ2479" s="104"/>
      <c r="DA2479" s="104"/>
      <c r="DB2479" s="104"/>
      <c r="DC2479" s="104"/>
      <c r="DD2479" s="104"/>
      <c r="DE2479" s="104"/>
      <c r="DF2479" s="104"/>
      <c r="DG2479" s="104"/>
      <c r="DH2479" s="104"/>
      <c r="DI2479" s="104"/>
      <c r="DJ2479" s="107"/>
    </row>
    <row r="2480" spans="1:114" x14ac:dyDescent="0.2">
      <c r="A2480" s="164"/>
      <c r="B2480" s="165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Q2480" s="116"/>
      <c r="R2480" s="116"/>
      <c r="S2480" s="116"/>
      <c r="T2480" s="116"/>
      <c r="U2480" s="116"/>
      <c r="V2480" s="116"/>
      <c r="W2480" s="116"/>
      <c r="X2480" s="116"/>
      <c r="Y2480" s="122"/>
      <c r="Z2480" s="104"/>
      <c r="AA2480" s="104"/>
      <c r="AB2480" s="104"/>
      <c r="AC2480" s="104"/>
      <c r="AD2480" s="104"/>
      <c r="AE2480" s="104"/>
      <c r="AF2480" s="104"/>
      <c r="AG2480" s="104"/>
      <c r="AH2480" s="104"/>
      <c r="AI2480" s="104"/>
      <c r="AJ2480" s="104"/>
      <c r="AK2480" s="104"/>
      <c r="AL2480" s="104"/>
      <c r="AM2480" s="104"/>
      <c r="AN2480" s="104"/>
      <c r="AO2480" s="104"/>
      <c r="AP2480" s="104"/>
      <c r="AQ2480" s="104"/>
      <c r="AR2480" s="104"/>
      <c r="AS2480" s="104"/>
      <c r="AT2480" s="104"/>
      <c r="AU2480" s="104"/>
      <c r="AV2480" s="104"/>
      <c r="AW2480" s="104"/>
      <c r="AX2480" s="104"/>
      <c r="AY2480" s="104"/>
      <c r="AZ2480" s="104"/>
      <c r="BA2480" s="104"/>
      <c r="BB2480" s="104"/>
      <c r="BC2480" s="104"/>
      <c r="BD2480" s="104"/>
      <c r="BE2480" s="104"/>
      <c r="BF2480" s="104"/>
      <c r="BG2480" s="104"/>
      <c r="BH2480" s="104"/>
      <c r="BI2480" s="104"/>
      <c r="BJ2480" s="104"/>
      <c r="BK2480" s="104"/>
      <c r="BL2480" s="104"/>
      <c r="BM2480" s="104"/>
      <c r="BN2480" s="104"/>
      <c r="BO2480" s="104"/>
      <c r="BP2480" s="104"/>
      <c r="BQ2480" s="104"/>
      <c r="BR2480" s="104"/>
      <c r="BS2480" s="104"/>
      <c r="BT2480" s="104"/>
      <c r="BU2480" s="104"/>
      <c r="BV2480" s="104"/>
      <c r="BW2480" s="104"/>
      <c r="BX2480" s="104"/>
      <c r="BY2480" s="104"/>
      <c r="BZ2480" s="104"/>
      <c r="CA2480" s="104"/>
      <c r="CB2480" s="104"/>
      <c r="CC2480" s="104"/>
      <c r="CD2480" s="104"/>
      <c r="CE2480" s="104"/>
      <c r="CF2480" s="104"/>
      <c r="CG2480" s="104"/>
      <c r="CH2480" s="104"/>
      <c r="CI2480" s="104"/>
      <c r="CJ2480" s="104"/>
      <c r="CK2480" s="104"/>
      <c r="CL2480" s="104"/>
      <c r="CM2480" s="104"/>
      <c r="CN2480" s="104"/>
      <c r="CO2480" s="104"/>
      <c r="CP2480" s="104"/>
      <c r="CQ2480" s="104"/>
      <c r="CR2480" s="104"/>
      <c r="CS2480" s="104"/>
      <c r="CT2480" s="104"/>
      <c r="CU2480" s="104"/>
      <c r="CV2480" s="104"/>
      <c r="CW2480" s="104"/>
      <c r="CX2480" s="104"/>
      <c r="CY2480" s="104"/>
      <c r="CZ2480" s="104"/>
      <c r="DA2480" s="104"/>
      <c r="DB2480" s="104"/>
      <c r="DC2480" s="104"/>
      <c r="DD2480" s="104"/>
      <c r="DE2480" s="104"/>
      <c r="DF2480" s="104"/>
      <c r="DG2480" s="104"/>
      <c r="DH2480" s="104"/>
      <c r="DI2480" s="104"/>
      <c r="DJ2480" s="107"/>
    </row>
    <row r="2481" spans="1:114" x14ac:dyDescent="0.2">
      <c r="A2481" s="164"/>
      <c r="B2481" s="165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Q2481" s="116"/>
      <c r="R2481" s="116"/>
      <c r="S2481" s="116"/>
      <c r="T2481" s="116"/>
      <c r="U2481" s="116"/>
      <c r="V2481" s="116"/>
      <c r="W2481" s="116"/>
      <c r="X2481" s="116"/>
      <c r="Y2481" s="122"/>
      <c r="Z2481" s="104"/>
      <c r="AA2481" s="104"/>
      <c r="AB2481" s="104"/>
      <c r="AC2481" s="104"/>
      <c r="AD2481" s="104"/>
      <c r="AE2481" s="104"/>
      <c r="AF2481" s="104"/>
      <c r="AG2481" s="104"/>
      <c r="AH2481" s="104"/>
      <c r="AI2481" s="104"/>
      <c r="AJ2481" s="104"/>
      <c r="AK2481" s="104"/>
      <c r="AL2481" s="104"/>
      <c r="AM2481" s="104"/>
      <c r="AN2481" s="104"/>
      <c r="AO2481" s="104"/>
      <c r="AP2481" s="104"/>
      <c r="AQ2481" s="104"/>
      <c r="AR2481" s="104"/>
      <c r="AS2481" s="104"/>
      <c r="AT2481" s="104"/>
      <c r="AU2481" s="104"/>
      <c r="AV2481" s="104"/>
      <c r="AW2481" s="104"/>
      <c r="AX2481" s="104"/>
      <c r="AY2481" s="104"/>
      <c r="AZ2481" s="104"/>
      <c r="BA2481" s="104"/>
      <c r="BB2481" s="104"/>
      <c r="BC2481" s="104"/>
      <c r="BD2481" s="104"/>
      <c r="BE2481" s="104"/>
      <c r="BF2481" s="104"/>
      <c r="BG2481" s="104"/>
      <c r="BH2481" s="104"/>
      <c r="BI2481" s="104"/>
      <c r="BJ2481" s="104"/>
      <c r="BK2481" s="104"/>
      <c r="BL2481" s="104"/>
      <c r="BM2481" s="104"/>
      <c r="BN2481" s="104"/>
      <c r="BO2481" s="104"/>
      <c r="BP2481" s="104"/>
      <c r="BQ2481" s="104"/>
      <c r="BR2481" s="104"/>
      <c r="BS2481" s="104"/>
      <c r="BT2481" s="104"/>
      <c r="BU2481" s="104"/>
      <c r="BV2481" s="104"/>
      <c r="BW2481" s="104"/>
      <c r="BX2481" s="104"/>
      <c r="BY2481" s="104"/>
      <c r="BZ2481" s="104"/>
      <c r="CA2481" s="104"/>
      <c r="CB2481" s="104"/>
      <c r="CC2481" s="104"/>
      <c r="CD2481" s="104"/>
      <c r="CE2481" s="104"/>
      <c r="CF2481" s="104"/>
      <c r="CG2481" s="104"/>
      <c r="CH2481" s="104"/>
      <c r="CI2481" s="104"/>
      <c r="CJ2481" s="104"/>
      <c r="CK2481" s="104"/>
      <c r="CL2481" s="104"/>
      <c r="CM2481" s="104"/>
      <c r="CN2481" s="104"/>
      <c r="CO2481" s="104"/>
      <c r="CP2481" s="104"/>
      <c r="CQ2481" s="104"/>
      <c r="CR2481" s="104"/>
      <c r="CS2481" s="104"/>
      <c r="CT2481" s="104"/>
      <c r="CU2481" s="104"/>
      <c r="CV2481" s="104"/>
      <c r="CW2481" s="104"/>
      <c r="CX2481" s="104"/>
      <c r="CY2481" s="104"/>
      <c r="CZ2481" s="104"/>
      <c r="DA2481" s="104"/>
      <c r="DB2481" s="104"/>
      <c r="DC2481" s="104"/>
      <c r="DD2481" s="104"/>
      <c r="DE2481" s="104"/>
      <c r="DF2481" s="104"/>
      <c r="DG2481" s="104"/>
      <c r="DH2481" s="104"/>
      <c r="DI2481" s="104"/>
      <c r="DJ2481" s="107"/>
    </row>
    <row r="2482" spans="1:114" x14ac:dyDescent="0.2">
      <c r="A2482" s="164"/>
      <c r="B2482" s="165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Q2482" s="116"/>
      <c r="R2482" s="116"/>
      <c r="S2482" s="116"/>
      <c r="T2482" s="116"/>
      <c r="U2482" s="116"/>
      <c r="V2482" s="116"/>
      <c r="W2482" s="116"/>
      <c r="X2482" s="116"/>
      <c r="Y2482" s="122"/>
      <c r="Z2482" s="104"/>
      <c r="AA2482" s="104"/>
      <c r="AB2482" s="104"/>
      <c r="AC2482" s="104"/>
      <c r="AD2482" s="104"/>
      <c r="AE2482" s="104"/>
      <c r="AF2482" s="104"/>
      <c r="AG2482" s="104"/>
      <c r="AH2482" s="104"/>
      <c r="AI2482" s="104"/>
      <c r="AJ2482" s="104"/>
      <c r="AK2482" s="104"/>
      <c r="AL2482" s="104"/>
      <c r="AM2482" s="104"/>
      <c r="AN2482" s="104"/>
      <c r="AO2482" s="104"/>
      <c r="AP2482" s="104"/>
      <c r="AQ2482" s="104"/>
      <c r="AR2482" s="104"/>
      <c r="AS2482" s="104"/>
      <c r="AT2482" s="104"/>
      <c r="AU2482" s="104"/>
      <c r="AV2482" s="104"/>
      <c r="AW2482" s="104"/>
      <c r="AX2482" s="104"/>
      <c r="AY2482" s="104"/>
      <c r="AZ2482" s="104"/>
      <c r="BA2482" s="104"/>
      <c r="BB2482" s="104"/>
      <c r="BC2482" s="104"/>
      <c r="BD2482" s="104"/>
      <c r="BE2482" s="104"/>
      <c r="BF2482" s="104"/>
      <c r="BG2482" s="104"/>
      <c r="BH2482" s="104"/>
      <c r="BI2482" s="104"/>
      <c r="BJ2482" s="104"/>
      <c r="BK2482" s="104"/>
      <c r="BL2482" s="104"/>
      <c r="BM2482" s="104"/>
      <c r="BN2482" s="104"/>
      <c r="BO2482" s="104"/>
      <c r="BP2482" s="104"/>
      <c r="BQ2482" s="104"/>
      <c r="BR2482" s="104"/>
      <c r="BS2482" s="104"/>
      <c r="BT2482" s="104"/>
      <c r="BU2482" s="104"/>
      <c r="BV2482" s="104"/>
      <c r="BW2482" s="104"/>
      <c r="BX2482" s="104"/>
      <c r="BY2482" s="104"/>
      <c r="BZ2482" s="104"/>
      <c r="CA2482" s="104"/>
      <c r="CB2482" s="104"/>
      <c r="CC2482" s="104"/>
      <c r="CD2482" s="104"/>
      <c r="CE2482" s="104"/>
      <c r="CF2482" s="104"/>
      <c r="CG2482" s="104"/>
      <c r="CH2482" s="104"/>
      <c r="CI2482" s="104"/>
      <c r="CJ2482" s="104"/>
      <c r="CK2482" s="104"/>
      <c r="CL2482" s="104"/>
      <c r="CM2482" s="104"/>
      <c r="CN2482" s="104"/>
      <c r="CO2482" s="104"/>
      <c r="CP2482" s="104"/>
      <c r="CQ2482" s="104"/>
      <c r="CR2482" s="104"/>
      <c r="CS2482" s="104"/>
      <c r="CT2482" s="104"/>
      <c r="CU2482" s="104"/>
      <c r="CV2482" s="104"/>
      <c r="CW2482" s="104"/>
      <c r="CX2482" s="104"/>
      <c r="CY2482" s="104"/>
      <c r="CZ2482" s="104"/>
      <c r="DA2482" s="104"/>
      <c r="DB2482" s="104"/>
      <c r="DC2482" s="104"/>
      <c r="DD2482" s="104"/>
      <c r="DE2482" s="104"/>
      <c r="DF2482" s="104"/>
      <c r="DG2482" s="104"/>
      <c r="DH2482" s="104"/>
      <c r="DI2482" s="104"/>
      <c r="DJ2482" s="107"/>
    </row>
    <row r="2483" spans="1:114" x14ac:dyDescent="0.2">
      <c r="A2483" s="164"/>
      <c r="B2483" s="165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Q2483" s="116"/>
      <c r="R2483" s="116"/>
      <c r="S2483" s="116"/>
      <c r="T2483" s="116"/>
      <c r="U2483" s="116"/>
      <c r="V2483" s="116"/>
      <c r="W2483" s="116"/>
      <c r="X2483" s="116"/>
      <c r="Y2483" s="122"/>
      <c r="Z2483" s="104"/>
      <c r="AA2483" s="104"/>
      <c r="AB2483" s="104"/>
      <c r="AC2483" s="104"/>
      <c r="AD2483" s="104"/>
      <c r="AE2483" s="104"/>
      <c r="AF2483" s="104"/>
      <c r="AG2483" s="104"/>
      <c r="AH2483" s="104"/>
      <c r="AI2483" s="104"/>
      <c r="AJ2483" s="104"/>
      <c r="AK2483" s="104"/>
      <c r="AL2483" s="104"/>
      <c r="AM2483" s="104"/>
      <c r="AN2483" s="104"/>
      <c r="AO2483" s="104"/>
      <c r="AP2483" s="104"/>
      <c r="AQ2483" s="104"/>
      <c r="AR2483" s="104"/>
      <c r="AS2483" s="104"/>
      <c r="AT2483" s="104"/>
      <c r="AU2483" s="104"/>
      <c r="AV2483" s="104"/>
      <c r="AW2483" s="104"/>
      <c r="AX2483" s="104"/>
      <c r="AY2483" s="104"/>
      <c r="AZ2483" s="104"/>
      <c r="BA2483" s="104"/>
      <c r="BB2483" s="104"/>
      <c r="BC2483" s="104"/>
      <c r="BD2483" s="104"/>
      <c r="BE2483" s="104"/>
      <c r="BF2483" s="104"/>
      <c r="BG2483" s="104"/>
      <c r="BH2483" s="104"/>
      <c r="BI2483" s="104"/>
      <c r="BJ2483" s="104"/>
      <c r="BK2483" s="104"/>
      <c r="BL2483" s="104"/>
      <c r="BM2483" s="104"/>
      <c r="BN2483" s="104"/>
      <c r="BO2483" s="104"/>
      <c r="BP2483" s="104"/>
      <c r="BQ2483" s="104"/>
      <c r="BR2483" s="104"/>
      <c r="BS2483" s="104"/>
      <c r="BT2483" s="104"/>
      <c r="BU2483" s="104"/>
      <c r="BV2483" s="104"/>
      <c r="BW2483" s="104"/>
      <c r="BX2483" s="104"/>
      <c r="BY2483" s="104"/>
      <c r="BZ2483" s="104"/>
      <c r="CA2483" s="104"/>
      <c r="CB2483" s="104"/>
      <c r="CC2483" s="104"/>
      <c r="CD2483" s="104"/>
      <c r="CE2483" s="104"/>
      <c r="CF2483" s="104"/>
      <c r="CG2483" s="104"/>
      <c r="CH2483" s="104"/>
      <c r="CI2483" s="104"/>
      <c r="CJ2483" s="104"/>
      <c r="CK2483" s="104"/>
      <c r="CL2483" s="104"/>
      <c r="CM2483" s="104"/>
      <c r="CN2483" s="104"/>
      <c r="CO2483" s="104"/>
      <c r="CP2483" s="104"/>
      <c r="CQ2483" s="104"/>
      <c r="CR2483" s="104"/>
      <c r="CS2483" s="104"/>
      <c r="CT2483" s="104"/>
      <c r="CU2483" s="104"/>
      <c r="CV2483" s="104"/>
      <c r="CW2483" s="104"/>
      <c r="CX2483" s="104"/>
      <c r="CY2483" s="104"/>
      <c r="CZ2483" s="104"/>
      <c r="DA2483" s="104"/>
      <c r="DB2483" s="104"/>
      <c r="DC2483" s="104"/>
      <c r="DD2483" s="104"/>
      <c r="DE2483" s="104"/>
      <c r="DF2483" s="104"/>
      <c r="DG2483" s="104"/>
      <c r="DH2483" s="104"/>
      <c r="DI2483" s="104"/>
      <c r="DJ2483" s="107"/>
    </row>
    <row r="2484" spans="1:114" x14ac:dyDescent="0.2">
      <c r="A2484" s="164"/>
      <c r="B2484" s="165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Q2484" s="116"/>
      <c r="R2484" s="116"/>
      <c r="S2484" s="116"/>
      <c r="T2484" s="116"/>
      <c r="U2484" s="116"/>
      <c r="V2484" s="116"/>
      <c r="W2484" s="116"/>
      <c r="X2484" s="116"/>
      <c r="Y2484" s="122"/>
      <c r="Z2484" s="104"/>
      <c r="AA2484" s="104"/>
      <c r="AB2484" s="104"/>
      <c r="AC2484" s="104"/>
      <c r="AD2484" s="104"/>
      <c r="AE2484" s="104"/>
      <c r="AF2484" s="104"/>
      <c r="AG2484" s="104"/>
      <c r="AH2484" s="104"/>
      <c r="AI2484" s="104"/>
      <c r="AJ2484" s="104"/>
      <c r="AK2484" s="104"/>
      <c r="AL2484" s="104"/>
      <c r="AM2484" s="104"/>
      <c r="AN2484" s="104"/>
      <c r="AO2484" s="104"/>
      <c r="AP2484" s="104"/>
      <c r="AQ2484" s="104"/>
      <c r="AR2484" s="104"/>
      <c r="AS2484" s="104"/>
      <c r="AT2484" s="104"/>
      <c r="AU2484" s="104"/>
      <c r="AV2484" s="104"/>
      <c r="AW2484" s="104"/>
      <c r="AX2484" s="104"/>
      <c r="AY2484" s="104"/>
      <c r="AZ2484" s="104"/>
      <c r="BA2484" s="104"/>
      <c r="BB2484" s="104"/>
      <c r="BC2484" s="104"/>
      <c r="BD2484" s="104"/>
      <c r="BE2484" s="104"/>
      <c r="BF2484" s="104"/>
      <c r="BG2484" s="104"/>
      <c r="BH2484" s="104"/>
      <c r="BI2484" s="104"/>
      <c r="BJ2484" s="104"/>
      <c r="BK2484" s="104"/>
      <c r="BL2484" s="104"/>
      <c r="BM2484" s="104"/>
      <c r="BN2484" s="104"/>
      <c r="BO2484" s="104"/>
      <c r="BP2484" s="104"/>
      <c r="BQ2484" s="104"/>
      <c r="BR2484" s="104"/>
      <c r="BS2484" s="104"/>
      <c r="BT2484" s="104"/>
      <c r="BU2484" s="104"/>
      <c r="BV2484" s="104"/>
      <c r="BW2484" s="104"/>
      <c r="BX2484" s="104"/>
      <c r="BY2484" s="104"/>
      <c r="BZ2484" s="104"/>
      <c r="CA2484" s="104"/>
      <c r="CB2484" s="104"/>
      <c r="CC2484" s="104"/>
      <c r="CD2484" s="104"/>
      <c r="CE2484" s="104"/>
      <c r="CF2484" s="104"/>
      <c r="CG2484" s="104"/>
      <c r="CH2484" s="104"/>
      <c r="CI2484" s="104"/>
      <c r="CJ2484" s="104"/>
      <c r="CK2484" s="104"/>
      <c r="CL2484" s="104"/>
      <c r="CM2484" s="104"/>
      <c r="CN2484" s="104"/>
      <c r="CO2484" s="104"/>
      <c r="CP2484" s="104"/>
      <c r="CQ2484" s="104"/>
      <c r="CR2484" s="104"/>
      <c r="CS2484" s="104"/>
      <c r="CT2484" s="104"/>
      <c r="CU2484" s="104"/>
      <c r="CV2484" s="104"/>
      <c r="CW2484" s="104"/>
      <c r="CX2484" s="104"/>
      <c r="CY2484" s="104"/>
      <c r="CZ2484" s="104"/>
      <c r="DA2484" s="104"/>
      <c r="DB2484" s="104"/>
      <c r="DC2484" s="104"/>
      <c r="DD2484" s="104"/>
      <c r="DE2484" s="104"/>
      <c r="DF2484" s="104"/>
      <c r="DG2484" s="104"/>
      <c r="DH2484" s="104"/>
      <c r="DI2484" s="104"/>
      <c r="DJ2484" s="107"/>
    </row>
    <row r="2485" spans="1:114" x14ac:dyDescent="0.2">
      <c r="A2485" s="164"/>
      <c r="B2485" s="165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Q2485" s="116"/>
      <c r="R2485" s="116"/>
      <c r="S2485" s="116"/>
      <c r="T2485" s="116"/>
      <c r="U2485" s="116"/>
      <c r="V2485" s="116"/>
      <c r="W2485" s="116"/>
      <c r="X2485" s="116"/>
      <c r="Y2485" s="122"/>
      <c r="Z2485" s="104"/>
      <c r="AA2485" s="104"/>
      <c r="AB2485" s="104"/>
      <c r="AC2485" s="104"/>
      <c r="AD2485" s="104"/>
      <c r="AE2485" s="104"/>
      <c r="AF2485" s="104"/>
      <c r="AG2485" s="104"/>
      <c r="AH2485" s="104"/>
      <c r="AI2485" s="104"/>
      <c r="AJ2485" s="104"/>
      <c r="AK2485" s="104"/>
      <c r="AL2485" s="104"/>
      <c r="AM2485" s="104"/>
      <c r="AN2485" s="104"/>
      <c r="AO2485" s="104"/>
      <c r="AP2485" s="104"/>
      <c r="AQ2485" s="104"/>
      <c r="AR2485" s="104"/>
      <c r="AS2485" s="104"/>
      <c r="AT2485" s="104"/>
      <c r="AU2485" s="104"/>
      <c r="AV2485" s="104"/>
      <c r="AW2485" s="104"/>
      <c r="AX2485" s="104"/>
      <c r="AY2485" s="104"/>
      <c r="AZ2485" s="104"/>
      <c r="BA2485" s="104"/>
      <c r="BB2485" s="104"/>
      <c r="BC2485" s="104"/>
      <c r="BD2485" s="104"/>
      <c r="BE2485" s="104"/>
      <c r="BF2485" s="104"/>
      <c r="BG2485" s="104"/>
      <c r="BH2485" s="104"/>
      <c r="BI2485" s="104"/>
      <c r="BJ2485" s="104"/>
      <c r="BK2485" s="104"/>
      <c r="BL2485" s="104"/>
      <c r="BM2485" s="104"/>
      <c r="BN2485" s="104"/>
      <c r="BO2485" s="104"/>
      <c r="BP2485" s="104"/>
      <c r="BQ2485" s="104"/>
      <c r="BR2485" s="104"/>
      <c r="BS2485" s="104"/>
      <c r="BT2485" s="104"/>
      <c r="BU2485" s="104"/>
      <c r="BV2485" s="104"/>
      <c r="BW2485" s="104"/>
      <c r="BX2485" s="104"/>
      <c r="BY2485" s="104"/>
      <c r="BZ2485" s="104"/>
      <c r="CA2485" s="104"/>
      <c r="CB2485" s="104"/>
      <c r="CC2485" s="104"/>
      <c r="CD2485" s="104"/>
      <c r="CE2485" s="104"/>
      <c r="CF2485" s="104"/>
      <c r="CG2485" s="104"/>
      <c r="CH2485" s="104"/>
      <c r="CI2485" s="104"/>
      <c r="CJ2485" s="104"/>
      <c r="CK2485" s="104"/>
      <c r="CL2485" s="104"/>
      <c r="CM2485" s="104"/>
      <c r="CN2485" s="104"/>
      <c r="CO2485" s="104"/>
      <c r="CP2485" s="104"/>
      <c r="CQ2485" s="104"/>
      <c r="CR2485" s="104"/>
      <c r="CS2485" s="104"/>
      <c r="CT2485" s="104"/>
      <c r="CU2485" s="104"/>
      <c r="CV2485" s="104"/>
      <c r="CW2485" s="104"/>
      <c r="CX2485" s="104"/>
      <c r="CY2485" s="104"/>
      <c r="CZ2485" s="104"/>
      <c r="DA2485" s="104"/>
      <c r="DB2485" s="104"/>
      <c r="DC2485" s="104"/>
      <c r="DD2485" s="104"/>
      <c r="DE2485" s="104"/>
      <c r="DF2485" s="104"/>
      <c r="DG2485" s="104"/>
      <c r="DH2485" s="104"/>
      <c r="DI2485" s="104"/>
      <c r="DJ2485" s="107"/>
    </row>
    <row r="2486" spans="1:114" x14ac:dyDescent="0.2">
      <c r="A2486" s="164"/>
      <c r="B2486" s="165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Q2486" s="116"/>
      <c r="R2486" s="116"/>
      <c r="S2486" s="116"/>
      <c r="T2486" s="116"/>
      <c r="U2486" s="116"/>
      <c r="V2486" s="116"/>
      <c r="W2486" s="116"/>
      <c r="X2486" s="116"/>
      <c r="Y2486" s="122"/>
      <c r="Z2486" s="104"/>
      <c r="AA2486" s="104"/>
      <c r="AB2486" s="104"/>
      <c r="AC2486" s="104"/>
      <c r="AD2486" s="104"/>
      <c r="AE2486" s="104"/>
      <c r="AF2486" s="104"/>
      <c r="AG2486" s="104"/>
      <c r="AH2486" s="104"/>
      <c r="AI2486" s="104"/>
      <c r="AJ2486" s="104"/>
      <c r="AK2486" s="104"/>
      <c r="AL2486" s="104"/>
      <c r="AM2486" s="104"/>
      <c r="AN2486" s="104"/>
      <c r="AO2486" s="104"/>
      <c r="AP2486" s="104"/>
      <c r="AQ2486" s="104"/>
      <c r="AR2486" s="104"/>
      <c r="AS2486" s="104"/>
      <c r="AT2486" s="104"/>
      <c r="AU2486" s="104"/>
      <c r="AV2486" s="104"/>
      <c r="AW2486" s="104"/>
      <c r="AX2486" s="104"/>
      <c r="AY2486" s="104"/>
      <c r="AZ2486" s="104"/>
      <c r="BA2486" s="104"/>
      <c r="BB2486" s="104"/>
      <c r="BC2486" s="104"/>
      <c r="BD2486" s="104"/>
      <c r="BE2486" s="104"/>
      <c r="BF2486" s="104"/>
      <c r="BG2486" s="104"/>
      <c r="BH2486" s="104"/>
      <c r="BI2486" s="104"/>
      <c r="BJ2486" s="104"/>
      <c r="BK2486" s="104"/>
      <c r="BL2486" s="104"/>
      <c r="BM2486" s="104"/>
      <c r="BN2486" s="104"/>
      <c r="BO2486" s="104"/>
      <c r="BP2486" s="104"/>
      <c r="BQ2486" s="104"/>
      <c r="BR2486" s="104"/>
      <c r="BS2486" s="104"/>
      <c r="BT2486" s="104"/>
      <c r="BU2486" s="104"/>
      <c r="BV2486" s="104"/>
      <c r="BW2486" s="104"/>
      <c r="BX2486" s="104"/>
      <c r="BY2486" s="104"/>
      <c r="BZ2486" s="104"/>
      <c r="CA2486" s="104"/>
      <c r="CB2486" s="104"/>
      <c r="CC2486" s="104"/>
      <c r="CD2486" s="104"/>
      <c r="CE2486" s="104"/>
      <c r="CF2486" s="104"/>
      <c r="CG2486" s="104"/>
      <c r="CH2486" s="104"/>
      <c r="CI2486" s="104"/>
      <c r="CJ2486" s="104"/>
      <c r="CK2486" s="104"/>
      <c r="CL2486" s="104"/>
      <c r="CM2486" s="104"/>
      <c r="CN2486" s="104"/>
      <c r="CO2486" s="104"/>
      <c r="CP2486" s="104"/>
      <c r="CQ2486" s="104"/>
      <c r="CR2486" s="104"/>
      <c r="CS2486" s="104"/>
      <c r="CT2486" s="104"/>
      <c r="CU2486" s="104"/>
      <c r="CV2486" s="104"/>
      <c r="CW2486" s="104"/>
      <c r="CX2486" s="104"/>
      <c r="CY2486" s="104"/>
      <c r="CZ2486" s="104"/>
      <c r="DA2486" s="104"/>
      <c r="DB2486" s="104"/>
      <c r="DC2486" s="104"/>
      <c r="DD2486" s="104"/>
      <c r="DE2486" s="104"/>
      <c r="DF2486" s="104"/>
      <c r="DG2486" s="104"/>
      <c r="DH2486" s="104"/>
      <c r="DI2486" s="104"/>
      <c r="DJ2486" s="107"/>
    </row>
    <row r="2487" spans="1:114" x14ac:dyDescent="0.2">
      <c r="A2487" s="164"/>
      <c r="B2487" s="165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Q2487" s="116"/>
      <c r="R2487" s="116"/>
      <c r="S2487" s="116"/>
      <c r="T2487" s="116"/>
      <c r="U2487" s="116"/>
      <c r="V2487" s="116"/>
      <c r="W2487" s="116"/>
      <c r="X2487" s="116"/>
      <c r="Y2487" s="122"/>
      <c r="Z2487" s="104"/>
      <c r="AA2487" s="104"/>
      <c r="AB2487" s="104"/>
      <c r="AC2487" s="104"/>
      <c r="AD2487" s="104"/>
      <c r="AE2487" s="104"/>
      <c r="AF2487" s="104"/>
      <c r="AG2487" s="104"/>
      <c r="AH2487" s="104"/>
      <c r="AI2487" s="104"/>
      <c r="AJ2487" s="104"/>
      <c r="AK2487" s="104"/>
      <c r="AL2487" s="104"/>
      <c r="AM2487" s="104"/>
      <c r="AN2487" s="104"/>
      <c r="AO2487" s="104"/>
      <c r="AP2487" s="104"/>
      <c r="AQ2487" s="104"/>
      <c r="AR2487" s="104"/>
      <c r="AS2487" s="104"/>
      <c r="AT2487" s="104"/>
      <c r="AU2487" s="104"/>
      <c r="AV2487" s="104"/>
      <c r="AW2487" s="104"/>
      <c r="AX2487" s="104"/>
      <c r="AY2487" s="104"/>
      <c r="AZ2487" s="104"/>
      <c r="BA2487" s="104"/>
      <c r="BB2487" s="104"/>
      <c r="BC2487" s="104"/>
      <c r="BD2487" s="104"/>
      <c r="BE2487" s="104"/>
      <c r="BF2487" s="104"/>
      <c r="BG2487" s="104"/>
      <c r="BH2487" s="104"/>
      <c r="BI2487" s="104"/>
      <c r="BJ2487" s="104"/>
      <c r="BK2487" s="104"/>
      <c r="BL2487" s="104"/>
      <c r="BM2487" s="104"/>
      <c r="BN2487" s="104"/>
      <c r="BO2487" s="104"/>
      <c r="BP2487" s="104"/>
      <c r="BQ2487" s="104"/>
      <c r="BR2487" s="104"/>
      <c r="BS2487" s="104"/>
      <c r="BT2487" s="104"/>
      <c r="BU2487" s="104"/>
      <c r="BV2487" s="104"/>
      <c r="BW2487" s="104"/>
      <c r="BX2487" s="104"/>
      <c r="BY2487" s="104"/>
      <c r="BZ2487" s="104"/>
      <c r="CA2487" s="104"/>
      <c r="CB2487" s="104"/>
      <c r="CC2487" s="104"/>
      <c r="CD2487" s="104"/>
      <c r="CE2487" s="104"/>
      <c r="CF2487" s="104"/>
      <c r="CG2487" s="104"/>
      <c r="CH2487" s="104"/>
      <c r="CI2487" s="104"/>
      <c r="CJ2487" s="104"/>
      <c r="CK2487" s="104"/>
      <c r="CL2487" s="104"/>
      <c r="CM2487" s="104"/>
      <c r="CN2487" s="104"/>
      <c r="CO2487" s="104"/>
      <c r="CP2487" s="104"/>
      <c r="CQ2487" s="104"/>
      <c r="CR2487" s="104"/>
      <c r="CS2487" s="104"/>
      <c r="CT2487" s="104"/>
      <c r="CU2487" s="104"/>
      <c r="CV2487" s="104"/>
      <c r="CW2487" s="104"/>
      <c r="CX2487" s="104"/>
      <c r="CY2487" s="104"/>
      <c r="CZ2487" s="104"/>
      <c r="DA2487" s="104"/>
      <c r="DB2487" s="104"/>
      <c r="DC2487" s="104"/>
      <c r="DD2487" s="104"/>
      <c r="DE2487" s="104"/>
      <c r="DF2487" s="104"/>
      <c r="DG2487" s="104"/>
      <c r="DH2487" s="104"/>
      <c r="DI2487" s="104"/>
      <c r="DJ2487" s="107"/>
    </row>
    <row r="2488" spans="1:114" x14ac:dyDescent="0.2">
      <c r="A2488" s="164"/>
      <c r="B2488" s="165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Q2488" s="116"/>
      <c r="R2488" s="116"/>
      <c r="S2488" s="116"/>
      <c r="T2488" s="116"/>
      <c r="U2488" s="116"/>
      <c r="V2488" s="116"/>
      <c r="W2488" s="116"/>
      <c r="X2488" s="116"/>
      <c r="Y2488" s="122"/>
      <c r="Z2488" s="104"/>
      <c r="AA2488" s="104"/>
      <c r="AB2488" s="104"/>
      <c r="AC2488" s="104"/>
      <c r="AD2488" s="104"/>
      <c r="AE2488" s="104"/>
      <c r="AF2488" s="104"/>
      <c r="AG2488" s="104"/>
      <c r="AH2488" s="104"/>
      <c r="AI2488" s="104"/>
      <c r="AJ2488" s="104"/>
      <c r="AK2488" s="104"/>
      <c r="AL2488" s="104"/>
      <c r="AM2488" s="104"/>
      <c r="AN2488" s="104"/>
      <c r="AO2488" s="104"/>
      <c r="AP2488" s="104"/>
      <c r="AQ2488" s="104"/>
      <c r="AR2488" s="104"/>
      <c r="AS2488" s="104"/>
      <c r="AT2488" s="104"/>
      <c r="AU2488" s="104"/>
      <c r="AV2488" s="104"/>
      <c r="AW2488" s="104"/>
      <c r="AX2488" s="104"/>
      <c r="AY2488" s="104"/>
      <c r="AZ2488" s="104"/>
      <c r="BA2488" s="104"/>
      <c r="BB2488" s="104"/>
      <c r="BC2488" s="104"/>
      <c r="BD2488" s="104"/>
      <c r="BE2488" s="104"/>
      <c r="BF2488" s="104"/>
      <c r="BG2488" s="104"/>
      <c r="BH2488" s="104"/>
      <c r="BI2488" s="104"/>
      <c r="BJ2488" s="104"/>
      <c r="BK2488" s="104"/>
      <c r="BL2488" s="104"/>
      <c r="BM2488" s="104"/>
      <c r="BN2488" s="104"/>
      <c r="BO2488" s="104"/>
      <c r="BP2488" s="104"/>
      <c r="BQ2488" s="104"/>
      <c r="BR2488" s="104"/>
      <c r="BS2488" s="104"/>
      <c r="BT2488" s="104"/>
      <c r="BU2488" s="104"/>
      <c r="BV2488" s="104"/>
      <c r="BW2488" s="104"/>
      <c r="BX2488" s="104"/>
      <c r="BY2488" s="104"/>
      <c r="BZ2488" s="104"/>
      <c r="CA2488" s="104"/>
      <c r="CB2488" s="104"/>
      <c r="CC2488" s="104"/>
      <c r="CD2488" s="104"/>
      <c r="CE2488" s="104"/>
      <c r="CF2488" s="104"/>
      <c r="CG2488" s="104"/>
      <c r="CH2488" s="104"/>
      <c r="CI2488" s="104"/>
      <c r="CJ2488" s="104"/>
      <c r="CK2488" s="104"/>
      <c r="CL2488" s="104"/>
      <c r="CM2488" s="104"/>
      <c r="CN2488" s="104"/>
      <c r="CO2488" s="104"/>
      <c r="CP2488" s="104"/>
      <c r="CQ2488" s="104"/>
      <c r="CR2488" s="104"/>
      <c r="CS2488" s="104"/>
      <c r="CT2488" s="104"/>
      <c r="CU2488" s="104"/>
      <c r="CV2488" s="104"/>
      <c r="CW2488" s="104"/>
      <c r="CX2488" s="104"/>
      <c r="CY2488" s="104"/>
      <c r="CZ2488" s="104"/>
      <c r="DA2488" s="104"/>
      <c r="DB2488" s="104"/>
      <c r="DC2488" s="104"/>
      <c r="DD2488" s="104"/>
      <c r="DE2488" s="104"/>
      <c r="DF2488" s="104"/>
      <c r="DG2488" s="104"/>
      <c r="DH2488" s="104"/>
      <c r="DI2488" s="104"/>
      <c r="DJ2488" s="107"/>
    </row>
    <row r="2489" spans="1:114" x14ac:dyDescent="0.2">
      <c r="A2489" s="164"/>
      <c r="B2489" s="165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Q2489" s="116"/>
      <c r="R2489" s="116"/>
      <c r="S2489" s="116"/>
      <c r="T2489" s="116"/>
      <c r="U2489" s="116"/>
      <c r="V2489" s="116"/>
      <c r="W2489" s="116"/>
      <c r="X2489" s="116"/>
      <c r="Y2489" s="122"/>
      <c r="Z2489" s="104"/>
      <c r="AA2489" s="104"/>
      <c r="AB2489" s="104"/>
      <c r="AC2489" s="104"/>
      <c r="AD2489" s="104"/>
      <c r="AE2489" s="104"/>
      <c r="AF2489" s="104"/>
      <c r="AG2489" s="104"/>
      <c r="AH2489" s="104"/>
      <c r="AI2489" s="104"/>
      <c r="AJ2489" s="104"/>
      <c r="AK2489" s="104"/>
      <c r="AL2489" s="104"/>
      <c r="AM2489" s="104"/>
      <c r="AN2489" s="104"/>
      <c r="AO2489" s="104"/>
      <c r="AP2489" s="104"/>
      <c r="AQ2489" s="104"/>
      <c r="AR2489" s="104"/>
      <c r="AS2489" s="104"/>
      <c r="AT2489" s="104"/>
      <c r="AU2489" s="104"/>
      <c r="AV2489" s="104"/>
      <c r="AW2489" s="104"/>
      <c r="AX2489" s="104"/>
      <c r="AY2489" s="104"/>
      <c r="AZ2489" s="104"/>
      <c r="BA2489" s="104"/>
      <c r="BB2489" s="104"/>
      <c r="BC2489" s="104"/>
      <c r="BD2489" s="104"/>
      <c r="BE2489" s="104"/>
      <c r="BF2489" s="104"/>
      <c r="BG2489" s="104"/>
      <c r="BH2489" s="104"/>
      <c r="BI2489" s="104"/>
      <c r="BJ2489" s="104"/>
      <c r="BK2489" s="104"/>
      <c r="BL2489" s="104"/>
      <c r="BM2489" s="104"/>
      <c r="BN2489" s="104"/>
      <c r="BO2489" s="104"/>
      <c r="BP2489" s="104"/>
      <c r="BQ2489" s="104"/>
      <c r="BR2489" s="104"/>
      <c r="BS2489" s="104"/>
      <c r="BT2489" s="104"/>
      <c r="BU2489" s="104"/>
      <c r="BV2489" s="104"/>
      <c r="BW2489" s="104"/>
      <c r="BX2489" s="104"/>
      <c r="BY2489" s="104"/>
      <c r="BZ2489" s="104"/>
      <c r="CA2489" s="104"/>
      <c r="CB2489" s="104"/>
      <c r="CC2489" s="104"/>
      <c r="CD2489" s="104"/>
      <c r="CE2489" s="104"/>
      <c r="CF2489" s="104"/>
      <c r="CG2489" s="104"/>
      <c r="CH2489" s="104"/>
      <c r="CI2489" s="104"/>
      <c r="CJ2489" s="104"/>
      <c r="CK2489" s="104"/>
      <c r="CL2489" s="104"/>
      <c r="CM2489" s="104"/>
      <c r="CN2489" s="104"/>
      <c r="CO2489" s="104"/>
      <c r="CP2489" s="104"/>
      <c r="CQ2489" s="104"/>
      <c r="CR2489" s="104"/>
      <c r="CS2489" s="104"/>
      <c r="CT2489" s="104"/>
      <c r="CU2489" s="104"/>
      <c r="CV2489" s="104"/>
      <c r="CW2489" s="104"/>
      <c r="CX2489" s="104"/>
      <c r="CY2489" s="104"/>
      <c r="CZ2489" s="104"/>
      <c r="DA2489" s="104"/>
      <c r="DB2489" s="104"/>
      <c r="DC2489" s="104"/>
      <c r="DD2489" s="104"/>
      <c r="DE2489" s="104"/>
      <c r="DF2489" s="104"/>
      <c r="DG2489" s="104"/>
      <c r="DH2489" s="104"/>
      <c r="DI2489" s="104"/>
      <c r="DJ2489" s="107"/>
    </row>
    <row r="2490" spans="1:114" x14ac:dyDescent="0.2">
      <c r="A2490" s="164"/>
      <c r="B2490" s="165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Q2490" s="116"/>
      <c r="R2490" s="116"/>
      <c r="S2490" s="116"/>
      <c r="T2490" s="116"/>
      <c r="U2490" s="116"/>
      <c r="V2490" s="116"/>
      <c r="W2490" s="116"/>
      <c r="X2490" s="116"/>
      <c r="Y2490" s="122"/>
      <c r="Z2490" s="104"/>
      <c r="AA2490" s="104"/>
      <c r="AB2490" s="104"/>
      <c r="AC2490" s="104"/>
      <c r="AD2490" s="104"/>
      <c r="AE2490" s="104"/>
      <c r="AF2490" s="104"/>
      <c r="AG2490" s="104"/>
      <c r="AH2490" s="104"/>
      <c r="AI2490" s="104"/>
      <c r="AJ2490" s="104"/>
      <c r="AK2490" s="104"/>
      <c r="AL2490" s="104"/>
      <c r="AM2490" s="104"/>
      <c r="AN2490" s="104"/>
      <c r="AO2490" s="104"/>
      <c r="AP2490" s="104"/>
      <c r="AQ2490" s="104"/>
      <c r="AR2490" s="104"/>
      <c r="AS2490" s="104"/>
      <c r="AT2490" s="104"/>
      <c r="AU2490" s="104"/>
      <c r="AV2490" s="104"/>
      <c r="AW2490" s="104"/>
      <c r="AX2490" s="104"/>
      <c r="AY2490" s="104"/>
      <c r="AZ2490" s="104"/>
      <c r="BA2490" s="104"/>
      <c r="BB2490" s="104"/>
      <c r="BC2490" s="104"/>
      <c r="BD2490" s="104"/>
      <c r="BE2490" s="104"/>
      <c r="BF2490" s="104"/>
      <c r="BG2490" s="104"/>
      <c r="BH2490" s="104"/>
      <c r="BI2490" s="104"/>
      <c r="BJ2490" s="104"/>
      <c r="BK2490" s="104"/>
      <c r="BL2490" s="104"/>
      <c r="BM2490" s="104"/>
      <c r="BN2490" s="104"/>
      <c r="BO2490" s="104"/>
      <c r="BP2490" s="104"/>
      <c r="BQ2490" s="104"/>
      <c r="BR2490" s="104"/>
      <c r="BS2490" s="104"/>
      <c r="BT2490" s="104"/>
      <c r="BU2490" s="104"/>
      <c r="BV2490" s="104"/>
      <c r="BW2490" s="104"/>
      <c r="BX2490" s="104"/>
      <c r="BY2490" s="104"/>
      <c r="BZ2490" s="104"/>
      <c r="CA2490" s="104"/>
      <c r="CB2490" s="104"/>
      <c r="CC2490" s="104"/>
      <c r="CD2490" s="104"/>
      <c r="CE2490" s="104"/>
      <c r="CF2490" s="104"/>
      <c r="CG2490" s="104"/>
      <c r="CH2490" s="104"/>
      <c r="CI2490" s="104"/>
      <c r="CJ2490" s="104"/>
      <c r="CK2490" s="104"/>
      <c r="CL2490" s="104"/>
      <c r="CM2490" s="104"/>
      <c r="CN2490" s="104"/>
      <c r="CO2490" s="104"/>
      <c r="CP2490" s="104"/>
      <c r="CQ2490" s="104"/>
      <c r="CR2490" s="104"/>
      <c r="CS2490" s="104"/>
      <c r="CT2490" s="104"/>
      <c r="CU2490" s="104"/>
      <c r="CV2490" s="104"/>
      <c r="CW2490" s="104"/>
      <c r="CX2490" s="104"/>
      <c r="CY2490" s="104"/>
      <c r="CZ2490" s="104"/>
      <c r="DA2490" s="104"/>
      <c r="DB2490" s="104"/>
      <c r="DC2490" s="104"/>
      <c r="DD2490" s="104"/>
      <c r="DE2490" s="104"/>
      <c r="DF2490" s="104"/>
      <c r="DG2490" s="104"/>
      <c r="DH2490" s="104"/>
      <c r="DI2490" s="104"/>
      <c r="DJ2490" s="107"/>
    </row>
    <row r="2491" spans="1:114" x14ac:dyDescent="0.2">
      <c r="A2491" s="164"/>
      <c r="B2491" s="165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Q2491" s="116"/>
      <c r="R2491" s="116"/>
      <c r="S2491" s="116"/>
      <c r="T2491" s="116"/>
      <c r="U2491" s="116"/>
      <c r="V2491" s="116"/>
      <c r="W2491" s="116"/>
      <c r="X2491" s="116"/>
      <c r="Y2491" s="122"/>
      <c r="Z2491" s="104"/>
      <c r="AA2491" s="104"/>
      <c r="AB2491" s="104"/>
      <c r="AC2491" s="104"/>
      <c r="AD2491" s="104"/>
      <c r="AE2491" s="104"/>
      <c r="AF2491" s="104"/>
      <c r="AG2491" s="104"/>
      <c r="AH2491" s="104"/>
      <c r="AI2491" s="104"/>
      <c r="AJ2491" s="104"/>
      <c r="AK2491" s="104"/>
      <c r="AL2491" s="104"/>
      <c r="AM2491" s="104"/>
      <c r="AN2491" s="104"/>
      <c r="AO2491" s="104"/>
      <c r="AP2491" s="104"/>
      <c r="AQ2491" s="104"/>
      <c r="AR2491" s="104"/>
      <c r="AS2491" s="104"/>
      <c r="AT2491" s="104"/>
      <c r="AU2491" s="104"/>
      <c r="AV2491" s="104"/>
      <c r="AW2491" s="104"/>
      <c r="AX2491" s="104"/>
      <c r="AY2491" s="104"/>
      <c r="AZ2491" s="104"/>
      <c r="BA2491" s="104"/>
      <c r="BB2491" s="104"/>
      <c r="BC2491" s="104"/>
      <c r="BD2491" s="104"/>
      <c r="BE2491" s="104"/>
      <c r="BF2491" s="104"/>
      <c r="BG2491" s="104"/>
      <c r="BH2491" s="104"/>
      <c r="BI2491" s="104"/>
      <c r="BJ2491" s="104"/>
      <c r="BK2491" s="104"/>
      <c r="BL2491" s="104"/>
      <c r="BM2491" s="104"/>
      <c r="BN2491" s="104"/>
      <c r="BO2491" s="104"/>
      <c r="BP2491" s="104"/>
      <c r="BQ2491" s="104"/>
      <c r="BR2491" s="104"/>
      <c r="BS2491" s="104"/>
      <c r="BT2491" s="104"/>
      <c r="BU2491" s="104"/>
      <c r="BV2491" s="104"/>
      <c r="BW2491" s="104"/>
      <c r="BX2491" s="104"/>
      <c r="BY2491" s="104"/>
      <c r="BZ2491" s="104"/>
      <c r="CA2491" s="104"/>
      <c r="CB2491" s="104"/>
      <c r="CC2491" s="104"/>
      <c r="CD2491" s="104"/>
      <c r="CE2491" s="104"/>
      <c r="CF2491" s="104"/>
      <c r="CG2491" s="104"/>
      <c r="CH2491" s="104"/>
      <c r="CI2491" s="104"/>
      <c r="CJ2491" s="104"/>
      <c r="CK2491" s="104"/>
      <c r="CL2491" s="104"/>
      <c r="CM2491" s="104"/>
      <c r="CN2491" s="104"/>
      <c r="CO2491" s="104"/>
      <c r="CP2491" s="104"/>
      <c r="CQ2491" s="104"/>
      <c r="CR2491" s="104"/>
      <c r="CS2491" s="104"/>
      <c r="CT2491" s="104"/>
      <c r="CU2491" s="104"/>
      <c r="CV2491" s="104"/>
      <c r="CW2491" s="104"/>
      <c r="CX2491" s="104"/>
      <c r="CY2491" s="104"/>
      <c r="CZ2491" s="104"/>
      <c r="DA2491" s="104"/>
      <c r="DB2491" s="104"/>
      <c r="DC2491" s="104"/>
      <c r="DD2491" s="104"/>
      <c r="DE2491" s="104"/>
      <c r="DF2491" s="104"/>
      <c r="DG2491" s="104"/>
      <c r="DH2491" s="104"/>
      <c r="DI2491" s="104"/>
      <c r="DJ2491" s="107"/>
    </row>
    <row r="2492" spans="1:114" x14ac:dyDescent="0.2">
      <c r="A2492" s="164"/>
      <c r="B2492" s="165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Q2492" s="116"/>
      <c r="R2492" s="116"/>
      <c r="S2492" s="116"/>
      <c r="T2492" s="116"/>
      <c r="U2492" s="116"/>
      <c r="V2492" s="116"/>
      <c r="W2492" s="116"/>
      <c r="X2492" s="116"/>
      <c r="Y2492" s="122"/>
      <c r="Z2492" s="104"/>
      <c r="AA2492" s="104"/>
      <c r="AB2492" s="104"/>
      <c r="AC2492" s="104"/>
      <c r="AD2492" s="104"/>
      <c r="AE2492" s="104"/>
      <c r="AF2492" s="104"/>
      <c r="AG2492" s="104"/>
      <c r="AH2492" s="104"/>
      <c r="AI2492" s="104"/>
      <c r="AJ2492" s="104"/>
      <c r="AK2492" s="104"/>
      <c r="AL2492" s="104"/>
      <c r="AM2492" s="104"/>
      <c r="AN2492" s="104"/>
      <c r="AO2492" s="104"/>
      <c r="AP2492" s="104"/>
      <c r="AQ2492" s="104"/>
      <c r="AR2492" s="104"/>
      <c r="AS2492" s="104"/>
      <c r="AT2492" s="104"/>
      <c r="AU2492" s="104"/>
      <c r="AV2492" s="104"/>
      <c r="AW2492" s="104"/>
      <c r="AX2492" s="104"/>
      <c r="AY2492" s="104"/>
      <c r="AZ2492" s="104"/>
      <c r="BA2492" s="104"/>
      <c r="BB2492" s="104"/>
      <c r="BC2492" s="104"/>
      <c r="BD2492" s="104"/>
      <c r="BE2492" s="104"/>
      <c r="BF2492" s="104"/>
      <c r="BG2492" s="104"/>
      <c r="BH2492" s="104"/>
      <c r="BI2492" s="104"/>
      <c r="BJ2492" s="104"/>
      <c r="BK2492" s="104"/>
      <c r="BL2492" s="104"/>
      <c r="BM2492" s="104"/>
      <c r="BN2492" s="104"/>
      <c r="BO2492" s="104"/>
      <c r="BP2492" s="104"/>
      <c r="BQ2492" s="104"/>
      <c r="BR2492" s="104"/>
      <c r="BS2492" s="104"/>
      <c r="BT2492" s="104"/>
      <c r="BU2492" s="104"/>
      <c r="BV2492" s="104"/>
      <c r="BW2492" s="104"/>
      <c r="BX2492" s="104"/>
      <c r="BY2492" s="104"/>
      <c r="BZ2492" s="104"/>
      <c r="CA2492" s="104"/>
      <c r="CB2492" s="104"/>
      <c r="CC2492" s="104"/>
      <c r="CD2492" s="104"/>
      <c r="CE2492" s="104"/>
      <c r="CF2492" s="104"/>
      <c r="CG2492" s="104"/>
      <c r="CH2492" s="104"/>
      <c r="CI2492" s="104"/>
      <c r="CJ2492" s="104"/>
      <c r="CK2492" s="104"/>
      <c r="CL2492" s="104"/>
      <c r="CM2492" s="104"/>
      <c r="CN2492" s="104"/>
      <c r="CO2492" s="104"/>
      <c r="CP2492" s="104"/>
      <c r="CQ2492" s="104"/>
      <c r="CR2492" s="104"/>
      <c r="CS2492" s="104"/>
      <c r="CT2492" s="104"/>
      <c r="CU2492" s="104"/>
      <c r="CV2492" s="104"/>
      <c r="CW2492" s="104"/>
      <c r="CX2492" s="104"/>
      <c r="CY2492" s="104"/>
      <c r="CZ2492" s="104"/>
      <c r="DA2492" s="104"/>
      <c r="DB2492" s="104"/>
      <c r="DC2492" s="104"/>
      <c r="DD2492" s="104"/>
      <c r="DE2492" s="104"/>
      <c r="DF2492" s="104"/>
      <c r="DG2492" s="104"/>
      <c r="DH2492" s="104"/>
      <c r="DI2492" s="104"/>
      <c r="DJ2492" s="107"/>
    </row>
    <row r="2493" spans="1:114" x14ac:dyDescent="0.2">
      <c r="A2493" s="164"/>
      <c r="B2493" s="165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Q2493" s="116"/>
      <c r="R2493" s="116"/>
      <c r="S2493" s="116"/>
      <c r="T2493" s="116"/>
      <c r="U2493" s="116"/>
      <c r="V2493" s="116"/>
      <c r="W2493" s="116"/>
      <c r="X2493" s="116"/>
      <c r="Y2493" s="122"/>
      <c r="Z2493" s="104"/>
      <c r="AA2493" s="104"/>
      <c r="AB2493" s="104"/>
      <c r="AC2493" s="104"/>
      <c r="AD2493" s="104"/>
      <c r="AE2493" s="104"/>
      <c r="AF2493" s="104"/>
      <c r="AG2493" s="104"/>
      <c r="AH2493" s="104"/>
      <c r="AI2493" s="104"/>
      <c r="AJ2493" s="104"/>
      <c r="AK2493" s="104"/>
      <c r="AL2493" s="104"/>
      <c r="AM2493" s="104"/>
      <c r="AN2493" s="104"/>
      <c r="AO2493" s="104"/>
      <c r="AP2493" s="104"/>
      <c r="AQ2493" s="104"/>
      <c r="AR2493" s="104"/>
      <c r="AS2493" s="104"/>
      <c r="AT2493" s="104"/>
      <c r="AU2493" s="104"/>
      <c r="AV2493" s="104"/>
      <c r="AW2493" s="104"/>
      <c r="AX2493" s="104"/>
      <c r="AY2493" s="104"/>
      <c r="AZ2493" s="104"/>
      <c r="BA2493" s="104"/>
      <c r="BB2493" s="104"/>
      <c r="BC2493" s="104"/>
      <c r="BD2493" s="104"/>
      <c r="BE2493" s="104"/>
      <c r="BF2493" s="104"/>
      <c r="BG2493" s="104"/>
      <c r="BH2493" s="104"/>
      <c r="BI2493" s="104"/>
      <c r="BJ2493" s="104"/>
      <c r="BK2493" s="104"/>
      <c r="BL2493" s="104"/>
      <c r="BM2493" s="104"/>
      <c r="BN2493" s="104"/>
      <c r="BO2493" s="104"/>
      <c r="BP2493" s="104"/>
      <c r="BQ2493" s="104"/>
      <c r="BR2493" s="104"/>
      <c r="BS2493" s="104"/>
      <c r="BT2493" s="104"/>
      <c r="BU2493" s="104"/>
      <c r="BV2493" s="104"/>
      <c r="BW2493" s="104"/>
      <c r="BX2493" s="104"/>
      <c r="BY2493" s="104"/>
      <c r="BZ2493" s="104"/>
      <c r="CA2493" s="104"/>
      <c r="CB2493" s="104"/>
      <c r="CC2493" s="104"/>
      <c r="CD2493" s="104"/>
      <c r="CE2493" s="104"/>
      <c r="CF2493" s="104"/>
      <c r="CG2493" s="104"/>
      <c r="CH2493" s="104"/>
      <c r="CI2493" s="104"/>
      <c r="CJ2493" s="104"/>
      <c r="CK2493" s="104"/>
      <c r="CL2493" s="104"/>
      <c r="CM2493" s="104"/>
      <c r="CN2493" s="104"/>
      <c r="CO2493" s="104"/>
      <c r="CP2493" s="104"/>
      <c r="CQ2493" s="104"/>
      <c r="CR2493" s="104"/>
      <c r="CS2493" s="104"/>
      <c r="CT2493" s="104"/>
      <c r="CU2493" s="104"/>
      <c r="CV2493" s="104"/>
      <c r="CW2493" s="104"/>
      <c r="CX2493" s="104"/>
      <c r="CY2493" s="104"/>
      <c r="CZ2493" s="104"/>
      <c r="DA2493" s="104"/>
      <c r="DB2493" s="104"/>
      <c r="DC2493" s="104"/>
      <c r="DD2493" s="104"/>
      <c r="DE2493" s="104"/>
      <c r="DF2493" s="104"/>
      <c r="DG2493" s="104"/>
      <c r="DH2493" s="104"/>
      <c r="DI2493" s="104"/>
      <c r="DJ2493" s="107"/>
    </row>
    <row r="2494" spans="1:114" x14ac:dyDescent="0.2">
      <c r="A2494" s="164"/>
      <c r="B2494" s="165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Q2494" s="116"/>
      <c r="R2494" s="116"/>
      <c r="S2494" s="116"/>
      <c r="T2494" s="116"/>
      <c r="U2494" s="116"/>
      <c r="V2494" s="116"/>
      <c r="W2494" s="116"/>
      <c r="X2494" s="116"/>
      <c r="Y2494" s="122"/>
      <c r="Z2494" s="104"/>
      <c r="AA2494" s="104"/>
      <c r="AB2494" s="104"/>
      <c r="AC2494" s="104"/>
      <c r="AD2494" s="104"/>
      <c r="AE2494" s="104"/>
      <c r="AF2494" s="104"/>
      <c r="AG2494" s="104"/>
      <c r="AH2494" s="104"/>
      <c r="AI2494" s="104"/>
      <c r="AJ2494" s="104"/>
      <c r="AK2494" s="104"/>
      <c r="AL2494" s="104"/>
      <c r="AM2494" s="104"/>
      <c r="AN2494" s="104"/>
      <c r="AO2494" s="104"/>
      <c r="AP2494" s="104"/>
      <c r="AQ2494" s="104"/>
      <c r="AR2494" s="104"/>
      <c r="AS2494" s="104"/>
      <c r="AT2494" s="104"/>
      <c r="AU2494" s="104"/>
      <c r="AV2494" s="104"/>
      <c r="AW2494" s="104"/>
      <c r="AX2494" s="104"/>
      <c r="AY2494" s="104"/>
      <c r="AZ2494" s="104"/>
      <c r="BA2494" s="104"/>
      <c r="BB2494" s="104"/>
      <c r="BC2494" s="104"/>
      <c r="BD2494" s="104"/>
      <c r="BE2494" s="104"/>
      <c r="BF2494" s="104"/>
      <c r="BG2494" s="104"/>
      <c r="BH2494" s="104"/>
      <c r="BI2494" s="104"/>
      <c r="BJ2494" s="104"/>
      <c r="BK2494" s="104"/>
      <c r="BL2494" s="104"/>
      <c r="BM2494" s="104"/>
      <c r="BN2494" s="104"/>
      <c r="BO2494" s="104"/>
      <c r="BP2494" s="104"/>
      <c r="BQ2494" s="104"/>
      <c r="BR2494" s="104"/>
      <c r="BS2494" s="104"/>
      <c r="BT2494" s="104"/>
      <c r="BU2494" s="104"/>
      <c r="BV2494" s="104"/>
      <c r="BW2494" s="104"/>
      <c r="BX2494" s="104"/>
      <c r="BY2494" s="104"/>
      <c r="BZ2494" s="104"/>
      <c r="CA2494" s="104"/>
      <c r="CB2494" s="104"/>
      <c r="CC2494" s="104"/>
      <c r="CD2494" s="104"/>
      <c r="CE2494" s="104"/>
      <c r="CF2494" s="104"/>
      <c r="CG2494" s="104"/>
      <c r="CH2494" s="104"/>
      <c r="CI2494" s="104"/>
      <c r="CJ2494" s="104"/>
      <c r="CK2494" s="104"/>
      <c r="CL2494" s="104"/>
      <c r="CM2494" s="104"/>
      <c r="CN2494" s="104"/>
      <c r="CO2494" s="104"/>
      <c r="CP2494" s="104"/>
      <c r="CQ2494" s="104"/>
      <c r="CR2494" s="104"/>
      <c r="CS2494" s="104"/>
      <c r="CT2494" s="104"/>
      <c r="CU2494" s="104"/>
      <c r="CV2494" s="104"/>
      <c r="CW2494" s="104"/>
      <c r="CX2494" s="104"/>
      <c r="CY2494" s="104"/>
      <c r="CZ2494" s="104"/>
      <c r="DA2494" s="104"/>
      <c r="DB2494" s="104"/>
      <c r="DC2494" s="104"/>
      <c r="DD2494" s="104"/>
      <c r="DE2494" s="104"/>
      <c r="DF2494" s="104"/>
      <c r="DG2494" s="104"/>
      <c r="DH2494" s="104"/>
      <c r="DI2494" s="104"/>
      <c r="DJ2494" s="107"/>
    </row>
    <row r="2495" spans="1:114" x14ac:dyDescent="0.2">
      <c r="A2495" s="164"/>
      <c r="B2495" s="165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Q2495" s="116"/>
      <c r="R2495" s="116"/>
      <c r="S2495" s="116"/>
      <c r="T2495" s="116"/>
      <c r="U2495" s="116"/>
      <c r="V2495" s="116"/>
      <c r="W2495" s="116"/>
      <c r="X2495" s="116"/>
      <c r="Y2495" s="122"/>
      <c r="Z2495" s="104"/>
      <c r="AA2495" s="104"/>
      <c r="AB2495" s="104"/>
      <c r="AC2495" s="104"/>
      <c r="AD2495" s="104"/>
      <c r="AE2495" s="104"/>
      <c r="AF2495" s="104"/>
      <c r="AG2495" s="104"/>
      <c r="AH2495" s="104"/>
      <c r="AI2495" s="104"/>
      <c r="AJ2495" s="104"/>
      <c r="AK2495" s="104"/>
      <c r="AL2495" s="104"/>
      <c r="AM2495" s="104"/>
      <c r="AN2495" s="104"/>
      <c r="AO2495" s="104"/>
      <c r="AP2495" s="104"/>
      <c r="AQ2495" s="104"/>
      <c r="AR2495" s="104"/>
      <c r="AS2495" s="104"/>
      <c r="AT2495" s="104"/>
      <c r="AU2495" s="104"/>
      <c r="AV2495" s="104"/>
      <c r="AW2495" s="104"/>
      <c r="AX2495" s="104"/>
      <c r="AY2495" s="104"/>
      <c r="AZ2495" s="104"/>
      <c r="BA2495" s="104"/>
      <c r="BB2495" s="104"/>
      <c r="BC2495" s="104"/>
      <c r="BD2495" s="104"/>
      <c r="BE2495" s="104"/>
      <c r="BF2495" s="104"/>
      <c r="BG2495" s="104"/>
      <c r="BH2495" s="104"/>
      <c r="BI2495" s="104"/>
      <c r="BJ2495" s="104"/>
      <c r="BK2495" s="104"/>
      <c r="BL2495" s="104"/>
      <c r="BM2495" s="104"/>
      <c r="BN2495" s="104"/>
      <c r="BO2495" s="104"/>
      <c r="BP2495" s="104"/>
      <c r="BQ2495" s="104"/>
      <c r="BR2495" s="104"/>
      <c r="BS2495" s="104"/>
      <c r="BT2495" s="104"/>
      <c r="BU2495" s="104"/>
      <c r="BV2495" s="104"/>
      <c r="BW2495" s="104"/>
      <c r="BX2495" s="104"/>
      <c r="BY2495" s="104"/>
      <c r="BZ2495" s="104"/>
      <c r="CA2495" s="104"/>
      <c r="CB2495" s="104"/>
      <c r="CC2495" s="104"/>
      <c r="CD2495" s="104"/>
      <c r="CE2495" s="104"/>
      <c r="CF2495" s="104"/>
      <c r="CG2495" s="104"/>
      <c r="CH2495" s="104"/>
      <c r="CI2495" s="104"/>
      <c r="CJ2495" s="104"/>
      <c r="CK2495" s="104"/>
      <c r="CL2495" s="104"/>
      <c r="CM2495" s="104"/>
      <c r="CN2495" s="104"/>
      <c r="CO2495" s="104"/>
      <c r="CP2495" s="104"/>
      <c r="CQ2495" s="104"/>
      <c r="CR2495" s="104"/>
      <c r="CS2495" s="104"/>
      <c r="CT2495" s="104"/>
      <c r="CU2495" s="104"/>
      <c r="CV2495" s="104"/>
      <c r="CW2495" s="104"/>
      <c r="CX2495" s="104"/>
      <c r="CY2495" s="104"/>
      <c r="CZ2495" s="104"/>
      <c r="DA2495" s="104"/>
      <c r="DB2495" s="104"/>
      <c r="DC2495" s="104"/>
      <c r="DD2495" s="104"/>
      <c r="DE2495" s="104"/>
      <c r="DF2495" s="104"/>
      <c r="DG2495" s="104"/>
      <c r="DH2495" s="104"/>
      <c r="DI2495" s="104"/>
      <c r="DJ2495" s="107"/>
    </row>
    <row r="2496" spans="1:114" x14ac:dyDescent="0.2">
      <c r="A2496" s="164"/>
      <c r="B2496" s="165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Q2496" s="116"/>
      <c r="R2496" s="116"/>
      <c r="S2496" s="116"/>
      <c r="T2496" s="116"/>
      <c r="U2496" s="116"/>
      <c r="V2496" s="116"/>
      <c r="W2496" s="116"/>
      <c r="X2496" s="116"/>
      <c r="Y2496" s="122"/>
      <c r="Z2496" s="104"/>
      <c r="AA2496" s="104"/>
      <c r="AB2496" s="104"/>
      <c r="AC2496" s="104"/>
      <c r="AD2496" s="104"/>
      <c r="AE2496" s="104"/>
      <c r="AF2496" s="104"/>
      <c r="AG2496" s="104"/>
      <c r="AH2496" s="104"/>
      <c r="AI2496" s="104"/>
      <c r="AJ2496" s="104"/>
      <c r="AK2496" s="104"/>
      <c r="AL2496" s="104"/>
      <c r="AM2496" s="104"/>
      <c r="AN2496" s="104"/>
      <c r="AO2496" s="104"/>
      <c r="AP2496" s="104"/>
      <c r="AQ2496" s="104"/>
      <c r="AR2496" s="104"/>
      <c r="AS2496" s="104"/>
      <c r="AT2496" s="104"/>
      <c r="AU2496" s="104"/>
      <c r="AV2496" s="104"/>
      <c r="AW2496" s="104"/>
      <c r="AX2496" s="104"/>
      <c r="AY2496" s="104"/>
      <c r="AZ2496" s="104"/>
      <c r="BA2496" s="104"/>
      <c r="BB2496" s="104"/>
      <c r="BC2496" s="104"/>
      <c r="BD2496" s="104"/>
      <c r="BE2496" s="104"/>
      <c r="BF2496" s="104"/>
      <c r="BG2496" s="104"/>
      <c r="BH2496" s="104"/>
      <c r="BI2496" s="104"/>
      <c r="BJ2496" s="104"/>
      <c r="BK2496" s="104"/>
      <c r="BL2496" s="104"/>
      <c r="BM2496" s="104"/>
      <c r="BN2496" s="104"/>
      <c r="BO2496" s="104"/>
      <c r="BP2496" s="104"/>
      <c r="BQ2496" s="104"/>
      <c r="BR2496" s="104"/>
      <c r="BS2496" s="104"/>
      <c r="BT2496" s="104"/>
      <c r="BU2496" s="104"/>
      <c r="BV2496" s="104"/>
      <c r="BW2496" s="104"/>
      <c r="BX2496" s="104"/>
      <c r="BY2496" s="104"/>
      <c r="BZ2496" s="104"/>
      <c r="CA2496" s="104"/>
      <c r="CB2496" s="104"/>
      <c r="CC2496" s="104"/>
      <c r="CD2496" s="104"/>
      <c r="CE2496" s="104"/>
      <c r="CF2496" s="104"/>
      <c r="CG2496" s="104"/>
      <c r="CH2496" s="104"/>
      <c r="CI2496" s="104"/>
      <c r="CJ2496" s="104"/>
      <c r="CK2496" s="104"/>
      <c r="CL2496" s="104"/>
      <c r="CM2496" s="104"/>
      <c r="CN2496" s="104"/>
      <c r="CO2496" s="104"/>
      <c r="CP2496" s="104"/>
      <c r="CQ2496" s="104"/>
      <c r="CR2496" s="104"/>
      <c r="CS2496" s="104"/>
      <c r="CT2496" s="104"/>
      <c r="CU2496" s="104"/>
      <c r="CV2496" s="104"/>
      <c r="CW2496" s="104"/>
      <c r="CX2496" s="104"/>
      <c r="CY2496" s="104"/>
      <c r="CZ2496" s="104"/>
      <c r="DA2496" s="104"/>
      <c r="DB2496" s="104"/>
      <c r="DC2496" s="104"/>
      <c r="DD2496" s="104"/>
      <c r="DE2496" s="104"/>
      <c r="DF2496" s="104"/>
      <c r="DG2496" s="104"/>
      <c r="DH2496" s="104"/>
      <c r="DI2496" s="104"/>
      <c r="DJ2496" s="107"/>
    </row>
    <row r="2497" spans="1:114" x14ac:dyDescent="0.2">
      <c r="A2497" s="164"/>
      <c r="B2497" s="165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Q2497" s="116"/>
      <c r="R2497" s="116"/>
      <c r="S2497" s="116"/>
      <c r="T2497" s="116"/>
      <c r="U2497" s="116"/>
      <c r="V2497" s="116"/>
      <c r="W2497" s="116"/>
      <c r="X2497" s="116"/>
      <c r="Y2497" s="122"/>
      <c r="Z2497" s="104"/>
      <c r="AA2497" s="104"/>
      <c r="AB2497" s="104"/>
      <c r="AC2497" s="104"/>
      <c r="AD2497" s="104"/>
      <c r="AE2497" s="104"/>
      <c r="AF2497" s="104"/>
      <c r="AG2497" s="104"/>
      <c r="AH2497" s="104"/>
      <c r="AI2497" s="104"/>
      <c r="AJ2497" s="104"/>
      <c r="AK2497" s="104"/>
      <c r="AL2497" s="104"/>
      <c r="AM2497" s="104"/>
      <c r="AN2497" s="104"/>
      <c r="AO2497" s="104"/>
      <c r="AP2497" s="104"/>
      <c r="AQ2497" s="104"/>
      <c r="AR2497" s="104"/>
      <c r="AS2497" s="104"/>
      <c r="AT2497" s="104"/>
      <c r="AU2497" s="104"/>
      <c r="AV2497" s="104"/>
      <c r="AW2497" s="104"/>
      <c r="AX2497" s="104"/>
      <c r="AY2497" s="104"/>
      <c r="AZ2497" s="104"/>
      <c r="BA2497" s="104"/>
      <c r="BB2497" s="104"/>
      <c r="BC2497" s="104"/>
      <c r="BD2497" s="104"/>
      <c r="BE2497" s="104"/>
      <c r="BF2497" s="104"/>
      <c r="BG2497" s="104"/>
      <c r="BH2497" s="104"/>
      <c r="BI2497" s="104"/>
      <c r="BJ2497" s="104"/>
      <c r="BK2497" s="104"/>
      <c r="BL2497" s="104"/>
      <c r="BM2497" s="104"/>
      <c r="BN2497" s="104"/>
      <c r="BO2497" s="104"/>
      <c r="BP2497" s="104"/>
      <c r="BQ2497" s="104"/>
      <c r="BR2497" s="104"/>
      <c r="BS2497" s="104"/>
      <c r="BT2497" s="104"/>
      <c r="BU2497" s="104"/>
      <c r="BV2497" s="104"/>
      <c r="BW2497" s="104"/>
      <c r="BX2497" s="104"/>
      <c r="BY2497" s="104"/>
      <c r="BZ2497" s="104"/>
      <c r="CA2497" s="104"/>
      <c r="CB2497" s="104"/>
      <c r="CC2497" s="104"/>
      <c r="CD2497" s="104"/>
      <c r="CE2497" s="104"/>
      <c r="CF2497" s="104"/>
      <c r="CG2497" s="104"/>
      <c r="CH2497" s="104"/>
      <c r="CI2497" s="104"/>
      <c r="CJ2497" s="104"/>
      <c r="CK2497" s="104"/>
      <c r="CL2497" s="104"/>
      <c r="CM2497" s="104"/>
      <c r="CN2497" s="104"/>
      <c r="CO2497" s="104"/>
      <c r="CP2497" s="104"/>
      <c r="CQ2497" s="104"/>
      <c r="CR2497" s="104"/>
      <c r="CS2497" s="104"/>
      <c r="CT2497" s="104"/>
      <c r="CU2497" s="104"/>
      <c r="CV2497" s="104"/>
      <c r="CW2497" s="104"/>
      <c r="CX2497" s="104"/>
      <c r="CY2497" s="104"/>
      <c r="CZ2497" s="104"/>
      <c r="DA2497" s="104"/>
      <c r="DB2497" s="104"/>
      <c r="DC2497" s="104"/>
      <c r="DD2497" s="104"/>
      <c r="DE2497" s="104"/>
      <c r="DF2497" s="104"/>
      <c r="DG2497" s="104"/>
      <c r="DH2497" s="104"/>
      <c r="DI2497" s="104"/>
      <c r="DJ2497" s="107"/>
    </row>
    <row r="2498" spans="1:114" x14ac:dyDescent="0.2">
      <c r="A2498" s="164"/>
      <c r="B2498" s="165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Q2498" s="116"/>
      <c r="R2498" s="116"/>
      <c r="S2498" s="116"/>
      <c r="T2498" s="116"/>
      <c r="U2498" s="116"/>
      <c r="V2498" s="116"/>
      <c r="W2498" s="116"/>
      <c r="X2498" s="116"/>
      <c r="Y2498" s="122"/>
      <c r="Z2498" s="104"/>
      <c r="AA2498" s="104"/>
      <c r="AB2498" s="104"/>
      <c r="AC2498" s="104"/>
      <c r="AD2498" s="104"/>
      <c r="AE2498" s="104"/>
      <c r="AF2498" s="104"/>
      <c r="AG2498" s="104"/>
      <c r="AH2498" s="104"/>
      <c r="AI2498" s="104"/>
      <c r="AJ2498" s="104"/>
      <c r="AK2498" s="104"/>
      <c r="AL2498" s="104"/>
      <c r="AM2498" s="104"/>
      <c r="AN2498" s="104"/>
      <c r="AO2498" s="104"/>
      <c r="AP2498" s="104"/>
      <c r="AQ2498" s="104"/>
      <c r="AR2498" s="104"/>
      <c r="AS2498" s="104"/>
      <c r="AT2498" s="104"/>
      <c r="AU2498" s="104"/>
      <c r="AV2498" s="104"/>
      <c r="AW2498" s="104"/>
      <c r="AX2498" s="104"/>
      <c r="AY2498" s="104"/>
      <c r="AZ2498" s="104"/>
      <c r="BA2498" s="104"/>
      <c r="BB2498" s="104"/>
      <c r="BC2498" s="104"/>
      <c r="BD2498" s="104"/>
      <c r="BE2498" s="104"/>
      <c r="BF2498" s="104"/>
      <c r="BG2498" s="104"/>
      <c r="BH2498" s="104"/>
      <c r="BI2498" s="104"/>
      <c r="BJ2498" s="104"/>
      <c r="BK2498" s="104"/>
      <c r="BL2498" s="104"/>
      <c r="BM2498" s="104"/>
      <c r="BN2498" s="104"/>
      <c r="BO2498" s="104"/>
      <c r="BP2498" s="104"/>
      <c r="BQ2498" s="104"/>
      <c r="BR2498" s="104"/>
      <c r="BS2498" s="104"/>
      <c r="BT2498" s="104"/>
      <c r="BU2498" s="104"/>
      <c r="BV2498" s="104"/>
      <c r="BW2498" s="104"/>
      <c r="BX2498" s="104"/>
      <c r="BY2498" s="104"/>
      <c r="BZ2498" s="104"/>
      <c r="CA2498" s="104"/>
      <c r="CB2498" s="104"/>
      <c r="CC2498" s="104"/>
      <c r="CD2498" s="104"/>
      <c r="CE2498" s="104"/>
      <c r="CF2498" s="104"/>
      <c r="CG2498" s="104"/>
      <c r="CH2498" s="104"/>
      <c r="CI2498" s="104"/>
      <c r="CJ2498" s="104"/>
      <c r="CK2498" s="104"/>
      <c r="CL2498" s="104"/>
      <c r="CM2498" s="104"/>
      <c r="CN2498" s="104"/>
      <c r="CO2498" s="104"/>
      <c r="CP2498" s="104"/>
      <c r="CQ2498" s="104"/>
      <c r="CR2498" s="104"/>
      <c r="CS2498" s="104"/>
      <c r="CT2498" s="104"/>
      <c r="CU2498" s="104"/>
      <c r="CV2498" s="104"/>
      <c r="CW2498" s="104"/>
      <c r="CX2498" s="104"/>
      <c r="CY2498" s="104"/>
      <c r="CZ2498" s="104"/>
      <c r="DA2498" s="104"/>
      <c r="DB2498" s="104"/>
      <c r="DC2498" s="104"/>
      <c r="DD2498" s="104"/>
      <c r="DE2498" s="104"/>
      <c r="DF2498" s="104"/>
      <c r="DG2498" s="104"/>
      <c r="DH2498" s="104"/>
      <c r="DI2498" s="104"/>
      <c r="DJ2498" s="107"/>
    </row>
    <row r="2499" spans="1:114" x14ac:dyDescent="0.2">
      <c r="A2499" s="164"/>
      <c r="B2499" s="165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Q2499" s="116"/>
      <c r="R2499" s="116"/>
      <c r="S2499" s="116"/>
      <c r="T2499" s="116"/>
      <c r="U2499" s="116"/>
      <c r="V2499" s="116"/>
      <c r="W2499" s="116"/>
      <c r="X2499" s="116"/>
      <c r="Y2499" s="122"/>
      <c r="Z2499" s="104"/>
      <c r="AA2499" s="104"/>
      <c r="AB2499" s="104"/>
      <c r="AC2499" s="104"/>
      <c r="AD2499" s="104"/>
      <c r="AE2499" s="104"/>
      <c r="AF2499" s="104"/>
      <c r="AG2499" s="104"/>
      <c r="AH2499" s="104"/>
      <c r="AI2499" s="104"/>
      <c r="AJ2499" s="104"/>
      <c r="AK2499" s="104"/>
      <c r="AL2499" s="104"/>
      <c r="AM2499" s="104"/>
      <c r="AN2499" s="104"/>
      <c r="AO2499" s="104"/>
      <c r="AP2499" s="104"/>
      <c r="AQ2499" s="104"/>
      <c r="AR2499" s="104"/>
      <c r="AS2499" s="104"/>
      <c r="AT2499" s="104"/>
      <c r="AU2499" s="104"/>
      <c r="AV2499" s="104"/>
      <c r="AW2499" s="104"/>
      <c r="AX2499" s="104"/>
      <c r="AY2499" s="104"/>
      <c r="AZ2499" s="104"/>
      <c r="BA2499" s="104"/>
      <c r="BB2499" s="104"/>
      <c r="BC2499" s="104"/>
      <c r="BD2499" s="104"/>
      <c r="BE2499" s="104"/>
      <c r="BF2499" s="104"/>
      <c r="BG2499" s="104"/>
      <c r="BH2499" s="104"/>
      <c r="BI2499" s="104"/>
      <c r="BJ2499" s="104"/>
      <c r="BK2499" s="104"/>
      <c r="BL2499" s="104"/>
      <c r="BM2499" s="104"/>
      <c r="BN2499" s="104"/>
      <c r="BO2499" s="104"/>
      <c r="BP2499" s="104"/>
      <c r="BQ2499" s="104"/>
      <c r="BR2499" s="104"/>
      <c r="BS2499" s="104"/>
      <c r="BT2499" s="104"/>
      <c r="BU2499" s="104"/>
      <c r="BV2499" s="104"/>
      <c r="BW2499" s="104"/>
      <c r="BX2499" s="104"/>
      <c r="BY2499" s="104"/>
      <c r="BZ2499" s="104"/>
      <c r="CA2499" s="104"/>
      <c r="CB2499" s="104"/>
      <c r="CC2499" s="104"/>
      <c r="CD2499" s="104"/>
      <c r="CE2499" s="104"/>
      <c r="CF2499" s="104"/>
      <c r="CG2499" s="104"/>
      <c r="CH2499" s="104"/>
      <c r="CI2499" s="104"/>
      <c r="CJ2499" s="104"/>
      <c r="CK2499" s="104"/>
      <c r="CL2499" s="104"/>
      <c r="CM2499" s="104"/>
      <c r="CN2499" s="104"/>
      <c r="CO2499" s="104"/>
      <c r="CP2499" s="104"/>
      <c r="CQ2499" s="104"/>
      <c r="CR2499" s="104"/>
      <c r="CS2499" s="104"/>
      <c r="CT2499" s="104"/>
      <c r="CU2499" s="104"/>
      <c r="CV2499" s="104"/>
      <c r="CW2499" s="104"/>
      <c r="CX2499" s="104"/>
      <c r="CY2499" s="104"/>
      <c r="CZ2499" s="104"/>
      <c r="DA2499" s="104"/>
      <c r="DB2499" s="104"/>
      <c r="DC2499" s="104"/>
      <c r="DD2499" s="104"/>
      <c r="DE2499" s="104"/>
      <c r="DF2499" s="104"/>
      <c r="DG2499" s="104"/>
      <c r="DH2499" s="104"/>
      <c r="DI2499" s="104"/>
      <c r="DJ2499" s="107"/>
    </row>
    <row r="2500" spans="1:114" x14ac:dyDescent="0.2">
      <c r="A2500" s="164"/>
      <c r="B2500" s="165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Q2500" s="116"/>
      <c r="R2500" s="116"/>
      <c r="S2500" s="116"/>
      <c r="T2500" s="116"/>
      <c r="U2500" s="116"/>
      <c r="V2500" s="116"/>
      <c r="W2500" s="116"/>
      <c r="X2500" s="116"/>
      <c r="Y2500" s="122"/>
      <c r="Z2500" s="104"/>
      <c r="AA2500" s="104"/>
      <c r="AB2500" s="104"/>
      <c r="AC2500" s="104"/>
      <c r="AD2500" s="104"/>
      <c r="AE2500" s="104"/>
      <c r="AF2500" s="104"/>
      <c r="AG2500" s="104"/>
      <c r="AH2500" s="104"/>
      <c r="AI2500" s="104"/>
      <c r="AJ2500" s="104"/>
      <c r="AK2500" s="104"/>
      <c r="AL2500" s="104"/>
      <c r="AM2500" s="104"/>
      <c r="AN2500" s="104"/>
      <c r="AO2500" s="104"/>
      <c r="AP2500" s="104"/>
      <c r="AQ2500" s="104"/>
      <c r="AR2500" s="104"/>
      <c r="AS2500" s="104"/>
      <c r="AT2500" s="104"/>
      <c r="AU2500" s="104"/>
      <c r="AV2500" s="104"/>
      <c r="AW2500" s="104"/>
      <c r="AX2500" s="104"/>
      <c r="AY2500" s="104"/>
      <c r="AZ2500" s="104"/>
      <c r="BA2500" s="104"/>
      <c r="BB2500" s="104"/>
      <c r="BC2500" s="104"/>
      <c r="BD2500" s="104"/>
      <c r="BE2500" s="104"/>
      <c r="BF2500" s="104"/>
      <c r="BG2500" s="104"/>
      <c r="BH2500" s="104"/>
      <c r="BI2500" s="104"/>
      <c r="BJ2500" s="104"/>
      <c r="BK2500" s="104"/>
      <c r="BL2500" s="104"/>
      <c r="BM2500" s="104"/>
      <c r="BN2500" s="104"/>
      <c r="BO2500" s="104"/>
      <c r="BP2500" s="104"/>
      <c r="BQ2500" s="104"/>
      <c r="BR2500" s="104"/>
      <c r="BS2500" s="104"/>
      <c r="BT2500" s="104"/>
      <c r="BU2500" s="104"/>
      <c r="BV2500" s="104"/>
      <c r="BW2500" s="104"/>
      <c r="BX2500" s="104"/>
      <c r="BY2500" s="104"/>
      <c r="BZ2500" s="104"/>
      <c r="CA2500" s="104"/>
      <c r="CB2500" s="104"/>
      <c r="CC2500" s="104"/>
      <c r="CD2500" s="104"/>
      <c r="CE2500" s="104"/>
      <c r="CF2500" s="104"/>
      <c r="CG2500" s="104"/>
      <c r="CH2500" s="104"/>
      <c r="CI2500" s="104"/>
      <c r="CJ2500" s="104"/>
      <c r="CK2500" s="104"/>
      <c r="CL2500" s="104"/>
      <c r="CM2500" s="104"/>
      <c r="CN2500" s="104"/>
      <c r="CO2500" s="104"/>
      <c r="CP2500" s="104"/>
      <c r="CQ2500" s="104"/>
      <c r="CR2500" s="104"/>
      <c r="CS2500" s="104"/>
      <c r="CT2500" s="104"/>
      <c r="CU2500" s="104"/>
      <c r="CV2500" s="104"/>
      <c r="CW2500" s="104"/>
      <c r="CX2500" s="104"/>
      <c r="CY2500" s="104"/>
      <c r="CZ2500" s="104"/>
      <c r="DA2500" s="104"/>
      <c r="DB2500" s="104"/>
      <c r="DC2500" s="104"/>
      <c r="DD2500" s="104"/>
      <c r="DE2500" s="104"/>
      <c r="DF2500" s="104"/>
      <c r="DG2500" s="104"/>
      <c r="DH2500" s="104"/>
      <c r="DI2500" s="104"/>
      <c r="DJ2500" s="107"/>
    </row>
    <row r="2501" spans="1:114" x14ac:dyDescent="0.2">
      <c r="A2501" s="164"/>
      <c r="B2501" s="165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Q2501" s="116"/>
      <c r="R2501" s="116"/>
      <c r="S2501" s="116"/>
      <c r="T2501" s="116"/>
      <c r="U2501" s="116"/>
      <c r="V2501" s="116"/>
      <c r="W2501" s="116"/>
      <c r="X2501" s="116"/>
      <c r="Y2501" s="122"/>
      <c r="Z2501" s="104"/>
      <c r="AA2501" s="104"/>
      <c r="AB2501" s="104"/>
      <c r="AC2501" s="104"/>
      <c r="AD2501" s="104"/>
      <c r="AE2501" s="104"/>
      <c r="AF2501" s="104"/>
      <c r="AG2501" s="104"/>
      <c r="AH2501" s="104"/>
      <c r="AI2501" s="104"/>
      <c r="AJ2501" s="104"/>
      <c r="AK2501" s="104"/>
      <c r="AL2501" s="104"/>
      <c r="AM2501" s="104"/>
      <c r="AN2501" s="104"/>
      <c r="AO2501" s="104"/>
      <c r="AP2501" s="104"/>
      <c r="AQ2501" s="104"/>
      <c r="AR2501" s="104"/>
      <c r="AS2501" s="104"/>
      <c r="AT2501" s="104"/>
      <c r="AU2501" s="104"/>
      <c r="AV2501" s="104"/>
      <c r="AW2501" s="104"/>
      <c r="AX2501" s="104"/>
      <c r="AY2501" s="104"/>
      <c r="AZ2501" s="104"/>
      <c r="BA2501" s="104"/>
      <c r="BB2501" s="104"/>
      <c r="BC2501" s="104"/>
      <c r="BD2501" s="104"/>
      <c r="BE2501" s="104"/>
      <c r="BF2501" s="104"/>
      <c r="BG2501" s="104"/>
      <c r="BH2501" s="104"/>
      <c r="BI2501" s="104"/>
      <c r="BJ2501" s="104"/>
      <c r="BK2501" s="104"/>
      <c r="BL2501" s="104"/>
      <c r="BM2501" s="104"/>
      <c r="BN2501" s="104"/>
      <c r="BO2501" s="104"/>
      <c r="BP2501" s="104"/>
      <c r="BQ2501" s="104"/>
      <c r="BR2501" s="104"/>
      <c r="BS2501" s="104"/>
      <c r="BT2501" s="104"/>
      <c r="BU2501" s="104"/>
      <c r="BV2501" s="104"/>
      <c r="BW2501" s="104"/>
      <c r="BX2501" s="104"/>
      <c r="BY2501" s="104"/>
      <c r="BZ2501" s="104"/>
      <c r="CA2501" s="104"/>
      <c r="CB2501" s="104"/>
      <c r="CC2501" s="104"/>
      <c r="CD2501" s="104"/>
      <c r="CE2501" s="104"/>
      <c r="CF2501" s="104"/>
      <c r="CG2501" s="104"/>
      <c r="CH2501" s="104"/>
      <c r="CI2501" s="104"/>
      <c r="CJ2501" s="104"/>
      <c r="CK2501" s="104"/>
      <c r="CL2501" s="104"/>
      <c r="CM2501" s="104"/>
      <c r="CN2501" s="104"/>
      <c r="CO2501" s="104"/>
      <c r="CP2501" s="104"/>
      <c r="CQ2501" s="104"/>
      <c r="CR2501" s="104"/>
      <c r="CS2501" s="104"/>
      <c r="CT2501" s="104"/>
      <c r="CU2501" s="104"/>
      <c r="CV2501" s="104"/>
      <c r="CW2501" s="104"/>
      <c r="CX2501" s="104"/>
      <c r="CY2501" s="104"/>
      <c r="CZ2501" s="104"/>
      <c r="DA2501" s="104"/>
      <c r="DB2501" s="104"/>
      <c r="DC2501" s="104"/>
      <c r="DD2501" s="104"/>
      <c r="DE2501" s="104"/>
      <c r="DF2501" s="104"/>
      <c r="DG2501" s="104"/>
      <c r="DH2501" s="104"/>
      <c r="DI2501" s="104"/>
      <c r="DJ2501" s="107"/>
    </row>
    <row r="2502" spans="1:114" x14ac:dyDescent="0.2">
      <c r="A2502" s="164"/>
      <c r="B2502" s="165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Q2502" s="116"/>
      <c r="R2502" s="116"/>
      <c r="S2502" s="116"/>
      <c r="T2502" s="116"/>
      <c r="U2502" s="116"/>
      <c r="V2502" s="116"/>
      <c r="W2502" s="116"/>
      <c r="X2502" s="116"/>
      <c r="Y2502" s="122"/>
      <c r="Z2502" s="104"/>
      <c r="AA2502" s="104"/>
      <c r="AB2502" s="104"/>
      <c r="AC2502" s="104"/>
      <c r="AD2502" s="104"/>
      <c r="AE2502" s="104"/>
      <c r="AF2502" s="104"/>
      <c r="AG2502" s="104"/>
      <c r="AH2502" s="104"/>
      <c r="AI2502" s="104"/>
      <c r="AJ2502" s="104"/>
      <c r="AK2502" s="104"/>
      <c r="AL2502" s="104"/>
      <c r="AM2502" s="104"/>
      <c r="AN2502" s="104"/>
      <c r="AO2502" s="104"/>
      <c r="AP2502" s="104"/>
      <c r="AQ2502" s="104"/>
      <c r="AR2502" s="104"/>
      <c r="AS2502" s="104"/>
      <c r="AT2502" s="104"/>
      <c r="AU2502" s="104"/>
      <c r="AV2502" s="104"/>
      <c r="AW2502" s="104"/>
      <c r="AX2502" s="104"/>
      <c r="AY2502" s="104"/>
      <c r="AZ2502" s="104"/>
      <c r="BA2502" s="104"/>
      <c r="BB2502" s="104"/>
      <c r="BC2502" s="104"/>
      <c r="BD2502" s="104"/>
      <c r="BE2502" s="104"/>
      <c r="BF2502" s="104"/>
      <c r="BG2502" s="104"/>
      <c r="BH2502" s="104"/>
      <c r="BI2502" s="104"/>
      <c r="BJ2502" s="104"/>
      <c r="BK2502" s="104"/>
      <c r="BL2502" s="104"/>
      <c r="BM2502" s="104"/>
      <c r="BN2502" s="104"/>
      <c r="BO2502" s="104"/>
      <c r="BP2502" s="104"/>
      <c r="BQ2502" s="104"/>
      <c r="BR2502" s="104"/>
      <c r="BS2502" s="104"/>
      <c r="BT2502" s="104"/>
      <c r="BU2502" s="104"/>
      <c r="BV2502" s="104"/>
      <c r="BW2502" s="104"/>
      <c r="BX2502" s="104"/>
      <c r="BY2502" s="104"/>
      <c r="BZ2502" s="104"/>
      <c r="CA2502" s="104"/>
      <c r="CB2502" s="104"/>
      <c r="CC2502" s="104"/>
      <c r="CD2502" s="104"/>
      <c r="CE2502" s="104"/>
      <c r="CF2502" s="104"/>
      <c r="CG2502" s="104"/>
      <c r="CH2502" s="104"/>
      <c r="CI2502" s="104"/>
      <c r="CJ2502" s="104"/>
      <c r="CK2502" s="104"/>
      <c r="CL2502" s="104"/>
      <c r="CM2502" s="104"/>
      <c r="CN2502" s="104"/>
      <c r="CO2502" s="104"/>
      <c r="CP2502" s="104"/>
      <c r="CQ2502" s="104"/>
      <c r="CR2502" s="104"/>
      <c r="CS2502" s="104"/>
      <c r="CT2502" s="104"/>
      <c r="CU2502" s="104"/>
      <c r="CV2502" s="104"/>
      <c r="CW2502" s="104"/>
      <c r="CX2502" s="104"/>
      <c r="CY2502" s="104"/>
      <c r="CZ2502" s="104"/>
      <c r="DA2502" s="104"/>
      <c r="DB2502" s="104"/>
      <c r="DC2502" s="104"/>
      <c r="DD2502" s="104"/>
      <c r="DE2502" s="104"/>
      <c r="DF2502" s="104"/>
      <c r="DG2502" s="104"/>
      <c r="DH2502" s="104"/>
      <c r="DI2502" s="104"/>
      <c r="DJ2502" s="107"/>
    </row>
    <row r="2503" spans="1:114" x14ac:dyDescent="0.2">
      <c r="A2503" s="164"/>
      <c r="B2503" s="165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Q2503" s="116"/>
      <c r="R2503" s="116"/>
      <c r="S2503" s="116"/>
      <c r="T2503" s="116"/>
      <c r="U2503" s="116"/>
      <c r="V2503" s="116"/>
      <c r="W2503" s="116"/>
      <c r="X2503" s="116"/>
      <c r="Y2503" s="122"/>
      <c r="Z2503" s="104"/>
      <c r="AA2503" s="104"/>
      <c r="AB2503" s="104"/>
      <c r="AC2503" s="104"/>
      <c r="AD2503" s="104"/>
      <c r="AE2503" s="104"/>
      <c r="AF2503" s="104"/>
      <c r="AG2503" s="104"/>
      <c r="AH2503" s="104"/>
      <c r="AI2503" s="104"/>
      <c r="AJ2503" s="104"/>
      <c r="AK2503" s="104"/>
      <c r="AL2503" s="104"/>
      <c r="AM2503" s="104"/>
      <c r="AN2503" s="104"/>
      <c r="AO2503" s="104"/>
      <c r="AP2503" s="104"/>
      <c r="AQ2503" s="104"/>
      <c r="AR2503" s="104"/>
      <c r="AS2503" s="104"/>
      <c r="AT2503" s="104"/>
      <c r="AU2503" s="104"/>
      <c r="AV2503" s="104"/>
      <c r="AW2503" s="104"/>
      <c r="AX2503" s="104"/>
      <c r="AY2503" s="104"/>
      <c r="AZ2503" s="104"/>
      <c r="BA2503" s="104"/>
      <c r="BB2503" s="104"/>
      <c r="BC2503" s="104"/>
      <c r="BD2503" s="104"/>
      <c r="BE2503" s="104"/>
      <c r="BF2503" s="104"/>
      <c r="BG2503" s="104"/>
      <c r="BH2503" s="104"/>
      <c r="BI2503" s="104"/>
      <c r="BJ2503" s="104"/>
      <c r="BK2503" s="104"/>
      <c r="BL2503" s="104"/>
      <c r="BM2503" s="104"/>
      <c r="BN2503" s="104"/>
      <c r="BO2503" s="104"/>
      <c r="BP2503" s="104"/>
      <c r="BQ2503" s="104"/>
      <c r="BR2503" s="104"/>
      <c r="BS2503" s="104"/>
      <c r="BT2503" s="104"/>
      <c r="BU2503" s="104"/>
      <c r="BV2503" s="104"/>
      <c r="BW2503" s="104"/>
      <c r="BX2503" s="104"/>
      <c r="BY2503" s="104"/>
      <c r="BZ2503" s="104"/>
      <c r="CA2503" s="104"/>
      <c r="CB2503" s="104"/>
      <c r="CC2503" s="104"/>
      <c r="CD2503" s="104"/>
      <c r="CE2503" s="104"/>
      <c r="CF2503" s="104"/>
      <c r="CG2503" s="104"/>
      <c r="CH2503" s="104"/>
      <c r="CI2503" s="104"/>
      <c r="CJ2503" s="104"/>
      <c r="CK2503" s="104"/>
      <c r="CL2503" s="104"/>
      <c r="CM2503" s="104"/>
      <c r="CN2503" s="104"/>
      <c r="CO2503" s="104"/>
      <c r="CP2503" s="104"/>
      <c r="CQ2503" s="104"/>
      <c r="CR2503" s="104"/>
      <c r="CS2503" s="104"/>
      <c r="CT2503" s="104"/>
      <c r="CU2503" s="104"/>
      <c r="CV2503" s="104"/>
      <c r="CW2503" s="104"/>
      <c r="CX2503" s="104"/>
      <c r="CY2503" s="104"/>
      <c r="CZ2503" s="104"/>
      <c r="DA2503" s="104"/>
      <c r="DB2503" s="104"/>
      <c r="DC2503" s="104"/>
      <c r="DD2503" s="104"/>
      <c r="DE2503" s="104"/>
      <c r="DF2503" s="104"/>
      <c r="DG2503" s="104"/>
      <c r="DH2503" s="104"/>
      <c r="DI2503" s="104"/>
      <c r="DJ2503" s="107"/>
    </row>
    <row r="2504" spans="1:114" x14ac:dyDescent="0.2">
      <c r="A2504" s="164"/>
      <c r="B2504" s="165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Q2504" s="116"/>
      <c r="R2504" s="116"/>
      <c r="S2504" s="116"/>
      <c r="T2504" s="116"/>
      <c r="U2504" s="116"/>
      <c r="V2504" s="116"/>
      <c r="W2504" s="116"/>
      <c r="X2504" s="116"/>
      <c r="Y2504" s="122"/>
      <c r="Z2504" s="104"/>
      <c r="AA2504" s="104"/>
      <c r="AB2504" s="104"/>
      <c r="AC2504" s="104"/>
      <c r="AD2504" s="104"/>
      <c r="AE2504" s="104"/>
      <c r="AF2504" s="104"/>
      <c r="AG2504" s="104"/>
      <c r="AH2504" s="104"/>
      <c r="AI2504" s="104"/>
      <c r="AJ2504" s="104"/>
      <c r="AK2504" s="104"/>
      <c r="AL2504" s="104"/>
      <c r="AM2504" s="104"/>
      <c r="AN2504" s="104"/>
      <c r="AO2504" s="104"/>
      <c r="AP2504" s="104"/>
      <c r="AQ2504" s="104"/>
      <c r="AR2504" s="104"/>
      <c r="AS2504" s="104"/>
      <c r="AT2504" s="104"/>
      <c r="AU2504" s="104"/>
      <c r="AV2504" s="104"/>
      <c r="AW2504" s="104"/>
      <c r="AX2504" s="104"/>
      <c r="AY2504" s="104"/>
      <c r="AZ2504" s="104"/>
      <c r="BA2504" s="104"/>
      <c r="BB2504" s="104"/>
      <c r="BC2504" s="104"/>
      <c r="BD2504" s="104"/>
      <c r="BE2504" s="104"/>
      <c r="BF2504" s="104"/>
      <c r="BG2504" s="104"/>
      <c r="BH2504" s="104"/>
      <c r="BI2504" s="104"/>
      <c r="BJ2504" s="104"/>
      <c r="BK2504" s="104"/>
      <c r="BL2504" s="104"/>
      <c r="BM2504" s="104"/>
      <c r="BN2504" s="104"/>
      <c r="BO2504" s="104"/>
      <c r="BP2504" s="104"/>
      <c r="BQ2504" s="104"/>
      <c r="BR2504" s="104"/>
      <c r="BS2504" s="104"/>
      <c r="BT2504" s="104"/>
      <c r="BU2504" s="104"/>
      <c r="BV2504" s="104"/>
      <c r="BW2504" s="104"/>
      <c r="BX2504" s="104"/>
      <c r="BY2504" s="104"/>
      <c r="BZ2504" s="104"/>
      <c r="CA2504" s="104"/>
      <c r="CB2504" s="104"/>
      <c r="CC2504" s="104"/>
      <c r="CD2504" s="104"/>
      <c r="CE2504" s="104"/>
      <c r="CF2504" s="104"/>
      <c r="CG2504" s="104"/>
      <c r="CH2504" s="104"/>
      <c r="CI2504" s="104"/>
      <c r="CJ2504" s="104"/>
      <c r="CK2504" s="104"/>
      <c r="CL2504" s="104"/>
      <c r="CM2504" s="104"/>
      <c r="CN2504" s="104"/>
      <c r="CO2504" s="104"/>
      <c r="CP2504" s="104"/>
      <c r="CQ2504" s="104"/>
      <c r="CR2504" s="104"/>
      <c r="CS2504" s="104"/>
      <c r="CT2504" s="104"/>
      <c r="CU2504" s="104"/>
      <c r="CV2504" s="104"/>
      <c r="CW2504" s="104"/>
      <c r="CX2504" s="104"/>
      <c r="CY2504" s="104"/>
      <c r="CZ2504" s="104"/>
      <c r="DA2504" s="104"/>
      <c r="DB2504" s="104"/>
      <c r="DC2504" s="104"/>
      <c r="DD2504" s="104"/>
      <c r="DE2504" s="104"/>
      <c r="DF2504" s="104"/>
      <c r="DG2504" s="104"/>
      <c r="DH2504" s="104"/>
      <c r="DI2504" s="104"/>
      <c r="DJ2504" s="107"/>
    </row>
    <row r="2505" spans="1:114" x14ac:dyDescent="0.2">
      <c r="A2505" s="164"/>
      <c r="B2505" s="165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Q2505" s="116"/>
      <c r="R2505" s="116"/>
      <c r="S2505" s="116"/>
      <c r="T2505" s="116"/>
      <c r="U2505" s="116"/>
      <c r="V2505" s="116"/>
      <c r="W2505" s="116"/>
      <c r="X2505" s="116"/>
      <c r="Y2505" s="122"/>
      <c r="Z2505" s="104"/>
      <c r="AA2505" s="104"/>
      <c r="AB2505" s="104"/>
      <c r="AC2505" s="104"/>
      <c r="AD2505" s="104"/>
      <c r="AE2505" s="104"/>
      <c r="AF2505" s="104"/>
      <c r="AG2505" s="104"/>
      <c r="AH2505" s="104"/>
      <c r="AI2505" s="104"/>
      <c r="AJ2505" s="104"/>
      <c r="AK2505" s="104"/>
      <c r="AL2505" s="104"/>
      <c r="AM2505" s="104"/>
      <c r="AN2505" s="104"/>
      <c r="AO2505" s="104"/>
      <c r="AP2505" s="104"/>
      <c r="AQ2505" s="104"/>
      <c r="AR2505" s="104"/>
      <c r="AS2505" s="104"/>
      <c r="AT2505" s="104"/>
      <c r="AU2505" s="104"/>
      <c r="AV2505" s="104"/>
      <c r="AW2505" s="104"/>
      <c r="AX2505" s="104"/>
      <c r="AY2505" s="104"/>
      <c r="AZ2505" s="104"/>
      <c r="BA2505" s="104"/>
      <c r="BB2505" s="104"/>
      <c r="BC2505" s="104"/>
      <c r="BD2505" s="104"/>
      <c r="BE2505" s="104"/>
      <c r="BF2505" s="104"/>
      <c r="BG2505" s="104"/>
      <c r="BH2505" s="104"/>
      <c r="BI2505" s="104"/>
      <c r="BJ2505" s="104"/>
      <c r="BK2505" s="104"/>
      <c r="BL2505" s="104"/>
      <c r="BM2505" s="104"/>
      <c r="BN2505" s="104"/>
      <c r="BO2505" s="104"/>
      <c r="BP2505" s="104"/>
      <c r="BQ2505" s="104"/>
      <c r="BR2505" s="104"/>
      <c r="BS2505" s="104"/>
      <c r="BT2505" s="104"/>
      <c r="BU2505" s="104"/>
      <c r="BV2505" s="104"/>
      <c r="BW2505" s="104"/>
      <c r="BX2505" s="104"/>
      <c r="BY2505" s="104"/>
      <c r="BZ2505" s="104"/>
      <c r="CA2505" s="104"/>
      <c r="CB2505" s="104"/>
      <c r="CC2505" s="104"/>
      <c r="CD2505" s="104"/>
      <c r="CE2505" s="104"/>
      <c r="CF2505" s="104"/>
      <c r="CG2505" s="104"/>
      <c r="CH2505" s="104"/>
      <c r="CI2505" s="104"/>
      <c r="CJ2505" s="104"/>
      <c r="CK2505" s="104"/>
      <c r="CL2505" s="104"/>
      <c r="CM2505" s="104"/>
      <c r="CN2505" s="104"/>
      <c r="CO2505" s="104"/>
      <c r="CP2505" s="104"/>
      <c r="CQ2505" s="104"/>
      <c r="CR2505" s="104"/>
      <c r="CS2505" s="104"/>
      <c r="CT2505" s="104"/>
      <c r="CU2505" s="104"/>
      <c r="CV2505" s="104"/>
      <c r="CW2505" s="104"/>
      <c r="CX2505" s="104"/>
      <c r="CY2505" s="104"/>
      <c r="CZ2505" s="104"/>
      <c r="DA2505" s="104"/>
      <c r="DB2505" s="104"/>
      <c r="DC2505" s="104"/>
      <c r="DD2505" s="104"/>
      <c r="DE2505" s="104"/>
      <c r="DF2505" s="104"/>
      <c r="DG2505" s="104"/>
      <c r="DH2505" s="104"/>
      <c r="DI2505" s="104"/>
      <c r="DJ2505" s="107"/>
    </row>
    <row r="2506" spans="1:114" x14ac:dyDescent="0.2">
      <c r="A2506" s="164"/>
      <c r="B2506" s="165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Q2506" s="116"/>
      <c r="R2506" s="116"/>
      <c r="S2506" s="116"/>
      <c r="T2506" s="116"/>
      <c r="U2506" s="116"/>
      <c r="V2506" s="116"/>
      <c r="W2506" s="116"/>
      <c r="X2506" s="116"/>
      <c r="Y2506" s="122"/>
      <c r="Z2506" s="104"/>
      <c r="AA2506" s="104"/>
      <c r="AB2506" s="104"/>
      <c r="AC2506" s="104"/>
      <c r="AD2506" s="104"/>
      <c r="AE2506" s="104"/>
      <c r="AF2506" s="104"/>
      <c r="AG2506" s="104"/>
      <c r="AH2506" s="104"/>
      <c r="AI2506" s="104"/>
      <c r="AJ2506" s="104"/>
      <c r="AK2506" s="104"/>
      <c r="AL2506" s="104"/>
      <c r="AM2506" s="104"/>
      <c r="AN2506" s="104"/>
      <c r="AO2506" s="104"/>
      <c r="AP2506" s="104"/>
      <c r="AQ2506" s="104"/>
      <c r="AR2506" s="104"/>
      <c r="AS2506" s="104"/>
      <c r="AT2506" s="104"/>
      <c r="AU2506" s="104"/>
      <c r="AV2506" s="104"/>
      <c r="AW2506" s="104"/>
      <c r="AX2506" s="104"/>
      <c r="AY2506" s="104"/>
      <c r="AZ2506" s="104"/>
      <c r="BA2506" s="104"/>
      <c r="BB2506" s="104"/>
      <c r="BC2506" s="104"/>
      <c r="BD2506" s="104"/>
      <c r="BE2506" s="104"/>
      <c r="BF2506" s="104"/>
      <c r="BG2506" s="104"/>
      <c r="BH2506" s="104"/>
      <c r="BI2506" s="104"/>
      <c r="BJ2506" s="104"/>
      <c r="BK2506" s="104"/>
      <c r="BL2506" s="104"/>
      <c r="BM2506" s="104"/>
      <c r="BN2506" s="104"/>
      <c r="BO2506" s="104"/>
      <c r="BP2506" s="104"/>
      <c r="BQ2506" s="104"/>
      <c r="BR2506" s="104"/>
      <c r="BS2506" s="104"/>
      <c r="BT2506" s="104"/>
      <c r="BU2506" s="104"/>
      <c r="BV2506" s="104"/>
      <c r="BW2506" s="104"/>
      <c r="BX2506" s="104"/>
      <c r="BY2506" s="104"/>
      <c r="BZ2506" s="104"/>
      <c r="CA2506" s="104"/>
      <c r="CB2506" s="104"/>
      <c r="CC2506" s="104"/>
      <c r="CD2506" s="104"/>
      <c r="CE2506" s="104"/>
      <c r="CF2506" s="104"/>
      <c r="CG2506" s="104"/>
      <c r="CH2506" s="104"/>
      <c r="CI2506" s="104"/>
      <c r="CJ2506" s="104"/>
      <c r="CK2506" s="104"/>
      <c r="CL2506" s="104"/>
      <c r="CM2506" s="104"/>
      <c r="CN2506" s="104"/>
      <c r="CO2506" s="104"/>
      <c r="CP2506" s="104"/>
      <c r="CQ2506" s="104"/>
      <c r="CR2506" s="104"/>
      <c r="CS2506" s="104"/>
      <c r="CT2506" s="104"/>
      <c r="CU2506" s="104"/>
      <c r="CV2506" s="104"/>
      <c r="CW2506" s="104"/>
      <c r="CX2506" s="104"/>
      <c r="CY2506" s="104"/>
      <c r="CZ2506" s="104"/>
      <c r="DA2506" s="104"/>
      <c r="DB2506" s="104"/>
      <c r="DC2506" s="104"/>
      <c r="DD2506" s="104"/>
      <c r="DE2506" s="104"/>
      <c r="DF2506" s="104"/>
      <c r="DG2506" s="104"/>
      <c r="DH2506" s="104"/>
      <c r="DI2506" s="104"/>
      <c r="DJ2506" s="107"/>
    </row>
    <row r="2507" spans="1:114" x14ac:dyDescent="0.2">
      <c r="A2507" s="164"/>
      <c r="B2507" s="165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Q2507" s="116"/>
      <c r="R2507" s="116"/>
      <c r="S2507" s="116"/>
      <c r="T2507" s="116"/>
      <c r="U2507" s="116"/>
      <c r="V2507" s="116"/>
      <c r="W2507" s="116"/>
      <c r="X2507" s="116"/>
      <c r="Y2507" s="122"/>
      <c r="Z2507" s="104"/>
      <c r="AA2507" s="104"/>
      <c r="AB2507" s="104"/>
      <c r="AC2507" s="104"/>
      <c r="AD2507" s="104"/>
      <c r="AE2507" s="104"/>
      <c r="AF2507" s="104"/>
      <c r="AG2507" s="104"/>
      <c r="AH2507" s="104"/>
      <c r="AI2507" s="104"/>
      <c r="AJ2507" s="104"/>
      <c r="AK2507" s="104"/>
      <c r="AL2507" s="104"/>
      <c r="AM2507" s="104"/>
      <c r="AN2507" s="104"/>
      <c r="AO2507" s="104"/>
      <c r="AP2507" s="104"/>
      <c r="AQ2507" s="104"/>
      <c r="AR2507" s="104"/>
      <c r="AS2507" s="104"/>
      <c r="AT2507" s="104"/>
      <c r="AU2507" s="104"/>
      <c r="AV2507" s="104"/>
      <c r="AW2507" s="104"/>
      <c r="AX2507" s="104"/>
      <c r="AY2507" s="104"/>
      <c r="AZ2507" s="104"/>
      <c r="BA2507" s="104"/>
      <c r="BB2507" s="104"/>
      <c r="BC2507" s="104"/>
      <c r="BD2507" s="104"/>
      <c r="BE2507" s="104"/>
      <c r="BF2507" s="104"/>
      <c r="BG2507" s="104"/>
      <c r="BH2507" s="104"/>
      <c r="BI2507" s="104"/>
      <c r="BJ2507" s="104"/>
      <c r="BK2507" s="104"/>
      <c r="BL2507" s="104"/>
      <c r="BM2507" s="104"/>
      <c r="BN2507" s="104"/>
      <c r="BO2507" s="104"/>
      <c r="BP2507" s="104"/>
      <c r="BQ2507" s="104"/>
      <c r="BR2507" s="104"/>
      <c r="BS2507" s="104"/>
      <c r="BT2507" s="104"/>
      <c r="BU2507" s="104"/>
      <c r="BV2507" s="104"/>
      <c r="BW2507" s="104"/>
      <c r="BX2507" s="104"/>
      <c r="BY2507" s="104"/>
      <c r="BZ2507" s="104"/>
      <c r="CA2507" s="104"/>
      <c r="CB2507" s="104"/>
      <c r="CC2507" s="104"/>
      <c r="CD2507" s="104"/>
      <c r="CE2507" s="104"/>
      <c r="CF2507" s="104"/>
      <c r="CG2507" s="104"/>
      <c r="CH2507" s="104"/>
      <c r="CI2507" s="104"/>
      <c r="CJ2507" s="104"/>
      <c r="CK2507" s="104"/>
      <c r="CL2507" s="104"/>
      <c r="CM2507" s="104"/>
      <c r="CN2507" s="104"/>
      <c r="CO2507" s="104"/>
      <c r="CP2507" s="104"/>
      <c r="CQ2507" s="104"/>
      <c r="CR2507" s="104"/>
      <c r="CS2507" s="104"/>
      <c r="CT2507" s="104"/>
      <c r="CU2507" s="104"/>
      <c r="CV2507" s="104"/>
      <c r="CW2507" s="104"/>
      <c r="CX2507" s="104"/>
      <c r="CY2507" s="104"/>
      <c r="CZ2507" s="104"/>
      <c r="DA2507" s="104"/>
      <c r="DB2507" s="104"/>
      <c r="DC2507" s="104"/>
      <c r="DD2507" s="104"/>
      <c r="DE2507" s="104"/>
      <c r="DF2507" s="104"/>
      <c r="DG2507" s="104"/>
      <c r="DH2507" s="104"/>
      <c r="DI2507" s="104"/>
      <c r="DJ2507" s="107"/>
    </row>
    <row r="2508" spans="1:114" x14ac:dyDescent="0.2">
      <c r="A2508" s="164"/>
      <c r="B2508" s="165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Q2508" s="116"/>
      <c r="R2508" s="116"/>
      <c r="S2508" s="116"/>
      <c r="T2508" s="116"/>
      <c r="U2508" s="116"/>
      <c r="V2508" s="116"/>
      <c r="W2508" s="116"/>
      <c r="X2508" s="116"/>
      <c r="Y2508" s="122"/>
      <c r="Z2508" s="104"/>
      <c r="AA2508" s="104"/>
      <c r="AB2508" s="104"/>
      <c r="AC2508" s="104"/>
      <c r="AD2508" s="104"/>
      <c r="AE2508" s="104"/>
      <c r="AF2508" s="104"/>
      <c r="AG2508" s="104"/>
      <c r="AH2508" s="104"/>
      <c r="AI2508" s="104"/>
      <c r="AJ2508" s="104"/>
      <c r="AK2508" s="104"/>
      <c r="AL2508" s="104"/>
      <c r="AM2508" s="104"/>
      <c r="AN2508" s="104"/>
      <c r="AO2508" s="104"/>
      <c r="AP2508" s="104"/>
      <c r="AQ2508" s="104"/>
      <c r="AR2508" s="104"/>
      <c r="AS2508" s="104"/>
      <c r="AT2508" s="104"/>
      <c r="AU2508" s="104"/>
      <c r="AV2508" s="104"/>
      <c r="AW2508" s="104"/>
      <c r="AX2508" s="104"/>
      <c r="AY2508" s="104"/>
      <c r="AZ2508" s="104"/>
      <c r="BA2508" s="104"/>
      <c r="BB2508" s="104"/>
      <c r="BC2508" s="104"/>
      <c r="BD2508" s="104"/>
      <c r="BE2508" s="104"/>
      <c r="BF2508" s="104"/>
      <c r="BG2508" s="104"/>
      <c r="BH2508" s="104"/>
      <c r="BI2508" s="104"/>
      <c r="BJ2508" s="104"/>
      <c r="BK2508" s="104"/>
      <c r="BL2508" s="104"/>
      <c r="BM2508" s="104"/>
      <c r="BN2508" s="104"/>
      <c r="BO2508" s="104"/>
      <c r="BP2508" s="104"/>
      <c r="BQ2508" s="104"/>
      <c r="BR2508" s="104"/>
      <c r="BS2508" s="104"/>
      <c r="BT2508" s="104"/>
      <c r="BU2508" s="104"/>
      <c r="BV2508" s="104"/>
      <c r="BW2508" s="104"/>
      <c r="BX2508" s="104"/>
      <c r="BY2508" s="104"/>
      <c r="BZ2508" s="104"/>
      <c r="CA2508" s="104"/>
      <c r="CB2508" s="104"/>
      <c r="CC2508" s="104"/>
      <c r="CD2508" s="104"/>
      <c r="CE2508" s="104"/>
      <c r="CF2508" s="104"/>
      <c r="CG2508" s="104"/>
      <c r="CH2508" s="104"/>
      <c r="CI2508" s="104"/>
      <c r="CJ2508" s="104"/>
      <c r="CK2508" s="104"/>
      <c r="CL2508" s="104"/>
      <c r="CM2508" s="104"/>
      <c r="CN2508" s="104"/>
      <c r="CO2508" s="104"/>
      <c r="CP2508" s="104"/>
      <c r="CQ2508" s="104"/>
      <c r="CR2508" s="104"/>
      <c r="CS2508" s="104"/>
      <c r="CT2508" s="104"/>
      <c r="CU2508" s="104"/>
      <c r="CV2508" s="104"/>
      <c r="CW2508" s="104"/>
      <c r="CX2508" s="104"/>
      <c r="CY2508" s="104"/>
      <c r="CZ2508" s="104"/>
      <c r="DA2508" s="104"/>
      <c r="DB2508" s="104"/>
      <c r="DC2508" s="104"/>
      <c r="DD2508" s="104"/>
      <c r="DE2508" s="104"/>
      <c r="DF2508" s="104"/>
      <c r="DG2508" s="104"/>
      <c r="DH2508" s="104"/>
      <c r="DI2508" s="104"/>
      <c r="DJ2508" s="107"/>
    </row>
    <row r="2509" spans="1:114" x14ac:dyDescent="0.2">
      <c r="A2509" s="164"/>
      <c r="B2509" s="165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Q2509" s="116"/>
      <c r="R2509" s="116"/>
      <c r="S2509" s="116"/>
      <c r="T2509" s="116"/>
      <c r="U2509" s="116"/>
      <c r="V2509" s="116"/>
      <c r="W2509" s="116"/>
      <c r="X2509" s="116"/>
      <c r="Y2509" s="122"/>
      <c r="Z2509" s="104"/>
      <c r="AA2509" s="104"/>
      <c r="AB2509" s="104"/>
      <c r="AC2509" s="104"/>
      <c r="AD2509" s="104"/>
      <c r="AE2509" s="104"/>
      <c r="AF2509" s="104"/>
      <c r="AG2509" s="104"/>
      <c r="AH2509" s="104"/>
      <c r="AI2509" s="104"/>
      <c r="AJ2509" s="104"/>
      <c r="AK2509" s="104"/>
      <c r="AL2509" s="104"/>
      <c r="AM2509" s="104"/>
      <c r="AN2509" s="104"/>
      <c r="AO2509" s="104"/>
      <c r="AP2509" s="104"/>
      <c r="AQ2509" s="104"/>
      <c r="AR2509" s="104"/>
      <c r="AS2509" s="104"/>
      <c r="AT2509" s="104"/>
      <c r="AU2509" s="104"/>
      <c r="AV2509" s="104"/>
      <c r="AW2509" s="104"/>
      <c r="AX2509" s="104"/>
      <c r="AY2509" s="104"/>
      <c r="AZ2509" s="104"/>
      <c r="BA2509" s="104"/>
      <c r="BB2509" s="104"/>
      <c r="BC2509" s="104"/>
      <c r="BD2509" s="104"/>
      <c r="BE2509" s="104"/>
      <c r="BF2509" s="104"/>
      <c r="BG2509" s="104"/>
      <c r="BH2509" s="104"/>
      <c r="BI2509" s="104"/>
      <c r="BJ2509" s="104"/>
      <c r="BK2509" s="104"/>
      <c r="BL2509" s="104"/>
      <c r="BM2509" s="104"/>
      <c r="BN2509" s="104"/>
      <c r="BO2509" s="104"/>
      <c r="BP2509" s="104"/>
      <c r="BQ2509" s="104"/>
      <c r="BR2509" s="104"/>
      <c r="BS2509" s="104"/>
      <c r="BT2509" s="104"/>
      <c r="BU2509" s="104"/>
      <c r="BV2509" s="104"/>
      <c r="BW2509" s="104"/>
      <c r="BX2509" s="104"/>
      <c r="BY2509" s="104"/>
      <c r="BZ2509" s="104"/>
      <c r="CA2509" s="104"/>
      <c r="CB2509" s="104"/>
      <c r="CC2509" s="104"/>
      <c r="CD2509" s="104"/>
      <c r="CE2509" s="104"/>
      <c r="CF2509" s="104"/>
      <c r="CG2509" s="104"/>
      <c r="CH2509" s="104"/>
      <c r="CI2509" s="104"/>
      <c r="CJ2509" s="104"/>
      <c r="CK2509" s="104"/>
      <c r="CL2509" s="104"/>
      <c r="CM2509" s="104"/>
      <c r="CN2509" s="104"/>
      <c r="CO2509" s="104"/>
      <c r="CP2509" s="104"/>
      <c r="CQ2509" s="104"/>
      <c r="CR2509" s="104"/>
      <c r="CS2509" s="104"/>
      <c r="CT2509" s="104"/>
      <c r="CU2509" s="104"/>
      <c r="CV2509" s="104"/>
      <c r="CW2509" s="104"/>
      <c r="CX2509" s="104"/>
      <c r="CY2509" s="104"/>
      <c r="CZ2509" s="104"/>
      <c r="DA2509" s="104"/>
      <c r="DB2509" s="104"/>
      <c r="DC2509" s="104"/>
      <c r="DD2509" s="104"/>
      <c r="DE2509" s="104"/>
      <c r="DF2509" s="104"/>
      <c r="DG2509" s="104"/>
      <c r="DH2509" s="104"/>
      <c r="DI2509" s="104"/>
      <c r="DJ2509" s="107"/>
    </row>
    <row r="2510" spans="1:114" x14ac:dyDescent="0.2">
      <c r="A2510" s="164"/>
      <c r="B2510" s="165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Q2510" s="116"/>
      <c r="R2510" s="116"/>
      <c r="S2510" s="116"/>
      <c r="T2510" s="116"/>
      <c r="U2510" s="116"/>
      <c r="V2510" s="116"/>
      <c r="W2510" s="116"/>
      <c r="X2510" s="116"/>
      <c r="Y2510" s="122"/>
      <c r="Z2510" s="104"/>
      <c r="AA2510" s="104"/>
      <c r="AB2510" s="104"/>
      <c r="AC2510" s="104"/>
      <c r="AD2510" s="104"/>
      <c r="AE2510" s="104"/>
      <c r="AF2510" s="104"/>
      <c r="AG2510" s="104"/>
      <c r="AH2510" s="104"/>
      <c r="AI2510" s="104"/>
      <c r="AJ2510" s="104"/>
      <c r="AK2510" s="104"/>
      <c r="AL2510" s="104"/>
      <c r="AM2510" s="104"/>
      <c r="AN2510" s="104"/>
      <c r="AO2510" s="104"/>
      <c r="AP2510" s="104"/>
      <c r="AQ2510" s="104"/>
      <c r="AR2510" s="104"/>
      <c r="AS2510" s="104"/>
      <c r="AT2510" s="104"/>
      <c r="AU2510" s="104"/>
      <c r="AV2510" s="104"/>
      <c r="AW2510" s="104"/>
      <c r="AX2510" s="104"/>
      <c r="AY2510" s="104"/>
      <c r="AZ2510" s="104"/>
      <c r="BA2510" s="104"/>
      <c r="BB2510" s="104"/>
      <c r="BC2510" s="104"/>
      <c r="BD2510" s="104"/>
      <c r="BE2510" s="104"/>
      <c r="BF2510" s="104"/>
      <c r="BG2510" s="104"/>
      <c r="BH2510" s="104"/>
      <c r="BI2510" s="104"/>
      <c r="BJ2510" s="104"/>
      <c r="BK2510" s="104"/>
      <c r="BL2510" s="104"/>
      <c r="BM2510" s="104"/>
      <c r="BN2510" s="104"/>
      <c r="BO2510" s="104"/>
      <c r="BP2510" s="104"/>
      <c r="BQ2510" s="104"/>
      <c r="BR2510" s="104"/>
      <c r="BS2510" s="104"/>
      <c r="BT2510" s="104"/>
      <c r="BU2510" s="104"/>
      <c r="BV2510" s="104"/>
      <c r="BW2510" s="104"/>
      <c r="BX2510" s="104"/>
      <c r="BY2510" s="104"/>
      <c r="BZ2510" s="104"/>
      <c r="CA2510" s="104"/>
      <c r="CB2510" s="104"/>
      <c r="CC2510" s="104"/>
      <c r="CD2510" s="104"/>
      <c r="CE2510" s="104"/>
      <c r="CF2510" s="104"/>
      <c r="CG2510" s="104"/>
      <c r="CH2510" s="104"/>
      <c r="CI2510" s="104"/>
      <c r="CJ2510" s="104"/>
      <c r="CK2510" s="104"/>
      <c r="CL2510" s="104"/>
      <c r="CM2510" s="104"/>
      <c r="CN2510" s="104"/>
      <c r="CO2510" s="104"/>
      <c r="CP2510" s="104"/>
      <c r="CQ2510" s="104"/>
      <c r="CR2510" s="104"/>
      <c r="CS2510" s="104"/>
      <c r="CT2510" s="104"/>
      <c r="CU2510" s="104"/>
      <c r="CV2510" s="104"/>
      <c r="CW2510" s="104"/>
      <c r="CX2510" s="104"/>
      <c r="CY2510" s="104"/>
      <c r="CZ2510" s="104"/>
      <c r="DA2510" s="104"/>
      <c r="DB2510" s="104"/>
      <c r="DC2510" s="104"/>
      <c r="DD2510" s="104"/>
      <c r="DE2510" s="104"/>
      <c r="DF2510" s="104"/>
      <c r="DG2510" s="104"/>
      <c r="DH2510" s="104"/>
      <c r="DI2510" s="104"/>
      <c r="DJ2510" s="107"/>
    </row>
    <row r="2511" spans="1:114" x14ac:dyDescent="0.2">
      <c r="A2511" s="164"/>
      <c r="B2511" s="165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Q2511" s="116"/>
      <c r="R2511" s="116"/>
      <c r="S2511" s="116"/>
      <c r="T2511" s="116"/>
      <c r="U2511" s="116"/>
      <c r="V2511" s="116"/>
      <c r="W2511" s="116"/>
      <c r="X2511" s="116"/>
      <c r="Y2511" s="122"/>
      <c r="Z2511" s="104"/>
      <c r="AA2511" s="104"/>
      <c r="AB2511" s="104"/>
      <c r="AC2511" s="104"/>
      <c r="AD2511" s="104"/>
      <c r="AE2511" s="104"/>
      <c r="AF2511" s="104"/>
      <c r="AG2511" s="104"/>
      <c r="AH2511" s="104"/>
      <c r="AI2511" s="104"/>
      <c r="AJ2511" s="104"/>
      <c r="AK2511" s="104"/>
      <c r="AL2511" s="104"/>
      <c r="AM2511" s="104"/>
      <c r="AN2511" s="104"/>
      <c r="AO2511" s="104"/>
      <c r="AP2511" s="104"/>
      <c r="AQ2511" s="104"/>
      <c r="AR2511" s="104"/>
      <c r="AS2511" s="104"/>
      <c r="AT2511" s="104"/>
      <c r="AU2511" s="104"/>
      <c r="AV2511" s="104"/>
      <c r="AW2511" s="104"/>
      <c r="AX2511" s="104"/>
      <c r="AY2511" s="104"/>
      <c r="AZ2511" s="104"/>
      <c r="BA2511" s="104"/>
      <c r="BB2511" s="104"/>
      <c r="BC2511" s="104"/>
      <c r="BD2511" s="104"/>
      <c r="BE2511" s="104"/>
      <c r="BF2511" s="104"/>
      <c r="BG2511" s="104"/>
      <c r="BH2511" s="104"/>
      <c r="BI2511" s="104"/>
      <c r="BJ2511" s="104"/>
      <c r="BK2511" s="104"/>
      <c r="BL2511" s="104"/>
      <c r="BM2511" s="104"/>
      <c r="BN2511" s="104"/>
      <c r="BO2511" s="104"/>
      <c r="BP2511" s="104"/>
      <c r="BQ2511" s="104"/>
      <c r="BR2511" s="104"/>
      <c r="BS2511" s="104"/>
      <c r="BT2511" s="104"/>
      <c r="BU2511" s="104"/>
      <c r="BV2511" s="104"/>
      <c r="BW2511" s="104"/>
      <c r="BX2511" s="104"/>
      <c r="BY2511" s="104"/>
      <c r="BZ2511" s="104"/>
      <c r="CA2511" s="104"/>
      <c r="CB2511" s="104"/>
      <c r="CC2511" s="104"/>
      <c r="CD2511" s="104"/>
      <c r="CE2511" s="104"/>
      <c r="CF2511" s="104"/>
      <c r="CG2511" s="104"/>
      <c r="CH2511" s="104"/>
      <c r="CI2511" s="104"/>
      <c r="CJ2511" s="104"/>
      <c r="CK2511" s="104"/>
      <c r="CL2511" s="104"/>
      <c r="CM2511" s="104"/>
      <c r="CN2511" s="104"/>
      <c r="CO2511" s="104"/>
      <c r="CP2511" s="104"/>
      <c r="CQ2511" s="104"/>
      <c r="CR2511" s="104"/>
      <c r="CS2511" s="104"/>
      <c r="CT2511" s="104"/>
      <c r="CU2511" s="104"/>
      <c r="CV2511" s="104"/>
      <c r="CW2511" s="104"/>
      <c r="CX2511" s="104"/>
      <c r="CY2511" s="104"/>
      <c r="CZ2511" s="104"/>
      <c r="DA2511" s="104"/>
      <c r="DB2511" s="104"/>
      <c r="DC2511" s="104"/>
      <c r="DD2511" s="104"/>
      <c r="DE2511" s="104"/>
      <c r="DF2511" s="104"/>
      <c r="DG2511" s="104"/>
      <c r="DH2511" s="104"/>
      <c r="DI2511" s="104"/>
      <c r="DJ2511" s="107"/>
    </row>
    <row r="2512" spans="1:114" x14ac:dyDescent="0.2">
      <c r="A2512" s="164"/>
      <c r="B2512" s="165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Q2512" s="116"/>
      <c r="R2512" s="116"/>
      <c r="S2512" s="116"/>
      <c r="T2512" s="116"/>
      <c r="U2512" s="116"/>
      <c r="V2512" s="116"/>
      <c r="W2512" s="116"/>
      <c r="X2512" s="116"/>
      <c r="Y2512" s="122"/>
      <c r="Z2512" s="104"/>
      <c r="AA2512" s="104"/>
      <c r="AB2512" s="104"/>
      <c r="AC2512" s="104"/>
      <c r="AD2512" s="104"/>
      <c r="AE2512" s="104"/>
      <c r="AF2512" s="104"/>
      <c r="AG2512" s="104"/>
      <c r="AH2512" s="104"/>
      <c r="AI2512" s="104"/>
      <c r="AJ2512" s="104"/>
      <c r="AK2512" s="104"/>
      <c r="AL2512" s="104"/>
      <c r="AM2512" s="104"/>
      <c r="AN2512" s="104"/>
      <c r="AO2512" s="104"/>
      <c r="AP2512" s="104"/>
      <c r="AQ2512" s="104"/>
      <c r="AR2512" s="104"/>
      <c r="AS2512" s="104"/>
      <c r="AT2512" s="104"/>
      <c r="AU2512" s="104"/>
      <c r="AV2512" s="104"/>
      <c r="AW2512" s="104"/>
      <c r="AX2512" s="104"/>
      <c r="AY2512" s="104"/>
      <c r="AZ2512" s="104"/>
      <c r="BA2512" s="104"/>
      <c r="BB2512" s="104"/>
      <c r="BC2512" s="104"/>
      <c r="BD2512" s="104"/>
      <c r="BE2512" s="104"/>
      <c r="BF2512" s="104"/>
      <c r="BG2512" s="104"/>
      <c r="BH2512" s="104"/>
      <c r="BI2512" s="104"/>
      <c r="BJ2512" s="104"/>
      <c r="BK2512" s="104"/>
      <c r="BL2512" s="104"/>
      <c r="BM2512" s="104"/>
      <c r="BN2512" s="104"/>
      <c r="BO2512" s="104"/>
      <c r="BP2512" s="104"/>
      <c r="BQ2512" s="104"/>
      <c r="BR2512" s="104"/>
      <c r="BS2512" s="104"/>
      <c r="BT2512" s="104"/>
      <c r="BU2512" s="104"/>
      <c r="BV2512" s="104"/>
      <c r="BW2512" s="104"/>
      <c r="BX2512" s="104"/>
      <c r="BY2512" s="104"/>
      <c r="BZ2512" s="104"/>
      <c r="CA2512" s="104"/>
      <c r="CB2512" s="104"/>
      <c r="CC2512" s="104"/>
      <c r="CD2512" s="104"/>
      <c r="CE2512" s="104"/>
      <c r="CF2512" s="104"/>
      <c r="CG2512" s="104"/>
      <c r="CH2512" s="104"/>
      <c r="CI2512" s="104"/>
      <c r="CJ2512" s="104"/>
      <c r="CK2512" s="104"/>
      <c r="CL2512" s="104"/>
      <c r="CM2512" s="104"/>
      <c r="CN2512" s="104"/>
      <c r="CO2512" s="104"/>
      <c r="CP2512" s="104"/>
      <c r="CQ2512" s="104"/>
      <c r="CR2512" s="104"/>
      <c r="CS2512" s="104"/>
      <c r="CT2512" s="104"/>
      <c r="CU2512" s="104"/>
      <c r="CV2512" s="104"/>
      <c r="CW2512" s="104"/>
      <c r="CX2512" s="104"/>
      <c r="CY2512" s="104"/>
      <c r="CZ2512" s="104"/>
      <c r="DA2512" s="104"/>
      <c r="DB2512" s="104"/>
      <c r="DC2512" s="104"/>
      <c r="DD2512" s="104"/>
      <c r="DE2512" s="104"/>
      <c r="DF2512" s="104"/>
      <c r="DG2512" s="104"/>
      <c r="DH2512" s="104"/>
      <c r="DI2512" s="104"/>
      <c r="DJ2512" s="107"/>
    </row>
    <row r="2513" spans="1:114" x14ac:dyDescent="0.2">
      <c r="A2513" s="164"/>
      <c r="B2513" s="165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Q2513" s="116"/>
      <c r="R2513" s="116"/>
      <c r="S2513" s="116"/>
      <c r="T2513" s="116"/>
      <c r="U2513" s="116"/>
      <c r="V2513" s="116"/>
      <c r="W2513" s="116"/>
      <c r="X2513" s="116"/>
      <c r="Y2513" s="122"/>
      <c r="Z2513" s="104"/>
      <c r="AA2513" s="104"/>
      <c r="AB2513" s="104"/>
      <c r="AC2513" s="104"/>
      <c r="AD2513" s="104"/>
      <c r="AE2513" s="104"/>
      <c r="AF2513" s="104"/>
      <c r="AG2513" s="104"/>
      <c r="AH2513" s="104"/>
      <c r="AI2513" s="104"/>
      <c r="AJ2513" s="104"/>
      <c r="AK2513" s="104"/>
      <c r="AL2513" s="104"/>
      <c r="AM2513" s="104"/>
      <c r="AN2513" s="104"/>
      <c r="AO2513" s="104"/>
      <c r="AP2513" s="104"/>
      <c r="AQ2513" s="104"/>
      <c r="AR2513" s="104"/>
      <c r="AS2513" s="104"/>
      <c r="AT2513" s="104"/>
      <c r="AU2513" s="104"/>
      <c r="AV2513" s="104"/>
      <c r="AW2513" s="104"/>
      <c r="AX2513" s="104"/>
      <c r="AY2513" s="104"/>
      <c r="AZ2513" s="104"/>
      <c r="BA2513" s="104"/>
      <c r="BB2513" s="104"/>
      <c r="BC2513" s="104"/>
      <c r="BD2513" s="104"/>
      <c r="BE2513" s="104"/>
      <c r="BF2513" s="104"/>
      <c r="BG2513" s="104"/>
      <c r="BH2513" s="104"/>
      <c r="BI2513" s="104"/>
      <c r="BJ2513" s="104"/>
      <c r="BK2513" s="104"/>
      <c r="BL2513" s="104"/>
      <c r="BM2513" s="104"/>
      <c r="BN2513" s="104"/>
      <c r="BO2513" s="104"/>
      <c r="BP2513" s="104"/>
      <c r="BQ2513" s="104"/>
      <c r="BR2513" s="104"/>
      <c r="BS2513" s="104"/>
      <c r="BT2513" s="104"/>
      <c r="BU2513" s="104"/>
      <c r="BV2513" s="104"/>
      <c r="BW2513" s="104"/>
      <c r="BX2513" s="104"/>
      <c r="BY2513" s="104"/>
      <c r="BZ2513" s="104"/>
      <c r="CA2513" s="104"/>
      <c r="CB2513" s="104"/>
      <c r="CC2513" s="104"/>
      <c r="CD2513" s="104"/>
      <c r="CE2513" s="104"/>
      <c r="CF2513" s="104"/>
      <c r="CG2513" s="104"/>
      <c r="CH2513" s="104"/>
      <c r="CI2513" s="104"/>
      <c r="CJ2513" s="104"/>
      <c r="CK2513" s="104"/>
      <c r="CL2513" s="104"/>
      <c r="CM2513" s="104"/>
      <c r="CN2513" s="104"/>
      <c r="CO2513" s="104"/>
      <c r="CP2513" s="104"/>
      <c r="CQ2513" s="104"/>
      <c r="CR2513" s="104"/>
      <c r="CS2513" s="104"/>
      <c r="CT2513" s="104"/>
      <c r="CU2513" s="104"/>
      <c r="CV2513" s="104"/>
      <c r="CW2513" s="104"/>
      <c r="CX2513" s="104"/>
      <c r="CY2513" s="104"/>
      <c r="CZ2513" s="104"/>
      <c r="DA2513" s="104"/>
      <c r="DB2513" s="104"/>
      <c r="DC2513" s="104"/>
      <c r="DD2513" s="104"/>
      <c r="DE2513" s="104"/>
      <c r="DF2513" s="104"/>
      <c r="DG2513" s="104"/>
      <c r="DH2513" s="104"/>
      <c r="DI2513" s="104"/>
      <c r="DJ2513" s="107"/>
    </row>
    <row r="2514" spans="1:114" x14ac:dyDescent="0.2">
      <c r="A2514" s="164"/>
      <c r="B2514" s="165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Q2514" s="116"/>
      <c r="R2514" s="116"/>
      <c r="S2514" s="116"/>
      <c r="T2514" s="116"/>
      <c r="U2514" s="116"/>
      <c r="V2514" s="116"/>
      <c r="W2514" s="116"/>
      <c r="X2514" s="116"/>
      <c r="Y2514" s="122"/>
      <c r="Z2514" s="104"/>
      <c r="AA2514" s="104"/>
      <c r="AB2514" s="104"/>
      <c r="AC2514" s="104"/>
      <c r="AD2514" s="104"/>
      <c r="AE2514" s="104"/>
      <c r="AF2514" s="104"/>
      <c r="AG2514" s="104"/>
      <c r="AH2514" s="104"/>
      <c r="AI2514" s="104"/>
      <c r="AJ2514" s="104"/>
      <c r="AK2514" s="104"/>
      <c r="AL2514" s="104"/>
      <c r="AM2514" s="104"/>
      <c r="AN2514" s="104"/>
      <c r="AO2514" s="104"/>
      <c r="AP2514" s="104"/>
      <c r="AQ2514" s="104"/>
      <c r="AR2514" s="104"/>
      <c r="AS2514" s="104"/>
      <c r="AT2514" s="104"/>
      <c r="AU2514" s="104"/>
      <c r="AV2514" s="104"/>
      <c r="AW2514" s="104"/>
      <c r="AX2514" s="104"/>
      <c r="AY2514" s="104"/>
      <c r="AZ2514" s="104"/>
      <c r="BA2514" s="104"/>
      <c r="BB2514" s="104"/>
      <c r="BC2514" s="104"/>
      <c r="BD2514" s="104"/>
      <c r="BE2514" s="104"/>
      <c r="BF2514" s="104"/>
      <c r="BG2514" s="104"/>
      <c r="BH2514" s="104"/>
      <c r="BI2514" s="104"/>
      <c r="BJ2514" s="104"/>
      <c r="BK2514" s="104"/>
      <c r="BL2514" s="104"/>
      <c r="BM2514" s="104"/>
      <c r="BN2514" s="104"/>
      <c r="BO2514" s="104"/>
      <c r="BP2514" s="104"/>
      <c r="BQ2514" s="104"/>
      <c r="BR2514" s="104"/>
      <c r="BS2514" s="104"/>
      <c r="BT2514" s="104"/>
      <c r="BU2514" s="104"/>
      <c r="BV2514" s="104"/>
      <c r="BW2514" s="104"/>
      <c r="BX2514" s="104"/>
      <c r="BY2514" s="104"/>
      <c r="BZ2514" s="104"/>
      <c r="CA2514" s="104"/>
      <c r="CB2514" s="104"/>
      <c r="CC2514" s="104"/>
      <c r="CD2514" s="104"/>
      <c r="CE2514" s="104"/>
      <c r="CF2514" s="104"/>
      <c r="CG2514" s="104"/>
      <c r="CH2514" s="104"/>
      <c r="CI2514" s="104"/>
      <c r="CJ2514" s="104"/>
      <c r="CK2514" s="104"/>
      <c r="CL2514" s="104"/>
      <c r="CM2514" s="104"/>
      <c r="CN2514" s="104"/>
      <c r="CO2514" s="104"/>
      <c r="CP2514" s="104"/>
      <c r="CQ2514" s="104"/>
      <c r="CR2514" s="104"/>
      <c r="CS2514" s="104"/>
      <c r="CT2514" s="104"/>
      <c r="CU2514" s="104"/>
      <c r="CV2514" s="104"/>
      <c r="CW2514" s="104"/>
      <c r="CX2514" s="104"/>
      <c r="CY2514" s="104"/>
      <c r="CZ2514" s="104"/>
      <c r="DA2514" s="104"/>
      <c r="DB2514" s="104"/>
      <c r="DC2514" s="104"/>
      <c r="DD2514" s="104"/>
      <c r="DE2514" s="104"/>
      <c r="DF2514" s="104"/>
      <c r="DG2514" s="104"/>
      <c r="DH2514" s="104"/>
      <c r="DI2514" s="104"/>
      <c r="DJ2514" s="107"/>
    </row>
    <row r="2515" spans="1:114" x14ac:dyDescent="0.2">
      <c r="A2515" s="164"/>
      <c r="B2515" s="165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Q2515" s="116"/>
      <c r="R2515" s="116"/>
      <c r="S2515" s="116"/>
      <c r="T2515" s="116"/>
      <c r="U2515" s="116"/>
      <c r="V2515" s="116"/>
      <c r="W2515" s="116"/>
      <c r="X2515" s="116"/>
      <c r="Y2515" s="122"/>
      <c r="Z2515" s="104"/>
      <c r="AA2515" s="104"/>
      <c r="AB2515" s="104"/>
      <c r="AC2515" s="104"/>
      <c r="AD2515" s="104"/>
      <c r="AE2515" s="104"/>
      <c r="AF2515" s="104"/>
      <c r="AG2515" s="104"/>
      <c r="AH2515" s="104"/>
      <c r="AI2515" s="104"/>
      <c r="AJ2515" s="104"/>
      <c r="AK2515" s="104"/>
      <c r="AL2515" s="104"/>
      <c r="AM2515" s="104"/>
      <c r="AN2515" s="104"/>
      <c r="AO2515" s="104"/>
      <c r="AP2515" s="104"/>
      <c r="AQ2515" s="104"/>
      <c r="AR2515" s="104"/>
      <c r="AS2515" s="104"/>
      <c r="AT2515" s="104"/>
      <c r="AU2515" s="104"/>
      <c r="AV2515" s="104"/>
      <c r="AW2515" s="104"/>
      <c r="AX2515" s="104"/>
      <c r="AY2515" s="104"/>
      <c r="AZ2515" s="104"/>
      <c r="BA2515" s="104"/>
      <c r="BB2515" s="104"/>
      <c r="BC2515" s="104"/>
      <c r="BD2515" s="104"/>
      <c r="BE2515" s="104"/>
      <c r="BF2515" s="104"/>
      <c r="BG2515" s="104"/>
      <c r="BH2515" s="104"/>
      <c r="BI2515" s="104"/>
      <c r="BJ2515" s="104"/>
      <c r="BK2515" s="104"/>
      <c r="BL2515" s="104"/>
      <c r="BM2515" s="104"/>
      <c r="BN2515" s="104"/>
      <c r="BO2515" s="104"/>
      <c r="BP2515" s="104"/>
      <c r="BQ2515" s="104"/>
      <c r="BR2515" s="104"/>
      <c r="BS2515" s="104"/>
      <c r="BT2515" s="104"/>
      <c r="BU2515" s="104"/>
      <c r="BV2515" s="104"/>
      <c r="BW2515" s="104"/>
      <c r="BX2515" s="104"/>
      <c r="BY2515" s="104"/>
      <c r="BZ2515" s="104"/>
      <c r="CA2515" s="104"/>
      <c r="CB2515" s="104"/>
      <c r="CC2515" s="104"/>
      <c r="CD2515" s="104"/>
      <c r="CE2515" s="104"/>
      <c r="CF2515" s="104"/>
      <c r="CG2515" s="104"/>
      <c r="CH2515" s="104"/>
      <c r="CI2515" s="104"/>
      <c r="CJ2515" s="104"/>
      <c r="CK2515" s="104"/>
      <c r="CL2515" s="104"/>
      <c r="CM2515" s="104"/>
      <c r="CN2515" s="104"/>
      <c r="CO2515" s="104"/>
      <c r="CP2515" s="104"/>
      <c r="CQ2515" s="104"/>
      <c r="CR2515" s="104"/>
      <c r="CS2515" s="104"/>
      <c r="CT2515" s="104"/>
      <c r="CU2515" s="104"/>
      <c r="CV2515" s="104"/>
      <c r="CW2515" s="104"/>
      <c r="CX2515" s="104"/>
      <c r="CY2515" s="104"/>
      <c r="CZ2515" s="104"/>
      <c r="DA2515" s="104"/>
      <c r="DB2515" s="104"/>
      <c r="DC2515" s="104"/>
      <c r="DD2515" s="104"/>
      <c r="DE2515" s="104"/>
      <c r="DF2515" s="104"/>
      <c r="DG2515" s="104"/>
      <c r="DH2515" s="104"/>
      <c r="DI2515" s="104"/>
      <c r="DJ2515" s="107"/>
    </row>
    <row r="2516" spans="1:114" x14ac:dyDescent="0.2">
      <c r="A2516" s="164"/>
      <c r="B2516" s="165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Q2516" s="116"/>
      <c r="R2516" s="116"/>
      <c r="S2516" s="116"/>
      <c r="T2516" s="116"/>
      <c r="U2516" s="116"/>
      <c r="V2516" s="116"/>
      <c r="W2516" s="116"/>
      <c r="X2516" s="116"/>
      <c r="Y2516" s="122"/>
      <c r="Z2516" s="104"/>
      <c r="AA2516" s="104"/>
      <c r="AB2516" s="104"/>
      <c r="AC2516" s="104"/>
      <c r="AD2516" s="104"/>
      <c r="AE2516" s="104"/>
      <c r="AF2516" s="104"/>
      <c r="AG2516" s="104"/>
      <c r="AH2516" s="104"/>
      <c r="AI2516" s="104"/>
      <c r="AJ2516" s="104"/>
      <c r="AK2516" s="104"/>
      <c r="AL2516" s="104"/>
      <c r="AM2516" s="104"/>
      <c r="AN2516" s="104"/>
      <c r="AO2516" s="104"/>
      <c r="AP2516" s="104"/>
      <c r="AQ2516" s="104"/>
      <c r="AR2516" s="104"/>
      <c r="AS2516" s="104"/>
      <c r="AT2516" s="104"/>
      <c r="AU2516" s="104"/>
      <c r="AV2516" s="104"/>
      <c r="AW2516" s="104"/>
      <c r="AX2516" s="104"/>
      <c r="AY2516" s="104"/>
      <c r="AZ2516" s="104"/>
      <c r="BA2516" s="104"/>
      <c r="BB2516" s="104"/>
      <c r="BC2516" s="104"/>
      <c r="BD2516" s="104"/>
      <c r="BE2516" s="104"/>
      <c r="BF2516" s="104"/>
      <c r="BG2516" s="104"/>
      <c r="BH2516" s="104"/>
      <c r="BI2516" s="104"/>
      <c r="BJ2516" s="104"/>
      <c r="BK2516" s="104"/>
      <c r="BL2516" s="104"/>
      <c r="BM2516" s="104"/>
      <c r="BN2516" s="104"/>
      <c r="BO2516" s="104"/>
      <c r="BP2516" s="104"/>
      <c r="BQ2516" s="104"/>
      <c r="BR2516" s="104"/>
      <c r="BS2516" s="104"/>
      <c r="BT2516" s="104"/>
      <c r="BU2516" s="104"/>
      <c r="BV2516" s="104"/>
      <c r="BW2516" s="104"/>
      <c r="BX2516" s="104"/>
      <c r="BY2516" s="104"/>
      <c r="BZ2516" s="104"/>
      <c r="CA2516" s="104"/>
      <c r="CB2516" s="104"/>
      <c r="CC2516" s="104"/>
      <c r="CD2516" s="104"/>
      <c r="CE2516" s="104"/>
      <c r="CF2516" s="104"/>
      <c r="CG2516" s="104"/>
      <c r="CH2516" s="104"/>
      <c r="CI2516" s="104"/>
      <c r="CJ2516" s="104"/>
      <c r="CK2516" s="104"/>
      <c r="CL2516" s="104"/>
      <c r="CM2516" s="104"/>
      <c r="CN2516" s="104"/>
      <c r="CO2516" s="104"/>
      <c r="CP2516" s="104"/>
      <c r="CQ2516" s="104"/>
      <c r="CR2516" s="104"/>
      <c r="CS2516" s="104"/>
      <c r="CT2516" s="104"/>
      <c r="CU2516" s="104"/>
      <c r="CV2516" s="104"/>
      <c r="CW2516" s="104"/>
      <c r="CX2516" s="104"/>
      <c r="CY2516" s="104"/>
      <c r="CZ2516" s="104"/>
      <c r="DA2516" s="104"/>
      <c r="DB2516" s="104"/>
      <c r="DC2516" s="104"/>
      <c r="DD2516" s="104"/>
      <c r="DE2516" s="104"/>
      <c r="DF2516" s="104"/>
      <c r="DG2516" s="104"/>
      <c r="DH2516" s="104"/>
      <c r="DI2516" s="104"/>
      <c r="DJ2516" s="107"/>
    </row>
    <row r="2517" spans="1:114" x14ac:dyDescent="0.2">
      <c r="A2517" s="164"/>
      <c r="B2517" s="165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Q2517" s="116"/>
      <c r="R2517" s="116"/>
      <c r="S2517" s="116"/>
      <c r="T2517" s="116"/>
      <c r="U2517" s="116"/>
      <c r="V2517" s="116"/>
      <c r="W2517" s="116"/>
      <c r="X2517" s="116"/>
      <c r="Y2517" s="122"/>
      <c r="Z2517" s="104"/>
      <c r="AA2517" s="104"/>
      <c r="AB2517" s="104"/>
      <c r="AC2517" s="104"/>
      <c r="AD2517" s="104"/>
      <c r="AE2517" s="104"/>
      <c r="AF2517" s="104"/>
      <c r="AG2517" s="104"/>
      <c r="AH2517" s="104"/>
      <c r="AI2517" s="104"/>
      <c r="AJ2517" s="104"/>
      <c r="AK2517" s="104"/>
      <c r="AL2517" s="104"/>
      <c r="AM2517" s="104"/>
      <c r="AN2517" s="104"/>
      <c r="AO2517" s="104"/>
      <c r="AP2517" s="104"/>
      <c r="AQ2517" s="104"/>
      <c r="AR2517" s="104"/>
      <c r="AS2517" s="104"/>
      <c r="AT2517" s="104"/>
      <c r="AU2517" s="104"/>
      <c r="AV2517" s="104"/>
      <c r="AW2517" s="104"/>
      <c r="AX2517" s="104"/>
      <c r="AY2517" s="104"/>
      <c r="AZ2517" s="104"/>
      <c r="BA2517" s="104"/>
      <c r="BB2517" s="104"/>
      <c r="BC2517" s="104"/>
      <c r="BD2517" s="104"/>
      <c r="BE2517" s="104"/>
      <c r="BF2517" s="104"/>
      <c r="BG2517" s="104"/>
      <c r="BH2517" s="104"/>
      <c r="BI2517" s="104"/>
      <c r="BJ2517" s="104"/>
      <c r="BK2517" s="104"/>
      <c r="BL2517" s="104"/>
      <c r="BM2517" s="104"/>
      <c r="BN2517" s="104"/>
      <c r="BO2517" s="104"/>
      <c r="BP2517" s="104"/>
      <c r="BQ2517" s="104"/>
      <c r="BR2517" s="104"/>
      <c r="BS2517" s="104"/>
      <c r="BT2517" s="104"/>
      <c r="BU2517" s="104"/>
      <c r="BV2517" s="104"/>
      <c r="BW2517" s="104"/>
      <c r="BX2517" s="104"/>
      <c r="BY2517" s="104"/>
      <c r="BZ2517" s="104"/>
      <c r="CA2517" s="104"/>
      <c r="CB2517" s="104"/>
      <c r="CC2517" s="104"/>
      <c r="CD2517" s="104"/>
      <c r="CE2517" s="104"/>
      <c r="CF2517" s="104"/>
      <c r="CG2517" s="104"/>
      <c r="CH2517" s="104"/>
      <c r="CI2517" s="104"/>
      <c r="CJ2517" s="104"/>
      <c r="CK2517" s="104"/>
      <c r="CL2517" s="104"/>
      <c r="CM2517" s="104"/>
      <c r="CN2517" s="104"/>
      <c r="CO2517" s="104"/>
      <c r="CP2517" s="104"/>
      <c r="CQ2517" s="104"/>
      <c r="CR2517" s="104"/>
      <c r="CS2517" s="104"/>
      <c r="CT2517" s="104"/>
      <c r="CU2517" s="104"/>
      <c r="CV2517" s="104"/>
      <c r="CW2517" s="104"/>
      <c r="CX2517" s="104"/>
      <c r="CY2517" s="104"/>
      <c r="CZ2517" s="104"/>
      <c r="DA2517" s="104"/>
      <c r="DB2517" s="104"/>
      <c r="DC2517" s="104"/>
      <c r="DD2517" s="104"/>
      <c r="DE2517" s="104"/>
      <c r="DF2517" s="104"/>
      <c r="DG2517" s="104"/>
      <c r="DH2517" s="104"/>
      <c r="DI2517" s="104"/>
      <c r="DJ2517" s="107"/>
    </row>
    <row r="2518" spans="1:114" x14ac:dyDescent="0.2">
      <c r="A2518" s="164"/>
      <c r="B2518" s="165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Q2518" s="116"/>
      <c r="R2518" s="116"/>
      <c r="S2518" s="116"/>
      <c r="T2518" s="116"/>
      <c r="U2518" s="116"/>
      <c r="V2518" s="116"/>
      <c r="W2518" s="116"/>
      <c r="X2518" s="116"/>
      <c r="Y2518" s="122"/>
      <c r="Z2518" s="104"/>
      <c r="AA2518" s="104"/>
      <c r="AB2518" s="104"/>
      <c r="AC2518" s="104"/>
      <c r="AD2518" s="104"/>
      <c r="AE2518" s="104"/>
      <c r="AF2518" s="104"/>
      <c r="AG2518" s="104"/>
      <c r="AH2518" s="104"/>
      <c r="AI2518" s="104"/>
      <c r="AJ2518" s="104"/>
      <c r="AK2518" s="104"/>
      <c r="AL2518" s="104"/>
      <c r="AM2518" s="104"/>
      <c r="AN2518" s="104"/>
      <c r="AO2518" s="104"/>
      <c r="AP2518" s="104"/>
      <c r="AQ2518" s="104"/>
      <c r="AR2518" s="104"/>
      <c r="AS2518" s="104"/>
      <c r="AT2518" s="104"/>
      <c r="AU2518" s="104"/>
      <c r="AV2518" s="104"/>
      <c r="AW2518" s="104"/>
      <c r="AX2518" s="104"/>
      <c r="AY2518" s="104"/>
      <c r="AZ2518" s="104"/>
      <c r="BA2518" s="104"/>
      <c r="BB2518" s="104"/>
      <c r="BC2518" s="104"/>
      <c r="BD2518" s="104"/>
      <c r="BE2518" s="104"/>
      <c r="BF2518" s="104"/>
      <c r="BG2518" s="104"/>
      <c r="BH2518" s="104"/>
      <c r="BI2518" s="104"/>
      <c r="BJ2518" s="104"/>
      <c r="BK2518" s="104"/>
      <c r="BL2518" s="104"/>
      <c r="BM2518" s="104"/>
      <c r="BN2518" s="104"/>
      <c r="BO2518" s="104"/>
      <c r="BP2518" s="104"/>
      <c r="BQ2518" s="104"/>
      <c r="BR2518" s="104"/>
      <c r="BS2518" s="104"/>
      <c r="BT2518" s="104"/>
      <c r="BU2518" s="104"/>
      <c r="BV2518" s="104"/>
      <c r="BW2518" s="104"/>
      <c r="BX2518" s="104"/>
      <c r="BY2518" s="104"/>
      <c r="BZ2518" s="104"/>
      <c r="CA2518" s="104"/>
      <c r="CB2518" s="104"/>
      <c r="CC2518" s="104"/>
      <c r="CD2518" s="104"/>
      <c r="CE2518" s="104"/>
      <c r="CF2518" s="104"/>
      <c r="CG2518" s="104"/>
      <c r="CH2518" s="104"/>
      <c r="CI2518" s="104"/>
      <c r="CJ2518" s="104"/>
      <c r="CK2518" s="104"/>
      <c r="CL2518" s="104"/>
      <c r="CM2518" s="104"/>
      <c r="CN2518" s="104"/>
      <c r="CO2518" s="104"/>
      <c r="CP2518" s="104"/>
      <c r="CQ2518" s="104"/>
      <c r="CR2518" s="104"/>
      <c r="CS2518" s="104"/>
      <c r="CT2518" s="104"/>
      <c r="CU2518" s="104"/>
      <c r="CV2518" s="104"/>
      <c r="CW2518" s="104"/>
      <c r="CX2518" s="104"/>
      <c r="CY2518" s="104"/>
      <c r="CZ2518" s="104"/>
      <c r="DA2518" s="104"/>
      <c r="DB2518" s="104"/>
      <c r="DC2518" s="104"/>
      <c r="DD2518" s="104"/>
      <c r="DE2518" s="104"/>
      <c r="DF2518" s="104"/>
      <c r="DG2518" s="104"/>
      <c r="DH2518" s="104"/>
      <c r="DI2518" s="104"/>
      <c r="DJ2518" s="107"/>
    </row>
    <row r="2519" spans="1:114" x14ac:dyDescent="0.2">
      <c r="A2519" s="164"/>
      <c r="B2519" s="165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Q2519" s="116"/>
      <c r="R2519" s="116"/>
      <c r="S2519" s="116"/>
      <c r="T2519" s="116"/>
      <c r="U2519" s="116"/>
      <c r="V2519" s="116"/>
      <c r="W2519" s="116"/>
      <c r="X2519" s="116"/>
      <c r="Y2519" s="122"/>
      <c r="Z2519" s="104"/>
      <c r="AA2519" s="104"/>
      <c r="AB2519" s="104"/>
      <c r="AC2519" s="104"/>
      <c r="AD2519" s="104"/>
      <c r="AE2519" s="104"/>
      <c r="AF2519" s="104"/>
      <c r="AG2519" s="104"/>
      <c r="AH2519" s="104"/>
      <c r="AI2519" s="104"/>
      <c r="AJ2519" s="104"/>
      <c r="AK2519" s="104"/>
      <c r="AL2519" s="104"/>
      <c r="AM2519" s="104"/>
      <c r="AN2519" s="104"/>
      <c r="AO2519" s="104"/>
      <c r="AP2519" s="104"/>
      <c r="AQ2519" s="104"/>
      <c r="AR2519" s="104"/>
      <c r="AS2519" s="104"/>
      <c r="AT2519" s="104"/>
      <c r="AU2519" s="104"/>
      <c r="AV2519" s="104"/>
      <c r="AW2519" s="104"/>
      <c r="AX2519" s="104"/>
      <c r="AY2519" s="104"/>
      <c r="AZ2519" s="104"/>
      <c r="BA2519" s="104"/>
      <c r="BB2519" s="104"/>
      <c r="BC2519" s="104"/>
      <c r="BD2519" s="104"/>
      <c r="BE2519" s="104"/>
      <c r="BF2519" s="104"/>
      <c r="BG2519" s="104"/>
      <c r="BH2519" s="104"/>
      <c r="BI2519" s="104"/>
      <c r="BJ2519" s="104"/>
      <c r="BK2519" s="104"/>
      <c r="BL2519" s="104"/>
      <c r="BM2519" s="104"/>
      <c r="BN2519" s="104"/>
      <c r="BO2519" s="104"/>
      <c r="BP2519" s="104"/>
      <c r="BQ2519" s="104"/>
      <c r="BR2519" s="104"/>
      <c r="BS2519" s="104"/>
      <c r="BT2519" s="104"/>
      <c r="BU2519" s="104"/>
      <c r="BV2519" s="104"/>
      <c r="BW2519" s="104"/>
      <c r="BX2519" s="104"/>
      <c r="BY2519" s="104"/>
      <c r="BZ2519" s="104"/>
      <c r="CA2519" s="104"/>
      <c r="CB2519" s="104"/>
      <c r="CC2519" s="104"/>
      <c r="CD2519" s="104"/>
      <c r="CE2519" s="104"/>
      <c r="CF2519" s="104"/>
      <c r="CG2519" s="104"/>
      <c r="CH2519" s="104"/>
      <c r="CI2519" s="104"/>
      <c r="CJ2519" s="104"/>
      <c r="CK2519" s="104"/>
      <c r="CL2519" s="104"/>
      <c r="CM2519" s="104"/>
      <c r="CN2519" s="104"/>
      <c r="CO2519" s="104"/>
      <c r="CP2519" s="104"/>
      <c r="CQ2519" s="104"/>
      <c r="CR2519" s="104"/>
      <c r="CS2519" s="104"/>
      <c r="CT2519" s="104"/>
      <c r="CU2519" s="104"/>
      <c r="CV2519" s="104"/>
      <c r="CW2519" s="104"/>
      <c r="CX2519" s="104"/>
      <c r="CY2519" s="104"/>
      <c r="CZ2519" s="104"/>
      <c r="DA2519" s="104"/>
      <c r="DB2519" s="104"/>
      <c r="DC2519" s="104"/>
      <c r="DD2519" s="104"/>
      <c r="DE2519" s="104"/>
      <c r="DF2519" s="104"/>
      <c r="DG2519" s="104"/>
      <c r="DH2519" s="104"/>
      <c r="DI2519" s="104"/>
      <c r="DJ2519" s="107"/>
    </row>
    <row r="2520" spans="1:114" x14ac:dyDescent="0.2">
      <c r="A2520" s="164"/>
      <c r="B2520" s="165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Q2520" s="116"/>
      <c r="R2520" s="116"/>
      <c r="S2520" s="116"/>
      <c r="T2520" s="116"/>
      <c r="U2520" s="116"/>
      <c r="V2520" s="116"/>
      <c r="W2520" s="116"/>
      <c r="X2520" s="116"/>
      <c r="Y2520" s="122"/>
      <c r="Z2520" s="104"/>
      <c r="AA2520" s="104"/>
      <c r="AB2520" s="104"/>
      <c r="AC2520" s="104"/>
      <c r="AD2520" s="104"/>
      <c r="AE2520" s="104"/>
      <c r="AF2520" s="104"/>
      <c r="AG2520" s="104"/>
      <c r="AH2520" s="104"/>
      <c r="AI2520" s="104"/>
      <c r="AJ2520" s="104"/>
      <c r="AK2520" s="104"/>
      <c r="AL2520" s="104"/>
      <c r="AM2520" s="104"/>
      <c r="AN2520" s="104"/>
      <c r="AO2520" s="104"/>
      <c r="AP2520" s="104"/>
      <c r="AQ2520" s="104"/>
      <c r="AR2520" s="104"/>
      <c r="AS2520" s="104"/>
      <c r="AT2520" s="104"/>
      <c r="AU2520" s="104"/>
      <c r="AV2520" s="104"/>
      <c r="AW2520" s="104"/>
      <c r="AX2520" s="104"/>
      <c r="AY2520" s="104"/>
      <c r="AZ2520" s="104"/>
      <c r="BA2520" s="104"/>
      <c r="BB2520" s="104"/>
      <c r="BC2520" s="104"/>
      <c r="BD2520" s="104"/>
      <c r="BE2520" s="104"/>
      <c r="BF2520" s="104"/>
      <c r="BG2520" s="104"/>
      <c r="BH2520" s="104"/>
      <c r="BI2520" s="104"/>
      <c r="BJ2520" s="104"/>
      <c r="BK2520" s="104"/>
      <c r="BL2520" s="104"/>
      <c r="BM2520" s="104"/>
      <c r="BN2520" s="104"/>
      <c r="BO2520" s="104"/>
      <c r="BP2520" s="104"/>
      <c r="BQ2520" s="104"/>
      <c r="BR2520" s="104"/>
      <c r="BS2520" s="104"/>
      <c r="BT2520" s="104"/>
      <c r="BU2520" s="104"/>
      <c r="BV2520" s="104"/>
      <c r="BW2520" s="104"/>
      <c r="BX2520" s="104"/>
      <c r="BY2520" s="104"/>
      <c r="BZ2520" s="104"/>
      <c r="CA2520" s="104"/>
      <c r="CB2520" s="104"/>
      <c r="CC2520" s="104"/>
      <c r="CD2520" s="104"/>
      <c r="CE2520" s="104"/>
      <c r="CF2520" s="104"/>
      <c r="CG2520" s="104"/>
      <c r="CH2520" s="104"/>
      <c r="CI2520" s="104"/>
      <c r="CJ2520" s="104"/>
      <c r="CK2520" s="104"/>
      <c r="CL2520" s="104"/>
      <c r="CM2520" s="104"/>
      <c r="CN2520" s="104"/>
      <c r="CO2520" s="104"/>
      <c r="CP2520" s="104"/>
      <c r="CQ2520" s="104"/>
      <c r="CR2520" s="104"/>
      <c r="CS2520" s="104"/>
      <c r="CT2520" s="104"/>
      <c r="CU2520" s="104"/>
      <c r="CV2520" s="104"/>
      <c r="CW2520" s="104"/>
      <c r="CX2520" s="104"/>
      <c r="CY2520" s="104"/>
      <c r="CZ2520" s="104"/>
      <c r="DA2520" s="104"/>
      <c r="DB2520" s="104"/>
      <c r="DC2520" s="104"/>
      <c r="DD2520" s="104"/>
      <c r="DE2520" s="104"/>
      <c r="DF2520" s="104"/>
      <c r="DG2520" s="104"/>
      <c r="DH2520" s="104"/>
      <c r="DI2520" s="104"/>
      <c r="DJ2520" s="107"/>
    </row>
    <row r="2521" spans="1:114" x14ac:dyDescent="0.2">
      <c r="A2521" s="164"/>
      <c r="B2521" s="165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Q2521" s="116"/>
      <c r="R2521" s="116"/>
      <c r="S2521" s="116"/>
      <c r="T2521" s="116"/>
      <c r="U2521" s="116"/>
      <c r="V2521" s="116"/>
      <c r="W2521" s="116"/>
      <c r="X2521" s="116"/>
      <c r="Y2521" s="122"/>
      <c r="Z2521" s="104"/>
      <c r="AA2521" s="104"/>
      <c r="AB2521" s="104"/>
      <c r="AC2521" s="104"/>
      <c r="AD2521" s="104"/>
      <c r="AE2521" s="104"/>
      <c r="AF2521" s="104"/>
      <c r="AG2521" s="104"/>
      <c r="AH2521" s="104"/>
      <c r="AI2521" s="104"/>
      <c r="AJ2521" s="104"/>
      <c r="AK2521" s="104"/>
      <c r="AL2521" s="104"/>
      <c r="AM2521" s="104"/>
      <c r="AN2521" s="104"/>
      <c r="AO2521" s="104"/>
      <c r="AP2521" s="104"/>
      <c r="AQ2521" s="104"/>
      <c r="AR2521" s="104"/>
      <c r="AS2521" s="104"/>
      <c r="AT2521" s="104"/>
      <c r="AU2521" s="104"/>
      <c r="AV2521" s="104"/>
      <c r="AW2521" s="104"/>
      <c r="AX2521" s="104"/>
      <c r="AY2521" s="104"/>
      <c r="AZ2521" s="104"/>
      <c r="BA2521" s="104"/>
      <c r="BB2521" s="104"/>
      <c r="BC2521" s="104"/>
      <c r="BD2521" s="104"/>
      <c r="BE2521" s="104"/>
      <c r="BF2521" s="104"/>
      <c r="BG2521" s="104"/>
      <c r="BH2521" s="104"/>
      <c r="BI2521" s="104"/>
      <c r="BJ2521" s="104"/>
      <c r="BK2521" s="104"/>
      <c r="BL2521" s="104"/>
      <c r="BM2521" s="104"/>
      <c r="BN2521" s="104"/>
      <c r="BO2521" s="104"/>
      <c r="BP2521" s="104"/>
      <c r="BQ2521" s="104"/>
      <c r="BR2521" s="104"/>
      <c r="BS2521" s="104"/>
      <c r="BT2521" s="104"/>
      <c r="BU2521" s="104"/>
      <c r="BV2521" s="104"/>
      <c r="BW2521" s="104"/>
      <c r="BX2521" s="104"/>
      <c r="BY2521" s="104"/>
      <c r="BZ2521" s="104"/>
      <c r="CA2521" s="104"/>
      <c r="CB2521" s="104"/>
      <c r="CC2521" s="104"/>
      <c r="CD2521" s="104"/>
      <c r="CE2521" s="104"/>
      <c r="CF2521" s="104"/>
      <c r="CG2521" s="104"/>
      <c r="CH2521" s="104"/>
      <c r="CI2521" s="104"/>
      <c r="CJ2521" s="104"/>
      <c r="CK2521" s="104"/>
      <c r="CL2521" s="104"/>
      <c r="CM2521" s="104"/>
      <c r="CN2521" s="104"/>
      <c r="CO2521" s="104"/>
      <c r="CP2521" s="104"/>
      <c r="CQ2521" s="104"/>
      <c r="CR2521" s="104"/>
      <c r="CS2521" s="104"/>
      <c r="CT2521" s="104"/>
      <c r="CU2521" s="104"/>
      <c r="CV2521" s="104"/>
      <c r="CW2521" s="104"/>
      <c r="CX2521" s="104"/>
      <c r="CY2521" s="104"/>
      <c r="CZ2521" s="104"/>
      <c r="DA2521" s="104"/>
      <c r="DB2521" s="104"/>
      <c r="DC2521" s="104"/>
      <c r="DD2521" s="104"/>
      <c r="DE2521" s="104"/>
      <c r="DF2521" s="104"/>
      <c r="DG2521" s="104"/>
      <c r="DH2521" s="104"/>
      <c r="DI2521" s="104"/>
      <c r="DJ2521" s="107"/>
    </row>
    <row r="2522" spans="1:114" x14ac:dyDescent="0.2">
      <c r="A2522" s="164"/>
      <c r="B2522" s="165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Q2522" s="116"/>
      <c r="R2522" s="116"/>
      <c r="S2522" s="116"/>
      <c r="T2522" s="116"/>
      <c r="U2522" s="116"/>
      <c r="V2522" s="116"/>
      <c r="W2522" s="116"/>
      <c r="X2522" s="116"/>
      <c r="Y2522" s="122"/>
      <c r="Z2522" s="104"/>
      <c r="AA2522" s="104"/>
      <c r="AB2522" s="104"/>
      <c r="AC2522" s="104"/>
      <c r="AD2522" s="104"/>
      <c r="AE2522" s="104"/>
      <c r="AF2522" s="104"/>
      <c r="AG2522" s="104"/>
      <c r="AH2522" s="104"/>
      <c r="AI2522" s="104"/>
      <c r="AJ2522" s="104"/>
      <c r="AK2522" s="104"/>
      <c r="AL2522" s="104"/>
      <c r="AM2522" s="104"/>
      <c r="AN2522" s="104"/>
      <c r="AO2522" s="104"/>
      <c r="AP2522" s="104"/>
      <c r="AQ2522" s="104"/>
      <c r="AR2522" s="104"/>
      <c r="AS2522" s="104"/>
      <c r="AT2522" s="104"/>
      <c r="AU2522" s="104"/>
      <c r="AV2522" s="104"/>
      <c r="AW2522" s="104"/>
      <c r="AX2522" s="104"/>
      <c r="AY2522" s="104"/>
      <c r="AZ2522" s="104"/>
      <c r="BA2522" s="104"/>
      <c r="BB2522" s="104"/>
      <c r="BC2522" s="104"/>
      <c r="BD2522" s="104"/>
      <c r="BE2522" s="104"/>
      <c r="BF2522" s="104"/>
      <c r="BG2522" s="104"/>
      <c r="BH2522" s="104"/>
      <c r="BI2522" s="104"/>
      <c r="BJ2522" s="104"/>
      <c r="BK2522" s="104"/>
      <c r="BL2522" s="104"/>
      <c r="BM2522" s="104"/>
      <c r="BN2522" s="104"/>
      <c r="BO2522" s="104"/>
      <c r="BP2522" s="104"/>
      <c r="BQ2522" s="104"/>
      <c r="BR2522" s="104"/>
      <c r="BS2522" s="104"/>
      <c r="BT2522" s="104"/>
      <c r="BU2522" s="104"/>
      <c r="BV2522" s="104"/>
      <c r="BW2522" s="104"/>
      <c r="BX2522" s="104"/>
      <c r="BY2522" s="104"/>
      <c r="BZ2522" s="104"/>
      <c r="CA2522" s="104"/>
      <c r="CB2522" s="104"/>
      <c r="CC2522" s="104"/>
      <c r="CD2522" s="104"/>
      <c r="CE2522" s="104"/>
      <c r="CF2522" s="104"/>
      <c r="CG2522" s="104"/>
      <c r="CH2522" s="104"/>
      <c r="CI2522" s="104"/>
      <c r="CJ2522" s="104"/>
      <c r="CK2522" s="104"/>
      <c r="CL2522" s="104"/>
      <c r="CM2522" s="104"/>
      <c r="CN2522" s="104"/>
      <c r="CO2522" s="104"/>
      <c r="CP2522" s="104"/>
      <c r="CQ2522" s="104"/>
      <c r="CR2522" s="104"/>
      <c r="CS2522" s="104"/>
      <c r="CT2522" s="104"/>
      <c r="CU2522" s="104"/>
      <c r="CV2522" s="104"/>
      <c r="CW2522" s="104"/>
      <c r="CX2522" s="104"/>
      <c r="CY2522" s="104"/>
      <c r="CZ2522" s="104"/>
      <c r="DA2522" s="104"/>
      <c r="DB2522" s="104"/>
      <c r="DC2522" s="104"/>
      <c r="DD2522" s="104"/>
      <c r="DE2522" s="104"/>
      <c r="DF2522" s="104"/>
      <c r="DG2522" s="104"/>
      <c r="DH2522" s="104"/>
      <c r="DI2522" s="104"/>
      <c r="DJ2522" s="107"/>
    </row>
    <row r="2523" spans="1:114" x14ac:dyDescent="0.2">
      <c r="A2523" s="164"/>
      <c r="B2523" s="165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Q2523" s="116"/>
      <c r="R2523" s="116"/>
      <c r="S2523" s="116"/>
      <c r="T2523" s="116"/>
      <c r="U2523" s="116"/>
      <c r="V2523" s="116"/>
      <c r="W2523" s="116"/>
      <c r="X2523" s="116"/>
      <c r="Y2523" s="122"/>
      <c r="Z2523" s="104"/>
      <c r="AA2523" s="104"/>
      <c r="AB2523" s="104"/>
      <c r="AC2523" s="104"/>
      <c r="AD2523" s="104"/>
      <c r="AE2523" s="104"/>
      <c r="AF2523" s="104"/>
      <c r="AG2523" s="104"/>
      <c r="AH2523" s="104"/>
      <c r="AI2523" s="104"/>
      <c r="AJ2523" s="104"/>
      <c r="AK2523" s="104"/>
      <c r="AL2523" s="104"/>
      <c r="AM2523" s="104"/>
      <c r="AN2523" s="104"/>
      <c r="AO2523" s="104"/>
      <c r="AP2523" s="104"/>
      <c r="AQ2523" s="104"/>
      <c r="AR2523" s="104"/>
      <c r="AS2523" s="104"/>
      <c r="AT2523" s="104"/>
      <c r="AU2523" s="104"/>
      <c r="AV2523" s="104"/>
      <c r="AW2523" s="104"/>
      <c r="AX2523" s="104"/>
      <c r="AY2523" s="104"/>
      <c r="AZ2523" s="104"/>
      <c r="BA2523" s="104"/>
      <c r="BB2523" s="104"/>
      <c r="BC2523" s="104"/>
      <c r="BD2523" s="104"/>
      <c r="BE2523" s="104"/>
      <c r="BF2523" s="104"/>
      <c r="BG2523" s="104"/>
      <c r="BH2523" s="104"/>
      <c r="BI2523" s="104"/>
      <c r="BJ2523" s="104"/>
      <c r="BK2523" s="104"/>
      <c r="BL2523" s="104"/>
      <c r="BM2523" s="104"/>
      <c r="BN2523" s="104"/>
      <c r="BO2523" s="104"/>
      <c r="BP2523" s="104"/>
      <c r="BQ2523" s="104"/>
      <c r="BR2523" s="104"/>
      <c r="BS2523" s="104"/>
      <c r="BT2523" s="104"/>
      <c r="BU2523" s="104"/>
      <c r="BV2523" s="104"/>
      <c r="BW2523" s="104"/>
      <c r="BX2523" s="104"/>
      <c r="BY2523" s="104"/>
      <c r="BZ2523" s="104"/>
      <c r="CA2523" s="104"/>
      <c r="CB2523" s="104"/>
      <c r="CC2523" s="104"/>
      <c r="CD2523" s="104"/>
      <c r="CE2523" s="104"/>
      <c r="CF2523" s="104"/>
      <c r="CG2523" s="104"/>
      <c r="CH2523" s="104"/>
      <c r="CI2523" s="104"/>
      <c r="CJ2523" s="104"/>
      <c r="CK2523" s="104"/>
      <c r="CL2523" s="104"/>
      <c r="CM2523" s="104"/>
      <c r="CN2523" s="104"/>
      <c r="CO2523" s="104"/>
      <c r="CP2523" s="104"/>
      <c r="CQ2523" s="104"/>
      <c r="CR2523" s="104"/>
      <c r="CS2523" s="104"/>
      <c r="CT2523" s="104"/>
      <c r="CU2523" s="104"/>
      <c r="CV2523" s="104"/>
      <c r="CW2523" s="104"/>
      <c r="CX2523" s="104"/>
      <c r="CY2523" s="104"/>
      <c r="CZ2523" s="104"/>
      <c r="DA2523" s="104"/>
      <c r="DB2523" s="104"/>
      <c r="DC2523" s="104"/>
      <c r="DD2523" s="104"/>
      <c r="DE2523" s="104"/>
      <c r="DF2523" s="104"/>
      <c r="DG2523" s="104"/>
      <c r="DH2523" s="104"/>
      <c r="DI2523" s="104"/>
      <c r="DJ2523" s="107"/>
    </row>
    <row r="2524" spans="1:114" x14ac:dyDescent="0.2">
      <c r="A2524" s="164"/>
      <c r="B2524" s="165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Q2524" s="116"/>
      <c r="R2524" s="116"/>
      <c r="S2524" s="116"/>
      <c r="T2524" s="116"/>
      <c r="U2524" s="116"/>
      <c r="V2524" s="116"/>
      <c r="W2524" s="116"/>
      <c r="X2524" s="116"/>
      <c r="Y2524" s="122"/>
      <c r="Z2524" s="104"/>
      <c r="AA2524" s="104"/>
      <c r="AB2524" s="104"/>
      <c r="AC2524" s="104"/>
      <c r="AD2524" s="104"/>
      <c r="AE2524" s="104"/>
      <c r="AF2524" s="104"/>
      <c r="AG2524" s="104"/>
      <c r="AH2524" s="104"/>
      <c r="AI2524" s="104"/>
      <c r="AJ2524" s="104"/>
      <c r="AK2524" s="104"/>
      <c r="AL2524" s="104"/>
      <c r="AM2524" s="104"/>
      <c r="AN2524" s="104"/>
      <c r="AO2524" s="104"/>
      <c r="AP2524" s="104"/>
      <c r="AQ2524" s="104"/>
      <c r="AR2524" s="104"/>
      <c r="AS2524" s="104"/>
      <c r="AT2524" s="104"/>
      <c r="AU2524" s="104"/>
      <c r="AV2524" s="104"/>
      <c r="AW2524" s="104"/>
      <c r="AX2524" s="104"/>
      <c r="AY2524" s="104"/>
      <c r="AZ2524" s="104"/>
      <c r="BA2524" s="104"/>
      <c r="BB2524" s="104"/>
      <c r="BC2524" s="104"/>
      <c r="BD2524" s="104"/>
      <c r="BE2524" s="104"/>
      <c r="BF2524" s="104"/>
      <c r="BG2524" s="104"/>
      <c r="BH2524" s="104"/>
      <c r="BI2524" s="104"/>
      <c r="BJ2524" s="104"/>
      <c r="BK2524" s="104"/>
      <c r="BL2524" s="104"/>
      <c r="BM2524" s="104"/>
      <c r="BN2524" s="104"/>
      <c r="BO2524" s="104"/>
      <c r="BP2524" s="104"/>
      <c r="BQ2524" s="104"/>
      <c r="BR2524" s="104"/>
      <c r="BS2524" s="104"/>
      <c r="BT2524" s="104"/>
      <c r="BU2524" s="104"/>
      <c r="BV2524" s="104"/>
      <c r="BW2524" s="104"/>
      <c r="BX2524" s="104"/>
      <c r="BY2524" s="104"/>
      <c r="BZ2524" s="104"/>
      <c r="CA2524" s="104"/>
      <c r="CB2524" s="104"/>
      <c r="CC2524" s="104"/>
      <c r="CD2524" s="104"/>
      <c r="CE2524" s="104"/>
      <c r="CF2524" s="104"/>
      <c r="CG2524" s="104"/>
      <c r="CH2524" s="104"/>
      <c r="CI2524" s="104"/>
      <c r="CJ2524" s="104"/>
      <c r="CK2524" s="104"/>
      <c r="CL2524" s="104"/>
      <c r="CM2524" s="104"/>
      <c r="CN2524" s="104"/>
      <c r="CO2524" s="104"/>
      <c r="CP2524" s="104"/>
      <c r="CQ2524" s="104"/>
      <c r="CR2524" s="104"/>
      <c r="CS2524" s="104"/>
      <c r="CT2524" s="104"/>
      <c r="CU2524" s="104"/>
      <c r="CV2524" s="104"/>
      <c r="CW2524" s="104"/>
      <c r="CX2524" s="104"/>
      <c r="CY2524" s="104"/>
      <c r="CZ2524" s="104"/>
      <c r="DA2524" s="104"/>
      <c r="DB2524" s="104"/>
      <c r="DC2524" s="104"/>
      <c r="DD2524" s="104"/>
      <c r="DE2524" s="104"/>
      <c r="DF2524" s="104"/>
      <c r="DG2524" s="104"/>
      <c r="DH2524" s="104"/>
      <c r="DI2524" s="104"/>
      <c r="DJ2524" s="107"/>
    </row>
    <row r="2525" spans="1:114" x14ac:dyDescent="0.2">
      <c r="A2525" s="164"/>
      <c r="B2525" s="165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Q2525" s="116"/>
      <c r="R2525" s="116"/>
      <c r="S2525" s="116"/>
      <c r="T2525" s="116"/>
      <c r="U2525" s="116"/>
      <c r="V2525" s="116"/>
      <c r="W2525" s="116"/>
      <c r="X2525" s="116"/>
      <c r="Y2525" s="122"/>
      <c r="Z2525" s="104"/>
      <c r="AA2525" s="104"/>
      <c r="AB2525" s="104"/>
      <c r="AC2525" s="104"/>
      <c r="AD2525" s="104"/>
      <c r="AE2525" s="104"/>
      <c r="AF2525" s="104"/>
      <c r="AG2525" s="104"/>
      <c r="AH2525" s="104"/>
      <c r="AI2525" s="104"/>
      <c r="AJ2525" s="104"/>
      <c r="AK2525" s="104"/>
      <c r="AL2525" s="104"/>
      <c r="AM2525" s="104"/>
      <c r="AN2525" s="104"/>
      <c r="AO2525" s="104"/>
      <c r="AP2525" s="104"/>
      <c r="AQ2525" s="104"/>
      <c r="AR2525" s="104"/>
      <c r="AS2525" s="104"/>
      <c r="AT2525" s="104"/>
      <c r="AU2525" s="104"/>
      <c r="AV2525" s="104"/>
      <c r="AW2525" s="104"/>
      <c r="AX2525" s="104"/>
      <c r="AY2525" s="104"/>
      <c r="AZ2525" s="104"/>
      <c r="BA2525" s="104"/>
      <c r="BB2525" s="104"/>
      <c r="BC2525" s="104"/>
      <c r="BD2525" s="104"/>
      <c r="BE2525" s="104"/>
      <c r="BF2525" s="104"/>
      <c r="BG2525" s="104"/>
      <c r="BH2525" s="104"/>
      <c r="BI2525" s="104"/>
      <c r="BJ2525" s="104"/>
      <c r="BK2525" s="104"/>
      <c r="BL2525" s="104"/>
      <c r="BM2525" s="104"/>
      <c r="BN2525" s="104"/>
      <c r="BO2525" s="104"/>
      <c r="BP2525" s="104"/>
      <c r="BQ2525" s="104"/>
      <c r="BR2525" s="104"/>
      <c r="BS2525" s="104"/>
      <c r="BT2525" s="104"/>
      <c r="BU2525" s="104"/>
      <c r="BV2525" s="104"/>
      <c r="BW2525" s="104"/>
      <c r="BX2525" s="104"/>
      <c r="BY2525" s="104"/>
      <c r="BZ2525" s="104"/>
      <c r="CA2525" s="104"/>
      <c r="CB2525" s="104"/>
      <c r="CC2525" s="104"/>
      <c r="CD2525" s="104"/>
      <c r="CE2525" s="104"/>
      <c r="CF2525" s="104"/>
      <c r="CG2525" s="104"/>
      <c r="CH2525" s="104"/>
      <c r="CI2525" s="104"/>
      <c r="CJ2525" s="104"/>
      <c r="CK2525" s="104"/>
      <c r="CL2525" s="104"/>
      <c r="CM2525" s="104"/>
      <c r="CN2525" s="104"/>
      <c r="CO2525" s="104"/>
      <c r="CP2525" s="104"/>
      <c r="CQ2525" s="104"/>
      <c r="CR2525" s="104"/>
      <c r="CS2525" s="104"/>
      <c r="CT2525" s="104"/>
      <c r="CU2525" s="104"/>
      <c r="CV2525" s="104"/>
      <c r="CW2525" s="104"/>
      <c r="CX2525" s="104"/>
      <c r="CY2525" s="104"/>
      <c r="CZ2525" s="104"/>
      <c r="DA2525" s="104"/>
      <c r="DB2525" s="104"/>
      <c r="DC2525" s="104"/>
      <c r="DD2525" s="104"/>
      <c r="DE2525" s="104"/>
      <c r="DF2525" s="104"/>
      <c r="DG2525" s="104"/>
      <c r="DH2525" s="104"/>
      <c r="DI2525" s="104"/>
      <c r="DJ2525" s="107"/>
    </row>
    <row r="2526" spans="1:114" x14ac:dyDescent="0.2">
      <c r="A2526" s="164"/>
      <c r="B2526" s="165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Q2526" s="116"/>
      <c r="R2526" s="116"/>
      <c r="S2526" s="116"/>
      <c r="T2526" s="116"/>
      <c r="U2526" s="116"/>
      <c r="V2526" s="116"/>
      <c r="W2526" s="116"/>
      <c r="X2526" s="116"/>
      <c r="Y2526" s="122"/>
      <c r="Z2526" s="104"/>
      <c r="AA2526" s="104"/>
      <c r="AB2526" s="104"/>
      <c r="AC2526" s="104"/>
      <c r="AD2526" s="104"/>
      <c r="AE2526" s="104"/>
      <c r="AF2526" s="104"/>
      <c r="AG2526" s="104"/>
      <c r="AH2526" s="104"/>
      <c r="AI2526" s="104"/>
      <c r="AJ2526" s="104"/>
      <c r="AK2526" s="104"/>
      <c r="AL2526" s="104"/>
      <c r="AM2526" s="104"/>
      <c r="AN2526" s="104"/>
      <c r="AO2526" s="104"/>
      <c r="AP2526" s="104"/>
      <c r="AQ2526" s="104"/>
      <c r="AR2526" s="104"/>
      <c r="AS2526" s="104"/>
      <c r="AT2526" s="104"/>
      <c r="AU2526" s="104"/>
      <c r="AV2526" s="104"/>
      <c r="AW2526" s="104"/>
      <c r="AX2526" s="104"/>
      <c r="AY2526" s="104"/>
      <c r="AZ2526" s="104"/>
      <c r="BA2526" s="104"/>
      <c r="BB2526" s="104"/>
      <c r="BC2526" s="104"/>
      <c r="BD2526" s="104"/>
      <c r="BE2526" s="104"/>
      <c r="BF2526" s="104"/>
      <c r="BG2526" s="104"/>
      <c r="BH2526" s="104"/>
      <c r="BI2526" s="104"/>
      <c r="BJ2526" s="104"/>
      <c r="BK2526" s="104"/>
      <c r="BL2526" s="104"/>
      <c r="BM2526" s="104"/>
      <c r="BN2526" s="104"/>
      <c r="BO2526" s="104"/>
      <c r="BP2526" s="104"/>
      <c r="BQ2526" s="104"/>
      <c r="BR2526" s="104"/>
      <c r="BS2526" s="104"/>
      <c r="BT2526" s="104"/>
      <c r="BU2526" s="104"/>
      <c r="BV2526" s="104"/>
      <c r="BW2526" s="104"/>
      <c r="BX2526" s="104"/>
      <c r="BY2526" s="104"/>
      <c r="BZ2526" s="104"/>
      <c r="CA2526" s="104"/>
      <c r="CB2526" s="104"/>
      <c r="CC2526" s="104"/>
      <c r="CD2526" s="104"/>
      <c r="CE2526" s="104"/>
      <c r="CF2526" s="104"/>
      <c r="CG2526" s="104"/>
      <c r="CH2526" s="104"/>
      <c r="CI2526" s="104"/>
      <c r="CJ2526" s="104"/>
      <c r="CK2526" s="104"/>
      <c r="CL2526" s="104"/>
      <c r="CM2526" s="104"/>
      <c r="CN2526" s="104"/>
      <c r="CO2526" s="104"/>
      <c r="CP2526" s="104"/>
      <c r="CQ2526" s="104"/>
      <c r="CR2526" s="104"/>
      <c r="CS2526" s="104"/>
      <c r="CT2526" s="104"/>
      <c r="CU2526" s="104"/>
      <c r="CV2526" s="104"/>
      <c r="CW2526" s="104"/>
      <c r="CX2526" s="104"/>
      <c r="CY2526" s="104"/>
      <c r="CZ2526" s="104"/>
      <c r="DA2526" s="104"/>
      <c r="DB2526" s="104"/>
      <c r="DC2526" s="104"/>
      <c r="DD2526" s="104"/>
      <c r="DE2526" s="104"/>
      <c r="DF2526" s="104"/>
      <c r="DG2526" s="104"/>
      <c r="DH2526" s="104"/>
      <c r="DI2526" s="104"/>
      <c r="DJ2526" s="107"/>
    </row>
    <row r="2527" spans="1:114" x14ac:dyDescent="0.2">
      <c r="A2527" s="164"/>
      <c r="B2527" s="165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Q2527" s="116"/>
      <c r="R2527" s="116"/>
      <c r="S2527" s="116"/>
      <c r="T2527" s="116"/>
      <c r="U2527" s="116"/>
      <c r="V2527" s="116"/>
      <c r="W2527" s="116"/>
      <c r="X2527" s="116"/>
      <c r="Y2527" s="122"/>
      <c r="Z2527" s="104"/>
      <c r="AA2527" s="104"/>
      <c r="AB2527" s="104"/>
      <c r="AC2527" s="104"/>
      <c r="AD2527" s="104"/>
      <c r="AE2527" s="104"/>
      <c r="AF2527" s="104"/>
      <c r="AG2527" s="104"/>
      <c r="AH2527" s="104"/>
      <c r="AI2527" s="104"/>
      <c r="AJ2527" s="104"/>
      <c r="AK2527" s="104"/>
      <c r="AL2527" s="104"/>
      <c r="AM2527" s="104"/>
      <c r="AN2527" s="104"/>
      <c r="AO2527" s="104"/>
      <c r="AP2527" s="104"/>
      <c r="AQ2527" s="104"/>
      <c r="AR2527" s="104"/>
      <c r="AS2527" s="104"/>
      <c r="AT2527" s="104"/>
      <c r="AU2527" s="104"/>
      <c r="AV2527" s="104"/>
      <c r="AW2527" s="104"/>
      <c r="AX2527" s="104"/>
      <c r="AY2527" s="104"/>
      <c r="AZ2527" s="104"/>
      <c r="BA2527" s="104"/>
      <c r="BB2527" s="104"/>
      <c r="BC2527" s="104"/>
      <c r="BD2527" s="104"/>
      <c r="BE2527" s="104"/>
      <c r="BF2527" s="104"/>
      <c r="BG2527" s="104"/>
      <c r="BH2527" s="104"/>
      <c r="BI2527" s="104"/>
      <c r="BJ2527" s="104"/>
      <c r="BK2527" s="104"/>
      <c r="BL2527" s="104"/>
      <c r="BM2527" s="104"/>
      <c r="BN2527" s="104"/>
      <c r="BO2527" s="104"/>
      <c r="BP2527" s="104"/>
      <c r="BQ2527" s="104"/>
      <c r="BR2527" s="104"/>
      <c r="BS2527" s="104"/>
      <c r="BT2527" s="104"/>
      <c r="BU2527" s="104"/>
      <c r="BV2527" s="104"/>
      <c r="BW2527" s="104"/>
      <c r="BX2527" s="104"/>
      <c r="BY2527" s="104"/>
      <c r="BZ2527" s="104"/>
      <c r="CA2527" s="104"/>
      <c r="CB2527" s="104"/>
      <c r="CC2527" s="104"/>
      <c r="CD2527" s="104"/>
      <c r="CE2527" s="104"/>
      <c r="CF2527" s="104"/>
      <c r="CG2527" s="104"/>
      <c r="CH2527" s="104"/>
      <c r="CI2527" s="104"/>
      <c r="CJ2527" s="104"/>
      <c r="CK2527" s="104"/>
      <c r="CL2527" s="104"/>
      <c r="CM2527" s="104"/>
      <c r="CN2527" s="104"/>
      <c r="CO2527" s="104"/>
      <c r="CP2527" s="104"/>
      <c r="CQ2527" s="104"/>
      <c r="CR2527" s="104"/>
      <c r="CS2527" s="104"/>
      <c r="CT2527" s="104"/>
      <c r="CU2527" s="104"/>
      <c r="CV2527" s="104"/>
      <c r="CW2527" s="104"/>
      <c r="CX2527" s="104"/>
      <c r="CY2527" s="104"/>
      <c r="CZ2527" s="104"/>
      <c r="DA2527" s="104"/>
      <c r="DB2527" s="104"/>
      <c r="DC2527" s="104"/>
      <c r="DD2527" s="104"/>
      <c r="DE2527" s="104"/>
      <c r="DF2527" s="104"/>
      <c r="DG2527" s="104"/>
      <c r="DH2527" s="104"/>
      <c r="DI2527" s="104"/>
      <c r="DJ2527" s="107"/>
    </row>
    <row r="2528" spans="1:114" x14ac:dyDescent="0.2">
      <c r="A2528" s="164"/>
      <c r="B2528" s="165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Q2528" s="116"/>
      <c r="R2528" s="116"/>
      <c r="S2528" s="116"/>
      <c r="T2528" s="116"/>
      <c r="U2528" s="116"/>
      <c r="V2528" s="116"/>
      <c r="W2528" s="116"/>
      <c r="X2528" s="116"/>
      <c r="Y2528" s="122"/>
      <c r="Z2528" s="104"/>
      <c r="AA2528" s="104"/>
      <c r="AB2528" s="104"/>
      <c r="AC2528" s="104"/>
      <c r="AD2528" s="104"/>
      <c r="AE2528" s="104"/>
      <c r="AF2528" s="104"/>
      <c r="AG2528" s="104"/>
      <c r="AH2528" s="104"/>
      <c r="AI2528" s="104"/>
      <c r="AJ2528" s="104"/>
      <c r="AK2528" s="104"/>
      <c r="AL2528" s="104"/>
      <c r="AM2528" s="104"/>
      <c r="AN2528" s="104"/>
      <c r="AO2528" s="104"/>
      <c r="AP2528" s="104"/>
      <c r="AQ2528" s="104"/>
      <c r="AR2528" s="104"/>
      <c r="AS2528" s="104"/>
      <c r="AT2528" s="104"/>
      <c r="AU2528" s="104"/>
      <c r="AV2528" s="104"/>
      <c r="AW2528" s="104"/>
      <c r="AX2528" s="104"/>
      <c r="AY2528" s="104"/>
      <c r="AZ2528" s="104"/>
      <c r="BA2528" s="104"/>
      <c r="BB2528" s="104"/>
      <c r="BC2528" s="104"/>
      <c r="BD2528" s="104"/>
      <c r="BE2528" s="104"/>
      <c r="BF2528" s="104"/>
      <c r="BG2528" s="104"/>
      <c r="BH2528" s="104"/>
      <c r="BI2528" s="104"/>
      <c r="BJ2528" s="104"/>
      <c r="BK2528" s="104"/>
      <c r="BL2528" s="104"/>
      <c r="BM2528" s="104"/>
      <c r="BN2528" s="104"/>
      <c r="BO2528" s="104"/>
      <c r="BP2528" s="104"/>
      <c r="BQ2528" s="104"/>
      <c r="BR2528" s="104"/>
      <c r="BS2528" s="104"/>
      <c r="BT2528" s="104"/>
      <c r="BU2528" s="104"/>
      <c r="BV2528" s="104"/>
      <c r="BW2528" s="104"/>
      <c r="BX2528" s="104"/>
      <c r="BY2528" s="104"/>
      <c r="BZ2528" s="104"/>
      <c r="CA2528" s="104"/>
      <c r="CB2528" s="104"/>
      <c r="CC2528" s="104"/>
      <c r="CD2528" s="104"/>
      <c r="CE2528" s="104"/>
      <c r="CF2528" s="104"/>
      <c r="CG2528" s="104"/>
      <c r="CH2528" s="104"/>
      <c r="CI2528" s="104"/>
      <c r="CJ2528" s="104"/>
      <c r="CK2528" s="104"/>
      <c r="CL2528" s="104"/>
      <c r="CM2528" s="104"/>
      <c r="CN2528" s="104"/>
      <c r="CO2528" s="104"/>
      <c r="CP2528" s="104"/>
      <c r="CQ2528" s="104"/>
      <c r="CR2528" s="104"/>
      <c r="CS2528" s="104"/>
      <c r="CT2528" s="104"/>
      <c r="CU2528" s="104"/>
      <c r="CV2528" s="104"/>
      <c r="CW2528" s="104"/>
      <c r="CX2528" s="104"/>
      <c r="CY2528" s="104"/>
      <c r="CZ2528" s="104"/>
      <c r="DA2528" s="104"/>
      <c r="DB2528" s="104"/>
      <c r="DC2528" s="104"/>
      <c r="DD2528" s="104"/>
      <c r="DE2528" s="104"/>
      <c r="DF2528" s="104"/>
      <c r="DG2528" s="104"/>
      <c r="DH2528" s="104"/>
      <c r="DI2528" s="104"/>
      <c r="DJ2528" s="107"/>
    </row>
    <row r="2529" spans="1:114" x14ac:dyDescent="0.2">
      <c r="A2529" s="164"/>
      <c r="B2529" s="165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Q2529" s="116"/>
      <c r="R2529" s="116"/>
      <c r="S2529" s="116"/>
      <c r="T2529" s="116"/>
      <c r="U2529" s="116"/>
      <c r="V2529" s="116"/>
      <c r="W2529" s="116"/>
      <c r="X2529" s="116"/>
      <c r="Y2529" s="122"/>
      <c r="Z2529" s="104"/>
      <c r="AA2529" s="104"/>
      <c r="AB2529" s="104"/>
      <c r="AC2529" s="104"/>
      <c r="AD2529" s="104"/>
      <c r="AE2529" s="104"/>
      <c r="AF2529" s="104"/>
      <c r="AG2529" s="104"/>
      <c r="AH2529" s="104"/>
      <c r="AI2529" s="104"/>
      <c r="AJ2529" s="104"/>
      <c r="AK2529" s="104"/>
      <c r="AL2529" s="104"/>
      <c r="AM2529" s="104"/>
      <c r="AN2529" s="104"/>
      <c r="AO2529" s="104"/>
      <c r="AP2529" s="104"/>
      <c r="AQ2529" s="104"/>
      <c r="AR2529" s="104"/>
      <c r="AS2529" s="104"/>
      <c r="AT2529" s="104"/>
      <c r="AU2529" s="104"/>
      <c r="AV2529" s="104"/>
      <c r="AW2529" s="104"/>
      <c r="AX2529" s="104"/>
      <c r="AY2529" s="104"/>
      <c r="AZ2529" s="104"/>
      <c r="BA2529" s="104"/>
      <c r="BB2529" s="104"/>
      <c r="BC2529" s="104"/>
      <c r="BD2529" s="104"/>
      <c r="BE2529" s="104"/>
      <c r="BF2529" s="104"/>
      <c r="BG2529" s="104"/>
      <c r="BH2529" s="104"/>
      <c r="BI2529" s="104"/>
      <c r="BJ2529" s="104"/>
      <c r="BK2529" s="104"/>
      <c r="BL2529" s="104"/>
      <c r="BM2529" s="104"/>
      <c r="BN2529" s="104"/>
      <c r="BO2529" s="104"/>
      <c r="BP2529" s="104"/>
      <c r="BQ2529" s="104"/>
      <c r="BR2529" s="104"/>
      <c r="BS2529" s="104"/>
      <c r="BT2529" s="104"/>
      <c r="BU2529" s="104"/>
      <c r="BV2529" s="104"/>
      <c r="BW2529" s="104"/>
      <c r="BX2529" s="104"/>
      <c r="BY2529" s="104"/>
      <c r="BZ2529" s="104"/>
      <c r="CA2529" s="104"/>
      <c r="CB2529" s="104"/>
      <c r="CC2529" s="104"/>
      <c r="CD2529" s="104"/>
      <c r="CE2529" s="104"/>
      <c r="CF2529" s="104"/>
      <c r="CG2529" s="104"/>
      <c r="CH2529" s="104"/>
      <c r="CI2529" s="104"/>
      <c r="CJ2529" s="104"/>
      <c r="CK2529" s="104"/>
      <c r="CL2529" s="104"/>
      <c r="CM2529" s="104"/>
      <c r="CN2529" s="104"/>
      <c r="CO2529" s="104"/>
      <c r="CP2529" s="104"/>
      <c r="CQ2529" s="104"/>
      <c r="CR2529" s="104"/>
      <c r="CS2529" s="104"/>
      <c r="CT2529" s="104"/>
      <c r="CU2529" s="104"/>
      <c r="CV2529" s="104"/>
      <c r="CW2529" s="104"/>
      <c r="CX2529" s="104"/>
      <c r="CY2529" s="104"/>
      <c r="CZ2529" s="104"/>
      <c r="DA2529" s="104"/>
      <c r="DB2529" s="104"/>
      <c r="DC2529" s="104"/>
      <c r="DD2529" s="104"/>
      <c r="DE2529" s="104"/>
      <c r="DF2529" s="104"/>
      <c r="DG2529" s="104"/>
      <c r="DH2529" s="104"/>
      <c r="DI2529" s="104"/>
      <c r="DJ2529" s="107"/>
    </row>
    <row r="2530" spans="1:114" x14ac:dyDescent="0.2">
      <c r="A2530" s="164"/>
      <c r="B2530" s="165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Q2530" s="116"/>
      <c r="R2530" s="116"/>
      <c r="S2530" s="116"/>
      <c r="T2530" s="116"/>
      <c r="U2530" s="116"/>
      <c r="V2530" s="116"/>
      <c r="W2530" s="116"/>
      <c r="X2530" s="116"/>
      <c r="Y2530" s="122"/>
      <c r="Z2530" s="104"/>
      <c r="AA2530" s="104"/>
      <c r="AB2530" s="104"/>
      <c r="AC2530" s="104"/>
      <c r="AD2530" s="104"/>
      <c r="AE2530" s="104"/>
      <c r="AF2530" s="104"/>
      <c r="AG2530" s="104"/>
      <c r="AH2530" s="104"/>
      <c r="AI2530" s="104"/>
      <c r="AJ2530" s="104"/>
      <c r="AK2530" s="104"/>
      <c r="AL2530" s="104"/>
      <c r="AM2530" s="104"/>
      <c r="AN2530" s="104"/>
      <c r="AO2530" s="104"/>
      <c r="AP2530" s="104"/>
      <c r="AQ2530" s="104"/>
      <c r="AR2530" s="104"/>
      <c r="AS2530" s="104"/>
      <c r="AT2530" s="104"/>
      <c r="AU2530" s="104"/>
      <c r="AV2530" s="104"/>
      <c r="AW2530" s="104"/>
      <c r="AX2530" s="104"/>
      <c r="AY2530" s="104"/>
      <c r="AZ2530" s="104"/>
      <c r="BA2530" s="104"/>
      <c r="BB2530" s="104"/>
      <c r="BC2530" s="104"/>
      <c r="BD2530" s="104"/>
      <c r="BE2530" s="104"/>
      <c r="BF2530" s="104"/>
      <c r="BG2530" s="104"/>
      <c r="BH2530" s="104"/>
      <c r="BI2530" s="104"/>
      <c r="BJ2530" s="104"/>
      <c r="BK2530" s="104"/>
      <c r="BL2530" s="104"/>
      <c r="BM2530" s="104"/>
      <c r="BN2530" s="104"/>
      <c r="BO2530" s="104"/>
      <c r="BP2530" s="104"/>
      <c r="BQ2530" s="104"/>
      <c r="BR2530" s="104"/>
      <c r="BS2530" s="104"/>
      <c r="BT2530" s="104"/>
      <c r="BU2530" s="104"/>
      <c r="BV2530" s="104"/>
      <c r="BW2530" s="104"/>
      <c r="BX2530" s="104"/>
      <c r="BY2530" s="104"/>
      <c r="BZ2530" s="104"/>
      <c r="CA2530" s="104"/>
      <c r="CB2530" s="104"/>
      <c r="CC2530" s="104"/>
      <c r="CD2530" s="104"/>
      <c r="CE2530" s="104"/>
      <c r="CF2530" s="104"/>
      <c r="CG2530" s="104"/>
      <c r="CH2530" s="104"/>
      <c r="CI2530" s="104"/>
      <c r="CJ2530" s="104"/>
      <c r="CK2530" s="104"/>
      <c r="CL2530" s="104"/>
      <c r="CM2530" s="104"/>
      <c r="CN2530" s="104"/>
      <c r="CO2530" s="104"/>
      <c r="CP2530" s="104"/>
      <c r="CQ2530" s="104"/>
      <c r="CR2530" s="104"/>
      <c r="CS2530" s="104"/>
      <c r="CT2530" s="104"/>
      <c r="CU2530" s="104"/>
      <c r="CV2530" s="104"/>
      <c r="CW2530" s="104"/>
      <c r="CX2530" s="104"/>
      <c r="CY2530" s="104"/>
      <c r="CZ2530" s="104"/>
      <c r="DA2530" s="104"/>
      <c r="DB2530" s="104"/>
      <c r="DC2530" s="104"/>
      <c r="DD2530" s="104"/>
      <c r="DE2530" s="104"/>
      <c r="DF2530" s="104"/>
      <c r="DG2530" s="104"/>
      <c r="DH2530" s="104"/>
      <c r="DI2530" s="104"/>
      <c r="DJ2530" s="107"/>
    </row>
    <row r="2531" spans="1:114" x14ac:dyDescent="0.2">
      <c r="A2531" s="164"/>
      <c r="B2531" s="165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Q2531" s="116"/>
      <c r="R2531" s="116"/>
      <c r="S2531" s="116"/>
      <c r="T2531" s="116"/>
      <c r="U2531" s="116"/>
      <c r="V2531" s="116"/>
      <c r="W2531" s="116"/>
      <c r="X2531" s="116"/>
      <c r="Y2531" s="122"/>
      <c r="Z2531" s="104"/>
      <c r="AA2531" s="104"/>
      <c r="AB2531" s="104"/>
      <c r="AC2531" s="104"/>
      <c r="AD2531" s="104"/>
      <c r="AE2531" s="104"/>
      <c r="AF2531" s="104"/>
      <c r="AG2531" s="104"/>
      <c r="AH2531" s="104"/>
      <c r="AI2531" s="104"/>
      <c r="AJ2531" s="104"/>
      <c r="AK2531" s="104"/>
      <c r="AL2531" s="104"/>
      <c r="AM2531" s="104"/>
      <c r="AN2531" s="104"/>
      <c r="AO2531" s="104"/>
      <c r="AP2531" s="104"/>
      <c r="AQ2531" s="104"/>
      <c r="AR2531" s="104"/>
      <c r="AS2531" s="104"/>
      <c r="AT2531" s="104"/>
      <c r="AU2531" s="104"/>
      <c r="AV2531" s="104"/>
      <c r="AW2531" s="104"/>
      <c r="AX2531" s="104"/>
      <c r="AY2531" s="104"/>
      <c r="AZ2531" s="104"/>
      <c r="BA2531" s="104"/>
      <c r="BB2531" s="104"/>
      <c r="BC2531" s="104"/>
      <c r="BD2531" s="104"/>
      <c r="BE2531" s="104"/>
      <c r="BF2531" s="104"/>
      <c r="BG2531" s="104"/>
      <c r="BH2531" s="104"/>
      <c r="BI2531" s="104"/>
      <c r="BJ2531" s="104"/>
      <c r="BK2531" s="104"/>
      <c r="BL2531" s="104"/>
      <c r="BM2531" s="104"/>
      <c r="BN2531" s="104"/>
      <c r="BO2531" s="104"/>
      <c r="BP2531" s="104"/>
      <c r="BQ2531" s="104"/>
      <c r="BR2531" s="104"/>
      <c r="BS2531" s="104"/>
      <c r="BT2531" s="104"/>
      <c r="BU2531" s="104"/>
      <c r="BV2531" s="104"/>
      <c r="BW2531" s="104"/>
      <c r="BX2531" s="104"/>
      <c r="BY2531" s="104"/>
      <c r="BZ2531" s="104"/>
      <c r="CA2531" s="104"/>
      <c r="CB2531" s="104"/>
      <c r="CC2531" s="104"/>
      <c r="CD2531" s="104"/>
      <c r="CE2531" s="104"/>
      <c r="CF2531" s="104"/>
      <c r="CG2531" s="104"/>
      <c r="CH2531" s="104"/>
      <c r="CI2531" s="104"/>
      <c r="CJ2531" s="104"/>
      <c r="CK2531" s="104"/>
      <c r="CL2531" s="104"/>
      <c r="CM2531" s="104"/>
      <c r="CN2531" s="104"/>
      <c r="CO2531" s="104"/>
      <c r="CP2531" s="104"/>
      <c r="CQ2531" s="104"/>
      <c r="CR2531" s="104"/>
      <c r="CS2531" s="104"/>
      <c r="CT2531" s="104"/>
      <c r="CU2531" s="104"/>
      <c r="CV2531" s="104"/>
      <c r="CW2531" s="104"/>
      <c r="CX2531" s="104"/>
      <c r="CY2531" s="104"/>
      <c r="CZ2531" s="104"/>
      <c r="DA2531" s="104"/>
      <c r="DB2531" s="104"/>
      <c r="DC2531" s="104"/>
      <c r="DD2531" s="104"/>
      <c r="DE2531" s="104"/>
      <c r="DF2531" s="104"/>
      <c r="DG2531" s="104"/>
      <c r="DH2531" s="104"/>
      <c r="DI2531" s="104"/>
      <c r="DJ2531" s="107"/>
    </row>
    <row r="2532" spans="1:114" x14ac:dyDescent="0.2">
      <c r="A2532" s="164"/>
      <c r="B2532" s="165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Q2532" s="116"/>
      <c r="R2532" s="116"/>
      <c r="S2532" s="116"/>
      <c r="T2532" s="116"/>
      <c r="U2532" s="116"/>
      <c r="V2532" s="116"/>
      <c r="W2532" s="116"/>
      <c r="X2532" s="116"/>
      <c r="Y2532" s="122"/>
      <c r="Z2532" s="104"/>
      <c r="AA2532" s="104"/>
      <c r="AB2532" s="104"/>
      <c r="AC2532" s="104"/>
      <c r="AD2532" s="104"/>
      <c r="AE2532" s="104"/>
      <c r="AF2532" s="104"/>
      <c r="AG2532" s="104"/>
      <c r="AH2532" s="104"/>
      <c r="AI2532" s="104"/>
      <c r="AJ2532" s="104"/>
      <c r="AK2532" s="104"/>
      <c r="AL2532" s="104"/>
      <c r="AM2532" s="104"/>
      <c r="AN2532" s="104"/>
      <c r="AO2532" s="104"/>
      <c r="AP2532" s="104"/>
      <c r="AQ2532" s="104"/>
      <c r="AR2532" s="104"/>
      <c r="AS2532" s="104"/>
      <c r="AT2532" s="104"/>
      <c r="AU2532" s="104"/>
      <c r="AV2532" s="104"/>
      <c r="AW2532" s="104"/>
      <c r="AX2532" s="104"/>
      <c r="AY2532" s="104"/>
      <c r="AZ2532" s="104"/>
      <c r="BA2532" s="104"/>
      <c r="BB2532" s="104"/>
      <c r="BC2532" s="104"/>
      <c r="BD2532" s="104"/>
      <c r="BE2532" s="104"/>
      <c r="BF2532" s="104"/>
      <c r="BG2532" s="104"/>
      <c r="BH2532" s="104"/>
      <c r="BI2532" s="104"/>
      <c r="BJ2532" s="104"/>
      <c r="BK2532" s="104"/>
      <c r="BL2532" s="104"/>
      <c r="BM2532" s="104"/>
      <c r="BN2532" s="104"/>
      <c r="BO2532" s="104"/>
      <c r="BP2532" s="104"/>
      <c r="BQ2532" s="104"/>
      <c r="BR2532" s="104"/>
      <c r="BS2532" s="104"/>
      <c r="BT2532" s="104"/>
      <c r="BU2532" s="104"/>
      <c r="BV2532" s="104"/>
      <c r="BW2532" s="104"/>
      <c r="BX2532" s="104"/>
      <c r="BY2532" s="104"/>
      <c r="BZ2532" s="104"/>
      <c r="CA2532" s="104"/>
      <c r="CB2532" s="104"/>
      <c r="CC2532" s="104"/>
      <c r="CD2532" s="104"/>
      <c r="CE2532" s="104"/>
      <c r="CF2532" s="104"/>
      <c r="CG2532" s="104"/>
      <c r="CH2532" s="104"/>
      <c r="CI2532" s="104"/>
      <c r="CJ2532" s="104"/>
      <c r="CK2532" s="104"/>
      <c r="CL2532" s="104"/>
      <c r="CM2532" s="104"/>
      <c r="CN2532" s="104"/>
      <c r="CO2532" s="104"/>
      <c r="CP2532" s="104"/>
      <c r="CQ2532" s="104"/>
      <c r="CR2532" s="104"/>
      <c r="CS2532" s="104"/>
      <c r="CT2532" s="104"/>
      <c r="CU2532" s="104"/>
      <c r="CV2532" s="104"/>
      <c r="CW2532" s="104"/>
      <c r="CX2532" s="104"/>
      <c r="CY2532" s="104"/>
      <c r="CZ2532" s="104"/>
      <c r="DA2532" s="104"/>
      <c r="DB2532" s="104"/>
      <c r="DC2532" s="104"/>
      <c r="DD2532" s="104"/>
      <c r="DE2532" s="104"/>
      <c r="DF2532" s="104"/>
      <c r="DG2532" s="104"/>
      <c r="DH2532" s="104"/>
      <c r="DI2532" s="104"/>
      <c r="DJ2532" s="107"/>
    </row>
    <row r="2533" spans="1:114" x14ac:dyDescent="0.2">
      <c r="A2533" s="164"/>
      <c r="B2533" s="165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Q2533" s="116"/>
      <c r="R2533" s="116"/>
      <c r="S2533" s="116"/>
      <c r="T2533" s="116"/>
      <c r="U2533" s="116"/>
      <c r="V2533" s="116"/>
      <c r="W2533" s="116"/>
      <c r="X2533" s="116"/>
      <c r="Y2533" s="122"/>
      <c r="Z2533" s="104"/>
      <c r="AA2533" s="104"/>
      <c r="AB2533" s="104"/>
      <c r="AC2533" s="104"/>
      <c r="AD2533" s="104"/>
      <c r="AE2533" s="104"/>
      <c r="AF2533" s="104"/>
      <c r="AG2533" s="104"/>
      <c r="AH2533" s="104"/>
      <c r="AI2533" s="104"/>
      <c r="AJ2533" s="104"/>
      <c r="AK2533" s="104"/>
      <c r="AL2533" s="104"/>
      <c r="AM2533" s="104"/>
      <c r="AN2533" s="104"/>
      <c r="AO2533" s="104"/>
      <c r="AP2533" s="104"/>
      <c r="AQ2533" s="104"/>
      <c r="AR2533" s="104"/>
      <c r="AS2533" s="104"/>
      <c r="AT2533" s="104"/>
      <c r="AU2533" s="104"/>
      <c r="AV2533" s="104"/>
      <c r="AW2533" s="104"/>
      <c r="AX2533" s="104"/>
      <c r="AY2533" s="104"/>
      <c r="AZ2533" s="104"/>
      <c r="BA2533" s="104"/>
      <c r="BB2533" s="104"/>
      <c r="BC2533" s="104"/>
      <c r="BD2533" s="104"/>
      <c r="BE2533" s="104"/>
      <c r="BF2533" s="104"/>
      <c r="BG2533" s="104"/>
      <c r="BH2533" s="104"/>
      <c r="BI2533" s="104"/>
      <c r="BJ2533" s="104"/>
      <c r="BK2533" s="104"/>
      <c r="BL2533" s="104"/>
      <c r="BM2533" s="104"/>
      <c r="BN2533" s="104"/>
      <c r="BO2533" s="104"/>
      <c r="BP2533" s="104"/>
      <c r="BQ2533" s="104"/>
      <c r="BR2533" s="104"/>
      <c r="BS2533" s="104"/>
      <c r="BT2533" s="104"/>
      <c r="BU2533" s="104"/>
      <c r="BV2533" s="104"/>
      <c r="BW2533" s="104"/>
      <c r="BX2533" s="104"/>
      <c r="BY2533" s="104"/>
      <c r="BZ2533" s="104"/>
      <c r="CA2533" s="104"/>
      <c r="CB2533" s="104"/>
      <c r="CC2533" s="104"/>
      <c r="CD2533" s="104"/>
      <c r="CE2533" s="104"/>
      <c r="CF2533" s="104"/>
      <c r="CG2533" s="104"/>
      <c r="CH2533" s="104"/>
      <c r="CI2533" s="104"/>
      <c r="CJ2533" s="104"/>
      <c r="CK2533" s="104"/>
      <c r="CL2533" s="104"/>
      <c r="CM2533" s="104"/>
      <c r="CN2533" s="104"/>
      <c r="CO2533" s="104"/>
      <c r="CP2533" s="104"/>
      <c r="CQ2533" s="104"/>
      <c r="CR2533" s="104"/>
      <c r="CS2533" s="104"/>
      <c r="CT2533" s="104"/>
      <c r="CU2533" s="104"/>
      <c r="CV2533" s="104"/>
      <c r="CW2533" s="104"/>
      <c r="CX2533" s="104"/>
      <c r="CY2533" s="104"/>
      <c r="CZ2533" s="104"/>
      <c r="DA2533" s="104"/>
      <c r="DB2533" s="104"/>
      <c r="DC2533" s="104"/>
      <c r="DD2533" s="104"/>
      <c r="DE2533" s="104"/>
      <c r="DF2533" s="104"/>
      <c r="DG2533" s="104"/>
      <c r="DH2533" s="104"/>
      <c r="DI2533" s="104"/>
      <c r="DJ2533" s="107"/>
    </row>
    <row r="2534" spans="1:114" x14ac:dyDescent="0.2">
      <c r="A2534" s="164"/>
      <c r="B2534" s="165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Q2534" s="116"/>
      <c r="R2534" s="116"/>
      <c r="S2534" s="116"/>
      <c r="T2534" s="116"/>
      <c r="U2534" s="116"/>
      <c r="V2534" s="116"/>
      <c r="W2534" s="116"/>
      <c r="X2534" s="116"/>
      <c r="Y2534" s="122"/>
      <c r="Z2534" s="104"/>
      <c r="AA2534" s="104"/>
      <c r="AB2534" s="104"/>
      <c r="AC2534" s="104"/>
      <c r="AD2534" s="104"/>
      <c r="AE2534" s="104"/>
      <c r="AF2534" s="104"/>
      <c r="AG2534" s="104"/>
      <c r="AH2534" s="104"/>
      <c r="AI2534" s="104"/>
      <c r="AJ2534" s="104"/>
      <c r="AK2534" s="104"/>
      <c r="AL2534" s="104"/>
      <c r="AM2534" s="104"/>
      <c r="AN2534" s="104"/>
      <c r="AO2534" s="104"/>
      <c r="AP2534" s="104"/>
      <c r="AQ2534" s="104"/>
      <c r="AR2534" s="104"/>
      <c r="AS2534" s="104"/>
      <c r="AT2534" s="104"/>
      <c r="AU2534" s="104"/>
      <c r="AV2534" s="104"/>
      <c r="AW2534" s="104"/>
      <c r="AX2534" s="104"/>
      <c r="AY2534" s="104"/>
      <c r="AZ2534" s="104"/>
      <c r="BA2534" s="104"/>
      <c r="BB2534" s="104"/>
      <c r="BC2534" s="104"/>
      <c r="BD2534" s="104"/>
      <c r="BE2534" s="104"/>
      <c r="BF2534" s="104"/>
      <c r="BG2534" s="104"/>
      <c r="BH2534" s="104"/>
      <c r="BI2534" s="104"/>
      <c r="BJ2534" s="104"/>
      <c r="BK2534" s="104"/>
      <c r="BL2534" s="104"/>
      <c r="BM2534" s="104"/>
      <c r="BN2534" s="104"/>
      <c r="BO2534" s="104"/>
      <c r="BP2534" s="104"/>
      <c r="BQ2534" s="104"/>
      <c r="BR2534" s="104"/>
      <c r="BS2534" s="104"/>
      <c r="BT2534" s="104"/>
      <c r="BU2534" s="104"/>
      <c r="BV2534" s="104"/>
      <c r="BW2534" s="104"/>
      <c r="BX2534" s="104"/>
      <c r="BY2534" s="104"/>
      <c r="BZ2534" s="104"/>
      <c r="CA2534" s="104"/>
      <c r="CB2534" s="104"/>
      <c r="CC2534" s="104"/>
      <c r="CD2534" s="104"/>
      <c r="CE2534" s="104"/>
      <c r="CF2534" s="104"/>
      <c r="CG2534" s="104"/>
      <c r="CH2534" s="104"/>
      <c r="CI2534" s="104"/>
      <c r="CJ2534" s="104"/>
      <c r="CK2534" s="104"/>
      <c r="CL2534" s="104"/>
      <c r="CM2534" s="104"/>
      <c r="CN2534" s="104"/>
      <c r="CO2534" s="104"/>
      <c r="CP2534" s="104"/>
      <c r="CQ2534" s="104"/>
      <c r="CR2534" s="104"/>
      <c r="CS2534" s="104"/>
      <c r="CT2534" s="104"/>
      <c r="CU2534" s="104"/>
      <c r="CV2534" s="104"/>
      <c r="CW2534" s="104"/>
      <c r="CX2534" s="104"/>
      <c r="CY2534" s="104"/>
      <c r="CZ2534" s="104"/>
      <c r="DA2534" s="104"/>
      <c r="DB2534" s="104"/>
      <c r="DC2534" s="104"/>
      <c r="DD2534" s="104"/>
      <c r="DE2534" s="104"/>
      <c r="DF2534" s="104"/>
      <c r="DG2534" s="104"/>
      <c r="DH2534" s="104"/>
      <c r="DI2534" s="104"/>
      <c r="DJ2534" s="107"/>
    </row>
    <row r="2535" spans="1:114" x14ac:dyDescent="0.2">
      <c r="A2535" s="164"/>
      <c r="B2535" s="165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Q2535" s="116"/>
      <c r="R2535" s="116"/>
      <c r="S2535" s="116"/>
      <c r="T2535" s="116"/>
      <c r="U2535" s="116"/>
      <c r="V2535" s="116"/>
      <c r="W2535" s="116"/>
      <c r="X2535" s="116"/>
      <c r="Y2535" s="122"/>
      <c r="Z2535" s="104"/>
      <c r="AA2535" s="104"/>
      <c r="AB2535" s="104"/>
      <c r="AC2535" s="104"/>
      <c r="AD2535" s="104"/>
      <c r="AE2535" s="104"/>
      <c r="AF2535" s="104"/>
      <c r="AG2535" s="104"/>
      <c r="AH2535" s="104"/>
      <c r="AI2535" s="104"/>
      <c r="AJ2535" s="104"/>
      <c r="AK2535" s="104"/>
      <c r="AL2535" s="104"/>
      <c r="AM2535" s="104"/>
      <c r="AN2535" s="104"/>
      <c r="AO2535" s="104"/>
      <c r="AP2535" s="104"/>
      <c r="AQ2535" s="104"/>
      <c r="AR2535" s="104"/>
      <c r="AS2535" s="104"/>
      <c r="AT2535" s="104"/>
      <c r="AU2535" s="104"/>
      <c r="AV2535" s="104"/>
      <c r="AW2535" s="104"/>
      <c r="AX2535" s="104"/>
      <c r="AY2535" s="104"/>
      <c r="AZ2535" s="104"/>
      <c r="BA2535" s="104"/>
      <c r="BB2535" s="104"/>
      <c r="BC2535" s="104"/>
      <c r="BD2535" s="104"/>
      <c r="BE2535" s="104"/>
      <c r="BF2535" s="104"/>
      <c r="BG2535" s="104"/>
      <c r="BH2535" s="104"/>
      <c r="BI2535" s="104"/>
      <c r="BJ2535" s="104"/>
      <c r="BK2535" s="104"/>
      <c r="BL2535" s="104"/>
      <c r="BM2535" s="104"/>
      <c r="BN2535" s="104"/>
      <c r="BO2535" s="104"/>
      <c r="BP2535" s="104"/>
      <c r="BQ2535" s="104"/>
      <c r="BR2535" s="104"/>
      <c r="BS2535" s="104"/>
      <c r="BT2535" s="104"/>
      <c r="BU2535" s="104"/>
      <c r="BV2535" s="104"/>
      <c r="BW2535" s="104"/>
      <c r="BX2535" s="104"/>
      <c r="BY2535" s="104"/>
      <c r="BZ2535" s="104"/>
      <c r="CA2535" s="104"/>
      <c r="CB2535" s="104"/>
      <c r="CC2535" s="104"/>
      <c r="CD2535" s="104"/>
      <c r="CE2535" s="104"/>
      <c r="CF2535" s="104"/>
      <c r="CG2535" s="104"/>
      <c r="CH2535" s="104"/>
      <c r="CI2535" s="104"/>
      <c r="CJ2535" s="104"/>
      <c r="CK2535" s="104"/>
      <c r="CL2535" s="104"/>
      <c r="CM2535" s="104"/>
      <c r="CN2535" s="104"/>
      <c r="CO2535" s="104"/>
      <c r="CP2535" s="104"/>
      <c r="CQ2535" s="104"/>
      <c r="CR2535" s="104"/>
      <c r="CS2535" s="104"/>
      <c r="CT2535" s="104"/>
      <c r="CU2535" s="104"/>
      <c r="CV2535" s="104"/>
      <c r="CW2535" s="104"/>
      <c r="CX2535" s="104"/>
      <c r="CY2535" s="104"/>
      <c r="CZ2535" s="104"/>
      <c r="DA2535" s="104"/>
      <c r="DB2535" s="104"/>
      <c r="DC2535" s="104"/>
      <c r="DD2535" s="104"/>
      <c r="DE2535" s="104"/>
      <c r="DF2535" s="104"/>
      <c r="DG2535" s="104"/>
      <c r="DH2535" s="104"/>
      <c r="DI2535" s="104"/>
      <c r="DJ2535" s="107"/>
    </row>
    <row r="2536" spans="1:114" x14ac:dyDescent="0.2">
      <c r="A2536" s="164"/>
      <c r="B2536" s="165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Q2536" s="116"/>
      <c r="R2536" s="116"/>
      <c r="S2536" s="116"/>
      <c r="T2536" s="116"/>
      <c r="U2536" s="116"/>
      <c r="V2536" s="116"/>
      <c r="W2536" s="116"/>
      <c r="X2536" s="116"/>
      <c r="Y2536" s="122"/>
      <c r="Z2536" s="104"/>
      <c r="AA2536" s="104"/>
      <c r="AB2536" s="104"/>
      <c r="AC2536" s="104"/>
      <c r="AD2536" s="104"/>
      <c r="AE2536" s="104"/>
      <c r="AF2536" s="104"/>
      <c r="AG2536" s="104"/>
      <c r="AH2536" s="104"/>
      <c r="AI2536" s="104"/>
      <c r="AJ2536" s="104"/>
      <c r="AK2536" s="104"/>
      <c r="AL2536" s="104"/>
      <c r="AM2536" s="104"/>
      <c r="AN2536" s="104"/>
      <c r="AO2536" s="104"/>
      <c r="AP2536" s="104"/>
      <c r="AQ2536" s="104"/>
      <c r="AR2536" s="104"/>
      <c r="AS2536" s="104"/>
      <c r="AT2536" s="104"/>
      <c r="AU2536" s="104"/>
      <c r="AV2536" s="104"/>
      <c r="AW2536" s="104"/>
      <c r="AX2536" s="104"/>
      <c r="AY2536" s="104"/>
      <c r="AZ2536" s="104"/>
      <c r="BA2536" s="104"/>
      <c r="BB2536" s="104"/>
      <c r="BC2536" s="104"/>
      <c r="BD2536" s="104"/>
      <c r="BE2536" s="104"/>
      <c r="BF2536" s="104"/>
      <c r="BG2536" s="104"/>
      <c r="BH2536" s="104"/>
      <c r="BI2536" s="104"/>
      <c r="BJ2536" s="104"/>
      <c r="BK2536" s="104"/>
      <c r="BL2536" s="104"/>
      <c r="BM2536" s="104"/>
      <c r="BN2536" s="104"/>
      <c r="BO2536" s="104"/>
      <c r="BP2536" s="104"/>
      <c r="BQ2536" s="104"/>
      <c r="BR2536" s="104"/>
      <c r="BS2536" s="104"/>
      <c r="BT2536" s="104"/>
      <c r="BU2536" s="104"/>
      <c r="BV2536" s="104"/>
      <c r="BW2536" s="104"/>
      <c r="BX2536" s="104"/>
      <c r="BY2536" s="104"/>
      <c r="BZ2536" s="104"/>
      <c r="CA2536" s="104"/>
      <c r="CB2536" s="104"/>
      <c r="CC2536" s="104"/>
      <c r="CD2536" s="104"/>
      <c r="CE2536" s="104"/>
      <c r="CF2536" s="104"/>
      <c r="CG2536" s="104"/>
      <c r="CH2536" s="104"/>
      <c r="CI2536" s="104"/>
      <c r="CJ2536" s="104"/>
      <c r="CK2536" s="104"/>
      <c r="CL2536" s="104"/>
      <c r="CM2536" s="104"/>
      <c r="CN2536" s="104"/>
      <c r="CO2536" s="104"/>
      <c r="CP2536" s="104"/>
      <c r="CQ2536" s="104"/>
      <c r="CR2536" s="104"/>
      <c r="CS2536" s="104"/>
      <c r="CT2536" s="104"/>
      <c r="CU2536" s="104"/>
      <c r="CV2536" s="104"/>
      <c r="CW2536" s="104"/>
      <c r="CX2536" s="104"/>
      <c r="CY2536" s="104"/>
      <c r="CZ2536" s="104"/>
      <c r="DA2536" s="104"/>
      <c r="DB2536" s="104"/>
      <c r="DC2536" s="104"/>
      <c r="DD2536" s="104"/>
      <c r="DE2536" s="104"/>
      <c r="DF2536" s="104"/>
      <c r="DG2536" s="104"/>
      <c r="DH2536" s="104"/>
      <c r="DI2536" s="104"/>
      <c r="DJ2536" s="107"/>
    </row>
    <row r="2537" spans="1:114" x14ac:dyDescent="0.2">
      <c r="A2537" s="164"/>
      <c r="B2537" s="165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Q2537" s="116"/>
      <c r="R2537" s="116"/>
      <c r="S2537" s="116"/>
      <c r="T2537" s="116"/>
      <c r="U2537" s="116"/>
      <c r="V2537" s="116"/>
      <c r="W2537" s="116"/>
      <c r="X2537" s="116"/>
      <c r="Y2537" s="122"/>
      <c r="Z2537" s="104"/>
      <c r="AA2537" s="104"/>
      <c r="AB2537" s="104"/>
      <c r="AC2537" s="104"/>
      <c r="AD2537" s="104"/>
      <c r="AE2537" s="104"/>
      <c r="AF2537" s="104"/>
      <c r="AG2537" s="104"/>
      <c r="AH2537" s="104"/>
      <c r="AI2537" s="104"/>
      <c r="AJ2537" s="104"/>
      <c r="AK2537" s="104"/>
      <c r="AL2537" s="104"/>
      <c r="AM2537" s="104"/>
      <c r="AN2537" s="104"/>
      <c r="AO2537" s="104"/>
      <c r="AP2537" s="104"/>
      <c r="AQ2537" s="104"/>
      <c r="AR2537" s="104"/>
      <c r="AS2537" s="104"/>
      <c r="AT2537" s="104"/>
      <c r="AU2537" s="104"/>
      <c r="AV2537" s="104"/>
      <c r="AW2537" s="104"/>
      <c r="AX2537" s="104"/>
      <c r="AY2537" s="104"/>
      <c r="AZ2537" s="104"/>
      <c r="BA2537" s="104"/>
      <c r="BB2537" s="104"/>
      <c r="BC2537" s="104"/>
      <c r="BD2537" s="104"/>
      <c r="BE2537" s="104"/>
      <c r="BF2537" s="104"/>
      <c r="BG2537" s="104"/>
      <c r="BH2537" s="104"/>
      <c r="BI2537" s="104"/>
      <c r="BJ2537" s="104"/>
      <c r="BK2537" s="104"/>
      <c r="BL2537" s="104"/>
      <c r="BM2537" s="104"/>
      <c r="BN2537" s="104"/>
      <c r="BO2537" s="104"/>
      <c r="BP2537" s="104"/>
      <c r="BQ2537" s="104"/>
      <c r="BR2537" s="104"/>
      <c r="BS2537" s="104"/>
      <c r="BT2537" s="104"/>
      <c r="BU2537" s="104"/>
      <c r="BV2537" s="104"/>
      <c r="BW2537" s="104"/>
      <c r="BX2537" s="104"/>
      <c r="BY2537" s="104"/>
      <c r="BZ2537" s="104"/>
      <c r="CA2537" s="104"/>
      <c r="CB2537" s="104"/>
      <c r="CC2537" s="104"/>
      <c r="CD2537" s="104"/>
      <c r="CE2537" s="104"/>
      <c r="CF2537" s="104"/>
      <c r="CG2537" s="104"/>
      <c r="CH2537" s="104"/>
      <c r="CI2537" s="104"/>
      <c r="CJ2537" s="104"/>
      <c r="CK2537" s="104"/>
      <c r="CL2537" s="104"/>
      <c r="CM2537" s="104"/>
      <c r="CN2537" s="104"/>
      <c r="CO2537" s="104"/>
      <c r="CP2537" s="104"/>
      <c r="CQ2537" s="104"/>
      <c r="CR2537" s="104"/>
      <c r="CS2537" s="104"/>
      <c r="CT2537" s="104"/>
      <c r="CU2537" s="104"/>
      <c r="CV2537" s="104"/>
      <c r="CW2537" s="104"/>
      <c r="CX2537" s="104"/>
      <c r="CY2537" s="104"/>
      <c r="CZ2537" s="104"/>
      <c r="DA2537" s="104"/>
      <c r="DB2537" s="104"/>
      <c r="DC2537" s="104"/>
      <c r="DD2537" s="104"/>
      <c r="DE2537" s="104"/>
      <c r="DF2537" s="104"/>
      <c r="DG2537" s="104"/>
      <c r="DH2537" s="104"/>
      <c r="DI2537" s="104"/>
      <c r="DJ2537" s="107"/>
    </row>
    <row r="2538" spans="1:114" x14ac:dyDescent="0.2">
      <c r="A2538" s="164"/>
      <c r="B2538" s="165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Q2538" s="116"/>
      <c r="R2538" s="116"/>
      <c r="S2538" s="116"/>
      <c r="T2538" s="116"/>
      <c r="U2538" s="116"/>
      <c r="V2538" s="116"/>
      <c r="W2538" s="116"/>
      <c r="X2538" s="116"/>
      <c r="Y2538" s="122"/>
      <c r="Z2538" s="104"/>
      <c r="AA2538" s="104"/>
      <c r="AB2538" s="104"/>
      <c r="AC2538" s="104"/>
      <c r="AD2538" s="104"/>
      <c r="AE2538" s="104"/>
      <c r="AF2538" s="104"/>
      <c r="AG2538" s="104"/>
      <c r="AH2538" s="104"/>
      <c r="AI2538" s="104"/>
      <c r="AJ2538" s="104"/>
      <c r="AK2538" s="104"/>
      <c r="AL2538" s="104"/>
      <c r="AM2538" s="104"/>
      <c r="AN2538" s="104"/>
      <c r="AO2538" s="104"/>
      <c r="AP2538" s="104"/>
      <c r="AQ2538" s="104"/>
      <c r="AR2538" s="104"/>
      <c r="AS2538" s="104"/>
      <c r="AT2538" s="104"/>
      <c r="AU2538" s="104"/>
      <c r="AV2538" s="104"/>
      <c r="AW2538" s="104"/>
      <c r="AX2538" s="104"/>
      <c r="AY2538" s="104"/>
      <c r="AZ2538" s="104"/>
      <c r="BA2538" s="104"/>
      <c r="BB2538" s="104"/>
      <c r="BC2538" s="104"/>
      <c r="BD2538" s="104"/>
      <c r="BE2538" s="104"/>
      <c r="BF2538" s="104"/>
      <c r="BG2538" s="104"/>
      <c r="BH2538" s="104"/>
      <c r="BI2538" s="104"/>
      <c r="BJ2538" s="104"/>
      <c r="BK2538" s="104"/>
      <c r="BL2538" s="104"/>
      <c r="BM2538" s="104"/>
      <c r="BN2538" s="104"/>
      <c r="BO2538" s="104"/>
      <c r="BP2538" s="104"/>
      <c r="BQ2538" s="104"/>
      <c r="BR2538" s="104"/>
      <c r="BS2538" s="104"/>
      <c r="BT2538" s="104"/>
      <c r="BU2538" s="104"/>
      <c r="BV2538" s="104"/>
      <c r="BW2538" s="104"/>
      <c r="BX2538" s="104"/>
      <c r="BY2538" s="104"/>
      <c r="BZ2538" s="104"/>
      <c r="CA2538" s="104"/>
      <c r="CB2538" s="104"/>
      <c r="CC2538" s="104"/>
      <c r="CD2538" s="104"/>
      <c r="CE2538" s="104"/>
      <c r="CF2538" s="104"/>
      <c r="CG2538" s="104"/>
      <c r="CH2538" s="104"/>
      <c r="CI2538" s="104"/>
      <c r="CJ2538" s="104"/>
      <c r="CK2538" s="104"/>
      <c r="CL2538" s="104"/>
      <c r="CM2538" s="104"/>
      <c r="CN2538" s="104"/>
      <c r="CO2538" s="104"/>
      <c r="CP2538" s="104"/>
      <c r="CQ2538" s="104"/>
      <c r="CR2538" s="104"/>
      <c r="CS2538" s="104"/>
      <c r="CT2538" s="104"/>
      <c r="CU2538" s="104"/>
      <c r="CV2538" s="104"/>
      <c r="CW2538" s="104"/>
      <c r="CX2538" s="104"/>
      <c r="CY2538" s="104"/>
      <c r="CZ2538" s="104"/>
      <c r="DA2538" s="104"/>
      <c r="DB2538" s="104"/>
      <c r="DC2538" s="104"/>
      <c r="DD2538" s="104"/>
      <c r="DE2538" s="104"/>
      <c r="DF2538" s="104"/>
      <c r="DG2538" s="104"/>
      <c r="DH2538" s="104"/>
      <c r="DI2538" s="104"/>
      <c r="DJ2538" s="107"/>
    </row>
    <row r="2539" spans="1:114" x14ac:dyDescent="0.2">
      <c r="A2539" s="164"/>
      <c r="B2539" s="165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Q2539" s="116"/>
      <c r="R2539" s="116"/>
      <c r="S2539" s="116"/>
      <c r="T2539" s="116"/>
      <c r="U2539" s="116"/>
      <c r="V2539" s="116"/>
      <c r="W2539" s="116"/>
      <c r="X2539" s="116"/>
      <c r="Y2539" s="122"/>
      <c r="Z2539" s="104"/>
      <c r="AA2539" s="104"/>
      <c r="AB2539" s="104"/>
      <c r="AC2539" s="104"/>
      <c r="AD2539" s="104"/>
      <c r="AE2539" s="104"/>
      <c r="AF2539" s="104"/>
      <c r="AG2539" s="104"/>
      <c r="AH2539" s="104"/>
      <c r="AI2539" s="104"/>
      <c r="AJ2539" s="104"/>
      <c r="AK2539" s="104"/>
      <c r="AL2539" s="104"/>
      <c r="AM2539" s="104"/>
      <c r="AN2539" s="104"/>
      <c r="AO2539" s="104"/>
      <c r="AP2539" s="104"/>
      <c r="AQ2539" s="104"/>
      <c r="AR2539" s="104"/>
      <c r="AS2539" s="104"/>
      <c r="AT2539" s="104"/>
      <c r="AU2539" s="104"/>
      <c r="AV2539" s="104"/>
      <c r="AW2539" s="104"/>
      <c r="AX2539" s="104"/>
      <c r="AY2539" s="104"/>
      <c r="AZ2539" s="104"/>
      <c r="BA2539" s="104"/>
      <c r="BB2539" s="104"/>
      <c r="BC2539" s="104"/>
      <c r="BD2539" s="104"/>
      <c r="BE2539" s="104"/>
      <c r="BF2539" s="104"/>
      <c r="BG2539" s="104"/>
      <c r="BH2539" s="104"/>
      <c r="BI2539" s="104"/>
      <c r="BJ2539" s="104"/>
      <c r="BK2539" s="104"/>
      <c r="BL2539" s="104"/>
      <c r="BM2539" s="104"/>
      <c r="BN2539" s="104"/>
      <c r="BO2539" s="104"/>
      <c r="BP2539" s="104"/>
      <c r="BQ2539" s="104"/>
      <c r="BR2539" s="104"/>
      <c r="BS2539" s="104"/>
      <c r="BT2539" s="104"/>
      <c r="BU2539" s="104"/>
      <c r="BV2539" s="104"/>
      <c r="BW2539" s="104"/>
      <c r="BX2539" s="104"/>
      <c r="BY2539" s="104"/>
      <c r="BZ2539" s="104"/>
      <c r="CA2539" s="104"/>
      <c r="CB2539" s="104"/>
      <c r="CC2539" s="104"/>
      <c r="CD2539" s="104"/>
      <c r="CE2539" s="104"/>
      <c r="CF2539" s="104"/>
      <c r="CG2539" s="104"/>
      <c r="CH2539" s="104"/>
      <c r="CI2539" s="104"/>
      <c r="CJ2539" s="104"/>
      <c r="CK2539" s="104"/>
      <c r="CL2539" s="104"/>
      <c r="CM2539" s="104"/>
      <c r="CN2539" s="104"/>
      <c r="CO2539" s="104"/>
      <c r="CP2539" s="104"/>
      <c r="CQ2539" s="104"/>
      <c r="CR2539" s="104"/>
      <c r="CS2539" s="104"/>
      <c r="CT2539" s="104"/>
      <c r="CU2539" s="104"/>
      <c r="CV2539" s="104"/>
      <c r="CW2539" s="104"/>
      <c r="CX2539" s="104"/>
      <c r="CY2539" s="104"/>
      <c r="CZ2539" s="104"/>
      <c r="DA2539" s="104"/>
      <c r="DB2539" s="104"/>
      <c r="DC2539" s="104"/>
      <c r="DD2539" s="104"/>
      <c r="DE2539" s="104"/>
      <c r="DF2539" s="104"/>
      <c r="DG2539" s="104"/>
      <c r="DH2539" s="104"/>
      <c r="DI2539" s="104"/>
      <c r="DJ2539" s="107"/>
    </row>
    <row r="2540" spans="1:114" x14ac:dyDescent="0.2">
      <c r="A2540" s="164"/>
      <c r="B2540" s="165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Q2540" s="116"/>
      <c r="R2540" s="116"/>
      <c r="S2540" s="116"/>
      <c r="T2540" s="116"/>
      <c r="U2540" s="116"/>
      <c r="V2540" s="116"/>
      <c r="W2540" s="116"/>
      <c r="X2540" s="116"/>
      <c r="Y2540" s="122"/>
      <c r="Z2540" s="104"/>
      <c r="AA2540" s="104"/>
      <c r="AB2540" s="104"/>
      <c r="AC2540" s="104"/>
      <c r="AD2540" s="104"/>
      <c r="AE2540" s="104"/>
      <c r="AF2540" s="104"/>
      <c r="AG2540" s="104"/>
      <c r="AH2540" s="104"/>
      <c r="AI2540" s="104"/>
      <c r="AJ2540" s="104"/>
      <c r="AK2540" s="104"/>
      <c r="AL2540" s="104"/>
      <c r="AM2540" s="104"/>
      <c r="AN2540" s="104"/>
      <c r="AO2540" s="104"/>
      <c r="AP2540" s="104"/>
      <c r="AQ2540" s="104"/>
      <c r="AR2540" s="104"/>
      <c r="AS2540" s="104"/>
      <c r="AT2540" s="104"/>
      <c r="AU2540" s="104"/>
      <c r="AV2540" s="104"/>
      <c r="AW2540" s="104"/>
      <c r="AX2540" s="104"/>
      <c r="AY2540" s="104"/>
      <c r="AZ2540" s="104"/>
      <c r="BA2540" s="104"/>
      <c r="BB2540" s="104"/>
      <c r="BC2540" s="104"/>
      <c r="BD2540" s="104"/>
      <c r="BE2540" s="104"/>
      <c r="BF2540" s="104"/>
      <c r="BG2540" s="104"/>
      <c r="BH2540" s="104"/>
      <c r="BI2540" s="104"/>
      <c r="BJ2540" s="104"/>
      <c r="BK2540" s="104"/>
      <c r="BL2540" s="104"/>
      <c r="BM2540" s="104"/>
      <c r="BN2540" s="104"/>
      <c r="BO2540" s="104"/>
      <c r="BP2540" s="104"/>
      <c r="BQ2540" s="104"/>
      <c r="BR2540" s="104"/>
      <c r="BS2540" s="104"/>
      <c r="BT2540" s="104"/>
      <c r="BU2540" s="104"/>
      <c r="BV2540" s="104"/>
      <c r="BW2540" s="104"/>
      <c r="BX2540" s="104"/>
      <c r="BY2540" s="104"/>
      <c r="BZ2540" s="104"/>
      <c r="CA2540" s="104"/>
      <c r="CB2540" s="104"/>
      <c r="CC2540" s="104"/>
      <c r="CD2540" s="104"/>
      <c r="CE2540" s="104"/>
      <c r="CF2540" s="104"/>
      <c r="CG2540" s="104"/>
      <c r="CH2540" s="104"/>
      <c r="CI2540" s="104"/>
      <c r="CJ2540" s="104"/>
      <c r="CK2540" s="104"/>
      <c r="CL2540" s="104"/>
      <c r="CM2540" s="104"/>
      <c r="CN2540" s="104"/>
      <c r="CO2540" s="104"/>
      <c r="CP2540" s="104"/>
      <c r="CQ2540" s="104"/>
      <c r="CR2540" s="104"/>
      <c r="CS2540" s="104"/>
      <c r="CT2540" s="104"/>
      <c r="CU2540" s="104"/>
      <c r="CV2540" s="104"/>
      <c r="CW2540" s="104"/>
      <c r="CX2540" s="104"/>
      <c r="CY2540" s="104"/>
      <c r="CZ2540" s="104"/>
      <c r="DA2540" s="104"/>
      <c r="DB2540" s="104"/>
      <c r="DC2540" s="104"/>
      <c r="DD2540" s="104"/>
      <c r="DE2540" s="104"/>
      <c r="DF2540" s="104"/>
      <c r="DG2540" s="104"/>
      <c r="DH2540" s="104"/>
      <c r="DI2540" s="104"/>
      <c r="DJ2540" s="107"/>
    </row>
    <row r="2541" spans="1:114" x14ac:dyDescent="0.2">
      <c r="A2541" s="164"/>
      <c r="B2541" s="165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Q2541" s="116"/>
      <c r="R2541" s="116"/>
      <c r="S2541" s="116"/>
      <c r="T2541" s="116"/>
      <c r="U2541" s="116"/>
      <c r="V2541" s="116"/>
      <c r="W2541" s="116"/>
      <c r="X2541" s="116"/>
      <c r="Y2541" s="122"/>
      <c r="Z2541" s="104"/>
      <c r="AA2541" s="104"/>
      <c r="AB2541" s="104"/>
      <c r="AC2541" s="104"/>
      <c r="AD2541" s="104"/>
      <c r="AE2541" s="104"/>
      <c r="AF2541" s="104"/>
      <c r="AG2541" s="104"/>
      <c r="AH2541" s="104"/>
      <c r="AI2541" s="104"/>
      <c r="AJ2541" s="104"/>
      <c r="AK2541" s="104"/>
      <c r="AL2541" s="104"/>
      <c r="AM2541" s="104"/>
      <c r="AN2541" s="104"/>
      <c r="AO2541" s="104"/>
      <c r="AP2541" s="104"/>
      <c r="AQ2541" s="104"/>
      <c r="AR2541" s="104"/>
      <c r="AS2541" s="104"/>
      <c r="AT2541" s="104"/>
      <c r="AU2541" s="104"/>
      <c r="AV2541" s="104"/>
      <c r="AW2541" s="104"/>
      <c r="AX2541" s="104"/>
      <c r="AY2541" s="104"/>
      <c r="AZ2541" s="104"/>
      <c r="BA2541" s="104"/>
      <c r="BB2541" s="104"/>
      <c r="BC2541" s="104"/>
      <c r="BD2541" s="104"/>
      <c r="BE2541" s="104"/>
      <c r="BF2541" s="104"/>
      <c r="BG2541" s="104"/>
      <c r="BH2541" s="104"/>
      <c r="BI2541" s="104"/>
      <c r="BJ2541" s="104"/>
      <c r="BK2541" s="104"/>
      <c r="BL2541" s="104"/>
      <c r="BM2541" s="104"/>
      <c r="BN2541" s="104"/>
      <c r="BO2541" s="104"/>
      <c r="BP2541" s="104"/>
      <c r="BQ2541" s="104"/>
      <c r="BR2541" s="104"/>
      <c r="BS2541" s="104"/>
      <c r="BT2541" s="104"/>
      <c r="BU2541" s="104"/>
      <c r="BV2541" s="104"/>
      <c r="BW2541" s="104"/>
      <c r="BX2541" s="104"/>
      <c r="BY2541" s="104"/>
      <c r="BZ2541" s="104"/>
      <c r="CA2541" s="104"/>
      <c r="CB2541" s="104"/>
      <c r="CC2541" s="104"/>
      <c r="CD2541" s="104"/>
      <c r="CE2541" s="104"/>
      <c r="CF2541" s="104"/>
      <c r="CG2541" s="104"/>
      <c r="CH2541" s="104"/>
      <c r="CI2541" s="104"/>
      <c r="CJ2541" s="104"/>
      <c r="CK2541" s="104"/>
      <c r="CL2541" s="104"/>
      <c r="CM2541" s="104"/>
      <c r="CN2541" s="104"/>
      <c r="CO2541" s="104"/>
      <c r="CP2541" s="104"/>
      <c r="CQ2541" s="104"/>
      <c r="CR2541" s="104"/>
      <c r="CS2541" s="104"/>
      <c r="CT2541" s="104"/>
      <c r="CU2541" s="104"/>
      <c r="CV2541" s="104"/>
      <c r="CW2541" s="104"/>
      <c r="CX2541" s="104"/>
      <c r="CY2541" s="104"/>
      <c r="CZ2541" s="104"/>
      <c r="DA2541" s="104"/>
      <c r="DB2541" s="104"/>
      <c r="DC2541" s="104"/>
      <c r="DD2541" s="104"/>
      <c r="DE2541" s="104"/>
      <c r="DF2541" s="104"/>
      <c r="DG2541" s="104"/>
      <c r="DH2541" s="104"/>
      <c r="DI2541" s="104"/>
      <c r="DJ2541" s="107"/>
    </row>
    <row r="2542" spans="1:114" x14ac:dyDescent="0.2">
      <c r="A2542" s="164"/>
      <c r="B2542" s="165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Q2542" s="116"/>
      <c r="R2542" s="116"/>
      <c r="S2542" s="116"/>
      <c r="T2542" s="116"/>
      <c r="U2542" s="116"/>
      <c r="V2542" s="116"/>
      <c r="W2542" s="116"/>
      <c r="X2542" s="116"/>
      <c r="Y2542" s="122"/>
      <c r="Z2542" s="104"/>
      <c r="AA2542" s="104"/>
      <c r="AB2542" s="104"/>
      <c r="AC2542" s="104"/>
      <c r="AD2542" s="104"/>
      <c r="AE2542" s="104"/>
      <c r="AF2542" s="104"/>
      <c r="AG2542" s="104"/>
      <c r="AH2542" s="104"/>
      <c r="AI2542" s="104"/>
      <c r="AJ2542" s="104"/>
      <c r="AK2542" s="104"/>
      <c r="AL2542" s="104"/>
      <c r="AM2542" s="104"/>
      <c r="AN2542" s="104"/>
      <c r="AO2542" s="104"/>
      <c r="AP2542" s="104"/>
      <c r="AQ2542" s="104"/>
      <c r="AR2542" s="104"/>
      <c r="AS2542" s="104"/>
      <c r="AT2542" s="104"/>
      <c r="AU2542" s="104"/>
      <c r="AV2542" s="104"/>
      <c r="AW2542" s="104"/>
      <c r="AX2542" s="104"/>
      <c r="AY2542" s="104"/>
      <c r="AZ2542" s="104"/>
      <c r="BA2542" s="104"/>
      <c r="BB2542" s="104"/>
      <c r="BC2542" s="104"/>
      <c r="BD2542" s="104"/>
      <c r="BE2542" s="104"/>
      <c r="BF2542" s="104"/>
      <c r="BG2542" s="104"/>
      <c r="BH2542" s="104"/>
      <c r="BI2542" s="104"/>
      <c r="BJ2542" s="104"/>
      <c r="BK2542" s="104"/>
      <c r="BL2542" s="104"/>
      <c r="BM2542" s="104"/>
      <c r="BN2542" s="104"/>
      <c r="BO2542" s="104"/>
      <c r="BP2542" s="104"/>
      <c r="BQ2542" s="104"/>
      <c r="BR2542" s="104"/>
      <c r="BS2542" s="104"/>
      <c r="BT2542" s="104"/>
      <c r="BU2542" s="104"/>
      <c r="BV2542" s="104"/>
      <c r="BW2542" s="104"/>
      <c r="BX2542" s="104"/>
      <c r="BY2542" s="104"/>
      <c r="BZ2542" s="104"/>
      <c r="CA2542" s="104"/>
      <c r="CB2542" s="104"/>
      <c r="CC2542" s="104"/>
      <c r="CD2542" s="104"/>
      <c r="CE2542" s="104"/>
      <c r="CF2542" s="104"/>
      <c r="CG2542" s="104"/>
      <c r="CH2542" s="104"/>
      <c r="CI2542" s="104"/>
      <c r="CJ2542" s="104"/>
      <c r="CK2542" s="104"/>
      <c r="CL2542" s="104"/>
      <c r="CM2542" s="104"/>
      <c r="CN2542" s="104"/>
      <c r="CO2542" s="104"/>
      <c r="CP2542" s="104"/>
      <c r="CQ2542" s="104"/>
      <c r="CR2542" s="104"/>
      <c r="CS2542" s="104"/>
      <c r="CT2542" s="104"/>
      <c r="CU2542" s="104"/>
      <c r="CV2542" s="104"/>
      <c r="CW2542" s="104"/>
      <c r="CX2542" s="104"/>
      <c r="CY2542" s="104"/>
      <c r="CZ2542" s="104"/>
      <c r="DA2542" s="104"/>
      <c r="DB2542" s="104"/>
      <c r="DC2542" s="104"/>
      <c r="DD2542" s="104"/>
      <c r="DE2542" s="104"/>
      <c r="DF2542" s="104"/>
      <c r="DG2542" s="104"/>
      <c r="DH2542" s="104"/>
      <c r="DI2542" s="104"/>
      <c r="DJ2542" s="107"/>
    </row>
    <row r="2543" spans="1:114" x14ac:dyDescent="0.2">
      <c r="A2543" s="164"/>
      <c r="B2543" s="165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Q2543" s="116"/>
      <c r="R2543" s="116"/>
      <c r="S2543" s="116"/>
      <c r="T2543" s="116"/>
      <c r="U2543" s="116"/>
      <c r="V2543" s="116"/>
      <c r="W2543" s="116"/>
      <c r="X2543" s="116"/>
      <c r="Y2543" s="122"/>
      <c r="Z2543" s="104"/>
      <c r="AA2543" s="104"/>
      <c r="AB2543" s="104"/>
      <c r="AC2543" s="104"/>
      <c r="AD2543" s="104"/>
      <c r="AE2543" s="104"/>
      <c r="AF2543" s="104"/>
      <c r="AG2543" s="104"/>
      <c r="AH2543" s="104"/>
      <c r="AI2543" s="104"/>
      <c r="AJ2543" s="104"/>
      <c r="AK2543" s="104"/>
      <c r="AL2543" s="104"/>
      <c r="AM2543" s="104"/>
      <c r="AN2543" s="104"/>
      <c r="AO2543" s="104"/>
      <c r="AP2543" s="104"/>
      <c r="AQ2543" s="104"/>
      <c r="AR2543" s="104"/>
      <c r="AS2543" s="104"/>
      <c r="AT2543" s="104"/>
      <c r="AU2543" s="104"/>
      <c r="AV2543" s="104"/>
      <c r="AW2543" s="104"/>
      <c r="AX2543" s="104"/>
      <c r="AY2543" s="104"/>
      <c r="AZ2543" s="104"/>
      <c r="BA2543" s="104"/>
      <c r="BB2543" s="104"/>
      <c r="BC2543" s="104"/>
      <c r="BD2543" s="104"/>
      <c r="BE2543" s="104"/>
      <c r="BF2543" s="104"/>
      <c r="BG2543" s="104"/>
      <c r="BH2543" s="104"/>
      <c r="BI2543" s="104"/>
      <c r="BJ2543" s="104"/>
      <c r="BK2543" s="104"/>
      <c r="BL2543" s="104"/>
      <c r="BM2543" s="104"/>
      <c r="BN2543" s="104"/>
      <c r="BO2543" s="104"/>
      <c r="BP2543" s="104"/>
      <c r="BQ2543" s="104"/>
      <c r="BR2543" s="104"/>
      <c r="BS2543" s="104"/>
      <c r="BT2543" s="104"/>
      <c r="BU2543" s="104"/>
      <c r="BV2543" s="104"/>
      <c r="BW2543" s="104"/>
      <c r="BX2543" s="104"/>
      <c r="BY2543" s="104"/>
      <c r="BZ2543" s="104"/>
      <c r="CA2543" s="104"/>
      <c r="CB2543" s="104"/>
      <c r="CC2543" s="104"/>
      <c r="CD2543" s="104"/>
      <c r="CE2543" s="104"/>
      <c r="CF2543" s="104"/>
      <c r="CG2543" s="104"/>
      <c r="CH2543" s="104"/>
      <c r="CI2543" s="104"/>
      <c r="CJ2543" s="104"/>
      <c r="CK2543" s="104"/>
      <c r="CL2543" s="104"/>
      <c r="CM2543" s="104"/>
      <c r="CN2543" s="104"/>
      <c r="CO2543" s="104"/>
      <c r="CP2543" s="104"/>
      <c r="CQ2543" s="104"/>
      <c r="CR2543" s="104"/>
      <c r="CS2543" s="104"/>
      <c r="CT2543" s="104"/>
      <c r="CU2543" s="104"/>
      <c r="CV2543" s="104"/>
      <c r="CW2543" s="104"/>
      <c r="CX2543" s="104"/>
      <c r="CY2543" s="104"/>
      <c r="CZ2543" s="104"/>
      <c r="DA2543" s="104"/>
      <c r="DB2543" s="104"/>
      <c r="DC2543" s="104"/>
      <c r="DD2543" s="104"/>
      <c r="DE2543" s="104"/>
      <c r="DF2543" s="104"/>
      <c r="DG2543" s="104"/>
      <c r="DH2543" s="104"/>
      <c r="DI2543" s="104"/>
      <c r="DJ2543" s="107"/>
    </row>
    <row r="2544" spans="1:114" x14ac:dyDescent="0.2">
      <c r="A2544" s="164"/>
      <c r="B2544" s="165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Q2544" s="116"/>
      <c r="R2544" s="116"/>
      <c r="S2544" s="116"/>
      <c r="T2544" s="116"/>
      <c r="U2544" s="116"/>
      <c r="V2544" s="116"/>
      <c r="W2544" s="116"/>
      <c r="X2544" s="116"/>
      <c r="Y2544" s="122"/>
      <c r="Z2544" s="104"/>
      <c r="AA2544" s="104"/>
      <c r="AB2544" s="104"/>
      <c r="AC2544" s="104"/>
      <c r="AD2544" s="104"/>
      <c r="AE2544" s="104"/>
      <c r="AF2544" s="104"/>
      <c r="AG2544" s="104"/>
      <c r="AH2544" s="104"/>
      <c r="AI2544" s="104"/>
      <c r="AJ2544" s="104"/>
      <c r="AK2544" s="104"/>
      <c r="AL2544" s="104"/>
      <c r="AM2544" s="104"/>
      <c r="AN2544" s="104"/>
      <c r="AO2544" s="104"/>
      <c r="AP2544" s="104"/>
      <c r="AQ2544" s="104"/>
      <c r="AR2544" s="104"/>
      <c r="AS2544" s="104"/>
      <c r="AT2544" s="104"/>
      <c r="AU2544" s="104"/>
      <c r="AV2544" s="104"/>
      <c r="AW2544" s="104"/>
      <c r="AX2544" s="104"/>
      <c r="AY2544" s="104"/>
      <c r="AZ2544" s="104"/>
      <c r="BA2544" s="104"/>
      <c r="BB2544" s="104"/>
      <c r="BC2544" s="104"/>
      <c r="BD2544" s="104"/>
      <c r="BE2544" s="104"/>
      <c r="BF2544" s="104"/>
      <c r="BG2544" s="104"/>
      <c r="BH2544" s="104"/>
      <c r="BI2544" s="104"/>
      <c r="BJ2544" s="104"/>
      <c r="BK2544" s="104"/>
      <c r="BL2544" s="104"/>
      <c r="BM2544" s="104"/>
      <c r="BN2544" s="104"/>
      <c r="BO2544" s="104"/>
      <c r="BP2544" s="104"/>
      <c r="BQ2544" s="104"/>
      <c r="BR2544" s="104"/>
      <c r="BS2544" s="104"/>
      <c r="BT2544" s="104"/>
      <c r="BU2544" s="104"/>
      <c r="BV2544" s="104"/>
      <c r="BW2544" s="104"/>
      <c r="BX2544" s="104"/>
      <c r="BY2544" s="104"/>
      <c r="BZ2544" s="104"/>
      <c r="CA2544" s="104"/>
      <c r="CB2544" s="104"/>
      <c r="CC2544" s="104"/>
      <c r="CD2544" s="104"/>
      <c r="CE2544" s="104"/>
      <c r="CF2544" s="104"/>
      <c r="CG2544" s="104"/>
      <c r="CH2544" s="104"/>
      <c r="CI2544" s="104"/>
      <c r="CJ2544" s="104"/>
      <c r="CK2544" s="104"/>
      <c r="CL2544" s="104"/>
      <c r="CM2544" s="104"/>
      <c r="CN2544" s="104"/>
      <c r="CO2544" s="104"/>
      <c r="CP2544" s="104"/>
      <c r="CQ2544" s="104"/>
      <c r="CR2544" s="104"/>
      <c r="CS2544" s="104"/>
      <c r="CT2544" s="104"/>
      <c r="CU2544" s="104"/>
      <c r="CV2544" s="104"/>
      <c r="CW2544" s="104"/>
      <c r="CX2544" s="104"/>
      <c r="CY2544" s="104"/>
      <c r="CZ2544" s="104"/>
      <c r="DA2544" s="104"/>
      <c r="DB2544" s="104"/>
      <c r="DC2544" s="104"/>
      <c r="DD2544" s="104"/>
      <c r="DE2544" s="104"/>
      <c r="DF2544" s="104"/>
      <c r="DG2544" s="104"/>
      <c r="DH2544" s="104"/>
      <c r="DI2544" s="104"/>
      <c r="DJ2544" s="107"/>
    </row>
    <row r="2545" spans="1:114" x14ac:dyDescent="0.2">
      <c r="A2545" s="164"/>
      <c r="B2545" s="165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Q2545" s="116"/>
      <c r="R2545" s="116"/>
      <c r="S2545" s="116"/>
      <c r="T2545" s="116"/>
      <c r="U2545" s="116"/>
      <c r="V2545" s="116"/>
      <c r="W2545" s="116"/>
      <c r="X2545" s="116"/>
      <c r="Y2545" s="122"/>
      <c r="Z2545" s="104"/>
      <c r="AA2545" s="104"/>
      <c r="AB2545" s="104"/>
      <c r="AC2545" s="104"/>
      <c r="AD2545" s="104"/>
      <c r="AE2545" s="104"/>
      <c r="AF2545" s="104"/>
      <c r="AG2545" s="104"/>
      <c r="AH2545" s="104"/>
      <c r="AI2545" s="104"/>
      <c r="AJ2545" s="104"/>
      <c r="AK2545" s="104"/>
      <c r="AL2545" s="104"/>
      <c r="AM2545" s="104"/>
      <c r="AN2545" s="104"/>
      <c r="AO2545" s="104"/>
      <c r="AP2545" s="104"/>
      <c r="AQ2545" s="104"/>
      <c r="AR2545" s="104"/>
      <c r="AS2545" s="104"/>
      <c r="AT2545" s="104"/>
      <c r="AU2545" s="104"/>
      <c r="AV2545" s="104"/>
      <c r="AW2545" s="104"/>
      <c r="AX2545" s="104"/>
      <c r="AY2545" s="104"/>
      <c r="AZ2545" s="104"/>
      <c r="BA2545" s="104"/>
      <c r="BB2545" s="104"/>
      <c r="BC2545" s="104"/>
      <c r="BD2545" s="104"/>
      <c r="BE2545" s="104"/>
      <c r="BF2545" s="104"/>
      <c r="BG2545" s="104"/>
      <c r="BH2545" s="104"/>
      <c r="BI2545" s="104"/>
      <c r="BJ2545" s="104"/>
      <c r="BK2545" s="104"/>
      <c r="BL2545" s="104"/>
      <c r="BM2545" s="104"/>
      <c r="BN2545" s="104"/>
      <c r="BO2545" s="104"/>
      <c r="BP2545" s="104"/>
      <c r="BQ2545" s="104"/>
      <c r="BR2545" s="104"/>
      <c r="BS2545" s="104"/>
      <c r="BT2545" s="104"/>
      <c r="BU2545" s="104"/>
      <c r="BV2545" s="104"/>
      <c r="BW2545" s="104"/>
      <c r="BX2545" s="104"/>
      <c r="BY2545" s="104"/>
      <c r="BZ2545" s="104"/>
      <c r="CA2545" s="104"/>
      <c r="CB2545" s="104"/>
      <c r="CC2545" s="104"/>
      <c r="CD2545" s="104"/>
      <c r="CE2545" s="104"/>
      <c r="CF2545" s="104"/>
      <c r="CG2545" s="104"/>
      <c r="CH2545" s="104"/>
      <c r="CI2545" s="104"/>
      <c r="CJ2545" s="104"/>
      <c r="CK2545" s="104"/>
      <c r="CL2545" s="104"/>
      <c r="CM2545" s="104"/>
      <c r="CN2545" s="104"/>
      <c r="CO2545" s="104"/>
      <c r="CP2545" s="104"/>
      <c r="CQ2545" s="104"/>
      <c r="CR2545" s="104"/>
      <c r="CS2545" s="104"/>
      <c r="CT2545" s="104"/>
      <c r="CU2545" s="104"/>
      <c r="CV2545" s="104"/>
      <c r="CW2545" s="104"/>
      <c r="CX2545" s="104"/>
      <c r="CY2545" s="104"/>
      <c r="CZ2545" s="104"/>
      <c r="DA2545" s="104"/>
      <c r="DB2545" s="104"/>
      <c r="DC2545" s="104"/>
      <c r="DD2545" s="104"/>
      <c r="DE2545" s="104"/>
      <c r="DF2545" s="104"/>
      <c r="DG2545" s="104"/>
      <c r="DH2545" s="104"/>
      <c r="DI2545" s="104"/>
      <c r="DJ2545" s="107"/>
    </row>
    <row r="2546" spans="1:114" x14ac:dyDescent="0.2">
      <c r="A2546" s="164"/>
      <c r="B2546" s="165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Q2546" s="116"/>
      <c r="R2546" s="116"/>
      <c r="S2546" s="116"/>
      <c r="T2546" s="116"/>
      <c r="U2546" s="116"/>
      <c r="V2546" s="116"/>
      <c r="W2546" s="116"/>
      <c r="X2546" s="116"/>
      <c r="Y2546" s="122"/>
      <c r="Z2546" s="104"/>
      <c r="AA2546" s="104"/>
      <c r="AB2546" s="104"/>
      <c r="AC2546" s="104"/>
      <c r="AD2546" s="104"/>
      <c r="AE2546" s="104"/>
      <c r="AF2546" s="104"/>
      <c r="AG2546" s="104"/>
      <c r="AH2546" s="104"/>
      <c r="AI2546" s="104"/>
      <c r="AJ2546" s="104"/>
      <c r="AK2546" s="104"/>
      <c r="AL2546" s="104"/>
      <c r="AM2546" s="104"/>
      <c r="AN2546" s="104"/>
      <c r="AO2546" s="104"/>
      <c r="AP2546" s="104"/>
      <c r="AQ2546" s="104"/>
      <c r="AR2546" s="104"/>
      <c r="AS2546" s="104"/>
      <c r="AT2546" s="104"/>
      <c r="AU2546" s="104"/>
      <c r="AV2546" s="104"/>
      <c r="AW2546" s="104"/>
      <c r="AX2546" s="104"/>
      <c r="AY2546" s="104"/>
      <c r="AZ2546" s="104"/>
      <c r="BA2546" s="104"/>
      <c r="BB2546" s="104"/>
      <c r="BC2546" s="104"/>
      <c r="BD2546" s="104"/>
      <c r="BE2546" s="104"/>
      <c r="BF2546" s="104"/>
      <c r="BG2546" s="104"/>
      <c r="BH2546" s="104"/>
      <c r="BI2546" s="104"/>
      <c r="BJ2546" s="104"/>
      <c r="BK2546" s="104"/>
      <c r="BL2546" s="104"/>
      <c r="BM2546" s="104"/>
      <c r="BN2546" s="104"/>
      <c r="BO2546" s="104"/>
      <c r="BP2546" s="104"/>
      <c r="BQ2546" s="104"/>
      <c r="BR2546" s="104"/>
      <c r="BS2546" s="104"/>
      <c r="BT2546" s="104"/>
      <c r="BU2546" s="104"/>
      <c r="BV2546" s="104"/>
      <c r="BW2546" s="104"/>
      <c r="BX2546" s="104"/>
      <c r="BY2546" s="104"/>
      <c r="BZ2546" s="104"/>
      <c r="CA2546" s="104"/>
      <c r="CB2546" s="104"/>
      <c r="CC2546" s="104"/>
      <c r="CD2546" s="104"/>
      <c r="CE2546" s="104"/>
      <c r="CF2546" s="104"/>
      <c r="CG2546" s="104"/>
      <c r="CH2546" s="104"/>
      <c r="CI2546" s="104"/>
      <c r="CJ2546" s="104"/>
      <c r="CK2546" s="104"/>
      <c r="CL2546" s="104"/>
      <c r="CM2546" s="104"/>
      <c r="CN2546" s="104"/>
      <c r="CO2546" s="104"/>
      <c r="CP2546" s="104"/>
      <c r="CQ2546" s="104"/>
      <c r="CR2546" s="104"/>
      <c r="CS2546" s="104"/>
      <c r="CT2546" s="104"/>
      <c r="CU2546" s="104"/>
      <c r="CV2546" s="104"/>
      <c r="CW2546" s="104"/>
      <c r="CX2546" s="104"/>
      <c r="CY2546" s="104"/>
      <c r="CZ2546" s="104"/>
      <c r="DA2546" s="104"/>
      <c r="DB2546" s="104"/>
      <c r="DC2546" s="104"/>
      <c r="DD2546" s="104"/>
      <c r="DE2546" s="104"/>
      <c r="DF2546" s="104"/>
      <c r="DG2546" s="104"/>
      <c r="DH2546" s="104"/>
      <c r="DI2546" s="104"/>
      <c r="DJ2546" s="107"/>
    </row>
    <row r="2547" spans="1:114" x14ac:dyDescent="0.2">
      <c r="A2547" s="164"/>
      <c r="B2547" s="165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Q2547" s="116"/>
      <c r="R2547" s="116"/>
      <c r="S2547" s="116"/>
      <c r="T2547" s="116"/>
      <c r="U2547" s="116"/>
      <c r="V2547" s="116"/>
      <c r="W2547" s="116"/>
      <c r="X2547" s="116"/>
      <c r="Y2547" s="122"/>
      <c r="Z2547" s="104"/>
      <c r="AA2547" s="104"/>
      <c r="AB2547" s="104"/>
      <c r="AC2547" s="104"/>
      <c r="AD2547" s="104"/>
      <c r="AE2547" s="104"/>
      <c r="AF2547" s="104"/>
      <c r="AG2547" s="104"/>
      <c r="AH2547" s="104"/>
      <c r="AI2547" s="104"/>
      <c r="AJ2547" s="104"/>
      <c r="AK2547" s="104"/>
      <c r="AL2547" s="104"/>
      <c r="AM2547" s="104"/>
      <c r="AN2547" s="104"/>
      <c r="AO2547" s="104"/>
      <c r="AP2547" s="104"/>
      <c r="AQ2547" s="104"/>
      <c r="AR2547" s="104"/>
      <c r="AS2547" s="104"/>
      <c r="AT2547" s="104"/>
      <c r="AU2547" s="104"/>
      <c r="AV2547" s="104"/>
      <c r="AW2547" s="104"/>
      <c r="AX2547" s="104"/>
      <c r="AY2547" s="104"/>
      <c r="AZ2547" s="104"/>
      <c r="BA2547" s="104"/>
      <c r="BB2547" s="104"/>
      <c r="BC2547" s="104"/>
      <c r="BD2547" s="104"/>
      <c r="BE2547" s="104"/>
      <c r="BF2547" s="104"/>
      <c r="BG2547" s="104"/>
      <c r="BH2547" s="104"/>
      <c r="BI2547" s="104"/>
      <c r="BJ2547" s="104"/>
      <c r="BK2547" s="104"/>
      <c r="BL2547" s="104"/>
      <c r="BM2547" s="104"/>
      <c r="BN2547" s="104"/>
      <c r="BO2547" s="104"/>
      <c r="BP2547" s="104"/>
      <c r="BQ2547" s="104"/>
      <c r="BR2547" s="104"/>
      <c r="BS2547" s="104"/>
      <c r="BT2547" s="104"/>
      <c r="BU2547" s="104"/>
      <c r="BV2547" s="104"/>
      <c r="BW2547" s="104"/>
      <c r="BX2547" s="104"/>
      <c r="BY2547" s="104"/>
      <c r="BZ2547" s="104"/>
      <c r="CA2547" s="104"/>
      <c r="CB2547" s="104"/>
      <c r="CC2547" s="104"/>
      <c r="CD2547" s="104"/>
      <c r="CE2547" s="104"/>
      <c r="CF2547" s="104"/>
      <c r="CG2547" s="104"/>
      <c r="CH2547" s="104"/>
      <c r="CI2547" s="104"/>
      <c r="CJ2547" s="104"/>
      <c r="CK2547" s="104"/>
      <c r="CL2547" s="104"/>
      <c r="CM2547" s="104"/>
      <c r="CN2547" s="104"/>
      <c r="CO2547" s="104"/>
      <c r="CP2547" s="104"/>
      <c r="CQ2547" s="104"/>
      <c r="CR2547" s="104"/>
      <c r="CS2547" s="104"/>
      <c r="CT2547" s="104"/>
      <c r="CU2547" s="104"/>
      <c r="CV2547" s="104"/>
      <c r="CW2547" s="104"/>
      <c r="CX2547" s="104"/>
      <c r="CY2547" s="104"/>
      <c r="CZ2547" s="104"/>
      <c r="DA2547" s="104"/>
      <c r="DB2547" s="104"/>
      <c r="DC2547" s="104"/>
      <c r="DD2547" s="104"/>
      <c r="DE2547" s="104"/>
      <c r="DF2547" s="104"/>
      <c r="DG2547" s="104"/>
      <c r="DH2547" s="104"/>
      <c r="DI2547" s="104"/>
      <c r="DJ2547" s="107"/>
    </row>
    <row r="2548" spans="1:114" x14ac:dyDescent="0.2">
      <c r="A2548" s="164"/>
      <c r="B2548" s="165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Q2548" s="116"/>
      <c r="R2548" s="116"/>
      <c r="S2548" s="116"/>
      <c r="T2548" s="116"/>
      <c r="U2548" s="116"/>
      <c r="V2548" s="116"/>
      <c r="W2548" s="116"/>
      <c r="X2548" s="116"/>
      <c r="Y2548" s="122"/>
      <c r="Z2548" s="104"/>
      <c r="AA2548" s="104"/>
      <c r="AB2548" s="104"/>
      <c r="AC2548" s="104"/>
      <c r="AD2548" s="104"/>
      <c r="AE2548" s="104"/>
      <c r="AF2548" s="104"/>
      <c r="AG2548" s="104"/>
      <c r="AH2548" s="104"/>
      <c r="AI2548" s="104"/>
      <c r="AJ2548" s="104"/>
      <c r="AK2548" s="104"/>
      <c r="AL2548" s="104"/>
      <c r="AM2548" s="104"/>
      <c r="AN2548" s="104"/>
      <c r="AO2548" s="104"/>
      <c r="AP2548" s="104"/>
      <c r="AQ2548" s="104"/>
      <c r="AR2548" s="104"/>
      <c r="AS2548" s="104"/>
      <c r="AT2548" s="104"/>
      <c r="AU2548" s="104"/>
      <c r="AV2548" s="104"/>
      <c r="AW2548" s="104"/>
      <c r="AX2548" s="104"/>
      <c r="AY2548" s="104"/>
      <c r="AZ2548" s="104"/>
      <c r="BA2548" s="104"/>
      <c r="BB2548" s="104"/>
      <c r="BC2548" s="104"/>
      <c r="BD2548" s="104"/>
      <c r="BE2548" s="104"/>
      <c r="BF2548" s="104"/>
      <c r="BG2548" s="104"/>
      <c r="BH2548" s="104"/>
      <c r="BI2548" s="104"/>
      <c r="BJ2548" s="104"/>
      <c r="BK2548" s="104"/>
      <c r="BL2548" s="104"/>
      <c r="BM2548" s="104"/>
      <c r="BN2548" s="104"/>
      <c r="BO2548" s="104"/>
      <c r="BP2548" s="104"/>
      <c r="BQ2548" s="104"/>
      <c r="BR2548" s="104"/>
      <c r="BS2548" s="104"/>
      <c r="BT2548" s="104"/>
      <c r="BU2548" s="104"/>
      <c r="BV2548" s="104"/>
      <c r="BW2548" s="104"/>
      <c r="BX2548" s="104"/>
      <c r="BY2548" s="104"/>
      <c r="BZ2548" s="104"/>
      <c r="CA2548" s="104"/>
      <c r="CB2548" s="104"/>
      <c r="CC2548" s="104"/>
      <c r="CD2548" s="104"/>
      <c r="CE2548" s="104"/>
      <c r="CF2548" s="104"/>
      <c r="CG2548" s="104"/>
      <c r="CH2548" s="104"/>
      <c r="CI2548" s="104"/>
      <c r="CJ2548" s="104"/>
      <c r="CK2548" s="104"/>
      <c r="CL2548" s="104"/>
      <c r="CM2548" s="104"/>
      <c r="CN2548" s="104"/>
      <c r="CO2548" s="104"/>
      <c r="CP2548" s="104"/>
      <c r="CQ2548" s="104"/>
      <c r="CR2548" s="104"/>
      <c r="CS2548" s="104"/>
      <c r="CT2548" s="104"/>
      <c r="CU2548" s="104"/>
      <c r="CV2548" s="104"/>
      <c r="CW2548" s="104"/>
      <c r="CX2548" s="104"/>
      <c r="CY2548" s="104"/>
      <c r="CZ2548" s="104"/>
      <c r="DA2548" s="104"/>
      <c r="DB2548" s="104"/>
      <c r="DC2548" s="104"/>
      <c r="DD2548" s="104"/>
      <c r="DE2548" s="104"/>
      <c r="DF2548" s="104"/>
      <c r="DG2548" s="104"/>
      <c r="DH2548" s="104"/>
      <c r="DI2548" s="104"/>
      <c r="DJ2548" s="107"/>
    </row>
    <row r="2549" spans="1:114" x14ac:dyDescent="0.2">
      <c r="A2549" s="164"/>
      <c r="B2549" s="165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Q2549" s="116"/>
      <c r="R2549" s="116"/>
      <c r="S2549" s="116"/>
      <c r="T2549" s="116"/>
      <c r="U2549" s="116"/>
      <c r="V2549" s="116"/>
      <c r="W2549" s="116"/>
      <c r="X2549" s="116"/>
      <c r="Y2549" s="122"/>
      <c r="Z2549" s="104"/>
      <c r="AA2549" s="104"/>
      <c r="AB2549" s="104"/>
      <c r="AC2549" s="104"/>
      <c r="AD2549" s="104"/>
      <c r="AE2549" s="104"/>
      <c r="AF2549" s="104"/>
      <c r="AG2549" s="104"/>
      <c r="AH2549" s="104"/>
      <c r="AI2549" s="104"/>
      <c r="AJ2549" s="104"/>
      <c r="AK2549" s="104"/>
      <c r="AL2549" s="104"/>
      <c r="AM2549" s="104"/>
      <c r="AN2549" s="104"/>
      <c r="AO2549" s="104"/>
      <c r="AP2549" s="104"/>
      <c r="AQ2549" s="104"/>
      <c r="AR2549" s="104"/>
      <c r="AS2549" s="104"/>
      <c r="AT2549" s="104"/>
      <c r="AU2549" s="104"/>
      <c r="AV2549" s="104"/>
      <c r="AW2549" s="104"/>
      <c r="AX2549" s="104"/>
      <c r="AY2549" s="104"/>
      <c r="AZ2549" s="104"/>
      <c r="BA2549" s="104"/>
      <c r="BB2549" s="104"/>
      <c r="BC2549" s="104"/>
      <c r="BD2549" s="104"/>
      <c r="BE2549" s="104"/>
      <c r="BF2549" s="104"/>
      <c r="BG2549" s="104"/>
      <c r="BH2549" s="104"/>
      <c r="BI2549" s="104"/>
      <c r="BJ2549" s="104"/>
      <c r="BK2549" s="104"/>
      <c r="BL2549" s="104"/>
      <c r="BM2549" s="104"/>
      <c r="BN2549" s="104"/>
      <c r="BO2549" s="104"/>
      <c r="BP2549" s="104"/>
      <c r="BQ2549" s="104"/>
      <c r="BR2549" s="104"/>
      <c r="BS2549" s="104"/>
      <c r="BT2549" s="104"/>
      <c r="BU2549" s="104"/>
      <c r="BV2549" s="104"/>
      <c r="BW2549" s="104"/>
      <c r="BX2549" s="104"/>
      <c r="BY2549" s="104"/>
      <c r="BZ2549" s="104"/>
      <c r="CA2549" s="104"/>
      <c r="CB2549" s="104"/>
      <c r="CC2549" s="104"/>
      <c r="CD2549" s="104"/>
      <c r="CE2549" s="104"/>
      <c r="CF2549" s="104"/>
      <c r="CG2549" s="104"/>
      <c r="CH2549" s="104"/>
      <c r="CI2549" s="104"/>
      <c r="CJ2549" s="104"/>
      <c r="CK2549" s="104"/>
      <c r="CL2549" s="104"/>
      <c r="CM2549" s="104"/>
      <c r="CN2549" s="104"/>
      <c r="CO2549" s="104"/>
      <c r="CP2549" s="104"/>
      <c r="CQ2549" s="104"/>
      <c r="CR2549" s="104"/>
      <c r="CS2549" s="104"/>
      <c r="CT2549" s="104"/>
      <c r="CU2549" s="104"/>
      <c r="CV2549" s="104"/>
      <c r="CW2549" s="104"/>
      <c r="CX2549" s="104"/>
      <c r="CY2549" s="104"/>
      <c r="CZ2549" s="104"/>
      <c r="DA2549" s="104"/>
      <c r="DB2549" s="104"/>
      <c r="DC2549" s="104"/>
      <c r="DD2549" s="104"/>
      <c r="DE2549" s="104"/>
      <c r="DF2549" s="104"/>
      <c r="DG2549" s="104"/>
      <c r="DH2549" s="104"/>
      <c r="DI2549" s="104"/>
      <c r="DJ2549" s="107"/>
    </row>
    <row r="2550" spans="1:114" x14ac:dyDescent="0.2">
      <c r="A2550" s="164"/>
      <c r="B2550" s="165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Q2550" s="116"/>
      <c r="R2550" s="116"/>
      <c r="S2550" s="116"/>
      <c r="T2550" s="116"/>
      <c r="U2550" s="116"/>
      <c r="V2550" s="116"/>
      <c r="W2550" s="116"/>
      <c r="X2550" s="116"/>
      <c r="Y2550" s="122"/>
      <c r="Z2550" s="104"/>
      <c r="AA2550" s="104"/>
      <c r="AB2550" s="104"/>
      <c r="AC2550" s="104"/>
      <c r="AD2550" s="104"/>
      <c r="AE2550" s="104"/>
      <c r="AF2550" s="104"/>
      <c r="AG2550" s="104"/>
      <c r="AH2550" s="104"/>
      <c r="AI2550" s="104"/>
      <c r="AJ2550" s="104"/>
      <c r="AK2550" s="104"/>
      <c r="AL2550" s="104"/>
      <c r="AM2550" s="104"/>
      <c r="AN2550" s="104"/>
      <c r="AO2550" s="104"/>
      <c r="AP2550" s="104"/>
      <c r="AQ2550" s="104"/>
      <c r="AR2550" s="104"/>
      <c r="AS2550" s="104"/>
      <c r="AT2550" s="104"/>
      <c r="AU2550" s="104"/>
      <c r="AV2550" s="104"/>
      <c r="AW2550" s="104"/>
      <c r="AX2550" s="104"/>
      <c r="AY2550" s="104"/>
      <c r="AZ2550" s="104"/>
      <c r="BA2550" s="104"/>
      <c r="BB2550" s="104"/>
      <c r="BC2550" s="104"/>
      <c r="BD2550" s="104"/>
      <c r="BE2550" s="104"/>
      <c r="BF2550" s="104"/>
      <c r="BG2550" s="104"/>
      <c r="BH2550" s="104"/>
      <c r="BI2550" s="104"/>
      <c r="BJ2550" s="104"/>
      <c r="BK2550" s="104"/>
      <c r="BL2550" s="104"/>
      <c r="BM2550" s="104"/>
      <c r="BN2550" s="104"/>
      <c r="BO2550" s="104"/>
      <c r="BP2550" s="104"/>
      <c r="BQ2550" s="104"/>
      <c r="BR2550" s="104"/>
      <c r="BS2550" s="104"/>
      <c r="BT2550" s="104"/>
      <c r="BU2550" s="104"/>
      <c r="BV2550" s="104"/>
      <c r="BW2550" s="104"/>
      <c r="BX2550" s="104"/>
      <c r="BY2550" s="104"/>
      <c r="BZ2550" s="104"/>
      <c r="CA2550" s="104"/>
      <c r="CB2550" s="104"/>
      <c r="CC2550" s="104"/>
      <c r="CD2550" s="104"/>
      <c r="CE2550" s="104"/>
      <c r="CF2550" s="104"/>
      <c r="CG2550" s="104"/>
      <c r="CH2550" s="104"/>
      <c r="CI2550" s="104"/>
      <c r="CJ2550" s="104"/>
      <c r="CK2550" s="104"/>
      <c r="CL2550" s="104"/>
      <c r="CM2550" s="104"/>
      <c r="CN2550" s="104"/>
      <c r="CO2550" s="104"/>
      <c r="CP2550" s="104"/>
      <c r="CQ2550" s="104"/>
      <c r="CR2550" s="104"/>
      <c r="CS2550" s="104"/>
      <c r="CT2550" s="104"/>
      <c r="CU2550" s="104"/>
      <c r="CV2550" s="104"/>
      <c r="CW2550" s="104"/>
      <c r="CX2550" s="104"/>
      <c r="CY2550" s="104"/>
      <c r="CZ2550" s="104"/>
      <c r="DA2550" s="104"/>
      <c r="DB2550" s="104"/>
      <c r="DC2550" s="104"/>
      <c r="DD2550" s="104"/>
      <c r="DE2550" s="104"/>
      <c r="DF2550" s="104"/>
      <c r="DG2550" s="104"/>
      <c r="DH2550" s="104"/>
      <c r="DI2550" s="104"/>
      <c r="DJ2550" s="107"/>
    </row>
    <row r="2551" spans="1:114" x14ac:dyDescent="0.2">
      <c r="A2551" s="164"/>
      <c r="B2551" s="165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Q2551" s="116"/>
      <c r="R2551" s="116"/>
      <c r="S2551" s="116"/>
      <c r="T2551" s="116"/>
      <c r="U2551" s="116"/>
      <c r="V2551" s="116"/>
      <c r="W2551" s="116"/>
      <c r="X2551" s="116"/>
      <c r="Y2551" s="122"/>
      <c r="Z2551" s="104"/>
      <c r="AA2551" s="104"/>
      <c r="AB2551" s="104"/>
      <c r="AC2551" s="104"/>
      <c r="AD2551" s="104"/>
      <c r="AE2551" s="104"/>
      <c r="AF2551" s="104"/>
      <c r="AG2551" s="104"/>
      <c r="AH2551" s="104"/>
      <c r="AI2551" s="104"/>
      <c r="AJ2551" s="104"/>
      <c r="AK2551" s="104"/>
      <c r="AL2551" s="104"/>
      <c r="AM2551" s="104"/>
      <c r="AN2551" s="104"/>
      <c r="AO2551" s="104"/>
      <c r="AP2551" s="104"/>
      <c r="AQ2551" s="104"/>
      <c r="AR2551" s="104"/>
      <c r="AS2551" s="104"/>
      <c r="AT2551" s="104"/>
      <c r="AU2551" s="104"/>
      <c r="AV2551" s="104"/>
      <c r="AW2551" s="104"/>
      <c r="AX2551" s="104"/>
      <c r="AY2551" s="104"/>
      <c r="AZ2551" s="104"/>
      <c r="BA2551" s="104"/>
      <c r="BB2551" s="104"/>
      <c r="BC2551" s="104"/>
      <c r="BD2551" s="104"/>
      <c r="BE2551" s="104"/>
      <c r="BF2551" s="104"/>
      <c r="BG2551" s="104"/>
      <c r="BH2551" s="104"/>
      <c r="BI2551" s="104"/>
      <c r="BJ2551" s="104"/>
      <c r="BK2551" s="104"/>
      <c r="BL2551" s="104"/>
      <c r="BM2551" s="104"/>
      <c r="BN2551" s="104"/>
      <c r="BO2551" s="104"/>
      <c r="BP2551" s="104"/>
      <c r="BQ2551" s="104"/>
      <c r="BR2551" s="104"/>
      <c r="BS2551" s="104"/>
      <c r="BT2551" s="104"/>
      <c r="BU2551" s="104"/>
      <c r="BV2551" s="104"/>
      <c r="BW2551" s="104"/>
      <c r="BX2551" s="104"/>
      <c r="BY2551" s="104"/>
      <c r="BZ2551" s="104"/>
      <c r="CA2551" s="104"/>
      <c r="CB2551" s="104"/>
      <c r="CC2551" s="104"/>
      <c r="CD2551" s="104"/>
      <c r="CE2551" s="104"/>
      <c r="CF2551" s="104"/>
      <c r="CG2551" s="104"/>
      <c r="CH2551" s="104"/>
      <c r="CI2551" s="104"/>
      <c r="CJ2551" s="104"/>
      <c r="CK2551" s="104"/>
      <c r="CL2551" s="104"/>
      <c r="CM2551" s="104"/>
      <c r="CN2551" s="104"/>
      <c r="CO2551" s="104"/>
      <c r="CP2551" s="104"/>
      <c r="CQ2551" s="104"/>
      <c r="CR2551" s="104"/>
      <c r="CS2551" s="104"/>
      <c r="CT2551" s="104"/>
      <c r="CU2551" s="104"/>
      <c r="CV2551" s="104"/>
      <c r="CW2551" s="104"/>
      <c r="CX2551" s="104"/>
      <c r="CY2551" s="104"/>
      <c r="CZ2551" s="104"/>
      <c r="DA2551" s="104"/>
      <c r="DB2551" s="104"/>
      <c r="DC2551" s="104"/>
      <c r="DD2551" s="104"/>
      <c r="DE2551" s="104"/>
      <c r="DF2551" s="104"/>
      <c r="DG2551" s="104"/>
      <c r="DH2551" s="104"/>
      <c r="DI2551" s="104"/>
      <c r="DJ2551" s="107"/>
    </row>
    <row r="2552" spans="1:114" x14ac:dyDescent="0.2">
      <c r="A2552" s="164"/>
      <c r="B2552" s="165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Q2552" s="116"/>
      <c r="R2552" s="116"/>
      <c r="S2552" s="116"/>
      <c r="T2552" s="116"/>
      <c r="U2552" s="116"/>
      <c r="V2552" s="116"/>
      <c r="W2552" s="116"/>
      <c r="X2552" s="116"/>
      <c r="Y2552" s="122"/>
      <c r="Z2552" s="104"/>
      <c r="AA2552" s="104"/>
      <c r="AB2552" s="104"/>
      <c r="AC2552" s="104"/>
      <c r="AD2552" s="104"/>
      <c r="AE2552" s="104"/>
      <c r="AF2552" s="104"/>
      <c r="AG2552" s="104"/>
      <c r="AH2552" s="104"/>
      <c r="AI2552" s="104"/>
      <c r="AJ2552" s="104"/>
      <c r="AK2552" s="104"/>
      <c r="AL2552" s="104"/>
      <c r="AM2552" s="104"/>
      <c r="AN2552" s="104"/>
      <c r="AO2552" s="104"/>
      <c r="AP2552" s="104"/>
      <c r="AQ2552" s="104"/>
      <c r="AR2552" s="104"/>
      <c r="AS2552" s="104"/>
      <c r="AT2552" s="104"/>
      <c r="AU2552" s="104"/>
      <c r="AV2552" s="104"/>
      <c r="AW2552" s="104"/>
      <c r="AX2552" s="104"/>
      <c r="AY2552" s="104"/>
      <c r="AZ2552" s="104"/>
      <c r="BA2552" s="104"/>
      <c r="BB2552" s="104"/>
      <c r="BC2552" s="104"/>
      <c r="BD2552" s="104"/>
      <c r="BE2552" s="104"/>
      <c r="BF2552" s="104"/>
      <c r="BG2552" s="104"/>
      <c r="BH2552" s="104"/>
      <c r="BI2552" s="104"/>
      <c r="BJ2552" s="104"/>
      <c r="BK2552" s="104"/>
      <c r="BL2552" s="104"/>
      <c r="BM2552" s="104"/>
      <c r="BN2552" s="104"/>
      <c r="BO2552" s="104"/>
      <c r="BP2552" s="104"/>
      <c r="BQ2552" s="104"/>
      <c r="BR2552" s="104"/>
      <c r="BS2552" s="104"/>
      <c r="BT2552" s="104"/>
      <c r="BU2552" s="104"/>
      <c r="BV2552" s="104"/>
      <c r="BW2552" s="104"/>
      <c r="BX2552" s="104"/>
      <c r="BY2552" s="104"/>
      <c r="BZ2552" s="104"/>
      <c r="CA2552" s="104"/>
      <c r="CB2552" s="104"/>
      <c r="CC2552" s="104"/>
      <c r="CD2552" s="104"/>
      <c r="CE2552" s="104"/>
      <c r="CF2552" s="104"/>
      <c r="CG2552" s="104"/>
      <c r="CH2552" s="104"/>
      <c r="CI2552" s="104"/>
      <c r="CJ2552" s="104"/>
      <c r="CK2552" s="104"/>
      <c r="CL2552" s="104"/>
      <c r="CM2552" s="104"/>
      <c r="CN2552" s="104"/>
      <c r="CO2552" s="104"/>
      <c r="CP2552" s="104"/>
      <c r="CQ2552" s="104"/>
      <c r="CR2552" s="104"/>
      <c r="CS2552" s="104"/>
      <c r="CT2552" s="104"/>
      <c r="CU2552" s="104"/>
      <c r="CV2552" s="104"/>
      <c r="CW2552" s="104"/>
      <c r="CX2552" s="104"/>
      <c r="CY2552" s="104"/>
      <c r="CZ2552" s="104"/>
      <c r="DA2552" s="104"/>
      <c r="DB2552" s="104"/>
      <c r="DC2552" s="104"/>
      <c r="DD2552" s="104"/>
      <c r="DE2552" s="104"/>
      <c r="DF2552" s="104"/>
      <c r="DG2552" s="104"/>
      <c r="DH2552" s="104"/>
      <c r="DI2552" s="104"/>
      <c r="DJ2552" s="107"/>
    </row>
    <row r="2553" spans="1:114" x14ac:dyDescent="0.2">
      <c r="A2553" s="164"/>
      <c r="B2553" s="165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Q2553" s="116"/>
      <c r="R2553" s="116"/>
      <c r="S2553" s="116"/>
      <c r="T2553" s="116"/>
      <c r="U2553" s="116"/>
      <c r="V2553" s="116"/>
      <c r="W2553" s="116"/>
      <c r="X2553" s="116"/>
      <c r="Y2553" s="122"/>
      <c r="Z2553" s="104"/>
      <c r="AA2553" s="104"/>
      <c r="AB2553" s="104"/>
      <c r="AC2553" s="104"/>
      <c r="AD2553" s="104"/>
      <c r="AE2553" s="104"/>
      <c r="AF2553" s="104"/>
      <c r="AG2553" s="104"/>
      <c r="AH2553" s="104"/>
      <c r="AI2553" s="104"/>
      <c r="AJ2553" s="104"/>
      <c r="AK2553" s="104"/>
      <c r="AL2553" s="104"/>
      <c r="AM2553" s="104"/>
      <c r="AN2553" s="104"/>
      <c r="AO2553" s="104"/>
      <c r="AP2553" s="104"/>
      <c r="AQ2553" s="104"/>
      <c r="AR2553" s="104"/>
      <c r="AS2553" s="104"/>
      <c r="AT2553" s="104"/>
      <c r="AU2553" s="104"/>
      <c r="AV2553" s="104"/>
      <c r="AW2553" s="104"/>
      <c r="AX2553" s="104"/>
      <c r="AY2553" s="104"/>
      <c r="AZ2553" s="104"/>
      <c r="BA2553" s="104"/>
      <c r="BB2553" s="104"/>
      <c r="BC2553" s="104"/>
      <c r="BD2553" s="104"/>
      <c r="BE2553" s="104"/>
      <c r="BF2553" s="104"/>
      <c r="BG2553" s="104"/>
      <c r="BH2553" s="104"/>
      <c r="BI2553" s="104"/>
      <c r="BJ2553" s="104"/>
      <c r="BK2553" s="104"/>
      <c r="BL2553" s="104"/>
      <c r="BM2553" s="104"/>
      <c r="BN2553" s="104"/>
      <c r="BO2553" s="104"/>
      <c r="BP2553" s="104"/>
      <c r="BQ2553" s="104"/>
      <c r="BR2553" s="104"/>
      <c r="BS2553" s="104"/>
      <c r="BT2553" s="104"/>
      <c r="BU2553" s="104"/>
      <c r="BV2553" s="104"/>
      <c r="BW2553" s="104"/>
      <c r="BX2553" s="104"/>
      <c r="BY2553" s="104"/>
      <c r="BZ2553" s="104"/>
      <c r="CA2553" s="104"/>
      <c r="CB2553" s="104"/>
      <c r="CC2553" s="104"/>
      <c r="CD2553" s="104"/>
      <c r="CE2553" s="104"/>
      <c r="CF2553" s="104"/>
      <c r="CG2553" s="104"/>
      <c r="CH2553" s="104"/>
      <c r="CI2553" s="104"/>
      <c r="CJ2553" s="104"/>
      <c r="CK2553" s="104"/>
      <c r="CL2553" s="104"/>
      <c r="CM2553" s="104"/>
      <c r="CN2553" s="104"/>
      <c r="CO2553" s="104"/>
      <c r="CP2553" s="104"/>
      <c r="CQ2553" s="104"/>
      <c r="CR2553" s="104"/>
      <c r="CS2553" s="104"/>
      <c r="CT2553" s="104"/>
      <c r="CU2553" s="104"/>
      <c r="CV2553" s="104"/>
      <c r="CW2553" s="104"/>
      <c r="CX2553" s="104"/>
      <c r="CY2553" s="104"/>
      <c r="CZ2553" s="104"/>
      <c r="DA2553" s="104"/>
      <c r="DB2553" s="104"/>
      <c r="DC2553" s="104"/>
      <c r="DD2553" s="104"/>
      <c r="DE2553" s="104"/>
      <c r="DF2553" s="104"/>
      <c r="DG2553" s="104"/>
      <c r="DH2553" s="104"/>
      <c r="DI2553" s="104"/>
      <c r="DJ2553" s="107"/>
    </row>
    <row r="2554" spans="1:114" x14ac:dyDescent="0.2">
      <c r="A2554" s="164"/>
      <c r="B2554" s="165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Q2554" s="116"/>
      <c r="R2554" s="116"/>
      <c r="S2554" s="116"/>
      <c r="T2554" s="116"/>
      <c r="U2554" s="116"/>
      <c r="V2554" s="116"/>
      <c r="W2554" s="116"/>
      <c r="X2554" s="116"/>
      <c r="Y2554" s="122"/>
      <c r="Z2554" s="104"/>
      <c r="AA2554" s="104"/>
      <c r="AB2554" s="104"/>
      <c r="AC2554" s="104"/>
      <c r="AD2554" s="104"/>
      <c r="AE2554" s="104"/>
      <c r="AF2554" s="104"/>
      <c r="AG2554" s="104"/>
      <c r="AH2554" s="104"/>
      <c r="AI2554" s="104"/>
      <c r="AJ2554" s="104"/>
      <c r="AK2554" s="104"/>
      <c r="AL2554" s="104"/>
      <c r="AM2554" s="104"/>
      <c r="AN2554" s="104"/>
      <c r="AO2554" s="104"/>
      <c r="AP2554" s="104"/>
      <c r="AQ2554" s="104"/>
      <c r="AR2554" s="104"/>
      <c r="AS2554" s="104"/>
      <c r="AT2554" s="104"/>
      <c r="AU2554" s="104"/>
      <c r="AV2554" s="104"/>
      <c r="AW2554" s="104"/>
      <c r="AX2554" s="104"/>
      <c r="AY2554" s="104"/>
      <c r="AZ2554" s="104"/>
      <c r="BA2554" s="104"/>
      <c r="BB2554" s="104"/>
      <c r="BC2554" s="104"/>
      <c r="BD2554" s="104"/>
      <c r="BE2554" s="104"/>
      <c r="BF2554" s="104"/>
      <c r="BG2554" s="104"/>
      <c r="BH2554" s="104"/>
      <c r="BI2554" s="104"/>
      <c r="BJ2554" s="104"/>
      <c r="BK2554" s="104"/>
      <c r="BL2554" s="104"/>
      <c r="BM2554" s="104"/>
      <c r="BN2554" s="104"/>
      <c r="BO2554" s="104"/>
      <c r="BP2554" s="104"/>
      <c r="BQ2554" s="104"/>
      <c r="BR2554" s="104"/>
      <c r="BS2554" s="104"/>
      <c r="BT2554" s="104"/>
      <c r="BU2554" s="104"/>
      <c r="BV2554" s="104"/>
      <c r="BW2554" s="104"/>
      <c r="BX2554" s="104"/>
      <c r="BY2554" s="104"/>
      <c r="BZ2554" s="104"/>
      <c r="CA2554" s="104"/>
      <c r="CB2554" s="104"/>
      <c r="CC2554" s="104"/>
      <c r="CD2554" s="104"/>
      <c r="CE2554" s="104"/>
      <c r="CF2554" s="104"/>
      <c r="CG2554" s="104"/>
      <c r="CH2554" s="104"/>
      <c r="CI2554" s="104"/>
      <c r="CJ2554" s="104"/>
      <c r="CK2554" s="104"/>
      <c r="CL2554" s="104"/>
      <c r="CM2554" s="104"/>
      <c r="CN2554" s="104"/>
      <c r="CO2554" s="104"/>
      <c r="CP2554" s="104"/>
      <c r="CQ2554" s="104"/>
      <c r="CR2554" s="104"/>
      <c r="CS2554" s="104"/>
      <c r="CT2554" s="104"/>
      <c r="CU2554" s="104"/>
      <c r="CV2554" s="104"/>
      <c r="CW2554" s="104"/>
      <c r="CX2554" s="104"/>
      <c r="CY2554" s="104"/>
      <c r="CZ2554" s="104"/>
      <c r="DA2554" s="104"/>
      <c r="DB2554" s="104"/>
      <c r="DC2554" s="104"/>
      <c r="DD2554" s="104"/>
      <c r="DE2554" s="104"/>
      <c r="DF2554" s="104"/>
      <c r="DG2554" s="104"/>
      <c r="DH2554" s="104"/>
      <c r="DI2554" s="104"/>
      <c r="DJ2554" s="107"/>
    </row>
    <row r="2555" spans="1:114" x14ac:dyDescent="0.2">
      <c r="A2555" s="164"/>
      <c r="B2555" s="165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Q2555" s="116"/>
      <c r="R2555" s="116"/>
      <c r="S2555" s="116"/>
      <c r="T2555" s="116"/>
      <c r="U2555" s="116"/>
      <c r="V2555" s="116"/>
      <c r="W2555" s="116"/>
      <c r="X2555" s="116"/>
      <c r="Y2555" s="122"/>
      <c r="Z2555" s="104"/>
      <c r="AA2555" s="104"/>
      <c r="AB2555" s="104"/>
      <c r="AC2555" s="104"/>
      <c r="AD2555" s="104"/>
      <c r="AE2555" s="104"/>
      <c r="AF2555" s="104"/>
      <c r="AG2555" s="104"/>
      <c r="AH2555" s="104"/>
      <c r="AI2555" s="104"/>
      <c r="AJ2555" s="104"/>
      <c r="AK2555" s="104"/>
      <c r="AL2555" s="104"/>
      <c r="AM2555" s="104"/>
      <c r="AN2555" s="104"/>
      <c r="AO2555" s="104"/>
      <c r="AP2555" s="104"/>
      <c r="AQ2555" s="104"/>
      <c r="AR2555" s="104"/>
      <c r="AS2555" s="104"/>
      <c r="AT2555" s="104"/>
      <c r="AU2555" s="104"/>
      <c r="AV2555" s="104"/>
      <c r="AW2555" s="104"/>
      <c r="AX2555" s="104"/>
      <c r="AY2555" s="104"/>
      <c r="AZ2555" s="104"/>
      <c r="BA2555" s="104"/>
      <c r="BB2555" s="104"/>
      <c r="BC2555" s="104"/>
      <c r="BD2555" s="104"/>
      <c r="BE2555" s="104"/>
      <c r="BF2555" s="104"/>
      <c r="BG2555" s="104"/>
      <c r="BH2555" s="104"/>
      <c r="BI2555" s="104"/>
      <c r="BJ2555" s="104"/>
      <c r="BK2555" s="104"/>
      <c r="BL2555" s="104"/>
      <c r="BM2555" s="104"/>
      <c r="BN2555" s="104"/>
      <c r="BO2555" s="104"/>
      <c r="BP2555" s="104"/>
      <c r="BQ2555" s="104"/>
      <c r="BR2555" s="104"/>
      <c r="BS2555" s="104"/>
      <c r="BT2555" s="104"/>
      <c r="BU2555" s="104"/>
      <c r="BV2555" s="104"/>
      <c r="BW2555" s="104"/>
      <c r="BX2555" s="104"/>
      <c r="BY2555" s="104"/>
      <c r="BZ2555" s="104"/>
      <c r="CA2555" s="104"/>
      <c r="CB2555" s="104"/>
      <c r="CC2555" s="104"/>
      <c r="CD2555" s="104"/>
      <c r="CE2555" s="104"/>
      <c r="CF2555" s="104"/>
      <c r="CG2555" s="104"/>
      <c r="CH2555" s="104"/>
      <c r="CI2555" s="104"/>
      <c r="CJ2555" s="104"/>
      <c r="CK2555" s="104"/>
      <c r="CL2555" s="104"/>
      <c r="CM2555" s="104"/>
      <c r="CN2555" s="104"/>
      <c r="CO2555" s="104"/>
      <c r="CP2555" s="104"/>
      <c r="CQ2555" s="104"/>
      <c r="CR2555" s="104"/>
      <c r="CS2555" s="104"/>
      <c r="CT2555" s="104"/>
      <c r="CU2555" s="104"/>
      <c r="CV2555" s="104"/>
      <c r="CW2555" s="104"/>
      <c r="CX2555" s="104"/>
      <c r="CY2555" s="104"/>
      <c r="CZ2555" s="104"/>
      <c r="DA2555" s="104"/>
      <c r="DB2555" s="104"/>
      <c r="DC2555" s="104"/>
      <c r="DD2555" s="104"/>
      <c r="DE2555" s="104"/>
      <c r="DF2555" s="104"/>
      <c r="DG2555" s="104"/>
      <c r="DH2555" s="104"/>
      <c r="DI2555" s="104"/>
      <c r="DJ2555" s="107"/>
    </row>
    <row r="2556" spans="1:114" x14ac:dyDescent="0.2">
      <c r="A2556" s="164"/>
      <c r="B2556" s="165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Q2556" s="116"/>
      <c r="R2556" s="116"/>
      <c r="S2556" s="116"/>
      <c r="T2556" s="116"/>
      <c r="U2556" s="116"/>
      <c r="V2556" s="116"/>
      <c r="W2556" s="116"/>
      <c r="X2556" s="116"/>
      <c r="Y2556" s="122"/>
      <c r="Z2556" s="104"/>
      <c r="AA2556" s="104"/>
      <c r="AB2556" s="104"/>
      <c r="AC2556" s="104"/>
      <c r="AD2556" s="104"/>
      <c r="AE2556" s="104"/>
      <c r="AF2556" s="104"/>
      <c r="AG2556" s="104"/>
      <c r="AH2556" s="104"/>
      <c r="AI2556" s="104"/>
      <c r="AJ2556" s="104"/>
      <c r="AK2556" s="104"/>
      <c r="AL2556" s="104"/>
      <c r="AM2556" s="104"/>
      <c r="AN2556" s="104"/>
      <c r="AO2556" s="104"/>
      <c r="AP2556" s="104"/>
      <c r="AQ2556" s="104"/>
      <c r="AR2556" s="104"/>
      <c r="AS2556" s="104"/>
      <c r="AT2556" s="104"/>
      <c r="AU2556" s="104"/>
      <c r="AV2556" s="104"/>
      <c r="AW2556" s="104"/>
      <c r="AX2556" s="104"/>
      <c r="AY2556" s="104"/>
      <c r="AZ2556" s="104"/>
      <c r="BA2556" s="104"/>
      <c r="BB2556" s="104"/>
      <c r="BC2556" s="104"/>
      <c r="BD2556" s="104"/>
      <c r="BE2556" s="104"/>
      <c r="BF2556" s="104"/>
      <c r="BG2556" s="104"/>
      <c r="BH2556" s="104"/>
      <c r="BI2556" s="104"/>
      <c r="BJ2556" s="104"/>
      <c r="BK2556" s="104"/>
      <c r="BL2556" s="104"/>
      <c r="BM2556" s="104"/>
      <c r="BN2556" s="104"/>
      <c r="BO2556" s="104"/>
      <c r="BP2556" s="104"/>
      <c r="BQ2556" s="104"/>
      <c r="BR2556" s="104"/>
      <c r="BS2556" s="104"/>
      <c r="BT2556" s="104"/>
      <c r="BU2556" s="104"/>
      <c r="BV2556" s="104"/>
      <c r="BW2556" s="104"/>
      <c r="BX2556" s="104"/>
      <c r="BY2556" s="104"/>
      <c r="BZ2556" s="104"/>
      <c r="CA2556" s="104"/>
      <c r="CB2556" s="104"/>
      <c r="CC2556" s="104"/>
      <c r="CD2556" s="104"/>
      <c r="CE2556" s="104"/>
      <c r="CF2556" s="104"/>
      <c r="CG2556" s="104"/>
      <c r="CH2556" s="104"/>
      <c r="CI2556" s="104"/>
      <c r="CJ2556" s="104"/>
      <c r="CK2556" s="104"/>
      <c r="CL2556" s="104"/>
      <c r="CM2556" s="104"/>
      <c r="CN2556" s="104"/>
      <c r="CO2556" s="104"/>
      <c r="CP2556" s="104"/>
      <c r="CQ2556" s="104"/>
      <c r="CR2556" s="104"/>
      <c r="CS2556" s="104"/>
      <c r="CT2556" s="104"/>
      <c r="CU2556" s="104"/>
      <c r="CV2556" s="104"/>
      <c r="CW2556" s="104"/>
      <c r="CX2556" s="104"/>
      <c r="CY2556" s="104"/>
      <c r="CZ2556" s="104"/>
      <c r="DA2556" s="104"/>
      <c r="DB2556" s="104"/>
      <c r="DC2556" s="104"/>
      <c r="DD2556" s="104"/>
      <c r="DE2556" s="104"/>
      <c r="DF2556" s="104"/>
      <c r="DG2556" s="104"/>
      <c r="DH2556" s="104"/>
      <c r="DI2556" s="104"/>
      <c r="DJ2556" s="107"/>
    </row>
    <row r="2557" spans="1:114" x14ac:dyDescent="0.2">
      <c r="A2557" s="164"/>
      <c r="B2557" s="165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Q2557" s="116"/>
      <c r="R2557" s="116"/>
      <c r="S2557" s="116"/>
      <c r="T2557" s="116"/>
      <c r="U2557" s="116"/>
      <c r="V2557" s="116"/>
      <c r="W2557" s="116"/>
      <c r="X2557" s="116"/>
      <c r="Y2557" s="122"/>
      <c r="Z2557" s="104"/>
      <c r="AA2557" s="104"/>
      <c r="AB2557" s="104"/>
      <c r="AC2557" s="104"/>
      <c r="AD2557" s="104"/>
      <c r="AE2557" s="104"/>
      <c r="AF2557" s="104"/>
      <c r="AG2557" s="104"/>
      <c r="AH2557" s="104"/>
      <c r="AI2557" s="104"/>
      <c r="AJ2557" s="104"/>
      <c r="AK2557" s="104"/>
      <c r="AL2557" s="104"/>
      <c r="AM2557" s="104"/>
      <c r="AN2557" s="104"/>
      <c r="AO2557" s="104"/>
      <c r="AP2557" s="104"/>
      <c r="AQ2557" s="104"/>
      <c r="AR2557" s="104"/>
      <c r="AS2557" s="104"/>
      <c r="AT2557" s="104"/>
      <c r="AU2557" s="104"/>
      <c r="AV2557" s="104"/>
      <c r="AW2557" s="104"/>
      <c r="AX2557" s="104"/>
      <c r="AY2557" s="104"/>
      <c r="AZ2557" s="104"/>
      <c r="BA2557" s="104"/>
      <c r="BB2557" s="104"/>
      <c r="BC2557" s="104"/>
      <c r="BD2557" s="104"/>
      <c r="BE2557" s="104"/>
      <c r="BF2557" s="104"/>
      <c r="BG2557" s="104"/>
      <c r="BH2557" s="104"/>
      <c r="BI2557" s="104"/>
      <c r="BJ2557" s="104"/>
      <c r="BK2557" s="104"/>
      <c r="BL2557" s="104"/>
      <c r="BM2557" s="104"/>
      <c r="BN2557" s="104"/>
      <c r="BO2557" s="104"/>
      <c r="BP2557" s="104"/>
      <c r="BQ2557" s="104"/>
      <c r="BR2557" s="104"/>
      <c r="BS2557" s="104"/>
      <c r="BT2557" s="104"/>
      <c r="BU2557" s="104"/>
      <c r="BV2557" s="104"/>
      <c r="BW2557" s="104"/>
      <c r="BX2557" s="104"/>
      <c r="BY2557" s="104"/>
      <c r="BZ2557" s="104"/>
      <c r="CA2557" s="104"/>
      <c r="CB2557" s="104"/>
      <c r="CC2557" s="104"/>
      <c r="CD2557" s="104"/>
      <c r="CE2557" s="104"/>
      <c r="CF2557" s="104"/>
      <c r="CG2557" s="104"/>
      <c r="CH2557" s="104"/>
      <c r="CI2557" s="104"/>
      <c r="CJ2557" s="104"/>
      <c r="CK2557" s="104"/>
      <c r="CL2557" s="104"/>
      <c r="CM2557" s="104"/>
      <c r="CN2557" s="104"/>
      <c r="CO2557" s="104"/>
      <c r="CP2557" s="104"/>
      <c r="CQ2557" s="104"/>
      <c r="CR2557" s="104"/>
      <c r="CS2557" s="104"/>
      <c r="CT2557" s="104"/>
      <c r="CU2557" s="104"/>
      <c r="CV2557" s="104"/>
      <c r="CW2557" s="104"/>
      <c r="CX2557" s="104"/>
      <c r="CY2557" s="104"/>
      <c r="CZ2557" s="104"/>
      <c r="DA2557" s="104"/>
      <c r="DB2557" s="104"/>
      <c r="DC2557" s="104"/>
      <c r="DD2557" s="104"/>
      <c r="DE2557" s="104"/>
      <c r="DF2557" s="104"/>
      <c r="DG2557" s="104"/>
      <c r="DH2557" s="104"/>
      <c r="DI2557" s="104"/>
      <c r="DJ2557" s="107"/>
    </row>
    <row r="2558" spans="1:114" x14ac:dyDescent="0.2">
      <c r="A2558" s="164"/>
      <c r="B2558" s="165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Q2558" s="116"/>
      <c r="R2558" s="116"/>
      <c r="S2558" s="116"/>
      <c r="T2558" s="116"/>
      <c r="U2558" s="116"/>
      <c r="V2558" s="116"/>
      <c r="W2558" s="116"/>
      <c r="X2558" s="116"/>
      <c r="Y2558" s="122"/>
      <c r="Z2558" s="104"/>
      <c r="AA2558" s="104"/>
      <c r="AB2558" s="104"/>
      <c r="AC2558" s="104"/>
      <c r="AD2558" s="104"/>
      <c r="AE2558" s="104"/>
      <c r="AF2558" s="104"/>
      <c r="AG2558" s="104"/>
      <c r="AH2558" s="104"/>
      <c r="AI2558" s="104"/>
      <c r="AJ2558" s="104"/>
      <c r="AK2558" s="104"/>
      <c r="AL2558" s="104"/>
      <c r="AM2558" s="104"/>
      <c r="AN2558" s="104"/>
      <c r="AO2558" s="104"/>
      <c r="AP2558" s="104"/>
      <c r="AQ2558" s="104"/>
      <c r="AR2558" s="104"/>
      <c r="AS2558" s="104"/>
      <c r="AT2558" s="104"/>
      <c r="AU2558" s="104"/>
      <c r="AV2558" s="104"/>
      <c r="AW2558" s="104"/>
      <c r="AX2558" s="104"/>
      <c r="AY2558" s="104"/>
      <c r="AZ2558" s="104"/>
      <c r="BA2558" s="104"/>
      <c r="BB2558" s="104"/>
      <c r="BC2558" s="104"/>
      <c r="BD2558" s="104"/>
      <c r="BE2558" s="104"/>
      <c r="BF2558" s="104"/>
      <c r="BG2558" s="104"/>
      <c r="BH2558" s="104"/>
      <c r="BI2558" s="104"/>
      <c r="BJ2558" s="104"/>
      <c r="BK2558" s="104"/>
      <c r="BL2558" s="104"/>
      <c r="BM2558" s="104"/>
      <c r="BN2558" s="104"/>
      <c r="BO2558" s="104"/>
      <c r="BP2558" s="104"/>
      <c r="BQ2558" s="104"/>
      <c r="BR2558" s="104"/>
      <c r="BS2558" s="104"/>
      <c r="BT2558" s="104"/>
      <c r="BU2558" s="104"/>
      <c r="BV2558" s="104"/>
      <c r="BW2558" s="104"/>
      <c r="BX2558" s="104"/>
      <c r="BY2558" s="104"/>
      <c r="BZ2558" s="104"/>
      <c r="CA2558" s="104"/>
      <c r="CB2558" s="104"/>
      <c r="CC2558" s="104"/>
      <c r="CD2558" s="104"/>
      <c r="CE2558" s="104"/>
      <c r="CF2558" s="104"/>
      <c r="CG2558" s="104"/>
      <c r="CH2558" s="104"/>
      <c r="CI2558" s="104"/>
      <c r="CJ2558" s="104"/>
      <c r="CK2558" s="104"/>
      <c r="CL2558" s="104"/>
      <c r="CM2558" s="104"/>
      <c r="CN2558" s="104"/>
      <c r="CO2558" s="104"/>
      <c r="CP2558" s="104"/>
      <c r="CQ2558" s="104"/>
      <c r="CR2558" s="104"/>
      <c r="CS2558" s="104"/>
      <c r="CT2558" s="104"/>
      <c r="CU2558" s="104"/>
      <c r="CV2558" s="104"/>
      <c r="CW2558" s="104"/>
      <c r="CX2558" s="104"/>
      <c r="CY2558" s="104"/>
      <c r="CZ2558" s="104"/>
      <c r="DA2558" s="104"/>
      <c r="DB2558" s="104"/>
      <c r="DC2558" s="104"/>
      <c r="DD2558" s="104"/>
      <c r="DE2558" s="104"/>
      <c r="DF2558" s="104"/>
      <c r="DG2558" s="104"/>
      <c r="DH2558" s="104"/>
      <c r="DI2558" s="104"/>
      <c r="DJ2558" s="107"/>
    </row>
    <row r="2559" spans="1:114" x14ac:dyDescent="0.2">
      <c r="A2559" s="164"/>
      <c r="B2559" s="165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Q2559" s="116"/>
      <c r="R2559" s="116"/>
      <c r="S2559" s="116"/>
      <c r="T2559" s="116"/>
      <c r="U2559" s="116"/>
      <c r="V2559" s="116"/>
      <c r="W2559" s="116"/>
      <c r="X2559" s="116"/>
      <c r="Y2559" s="122"/>
      <c r="Z2559" s="104"/>
      <c r="AA2559" s="104"/>
      <c r="AB2559" s="104"/>
      <c r="AC2559" s="104"/>
      <c r="AD2559" s="104"/>
      <c r="AE2559" s="104"/>
      <c r="AF2559" s="104"/>
      <c r="AG2559" s="104"/>
      <c r="AH2559" s="104"/>
      <c r="AI2559" s="104"/>
      <c r="AJ2559" s="104"/>
      <c r="AK2559" s="104"/>
      <c r="AL2559" s="104"/>
      <c r="AM2559" s="104"/>
      <c r="AN2559" s="104"/>
      <c r="AO2559" s="104"/>
      <c r="AP2559" s="104"/>
      <c r="AQ2559" s="104"/>
      <c r="AR2559" s="104"/>
      <c r="AS2559" s="104"/>
      <c r="AT2559" s="104"/>
      <c r="AU2559" s="104"/>
      <c r="AV2559" s="104"/>
      <c r="AW2559" s="104"/>
      <c r="AX2559" s="104"/>
      <c r="AY2559" s="104"/>
      <c r="AZ2559" s="104"/>
      <c r="BA2559" s="104"/>
      <c r="BB2559" s="104"/>
      <c r="BC2559" s="104"/>
      <c r="BD2559" s="104"/>
      <c r="BE2559" s="104"/>
      <c r="BF2559" s="104"/>
      <c r="BG2559" s="104"/>
      <c r="BH2559" s="104"/>
      <c r="BI2559" s="104"/>
      <c r="BJ2559" s="104"/>
      <c r="BK2559" s="104"/>
      <c r="BL2559" s="104"/>
      <c r="BM2559" s="104"/>
      <c r="BN2559" s="104"/>
      <c r="BO2559" s="104"/>
      <c r="BP2559" s="104"/>
      <c r="BQ2559" s="104"/>
      <c r="BR2559" s="104"/>
      <c r="BS2559" s="104"/>
      <c r="BT2559" s="104"/>
      <c r="BU2559" s="104"/>
      <c r="BV2559" s="104"/>
      <c r="BW2559" s="104"/>
      <c r="BX2559" s="104"/>
      <c r="BY2559" s="104"/>
      <c r="BZ2559" s="104"/>
      <c r="CA2559" s="104"/>
      <c r="CB2559" s="104"/>
      <c r="CC2559" s="104"/>
      <c r="CD2559" s="104"/>
      <c r="CE2559" s="104"/>
      <c r="CF2559" s="104"/>
      <c r="CG2559" s="104"/>
      <c r="CH2559" s="104"/>
      <c r="CI2559" s="104"/>
      <c r="CJ2559" s="104"/>
      <c r="CK2559" s="104"/>
      <c r="CL2559" s="104"/>
      <c r="CM2559" s="104"/>
      <c r="CN2559" s="104"/>
      <c r="CO2559" s="104"/>
      <c r="CP2559" s="104"/>
      <c r="CQ2559" s="104"/>
      <c r="CR2559" s="104"/>
      <c r="CS2559" s="104"/>
      <c r="CT2559" s="104"/>
      <c r="CU2559" s="104"/>
      <c r="CV2559" s="104"/>
      <c r="CW2559" s="104"/>
      <c r="CX2559" s="104"/>
      <c r="CY2559" s="104"/>
      <c r="CZ2559" s="104"/>
      <c r="DA2559" s="104"/>
      <c r="DB2559" s="104"/>
      <c r="DC2559" s="104"/>
      <c r="DD2559" s="104"/>
      <c r="DE2559" s="104"/>
      <c r="DF2559" s="104"/>
      <c r="DG2559" s="104"/>
      <c r="DH2559" s="104"/>
      <c r="DI2559" s="104"/>
      <c r="DJ2559" s="107"/>
    </row>
    <row r="2560" spans="1:114" x14ac:dyDescent="0.2">
      <c r="A2560" s="164"/>
      <c r="B2560" s="165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Q2560" s="116"/>
      <c r="R2560" s="116"/>
      <c r="S2560" s="116"/>
      <c r="T2560" s="116"/>
      <c r="U2560" s="116"/>
      <c r="V2560" s="116"/>
      <c r="W2560" s="116"/>
      <c r="X2560" s="116"/>
      <c r="Y2560" s="122"/>
      <c r="Z2560" s="104"/>
      <c r="AA2560" s="104"/>
      <c r="AB2560" s="104"/>
      <c r="AC2560" s="104"/>
      <c r="AD2560" s="104"/>
      <c r="AE2560" s="104"/>
      <c r="AF2560" s="104"/>
      <c r="AG2560" s="104"/>
      <c r="AH2560" s="104"/>
      <c r="AI2560" s="104"/>
      <c r="AJ2560" s="104"/>
      <c r="AK2560" s="104"/>
      <c r="AL2560" s="104"/>
      <c r="AM2560" s="104"/>
      <c r="AN2560" s="104"/>
      <c r="AO2560" s="104"/>
      <c r="AP2560" s="104"/>
      <c r="AQ2560" s="104"/>
      <c r="AR2560" s="104"/>
      <c r="AS2560" s="104"/>
      <c r="AT2560" s="104"/>
      <c r="AU2560" s="104"/>
      <c r="AV2560" s="104"/>
      <c r="AW2560" s="104"/>
      <c r="AX2560" s="104"/>
      <c r="AY2560" s="104"/>
      <c r="AZ2560" s="104"/>
      <c r="BA2560" s="104"/>
      <c r="BB2560" s="104"/>
      <c r="BC2560" s="104"/>
      <c r="BD2560" s="104"/>
      <c r="BE2560" s="104"/>
      <c r="BF2560" s="104"/>
      <c r="BG2560" s="104"/>
      <c r="BH2560" s="104"/>
      <c r="BI2560" s="104"/>
      <c r="BJ2560" s="104"/>
      <c r="BK2560" s="104"/>
      <c r="BL2560" s="104"/>
      <c r="BM2560" s="104"/>
      <c r="BN2560" s="104"/>
      <c r="BO2560" s="104"/>
      <c r="BP2560" s="104"/>
      <c r="BQ2560" s="104"/>
      <c r="BR2560" s="104"/>
      <c r="BS2560" s="104"/>
      <c r="BT2560" s="104"/>
      <c r="BU2560" s="104"/>
      <c r="BV2560" s="104"/>
      <c r="BW2560" s="104"/>
      <c r="BX2560" s="104"/>
      <c r="BY2560" s="104"/>
      <c r="BZ2560" s="104"/>
      <c r="CA2560" s="104"/>
      <c r="CB2560" s="104"/>
      <c r="CC2560" s="104"/>
      <c r="CD2560" s="104"/>
      <c r="CE2560" s="104"/>
      <c r="CF2560" s="104"/>
      <c r="CG2560" s="104"/>
      <c r="CH2560" s="104"/>
      <c r="CI2560" s="104"/>
      <c r="CJ2560" s="104"/>
      <c r="CK2560" s="104"/>
      <c r="CL2560" s="104"/>
      <c r="CM2560" s="104"/>
      <c r="CN2560" s="104"/>
      <c r="CO2560" s="104"/>
      <c r="CP2560" s="104"/>
      <c r="CQ2560" s="104"/>
      <c r="CR2560" s="104"/>
      <c r="CS2560" s="104"/>
      <c r="CT2560" s="104"/>
      <c r="CU2560" s="104"/>
      <c r="CV2560" s="104"/>
      <c r="CW2560" s="104"/>
      <c r="CX2560" s="104"/>
      <c r="CY2560" s="104"/>
      <c r="CZ2560" s="104"/>
      <c r="DA2560" s="104"/>
      <c r="DB2560" s="104"/>
      <c r="DC2560" s="104"/>
      <c r="DD2560" s="104"/>
      <c r="DE2560" s="104"/>
      <c r="DF2560" s="104"/>
      <c r="DG2560" s="104"/>
      <c r="DH2560" s="104"/>
      <c r="DI2560" s="104"/>
      <c r="DJ2560" s="107"/>
    </row>
    <row r="2561" spans="1:114" x14ac:dyDescent="0.2">
      <c r="A2561" s="164"/>
      <c r="B2561" s="165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Q2561" s="116"/>
      <c r="R2561" s="116"/>
      <c r="S2561" s="116"/>
      <c r="T2561" s="116"/>
      <c r="U2561" s="116"/>
      <c r="V2561" s="116"/>
      <c r="W2561" s="116"/>
      <c r="X2561" s="116"/>
      <c r="Y2561" s="122"/>
      <c r="Z2561" s="104"/>
      <c r="AA2561" s="104"/>
      <c r="AB2561" s="104"/>
      <c r="AC2561" s="104"/>
      <c r="AD2561" s="104"/>
      <c r="AE2561" s="104"/>
      <c r="AF2561" s="104"/>
      <c r="AG2561" s="104"/>
      <c r="AH2561" s="104"/>
      <c r="AI2561" s="104"/>
      <c r="AJ2561" s="104"/>
      <c r="AK2561" s="104"/>
      <c r="AL2561" s="104"/>
      <c r="AM2561" s="104"/>
      <c r="AN2561" s="104"/>
      <c r="AO2561" s="104"/>
      <c r="AP2561" s="104"/>
      <c r="AQ2561" s="104"/>
      <c r="AR2561" s="104"/>
      <c r="AS2561" s="104"/>
      <c r="AT2561" s="104"/>
      <c r="AU2561" s="104"/>
      <c r="AV2561" s="104"/>
      <c r="AW2561" s="104"/>
      <c r="AX2561" s="104"/>
      <c r="AY2561" s="104"/>
      <c r="AZ2561" s="104"/>
      <c r="BA2561" s="104"/>
      <c r="BB2561" s="104"/>
      <c r="BC2561" s="104"/>
      <c r="BD2561" s="104"/>
      <c r="BE2561" s="104"/>
      <c r="BF2561" s="104"/>
      <c r="BG2561" s="104"/>
      <c r="BH2561" s="104"/>
      <c r="BI2561" s="104"/>
      <c r="BJ2561" s="104"/>
      <c r="BK2561" s="104"/>
      <c r="BL2561" s="104"/>
      <c r="BM2561" s="104"/>
      <c r="BN2561" s="104"/>
      <c r="BO2561" s="104"/>
      <c r="BP2561" s="104"/>
      <c r="BQ2561" s="104"/>
      <c r="BR2561" s="104"/>
      <c r="BS2561" s="104"/>
      <c r="BT2561" s="104"/>
      <c r="BU2561" s="104"/>
      <c r="BV2561" s="104"/>
      <c r="BW2561" s="104"/>
      <c r="BX2561" s="104"/>
      <c r="BY2561" s="104"/>
      <c r="BZ2561" s="104"/>
      <c r="CA2561" s="104"/>
      <c r="CB2561" s="104"/>
      <c r="CC2561" s="104"/>
      <c r="CD2561" s="104"/>
      <c r="CE2561" s="104"/>
      <c r="CF2561" s="104"/>
      <c r="CG2561" s="104"/>
      <c r="CH2561" s="104"/>
      <c r="CI2561" s="104"/>
      <c r="CJ2561" s="104"/>
      <c r="CK2561" s="104"/>
      <c r="CL2561" s="104"/>
      <c r="CM2561" s="104"/>
      <c r="CN2561" s="104"/>
      <c r="CO2561" s="104"/>
      <c r="CP2561" s="104"/>
      <c r="CQ2561" s="104"/>
      <c r="CR2561" s="104"/>
      <c r="CS2561" s="104"/>
      <c r="CT2561" s="104"/>
      <c r="CU2561" s="104"/>
      <c r="CV2561" s="104"/>
      <c r="CW2561" s="104"/>
      <c r="CX2561" s="104"/>
      <c r="CY2561" s="104"/>
      <c r="CZ2561" s="104"/>
      <c r="DA2561" s="104"/>
      <c r="DB2561" s="104"/>
      <c r="DC2561" s="104"/>
      <c r="DD2561" s="104"/>
      <c r="DE2561" s="104"/>
      <c r="DF2561" s="104"/>
      <c r="DG2561" s="104"/>
      <c r="DH2561" s="104"/>
      <c r="DI2561" s="104"/>
      <c r="DJ2561" s="107"/>
    </row>
    <row r="2562" spans="1:114" x14ac:dyDescent="0.2">
      <c r="A2562" s="164"/>
      <c r="B2562" s="165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Q2562" s="116"/>
      <c r="R2562" s="116"/>
      <c r="S2562" s="116"/>
      <c r="T2562" s="116"/>
      <c r="U2562" s="116"/>
      <c r="V2562" s="116"/>
      <c r="W2562" s="116"/>
      <c r="X2562" s="116"/>
      <c r="Y2562" s="122"/>
      <c r="Z2562" s="104"/>
      <c r="AA2562" s="104"/>
      <c r="AB2562" s="104"/>
      <c r="AC2562" s="104"/>
      <c r="AD2562" s="104"/>
      <c r="AE2562" s="104"/>
      <c r="AF2562" s="104"/>
      <c r="AG2562" s="104"/>
      <c r="AH2562" s="104"/>
      <c r="AI2562" s="104"/>
      <c r="AJ2562" s="104"/>
      <c r="AK2562" s="104"/>
      <c r="AL2562" s="104"/>
      <c r="AM2562" s="104"/>
      <c r="AN2562" s="104"/>
      <c r="AO2562" s="104"/>
      <c r="AP2562" s="104"/>
      <c r="AQ2562" s="104"/>
      <c r="AR2562" s="104"/>
      <c r="AS2562" s="104"/>
      <c r="AT2562" s="104"/>
      <c r="AU2562" s="104"/>
      <c r="AV2562" s="104"/>
      <c r="AW2562" s="104"/>
      <c r="AX2562" s="104"/>
      <c r="AY2562" s="104"/>
      <c r="AZ2562" s="104"/>
      <c r="BA2562" s="104"/>
      <c r="BB2562" s="104"/>
      <c r="BC2562" s="104"/>
      <c r="BD2562" s="104"/>
      <c r="BE2562" s="104"/>
      <c r="BF2562" s="104"/>
      <c r="BG2562" s="104"/>
      <c r="BH2562" s="104"/>
      <c r="BI2562" s="104"/>
      <c r="BJ2562" s="104"/>
      <c r="BK2562" s="104"/>
      <c r="BL2562" s="104"/>
      <c r="BM2562" s="104"/>
      <c r="BN2562" s="104"/>
      <c r="BO2562" s="104"/>
      <c r="BP2562" s="104"/>
      <c r="BQ2562" s="104"/>
      <c r="BR2562" s="104"/>
      <c r="BS2562" s="104"/>
      <c r="BT2562" s="104"/>
      <c r="BU2562" s="104"/>
      <c r="BV2562" s="104"/>
      <c r="BW2562" s="104"/>
      <c r="BX2562" s="104"/>
      <c r="BY2562" s="104"/>
      <c r="BZ2562" s="104"/>
      <c r="CA2562" s="104"/>
      <c r="CB2562" s="104"/>
      <c r="CC2562" s="104"/>
      <c r="CD2562" s="104"/>
      <c r="CE2562" s="104"/>
      <c r="CF2562" s="104"/>
      <c r="CG2562" s="104"/>
      <c r="CH2562" s="104"/>
      <c r="CI2562" s="104"/>
      <c r="CJ2562" s="104"/>
      <c r="CK2562" s="104"/>
      <c r="CL2562" s="104"/>
      <c r="CM2562" s="104"/>
      <c r="CN2562" s="104"/>
      <c r="CO2562" s="104"/>
      <c r="CP2562" s="104"/>
      <c r="CQ2562" s="104"/>
      <c r="CR2562" s="104"/>
      <c r="CS2562" s="104"/>
      <c r="CT2562" s="104"/>
      <c r="CU2562" s="104"/>
      <c r="CV2562" s="104"/>
      <c r="CW2562" s="104"/>
      <c r="CX2562" s="104"/>
      <c r="CY2562" s="104"/>
      <c r="CZ2562" s="104"/>
      <c r="DA2562" s="104"/>
      <c r="DB2562" s="104"/>
      <c r="DC2562" s="104"/>
      <c r="DD2562" s="104"/>
      <c r="DE2562" s="104"/>
      <c r="DF2562" s="104"/>
      <c r="DG2562" s="104"/>
      <c r="DH2562" s="104"/>
      <c r="DI2562" s="104"/>
      <c r="DJ2562" s="107"/>
    </row>
    <row r="2563" spans="1:114" x14ac:dyDescent="0.2">
      <c r="A2563" s="164"/>
      <c r="B2563" s="165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Q2563" s="116"/>
      <c r="R2563" s="116"/>
      <c r="S2563" s="116"/>
      <c r="T2563" s="116"/>
      <c r="U2563" s="116"/>
      <c r="V2563" s="116"/>
      <c r="W2563" s="116"/>
      <c r="X2563" s="116"/>
      <c r="Y2563" s="122"/>
      <c r="Z2563" s="104"/>
      <c r="AA2563" s="104"/>
      <c r="AB2563" s="104"/>
      <c r="AC2563" s="104"/>
      <c r="AD2563" s="104"/>
      <c r="AE2563" s="104"/>
      <c r="AF2563" s="104"/>
      <c r="AG2563" s="104"/>
      <c r="AH2563" s="104"/>
      <c r="AI2563" s="104"/>
      <c r="AJ2563" s="104"/>
      <c r="AK2563" s="104"/>
      <c r="AL2563" s="104"/>
      <c r="AM2563" s="104"/>
      <c r="AN2563" s="104"/>
      <c r="AO2563" s="104"/>
      <c r="AP2563" s="104"/>
      <c r="AQ2563" s="104"/>
      <c r="AR2563" s="104"/>
      <c r="AS2563" s="104"/>
      <c r="AT2563" s="104"/>
      <c r="AU2563" s="104"/>
      <c r="AV2563" s="104"/>
      <c r="AW2563" s="104"/>
      <c r="AX2563" s="104"/>
      <c r="AY2563" s="104"/>
      <c r="AZ2563" s="104"/>
      <c r="BA2563" s="104"/>
      <c r="BB2563" s="104"/>
      <c r="BC2563" s="104"/>
      <c r="BD2563" s="104"/>
      <c r="BE2563" s="104"/>
      <c r="BF2563" s="104"/>
      <c r="BG2563" s="104"/>
      <c r="BH2563" s="104"/>
      <c r="BI2563" s="104"/>
      <c r="BJ2563" s="104"/>
      <c r="BK2563" s="104"/>
      <c r="BL2563" s="104"/>
      <c r="BM2563" s="104"/>
      <c r="BN2563" s="104"/>
      <c r="BO2563" s="104"/>
      <c r="BP2563" s="104"/>
      <c r="BQ2563" s="104"/>
      <c r="BR2563" s="104"/>
      <c r="BS2563" s="104"/>
      <c r="BT2563" s="104"/>
      <c r="BU2563" s="104"/>
      <c r="BV2563" s="104"/>
      <c r="BW2563" s="104"/>
      <c r="BX2563" s="104"/>
      <c r="BY2563" s="104"/>
      <c r="BZ2563" s="104"/>
      <c r="CA2563" s="104"/>
      <c r="CB2563" s="104"/>
      <c r="CC2563" s="104"/>
      <c r="CD2563" s="104"/>
      <c r="CE2563" s="104"/>
      <c r="CF2563" s="104"/>
      <c r="CG2563" s="104"/>
      <c r="CH2563" s="104"/>
      <c r="CI2563" s="104"/>
      <c r="CJ2563" s="104"/>
      <c r="CK2563" s="104"/>
      <c r="CL2563" s="104"/>
      <c r="CM2563" s="104"/>
      <c r="CN2563" s="104"/>
      <c r="CO2563" s="104"/>
      <c r="CP2563" s="104"/>
      <c r="CQ2563" s="104"/>
      <c r="CR2563" s="104"/>
      <c r="CS2563" s="104"/>
      <c r="CT2563" s="104"/>
      <c r="CU2563" s="104"/>
      <c r="CV2563" s="104"/>
      <c r="CW2563" s="104"/>
      <c r="CX2563" s="104"/>
      <c r="CY2563" s="104"/>
      <c r="CZ2563" s="104"/>
      <c r="DA2563" s="104"/>
      <c r="DB2563" s="104"/>
      <c r="DC2563" s="104"/>
      <c r="DD2563" s="104"/>
      <c r="DE2563" s="104"/>
      <c r="DF2563" s="104"/>
      <c r="DG2563" s="104"/>
      <c r="DH2563" s="104"/>
      <c r="DI2563" s="104"/>
      <c r="DJ2563" s="107"/>
    </row>
    <row r="2564" spans="1:114" x14ac:dyDescent="0.2">
      <c r="A2564" s="164"/>
      <c r="B2564" s="165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Q2564" s="116"/>
      <c r="R2564" s="116"/>
      <c r="S2564" s="116"/>
      <c r="T2564" s="116"/>
      <c r="U2564" s="116"/>
      <c r="V2564" s="116"/>
      <c r="W2564" s="116"/>
      <c r="X2564" s="116"/>
      <c r="Y2564" s="122"/>
      <c r="Z2564" s="104"/>
      <c r="AA2564" s="104"/>
      <c r="AB2564" s="104"/>
      <c r="AC2564" s="104"/>
      <c r="AD2564" s="104"/>
      <c r="AE2564" s="104"/>
      <c r="AF2564" s="104"/>
      <c r="AG2564" s="104"/>
      <c r="AH2564" s="104"/>
      <c r="AI2564" s="104"/>
      <c r="AJ2564" s="104"/>
      <c r="AK2564" s="104"/>
      <c r="AL2564" s="104"/>
      <c r="AM2564" s="104"/>
      <c r="AN2564" s="104"/>
      <c r="AO2564" s="104"/>
      <c r="AP2564" s="104"/>
      <c r="AQ2564" s="104"/>
      <c r="AR2564" s="104"/>
      <c r="AS2564" s="104"/>
      <c r="AT2564" s="104"/>
      <c r="AU2564" s="104"/>
      <c r="AV2564" s="104"/>
      <c r="AW2564" s="104"/>
      <c r="AX2564" s="104"/>
      <c r="AY2564" s="104"/>
      <c r="AZ2564" s="104"/>
      <c r="BA2564" s="104"/>
      <c r="BB2564" s="104"/>
      <c r="BC2564" s="104"/>
      <c r="BD2564" s="104"/>
      <c r="BE2564" s="104"/>
      <c r="BF2564" s="104"/>
      <c r="BG2564" s="104"/>
      <c r="BH2564" s="104"/>
      <c r="BI2564" s="104"/>
      <c r="BJ2564" s="104"/>
      <c r="BK2564" s="104"/>
      <c r="BL2564" s="104"/>
      <c r="BM2564" s="104"/>
      <c r="BN2564" s="104"/>
      <c r="BO2564" s="104"/>
      <c r="BP2564" s="104"/>
      <c r="BQ2564" s="104"/>
      <c r="BR2564" s="104"/>
      <c r="BS2564" s="104"/>
      <c r="BT2564" s="104"/>
      <c r="BU2564" s="104"/>
      <c r="BV2564" s="104"/>
      <c r="BW2564" s="104"/>
      <c r="BX2564" s="104"/>
      <c r="BY2564" s="104"/>
      <c r="BZ2564" s="104"/>
      <c r="CA2564" s="104"/>
      <c r="CB2564" s="104"/>
      <c r="CC2564" s="104"/>
      <c r="CD2564" s="104"/>
      <c r="CE2564" s="104"/>
      <c r="CF2564" s="104"/>
      <c r="CG2564" s="104"/>
      <c r="CH2564" s="104"/>
      <c r="CI2564" s="104"/>
      <c r="CJ2564" s="104"/>
      <c r="CK2564" s="104"/>
      <c r="CL2564" s="104"/>
      <c r="CM2564" s="104"/>
      <c r="CN2564" s="104"/>
      <c r="CO2564" s="104"/>
      <c r="CP2564" s="104"/>
      <c r="CQ2564" s="104"/>
      <c r="CR2564" s="104"/>
      <c r="CS2564" s="104"/>
      <c r="CT2564" s="104"/>
      <c r="CU2564" s="104"/>
      <c r="CV2564" s="104"/>
      <c r="CW2564" s="104"/>
      <c r="CX2564" s="104"/>
      <c r="CY2564" s="104"/>
      <c r="CZ2564" s="104"/>
      <c r="DA2564" s="104"/>
      <c r="DB2564" s="104"/>
      <c r="DC2564" s="104"/>
      <c r="DD2564" s="104"/>
      <c r="DE2564" s="104"/>
      <c r="DF2564" s="104"/>
      <c r="DG2564" s="104"/>
      <c r="DH2564" s="104"/>
      <c r="DI2564" s="104"/>
      <c r="DJ2564" s="107"/>
    </row>
    <row r="2565" spans="1:114" x14ac:dyDescent="0.2">
      <c r="A2565" s="164"/>
      <c r="B2565" s="165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Q2565" s="116"/>
      <c r="R2565" s="116"/>
      <c r="S2565" s="116"/>
      <c r="T2565" s="116"/>
      <c r="U2565" s="116"/>
      <c r="V2565" s="116"/>
      <c r="W2565" s="116"/>
      <c r="X2565" s="116"/>
      <c r="Y2565" s="122"/>
      <c r="Z2565" s="104"/>
      <c r="AA2565" s="104"/>
      <c r="AB2565" s="104"/>
      <c r="AC2565" s="104"/>
      <c r="AD2565" s="104"/>
      <c r="AE2565" s="104"/>
      <c r="AF2565" s="104"/>
      <c r="AG2565" s="104"/>
      <c r="AH2565" s="104"/>
      <c r="AI2565" s="104"/>
      <c r="AJ2565" s="104"/>
      <c r="AK2565" s="104"/>
      <c r="AL2565" s="104"/>
      <c r="AM2565" s="104"/>
      <c r="AN2565" s="104"/>
      <c r="AO2565" s="104"/>
      <c r="AP2565" s="104"/>
      <c r="AQ2565" s="104"/>
      <c r="AR2565" s="104"/>
      <c r="AS2565" s="104"/>
      <c r="AT2565" s="104"/>
      <c r="AU2565" s="104"/>
      <c r="AV2565" s="104"/>
      <c r="AW2565" s="104"/>
      <c r="AX2565" s="104"/>
      <c r="AY2565" s="104"/>
      <c r="AZ2565" s="104"/>
      <c r="BA2565" s="104"/>
      <c r="BB2565" s="104"/>
      <c r="BC2565" s="104"/>
      <c r="BD2565" s="104"/>
      <c r="BE2565" s="104"/>
      <c r="BF2565" s="104"/>
      <c r="BG2565" s="104"/>
      <c r="BH2565" s="104"/>
      <c r="BI2565" s="104"/>
      <c r="BJ2565" s="104"/>
      <c r="BK2565" s="104"/>
      <c r="BL2565" s="104"/>
      <c r="BM2565" s="104"/>
      <c r="BN2565" s="104"/>
      <c r="BO2565" s="104"/>
      <c r="BP2565" s="104"/>
      <c r="BQ2565" s="104"/>
      <c r="BR2565" s="104"/>
      <c r="BS2565" s="104"/>
      <c r="BT2565" s="104"/>
      <c r="BU2565" s="104"/>
      <c r="BV2565" s="104"/>
      <c r="BW2565" s="104"/>
      <c r="BX2565" s="104"/>
      <c r="BY2565" s="104"/>
      <c r="BZ2565" s="104"/>
      <c r="CA2565" s="104"/>
      <c r="CB2565" s="104"/>
      <c r="CC2565" s="104"/>
      <c r="CD2565" s="104"/>
      <c r="CE2565" s="104"/>
      <c r="CF2565" s="104"/>
      <c r="CG2565" s="104"/>
      <c r="CH2565" s="104"/>
      <c r="CI2565" s="104"/>
      <c r="CJ2565" s="104"/>
      <c r="CK2565" s="104"/>
      <c r="CL2565" s="104"/>
      <c r="CM2565" s="104"/>
      <c r="CN2565" s="104"/>
      <c r="CO2565" s="104"/>
      <c r="CP2565" s="104"/>
      <c r="CQ2565" s="104"/>
      <c r="CR2565" s="104"/>
      <c r="CS2565" s="104"/>
      <c r="CT2565" s="104"/>
      <c r="CU2565" s="104"/>
      <c r="CV2565" s="104"/>
      <c r="CW2565" s="104"/>
      <c r="CX2565" s="104"/>
      <c r="CY2565" s="104"/>
      <c r="CZ2565" s="104"/>
      <c r="DA2565" s="104"/>
      <c r="DB2565" s="104"/>
      <c r="DC2565" s="104"/>
      <c r="DD2565" s="104"/>
      <c r="DE2565" s="104"/>
      <c r="DF2565" s="104"/>
      <c r="DG2565" s="104"/>
      <c r="DH2565" s="104"/>
      <c r="DI2565" s="104"/>
      <c r="DJ2565" s="107"/>
    </row>
    <row r="2566" spans="1:114" x14ac:dyDescent="0.2">
      <c r="A2566" s="164"/>
      <c r="B2566" s="165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Q2566" s="116"/>
      <c r="R2566" s="116"/>
      <c r="S2566" s="116"/>
      <c r="T2566" s="116"/>
      <c r="U2566" s="116"/>
      <c r="V2566" s="116"/>
      <c r="W2566" s="116"/>
      <c r="X2566" s="116"/>
      <c r="Y2566" s="122"/>
      <c r="Z2566" s="104"/>
      <c r="AA2566" s="104"/>
      <c r="AB2566" s="104"/>
      <c r="AC2566" s="104"/>
      <c r="AD2566" s="104"/>
      <c r="AE2566" s="104"/>
      <c r="AF2566" s="104"/>
      <c r="AG2566" s="104"/>
      <c r="AH2566" s="104"/>
      <c r="AI2566" s="104"/>
      <c r="AJ2566" s="104"/>
      <c r="AK2566" s="104"/>
      <c r="AL2566" s="104"/>
      <c r="AM2566" s="104"/>
      <c r="AN2566" s="104"/>
      <c r="AO2566" s="104"/>
      <c r="AP2566" s="104"/>
      <c r="AQ2566" s="104"/>
      <c r="AR2566" s="104"/>
      <c r="AS2566" s="104"/>
      <c r="AT2566" s="104"/>
      <c r="AU2566" s="104"/>
      <c r="AV2566" s="104"/>
      <c r="AW2566" s="104"/>
      <c r="AX2566" s="104"/>
      <c r="AY2566" s="104"/>
      <c r="AZ2566" s="104"/>
      <c r="BA2566" s="104"/>
      <c r="BB2566" s="104"/>
      <c r="BC2566" s="104"/>
      <c r="BD2566" s="104"/>
      <c r="BE2566" s="104"/>
      <c r="BF2566" s="104"/>
      <c r="BG2566" s="104"/>
      <c r="BH2566" s="104"/>
      <c r="BI2566" s="104"/>
      <c r="BJ2566" s="104"/>
      <c r="BK2566" s="104"/>
      <c r="BL2566" s="104"/>
      <c r="BM2566" s="104"/>
      <c r="BN2566" s="104"/>
      <c r="BO2566" s="104"/>
      <c r="BP2566" s="104"/>
      <c r="BQ2566" s="104"/>
      <c r="BR2566" s="104"/>
      <c r="BS2566" s="104"/>
      <c r="BT2566" s="104"/>
      <c r="BU2566" s="104"/>
      <c r="BV2566" s="104"/>
      <c r="BW2566" s="104"/>
      <c r="BX2566" s="104"/>
      <c r="BY2566" s="104"/>
      <c r="BZ2566" s="104"/>
      <c r="CA2566" s="104"/>
      <c r="CB2566" s="104"/>
      <c r="CC2566" s="104"/>
      <c r="CD2566" s="104"/>
      <c r="CE2566" s="104"/>
      <c r="CF2566" s="104"/>
      <c r="CG2566" s="104"/>
      <c r="CH2566" s="104"/>
      <c r="CI2566" s="104"/>
      <c r="CJ2566" s="104"/>
      <c r="CK2566" s="104"/>
      <c r="CL2566" s="104"/>
      <c r="CM2566" s="104"/>
      <c r="CN2566" s="104"/>
      <c r="CO2566" s="104"/>
      <c r="CP2566" s="104"/>
      <c r="CQ2566" s="104"/>
      <c r="CR2566" s="104"/>
      <c r="CS2566" s="104"/>
      <c r="CT2566" s="104"/>
      <c r="CU2566" s="104"/>
      <c r="CV2566" s="104"/>
      <c r="CW2566" s="104"/>
      <c r="CX2566" s="104"/>
      <c r="CY2566" s="104"/>
      <c r="CZ2566" s="104"/>
      <c r="DA2566" s="104"/>
      <c r="DB2566" s="104"/>
      <c r="DC2566" s="104"/>
      <c r="DD2566" s="104"/>
      <c r="DE2566" s="104"/>
      <c r="DF2566" s="104"/>
      <c r="DG2566" s="104"/>
      <c r="DH2566" s="104"/>
      <c r="DI2566" s="104"/>
      <c r="DJ2566" s="107"/>
    </row>
    <row r="2567" spans="1:114" x14ac:dyDescent="0.2">
      <c r="A2567" s="164"/>
      <c r="B2567" s="165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Q2567" s="116"/>
      <c r="R2567" s="116"/>
      <c r="S2567" s="116"/>
      <c r="T2567" s="116"/>
      <c r="U2567" s="116"/>
      <c r="V2567" s="116"/>
      <c r="W2567" s="116"/>
      <c r="X2567" s="116"/>
      <c r="Y2567" s="122"/>
      <c r="Z2567" s="104"/>
      <c r="AA2567" s="104"/>
      <c r="AB2567" s="104"/>
      <c r="AC2567" s="104"/>
      <c r="AD2567" s="104"/>
      <c r="AE2567" s="104"/>
      <c r="AF2567" s="104"/>
      <c r="AG2567" s="104"/>
      <c r="AH2567" s="104"/>
      <c r="AI2567" s="104"/>
      <c r="AJ2567" s="104"/>
      <c r="AK2567" s="104"/>
      <c r="AL2567" s="104"/>
      <c r="AM2567" s="104"/>
      <c r="AN2567" s="104"/>
      <c r="AO2567" s="104"/>
      <c r="AP2567" s="104"/>
      <c r="AQ2567" s="104"/>
      <c r="AR2567" s="104"/>
      <c r="AS2567" s="104"/>
      <c r="AT2567" s="104"/>
      <c r="AU2567" s="104"/>
      <c r="AV2567" s="104"/>
      <c r="AW2567" s="104"/>
      <c r="AX2567" s="104"/>
      <c r="AY2567" s="104"/>
      <c r="AZ2567" s="104"/>
      <c r="BA2567" s="104"/>
      <c r="BB2567" s="104"/>
      <c r="BC2567" s="104"/>
      <c r="BD2567" s="104"/>
      <c r="BE2567" s="104"/>
      <c r="BF2567" s="104"/>
      <c r="BG2567" s="104"/>
      <c r="BH2567" s="104"/>
      <c r="BI2567" s="104"/>
      <c r="BJ2567" s="104"/>
      <c r="BK2567" s="104"/>
      <c r="BL2567" s="104"/>
      <c r="BM2567" s="104"/>
      <c r="BN2567" s="104"/>
      <c r="BO2567" s="104"/>
      <c r="BP2567" s="104"/>
      <c r="BQ2567" s="104"/>
      <c r="BR2567" s="104"/>
      <c r="BS2567" s="104"/>
      <c r="BT2567" s="104"/>
      <c r="BU2567" s="104"/>
      <c r="BV2567" s="104"/>
      <c r="BW2567" s="104"/>
      <c r="BX2567" s="104"/>
      <c r="BY2567" s="104"/>
      <c r="BZ2567" s="104"/>
      <c r="CA2567" s="104"/>
      <c r="CB2567" s="104"/>
      <c r="CC2567" s="104"/>
      <c r="CD2567" s="104"/>
      <c r="CE2567" s="104"/>
      <c r="CF2567" s="104"/>
      <c r="CG2567" s="104"/>
      <c r="CH2567" s="104"/>
      <c r="CI2567" s="104"/>
      <c r="CJ2567" s="104"/>
      <c r="CK2567" s="104"/>
      <c r="CL2567" s="104"/>
      <c r="CM2567" s="104"/>
      <c r="CN2567" s="104"/>
      <c r="CO2567" s="104"/>
      <c r="CP2567" s="104"/>
      <c r="CQ2567" s="104"/>
      <c r="CR2567" s="104"/>
      <c r="CS2567" s="104"/>
      <c r="CT2567" s="104"/>
      <c r="CU2567" s="104"/>
      <c r="CV2567" s="104"/>
      <c r="CW2567" s="104"/>
      <c r="CX2567" s="104"/>
      <c r="CY2567" s="104"/>
      <c r="CZ2567" s="104"/>
      <c r="DA2567" s="104"/>
      <c r="DB2567" s="104"/>
      <c r="DC2567" s="104"/>
      <c r="DD2567" s="104"/>
      <c r="DE2567" s="104"/>
      <c r="DF2567" s="104"/>
      <c r="DG2567" s="104"/>
      <c r="DH2567" s="104"/>
      <c r="DI2567" s="104"/>
      <c r="DJ2567" s="107"/>
    </row>
    <row r="2568" spans="1:114" x14ac:dyDescent="0.2">
      <c r="A2568" s="164"/>
      <c r="B2568" s="165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Q2568" s="116"/>
      <c r="R2568" s="116"/>
      <c r="S2568" s="116"/>
      <c r="T2568" s="116"/>
      <c r="U2568" s="116"/>
      <c r="V2568" s="116"/>
      <c r="W2568" s="116"/>
      <c r="X2568" s="116"/>
      <c r="Y2568" s="122"/>
      <c r="Z2568" s="104"/>
      <c r="AA2568" s="104"/>
      <c r="AB2568" s="104"/>
      <c r="AC2568" s="104"/>
      <c r="AD2568" s="104"/>
      <c r="AE2568" s="104"/>
      <c r="AF2568" s="104"/>
      <c r="AG2568" s="104"/>
      <c r="AH2568" s="104"/>
      <c r="AI2568" s="104"/>
      <c r="AJ2568" s="104"/>
      <c r="AK2568" s="104"/>
      <c r="AL2568" s="104"/>
      <c r="AM2568" s="104"/>
      <c r="AN2568" s="104"/>
      <c r="AO2568" s="104"/>
      <c r="AP2568" s="104"/>
      <c r="AQ2568" s="104"/>
      <c r="AR2568" s="104"/>
      <c r="AS2568" s="104"/>
      <c r="AT2568" s="104"/>
      <c r="AU2568" s="104"/>
      <c r="AV2568" s="104"/>
      <c r="AW2568" s="104"/>
      <c r="AX2568" s="104"/>
      <c r="AY2568" s="104"/>
      <c r="AZ2568" s="104"/>
      <c r="BA2568" s="104"/>
      <c r="BB2568" s="104"/>
      <c r="BC2568" s="104"/>
      <c r="BD2568" s="104"/>
      <c r="BE2568" s="104"/>
      <c r="BF2568" s="104"/>
      <c r="BG2568" s="104"/>
      <c r="BH2568" s="104"/>
      <c r="BI2568" s="104"/>
      <c r="BJ2568" s="104"/>
      <c r="BK2568" s="104"/>
      <c r="BL2568" s="104"/>
      <c r="BM2568" s="104"/>
      <c r="BN2568" s="104"/>
      <c r="BO2568" s="104"/>
      <c r="BP2568" s="104"/>
      <c r="BQ2568" s="104"/>
      <c r="BR2568" s="104"/>
      <c r="BS2568" s="104"/>
      <c r="BT2568" s="104"/>
      <c r="BU2568" s="104"/>
      <c r="BV2568" s="104"/>
      <c r="BW2568" s="104"/>
      <c r="BX2568" s="104"/>
      <c r="BY2568" s="104"/>
      <c r="BZ2568" s="104"/>
      <c r="CA2568" s="104"/>
      <c r="CB2568" s="104"/>
      <c r="CC2568" s="104"/>
      <c r="CD2568" s="104"/>
      <c r="CE2568" s="104"/>
      <c r="CF2568" s="104"/>
      <c r="CG2568" s="104"/>
      <c r="CH2568" s="104"/>
      <c r="CI2568" s="104"/>
      <c r="CJ2568" s="104"/>
      <c r="CK2568" s="104"/>
      <c r="CL2568" s="104"/>
      <c r="CM2568" s="104"/>
      <c r="CN2568" s="104"/>
      <c r="CO2568" s="104"/>
      <c r="CP2568" s="104"/>
      <c r="CQ2568" s="104"/>
      <c r="CR2568" s="104"/>
      <c r="CS2568" s="104"/>
      <c r="CT2568" s="104"/>
      <c r="CU2568" s="104"/>
      <c r="CV2568" s="104"/>
      <c r="CW2568" s="104"/>
      <c r="CX2568" s="104"/>
      <c r="CY2568" s="104"/>
      <c r="CZ2568" s="104"/>
      <c r="DA2568" s="104"/>
      <c r="DB2568" s="104"/>
      <c r="DC2568" s="104"/>
      <c r="DD2568" s="104"/>
      <c r="DE2568" s="104"/>
      <c r="DF2568" s="104"/>
      <c r="DG2568" s="104"/>
      <c r="DH2568" s="104"/>
      <c r="DI2568" s="104"/>
      <c r="DJ2568" s="107"/>
    </row>
    <row r="2569" spans="1:114" x14ac:dyDescent="0.2">
      <c r="A2569" s="164"/>
      <c r="B2569" s="165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Q2569" s="116"/>
      <c r="R2569" s="116"/>
      <c r="S2569" s="116"/>
      <c r="T2569" s="116"/>
      <c r="U2569" s="116"/>
      <c r="V2569" s="116"/>
      <c r="W2569" s="116"/>
      <c r="X2569" s="116"/>
      <c r="Y2569" s="122"/>
      <c r="Z2569" s="104"/>
      <c r="AA2569" s="104"/>
      <c r="AB2569" s="104"/>
      <c r="AC2569" s="104"/>
      <c r="AD2569" s="104"/>
      <c r="AE2569" s="104"/>
      <c r="AF2569" s="104"/>
      <c r="AG2569" s="104"/>
      <c r="AH2569" s="104"/>
      <c r="AI2569" s="104"/>
      <c r="AJ2569" s="104"/>
      <c r="AK2569" s="104"/>
      <c r="AL2569" s="104"/>
      <c r="AM2569" s="104"/>
      <c r="AN2569" s="104"/>
      <c r="AO2569" s="104"/>
      <c r="AP2569" s="104"/>
      <c r="AQ2569" s="104"/>
      <c r="AR2569" s="104"/>
      <c r="AS2569" s="104"/>
      <c r="AT2569" s="104"/>
      <c r="AU2569" s="104"/>
      <c r="AV2569" s="104"/>
      <c r="AW2569" s="104"/>
      <c r="AX2569" s="104"/>
      <c r="AY2569" s="104"/>
      <c r="AZ2569" s="104"/>
      <c r="BA2569" s="104"/>
      <c r="BB2569" s="104"/>
      <c r="BC2569" s="104"/>
      <c r="BD2569" s="104"/>
      <c r="BE2569" s="104"/>
      <c r="BF2569" s="104"/>
      <c r="BG2569" s="104"/>
      <c r="BH2569" s="104"/>
      <c r="BI2569" s="104"/>
      <c r="BJ2569" s="104"/>
      <c r="BK2569" s="104"/>
      <c r="BL2569" s="104"/>
      <c r="BM2569" s="104"/>
      <c r="BN2569" s="104"/>
      <c r="BO2569" s="104"/>
      <c r="BP2569" s="104"/>
      <c r="BQ2569" s="104"/>
      <c r="BR2569" s="104"/>
      <c r="BS2569" s="104"/>
      <c r="BT2569" s="104"/>
      <c r="BU2569" s="104"/>
      <c r="BV2569" s="104"/>
      <c r="BW2569" s="104"/>
      <c r="BX2569" s="104"/>
      <c r="BY2569" s="104"/>
      <c r="BZ2569" s="104"/>
      <c r="CA2569" s="104"/>
      <c r="CB2569" s="104"/>
      <c r="CC2569" s="104"/>
      <c r="CD2569" s="104"/>
      <c r="CE2569" s="104"/>
      <c r="CF2569" s="104"/>
      <c r="CG2569" s="104"/>
      <c r="CH2569" s="104"/>
      <c r="CI2569" s="104"/>
      <c r="CJ2569" s="104"/>
      <c r="CK2569" s="104"/>
      <c r="CL2569" s="104"/>
      <c r="CM2569" s="104"/>
      <c r="CN2569" s="104"/>
      <c r="CO2569" s="104"/>
      <c r="CP2569" s="104"/>
      <c r="CQ2569" s="104"/>
      <c r="CR2569" s="104"/>
      <c r="CS2569" s="104"/>
      <c r="CT2569" s="104"/>
      <c r="CU2569" s="104"/>
      <c r="CV2569" s="104"/>
      <c r="CW2569" s="104"/>
      <c r="CX2569" s="104"/>
      <c r="CY2569" s="104"/>
      <c r="CZ2569" s="104"/>
      <c r="DA2569" s="104"/>
      <c r="DB2569" s="104"/>
      <c r="DC2569" s="104"/>
      <c r="DD2569" s="104"/>
      <c r="DE2569" s="104"/>
      <c r="DF2569" s="104"/>
      <c r="DG2569" s="104"/>
      <c r="DH2569" s="104"/>
      <c r="DI2569" s="104"/>
      <c r="DJ2569" s="107"/>
    </row>
    <row r="2570" spans="1:114" x14ac:dyDescent="0.2">
      <c r="A2570" s="164"/>
      <c r="B2570" s="165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Q2570" s="116"/>
      <c r="R2570" s="116"/>
      <c r="S2570" s="116"/>
      <c r="T2570" s="116"/>
      <c r="U2570" s="116"/>
      <c r="V2570" s="116"/>
      <c r="W2570" s="116"/>
      <c r="X2570" s="116"/>
      <c r="Y2570" s="122"/>
      <c r="Z2570" s="104"/>
      <c r="AA2570" s="104"/>
      <c r="AB2570" s="104"/>
      <c r="AC2570" s="104"/>
      <c r="AD2570" s="104"/>
      <c r="AE2570" s="104"/>
      <c r="AF2570" s="104"/>
      <c r="AG2570" s="104"/>
      <c r="AH2570" s="104"/>
      <c r="AI2570" s="104"/>
      <c r="AJ2570" s="104"/>
      <c r="AK2570" s="104"/>
      <c r="AL2570" s="104"/>
      <c r="AM2570" s="104"/>
      <c r="AN2570" s="104"/>
      <c r="AO2570" s="104"/>
      <c r="AP2570" s="104"/>
      <c r="AQ2570" s="104"/>
      <c r="AR2570" s="104"/>
      <c r="AS2570" s="104"/>
      <c r="AT2570" s="104"/>
      <c r="AU2570" s="104"/>
      <c r="AV2570" s="104"/>
      <c r="AW2570" s="104"/>
      <c r="AX2570" s="104"/>
      <c r="AY2570" s="104"/>
      <c r="AZ2570" s="104"/>
      <c r="BA2570" s="104"/>
      <c r="BB2570" s="104"/>
      <c r="BC2570" s="104"/>
      <c r="BD2570" s="104"/>
      <c r="BE2570" s="104"/>
      <c r="BF2570" s="104"/>
      <c r="BG2570" s="104"/>
      <c r="BH2570" s="104"/>
      <c r="BI2570" s="104"/>
      <c r="BJ2570" s="104"/>
      <c r="BK2570" s="104"/>
      <c r="BL2570" s="104"/>
      <c r="BM2570" s="104"/>
      <c r="BN2570" s="104"/>
      <c r="BO2570" s="104"/>
      <c r="BP2570" s="104"/>
      <c r="BQ2570" s="104"/>
      <c r="BR2570" s="104"/>
      <c r="BS2570" s="104"/>
      <c r="BT2570" s="104"/>
      <c r="BU2570" s="104"/>
      <c r="BV2570" s="104"/>
      <c r="BW2570" s="104"/>
      <c r="BX2570" s="104"/>
      <c r="BY2570" s="104"/>
      <c r="BZ2570" s="104"/>
      <c r="CA2570" s="104"/>
      <c r="CB2570" s="104"/>
      <c r="CC2570" s="104"/>
      <c r="CD2570" s="104"/>
      <c r="CE2570" s="104"/>
      <c r="CF2570" s="104"/>
      <c r="CG2570" s="104"/>
      <c r="CH2570" s="104"/>
      <c r="CI2570" s="104"/>
      <c r="CJ2570" s="104"/>
      <c r="CK2570" s="104"/>
      <c r="CL2570" s="104"/>
      <c r="CM2570" s="104"/>
      <c r="CN2570" s="104"/>
      <c r="CO2570" s="104"/>
      <c r="CP2570" s="104"/>
      <c r="CQ2570" s="104"/>
      <c r="CR2570" s="104"/>
      <c r="CS2570" s="104"/>
      <c r="CT2570" s="104"/>
      <c r="CU2570" s="104"/>
      <c r="CV2570" s="104"/>
      <c r="CW2570" s="104"/>
      <c r="CX2570" s="104"/>
      <c r="CY2570" s="104"/>
      <c r="CZ2570" s="104"/>
      <c r="DA2570" s="104"/>
      <c r="DB2570" s="104"/>
      <c r="DC2570" s="104"/>
      <c r="DD2570" s="104"/>
      <c r="DE2570" s="104"/>
      <c r="DF2570" s="104"/>
      <c r="DG2570" s="104"/>
      <c r="DH2570" s="104"/>
      <c r="DI2570" s="104"/>
      <c r="DJ2570" s="107"/>
    </row>
    <row r="2571" spans="1:114" x14ac:dyDescent="0.2">
      <c r="A2571" s="164"/>
      <c r="B2571" s="165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Q2571" s="116"/>
      <c r="R2571" s="116"/>
      <c r="S2571" s="116"/>
      <c r="T2571" s="116"/>
      <c r="U2571" s="116"/>
      <c r="V2571" s="116"/>
      <c r="W2571" s="116"/>
      <c r="X2571" s="116"/>
      <c r="Y2571" s="122"/>
      <c r="Z2571" s="104"/>
      <c r="AA2571" s="104"/>
      <c r="AB2571" s="104"/>
      <c r="AC2571" s="104"/>
      <c r="AD2571" s="104"/>
      <c r="AE2571" s="104"/>
      <c r="AF2571" s="104"/>
      <c r="AG2571" s="104"/>
      <c r="AH2571" s="104"/>
      <c r="AI2571" s="104"/>
      <c r="AJ2571" s="104"/>
      <c r="AK2571" s="104"/>
      <c r="AL2571" s="104"/>
      <c r="AM2571" s="104"/>
      <c r="AN2571" s="104"/>
      <c r="AO2571" s="104"/>
      <c r="AP2571" s="104"/>
      <c r="AQ2571" s="104"/>
      <c r="AR2571" s="104"/>
      <c r="AS2571" s="104"/>
      <c r="AT2571" s="104"/>
      <c r="AU2571" s="104"/>
      <c r="AV2571" s="104"/>
      <c r="AW2571" s="104"/>
      <c r="AX2571" s="104"/>
      <c r="AY2571" s="104"/>
      <c r="AZ2571" s="104"/>
      <c r="BA2571" s="104"/>
      <c r="BB2571" s="104"/>
      <c r="BC2571" s="104"/>
      <c r="BD2571" s="104"/>
      <c r="BE2571" s="104"/>
      <c r="BF2571" s="104"/>
      <c r="BG2571" s="104"/>
      <c r="BH2571" s="104"/>
      <c r="BI2571" s="104"/>
      <c r="BJ2571" s="104"/>
      <c r="BK2571" s="104"/>
      <c r="BL2571" s="104"/>
      <c r="BM2571" s="104"/>
      <c r="BN2571" s="104"/>
      <c r="BO2571" s="104"/>
      <c r="BP2571" s="104"/>
      <c r="BQ2571" s="104"/>
      <c r="BR2571" s="104"/>
      <c r="BS2571" s="104"/>
      <c r="BT2571" s="104"/>
      <c r="BU2571" s="104"/>
      <c r="BV2571" s="104"/>
      <c r="BW2571" s="104"/>
      <c r="BX2571" s="104"/>
      <c r="BY2571" s="104"/>
      <c r="BZ2571" s="104"/>
      <c r="CA2571" s="104"/>
      <c r="CB2571" s="104"/>
      <c r="CC2571" s="104"/>
      <c r="CD2571" s="104"/>
      <c r="CE2571" s="104"/>
      <c r="CF2571" s="104"/>
      <c r="CG2571" s="104"/>
      <c r="CH2571" s="104"/>
      <c r="CI2571" s="104"/>
      <c r="CJ2571" s="104"/>
      <c r="CK2571" s="104"/>
      <c r="CL2571" s="104"/>
      <c r="CM2571" s="104"/>
      <c r="CN2571" s="104"/>
      <c r="CO2571" s="104"/>
      <c r="CP2571" s="104"/>
      <c r="CQ2571" s="104"/>
      <c r="CR2571" s="104"/>
      <c r="CS2571" s="104"/>
      <c r="CT2571" s="104"/>
      <c r="CU2571" s="104"/>
      <c r="CV2571" s="104"/>
      <c r="CW2571" s="104"/>
      <c r="CX2571" s="104"/>
      <c r="CY2571" s="104"/>
      <c r="CZ2571" s="104"/>
      <c r="DA2571" s="104"/>
      <c r="DB2571" s="104"/>
      <c r="DC2571" s="104"/>
      <c r="DD2571" s="104"/>
      <c r="DE2571" s="104"/>
      <c r="DF2571" s="104"/>
      <c r="DG2571" s="104"/>
      <c r="DH2571" s="104"/>
      <c r="DI2571" s="104"/>
      <c r="DJ2571" s="107"/>
    </row>
    <row r="2572" spans="1:114" x14ac:dyDescent="0.2">
      <c r="A2572" s="164"/>
      <c r="B2572" s="165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Q2572" s="116"/>
      <c r="R2572" s="116"/>
      <c r="S2572" s="116"/>
      <c r="T2572" s="116"/>
      <c r="U2572" s="116"/>
      <c r="V2572" s="116"/>
      <c r="W2572" s="116"/>
      <c r="X2572" s="116"/>
      <c r="Y2572" s="122"/>
      <c r="Z2572" s="104"/>
      <c r="AA2572" s="104"/>
      <c r="AB2572" s="104"/>
      <c r="AC2572" s="104"/>
      <c r="AD2572" s="104"/>
      <c r="AE2572" s="104"/>
      <c r="AF2572" s="104"/>
      <c r="AG2572" s="104"/>
      <c r="AH2572" s="104"/>
      <c r="AI2572" s="104"/>
      <c r="AJ2572" s="104"/>
      <c r="AK2572" s="104"/>
      <c r="AL2572" s="104"/>
      <c r="AM2572" s="104"/>
      <c r="AN2572" s="104"/>
      <c r="AO2572" s="104"/>
      <c r="AP2572" s="104"/>
      <c r="AQ2572" s="104"/>
      <c r="AR2572" s="104"/>
      <c r="AS2572" s="104"/>
      <c r="AT2572" s="104"/>
      <c r="AU2572" s="104"/>
      <c r="AV2572" s="104"/>
      <c r="AW2572" s="104"/>
      <c r="AX2572" s="104"/>
      <c r="AY2572" s="104"/>
      <c r="AZ2572" s="104"/>
      <c r="BA2572" s="104"/>
      <c r="BB2572" s="104"/>
      <c r="BC2572" s="104"/>
      <c r="BD2572" s="104"/>
      <c r="BE2572" s="104"/>
      <c r="BF2572" s="104"/>
      <c r="BG2572" s="104"/>
      <c r="BH2572" s="104"/>
      <c r="BI2572" s="104"/>
      <c r="BJ2572" s="104"/>
      <c r="BK2572" s="104"/>
      <c r="BL2572" s="104"/>
      <c r="BM2572" s="104"/>
      <c r="BN2572" s="104"/>
      <c r="BO2572" s="104"/>
      <c r="BP2572" s="104"/>
      <c r="BQ2572" s="104"/>
      <c r="BR2572" s="104"/>
      <c r="BS2572" s="104"/>
      <c r="BT2572" s="104"/>
      <c r="BU2572" s="104"/>
      <c r="BV2572" s="104"/>
      <c r="BW2572" s="104"/>
      <c r="BX2572" s="104"/>
      <c r="BY2572" s="104"/>
      <c r="BZ2572" s="104"/>
      <c r="CA2572" s="104"/>
      <c r="CB2572" s="104"/>
      <c r="CC2572" s="104"/>
      <c r="CD2572" s="104"/>
      <c r="CE2572" s="104"/>
      <c r="CF2572" s="104"/>
      <c r="CG2572" s="104"/>
      <c r="CH2572" s="104"/>
      <c r="CI2572" s="104"/>
      <c r="CJ2572" s="104"/>
      <c r="CK2572" s="104"/>
      <c r="CL2572" s="104"/>
      <c r="CM2572" s="104"/>
      <c r="CN2572" s="104"/>
      <c r="CO2572" s="104"/>
      <c r="CP2572" s="104"/>
      <c r="CQ2572" s="104"/>
      <c r="CR2572" s="104"/>
      <c r="CS2572" s="104"/>
      <c r="CT2572" s="104"/>
      <c r="CU2572" s="104"/>
      <c r="CV2572" s="104"/>
      <c r="CW2572" s="104"/>
      <c r="CX2572" s="104"/>
      <c r="CY2572" s="104"/>
      <c r="CZ2572" s="104"/>
      <c r="DA2572" s="104"/>
      <c r="DB2572" s="104"/>
      <c r="DC2572" s="104"/>
      <c r="DD2572" s="104"/>
      <c r="DE2572" s="104"/>
      <c r="DF2572" s="104"/>
      <c r="DG2572" s="104"/>
      <c r="DH2572" s="104"/>
      <c r="DI2572" s="104"/>
      <c r="DJ2572" s="107"/>
    </row>
    <row r="2573" spans="1:114" x14ac:dyDescent="0.2">
      <c r="A2573" s="164"/>
      <c r="B2573" s="165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Q2573" s="116"/>
      <c r="R2573" s="116"/>
      <c r="S2573" s="116"/>
      <c r="T2573" s="116"/>
      <c r="U2573" s="116"/>
      <c r="V2573" s="116"/>
      <c r="W2573" s="116"/>
      <c r="X2573" s="116"/>
      <c r="Y2573" s="122"/>
      <c r="Z2573" s="104"/>
      <c r="AA2573" s="104"/>
      <c r="AB2573" s="104"/>
      <c r="AC2573" s="104"/>
      <c r="AD2573" s="104"/>
      <c r="AE2573" s="104"/>
      <c r="AF2573" s="104"/>
      <c r="AG2573" s="104"/>
      <c r="AH2573" s="104"/>
      <c r="AI2573" s="104"/>
      <c r="AJ2573" s="104"/>
      <c r="AK2573" s="104"/>
      <c r="AL2573" s="104"/>
      <c r="AM2573" s="104"/>
      <c r="AN2573" s="104"/>
      <c r="AO2573" s="104"/>
      <c r="AP2573" s="104"/>
      <c r="AQ2573" s="104"/>
      <c r="AR2573" s="104"/>
      <c r="AS2573" s="104"/>
      <c r="AT2573" s="104"/>
      <c r="AU2573" s="104"/>
      <c r="AV2573" s="104"/>
      <c r="AW2573" s="104"/>
      <c r="AX2573" s="104"/>
      <c r="AY2573" s="104"/>
      <c r="AZ2573" s="104"/>
      <c r="BA2573" s="104"/>
      <c r="BB2573" s="104"/>
      <c r="BC2573" s="104"/>
      <c r="BD2573" s="104"/>
      <c r="BE2573" s="104"/>
      <c r="BF2573" s="104"/>
      <c r="BG2573" s="104"/>
      <c r="BH2573" s="104"/>
      <c r="BI2573" s="104"/>
      <c r="BJ2573" s="104"/>
      <c r="BK2573" s="104"/>
      <c r="BL2573" s="104"/>
      <c r="BM2573" s="104"/>
      <c r="BN2573" s="104"/>
      <c r="BO2573" s="104"/>
      <c r="BP2573" s="104"/>
      <c r="BQ2573" s="104"/>
      <c r="BR2573" s="104"/>
      <c r="BS2573" s="104"/>
      <c r="BT2573" s="104"/>
      <c r="BU2573" s="104"/>
      <c r="BV2573" s="104"/>
      <c r="BW2573" s="104"/>
      <c r="BX2573" s="104"/>
      <c r="BY2573" s="104"/>
      <c r="BZ2573" s="104"/>
      <c r="CA2573" s="104"/>
      <c r="CB2573" s="104"/>
      <c r="CC2573" s="104"/>
      <c r="CD2573" s="104"/>
      <c r="CE2573" s="104"/>
      <c r="CF2573" s="104"/>
      <c r="CG2573" s="104"/>
      <c r="CH2573" s="104"/>
      <c r="CI2573" s="104"/>
      <c r="CJ2573" s="104"/>
      <c r="CK2573" s="104"/>
      <c r="CL2573" s="104"/>
      <c r="CM2573" s="104"/>
      <c r="CN2573" s="104"/>
      <c r="CO2573" s="104"/>
      <c r="CP2573" s="104"/>
      <c r="CQ2573" s="104"/>
      <c r="CR2573" s="104"/>
      <c r="CS2573" s="104"/>
      <c r="CT2573" s="104"/>
      <c r="CU2573" s="104"/>
      <c r="CV2573" s="104"/>
      <c r="CW2573" s="104"/>
      <c r="CX2573" s="104"/>
      <c r="CY2573" s="104"/>
      <c r="CZ2573" s="104"/>
      <c r="DA2573" s="104"/>
      <c r="DB2573" s="104"/>
      <c r="DC2573" s="104"/>
      <c r="DD2573" s="104"/>
      <c r="DE2573" s="104"/>
      <c r="DF2573" s="104"/>
      <c r="DG2573" s="104"/>
      <c r="DH2573" s="104"/>
      <c r="DI2573" s="104"/>
      <c r="DJ2573" s="107"/>
    </row>
    <row r="2574" spans="1:114" x14ac:dyDescent="0.2">
      <c r="A2574" s="164"/>
      <c r="B2574" s="165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Q2574" s="116"/>
      <c r="R2574" s="116"/>
      <c r="S2574" s="116"/>
      <c r="T2574" s="116"/>
      <c r="U2574" s="116"/>
      <c r="V2574" s="116"/>
      <c r="W2574" s="116"/>
      <c r="X2574" s="116"/>
      <c r="Y2574" s="122"/>
      <c r="Z2574" s="104"/>
      <c r="AA2574" s="104"/>
      <c r="AB2574" s="104"/>
      <c r="AC2574" s="104"/>
      <c r="AD2574" s="104"/>
      <c r="AE2574" s="104"/>
      <c r="AF2574" s="104"/>
      <c r="AG2574" s="104"/>
      <c r="AH2574" s="104"/>
      <c r="AI2574" s="104"/>
      <c r="AJ2574" s="104"/>
      <c r="AK2574" s="104"/>
      <c r="AL2574" s="104"/>
      <c r="AM2574" s="104"/>
      <c r="AN2574" s="104"/>
      <c r="AO2574" s="104"/>
      <c r="AP2574" s="104"/>
      <c r="AQ2574" s="104"/>
      <c r="AR2574" s="104"/>
      <c r="AS2574" s="104"/>
      <c r="AT2574" s="104"/>
      <c r="AU2574" s="104"/>
      <c r="AV2574" s="104"/>
      <c r="AW2574" s="104"/>
      <c r="AX2574" s="104"/>
      <c r="AY2574" s="104"/>
      <c r="AZ2574" s="104"/>
      <c r="BA2574" s="104"/>
      <c r="BB2574" s="104"/>
      <c r="BC2574" s="104"/>
      <c r="BD2574" s="104"/>
      <c r="BE2574" s="104"/>
      <c r="BF2574" s="104"/>
      <c r="BG2574" s="104"/>
      <c r="BH2574" s="104"/>
      <c r="BI2574" s="104"/>
      <c r="BJ2574" s="104"/>
      <c r="BK2574" s="104"/>
      <c r="BL2574" s="104"/>
      <c r="BM2574" s="104"/>
      <c r="BN2574" s="104"/>
      <c r="BO2574" s="104"/>
      <c r="BP2574" s="104"/>
      <c r="BQ2574" s="104"/>
      <c r="BR2574" s="104"/>
      <c r="BS2574" s="104"/>
      <c r="BT2574" s="104"/>
      <c r="BU2574" s="104"/>
      <c r="BV2574" s="104"/>
      <c r="BW2574" s="104"/>
      <c r="BX2574" s="104"/>
      <c r="BY2574" s="104"/>
      <c r="BZ2574" s="104"/>
      <c r="CA2574" s="104"/>
      <c r="CB2574" s="104"/>
      <c r="CC2574" s="104"/>
      <c r="CD2574" s="104"/>
      <c r="CE2574" s="104"/>
      <c r="CF2574" s="104"/>
      <c r="CG2574" s="104"/>
      <c r="CH2574" s="104"/>
      <c r="CI2574" s="104"/>
      <c r="CJ2574" s="104"/>
      <c r="CK2574" s="104"/>
      <c r="CL2574" s="104"/>
      <c r="CM2574" s="104"/>
      <c r="CN2574" s="104"/>
      <c r="CO2574" s="104"/>
      <c r="CP2574" s="104"/>
      <c r="CQ2574" s="104"/>
      <c r="CR2574" s="104"/>
      <c r="CS2574" s="104"/>
      <c r="CT2574" s="104"/>
      <c r="CU2574" s="104"/>
      <c r="CV2574" s="104"/>
      <c r="CW2574" s="104"/>
      <c r="CX2574" s="104"/>
      <c r="CY2574" s="104"/>
      <c r="CZ2574" s="104"/>
      <c r="DA2574" s="104"/>
      <c r="DB2574" s="104"/>
      <c r="DC2574" s="104"/>
      <c r="DD2574" s="104"/>
      <c r="DE2574" s="104"/>
      <c r="DF2574" s="104"/>
      <c r="DG2574" s="104"/>
      <c r="DH2574" s="104"/>
      <c r="DI2574" s="104"/>
      <c r="DJ2574" s="107"/>
    </row>
    <row r="2575" spans="1:114" x14ac:dyDescent="0.2">
      <c r="A2575" s="164"/>
      <c r="B2575" s="165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Q2575" s="116"/>
      <c r="R2575" s="116"/>
      <c r="S2575" s="116"/>
      <c r="T2575" s="116"/>
      <c r="U2575" s="116"/>
      <c r="V2575" s="116"/>
      <c r="W2575" s="116"/>
      <c r="X2575" s="116"/>
      <c r="Y2575" s="122"/>
      <c r="Z2575" s="104"/>
      <c r="AA2575" s="104"/>
      <c r="AB2575" s="104"/>
      <c r="AC2575" s="104"/>
      <c r="AD2575" s="104"/>
      <c r="AE2575" s="104"/>
      <c r="AF2575" s="104"/>
      <c r="AG2575" s="104"/>
      <c r="AH2575" s="104"/>
      <c r="AI2575" s="104"/>
      <c r="AJ2575" s="104"/>
      <c r="AK2575" s="104"/>
      <c r="AL2575" s="104"/>
      <c r="AM2575" s="104"/>
      <c r="AN2575" s="104"/>
      <c r="AO2575" s="104"/>
      <c r="AP2575" s="104"/>
      <c r="AQ2575" s="104"/>
      <c r="AR2575" s="104"/>
      <c r="AS2575" s="104"/>
      <c r="AT2575" s="104"/>
      <c r="AU2575" s="104"/>
      <c r="AV2575" s="104"/>
      <c r="AW2575" s="104"/>
      <c r="AX2575" s="104"/>
      <c r="AY2575" s="104"/>
      <c r="AZ2575" s="104"/>
      <c r="BA2575" s="104"/>
      <c r="BB2575" s="104"/>
      <c r="BC2575" s="104"/>
      <c r="BD2575" s="104"/>
      <c r="BE2575" s="104"/>
      <c r="BF2575" s="104"/>
      <c r="BG2575" s="104"/>
      <c r="BH2575" s="104"/>
      <c r="BI2575" s="104"/>
      <c r="BJ2575" s="104"/>
      <c r="BK2575" s="104"/>
      <c r="BL2575" s="104"/>
      <c r="BM2575" s="104"/>
      <c r="BN2575" s="104"/>
      <c r="BO2575" s="104"/>
      <c r="BP2575" s="104"/>
      <c r="BQ2575" s="104"/>
      <c r="BR2575" s="104"/>
      <c r="BS2575" s="104"/>
      <c r="BT2575" s="104"/>
      <c r="BU2575" s="104"/>
      <c r="BV2575" s="104"/>
      <c r="BW2575" s="104"/>
      <c r="BX2575" s="104"/>
      <c r="BY2575" s="104"/>
      <c r="BZ2575" s="104"/>
      <c r="CA2575" s="104"/>
      <c r="CB2575" s="104"/>
      <c r="CC2575" s="104"/>
      <c r="CD2575" s="104"/>
      <c r="CE2575" s="104"/>
      <c r="CF2575" s="104"/>
      <c r="CG2575" s="104"/>
      <c r="CH2575" s="104"/>
      <c r="CI2575" s="104"/>
      <c r="CJ2575" s="104"/>
      <c r="CK2575" s="104"/>
      <c r="CL2575" s="104"/>
      <c r="CM2575" s="104"/>
      <c r="CN2575" s="104"/>
      <c r="CO2575" s="104"/>
      <c r="CP2575" s="104"/>
      <c r="CQ2575" s="104"/>
      <c r="CR2575" s="104"/>
      <c r="CS2575" s="104"/>
      <c r="CT2575" s="104"/>
      <c r="CU2575" s="104"/>
      <c r="CV2575" s="104"/>
      <c r="CW2575" s="104"/>
      <c r="CX2575" s="104"/>
      <c r="CY2575" s="104"/>
      <c r="CZ2575" s="104"/>
      <c r="DA2575" s="104"/>
      <c r="DB2575" s="104"/>
      <c r="DC2575" s="104"/>
      <c r="DD2575" s="104"/>
      <c r="DE2575" s="104"/>
      <c r="DF2575" s="104"/>
      <c r="DG2575" s="104"/>
      <c r="DH2575" s="104"/>
      <c r="DI2575" s="104"/>
      <c r="DJ2575" s="107"/>
    </row>
    <row r="2576" spans="1:114" x14ac:dyDescent="0.2">
      <c r="A2576" s="164"/>
      <c r="B2576" s="165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Q2576" s="116"/>
      <c r="R2576" s="116"/>
      <c r="S2576" s="116"/>
      <c r="T2576" s="116"/>
      <c r="U2576" s="116"/>
      <c r="V2576" s="116"/>
      <c r="W2576" s="116"/>
      <c r="X2576" s="116"/>
      <c r="Y2576" s="122"/>
      <c r="Z2576" s="104"/>
      <c r="AA2576" s="104"/>
      <c r="AB2576" s="104"/>
      <c r="AC2576" s="104"/>
      <c r="AD2576" s="104"/>
      <c r="AE2576" s="104"/>
      <c r="AF2576" s="104"/>
      <c r="AG2576" s="104"/>
      <c r="AH2576" s="104"/>
      <c r="AI2576" s="104"/>
      <c r="AJ2576" s="104"/>
      <c r="AK2576" s="104"/>
      <c r="AL2576" s="104"/>
      <c r="AM2576" s="104"/>
      <c r="AN2576" s="104"/>
      <c r="AO2576" s="104"/>
      <c r="AP2576" s="104"/>
      <c r="AQ2576" s="104"/>
      <c r="AR2576" s="104"/>
      <c r="AS2576" s="104"/>
      <c r="AT2576" s="104"/>
      <c r="AU2576" s="104"/>
      <c r="AV2576" s="104"/>
      <c r="AW2576" s="104"/>
      <c r="AX2576" s="104"/>
      <c r="AY2576" s="104"/>
      <c r="AZ2576" s="104"/>
      <c r="BA2576" s="104"/>
      <c r="BB2576" s="104"/>
      <c r="BC2576" s="104"/>
      <c r="BD2576" s="104"/>
      <c r="BE2576" s="104"/>
      <c r="BF2576" s="104"/>
      <c r="BG2576" s="104"/>
      <c r="BH2576" s="104"/>
      <c r="BI2576" s="104"/>
      <c r="BJ2576" s="104"/>
      <c r="BK2576" s="104"/>
      <c r="BL2576" s="104"/>
      <c r="BM2576" s="104"/>
      <c r="BN2576" s="104"/>
      <c r="BO2576" s="104"/>
      <c r="BP2576" s="104"/>
      <c r="BQ2576" s="104"/>
      <c r="BR2576" s="104"/>
      <c r="BS2576" s="104"/>
      <c r="BT2576" s="104"/>
      <c r="BU2576" s="104"/>
      <c r="BV2576" s="104"/>
      <c r="BW2576" s="104"/>
      <c r="BX2576" s="104"/>
      <c r="BY2576" s="104"/>
      <c r="BZ2576" s="104"/>
      <c r="CA2576" s="104"/>
      <c r="CB2576" s="104"/>
      <c r="CC2576" s="104"/>
      <c r="CD2576" s="104"/>
      <c r="CE2576" s="104"/>
      <c r="CF2576" s="104"/>
      <c r="CG2576" s="104"/>
      <c r="CH2576" s="104"/>
      <c r="CI2576" s="104"/>
      <c r="CJ2576" s="104"/>
      <c r="CK2576" s="104"/>
      <c r="CL2576" s="104"/>
      <c r="CM2576" s="104"/>
      <c r="CN2576" s="104"/>
      <c r="CO2576" s="104"/>
      <c r="CP2576" s="104"/>
      <c r="CQ2576" s="104"/>
      <c r="CR2576" s="104"/>
      <c r="CS2576" s="104"/>
      <c r="CT2576" s="104"/>
      <c r="CU2576" s="104"/>
      <c r="CV2576" s="104"/>
      <c r="CW2576" s="104"/>
      <c r="CX2576" s="104"/>
      <c r="CY2576" s="104"/>
      <c r="CZ2576" s="104"/>
      <c r="DA2576" s="104"/>
      <c r="DB2576" s="104"/>
      <c r="DC2576" s="104"/>
      <c r="DD2576" s="104"/>
      <c r="DE2576" s="104"/>
      <c r="DF2576" s="104"/>
      <c r="DG2576" s="104"/>
      <c r="DH2576" s="104"/>
      <c r="DI2576" s="104"/>
      <c r="DJ2576" s="107"/>
    </row>
    <row r="2577" spans="1:114" x14ac:dyDescent="0.2">
      <c r="A2577" s="164"/>
      <c r="B2577" s="165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Q2577" s="116"/>
      <c r="R2577" s="116"/>
      <c r="S2577" s="116"/>
      <c r="T2577" s="116"/>
      <c r="U2577" s="116"/>
      <c r="V2577" s="116"/>
      <c r="W2577" s="116"/>
      <c r="X2577" s="116"/>
      <c r="Y2577" s="122"/>
      <c r="Z2577" s="104"/>
      <c r="AA2577" s="104"/>
      <c r="AB2577" s="104"/>
      <c r="AC2577" s="104"/>
      <c r="AD2577" s="104"/>
      <c r="AE2577" s="104"/>
      <c r="AF2577" s="104"/>
      <c r="AG2577" s="104"/>
      <c r="AH2577" s="104"/>
      <c r="AI2577" s="104"/>
      <c r="AJ2577" s="104"/>
      <c r="AK2577" s="104"/>
      <c r="AL2577" s="104"/>
      <c r="AM2577" s="104"/>
      <c r="AN2577" s="104"/>
      <c r="AO2577" s="104"/>
      <c r="AP2577" s="104"/>
      <c r="AQ2577" s="104"/>
      <c r="AR2577" s="104"/>
      <c r="AS2577" s="104"/>
      <c r="AT2577" s="104"/>
      <c r="AU2577" s="104"/>
      <c r="AV2577" s="104"/>
      <c r="AW2577" s="104"/>
      <c r="AX2577" s="104"/>
      <c r="AY2577" s="104"/>
      <c r="AZ2577" s="104"/>
      <c r="BA2577" s="104"/>
      <c r="BB2577" s="104"/>
      <c r="BC2577" s="104"/>
      <c r="BD2577" s="104"/>
      <c r="BE2577" s="104"/>
      <c r="BF2577" s="104"/>
      <c r="BG2577" s="104"/>
      <c r="BH2577" s="104"/>
      <c r="BI2577" s="104"/>
      <c r="BJ2577" s="104"/>
      <c r="BK2577" s="104"/>
      <c r="BL2577" s="104"/>
      <c r="BM2577" s="104"/>
      <c r="BN2577" s="104"/>
      <c r="BO2577" s="104"/>
      <c r="BP2577" s="104"/>
      <c r="BQ2577" s="104"/>
      <c r="BR2577" s="104"/>
      <c r="BS2577" s="104"/>
      <c r="BT2577" s="104"/>
      <c r="BU2577" s="104"/>
      <c r="BV2577" s="104"/>
      <c r="BW2577" s="104"/>
      <c r="BX2577" s="104"/>
      <c r="BY2577" s="104"/>
      <c r="BZ2577" s="104"/>
      <c r="CA2577" s="104"/>
      <c r="CB2577" s="104"/>
      <c r="CC2577" s="104"/>
      <c r="CD2577" s="104"/>
      <c r="CE2577" s="104"/>
      <c r="CF2577" s="104"/>
      <c r="CG2577" s="104"/>
      <c r="CH2577" s="104"/>
      <c r="CI2577" s="104"/>
      <c r="CJ2577" s="104"/>
      <c r="CK2577" s="104"/>
      <c r="CL2577" s="104"/>
      <c r="CM2577" s="104"/>
      <c r="CN2577" s="104"/>
      <c r="CO2577" s="104"/>
      <c r="CP2577" s="104"/>
      <c r="CQ2577" s="104"/>
      <c r="CR2577" s="104"/>
      <c r="CS2577" s="104"/>
      <c r="CT2577" s="104"/>
      <c r="CU2577" s="104"/>
      <c r="CV2577" s="104"/>
      <c r="CW2577" s="104"/>
      <c r="CX2577" s="104"/>
      <c r="CY2577" s="104"/>
      <c r="CZ2577" s="104"/>
      <c r="DA2577" s="104"/>
      <c r="DB2577" s="104"/>
      <c r="DC2577" s="104"/>
      <c r="DD2577" s="104"/>
      <c r="DE2577" s="104"/>
      <c r="DF2577" s="104"/>
      <c r="DG2577" s="104"/>
      <c r="DH2577" s="104"/>
      <c r="DI2577" s="104"/>
      <c r="DJ2577" s="107"/>
    </row>
    <row r="2578" spans="1:114" x14ac:dyDescent="0.2">
      <c r="A2578" s="164"/>
      <c r="B2578" s="165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Q2578" s="116"/>
      <c r="R2578" s="116"/>
      <c r="S2578" s="116"/>
      <c r="T2578" s="116"/>
      <c r="U2578" s="116"/>
      <c r="V2578" s="116"/>
      <c r="W2578" s="116"/>
      <c r="X2578" s="116"/>
      <c r="Y2578" s="122"/>
      <c r="Z2578" s="104"/>
      <c r="AA2578" s="104"/>
      <c r="AB2578" s="104"/>
      <c r="AC2578" s="104"/>
      <c r="AD2578" s="104"/>
      <c r="AE2578" s="104"/>
      <c r="AF2578" s="104"/>
      <c r="AG2578" s="104"/>
      <c r="AH2578" s="104"/>
      <c r="AI2578" s="104"/>
      <c r="AJ2578" s="104"/>
      <c r="AK2578" s="104"/>
      <c r="AL2578" s="104"/>
      <c r="AM2578" s="104"/>
      <c r="AN2578" s="104"/>
      <c r="AO2578" s="104"/>
      <c r="AP2578" s="104"/>
      <c r="AQ2578" s="104"/>
      <c r="AR2578" s="104"/>
      <c r="AS2578" s="104"/>
      <c r="AT2578" s="104"/>
      <c r="AU2578" s="104"/>
      <c r="AV2578" s="104"/>
      <c r="AW2578" s="104"/>
      <c r="AX2578" s="104"/>
      <c r="AY2578" s="104"/>
      <c r="AZ2578" s="104"/>
      <c r="BA2578" s="104"/>
      <c r="BB2578" s="104"/>
      <c r="BC2578" s="104"/>
      <c r="BD2578" s="104"/>
      <c r="BE2578" s="104"/>
      <c r="BF2578" s="104"/>
      <c r="BG2578" s="104"/>
      <c r="BH2578" s="104"/>
      <c r="BI2578" s="104"/>
      <c r="BJ2578" s="104"/>
      <c r="BK2578" s="104"/>
      <c r="BL2578" s="104"/>
      <c r="BM2578" s="104"/>
      <c r="BN2578" s="104"/>
      <c r="BO2578" s="104"/>
      <c r="BP2578" s="104"/>
      <c r="BQ2578" s="104"/>
      <c r="BR2578" s="104"/>
      <c r="BS2578" s="104"/>
      <c r="BT2578" s="104"/>
      <c r="BU2578" s="104"/>
      <c r="BV2578" s="104"/>
      <c r="BW2578" s="104"/>
      <c r="BX2578" s="104"/>
      <c r="BY2578" s="104"/>
      <c r="BZ2578" s="104"/>
      <c r="CA2578" s="104"/>
      <c r="CB2578" s="104"/>
      <c r="CC2578" s="104"/>
      <c r="CD2578" s="104"/>
      <c r="CE2578" s="104"/>
      <c r="CF2578" s="104"/>
      <c r="CG2578" s="104"/>
      <c r="CH2578" s="104"/>
      <c r="CI2578" s="104"/>
      <c r="CJ2578" s="104"/>
      <c r="CK2578" s="104"/>
      <c r="CL2578" s="104"/>
      <c r="CM2578" s="104"/>
      <c r="CN2578" s="104"/>
      <c r="CO2578" s="104"/>
      <c r="CP2578" s="104"/>
      <c r="CQ2578" s="104"/>
      <c r="CR2578" s="104"/>
      <c r="CS2578" s="104"/>
      <c r="CT2578" s="104"/>
      <c r="CU2578" s="104"/>
      <c r="CV2578" s="104"/>
      <c r="CW2578" s="104"/>
      <c r="CX2578" s="104"/>
      <c r="CY2578" s="104"/>
      <c r="CZ2578" s="104"/>
      <c r="DA2578" s="104"/>
      <c r="DB2578" s="104"/>
      <c r="DC2578" s="104"/>
      <c r="DD2578" s="104"/>
      <c r="DE2578" s="104"/>
      <c r="DF2578" s="104"/>
      <c r="DG2578" s="104"/>
      <c r="DH2578" s="104"/>
      <c r="DI2578" s="104"/>
      <c r="DJ2578" s="107"/>
    </row>
    <row r="2579" spans="1:114" x14ac:dyDescent="0.2">
      <c r="A2579" s="164"/>
      <c r="B2579" s="165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Q2579" s="116"/>
      <c r="R2579" s="116"/>
      <c r="S2579" s="116"/>
      <c r="T2579" s="116"/>
      <c r="U2579" s="116"/>
      <c r="V2579" s="116"/>
      <c r="W2579" s="116"/>
      <c r="X2579" s="116"/>
      <c r="Y2579" s="122"/>
      <c r="Z2579" s="104"/>
      <c r="AA2579" s="104"/>
      <c r="AB2579" s="104"/>
      <c r="AC2579" s="104"/>
      <c r="AD2579" s="104"/>
      <c r="AE2579" s="104"/>
      <c r="AF2579" s="104"/>
      <c r="AG2579" s="104"/>
      <c r="AH2579" s="104"/>
      <c r="AI2579" s="104"/>
      <c r="AJ2579" s="104"/>
      <c r="AK2579" s="104"/>
      <c r="AL2579" s="104"/>
      <c r="AM2579" s="104"/>
      <c r="AN2579" s="104"/>
      <c r="AO2579" s="104"/>
      <c r="AP2579" s="104"/>
      <c r="AQ2579" s="104"/>
      <c r="AR2579" s="104"/>
      <c r="AS2579" s="104"/>
      <c r="AT2579" s="104"/>
      <c r="AU2579" s="104"/>
      <c r="AV2579" s="104"/>
      <c r="AW2579" s="104"/>
      <c r="AX2579" s="104"/>
      <c r="AY2579" s="104"/>
      <c r="AZ2579" s="104"/>
      <c r="BA2579" s="104"/>
      <c r="BB2579" s="104"/>
      <c r="BC2579" s="104"/>
      <c r="BD2579" s="104"/>
      <c r="BE2579" s="104"/>
      <c r="BF2579" s="104"/>
      <c r="BG2579" s="104"/>
      <c r="BH2579" s="104"/>
      <c r="BI2579" s="104"/>
      <c r="BJ2579" s="104"/>
      <c r="BK2579" s="104"/>
      <c r="BL2579" s="104"/>
      <c r="BM2579" s="104"/>
      <c r="BN2579" s="104"/>
      <c r="BO2579" s="104"/>
      <c r="BP2579" s="104"/>
      <c r="BQ2579" s="104"/>
      <c r="BR2579" s="104"/>
      <c r="BS2579" s="104"/>
      <c r="BT2579" s="104"/>
      <c r="BU2579" s="104"/>
      <c r="BV2579" s="104"/>
      <c r="BW2579" s="104"/>
      <c r="BX2579" s="104"/>
      <c r="BY2579" s="104"/>
      <c r="BZ2579" s="104"/>
      <c r="CA2579" s="104"/>
      <c r="CB2579" s="104"/>
      <c r="CC2579" s="104"/>
      <c r="CD2579" s="104"/>
      <c r="CE2579" s="104"/>
      <c r="CF2579" s="104"/>
      <c r="CG2579" s="104"/>
      <c r="CH2579" s="104"/>
      <c r="CI2579" s="104"/>
      <c r="CJ2579" s="104"/>
      <c r="CK2579" s="104"/>
      <c r="CL2579" s="104"/>
      <c r="CM2579" s="104"/>
      <c r="CN2579" s="104"/>
      <c r="CO2579" s="104"/>
      <c r="CP2579" s="104"/>
      <c r="CQ2579" s="104"/>
      <c r="CR2579" s="104"/>
      <c r="CS2579" s="104"/>
      <c r="CT2579" s="104"/>
      <c r="CU2579" s="104"/>
      <c r="CV2579" s="104"/>
      <c r="CW2579" s="104"/>
      <c r="CX2579" s="104"/>
      <c r="CY2579" s="104"/>
      <c r="CZ2579" s="104"/>
      <c r="DA2579" s="104"/>
      <c r="DB2579" s="104"/>
      <c r="DC2579" s="104"/>
      <c r="DD2579" s="104"/>
      <c r="DE2579" s="104"/>
      <c r="DF2579" s="104"/>
      <c r="DG2579" s="104"/>
      <c r="DH2579" s="104"/>
      <c r="DI2579" s="104"/>
      <c r="DJ2579" s="107"/>
    </row>
    <row r="2580" spans="1:114" x14ac:dyDescent="0.2">
      <c r="A2580" s="164"/>
      <c r="B2580" s="165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Q2580" s="116"/>
      <c r="R2580" s="116"/>
      <c r="S2580" s="116"/>
      <c r="T2580" s="116"/>
      <c r="U2580" s="116"/>
      <c r="V2580" s="116"/>
      <c r="W2580" s="116"/>
      <c r="X2580" s="116"/>
      <c r="Y2580" s="122"/>
      <c r="Z2580" s="104"/>
      <c r="AA2580" s="104"/>
      <c r="AB2580" s="104"/>
      <c r="AC2580" s="104"/>
      <c r="AD2580" s="104"/>
      <c r="AE2580" s="104"/>
      <c r="AF2580" s="104"/>
      <c r="AG2580" s="104"/>
      <c r="AH2580" s="104"/>
      <c r="AI2580" s="104"/>
      <c r="AJ2580" s="104"/>
      <c r="AK2580" s="104"/>
      <c r="AL2580" s="104"/>
      <c r="AM2580" s="104"/>
      <c r="AN2580" s="104"/>
      <c r="AO2580" s="104"/>
      <c r="AP2580" s="104"/>
      <c r="AQ2580" s="104"/>
      <c r="AR2580" s="104"/>
      <c r="AS2580" s="104"/>
      <c r="AT2580" s="104"/>
      <c r="AU2580" s="104"/>
      <c r="AV2580" s="104"/>
      <c r="AW2580" s="104"/>
      <c r="AX2580" s="104"/>
      <c r="AY2580" s="104"/>
      <c r="AZ2580" s="104"/>
      <c r="BA2580" s="104"/>
      <c r="BB2580" s="104"/>
      <c r="BC2580" s="104"/>
      <c r="BD2580" s="104"/>
      <c r="BE2580" s="104"/>
      <c r="BF2580" s="104"/>
      <c r="BG2580" s="104"/>
      <c r="BH2580" s="104"/>
      <c r="BI2580" s="104"/>
      <c r="BJ2580" s="104"/>
      <c r="BK2580" s="104"/>
      <c r="BL2580" s="104"/>
      <c r="BM2580" s="104"/>
      <c r="BN2580" s="104"/>
      <c r="BO2580" s="104"/>
      <c r="BP2580" s="104"/>
      <c r="BQ2580" s="104"/>
      <c r="BR2580" s="104"/>
      <c r="BS2580" s="104"/>
      <c r="BT2580" s="104"/>
      <c r="BU2580" s="104"/>
      <c r="BV2580" s="104"/>
      <c r="BW2580" s="104"/>
      <c r="BX2580" s="104"/>
      <c r="BY2580" s="104"/>
      <c r="BZ2580" s="104"/>
      <c r="CA2580" s="104"/>
      <c r="CB2580" s="104"/>
      <c r="CC2580" s="104"/>
      <c r="CD2580" s="104"/>
      <c r="CE2580" s="104"/>
      <c r="CF2580" s="104"/>
      <c r="CG2580" s="104"/>
      <c r="CH2580" s="104"/>
      <c r="CI2580" s="104"/>
      <c r="CJ2580" s="104"/>
      <c r="CK2580" s="104"/>
      <c r="CL2580" s="104"/>
      <c r="CM2580" s="104"/>
      <c r="CN2580" s="104"/>
      <c r="CO2580" s="104"/>
      <c r="CP2580" s="104"/>
      <c r="CQ2580" s="104"/>
      <c r="CR2580" s="104"/>
      <c r="CS2580" s="104"/>
      <c r="CT2580" s="104"/>
      <c r="CU2580" s="104"/>
      <c r="CV2580" s="104"/>
      <c r="CW2580" s="104"/>
      <c r="CX2580" s="104"/>
      <c r="CY2580" s="104"/>
      <c r="CZ2580" s="104"/>
      <c r="DA2580" s="104"/>
      <c r="DB2580" s="104"/>
      <c r="DC2580" s="104"/>
      <c r="DD2580" s="104"/>
      <c r="DE2580" s="104"/>
      <c r="DF2580" s="104"/>
      <c r="DG2580" s="104"/>
      <c r="DH2580" s="104"/>
      <c r="DI2580" s="104"/>
      <c r="DJ2580" s="107"/>
    </row>
    <row r="2581" spans="1:114" x14ac:dyDescent="0.2">
      <c r="A2581" s="164"/>
      <c r="B2581" s="165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Q2581" s="116"/>
      <c r="R2581" s="116"/>
      <c r="S2581" s="116"/>
      <c r="T2581" s="116"/>
      <c r="U2581" s="116"/>
      <c r="V2581" s="116"/>
      <c r="W2581" s="116"/>
      <c r="X2581" s="116"/>
      <c r="Y2581" s="122"/>
      <c r="Z2581" s="104"/>
      <c r="AA2581" s="104"/>
      <c r="AB2581" s="104"/>
      <c r="AC2581" s="104"/>
      <c r="AD2581" s="104"/>
      <c r="AE2581" s="104"/>
      <c r="AF2581" s="104"/>
      <c r="AG2581" s="104"/>
      <c r="AH2581" s="104"/>
      <c r="AI2581" s="104"/>
      <c r="AJ2581" s="104"/>
      <c r="AK2581" s="104"/>
      <c r="AL2581" s="104"/>
      <c r="AM2581" s="104"/>
      <c r="AN2581" s="104"/>
      <c r="AO2581" s="104"/>
      <c r="AP2581" s="104"/>
      <c r="AQ2581" s="104"/>
      <c r="AR2581" s="104"/>
      <c r="AS2581" s="104"/>
      <c r="AT2581" s="104"/>
      <c r="AU2581" s="104"/>
      <c r="AV2581" s="104"/>
      <c r="AW2581" s="104"/>
      <c r="AX2581" s="104"/>
      <c r="AY2581" s="104"/>
      <c r="AZ2581" s="104"/>
      <c r="BA2581" s="104"/>
      <c r="BB2581" s="104"/>
      <c r="BC2581" s="104"/>
      <c r="BD2581" s="104"/>
      <c r="BE2581" s="104"/>
      <c r="BF2581" s="104"/>
      <c r="BG2581" s="104"/>
      <c r="BH2581" s="104"/>
      <c r="BI2581" s="104"/>
      <c r="BJ2581" s="104"/>
      <c r="BK2581" s="104"/>
      <c r="BL2581" s="104"/>
      <c r="BM2581" s="104"/>
      <c r="BN2581" s="104"/>
      <c r="BO2581" s="104"/>
      <c r="BP2581" s="104"/>
      <c r="BQ2581" s="104"/>
      <c r="BR2581" s="104"/>
      <c r="BS2581" s="104"/>
      <c r="BT2581" s="104"/>
      <c r="BU2581" s="104"/>
      <c r="BV2581" s="104"/>
      <c r="BW2581" s="104"/>
      <c r="BX2581" s="104"/>
      <c r="BY2581" s="104"/>
      <c r="BZ2581" s="104"/>
      <c r="CA2581" s="104"/>
      <c r="CB2581" s="104"/>
      <c r="CC2581" s="104"/>
      <c r="CD2581" s="104"/>
      <c r="CE2581" s="104"/>
      <c r="CF2581" s="104"/>
      <c r="CG2581" s="104"/>
      <c r="CH2581" s="104"/>
      <c r="CI2581" s="104"/>
      <c r="CJ2581" s="104"/>
      <c r="CK2581" s="104"/>
      <c r="CL2581" s="104"/>
      <c r="CM2581" s="104"/>
      <c r="CN2581" s="104"/>
      <c r="CO2581" s="104"/>
      <c r="CP2581" s="104"/>
      <c r="CQ2581" s="104"/>
      <c r="CR2581" s="104"/>
      <c r="CS2581" s="104"/>
      <c r="CT2581" s="104"/>
      <c r="CU2581" s="104"/>
      <c r="CV2581" s="104"/>
      <c r="CW2581" s="104"/>
      <c r="CX2581" s="104"/>
      <c r="CY2581" s="104"/>
      <c r="CZ2581" s="104"/>
      <c r="DA2581" s="104"/>
      <c r="DB2581" s="104"/>
      <c r="DC2581" s="104"/>
      <c r="DD2581" s="104"/>
      <c r="DE2581" s="104"/>
      <c r="DF2581" s="104"/>
      <c r="DG2581" s="104"/>
      <c r="DH2581" s="104"/>
      <c r="DI2581" s="104"/>
      <c r="DJ2581" s="107"/>
    </row>
    <row r="2582" spans="1:114" x14ac:dyDescent="0.2">
      <c r="A2582" s="164"/>
      <c r="B2582" s="165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Q2582" s="116"/>
      <c r="R2582" s="116"/>
      <c r="S2582" s="116"/>
      <c r="T2582" s="116"/>
      <c r="U2582" s="116"/>
      <c r="V2582" s="116"/>
      <c r="W2582" s="116"/>
      <c r="X2582" s="116"/>
      <c r="Y2582" s="122"/>
      <c r="Z2582" s="104"/>
      <c r="AA2582" s="104"/>
      <c r="AB2582" s="104"/>
      <c r="AC2582" s="104"/>
      <c r="AD2582" s="104"/>
      <c r="AE2582" s="104"/>
      <c r="AF2582" s="104"/>
      <c r="AG2582" s="104"/>
      <c r="AH2582" s="104"/>
      <c r="AI2582" s="104"/>
      <c r="AJ2582" s="104"/>
      <c r="AK2582" s="104"/>
      <c r="AL2582" s="104"/>
      <c r="AM2582" s="104"/>
      <c r="AN2582" s="104"/>
      <c r="AO2582" s="104"/>
      <c r="AP2582" s="104"/>
      <c r="AQ2582" s="104"/>
      <c r="AR2582" s="104"/>
      <c r="AS2582" s="104"/>
      <c r="AT2582" s="104"/>
      <c r="AU2582" s="104"/>
      <c r="AV2582" s="104"/>
      <c r="AW2582" s="104"/>
      <c r="AX2582" s="104"/>
      <c r="AY2582" s="104"/>
      <c r="AZ2582" s="104"/>
      <c r="BA2582" s="104"/>
      <c r="BB2582" s="104"/>
      <c r="BC2582" s="104"/>
      <c r="BD2582" s="104"/>
      <c r="BE2582" s="104"/>
      <c r="BF2582" s="104"/>
      <c r="BG2582" s="104"/>
      <c r="BH2582" s="104"/>
      <c r="BI2582" s="104"/>
      <c r="BJ2582" s="104"/>
      <c r="BK2582" s="104"/>
      <c r="BL2582" s="104"/>
      <c r="BM2582" s="104"/>
      <c r="BN2582" s="104"/>
      <c r="BO2582" s="104"/>
      <c r="BP2582" s="104"/>
      <c r="BQ2582" s="104"/>
      <c r="BR2582" s="104"/>
      <c r="BS2582" s="104"/>
      <c r="BT2582" s="104"/>
      <c r="BU2582" s="104"/>
      <c r="BV2582" s="104"/>
      <c r="BW2582" s="104"/>
      <c r="BX2582" s="104"/>
      <c r="BY2582" s="104"/>
      <c r="BZ2582" s="104"/>
      <c r="CA2582" s="104"/>
      <c r="CB2582" s="104"/>
      <c r="CC2582" s="104"/>
      <c r="CD2582" s="104"/>
      <c r="CE2582" s="104"/>
      <c r="CF2582" s="104"/>
      <c r="CG2582" s="104"/>
      <c r="CH2582" s="104"/>
      <c r="CI2582" s="104"/>
      <c r="CJ2582" s="104"/>
      <c r="CK2582" s="104"/>
      <c r="CL2582" s="104"/>
      <c r="CM2582" s="104"/>
      <c r="CN2582" s="104"/>
      <c r="CO2582" s="104"/>
      <c r="CP2582" s="104"/>
      <c r="CQ2582" s="104"/>
      <c r="CR2582" s="104"/>
      <c r="CS2582" s="104"/>
      <c r="CT2582" s="104"/>
      <c r="CU2582" s="104"/>
      <c r="CV2582" s="104"/>
      <c r="CW2582" s="104"/>
      <c r="CX2582" s="104"/>
      <c r="CY2582" s="104"/>
      <c r="CZ2582" s="104"/>
      <c r="DA2582" s="104"/>
      <c r="DB2582" s="104"/>
      <c r="DC2582" s="104"/>
      <c r="DD2582" s="104"/>
      <c r="DE2582" s="104"/>
      <c r="DF2582" s="104"/>
      <c r="DG2582" s="104"/>
      <c r="DH2582" s="104"/>
      <c r="DI2582" s="104"/>
      <c r="DJ2582" s="107"/>
    </row>
    <row r="2583" spans="1:114" x14ac:dyDescent="0.2">
      <c r="A2583" s="164"/>
      <c r="B2583" s="165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Q2583" s="116"/>
      <c r="R2583" s="116"/>
      <c r="S2583" s="116"/>
      <c r="T2583" s="116"/>
      <c r="U2583" s="116"/>
      <c r="V2583" s="116"/>
      <c r="W2583" s="116"/>
      <c r="X2583" s="116"/>
      <c r="Y2583" s="122"/>
      <c r="Z2583" s="104"/>
      <c r="AA2583" s="104"/>
      <c r="AB2583" s="104"/>
      <c r="AC2583" s="104"/>
      <c r="AD2583" s="104"/>
      <c r="AE2583" s="104"/>
      <c r="AF2583" s="104"/>
      <c r="AG2583" s="104"/>
      <c r="AH2583" s="104"/>
      <c r="AI2583" s="104"/>
      <c r="AJ2583" s="104"/>
      <c r="AK2583" s="104"/>
      <c r="AL2583" s="104"/>
      <c r="AM2583" s="104"/>
      <c r="AN2583" s="104"/>
      <c r="AO2583" s="104"/>
      <c r="AP2583" s="104"/>
      <c r="AQ2583" s="104"/>
      <c r="AR2583" s="104"/>
      <c r="AS2583" s="104"/>
      <c r="AT2583" s="104"/>
      <c r="AU2583" s="104"/>
      <c r="AV2583" s="104"/>
      <c r="AW2583" s="104"/>
      <c r="AX2583" s="104"/>
      <c r="AY2583" s="104"/>
      <c r="AZ2583" s="104"/>
      <c r="BA2583" s="104"/>
      <c r="BB2583" s="104"/>
      <c r="BC2583" s="104"/>
      <c r="BD2583" s="104"/>
      <c r="BE2583" s="104"/>
      <c r="BF2583" s="104"/>
      <c r="BG2583" s="104"/>
      <c r="BH2583" s="104"/>
      <c r="BI2583" s="104"/>
      <c r="BJ2583" s="104"/>
      <c r="BK2583" s="104"/>
      <c r="BL2583" s="104"/>
      <c r="BM2583" s="104"/>
      <c r="BN2583" s="104"/>
      <c r="BO2583" s="104"/>
      <c r="BP2583" s="104"/>
      <c r="BQ2583" s="104"/>
      <c r="BR2583" s="104"/>
      <c r="BS2583" s="104"/>
      <c r="BT2583" s="104"/>
      <c r="BU2583" s="104"/>
      <c r="BV2583" s="104"/>
      <c r="BW2583" s="104"/>
      <c r="BX2583" s="104"/>
      <c r="BY2583" s="104"/>
      <c r="BZ2583" s="104"/>
      <c r="CA2583" s="104"/>
      <c r="CB2583" s="104"/>
      <c r="CC2583" s="104"/>
      <c r="CD2583" s="104"/>
      <c r="CE2583" s="104"/>
      <c r="CF2583" s="104"/>
      <c r="CG2583" s="104"/>
      <c r="CH2583" s="104"/>
      <c r="CI2583" s="104"/>
      <c r="CJ2583" s="104"/>
      <c r="CK2583" s="104"/>
      <c r="CL2583" s="104"/>
      <c r="CM2583" s="104"/>
      <c r="CN2583" s="104"/>
      <c r="CO2583" s="104"/>
      <c r="CP2583" s="104"/>
      <c r="CQ2583" s="104"/>
      <c r="CR2583" s="104"/>
      <c r="CS2583" s="104"/>
      <c r="CT2583" s="104"/>
      <c r="CU2583" s="104"/>
      <c r="CV2583" s="104"/>
      <c r="CW2583" s="104"/>
      <c r="CX2583" s="104"/>
      <c r="CY2583" s="104"/>
      <c r="CZ2583" s="104"/>
      <c r="DA2583" s="104"/>
      <c r="DB2583" s="104"/>
      <c r="DC2583" s="104"/>
      <c r="DD2583" s="104"/>
      <c r="DE2583" s="104"/>
      <c r="DF2583" s="104"/>
      <c r="DG2583" s="104"/>
      <c r="DH2583" s="104"/>
      <c r="DI2583" s="104"/>
      <c r="DJ2583" s="107"/>
    </row>
    <row r="2584" spans="1:114" x14ac:dyDescent="0.2">
      <c r="A2584" s="164"/>
      <c r="B2584" s="165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Q2584" s="116"/>
      <c r="R2584" s="116"/>
      <c r="S2584" s="116"/>
      <c r="T2584" s="116"/>
      <c r="U2584" s="116"/>
      <c r="V2584" s="116"/>
      <c r="W2584" s="116"/>
      <c r="X2584" s="116"/>
      <c r="Y2584" s="122"/>
      <c r="Z2584" s="104"/>
      <c r="AA2584" s="104"/>
      <c r="AB2584" s="104"/>
      <c r="AC2584" s="104"/>
      <c r="AD2584" s="104"/>
      <c r="AE2584" s="104"/>
      <c r="AF2584" s="104"/>
      <c r="AG2584" s="104"/>
      <c r="AH2584" s="104"/>
      <c r="AI2584" s="104"/>
      <c r="AJ2584" s="104"/>
      <c r="AK2584" s="104"/>
      <c r="AL2584" s="104"/>
      <c r="AM2584" s="104"/>
      <c r="AN2584" s="104"/>
      <c r="AO2584" s="104"/>
      <c r="AP2584" s="104"/>
      <c r="AQ2584" s="104"/>
      <c r="AR2584" s="104"/>
      <c r="AS2584" s="104"/>
      <c r="AT2584" s="104"/>
      <c r="AU2584" s="104"/>
      <c r="AV2584" s="104"/>
      <c r="AW2584" s="104"/>
      <c r="AX2584" s="104"/>
      <c r="AY2584" s="104"/>
      <c r="AZ2584" s="104"/>
      <c r="BA2584" s="104"/>
      <c r="BB2584" s="104"/>
      <c r="BC2584" s="104"/>
      <c r="BD2584" s="104"/>
      <c r="BE2584" s="104"/>
      <c r="BF2584" s="104"/>
      <c r="BG2584" s="104"/>
      <c r="BH2584" s="104"/>
      <c r="BI2584" s="104"/>
      <c r="BJ2584" s="104"/>
      <c r="BK2584" s="104"/>
      <c r="BL2584" s="104"/>
      <c r="BM2584" s="104"/>
      <c r="BN2584" s="104"/>
      <c r="BO2584" s="104"/>
      <c r="BP2584" s="104"/>
      <c r="BQ2584" s="104"/>
      <c r="BR2584" s="104"/>
      <c r="BS2584" s="104"/>
      <c r="BT2584" s="104"/>
      <c r="BU2584" s="104"/>
      <c r="BV2584" s="104"/>
      <c r="BW2584" s="104"/>
      <c r="BX2584" s="104"/>
      <c r="BY2584" s="104"/>
      <c r="BZ2584" s="104"/>
      <c r="CA2584" s="104"/>
      <c r="CB2584" s="104"/>
      <c r="CC2584" s="104"/>
      <c r="CD2584" s="104"/>
      <c r="CE2584" s="104"/>
      <c r="CF2584" s="104"/>
      <c r="CG2584" s="104"/>
      <c r="CH2584" s="104"/>
      <c r="CI2584" s="104"/>
      <c r="CJ2584" s="104"/>
      <c r="CK2584" s="104"/>
      <c r="CL2584" s="104"/>
      <c r="CM2584" s="104"/>
      <c r="CN2584" s="104"/>
      <c r="CO2584" s="104"/>
      <c r="CP2584" s="104"/>
      <c r="CQ2584" s="104"/>
      <c r="CR2584" s="104"/>
      <c r="CS2584" s="104"/>
      <c r="CT2584" s="104"/>
      <c r="CU2584" s="104"/>
      <c r="CV2584" s="104"/>
      <c r="CW2584" s="104"/>
      <c r="CX2584" s="104"/>
      <c r="CY2584" s="104"/>
      <c r="CZ2584" s="104"/>
      <c r="DA2584" s="104"/>
      <c r="DB2584" s="104"/>
      <c r="DC2584" s="104"/>
      <c r="DD2584" s="104"/>
      <c r="DE2584" s="104"/>
      <c r="DF2584" s="104"/>
      <c r="DG2584" s="104"/>
      <c r="DH2584" s="104"/>
      <c r="DI2584" s="104"/>
      <c r="DJ2584" s="107"/>
    </row>
    <row r="2585" spans="1:114" x14ac:dyDescent="0.2">
      <c r="A2585" s="164"/>
      <c r="B2585" s="165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Q2585" s="116"/>
      <c r="R2585" s="116"/>
      <c r="S2585" s="116"/>
      <c r="T2585" s="116"/>
      <c r="U2585" s="116"/>
      <c r="V2585" s="116"/>
      <c r="W2585" s="116"/>
      <c r="X2585" s="116"/>
      <c r="Y2585" s="122"/>
      <c r="Z2585" s="104"/>
      <c r="AA2585" s="104"/>
      <c r="AB2585" s="104"/>
      <c r="AC2585" s="104"/>
      <c r="AD2585" s="104"/>
      <c r="AE2585" s="104"/>
      <c r="AF2585" s="104"/>
      <c r="AG2585" s="104"/>
      <c r="AH2585" s="104"/>
      <c r="AI2585" s="104"/>
      <c r="AJ2585" s="104"/>
      <c r="AK2585" s="104"/>
      <c r="AL2585" s="104"/>
      <c r="AM2585" s="104"/>
      <c r="AN2585" s="104"/>
      <c r="AO2585" s="104"/>
      <c r="AP2585" s="104"/>
      <c r="AQ2585" s="104"/>
      <c r="AR2585" s="104"/>
      <c r="AS2585" s="104"/>
      <c r="AT2585" s="104"/>
      <c r="AU2585" s="104"/>
      <c r="AV2585" s="104"/>
      <c r="AW2585" s="104"/>
      <c r="AX2585" s="104"/>
      <c r="AY2585" s="104"/>
      <c r="AZ2585" s="104"/>
      <c r="BA2585" s="104"/>
      <c r="BB2585" s="104"/>
      <c r="BC2585" s="104"/>
      <c r="BD2585" s="104"/>
      <c r="BE2585" s="104"/>
      <c r="BF2585" s="104"/>
      <c r="BG2585" s="104"/>
      <c r="BH2585" s="104"/>
      <c r="BI2585" s="104"/>
      <c r="BJ2585" s="104"/>
      <c r="BK2585" s="104"/>
      <c r="BL2585" s="104"/>
      <c r="BM2585" s="104"/>
      <c r="BN2585" s="104"/>
      <c r="BO2585" s="104"/>
      <c r="BP2585" s="104"/>
      <c r="BQ2585" s="104"/>
      <c r="BR2585" s="104"/>
      <c r="BS2585" s="104"/>
      <c r="BT2585" s="104"/>
      <c r="BU2585" s="104"/>
      <c r="BV2585" s="104"/>
      <c r="BW2585" s="104"/>
      <c r="BX2585" s="104"/>
      <c r="BY2585" s="104"/>
      <c r="BZ2585" s="104"/>
      <c r="CA2585" s="104"/>
      <c r="CB2585" s="104"/>
      <c r="CC2585" s="104"/>
      <c r="CD2585" s="104"/>
      <c r="CE2585" s="104"/>
      <c r="CF2585" s="104"/>
      <c r="CG2585" s="104"/>
      <c r="CH2585" s="104"/>
      <c r="CI2585" s="104"/>
      <c r="CJ2585" s="104"/>
      <c r="CK2585" s="104"/>
      <c r="CL2585" s="104"/>
      <c r="CM2585" s="104"/>
      <c r="CN2585" s="104"/>
      <c r="CO2585" s="104"/>
      <c r="CP2585" s="104"/>
      <c r="CQ2585" s="104"/>
      <c r="CR2585" s="104"/>
      <c r="CS2585" s="104"/>
      <c r="CT2585" s="104"/>
      <c r="CU2585" s="104"/>
      <c r="CV2585" s="104"/>
      <c r="CW2585" s="104"/>
      <c r="CX2585" s="104"/>
      <c r="CY2585" s="104"/>
      <c r="CZ2585" s="104"/>
      <c r="DA2585" s="104"/>
      <c r="DB2585" s="104"/>
      <c r="DC2585" s="104"/>
      <c r="DD2585" s="104"/>
      <c r="DE2585" s="104"/>
      <c r="DF2585" s="104"/>
      <c r="DG2585" s="104"/>
      <c r="DH2585" s="104"/>
      <c r="DI2585" s="104"/>
      <c r="DJ2585" s="107"/>
    </row>
    <row r="2586" spans="1:114" x14ac:dyDescent="0.2">
      <c r="A2586" s="164"/>
      <c r="B2586" s="165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Q2586" s="116"/>
      <c r="R2586" s="116"/>
      <c r="S2586" s="116"/>
      <c r="T2586" s="116"/>
      <c r="U2586" s="116"/>
      <c r="V2586" s="116"/>
      <c r="W2586" s="116"/>
      <c r="X2586" s="116"/>
      <c r="Y2586" s="122"/>
      <c r="Z2586" s="104"/>
      <c r="AA2586" s="104"/>
      <c r="AB2586" s="104"/>
      <c r="AC2586" s="104"/>
      <c r="AD2586" s="104"/>
      <c r="AE2586" s="104"/>
      <c r="AF2586" s="104"/>
      <c r="AG2586" s="104"/>
      <c r="AH2586" s="104"/>
      <c r="AI2586" s="104"/>
      <c r="AJ2586" s="104"/>
      <c r="AK2586" s="104"/>
      <c r="AL2586" s="104"/>
      <c r="AM2586" s="104"/>
      <c r="AN2586" s="104"/>
      <c r="AO2586" s="104"/>
      <c r="AP2586" s="104"/>
      <c r="AQ2586" s="104"/>
      <c r="AR2586" s="104"/>
      <c r="AS2586" s="104"/>
      <c r="AT2586" s="104"/>
      <c r="AU2586" s="104"/>
      <c r="AV2586" s="104"/>
      <c r="AW2586" s="104"/>
      <c r="AX2586" s="104"/>
      <c r="AY2586" s="104"/>
      <c r="AZ2586" s="104"/>
      <c r="BA2586" s="104"/>
      <c r="BB2586" s="104"/>
      <c r="BC2586" s="104"/>
      <c r="BD2586" s="104"/>
      <c r="BE2586" s="104"/>
      <c r="BF2586" s="104"/>
      <c r="BG2586" s="104"/>
      <c r="BH2586" s="104"/>
      <c r="BI2586" s="104"/>
      <c r="BJ2586" s="104"/>
      <c r="BK2586" s="104"/>
      <c r="BL2586" s="104"/>
      <c r="BM2586" s="104"/>
      <c r="BN2586" s="104"/>
      <c r="BO2586" s="104"/>
      <c r="BP2586" s="104"/>
      <c r="BQ2586" s="104"/>
      <c r="BR2586" s="104"/>
      <c r="BS2586" s="104"/>
      <c r="BT2586" s="104"/>
      <c r="BU2586" s="104"/>
      <c r="BV2586" s="104"/>
      <c r="BW2586" s="104"/>
      <c r="BX2586" s="104"/>
      <c r="BY2586" s="104"/>
      <c r="BZ2586" s="104"/>
      <c r="CA2586" s="104"/>
      <c r="CB2586" s="104"/>
      <c r="CC2586" s="104"/>
      <c r="CD2586" s="104"/>
      <c r="CE2586" s="104"/>
      <c r="CF2586" s="104"/>
      <c r="CG2586" s="104"/>
      <c r="CH2586" s="104"/>
      <c r="CI2586" s="104"/>
      <c r="CJ2586" s="104"/>
      <c r="CK2586" s="104"/>
      <c r="CL2586" s="104"/>
      <c r="CM2586" s="104"/>
      <c r="CN2586" s="104"/>
      <c r="CO2586" s="104"/>
      <c r="CP2586" s="104"/>
      <c r="CQ2586" s="104"/>
      <c r="CR2586" s="104"/>
      <c r="CS2586" s="104"/>
      <c r="CT2586" s="104"/>
      <c r="CU2586" s="104"/>
      <c r="CV2586" s="104"/>
      <c r="CW2586" s="104"/>
      <c r="CX2586" s="104"/>
      <c r="CY2586" s="104"/>
      <c r="CZ2586" s="104"/>
      <c r="DA2586" s="104"/>
      <c r="DB2586" s="104"/>
      <c r="DC2586" s="104"/>
      <c r="DD2586" s="104"/>
      <c r="DE2586" s="104"/>
      <c r="DF2586" s="104"/>
      <c r="DG2586" s="104"/>
      <c r="DH2586" s="104"/>
      <c r="DI2586" s="104"/>
      <c r="DJ2586" s="107"/>
    </row>
    <row r="2587" spans="1:114" x14ac:dyDescent="0.2">
      <c r="A2587" s="164"/>
      <c r="B2587" s="165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Q2587" s="116"/>
      <c r="R2587" s="116"/>
      <c r="S2587" s="116"/>
      <c r="T2587" s="116"/>
      <c r="U2587" s="116"/>
      <c r="V2587" s="116"/>
      <c r="W2587" s="116"/>
      <c r="X2587" s="116"/>
      <c r="Y2587" s="122"/>
      <c r="Z2587" s="104"/>
      <c r="AA2587" s="104"/>
      <c r="AB2587" s="104"/>
      <c r="AC2587" s="104"/>
      <c r="AD2587" s="104"/>
      <c r="AE2587" s="104"/>
      <c r="AF2587" s="104"/>
      <c r="AG2587" s="104"/>
      <c r="AH2587" s="104"/>
      <c r="AI2587" s="104"/>
      <c r="AJ2587" s="104"/>
      <c r="AK2587" s="104"/>
      <c r="AL2587" s="104"/>
      <c r="AM2587" s="104"/>
      <c r="AN2587" s="104"/>
      <c r="AO2587" s="104"/>
      <c r="AP2587" s="104"/>
      <c r="AQ2587" s="104"/>
      <c r="AR2587" s="104"/>
      <c r="AS2587" s="104"/>
      <c r="AT2587" s="104"/>
      <c r="AU2587" s="104"/>
      <c r="AV2587" s="104"/>
      <c r="AW2587" s="104"/>
      <c r="AX2587" s="104"/>
      <c r="AY2587" s="104"/>
      <c r="AZ2587" s="104"/>
      <c r="BA2587" s="104"/>
      <c r="BB2587" s="104"/>
      <c r="BC2587" s="104"/>
      <c r="BD2587" s="104"/>
      <c r="BE2587" s="104"/>
      <c r="BF2587" s="104"/>
      <c r="BG2587" s="104"/>
      <c r="BH2587" s="104"/>
      <c r="BI2587" s="104"/>
      <c r="BJ2587" s="104"/>
      <c r="BK2587" s="104"/>
      <c r="BL2587" s="104"/>
      <c r="BM2587" s="104"/>
      <c r="BN2587" s="104"/>
      <c r="BO2587" s="104"/>
      <c r="BP2587" s="104"/>
      <c r="BQ2587" s="104"/>
      <c r="BR2587" s="104"/>
      <c r="BS2587" s="104"/>
      <c r="BT2587" s="104"/>
      <c r="BU2587" s="104"/>
      <c r="BV2587" s="104"/>
      <c r="BW2587" s="104"/>
      <c r="BX2587" s="104"/>
      <c r="BY2587" s="104"/>
      <c r="BZ2587" s="104"/>
      <c r="CA2587" s="104"/>
      <c r="CB2587" s="104"/>
      <c r="CC2587" s="104"/>
      <c r="CD2587" s="104"/>
      <c r="CE2587" s="104"/>
      <c r="CF2587" s="104"/>
      <c r="CG2587" s="104"/>
      <c r="CH2587" s="104"/>
      <c r="CI2587" s="104"/>
      <c r="CJ2587" s="104"/>
      <c r="CK2587" s="104"/>
      <c r="CL2587" s="104"/>
      <c r="CM2587" s="104"/>
      <c r="CN2587" s="104"/>
      <c r="CO2587" s="104"/>
      <c r="CP2587" s="104"/>
      <c r="CQ2587" s="104"/>
      <c r="CR2587" s="104"/>
      <c r="CS2587" s="104"/>
      <c r="CT2587" s="104"/>
      <c r="CU2587" s="104"/>
      <c r="CV2587" s="104"/>
      <c r="CW2587" s="104"/>
      <c r="CX2587" s="104"/>
      <c r="CY2587" s="104"/>
      <c r="CZ2587" s="104"/>
      <c r="DA2587" s="104"/>
      <c r="DB2587" s="104"/>
      <c r="DC2587" s="104"/>
      <c r="DD2587" s="104"/>
      <c r="DE2587" s="104"/>
      <c r="DF2587" s="104"/>
      <c r="DG2587" s="104"/>
      <c r="DH2587" s="104"/>
      <c r="DI2587" s="104"/>
      <c r="DJ2587" s="107"/>
    </row>
    <row r="2588" spans="1:114" x14ac:dyDescent="0.2">
      <c r="A2588" s="164"/>
      <c r="B2588" s="165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Q2588" s="116"/>
      <c r="R2588" s="116"/>
      <c r="S2588" s="116"/>
      <c r="T2588" s="116"/>
      <c r="U2588" s="116"/>
      <c r="V2588" s="116"/>
      <c r="W2588" s="116"/>
      <c r="X2588" s="116"/>
      <c r="Y2588" s="122"/>
      <c r="Z2588" s="104"/>
      <c r="AA2588" s="104"/>
      <c r="AB2588" s="104"/>
      <c r="AC2588" s="104"/>
      <c r="AD2588" s="104"/>
      <c r="AE2588" s="104"/>
      <c r="AF2588" s="104"/>
      <c r="AG2588" s="104"/>
      <c r="AH2588" s="104"/>
      <c r="AI2588" s="104"/>
      <c r="AJ2588" s="104"/>
      <c r="AK2588" s="104"/>
      <c r="AL2588" s="104"/>
      <c r="AM2588" s="104"/>
      <c r="AN2588" s="104"/>
      <c r="AO2588" s="104"/>
      <c r="AP2588" s="104"/>
      <c r="AQ2588" s="104"/>
      <c r="AR2588" s="104"/>
      <c r="AS2588" s="104"/>
      <c r="AT2588" s="104"/>
      <c r="AU2588" s="104"/>
      <c r="AV2588" s="104"/>
      <c r="AW2588" s="104"/>
      <c r="AX2588" s="104"/>
      <c r="AY2588" s="104"/>
      <c r="AZ2588" s="104"/>
      <c r="BA2588" s="104"/>
      <c r="BB2588" s="104"/>
      <c r="BC2588" s="104"/>
      <c r="BD2588" s="104"/>
      <c r="BE2588" s="104"/>
      <c r="BF2588" s="104"/>
      <c r="BG2588" s="104"/>
      <c r="BH2588" s="104"/>
      <c r="BI2588" s="104"/>
      <c r="BJ2588" s="104"/>
      <c r="BK2588" s="104"/>
      <c r="BL2588" s="104"/>
      <c r="BM2588" s="104"/>
      <c r="BN2588" s="104"/>
      <c r="BO2588" s="104"/>
      <c r="BP2588" s="104"/>
      <c r="BQ2588" s="104"/>
      <c r="BR2588" s="104"/>
      <c r="BS2588" s="104"/>
      <c r="BT2588" s="104"/>
      <c r="BU2588" s="104"/>
      <c r="BV2588" s="104"/>
      <c r="BW2588" s="104"/>
      <c r="BX2588" s="104"/>
      <c r="BY2588" s="104"/>
      <c r="BZ2588" s="104"/>
      <c r="CA2588" s="104"/>
      <c r="CB2588" s="104"/>
      <c r="CC2588" s="104"/>
      <c r="CD2588" s="104"/>
      <c r="CE2588" s="104"/>
      <c r="CF2588" s="104"/>
      <c r="CG2588" s="104"/>
      <c r="CH2588" s="104"/>
      <c r="CI2588" s="104"/>
      <c r="CJ2588" s="104"/>
      <c r="CK2588" s="104"/>
      <c r="CL2588" s="104"/>
      <c r="CM2588" s="104"/>
      <c r="CN2588" s="104"/>
      <c r="CO2588" s="104"/>
      <c r="CP2588" s="104"/>
      <c r="CQ2588" s="104"/>
      <c r="CR2588" s="104"/>
      <c r="CS2588" s="104"/>
      <c r="CT2588" s="104"/>
      <c r="CU2588" s="104"/>
      <c r="CV2588" s="104"/>
      <c r="CW2588" s="104"/>
      <c r="CX2588" s="104"/>
      <c r="CY2588" s="104"/>
      <c r="CZ2588" s="104"/>
      <c r="DA2588" s="104"/>
      <c r="DB2588" s="104"/>
      <c r="DC2588" s="104"/>
      <c r="DD2588" s="104"/>
      <c r="DE2588" s="104"/>
      <c r="DF2588" s="104"/>
      <c r="DG2588" s="104"/>
      <c r="DH2588" s="104"/>
      <c r="DI2588" s="104"/>
      <c r="DJ2588" s="107"/>
    </row>
    <row r="2589" spans="1:114" x14ac:dyDescent="0.2">
      <c r="A2589" s="164"/>
      <c r="B2589" s="165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Q2589" s="116"/>
      <c r="R2589" s="116"/>
      <c r="S2589" s="116"/>
      <c r="T2589" s="116"/>
      <c r="U2589" s="116"/>
      <c r="V2589" s="116"/>
      <c r="W2589" s="116"/>
      <c r="X2589" s="116"/>
      <c r="Y2589" s="122"/>
      <c r="Z2589" s="104"/>
      <c r="AA2589" s="104"/>
      <c r="AB2589" s="104"/>
      <c r="AC2589" s="104"/>
      <c r="AD2589" s="104"/>
      <c r="AE2589" s="104"/>
      <c r="AF2589" s="104"/>
      <c r="AG2589" s="104"/>
      <c r="AH2589" s="104"/>
      <c r="AI2589" s="104"/>
      <c r="AJ2589" s="104"/>
      <c r="AK2589" s="104"/>
      <c r="AL2589" s="104"/>
      <c r="AM2589" s="104"/>
      <c r="AN2589" s="104"/>
      <c r="AO2589" s="104"/>
      <c r="AP2589" s="104"/>
      <c r="AQ2589" s="104"/>
      <c r="AR2589" s="104"/>
      <c r="AS2589" s="104"/>
      <c r="AT2589" s="104"/>
      <c r="AU2589" s="104"/>
      <c r="AV2589" s="104"/>
      <c r="AW2589" s="104"/>
      <c r="AX2589" s="104"/>
      <c r="AY2589" s="104"/>
      <c r="AZ2589" s="104"/>
      <c r="BA2589" s="104"/>
      <c r="BB2589" s="104"/>
      <c r="BC2589" s="104"/>
      <c r="BD2589" s="104"/>
      <c r="BE2589" s="104"/>
      <c r="BF2589" s="104"/>
      <c r="BG2589" s="104"/>
      <c r="BH2589" s="104"/>
      <c r="BI2589" s="104"/>
      <c r="BJ2589" s="104"/>
      <c r="BK2589" s="104"/>
      <c r="BL2589" s="104"/>
      <c r="BM2589" s="104"/>
      <c r="BN2589" s="104"/>
      <c r="BO2589" s="104"/>
      <c r="BP2589" s="104"/>
      <c r="BQ2589" s="104"/>
      <c r="BR2589" s="104"/>
      <c r="BS2589" s="104"/>
      <c r="BT2589" s="104"/>
      <c r="BU2589" s="104"/>
      <c r="BV2589" s="104"/>
      <c r="BW2589" s="104"/>
      <c r="BX2589" s="104"/>
      <c r="BY2589" s="104"/>
      <c r="BZ2589" s="104"/>
      <c r="CA2589" s="104"/>
      <c r="CB2589" s="104"/>
      <c r="CC2589" s="104"/>
      <c r="CD2589" s="104"/>
      <c r="CE2589" s="104"/>
      <c r="CF2589" s="104"/>
      <c r="CG2589" s="104"/>
      <c r="CH2589" s="104"/>
      <c r="CI2589" s="104"/>
      <c r="CJ2589" s="104"/>
      <c r="CK2589" s="104"/>
      <c r="CL2589" s="104"/>
      <c r="CM2589" s="104"/>
      <c r="CN2589" s="104"/>
      <c r="CO2589" s="104"/>
      <c r="CP2589" s="104"/>
      <c r="CQ2589" s="104"/>
      <c r="CR2589" s="104"/>
      <c r="CS2589" s="104"/>
      <c r="CT2589" s="104"/>
      <c r="CU2589" s="104"/>
      <c r="CV2589" s="104"/>
      <c r="CW2589" s="104"/>
      <c r="CX2589" s="104"/>
      <c r="CY2589" s="104"/>
      <c r="CZ2589" s="104"/>
      <c r="DA2589" s="104"/>
      <c r="DB2589" s="104"/>
      <c r="DC2589" s="104"/>
      <c r="DD2589" s="104"/>
      <c r="DE2589" s="104"/>
      <c r="DF2589" s="104"/>
      <c r="DG2589" s="104"/>
      <c r="DH2589" s="104"/>
      <c r="DI2589" s="104"/>
      <c r="DJ2589" s="107"/>
    </row>
    <row r="2590" spans="1:114" x14ac:dyDescent="0.2">
      <c r="A2590" s="164"/>
      <c r="B2590" s="165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Q2590" s="116"/>
      <c r="R2590" s="116"/>
      <c r="S2590" s="116"/>
      <c r="T2590" s="116"/>
      <c r="U2590" s="116"/>
      <c r="V2590" s="116"/>
      <c r="W2590" s="116"/>
      <c r="X2590" s="116"/>
      <c r="Y2590" s="122"/>
      <c r="Z2590" s="104"/>
      <c r="AA2590" s="104"/>
      <c r="AB2590" s="104"/>
      <c r="AC2590" s="104"/>
      <c r="AD2590" s="104"/>
      <c r="AE2590" s="104"/>
      <c r="AF2590" s="104"/>
      <c r="AG2590" s="104"/>
      <c r="AH2590" s="104"/>
      <c r="AI2590" s="104"/>
      <c r="AJ2590" s="104"/>
      <c r="AK2590" s="104"/>
      <c r="AL2590" s="104"/>
      <c r="AM2590" s="104"/>
      <c r="AN2590" s="104"/>
      <c r="AO2590" s="104"/>
      <c r="AP2590" s="104"/>
      <c r="AQ2590" s="104"/>
      <c r="AR2590" s="104"/>
      <c r="AS2590" s="104"/>
      <c r="AT2590" s="104"/>
      <c r="AU2590" s="104"/>
      <c r="AV2590" s="104"/>
      <c r="AW2590" s="104"/>
      <c r="AX2590" s="104"/>
      <c r="AY2590" s="104"/>
      <c r="AZ2590" s="104"/>
      <c r="BA2590" s="104"/>
      <c r="BB2590" s="104"/>
      <c r="BC2590" s="104"/>
      <c r="BD2590" s="104"/>
      <c r="BE2590" s="104"/>
      <c r="BF2590" s="104"/>
      <c r="BG2590" s="104"/>
      <c r="BH2590" s="104"/>
      <c r="BI2590" s="104"/>
      <c r="BJ2590" s="104"/>
      <c r="BK2590" s="104"/>
      <c r="BL2590" s="104"/>
      <c r="BM2590" s="104"/>
      <c r="BN2590" s="104"/>
      <c r="BO2590" s="104"/>
      <c r="BP2590" s="104"/>
      <c r="BQ2590" s="104"/>
      <c r="BR2590" s="104"/>
      <c r="BS2590" s="104"/>
      <c r="BT2590" s="104"/>
      <c r="BU2590" s="104"/>
      <c r="BV2590" s="104"/>
      <c r="BW2590" s="104"/>
      <c r="BX2590" s="104"/>
      <c r="BY2590" s="104"/>
      <c r="BZ2590" s="104"/>
      <c r="CA2590" s="104"/>
      <c r="CB2590" s="104"/>
      <c r="CC2590" s="104"/>
      <c r="CD2590" s="104"/>
      <c r="CE2590" s="104"/>
      <c r="CF2590" s="104"/>
      <c r="CG2590" s="104"/>
      <c r="CH2590" s="104"/>
      <c r="CI2590" s="104"/>
      <c r="CJ2590" s="104"/>
      <c r="CK2590" s="104"/>
      <c r="CL2590" s="104"/>
      <c r="CM2590" s="104"/>
      <c r="CN2590" s="104"/>
      <c r="CO2590" s="104"/>
      <c r="CP2590" s="104"/>
      <c r="CQ2590" s="104"/>
      <c r="CR2590" s="104"/>
      <c r="CS2590" s="104"/>
      <c r="CT2590" s="104"/>
      <c r="CU2590" s="104"/>
      <c r="CV2590" s="104"/>
      <c r="CW2590" s="104"/>
      <c r="CX2590" s="104"/>
      <c r="CY2590" s="104"/>
      <c r="CZ2590" s="104"/>
      <c r="DA2590" s="104"/>
      <c r="DB2590" s="104"/>
      <c r="DC2590" s="104"/>
      <c r="DD2590" s="104"/>
      <c r="DE2590" s="104"/>
      <c r="DF2590" s="104"/>
      <c r="DG2590" s="104"/>
      <c r="DH2590" s="104"/>
      <c r="DI2590" s="104"/>
      <c r="DJ2590" s="107"/>
    </row>
    <row r="2591" spans="1:114" x14ac:dyDescent="0.2">
      <c r="A2591" s="164"/>
      <c r="B2591" s="165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Q2591" s="116"/>
      <c r="R2591" s="116"/>
      <c r="S2591" s="116"/>
      <c r="T2591" s="116"/>
      <c r="U2591" s="116"/>
      <c r="V2591" s="116"/>
      <c r="W2591" s="116"/>
      <c r="X2591" s="116"/>
      <c r="Y2591" s="122"/>
      <c r="Z2591" s="104"/>
      <c r="AA2591" s="104"/>
      <c r="AB2591" s="104"/>
      <c r="AC2591" s="104"/>
      <c r="AD2591" s="104"/>
      <c r="AE2591" s="104"/>
      <c r="AF2591" s="104"/>
      <c r="AG2591" s="104"/>
      <c r="AH2591" s="104"/>
      <c r="AI2591" s="104"/>
      <c r="AJ2591" s="104"/>
      <c r="AK2591" s="104"/>
      <c r="AL2591" s="104"/>
      <c r="AM2591" s="104"/>
      <c r="AN2591" s="104"/>
      <c r="AO2591" s="104"/>
      <c r="AP2591" s="104"/>
      <c r="AQ2591" s="104"/>
      <c r="AR2591" s="104"/>
      <c r="AS2591" s="104"/>
      <c r="AT2591" s="104"/>
      <c r="AU2591" s="104"/>
      <c r="AV2591" s="104"/>
      <c r="AW2591" s="104"/>
      <c r="AX2591" s="104"/>
      <c r="AY2591" s="104"/>
      <c r="AZ2591" s="104"/>
      <c r="BA2591" s="104"/>
      <c r="BB2591" s="104"/>
      <c r="BC2591" s="104"/>
      <c r="BD2591" s="104"/>
      <c r="BE2591" s="104"/>
      <c r="BF2591" s="104"/>
      <c r="BG2591" s="104"/>
      <c r="BH2591" s="104"/>
      <c r="BI2591" s="104"/>
      <c r="BJ2591" s="104"/>
      <c r="BK2591" s="104"/>
      <c r="BL2591" s="104"/>
      <c r="BM2591" s="104"/>
      <c r="BN2591" s="104"/>
      <c r="BO2591" s="104"/>
      <c r="BP2591" s="104"/>
      <c r="BQ2591" s="104"/>
      <c r="BR2591" s="104"/>
      <c r="BS2591" s="104"/>
      <c r="BT2591" s="104"/>
      <c r="BU2591" s="104"/>
      <c r="BV2591" s="104"/>
      <c r="BW2591" s="104"/>
      <c r="BX2591" s="104"/>
      <c r="BY2591" s="104"/>
      <c r="BZ2591" s="104"/>
      <c r="CA2591" s="104"/>
      <c r="CB2591" s="104"/>
      <c r="CC2591" s="104"/>
      <c r="CD2591" s="104"/>
      <c r="CE2591" s="104"/>
      <c r="CF2591" s="104"/>
      <c r="CG2591" s="104"/>
      <c r="CH2591" s="104"/>
      <c r="CI2591" s="104"/>
      <c r="CJ2591" s="104"/>
      <c r="CK2591" s="104"/>
      <c r="CL2591" s="104"/>
      <c r="CM2591" s="104"/>
      <c r="CN2591" s="104"/>
      <c r="CO2591" s="104"/>
      <c r="CP2591" s="104"/>
      <c r="CQ2591" s="104"/>
      <c r="CR2591" s="104"/>
      <c r="CS2591" s="104"/>
      <c r="CT2591" s="104"/>
      <c r="CU2591" s="104"/>
      <c r="CV2591" s="104"/>
      <c r="CW2591" s="104"/>
      <c r="CX2591" s="104"/>
      <c r="CY2591" s="104"/>
      <c r="CZ2591" s="104"/>
      <c r="DA2591" s="104"/>
      <c r="DB2591" s="104"/>
      <c r="DC2591" s="104"/>
      <c r="DD2591" s="104"/>
      <c r="DE2591" s="104"/>
      <c r="DF2591" s="104"/>
      <c r="DG2591" s="104"/>
      <c r="DH2591" s="104"/>
      <c r="DI2591" s="104"/>
      <c r="DJ2591" s="107"/>
    </row>
    <row r="2592" spans="1:114" x14ac:dyDescent="0.2">
      <c r="A2592" s="164"/>
      <c r="B2592" s="165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Q2592" s="116"/>
      <c r="R2592" s="116"/>
      <c r="S2592" s="116"/>
      <c r="T2592" s="116"/>
      <c r="U2592" s="116"/>
      <c r="V2592" s="116"/>
      <c r="W2592" s="116"/>
      <c r="X2592" s="116"/>
      <c r="Y2592" s="122"/>
      <c r="Z2592" s="104"/>
      <c r="AA2592" s="104"/>
      <c r="AB2592" s="104"/>
      <c r="AC2592" s="104"/>
      <c r="AD2592" s="104"/>
      <c r="AE2592" s="104"/>
      <c r="AF2592" s="104"/>
      <c r="AG2592" s="104"/>
      <c r="AH2592" s="104"/>
      <c r="AI2592" s="104"/>
      <c r="AJ2592" s="104"/>
      <c r="AK2592" s="104"/>
      <c r="AL2592" s="104"/>
      <c r="AM2592" s="104"/>
      <c r="AN2592" s="104"/>
      <c r="AO2592" s="104"/>
      <c r="AP2592" s="104"/>
      <c r="AQ2592" s="104"/>
      <c r="AR2592" s="104"/>
      <c r="AS2592" s="104"/>
      <c r="AT2592" s="104"/>
      <c r="AU2592" s="104"/>
      <c r="AV2592" s="104"/>
      <c r="AW2592" s="104"/>
      <c r="AX2592" s="104"/>
      <c r="AY2592" s="104"/>
      <c r="AZ2592" s="104"/>
      <c r="BA2592" s="104"/>
      <c r="BB2592" s="104"/>
      <c r="BC2592" s="104"/>
      <c r="BD2592" s="104"/>
      <c r="BE2592" s="104"/>
      <c r="BF2592" s="104"/>
      <c r="BG2592" s="104"/>
      <c r="BH2592" s="104"/>
      <c r="BI2592" s="104"/>
      <c r="BJ2592" s="104"/>
      <c r="BK2592" s="104"/>
      <c r="BL2592" s="104"/>
      <c r="BM2592" s="104"/>
      <c r="BN2592" s="104"/>
      <c r="BO2592" s="104"/>
      <c r="BP2592" s="104"/>
      <c r="BQ2592" s="104"/>
      <c r="BR2592" s="104"/>
      <c r="BS2592" s="104"/>
      <c r="BT2592" s="104"/>
      <c r="BU2592" s="104"/>
      <c r="BV2592" s="104"/>
      <c r="BW2592" s="104"/>
      <c r="BX2592" s="104"/>
      <c r="BY2592" s="104"/>
      <c r="BZ2592" s="104"/>
      <c r="CA2592" s="104"/>
      <c r="CB2592" s="104"/>
      <c r="CC2592" s="104"/>
      <c r="CD2592" s="104"/>
      <c r="CE2592" s="104"/>
      <c r="CF2592" s="104"/>
      <c r="CG2592" s="104"/>
      <c r="CH2592" s="104"/>
      <c r="CI2592" s="104"/>
      <c r="CJ2592" s="104"/>
      <c r="CK2592" s="104"/>
      <c r="CL2592" s="104"/>
      <c r="CM2592" s="104"/>
      <c r="CN2592" s="104"/>
      <c r="CO2592" s="104"/>
      <c r="CP2592" s="104"/>
      <c r="CQ2592" s="104"/>
      <c r="CR2592" s="104"/>
      <c r="CS2592" s="104"/>
      <c r="CT2592" s="104"/>
      <c r="CU2592" s="104"/>
      <c r="CV2592" s="104"/>
      <c r="CW2592" s="104"/>
      <c r="CX2592" s="104"/>
      <c r="CY2592" s="104"/>
      <c r="CZ2592" s="104"/>
      <c r="DA2592" s="104"/>
      <c r="DB2592" s="104"/>
      <c r="DC2592" s="104"/>
      <c r="DD2592" s="104"/>
      <c r="DE2592" s="104"/>
      <c r="DF2592" s="104"/>
      <c r="DG2592" s="104"/>
      <c r="DH2592" s="104"/>
      <c r="DI2592" s="104"/>
      <c r="DJ2592" s="107"/>
    </row>
    <row r="2593" spans="1:114" x14ac:dyDescent="0.2">
      <c r="A2593" s="164"/>
      <c r="B2593" s="165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Q2593" s="116"/>
      <c r="R2593" s="116"/>
      <c r="S2593" s="116"/>
      <c r="T2593" s="116"/>
      <c r="U2593" s="116"/>
      <c r="V2593" s="116"/>
      <c r="W2593" s="116"/>
      <c r="X2593" s="116"/>
      <c r="Y2593" s="122"/>
      <c r="Z2593" s="104"/>
      <c r="AA2593" s="104"/>
      <c r="AB2593" s="104"/>
      <c r="AC2593" s="104"/>
      <c r="AD2593" s="104"/>
      <c r="AE2593" s="104"/>
      <c r="AF2593" s="104"/>
      <c r="AG2593" s="104"/>
      <c r="AH2593" s="104"/>
      <c r="AI2593" s="104"/>
      <c r="AJ2593" s="104"/>
      <c r="AK2593" s="104"/>
      <c r="AL2593" s="104"/>
      <c r="AM2593" s="104"/>
      <c r="AN2593" s="104"/>
      <c r="AO2593" s="104"/>
      <c r="AP2593" s="104"/>
      <c r="AQ2593" s="104"/>
      <c r="AR2593" s="104"/>
      <c r="AS2593" s="104"/>
      <c r="AT2593" s="104"/>
      <c r="AU2593" s="104"/>
      <c r="AV2593" s="104"/>
      <c r="AW2593" s="104"/>
      <c r="AX2593" s="104"/>
      <c r="AY2593" s="104"/>
      <c r="AZ2593" s="104"/>
      <c r="BA2593" s="104"/>
      <c r="BB2593" s="104"/>
      <c r="BC2593" s="104"/>
      <c r="BD2593" s="104"/>
      <c r="BE2593" s="104"/>
      <c r="BF2593" s="104"/>
      <c r="BG2593" s="104"/>
      <c r="BH2593" s="104"/>
      <c r="BI2593" s="104"/>
      <c r="BJ2593" s="104"/>
      <c r="BK2593" s="104"/>
      <c r="BL2593" s="104"/>
      <c r="BM2593" s="104"/>
      <c r="BN2593" s="104"/>
      <c r="BO2593" s="104"/>
      <c r="BP2593" s="104"/>
      <c r="BQ2593" s="104"/>
      <c r="BR2593" s="104"/>
      <c r="BS2593" s="104"/>
      <c r="BT2593" s="104"/>
      <c r="BU2593" s="104"/>
      <c r="BV2593" s="104"/>
      <c r="BW2593" s="104"/>
      <c r="BX2593" s="104"/>
      <c r="BY2593" s="104"/>
      <c r="BZ2593" s="104"/>
      <c r="CA2593" s="104"/>
      <c r="CB2593" s="104"/>
      <c r="CC2593" s="104"/>
      <c r="CD2593" s="104"/>
      <c r="CE2593" s="104"/>
      <c r="CF2593" s="104"/>
      <c r="CG2593" s="104"/>
      <c r="CH2593" s="104"/>
      <c r="CI2593" s="104"/>
      <c r="CJ2593" s="104"/>
      <c r="CK2593" s="104"/>
      <c r="CL2593" s="104"/>
      <c r="CM2593" s="104"/>
      <c r="CN2593" s="104"/>
      <c r="CO2593" s="104"/>
      <c r="CP2593" s="104"/>
      <c r="CQ2593" s="104"/>
      <c r="CR2593" s="104"/>
      <c r="CS2593" s="104"/>
      <c r="CT2593" s="104"/>
      <c r="CU2593" s="104"/>
      <c r="CV2593" s="104"/>
      <c r="CW2593" s="104"/>
      <c r="CX2593" s="104"/>
      <c r="CY2593" s="104"/>
      <c r="CZ2593" s="104"/>
      <c r="DA2593" s="104"/>
      <c r="DB2593" s="104"/>
      <c r="DC2593" s="104"/>
      <c r="DD2593" s="104"/>
      <c r="DE2593" s="104"/>
      <c r="DF2593" s="104"/>
      <c r="DG2593" s="104"/>
      <c r="DH2593" s="104"/>
      <c r="DI2593" s="104"/>
      <c r="DJ2593" s="107"/>
    </row>
    <row r="2594" spans="1:114" x14ac:dyDescent="0.2">
      <c r="A2594" s="164"/>
      <c r="B2594" s="165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Q2594" s="116"/>
      <c r="R2594" s="116"/>
      <c r="S2594" s="116"/>
      <c r="T2594" s="116"/>
      <c r="U2594" s="116"/>
      <c r="V2594" s="116"/>
      <c r="W2594" s="116"/>
      <c r="X2594" s="116"/>
      <c r="Y2594" s="122"/>
      <c r="Z2594" s="104"/>
      <c r="AA2594" s="104"/>
      <c r="AB2594" s="104"/>
      <c r="AC2594" s="104"/>
      <c r="AD2594" s="104"/>
      <c r="AE2594" s="104"/>
      <c r="AF2594" s="104"/>
      <c r="AG2594" s="104"/>
      <c r="AH2594" s="104"/>
      <c r="AI2594" s="104"/>
      <c r="AJ2594" s="104"/>
      <c r="AK2594" s="104"/>
      <c r="AL2594" s="104"/>
      <c r="AM2594" s="104"/>
      <c r="AN2594" s="104"/>
      <c r="AO2594" s="104"/>
      <c r="AP2594" s="104"/>
      <c r="AQ2594" s="104"/>
      <c r="AR2594" s="104"/>
      <c r="AS2594" s="104"/>
      <c r="AT2594" s="104"/>
      <c r="AU2594" s="104"/>
      <c r="AV2594" s="104"/>
      <c r="AW2594" s="104"/>
      <c r="AX2594" s="104"/>
      <c r="AY2594" s="104"/>
      <c r="AZ2594" s="104"/>
      <c r="BA2594" s="104"/>
      <c r="BB2594" s="104"/>
      <c r="BC2594" s="104"/>
      <c r="BD2594" s="104"/>
      <c r="BE2594" s="104"/>
      <c r="BF2594" s="104"/>
      <c r="BG2594" s="104"/>
      <c r="BH2594" s="104"/>
      <c r="BI2594" s="104"/>
      <c r="BJ2594" s="104"/>
      <c r="BK2594" s="104"/>
      <c r="BL2594" s="104"/>
      <c r="BM2594" s="104"/>
      <c r="BN2594" s="104"/>
      <c r="BO2594" s="104"/>
      <c r="BP2594" s="104"/>
      <c r="BQ2594" s="104"/>
      <c r="BR2594" s="104"/>
      <c r="BS2594" s="104"/>
      <c r="BT2594" s="104"/>
      <c r="BU2594" s="104"/>
      <c r="BV2594" s="104"/>
      <c r="BW2594" s="104"/>
      <c r="BX2594" s="104"/>
      <c r="BY2594" s="104"/>
      <c r="BZ2594" s="104"/>
      <c r="CA2594" s="104"/>
      <c r="CB2594" s="104"/>
      <c r="CC2594" s="104"/>
      <c r="CD2594" s="104"/>
      <c r="CE2594" s="104"/>
      <c r="CF2594" s="104"/>
      <c r="CG2594" s="104"/>
      <c r="CH2594" s="104"/>
      <c r="CI2594" s="104"/>
      <c r="CJ2594" s="104"/>
      <c r="CK2594" s="104"/>
      <c r="CL2594" s="104"/>
      <c r="CM2594" s="104"/>
      <c r="CN2594" s="104"/>
      <c r="CO2594" s="104"/>
      <c r="CP2594" s="104"/>
      <c r="CQ2594" s="104"/>
      <c r="CR2594" s="104"/>
      <c r="CS2594" s="104"/>
      <c r="CT2594" s="104"/>
      <c r="CU2594" s="104"/>
      <c r="CV2594" s="104"/>
      <c r="CW2594" s="104"/>
      <c r="CX2594" s="104"/>
      <c r="CY2594" s="104"/>
      <c r="CZ2594" s="104"/>
      <c r="DA2594" s="104"/>
      <c r="DB2594" s="104"/>
      <c r="DC2594" s="104"/>
      <c r="DD2594" s="104"/>
      <c r="DE2594" s="104"/>
      <c r="DF2594" s="104"/>
      <c r="DG2594" s="104"/>
      <c r="DH2594" s="104"/>
      <c r="DI2594" s="104"/>
      <c r="DJ2594" s="107"/>
    </row>
    <row r="2595" spans="1:114" x14ac:dyDescent="0.2">
      <c r="A2595" s="164"/>
      <c r="B2595" s="165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Q2595" s="116"/>
      <c r="R2595" s="116"/>
      <c r="S2595" s="116"/>
      <c r="T2595" s="116"/>
      <c r="U2595" s="116"/>
      <c r="V2595" s="116"/>
      <c r="W2595" s="116"/>
      <c r="X2595" s="116"/>
      <c r="Y2595" s="122"/>
      <c r="Z2595" s="104"/>
      <c r="AA2595" s="104"/>
      <c r="AB2595" s="104"/>
      <c r="AC2595" s="104"/>
      <c r="AD2595" s="104"/>
      <c r="AE2595" s="104"/>
      <c r="AF2595" s="104"/>
      <c r="AG2595" s="104"/>
      <c r="AH2595" s="104"/>
      <c r="AI2595" s="104"/>
      <c r="AJ2595" s="104"/>
      <c r="AK2595" s="104"/>
      <c r="AL2595" s="104"/>
      <c r="AM2595" s="104"/>
      <c r="AN2595" s="104"/>
      <c r="AO2595" s="104"/>
      <c r="AP2595" s="104"/>
      <c r="AQ2595" s="104"/>
      <c r="AR2595" s="104"/>
      <c r="AS2595" s="104"/>
      <c r="AT2595" s="104"/>
      <c r="AU2595" s="104"/>
      <c r="AV2595" s="104"/>
      <c r="AW2595" s="104"/>
      <c r="AX2595" s="104"/>
      <c r="AY2595" s="104"/>
      <c r="AZ2595" s="104"/>
      <c r="BA2595" s="104"/>
      <c r="BB2595" s="104"/>
      <c r="BC2595" s="104"/>
      <c r="BD2595" s="104"/>
      <c r="BE2595" s="104"/>
      <c r="BF2595" s="104"/>
      <c r="BG2595" s="104"/>
      <c r="BH2595" s="104"/>
      <c r="BI2595" s="104"/>
      <c r="BJ2595" s="104"/>
      <c r="BK2595" s="104"/>
      <c r="BL2595" s="104"/>
      <c r="BM2595" s="104"/>
      <c r="BN2595" s="104"/>
      <c r="BO2595" s="104"/>
      <c r="BP2595" s="104"/>
      <c r="BQ2595" s="104"/>
      <c r="BR2595" s="104"/>
      <c r="BS2595" s="104"/>
      <c r="BT2595" s="104"/>
      <c r="BU2595" s="104"/>
      <c r="BV2595" s="104"/>
      <c r="BW2595" s="104"/>
      <c r="BX2595" s="104"/>
      <c r="BY2595" s="104"/>
      <c r="BZ2595" s="104"/>
      <c r="CA2595" s="104"/>
      <c r="CB2595" s="104"/>
      <c r="CC2595" s="104"/>
      <c r="CD2595" s="104"/>
      <c r="CE2595" s="104"/>
      <c r="CF2595" s="104"/>
      <c r="CG2595" s="104"/>
      <c r="CH2595" s="104"/>
      <c r="CI2595" s="104"/>
      <c r="CJ2595" s="104"/>
      <c r="CK2595" s="104"/>
      <c r="CL2595" s="104"/>
      <c r="CM2595" s="104"/>
      <c r="CN2595" s="104"/>
      <c r="CO2595" s="104"/>
      <c r="CP2595" s="104"/>
      <c r="CQ2595" s="104"/>
      <c r="CR2595" s="104"/>
      <c r="CS2595" s="104"/>
      <c r="CT2595" s="104"/>
      <c r="CU2595" s="104"/>
      <c r="CV2595" s="104"/>
      <c r="CW2595" s="104"/>
      <c r="CX2595" s="104"/>
      <c r="CY2595" s="104"/>
      <c r="CZ2595" s="104"/>
      <c r="DA2595" s="104"/>
      <c r="DB2595" s="104"/>
      <c r="DC2595" s="104"/>
      <c r="DD2595" s="104"/>
      <c r="DE2595" s="104"/>
      <c r="DF2595" s="104"/>
      <c r="DG2595" s="104"/>
      <c r="DH2595" s="104"/>
      <c r="DI2595" s="104"/>
      <c r="DJ2595" s="107"/>
    </row>
    <row r="2596" spans="1:114" x14ac:dyDescent="0.2">
      <c r="A2596" s="164"/>
      <c r="B2596" s="165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Q2596" s="116"/>
      <c r="R2596" s="116"/>
      <c r="S2596" s="116"/>
      <c r="T2596" s="116"/>
      <c r="U2596" s="116"/>
      <c r="V2596" s="116"/>
      <c r="W2596" s="116"/>
      <c r="X2596" s="116"/>
      <c r="Y2596" s="122"/>
      <c r="Z2596" s="104"/>
      <c r="AA2596" s="104"/>
      <c r="AB2596" s="104"/>
      <c r="AC2596" s="104"/>
      <c r="AD2596" s="104"/>
      <c r="AE2596" s="104"/>
      <c r="AF2596" s="104"/>
      <c r="AG2596" s="104"/>
      <c r="AH2596" s="104"/>
      <c r="AI2596" s="104"/>
      <c r="AJ2596" s="104"/>
      <c r="AK2596" s="104"/>
      <c r="AL2596" s="104"/>
      <c r="AM2596" s="104"/>
      <c r="AN2596" s="104"/>
      <c r="AO2596" s="104"/>
      <c r="AP2596" s="104"/>
      <c r="AQ2596" s="104"/>
      <c r="AR2596" s="104"/>
      <c r="AS2596" s="104"/>
      <c r="AT2596" s="104"/>
      <c r="AU2596" s="104"/>
      <c r="AV2596" s="104"/>
      <c r="AW2596" s="104"/>
      <c r="AX2596" s="104"/>
      <c r="AY2596" s="104"/>
      <c r="AZ2596" s="104"/>
      <c r="BA2596" s="104"/>
      <c r="BB2596" s="104"/>
      <c r="BC2596" s="104"/>
      <c r="BD2596" s="104"/>
      <c r="BE2596" s="104"/>
      <c r="BF2596" s="104"/>
      <c r="BG2596" s="104"/>
      <c r="BH2596" s="104"/>
      <c r="BI2596" s="104"/>
      <c r="BJ2596" s="104"/>
      <c r="BK2596" s="104"/>
      <c r="BL2596" s="104"/>
      <c r="BM2596" s="104"/>
      <c r="BN2596" s="104"/>
      <c r="BO2596" s="104"/>
      <c r="BP2596" s="104"/>
      <c r="BQ2596" s="104"/>
      <c r="BR2596" s="104"/>
      <c r="BS2596" s="104"/>
      <c r="BT2596" s="104"/>
      <c r="BU2596" s="104"/>
      <c r="BV2596" s="104"/>
      <c r="BW2596" s="104"/>
      <c r="BX2596" s="104"/>
      <c r="BY2596" s="104"/>
      <c r="BZ2596" s="104"/>
      <c r="CA2596" s="104"/>
      <c r="CB2596" s="104"/>
      <c r="CC2596" s="104"/>
      <c r="CD2596" s="104"/>
      <c r="CE2596" s="104"/>
      <c r="CF2596" s="104"/>
      <c r="CG2596" s="104"/>
      <c r="CH2596" s="104"/>
      <c r="CI2596" s="104"/>
      <c r="CJ2596" s="104"/>
      <c r="CK2596" s="104"/>
      <c r="CL2596" s="104"/>
      <c r="CM2596" s="104"/>
      <c r="CN2596" s="104"/>
      <c r="CO2596" s="104"/>
      <c r="CP2596" s="104"/>
      <c r="CQ2596" s="104"/>
      <c r="CR2596" s="104"/>
      <c r="CS2596" s="104"/>
      <c r="CT2596" s="104"/>
      <c r="CU2596" s="104"/>
      <c r="CV2596" s="104"/>
      <c r="CW2596" s="104"/>
      <c r="CX2596" s="104"/>
      <c r="CY2596" s="104"/>
      <c r="CZ2596" s="104"/>
      <c r="DA2596" s="104"/>
      <c r="DB2596" s="104"/>
      <c r="DC2596" s="104"/>
      <c r="DD2596" s="104"/>
      <c r="DE2596" s="104"/>
      <c r="DF2596" s="104"/>
      <c r="DG2596" s="104"/>
      <c r="DH2596" s="104"/>
      <c r="DI2596" s="104"/>
      <c r="DJ2596" s="107"/>
    </row>
    <row r="2597" spans="1:114" x14ac:dyDescent="0.2">
      <c r="A2597" s="164"/>
      <c r="B2597" s="165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Q2597" s="116"/>
      <c r="R2597" s="116"/>
      <c r="S2597" s="116"/>
      <c r="T2597" s="116"/>
      <c r="U2597" s="116"/>
      <c r="V2597" s="116"/>
      <c r="W2597" s="116"/>
      <c r="X2597" s="116"/>
      <c r="Y2597" s="122"/>
      <c r="Z2597" s="104"/>
      <c r="AA2597" s="104"/>
      <c r="AB2597" s="104"/>
      <c r="AC2597" s="104"/>
      <c r="AD2597" s="104"/>
      <c r="AE2597" s="104"/>
      <c r="AF2597" s="104"/>
      <c r="AG2597" s="104"/>
      <c r="AH2597" s="104"/>
      <c r="AI2597" s="104"/>
      <c r="AJ2597" s="104"/>
      <c r="AK2597" s="104"/>
      <c r="AL2597" s="104"/>
      <c r="AM2597" s="104"/>
      <c r="AN2597" s="104"/>
      <c r="AO2597" s="104"/>
      <c r="AP2597" s="104"/>
      <c r="AQ2597" s="104"/>
      <c r="AR2597" s="104"/>
      <c r="AS2597" s="104"/>
      <c r="AT2597" s="104"/>
      <c r="AU2597" s="104"/>
      <c r="AV2597" s="104"/>
      <c r="AW2597" s="104"/>
      <c r="AX2597" s="104"/>
      <c r="AY2597" s="104"/>
      <c r="AZ2597" s="104"/>
      <c r="BA2597" s="104"/>
      <c r="BB2597" s="104"/>
      <c r="BC2597" s="104"/>
      <c r="BD2597" s="104"/>
      <c r="BE2597" s="104"/>
      <c r="BF2597" s="104"/>
      <c r="BG2597" s="104"/>
      <c r="BH2597" s="104"/>
      <c r="BI2597" s="104"/>
      <c r="BJ2597" s="104"/>
      <c r="BK2597" s="104"/>
      <c r="BL2597" s="104"/>
      <c r="BM2597" s="104"/>
      <c r="BN2597" s="104"/>
      <c r="BO2597" s="104"/>
      <c r="BP2597" s="104"/>
      <c r="BQ2597" s="104"/>
      <c r="BR2597" s="104"/>
      <c r="BS2597" s="104"/>
      <c r="BT2597" s="104"/>
      <c r="BU2597" s="104"/>
      <c r="BV2597" s="104"/>
      <c r="BW2597" s="104"/>
      <c r="BX2597" s="104"/>
      <c r="BY2597" s="104"/>
      <c r="BZ2597" s="104"/>
      <c r="CA2597" s="104"/>
      <c r="CB2597" s="104"/>
      <c r="CC2597" s="104"/>
      <c r="CD2597" s="104"/>
      <c r="CE2597" s="104"/>
      <c r="CF2597" s="104"/>
      <c r="CG2597" s="104"/>
      <c r="CH2597" s="104"/>
      <c r="CI2597" s="104"/>
      <c r="CJ2597" s="104"/>
      <c r="CK2597" s="104"/>
      <c r="CL2597" s="104"/>
      <c r="CM2597" s="104"/>
      <c r="CN2597" s="104"/>
      <c r="CO2597" s="104"/>
      <c r="CP2597" s="104"/>
      <c r="CQ2597" s="104"/>
      <c r="CR2597" s="104"/>
      <c r="CS2597" s="104"/>
      <c r="CT2597" s="104"/>
      <c r="CU2597" s="104"/>
      <c r="CV2597" s="104"/>
      <c r="CW2597" s="104"/>
      <c r="CX2597" s="104"/>
      <c r="CY2597" s="104"/>
      <c r="CZ2597" s="104"/>
      <c r="DA2597" s="104"/>
      <c r="DB2597" s="104"/>
      <c r="DC2597" s="104"/>
      <c r="DD2597" s="104"/>
      <c r="DE2597" s="104"/>
      <c r="DF2597" s="104"/>
      <c r="DG2597" s="104"/>
      <c r="DH2597" s="104"/>
      <c r="DI2597" s="104"/>
      <c r="DJ2597" s="107"/>
    </row>
    <row r="2598" spans="1:114" x14ac:dyDescent="0.2">
      <c r="A2598" s="164"/>
      <c r="B2598" s="165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Q2598" s="116"/>
      <c r="R2598" s="116"/>
      <c r="S2598" s="116"/>
      <c r="T2598" s="116"/>
      <c r="U2598" s="116"/>
      <c r="V2598" s="116"/>
      <c r="W2598" s="116"/>
      <c r="X2598" s="116"/>
      <c r="Y2598" s="122"/>
      <c r="Z2598" s="104"/>
      <c r="AA2598" s="104"/>
      <c r="AB2598" s="104"/>
      <c r="AC2598" s="104"/>
      <c r="AD2598" s="104"/>
      <c r="AE2598" s="104"/>
      <c r="AF2598" s="104"/>
      <c r="AG2598" s="104"/>
      <c r="AH2598" s="104"/>
      <c r="AI2598" s="104"/>
      <c r="AJ2598" s="104"/>
      <c r="AK2598" s="104"/>
      <c r="AL2598" s="104"/>
      <c r="AM2598" s="104"/>
      <c r="AN2598" s="104"/>
      <c r="AO2598" s="104"/>
      <c r="AP2598" s="104"/>
      <c r="AQ2598" s="104"/>
      <c r="AR2598" s="104"/>
      <c r="AS2598" s="104"/>
      <c r="AT2598" s="104"/>
      <c r="AU2598" s="104"/>
      <c r="AV2598" s="104"/>
      <c r="AW2598" s="104"/>
      <c r="AX2598" s="104"/>
      <c r="AY2598" s="104"/>
      <c r="AZ2598" s="104"/>
      <c r="BA2598" s="104"/>
      <c r="BB2598" s="104"/>
      <c r="BC2598" s="104"/>
      <c r="BD2598" s="104"/>
      <c r="BE2598" s="104"/>
      <c r="BF2598" s="104"/>
      <c r="BG2598" s="104"/>
      <c r="BH2598" s="104"/>
      <c r="BI2598" s="104"/>
      <c r="BJ2598" s="104"/>
      <c r="BK2598" s="104"/>
      <c r="BL2598" s="104"/>
      <c r="BM2598" s="104"/>
      <c r="BN2598" s="104"/>
      <c r="BO2598" s="104"/>
      <c r="BP2598" s="104"/>
      <c r="BQ2598" s="104"/>
      <c r="BR2598" s="104"/>
      <c r="BS2598" s="104"/>
      <c r="BT2598" s="104"/>
      <c r="BU2598" s="104"/>
      <c r="BV2598" s="104"/>
      <c r="BW2598" s="104"/>
      <c r="BX2598" s="104"/>
      <c r="BY2598" s="104"/>
      <c r="BZ2598" s="104"/>
      <c r="CA2598" s="104"/>
      <c r="CB2598" s="104"/>
      <c r="CC2598" s="104"/>
      <c r="CD2598" s="104"/>
      <c r="CE2598" s="104"/>
      <c r="CF2598" s="104"/>
      <c r="CG2598" s="104"/>
      <c r="CH2598" s="104"/>
      <c r="CI2598" s="104"/>
      <c r="CJ2598" s="104"/>
      <c r="CK2598" s="104"/>
      <c r="CL2598" s="104"/>
      <c r="CM2598" s="104"/>
      <c r="CN2598" s="104"/>
      <c r="CO2598" s="104"/>
      <c r="CP2598" s="104"/>
      <c r="CQ2598" s="104"/>
      <c r="CR2598" s="104"/>
      <c r="CS2598" s="104"/>
      <c r="CT2598" s="104"/>
      <c r="CU2598" s="104"/>
      <c r="CV2598" s="104"/>
      <c r="CW2598" s="104"/>
      <c r="CX2598" s="104"/>
      <c r="CY2598" s="104"/>
      <c r="CZ2598" s="104"/>
      <c r="DA2598" s="104"/>
      <c r="DB2598" s="104"/>
      <c r="DC2598" s="104"/>
      <c r="DD2598" s="104"/>
      <c r="DE2598" s="104"/>
      <c r="DF2598" s="104"/>
      <c r="DG2598" s="104"/>
      <c r="DH2598" s="104"/>
      <c r="DI2598" s="104"/>
      <c r="DJ2598" s="107"/>
    </row>
    <row r="2599" spans="1:114" x14ac:dyDescent="0.2">
      <c r="A2599" s="164"/>
      <c r="B2599" s="165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Q2599" s="116"/>
      <c r="R2599" s="116"/>
      <c r="S2599" s="116"/>
      <c r="T2599" s="116"/>
      <c r="U2599" s="116"/>
      <c r="V2599" s="116"/>
      <c r="W2599" s="116"/>
      <c r="X2599" s="116"/>
      <c r="Y2599" s="122"/>
      <c r="Z2599" s="104"/>
      <c r="AA2599" s="104"/>
      <c r="AB2599" s="104"/>
      <c r="AC2599" s="104"/>
      <c r="AD2599" s="104"/>
      <c r="AE2599" s="104"/>
      <c r="AF2599" s="104"/>
      <c r="AG2599" s="104"/>
      <c r="AH2599" s="104"/>
      <c r="AI2599" s="104"/>
      <c r="AJ2599" s="104"/>
      <c r="AK2599" s="104"/>
      <c r="AL2599" s="104"/>
      <c r="AM2599" s="104"/>
      <c r="AN2599" s="104"/>
      <c r="AO2599" s="104"/>
      <c r="AP2599" s="104"/>
      <c r="AQ2599" s="104"/>
      <c r="AR2599" s="104"/>
      <c r="AS2599" s="104"/>
      <c r="AT2599" s="104"/>
      <c r="AU2599" s="104"/>
      <c r="AV2599" s="104"/>
      <c r="AW2599" s="104"/>
      <c r="AX2599" s="104"/>
      <c r="AY2599" s="104"/>
      <c r="AZ2599" s="104"/>
      <c r="BA2599" s="104"/>
      <c r="BB2599" s="104"/>
      <c r="BC2599" s="104"/>
      <c r="BD2599" s="104"/>
      <c r="BE2599" s="104"/>
      <c r="BF2599" s="104"/>
      <c r="BG2599" s="104"/>
      <c r="BH2599" s="104"/>
      <c r="BI2599" s="104"/>
      <c r="BJ2599" s="104"/>
      <c r="BK2599" s="104"/>
      <c r="BL2599" s="104"/>
      <c r="BM2599" s="104"/>
      <c r="BN2599" s="104"/>
      <c r="BO2599" s="104"/>
      <c r="BP2599" s="104"/>
      <c r="BQ2599" s="104"/>
      <c r="BR2599" s="104"/>
      <c r="BS2599" s="104"/>
      <c r="BT2599" s="104"/>
      <c r="BU2599" s="104"/>
      <c r="BV2599" s="104"/>
      <c r="BW2599" s="104"/>
      <c r="BX2599" s="104"/>
      <c r="BY2599" s="104"/>
      <c r="BZ2599" s="104"/>
      <c r="CA2599" s="104"/>
      <c r="CB2599" s="104"/>
      <c r="CC2599" s="104"/>
      <c r="CD2599" s="104"/>
      <c r="CE2599" s="104"/>
      <c r="CF2599" s="104"/>
      <c r="CG2599" s="104"/>
      <c r="CH2599" s="104"/>
      <c r="CI2599" s="104"/>
      <c r="CJ2599" s="104"/>
      <c r="CK2599" s="104"/>
      <c r="CL2599" s="104"/>
      <c r="CM2599" s="104"/>
      <c r="CN2599" s="104"/>
      <c r="CO2599" s="104"/>
      <c r="CP2599" s="104"/>
      <c r="CQ2599" s="104"/>
      <c r="CR2599" s="104"/>
      <c r="CS2599" s="104"/>
      <c r="CT2599" s="104"/>
      <c r="CU2599" s="104"/>
      <c r="CV2599" s="104"/>
      <c r="CW2599" s="104"/>
      <c r="CX2599" s="104"/>
      <c r="CY2599" s="104"/>
      <c r="CZ2599" s="104"/>
      <c r="DA2599" s="104"/>
      <c r="DB2599" s="104"/>
      <c r="DC2599" s="104"/>
      <c r="DD2599" s="104"/>
      <c r="DE2599" s="104"/>
      <c r="DF2599" s="104"/>
      <c r="DG2599" s="104"/>
      <c r="DH2599" s="104"/>
      <c r="DI2599" s="104"/>
      <c r="DJ2599" s="107"/>
    </row>
    <row r="2600" spans="1:114" x14ac:dyDescent="0.2">
      <c r="A2600" s="164"/>
      <c r="B2600" s="165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Q2600" s="116"/>
      <c r="R2600" s="116"/>
      <c r="S2600" s="116"/>
      <c r="T2600" s="116"/>
      <c r="U2600" s="116"/>
      <c r="V2600" s="116"/>
      <c r="W2600" s="116"/>
      <c r="X2600" s="116"/>
      <c r="Y2600" s="122"/>
      <c r="Z2600" s="104"/>
      <c r="AA2600" s="104"/>
      <c r="AB2600" s="104"/>
      <c r="AC2600" s="104"/>
      <c r="AD2600" s="104"/>
      <c r="AE2600" s="104"/>
      <c r="AF2600" s="104"/>
      <c r="AG2600" s="104"/>
      <c r="AH2600" s="104"/>
      <c r="AI2600" s="104"/>
      <c r="AJ2600" s="104"/>
      <c r="AK2600" s="104"/>
      <c r="AL2600" s="104"/>
      <c r="AM2600" s="104"/>
      <c r="AN2600" s="104"/>
      <c r="AO2600" s="104"/>
      <c r="AP2600" s="104"/>
      <c r="AQ2600" s="104"/>
      <c r="AR2600" s="104"/>
      <c r="AS2600" s="104"/>
      <c r="AT2600" s="104"/>
      <c r="AU2600" s="104"/>
      <c r="AV2600" s="104"/>
      <c r="AW2600" s="104"/>
      <c r="AX2600" s="104"/>
      <c r="AY2600" s="104"/>
      <c r="AZ2600" s="104"/>
      <c r="BA2600" s="104"/>
      <c r="BB2600" s="104"/>
      <c r="BC2600" s="104"/>
      <c r="BD2600" s="104"/>
      <c r="BE2600" s="104"/>
      <c r="BF2600" s="104"/>
      <c r="BG2600" s="104"/>
      <c r="BH2600" s="104"/>
      <c r="BI2600" s="104"/>
      <c r="BJ2600" s="104"/>
      <c r="BK2600" s="104"/>
      <c r="BL2600" s="104"/>
      <c r="BM2600" s="104"/>
      <c r="BN2600" s="104"/>
      <c r="BO2600" s="104"/>
      <c r="BP2600" s="104"/>
      <c r="BQ2600" s="104"/>
      <c r="BR2600" s="104"/>
      <c r="BS2600" s="104"/>
      <c r="BT2600" s="104"/>
      <c r="BU2600" s="104"/>
      <c r="BV2600" s="104"/>
      <c r="BW2600" s="104"/>
      <c r="BX2600" s="104"/>
      <c r="BY2600" s="104"/>
      <c r="BZ2600" s="104"/>
      <c r="CA2600" s="104"/>
      <c r="CB2600" s="104"/>
      <c r="CC2600" s="104"/>
      <c r="CD2600" s="104"/>
      <c r="CE2600" s="104"/>
      <c r="CF2600" s="104"/>
      <c r="CG2600" s="104"/>
      <c r="CH2600" s="104"/>
      <c r="CI2600" s="104"/>
      <c r="CJ2600" s="104"/>
      <c r="CK2600" s="104"/>
      <c r="CL2600" s="104"/>
      <c r="CM2600" s="104"/>
      <c r="CN2600" s="104"/>
      <c r="CO2600" s="104"/>
      <c r="CP2600" s="104"/>
      <c r="CQ2600" s="104"/>
      <c r="CR2600" s="104"/>
      <c r="CS2600" s="104"/>
      <c r="CT2600" s="104"/>
      <c r="CU2600" s="104"/>
      <c r="CV2600" s="104"/>
      <c r="CW2600" s="104"/>
      <c r="CX2600" s="104"/>
      <c r="CY2600" s="104"/>
      <c r="CZ2600" s="104"/>
      <c r="DA2600" s="104"/>
      <c r="DB2600" s="104"/>
      <c r="DC2600" s="104"/>
      <c r="DD2600" s="104"/>
      <c r="DE2600" s="104"/>
      <c r="DF2600" s="104"/>
      <c r="DG2600" s="104"/>
      <c r="DH2600" s="104"/>
      <c r="DI2600" s="104"/>
      <c r="DJ2600" s="107"/>
    </row>
    <row r="2601" spans="1:114" x14ac:dyDescent="0.2">
      <c r="A2601" s="164"/>
      <c r="B2601" s="165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Q2601" s="116"/>
      <c r="R2601" s="116"/>
      <c r="S2601" s="116"/>
      <c r="T2601" s="116"/>
      <c r="U2601" s="116"/>
      <c r="V2601" s="116"/>
      <c r="W2601" s="116"/>
      <c r="X2601" s="116"/>
      <c r="Y2601" s="122"/>
      <c r="Z2601" s="104"/>
      <c r="AA2601" s="104"/>
      <c r="AB2601" s="104"/>
      <c r="AC2601" s="104"/>
      <c r="AD2601" s="104"/>
      <c r="AE2601" s="104"/>
      <c r="AF2601" s="104"/>
      <c r="AG2601" s="104"/>
      <c r="AH2601" s="104"/>
      <c r="AI2601" s="104"/>
      <c r="AJ2601" s="104"/>
      <c r="AK2601" s="104"/>
      <c r="AL2601" s="104"/>
      <c r="AM2601" s="104"/>
      <c r="AN2601" s="104"/>
      <c r="AO2601" s="104"/>
      <c r="AP2601" s="104"/>
      <c r="AQ2601" s="104"/>
      <c r="AR2601" s="104"/>
      <c r="AS2601" s="104"/>
      <c r="AT2601" s="104"/>
      <c r="AU2601" s="104"/>
      <c r="AV2601" s="104"/>
      <c r="AW2601" s="104"/>
      <c r="AX2601" s="104"/>
      <c r="AY2601" s="104"/>
      <c r="AZ2601" s="104"/>
      <c r="BA2601" s="104"/>
      <c r="BB2601" s="104"/>
      <c r="BC2601" s="104"/>
      <c r="BD2601" s="104"/>
      <c r="BE2601" s="104"/>
      <c r="BF2601" s="104"/>
      <c r="BG2601" s="104"/>
      <c r="BH2601" s="104"/>
      <c r="BI2601" s="104"/>
      <c r="BJ2601" s="104"/>
      <c r="BK2601" s="104"/>
      <c r="BL2601" s="104"/>
      <c r="BM2601" s="104"/>
      <c r="BN2601" s="104"/>
      <c r="BO2601" s="104"/>
      <c r="BP2601" s="104"/>
      <c r="BQ2601" s="104"/>
      <c r="BR2601" s="104"/>
      <c r="BS2601" s="104"/>
      <c r="BT2601" s="104"/>
      <c r="BU2601" s="104"/>
      <c r="BV2601" s="104"/>
      <c r="BW2601" s="104"/>
      <c r="BX2601" s="104"/>
      <c r="BY2601" s="104"/>
      <c r="BZ2601" s="104"/>
      <c r="CA2601" s="104"/>
      <c r="CB2601" s="104"/>
      <c r="CC2601" s="104"/>
      <c r="CD2601" s="104"/>
      <c r="CE2601" s="104"/>
      <c r="CF2601" s="104"/>
      <c r="CG2601" s="104"/>
      <c r="CH2601" s="104"/>
      <c r="CI2601" s="104"/>
      <c r="CJ2601" s="104"/>
      <c r="CK2601" s="104"/>
      <c r="CL2601" s="104"/>
      <c r="CM2601" s="104"/>
      <c r="CN2601" s="104"/>
      <c r="CO2601" s="104"/>
      <c r="CP2601" s="104"/>
      <c r="CQ2601" s="104"/>
      <c r="CR2601" s="104"/>
      <c r="CS2601" s="104"/>
      <c r="CT2601" s="104"/>
      <c r="CU2601" s="104"/>
      <c r="CV2601" s="104"/>
      <c r="CW2601" s="104"/>
      <c r="CX2601" s="104"/>
      <c r="CY2601" s="104"/>
      <c r="CZ2601" s="104"/>
      <c r="DA2601" s="104"/>
      <c r="DB2601" s="104"/>
      <c r="DC2601" s="104"/>
      <c r="DD2601" s="104"/>
      <c r="DE2601" s="104"/>
      <c r="DF2601" s="104"/>
      <c r="DG2601" s="104"/>
      <c r="DH2601" s="104"/>
      <c r="DI2601" s="104"/>
      <c r="DJ2601" s="107"/>
    </row>
    <row r="2602" spans="1:114" x14ac:dyDescent="0.2">
      <c r="A2602" s="164"/>
      <c r="B2602" s="165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Q2602" s="116"/>
      <c r="R2602" s="116"/>
      <c r="S2602" s="116"/>
      <c r="T2602" s="116"/>
      <c r="U2602" s="116"/>
      <c r="V2602" s="116"/>
      <c r="W2602" s="116"/>
      <c r="X2602" s="116"/>
      <c r="Y2602" s="122"/>
      <c r="Z2602" s="104"/>
      <c r="AA2602" s="104"/>
      <c r="AB2602" s="104"/>
      <c r="AC2602" s="104"/>
      <c r="AD2602" s="104"/>
      <c r="AE2602" s="104"/>
      <c r="AF2602" s="104"/>
      <c r="AG2602" s="104"/>
      <c r="AH2602" s="104"/>
      <c r="AI2602" s="104"/>
      <c r="AJ2602" s="104"/>
      <c r="AK2602" s="104"/>
      <c r="AL2602" s="104"/>
      <c r="AM2602" s="104"/>
      <c r="AN2602" s="104"/>
      <c r="AO2602" s="104"/>
      <c r="AP2602" s="104"/>
      <c r="AQ2602" s="104"/>
      <c r="AR2602" s="104"/>
      <c r="AS2602" s="104"/>
      <c r="AT2602" s="104"/>
      <c r="AU2602" s="104"/>
      <c r="AV2602" s="104"/>
      <c r="AW2602" s="104"/>
      <c r="AX2602" s="104"/>
      <c r="AY2602" s="104"/>
      <c r="AZ2602" s="104"/>
      <c r="BA2602" s="104"/>
      <c r="BB2602" s="104"/>
      <c r="BC2602" s="104"/>
      <c r="BD2602" s="104"/>
      <c r="BE2602" s="104"/>
      <c r="BF2602" s="104"/>
      <c r="BG2602" s="104"/>
      <c r="BH2602" s="104"/>
      <c r="BI2602" s="104"/>
      <c r="BJ2602" s="104"/>
      <c r="BK2602" s="104"/>
      <c r="BL2602" s="104"/>
      <c r="BM2602" s="104"/>
      <c r="BN2602" s="104"/>
      <c r="BO2602" s="104"/>
      <c r="BP2602" s="104"/>
      <c r="BQ2602" s="104"/>
      <c r="BR2602" s="104"/>
      <c r="BS2602" s="104"/>
      <c r="BT2602" s="104"/>
      <c r="BU2602" s="104"/>
      <c r="BV2602" s="104"/>
      <c r="BW2602" s="104"/>
      <c r="BX2602" s="104"/>
      <c r="BY2602" s="104"/>
      <c r="BZ2602" s="104"/>
      <c r="CA2602" s="104"/>
      <c r="CB2602" s="104"/>
      <c r="CC2602" s="104"/>
      <c r="CD2602" s="104"/>
      <c r="CE2602" s="104"/>
      <c r="CF2602" s="104"/>
      <c r="CG2602" s="104"/>
      <c r="CH2602" s="104"/>
      <c r="CI2602" s="104"/>
      <c r="CJ2602" s="104"/>
      <c r="CK2602" s="104"/>
      <c r="CL2602" s="104"/>
      <c r="CM2602" s="104"/>
      <c r="CN2602" s="104"/>
      <c r="CO2602" s="104"/>
      <c r="CP2602" s="104"/>
      <c r="CQ2602" s="104"/>
      <c r="CR2602" s="104"/>
      <c r="CS2602" s="104"/>
      <c r="CT2602" s="104"/>
      <c r="CU2602" s="104"/>
      <c r="CV2602" s="104"/>
      <c r="CW2602" s="104"/>
      <c r="CX2602" s="104"/>
      <c r="CY2602" s="104"/>
      <c r="CZ2602" s="104"/>
      <c r="DA2602" s="104"/>
      <c r="DB2602" s="104"/>
      <c r="DC2602" s="104"/>
      <c r="DD2602" s="104"/>
      <c r="DE2602" s="104"/>
      <c r="DF2602" s="104"/>
      <c r="DG2602" s="104"/>
      <c r="DH2602" s="104"/>
      <c r="DI2602" s="104"/>
      <c r="DJ2602" s="107"/>
    </row>
    <row r="2603" spans="1:114" x14ac:dyDescent="0.2">
      <c r="A2603" s="164"/>
      <c r="B2603" s="165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Q2603" s="116"/>
      <c r="R2603" s="116"/>
      <c r="S2603" s="116"/>
      <c r="T2603" s="116"/>
      <c r="U2603" s="116"/>
      <c r="V2603" s="116"/>
      <c r="W2603" s="116"/>
      <c r="X2603" s="116"/>
      <c r="Y2603" s="122"/>
      <c r="Z2603" s="104"/>
      <c r="AA2603" s="104"/>
      <c r="AB2603" s="104"/>
      <c r="AC2603" s="104"/>
      <c r="AD2603" s="104"/>
      <c r="AE2603" s="104"/>
      <c r="AF2603" s="104"/>
      <c r="AG2603" s="104"/>
      <c r="AH2603" s="104"/>
      <c r="AI2603" s="104"/>
      <c r="AJ2603" s="104"/>
      <c r="AK2603" s="104"/>
      <c r="AL2603" s="104"/>
      <c r="AM2603" s="104"/>
      <c r="AN2603" s="104"/>
      <c r="AO2603" s="104"/>
      <c r="AP2603" s="104"/>
      <c r="AQ2603" s="104"/>
      <c r="AR2603" s="104"/>
      <c r="AS2603" s="104"/>
      <c r="AT2603" s="104"/>
      <c r="AU2603" s="104"/>
      <c r="AV2603" s="104"/>
      <c r="AW2603" s="104"/>
      <c r="AX2603" s="104"/>
      <c r="AY2603" s="104"/>
      <c r="AZ2603" s="104"/>
      <c r="BA2603" s="104"/>
      <c r="BB2603" s="104"/>
      <c r="BC2603" s="104"/>
      <c r="BD2603" s="104"/>
      <c r="BE2603" s="104"/>
      <c r="BF2603" s="104"/>
      <c r="BG2603" s="104"/>
      <c r="BH2603" s="104"/>
      <c r="BI2603" s="104"/>
      <c r="BJ2603" s="104"/>
      <c r="BK2603" s="104"/>
      <c r="BL2603" s="104"/>
      <c r="BM2603" s="104"/>
      <c r="BN2603" s="104"/>
      <c r="BO2603" s="104"/>
      <c r="BP2603" s="104"/>
      <c r="BQ2603" s="104"/>
      <c r="BR2603" s="104"/>
      <c r="BS2603" s="104"/>
      <c r="BT2603" s="104"/>
      <c r="BU2603" s="104"/>
      <c r="BV2603" s="104"/>
      <c r="BW2603" s="104"/>
      <c r="BX2603" s="104"/>
      <c r="BY2603" s="104"/>
      <c r="BZ2603" s="104"/>
      <c r="CA2603" s="104"/>
      <c r="CB2603" s="104"/>
      <c r="CC2603" s="104"/>
      <c r="CD2603" s="104"/>
      <c r="CE2603" s="104"/>
      <c r="CF2603" s="104"/>
      <c r="CG2603" s="104"/>
      <c r="CH2603" s="104"/>
      <c r="CI2603" s="104"/>
      <c r="CJ2603" s="104"/>
      <c r="CK2603" s="104"/>
      <c r="CL2603" s="104"/>
      <c r="CM2603" s="104"/>
      <c r="CN2603" s="104"/>
      <c r="CO2603" s="104"/>
      <c r="CP2603" s="104"/>
      <c r="CQ2603" s="104"/>
      <c r="CR2603" s="104"/>
      <c r="CS2603" s="104"/>
      <c r="CT2603" s="104"/>
      <c r="CU2603" s="104"/>
      <c r="CV2603" s="104"/>
      <c r="CW2603" s="104"/>
      <c r="CX2603" s="104"/>
      <c r="CY2603" s="104"/>
      <c r="CZ2603" s="104"/>
      <c r="DA2603" s="104"/>
      <c r="DB2603" s="104"/>
      <c r="DC2603" s="104"/>
      <c r="DD2603" s="104"/>
      <c r="DE2603" s="104"/>
      <c r="DF2603" s="104"/>
      <c r="DG2603" s="104"/>
      <c r="DH2603" s="104"/>
      <c r="DI2603" s="104"/>
      <c r="DJ2603" s="107"/>
    </row>
    <row r="2604" spans="1:114" x14ac:dyDescent="0.2">
      <c r="A2604" s="164"/>
      <c r="B2604" s="165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Q2604" s="116"/>
      <c r="R2604" s="116"/>
      <c r="S2604" s="116"/>
      <c r="T2604" s="116"/>
      <c r="U2604" s="116"/>
      <c r="V2604" s="116"/>
      <c r="W2604" s="116"/>
      <c r="X2604" s="116"/>
      <c r="Y2604" s="122"/>
      <c r="Z2604" s="104"/>
      <c r="AA2604" s="104"/>
      <c r="AB2604" s="104"/>
      <c r="AC2604" s="104"/>
      <c r="AD2604" s="104"/>
      <c r="AE2604" s="104"/>
      <c r="AF2604" s="104"/>
      <c r="AG2604" s="104"/>
      <c r="AH2604" s="104"/>
      <c r="AI2604" s="104"/>
      <c r="AJ2604" s="104"/>
      <c r="AK2604" s="104"/>
      <c r="AL2604" s="104"/>
      <c r="AM2604" s="104"/>
      <c r="AN2604" s="104"/>
      <c r="AO2604" s="104"/>
      <c r="AP2604" s="104"/>
      <c r="AQ2604" s="104"/>
      <c r="AR2604" s="104"/>
      <c r="AS2604" s="104"/>
      <c r="AT2604" s="104"/>
      <c r="AU2604" s="104"/>
      <c r="AV2604" s="104"/>
      <c r="AW2604" s="104"/>
      <c r="AX2604" s="104"/>
      <c r="AY2604" s="104"/>
      <c r="AZ2604" s="104"/>
      <c r="BA2604" s="104"/>
      <c r="BB2604" s="104"/>
      <c r="BC2604" s="104"/>
      <c r="BD2604" s="104"/>
      <c r="BE2604" s="104"/>
      <c r="BF2604" s="104"/>
      <c r="BG2604" s="104"/>
      <c r="BH2604" s="104"/>
      <c r="BI2604" s="104"/>
      <c r="BJ2604" s="104"/>
      <c r="BK2604" s="104"/>
      <c r="BL2604" s="104"/>
      <c r="BM2604" s="104"/>
      <c r="BN2604" s="104"/>
      <c r="BO2604" s="104"/>
      <c r="BP2604" s="104"/>
      <c r="BQ2604" s="104"/>
      <c r="BR2604" s="104"/>
      <c r="BS2604" s="104"/>
      <c r="BT2604" s="104"/>
      <c r="BU2604" s="104"/>
      <c r="BV2604" s="104"/>
      <c r="BW2604" s="104"/>
      <c r="BX2604" s="104"/>
      <c r="BY2604" s="104"/>
      <c r="BZ2604" s="104"/>
      <c r="CA2604" s="104"/>
      <c r="CB2604" s="104"/>
      <c r="CC2604" s="104"/>
      <c r="CD2604" s="104"/>
      <c r="CE2604" s="104"/>
      <c r="CF2604" s="104"/>
      <c r="CG2604" s="104"/>
      <c r="CH2604" s="104"/>
      <c r="CI2604" s="104"/>
      <c r="CJ2604" s="104"/>
      <c r="CK2604" s="104"/>
      <c r="CL2604" s="104"/>
      <c r="CM2604" s="104"/>
      <c r="CN2604" s="104"/>
      <c r="CO2604" s="104"/>
      <c r="CP2604" s="104"/>
      <c r="CQ2604" s="104"/>
      <c r="CR2604" s="104"/>
      <c r="CS2604" s="104"/>
      <c r="CT2604" s="104"/>
      <c r="CU2604" s="104"/>
      <c r="CV2604" s="104"/>
      <c r="CW2604" s="104"/>
      <c r="CX2604" s="104"/>
      <c r="CY2604" s="104"/>
      <c r="CZ2604" s="104"/>
      <c r="DA2604" s="104"/>
      <c r="DB2604" s="104"/>
      <c r="DC2604" s="104"/>
      <c r="DD2604" s="104"/>
      <c r="DE2604" s="104"/>
      <c r="DF2604" s="104"/>
      <c r="DG2604" s="104"/>
      <c r="DH2604" s="104"/>
      <c r="DI2604" s="104"/>
      <c r="DJ2604" s="107"/>
    </row>
    <row r="2605" spans="1:114" x14ac:dyDescent="0.2">
      <c r="A2605" s="164"/>
      <c r="B2605" s="165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Q2605" s="116"/>
      <c r="R2605" s="116"/>
      <c r="S2605" s="116"/>
      <c r="T2605" s="116"/>
      <c r="U2605" s="116"/>
      <c r="V2605" s="116"/>
      <c r="W2605" s="116"/>
      <c r="X2605" s="116"/>
      <c r="Y2605" s="122"/>
      <c r="Z2605" s="104"/>
      <c r="AA2605" s="104"/>
      <c r="AB2605" s="104"/>
      <c r="AC2605" s="104"/>
      <c r="AD2605" s="104"/>
      <c r="AE2605" s="104"/>
      <c r="AF2605" s="104"/>
      <c r="AG2605" s="104"/>
      <c r="AH2605" s="104"/>
      <c r="AI2605" s="104"/>
      <c r="AJ2605" s="104"/>
      <c r="AK2605" s="104"/>
      <c r="AL2605" s="104"/>
      <c r="AM2605" s="104"/>
      <c r="AN2605" s="104"/>
      <c r="AO2605" s="104"/>
      <c r="AP2605" s="104"/>
      <c r="AQ2605" s="104"/>
      <c r="AR2605" s="104"/>
      <c r="AS2605" s="104"/>
      <c r="AT2605" s="104"/>
      <c r="AU2605" s="104"/>
      <c r="AV2605" s="104"/>
      <c r="AW2605" s="104"/>
      <c r="AX2605" s="104"/>
      <c r="AY2605" s="104"/>
      <c r="AZ2605" s="104"/>
      <c r="BA2605" s="104"/>
      <c r="BB2605" s="104"/>
      <c r="BC2605" s="104"/>
      <c r="BD2605" s="104"/>
      <c r="BE2605" s="104"/>
      <c r="BF2605" s="104"/>
      <c r="BG2605" s="104"/>
      <c r="BH2605" s="104"/>
      <c r="BI2605" s="104"/>
      <c r="BJ2605" s="104"/>
      <c r="BK2605" s="104"/>
      <c r="BL2605" s="104"/>
      <c r="BM2605" s="104"/>
      <c r="BN2605" s="104"/>
      <c r="BO2605" s="104"/>
      <c r="BP2605" s="104"/>
      <c r="BQ2605" s="104"/>
      <c r="BR2605" s="104"/>
      <c r="BS2605" s="104"/>
      <c r="BT2605" s="104"/>
      <c r="BU2605" s="104"/>
      <c r="BV2605" s="104"/>
      <c r="BW2605" s="104"/>
      <c r="BX2605" s="104"/>
      <c r="BY2605" s="104"/>
      <c r="BZ2605" s="104"/>
      <c r="CA2605" s="104"/>
      <c r="CB2605" s="104"/>
      <c r="CC2605" s="104"/>
      <c r="CD2605" s="104"/>
      <c r="CE2605" s="104"/>
      <c r="CF2605" s="104"/>
      <c r="CG2605" s="104"/>
      <c r="CH2605" s="104"/>
      <c r="CI2605" s="104"/>
      <c r="CJ2605" s="104"/>
      <c r="CK2605" s="104"/>
      <c r="CL2605" s="104"/>
      <c r="CM2605" s="104"/>
      <c r="CN2605" s="104"/>
      <c r="CO2605" s="104"/>
      <c r="CP2605" s="104"/>
      <c r="CQ2605" s="104"/>
      <c r="CR2605" s="104"/>
      <c r="CS2605" s="104"/>
      <c r="CT2605" s="104"/>
      <c r="CU2605" s="104"/>
      <c r="CV2605" s="104"/>
      <c r="CW2605" s="104"/>
      <c r="CX2605" s="104"/>
      <c r="CY2605" s="104"/>
      <c r="CZ2605" s="104"/>
      <c r="DA2605" s="104"/>
      <c r="DB2605" s="104"/>
      <c r="DC2605" s="104"/>
      <c r="DD2605" s="104"/>
      <c r="DE2605" s="104"/>
      <c r="DF2605" s="104"/>
      <c r="DG2605" s="104"/>
      <c r="DH2605" s="104"/>
      <c r="DI2605" s="104"/>
      <c r="DJ2605" s="107"/>
    </row>
    <row r="2606" spans="1:114" x14ac:dyDescent="0.2">
      <c r="A2606" s="164"/>
      <c r="B2606" s="165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Q2606" s="116"/>
      <c r="R2606" s="116"/>
      <c r="S2606" s="116"/>
      <c r="T2606" s="116"/>
      <c r="U2606" s="116"/>
      <c r="V2606" s="116"/>
      <c r="W2606" s="116"/>
      <c r="X2606" s="116"/>
      <c r="Y2606" s="122"/>
      <c r="Z2606" s="104"/>
      <c r="AA2606" s="104"/>
      <c r="AB2606" s="104"/>
      <c r="AC2606" s="104"/>
      <c r="AD2606" s="104"/>
      <c r="AE2606" s="104"/>
      <c r="AF2606" s="104"/>
      <c r="AG2606" s="104"/>
      <c r="AH2606" s="104"/>
      <c r="AI2606" s="104"/>
      <c r="AJ2606" s="104"/>
      <c r="AK2606" s="104"/>
      <c r="AL2606" s="104"/>
      <c r="AM2606" s="104"/>
      <c r="AN2606" s="104"/>
      <c r="AO2606" s="104"/>
      <c r="AP2606" s="104"/>
      <c r="AQ2606" s="104"/>
      <c r="AR2606" s="104"/>
      <c r="AS2606" s="104"/>
      <c r="AT2606" s="104"/>
      <c r="AU2606" s="104"/>
      <c r="AV2606" s="104"/>
      <c r="AW2606" s="104"/>
      <c r="AX2606" s="104"/>
      <c r="AY2606" s="104"/>
      <c r="AZ2606" s="104"/>
      <c r="BA2606" s="104"/>
      <c r="BB2606" s="104"/>
      <c r="BC2606" s="104"/>
      <c r="BD2606" s="104"/>
      <c r="BE2606" s="104"/>
      <c r="BF2606" s="104"/>
      <c r="BG2606" s="104"/>
      <c r="BH2606" s="104"/>
      <c r="BI2606" s="104"/>
      <c r="BJ2606" s="104"/>
      <c r="BK2606" s="104"/>
      <c r="BL2606" s="104"/>
      <c r="BM2606" s="104"/>
      <c r="BN2606" s="104"/>
      <c r="BO2606" s="104"/>
      <c r="BP2606" s="104"/>
      <c r="BQ2606" s="104"/>
      <c r="BR2606" s="104"/>
      <c r="BS2606" s="104"/>
      <c r="BT2606" s="104"/>
      <c r="BU2606" s="104"/>
      <c r="BV2606" s="104"/>
      <c r="BW2606" s="104"/>
      <c r="BX2606" s="104"/>
      <c r="BY2606" s="104"/>
      <c r="BZ2606" s="104"/>
      <c r="CA2606" s="104"/>
      <c r="CB2606" s="104"/>
      <c r="CC2606" s="104"/>
      <c r="CD2606" s="104"/>
      <c r="CE2606" s="104"/>
      <c r="CF2606" s="104"/>
      <c r="CG2606" s="104"/>
      <c r="CH2606" s="104"/>
      <c r="CI2606" s="104"/>
      <c r="CJ2606" s="104"/>
      <c r="CK2606" s="104"/>
      <c r="CL2606" s="104"/>
      <c r="CM2606" s="104"/>
      <c r="CN2606" s="104"/>
      <c r="CO2606" s="104"/>
      <c r="CP2606" s="104"/>
      <c r="CQ2606" s="104"/>
      <c r="CR2606" s="104"/>
      <c r="CS2606" s="104"/>
      <c r="CT2606" s="104"/>
      <c r="CU2606" s="104"/>
      <c r="CV2606" s="104"/>
      <c r="CW2606" s="104"/>
      <c r="CX2606" s="104"/>
      <c r="CY2606" s="104"/>
      <c r="CZ2606" s="104"/>
      <c r="DA2606" s="104"/>
      <c r="DB2606" s="104"/>
      <c r="DC2606" s="104"/>
      <c r="DD2606" s="104"/>
      <c r="DE2606" s="104"/>
      <c r="DF2606" s="104"/>
      <c r="DG2606" s="104"/>
      <c r="DH2606" s="104"/>
      <c r="DI2606" s="104"/>
      <c r="DJ2606" s="107"/>
    </row>
    <row r="2607" spans="1:114" x14ac:dyDescent="0.2">
      <c r="A2607" s="164"/>
      <c r="B2607" s="165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Q2607" s="116"/>
      <c r="R2607" s="116"/>
      <c r="S2607" s="116"/>
      <c r="T2607" s="116"/>
      <c r="U2607" s="116"/>
      <c r="V2607" s="116"/>
      <c r="W2607" s="116"/>
      <c r="X2607" s="116"/>
      <c r="Y2607" s="122"/>
      <c r="Z2607" s="104"/>
      <c r="AA2607" s="104"/>
      <c r="AB2607" s="104"/>
      <c r="AC2607" s="104"/>
      <c r="AD2607" s="104"/>
      <c r="AE2607" s="104"/>
      <c r="AF2607" s="104"/>
      <c r="AG2607" s="104"/>
      <c r="AH2607" s="104"/>
      <c r="AI2607" s="104"/>
      <c r="AJ2607" s="104"/>
      <c r="AK2607" s="104"/>
      <c r="AL2607" s="104"/>
      <c r="AM2607" s="104"/>
      <c r="AN2607" s="104"/>
      <c r="AO2607" s="104"/>
      <c r="AP2607" s="104"/>
      <c r="AQ2607" s="104"/>
      <c r="AR2607" s="104"/>
      <c r="AS2607" s="104"/>
      <c r="AT2607" s="104"/>
      <c r="AU2607" s="104"/>
      <c r="AV2607" s="104"/>
      <c r="AW2607" s="104"/>
      <c r="AX2607" s="104"/>
      <c r="AY2607" s="104"/>
      <c r="AZ2607" s="104"/>
      <c r="BA2607" s="104"/>
      <c r="BB2607" s="104"/>
      <c r="BC2607" s="104"/>
      <c r="BD2607" s="104"/>
      <c r="BE2607" s="104"/>
      <c r="BF2607" s="104"/>
      <c r="BG2607" s="104"/>
      <c r="BH2607" s="104"/>
      <c r="BI2607" s="104"/>
      <c r="BJ2607" s="104"/>
      <c r="BK2607" s="104"/>
      <c r="BL2607" s="104"/>
      <c r="BM2607" s="104"/>
      <c r="BN2607" s="104"/>
      <c r="BO2607" s="104"/>
      <c r="BP2607" s="104"/>
      <c r="BQ2607" s="104"/>
      <c r="BR2607" s="104"/>
      <c r="BS2607" s="104"/>
      <c r="BT2607" s="104"/>
      <c r="BU2607" s="104"/>
      <c r="BV2607" s="104"/>
      <c r="BW2607" s="104"/>
      <c r="BX2607" s="104"/>
      <c r="BY2607" s="104"/>
      <c r="BZ2607" s="104"/>
      <c r="CA2607" s="104"/>
      <c r="CB2607" s="104"/>
      <c r="CC2607" s="104"/>
      <c r="CD2607" s="104"/>
      <c r="CE2607" s="104"/>
      <c r="CF2607" s="104"/>
      <c r="CG2607" s="104"/>
      <c r="CH2607" s="104"/>
      <c r="CI2607" s="104"/>
      <c r="CJ2607" s="104"/>
      <c r="CK2607" s="104"/>
      <c r="CL2607" s="104"/>
      <c r="CM2607" s="104"/>
      <c r="CN2607" s="104"/>
      <c r="CO2607" s="104"/>
      <c r="CP2607" s="104"/>
      <c r="CQ2607" s="104"/>
      <c r="CR2607" s="104"/>
      <c r="CS2607" s="104"/>
      <c r="CT2607" s="104"/>
      <c r="CU2607" s="104"/>
      <c r="CV2607" s="104"/>
      <c r="CW2607" s="104"/>
      <c r="CX2607" s="104"/>
      <c r="CY2607" s="104"/>
      <c r="CZ2607" s="104"/>
      <c r="DA2607" s="104"/>
      <c r="DB2607" s="104"/>
      <c r="DC2607" s="104"/>
      <c r="DD2607" s="104"/>
      <c r="DE2607" s="104"/>
      <c r="DF2607" s="104"/>
      <c r="DG2607" s="104"/>
      <c r="DH2607" s="104"/>
      <c r="DI2607" s="104"/>
      <c r="DJ2607" s="107"/>
    </row>
    <row r="2608" spans="1:114" x14ac:dyDescent="0.2">
      <c r="A2608" s="164"/>
      <c r="B2608" s="165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Q2608" s="116"/>
      <c r="R2608" s="116"/>
      <c r="S2608" s="116"/>
      <c r="T2608" s="116"/>
      <c r="U2608" s="116"/>
      <c r="V2608" s="116"/>
      <c r="W2608" s="116"/>
      <c r="X2608" s="116"/>
      <c r="Y2608" s="122"/>
      <c r="Z2608" s="104"/>
      <c r="AA2608" s="104"/>
      <c r="AB2608" s="104"/>
      <c r="AC2608" s="104"/>
      <c r="AD2608" s="104"/>
      <c r="AE2608" s="104"/>
      <c r="AF2608" s="104"/>
      <c r="AG2608" s="104"/>
      <c r="AH2608" s="104"/>
      <c r="AI2608" s="104"/>
      <c r="AJ2608" s="104"/>
      <c r="AK2608" s="104"/>
      <c r="AL2608" s="104"/>
      <c r="AM2608" s="104"/>
      <c r="AN2608" s="104"/>
      <c r="AO2608" s="104"/>
      <c r="AP2608" s="104"/>
      <c r="AQ2608" s="104"/>
      <c r="AR2608" s="104"/>
      <c r="AS2608" s="104"/>
      <c r="AT2608" s="104"/>
      <c r="AU2608" s="104"/>
      <c r="AV2608" s="104"/>
      <c r="AW2608" s="104"/>
      <c r="AX2608" s="104"/>
      <c r="AY2608" s="104"/>
      <c r="AZ2608" s="104"/>
      <c r="BA2608" s="104"/>
      <c r="BB2608" s="104"/>
      <c r="BC2608" s="104"/>
      <c r="BD2608" s="104"/>
      <c r="BE2608" s="104"/>
      <c r="BF2608" s="104"/>
      <c r="BG2608" s="104"/>
      <c r="BH2608" s="104"/>
      <c r="BI2608" s="104"/>
      <c r="BJ2608" s="104"/>
      <c r="BK2608" s="104"/>
      <c r="BL2608" s="104"/>
      <c r="BM2608" s="104"/>
      <c r="BN2608" s="104"/>
      <c r="BO2608" s="104"/>
      <c r="BP2608" s="104"/>
      <c r="BQ2608" s="104"/>
      <c r="BR2608" s="104"/>
      <c r="BS2608" s="104"/>
      <c r="BT2608" s="104"/>
      <c r="BU2608" s="104"/>
      <c r="BV2608" s="104"/>
      <c r="BW2608" s="104"/>
      <c r="BX2608" s="104"/>
      <c r="BY2608" s="104"/>
      <c r="BZ2608" s="104"/>
      <c r="CA2608" s="104"/>
      <c r="CB2608" s="104"/>
      <c r="CC2608" s="104"/>
      <c r="CD2608" s="104"/>
      <c r="CE2608" s="104"/>
      <c r="CF2608" s="104"/>
      <c r="CG2608" s="104"/>
      <c r="CH2608" s="104"/>
      <c r="CI2608" s="104"/>
      <c r="CJ2608" s="104"/>
      <c r="CK2608" s="104"/>
      <c r="CL2608" s="104"/>
      <c r="CM2608" s="104"/>
      <c r="CN2608" s="104"/>
      <c r="CO2608" s="104"/>
      <c r="CP2608" s="104"/>
      <c r="CQ2608" s="104"/>
      <c r="CR2608" s="104"/>
      <c r="CS2608" s="104"/>
      <c r="CT2608" s="104"/>
      <c r="CU2608" s="104"/>
      <c r="CV2608" s="104"/>
      <c r="CW2608" s="104"/>
      <c r="CX2608" s="104"/>
      <c r="CY2608" s="104"/>
      <c r="CZ2608" s="104"/>
      <c r="DA2608" s="104"/>
      <c r="DB2608" s="104"/>
      <c r="DC2608" s="104"/>
      <c r="DD2608" s="104"/>
      <c r="DE2608" s="104"/>
      <c r="DF2608" s="104"/>
      <c r="DG2608" s="104"/>
      <c r="DH2608" s="104"/>
      <c r="DI2608" s="104"/>
      <c r="DJ2608" s="107"/>
    </row>
    <row r="2609" spans="1:114" x14ac:dyDescent="0.2">
      <c r="A2609" s="164"/>
      <c r="B2609" s="165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Q2609" s="116"/>
      <c r="R2609" s="116"/>
      <c r="S2609" s="116"/>
      <c r="T2609" s="116"/>
      <c r="U2609" s="116"/>
      <c r="V2609" s="116"/>
      <c r="W2609" s="116"/>
      <c r="X2609" s="116"/>
      <c r="Y2609" s="122"/>
      <c r="Z2609" s="104"/>
      <c r="AA2609" s="104"/>
      <c r="AB2609" s="104"/>
      <c r="AC2609" s="104"/>
      <c r="AD2609" s="104"/>
      <c r="AE2609" s="104"/>
      <c r="AF2609" s="104"/>
      <c r="AG2609" s="104"/>
      <c r="AH2609" s="104"/>
      <c r="AI2609" s="104"/>
      <c r="AJ2609" s="104"/>
      <c r="AK2609" s="104"/>
      <c r="AL2609" s="104"/>
      <c r="AM2609" s="104"/>
      <c r="AN2609" s="104"/>
      <c r="AO2609" s="104"/>
      <c r="AP2609" s="104"/>
      <c r="AQ2609" s="104"/>
      <c r="AR2609" s="104"/>
      <c r="AS2609" s="104"/>
      <c r="AT2609" s="104"/>
      <c r="AU2609" s="104"/>
      <c r="AV2609" s="104"/>
      <c r="AW2609" s="104"/>
      <c r="AX2609" s="104"/>
      <c r="AY2609" s="104"/>
      <c r="AZ2609" s="104"/>
      <c r="BA2609" s="104"/>
      <c r="BB2609" s="104"/>
      <c r="BC2609" s="104"/>
      <c r="BD2609" s="104"/>
      <c r="BE2609" s="104"/>
      <c r="BF2609" s="104"/>
      <c r="BG2609" s="104"/>
      <c r="BH2609" s="104"/>
      <c r="BI2609" s="104"/>
      <c r="BJ2609" s="104"/>
      <c r="BK2609" s="104"/>
      <c r="BL2609" s="104"/>
      <c r="BM2609" s="104"/>
      <c r="BN2609" s="104"/>
      <c r="BO2609" s="104"/>
      <c r="BP2609" s="104"/>
      <c r="BQ2609" s="104"/>
      <c r="BR2609" s="104"/>
      <c r="BS2609" s="104"/>
      <c r="BT2609" s="104"/>
      <c r="BU2609" s="104"/>
      <c r="BV2609" s="104"/>
      <c r="BW2609" s="104"/>
      <c r="BX2609" s="104"/>
      <c r="BY2609" s="104"/>
      <c r="BZ2609" s="104"/>
      <c r="CA2609" s="104"/>
      <c r="CB2609" s="104"/>
      <c r="CC2609" s="104"/>
      <c r="CD2609" s="104"/>
      <c r="CE2609" s="104"/>
      <c r="CF2609" s="104"/>
      <c r="CG2609" s="104"/>
      <c r="CH2609" s="104"/>
      <c r="CI2609" s="104"/>
      <c r="CJ2609" s="104"/>
      <c r="CK2609" s="104"/>
      <c r="CL2609" s="104"/>
      <c r="CM2609" s="104"/>
      <c r="CN2609" s="104"/>
      <c r="CO2609" s="104"/>
      <c r="CP2609" s="104"/>
      <c r="CQ2609" s="104"/>
      <c r="CR2609" s="104"/>
      <c r="CS2609" s="104"/>
      <c r="CT2609" s="104"/>
      <c r="CU2609" s="104"/>
      <c r="CV2609" s="104"/>
      <c r="CW2609" s="104"/>
      <c r="CX2609" s="104"/>
      <c r="CY2609" s="104"/>
      <c r="CZ2609" s="104"/>
      <c r="DA2609" s="104"/>
      <c r="DB2609" s="104"/>
      <c r="DC2609" s="104"/>
      <c r="DD2609" s="104"/>
      <c r="DE2609" s="104"/>
      <c r="DF2609" s="104"/>
      <c r="DG2609" s="104"/>
      <c r="DH2609" s="104"/>
      <c r="DI2609" s="104"/>
      <c r="DJ2609" s="107"/>
    </row>
    <row r="2610" spans="1:114" x14ac:dyDescent="0.2">
      <c r="A2610" s="164"/>
      <c r="B2610" s="165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Q2610" s="116"/>
      <c r="R2610" s="116"/>
      <c r="S2610" s="116"/>
      <c r="T2610" s="116"/>
      <c r="U2610" s="116"/>
      <c r="V2610" s="116"/>
      <c r="W2610" s="116"/>
      <c r="X2610" s="116"/>
      <c r="Y2610" s="122"/>
      <c r="Z2610" s="104"/>
      <c r="AA2610" s="104"/>
      <c r="AB2610" s="104"/>
      <c r="AC2610" s="104"/>
      <c r="AD2610" s="104"/>
      <c r="AE2610" s="104"/>
      <c r="AF2610" s="104"/>
      <c r="AG2610" s="104"/>
      <c r="AH2610" s="104"/>
      <c r="AI2610" s="104"/>
      <c r="AJ2610" s="104"/>
      <c r="AK2610" s="104"/>
      <c r="AL2610" s="104"/>
      <c r="AM2610" s="104"/>
      <c r="AN2610" s="104"/>
      <c r="AO2610" s="104"/>
      <c r="AP2610" s="104"/>
      <c r="AQ2610" s="104"/>
      <c r="AR2610" s="104"/>
      <c r="AS2610" s="104"/>
      <c r="AT2610" s="104"/>
      <c r="AU2610" s="104"/>
      <c r="AV2610" s="104"/>
      <c r="AW2610" s="104"/>
      <c r="AX2610" s="104"/>
      <c r="AY2610" s="104"/>
      <c r="AZ2610" s="104"/>
      <c r="BA2610" s="104"/>
      <c r="BB2610" s="104"/>
      <c r="BC2610" s="104"/>
      <c r="BD2610" s="104"/>
      <c r="BE2610" s="104"/>
      <c r="BF2610" s="104"/>
      <c r="BG2610" s="104"/>
      <c r="BH2610" s="104"/>
      <c r="BI2610" s="104"/>
      <c r="BJ2610" s="104"/>
      <c r="BK2610" s="104"/>
      <c r="BL2610" s="104"/>
      <c r="BM2610" s="104"/>
      <c r="BN2610" s="104"/>
      <c r="BO2610" s="104"/>
      <c r="BP2610" s="104"/>
      <c r="BQ2610" s="104"/>
      <c r="BR2610" s="104"/>
      <c r="BS2610" s="104"/>
      <c r="BT2610" s="104"/>
      <c r="BU2610" s="104"/>
      <c r="BV2610" s="104"/>
      <c r="BW2610" s="104"/>
      <c r="BX2610" s="104"/>
      <c r="BY2610" s="104"/>
      <c r="BZ2610" s="104"/>
      <c r="CA2610" s="104"/>
      <c r="CB2610" s="104"/>
      <c r="CC2610" s="104"/>
      <c r="CD2610" s="104"/>
      <c r="CE2610" s="104"/>
      <c r="CF2610" s="104"/>
      <c r="CG2610" s="104"/>
      <c r="CH2610" s="104"/>
      <c r="CI2610" s="104"/>
      <c r="CJ2610" s="104"/>
      <c r="CK2610" s="104"/>
      <c r="CL2610" s="104"/>
      <c r="CM2610" s="104"/>
      <c r="CN2610" s="104"/>
      <c r="CO2610" s="104"/>
      <c r="CP2610" s="104"/>
      <c r="CQ2610" s="104"/>
      <c r="CR2610" s="104"/>
      <c r="CS2610" s="104"/>
      <c r="CT2610" s="104"/>
      <c r="CU2610" s="104"/>
      <c r="CV2610" s="104"/>
      <c r="CW2610" s="104"/>
      <c r="CX2610" s="104"/>
      <c r="CY2610" s="104"/>
      <c r="CZ2610" s="104"/>
      <c r="DA2610" s="104"/>
      <c r="DB2610" s="104"/>
      <c r="DC2610" s="104"/>
      <c r="DD2610" s="104"/>
      <c r="DE2610" s="104"/>
      <c r="DF2610" s="104"/>
      <c r="DG2610" s="104"/>
      <c r="DH2610" s="104"/>
      <c r="DI2610" s="104"/>
      <c r="DJ2610" s="107"/>
    </row>
    <row r="2611" spans="1:114" x14ac:dyDescent="0.2">
      <c r="A2611" s="164"/>
      <c r="B2611" s="165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Q2611" s="116"/>
      <c r="R2611" s="116"/>
      <c r="S2611" s="116"/>
      <c r="T2611" s="116"/>
      <c r="U2611" s="116"/>
      <c r="V2611" s="116"/>
      <c r="W2611" s="116"/>
      <c r="X2611" s="116"/>
      <c r="Y2611" s="122"/>
      <c r="Z2611" s="104"/>
      <c r="AA2611" s="104"/>
      <c r="AB2611" s="104"/>
      <c r="AC2611" s="104"/>
      <c r="AD2611" s="104"/>
      <c r="AE2611" s="104"/>
      <c r="AF2611" s="104"/>
      <c r="AG2611" s="104"/>
      <c r="AH2611" s="104"/>
      <c r="AI2611" s="104"/>
      <c r="AJ2611" s="104"/>
      <c r="AK2611" s="104"/>
      <c r="AL2611" s="104"/>
      <c r="AM2611" s="104"/>
      <c r="AN2611" s="104"/>
      <c r="AO2611" s="104"/>
      <c r="AP2611" s="104"/>
      <c r="AQ2611" s="104"/>
      <c r="AR2611" s="104"/>
      <c r="AS2611" s="104"/>
      <c r="AT2611" s="104"/>
      <c r="AU2611" s="104"/>
      <c r="AV2611" s="104"/>
      <c r="AW2611" s="104"/>
      <c r="AX2611" s="104"/>
      <c r="AY2611" s="104"/>
      <c r="AZ2611" s="104"/>
      <c r="BA2611" s="104"/>
      <c r="BB2611" s="104"/>
      <c r="BC2611" s="104"/>
      <c r="BD2611" s="104"/>
      <c r="BE2611" s="104"/>
      <c r="BF2611" s="104"/>
      <c r="BG2611" s="104"/>
      <c r="BH2611" s="104"/>
      <c r="BI2611" s="104"/>
      <c r="BJ2611" s="104"/>
      <c r="BK2611" s="104"/>
      <c r="BL2611" s="104"/>
      <c r="BM2611" s="104"/>
      <c r="BN2611" s="104"/>
      <c r="BO2611" s="104"/>
      <c r="BP2611" s="104"/>
      <c r="BQ2611" s="104"/>
      <c r="BR2611" s="104"/>
      <c r="BS2611" s="104"/>
      <c r="BT2611" s="104"/>
      <c r="BU2611" s="104"/>
      <c r="BV2611" s="104"/>
      <c r="BW2611" s="104"/>
      <c r="BX2611" s="104"/>
      <c r="BY2611" s="104"/>
      <c r="BZ2611" s="104"/>
      <c r="CA2611" s="104"/>
      <c r="CB2611" s="104"/>
      <c r="CC2611" s="104"/>
      <c r="CD2611" s="104"/>
      <c r="CE2611" s="104"/>
      <c r="CF2611" s="104"/>
      <c r="CG2611" s="104"/>
      <c r="CH2611" s="104"/>
      <c r="CI2611" s="104"/>
      <c r="CJ2611" s="104"/>
      <c r="CK2611" s="104"/>
      <c r="CL2611" s="104"/>
      <c r="CM2611" s="104"/>
      <c r="CN2611" s="104"/>
      <c r="CO2611" s="104"/>
      <c r="CP2611" s="104"/>
      <c r="CQ2611" s="104"/>
      <c r="CR2611" s="104"/>
      <c r="CS2611" s="104"/>
      <c r="CT2611" s="104"/>
      <c r="CU2611" s="104"/>
      <c r="CV2611" s="104"/>
      <c r="CW2611" s="104"/>
      <c r="CX2611" s="104"/>
      <c r="CY2611" s="104"/>
      <c r="CZ2611" s="104"/>
      <c r="DA2611" s="104"/>
      <c r="DB2611" s="104"/>
      <c r="DC2611" s="104"/>
      <c r="DD2611" s="104"/>
      <c r="DE2611" s="104"/>
      <c r="DF2611" s="104"/>
      <c r="DG2611" s="104"/>
      <c r="DH2611" s="104"/>
      <c r="DI2611" s="104"/>
      <c r="DJ2611" s="107"/>
    </row>
    <row r="2612" spans="1:114" x14ac:dyDescent="0.2">
      <c r="A2612" s="164"/>
      <c r="B2612" s="165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Q2612" s="116"/>
      <c r="R2612" s="116"/>
      <c r="S2612" s="116"/>
      <c r="T2612" s="116"/>
      <c r="U2612" s="116"/>
      <c r="V2612" s="116"/>
      <c r="W2612" s="116"/>
      <c r="X2612" s="116"/>
      <c r="Y2612" s="122"/>
      <c r="Z2612" s="104"/>
      <c r="AA2612" s="104"/>
      <c r="AB2612" s="104"/>
      <c r="AC2612" s="104"/>
      <c r="AD2612" s="104"/>
      <c r="AE2612" s="104"/>
      <c r="AF2612" s="104"/>
      <c r="AG2612" s="104"/>
      <c r="AH2612" s="104"/>
      <c r="AI2612" s="104"/>
      <c r="AJ2612" s="104"/>
      <c r="AK2612" s="104"/>
      <c r="AL2612" s="104"/>
      <c r="AM2612" s="104"/>
      <c r="AN2612" s="104"/>
      <c r="AO2612" s="104"/>
      <c r="AP2612" s="104"/>
      <c r="AQ2612" s="104"/>
      <c r="AR2612" s="104"/>
      <c r="AS2612" s="104"/>
      <c r="AT2612" s="104"/>
      <c r="AU2612" s="104"/>
      <c r="AV2612" s="104"/>
      <c r="AW2612" s="104"/>
      <c r="AX2612" s="104"/>
      <c r="AY2612" s="104"/>
      <c r="AZ2612" s="104"/>
      <c r="BA2612" s="104"/>
      <c r="BB2612" s="104"/>
      <c r="BC2612" s="104"/>
      <c r="BD2612" s="104"/>
      <c r="BE2612" s="104"/>
      <c r="BF2612" s="104"/>
      <c r="BG2612" s="104"/>
      <c r="BH2612" s="104"/>
      <c r="BI2612" s="104"/>
      <c r="BJ2612" s="104"/>
      <c r="BK2612" s="104"/>
      <c r="BL2612" s="104"/>
      <c r="BM2612" s="104"/>
      <c r="BN2612" s="104"/>
      <c r="BO2612" s="104"/>
      <c r="BP2612" s="104"/>
      <c r="BQ2612" s="104"/>
      <c r="BR2612" s="104"/>
      <c r="BS2612" s="104"/>
      <c r="BT2612" s="104"/>
      <c r="BU2612" s="104"/>
      <c r="BV2612" s="104"/>
      <c r="BW2612" s="104"/>
      <c r="BX2612" s="104"/>
      <c r="BY2612" s="104"/>
      <c r="BZ2612" s="104"/>
      <c r="CA2612" s="104"/>
      <c r="CB2612" s="104"/>
      <c r="CC2612" s="104"/>
      <c r="CD2612" s="104"/>
      <c r="CE2612" s="104"/>
      <c r="CF2612" s="104"/>
      <c r="CG2612" s="104"/>
      <c r="CH2612" s="104"/>
      <c r="CI2612" s="104"/>
      <c r="CJ2612" s="104"/>
      <c r="CK2612" s="104"/>
      <c r="CL2612" s="104"/>
      <c r="CM2612" s="104"/>
      <c r="CN2612" s="104"/>
      <c r="CO2612" s="104"/>
      <c r="CP2612" s="104"/>
      <c r="CQ2612" s="104"/>
      <c r="CR2612" s="104"/>
      <c r="CS2612" s="104"/>
      <c r="CT2612" s="104"/>
      <c r="CU2612" s="104"/>
      <c r="CV2612" s="104"/>
      <c r="CW2612" s="104"/>
      <c r="CX2612" s="104"/>
      <c r="CY2612" s="104"/>
      <c r="CZ2612" s="104"/>
      <c r="DA2612" s="104"/>
      <c r="DB2612" s="104"/>
      <c r="DC2612" s="104"/>
      <c r="DD2612" s="104"/>
      <c r="DE2612" s="104"/>
      <c r="DF2612" s="104"/>
      <c r="DG2612" s="104"/>
      <c r="DH2612" s="104"/>
      <c r="DI2612" s="104"/>
      <c r="DJ2612" s="107"/>
    </row>
    <row r="2613" spans="1:114" x14ac:dyDescent="0.2">
      <c r="A2613" s="164"/>
      <c r="B2613" s="165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Q2613" s="116"/>
      <c r="R2613" s="116"/>
      <c r="S2613" s="116"/>
      <c r="T2613" s="116"/>
      <c r="U2613" s="116"/>
      <c r="V2613" s="116"/>
      <c r="W2613" s="116"/>
      <c r="X2613" s="116"/>
      <c r="Y2613" s="122"/>
      <c r="Z2613" s="104"/>
      <c r="AA2613" s="104"/>
      <c r="AB2613" s="104"/>
      <c r="AC2613" s="104"/>
      <c r="AD2613" s="104"/>
      <c r="AE2613" s="104"/>
      <c r="AF2613" s="104"/>
      <c r="AG2613" s="104"/>
      <c r="AH2613" s="104"/>
      <c r="AI2613" s="104"/>
      <c r="AJ2613" s="104"/>
      <c r="AK2613" s="104"/>
      <c r="AL2613" s="104"/>
      <c r="AM2613" s="104"/>
      <c r="AN2613" s="104"/>
      <c r="AO2613" s="104"/>
      <c r="AP2613" s="104"/>
      <c r="AQ2613" s="104"/>
      <c r="AR2613" s="104"/>
      <c r="AS2613" s="104"/>
      <c r="AT2613" s="104"/>
      <c r="AU2613" s="104"/>
      <c r="AV2613" s="104"/>
      <c r="AW2613" s="104"/>
      <c r="AX2613" s="104"/>
      <c r="AY2613" s="104"/>
      <c r="AZ2613" s="104"/>
      <c r="BA2613" s="104"/>
      <c r="BB2613" s="104"/>
      <c r="BC2613" s="104"/>
      <c r="BD2613" s="104"/>
      <c r="BE2613" s="104"/>
      <c r="BF2613" s="104"/>
      <c r="BG2613" s="104"/>
      <c r="BH2613" s="104"/>
      <c r="BI2613" s="104"/>
      <c r="BJ2613" s="104"/>
      <c r="BK2613" s="104"/>
      <c r="BL2613" s="104"/>
      <c r="BM2613" s="104"/>
      <c r="BN2613" s="104"/>
      <c r="BO2613" s="104"/>
      <c r="BP2613" s="104"/>
      <c r="BQ2613" s="104"/>
      <c r="BR2613" s="104"/>
      <c r="BS2613" s="104"/>
      <c r="BT2613" s="104"/>
      <c r="BU2613" s="104"/>
      <c r="BV2613" s="104"/>
      <c r="BW2613" s="104"/>
      <c r="BX2613" s="104"/>
      <c r="BY2613" s="104"/>
      <c r="BZ2613" s="104"/>
      <c r="CA2613" s="104"/>
      <c r="CB2613" s="104"/>
      <c r="CC2613" s="104"/>
      <c r="CD2613" s="104"/>
      <c r="CE2613" s="104"/>
      <c r="CF2613" s="104"/>
      <c r="CG2613" s="104"/>
      <c r="CH2613" s="104"/>
      <c r="CI2613" s="104"/>
      <c r="CJ2613" s="104"/>
      <c r="CK2613" s="104"/>
      <c r="CL2613" s="104"/>
      <c r="CM2613" s="104"/>
      <c r="CN2613" s="104"/>
      <c r="CO2613" s="104"/>
      <c r="CP2613" s="104"/>
      <c r="CQ2613" s="104"/>
      <c r="CR2613" s="104"/>
      <c r="CS2613" s="104"/>
      <c r="CT2613" s="104"/>
      <c r="CU2613" s="104"/>
      <c r="CV2613" s="104"/>
      <c r="CW2613" s="104"/>
      <c r="CX2613" s="104"/>
      <c r="CY2613" s="104"/>
      <c r="CZ2613" s="104"/>
      <c r="DA2613" s="104"/>
      <c r="DB2613" s="104"/>
      <c r="DC2613" s="104"/>
      <c r="DD2613" s="104"/>
      <c r="DE2613" s="104"/>
      <c r="DF2613" s="104"/>
      <c r="DG2613" s="104"/>
      <c r="DH2613" s="104"/>
      <c r="DI2613" s="104"/>
      <c r="DJ2613" s="107"/>
    </row>
    <row r="2614" spans="1:114" x14ac:dyDescent="0.2">
      <c r="A2614" s="164"/>
      <c r="B2614" s="165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Q2614" s="116"/>
      <c r="R2614" s="116"/>
      <c r="S2614" s="116"/>
      <c r="T2614" s="116"/>
      <c r="U2614" s="116"/>
      <c r="V2614" s="116"/>
      <c r="W2614" s="116"/>
      <c r="X2614" s="116"/>
      <c r="Y2614" s="122"/>
      <c r="Z2614" s="104"/>
      <c r="AA2614" s="104"/>
      <c r="AB2614" s="104"/>
      <c r="AC2614" s="104"/>
      <c r="AD2614" s="104"/>
      <c r="AE2614" s="104"/>
      <c r="AF2614" s="104"/>
      <c r="AG2614" s="104"/>
      <c r="AH2614" s="104"/>
      <c r="AI2614" s="104"/>
      <c r="AJ2614" s="104"/>
      <c r="AK2614" s="104"/>
      <c r="AL2614" s="104"/>
      <c r="AM2614" s="104"/>
      <c r="AN2614" s="104"/>
      <c r="AO2614" s="104"/>
      <c r="AP2614" s="104"/>
      <c r="AQ2614" s="104"/>
      <c r="AR2614" s="104"/>
      <c r="AS2614" s="104"/>
      <c r="AT2614" s="104"/>
      <c r="AU2614" s="104"/>
      <c r="AV2614" s="104"/>
      <c r="AW2614" s="104"/>
      <c r="AX2614" s="104"/>
      <c r="AY2614" s="104"/>
      <c r="AZ2614" s="104"/>
      <c r="BA2614" s="104"/>
      <c r="BB2614" s="104"/>
      <c r="BC2614" s="104"/>
      <c r="BD2614" s="104"/>
      <c r="BE2614" s="104"/>
      <c r="BF2614" s="104"/>
      <c r="BG2614" s="104"/>
      <c r="BH2614" s="104"/>
      <c r="BI2614" s="104"/>
      <c r="BJ2614" s="104"/>
      <c r="BK2614" s="104"/>
      <c r="BL2614" s="104"/>
      <c r="BM2614" s="104"/>
      <c r="BN2614" s="104"/>
      <c r="BO2614" s="104"/>
      <c r="BP2614" s="104"/>
      <c r="BQ2614" s="104"/>
      <c r="BR2614" s="104"/>
      <c r="BS2614" s="104"/>
      <c r="BT2614" s="104"/>
      <c r="BU2614" s="104"/>
      <c r="BV2614" s="104"/>
      <c r="BW2614" s="104"/>
      <c r="BX2614" s="104"/>
      <c r="BY2614" s="104"/>
      <c r="BZ2614" s="104"/>
      <c r="CA2614" s="104"/>
      <c r="CB2614" s="104"/>
      <c r="CC2614" s="104"/>
      <c r="CD2614" s="104"/>
      <c r="CE2614" s="104"/>
      <c r="CF2614" s="104"/>
      <c r="CG2614" s="104"/>
      <c r="CH2614" s="104"/>
      <c r="CI2614" s="104"/>
      <c r="CJ2614" s="104"/>
      <c r="CK2614" s="104"/>
      <c r="CL2614" s="104"/>
      <c r="CM2614" s="104"/>
      <c r="CN2614" s="104"/>
      <c r="CO2614" s="104"/>
      <c r="CP2614" s="104"/>
      <c r="CQ2614" s="104"/>
      <c r="CR2614" s="104"/>
      <c r="CS2614" s="104"/>
      <c r="CT2614" s="104"/>
      <c r="CU2614" s="104"/>
      <c r="CV2614" s="104"/>
      <c r="CW2614" s="104"/>
      <c r="CX2614" s="104"/>
      <c r="CY2614" s="104"/>
      <c r="CZ2614" s="104"/>
      <c r="DA2614" s="104"/>
      <c r="DB2614" s="104"/>
      <c r="DC2614" s="104"/>
      <c r="DD2614" s="104"/>
      <c r="DE2614" s="104"/>
      <c r="DF2614" s="104"/>
      <c r="DG2614" s="104"/>
      <c r="DH2614" s="104"/>
      <c r="DI2614" s="104"/>
      <c r="DJ2614" s="107"/>
    </row>
    <row r="2615" spans="1:114" x14ac:dyDescent="0.2">
      <c r="A2615" s="164"/>
      <c r="B2615" s="165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Q2615" s="116"/>
      <c r="R2615" s="116"/>
      <c r="S2615" s="116"/>
      <c r="T2615" s="116"/>
      <c r="U2615" s="116"/>
      <c r="V2615" s="116"/>
      <c r="W2615" s="116"/>
      <c r="X2615" s="116"/>
      <c r="Y2615" s="122"/>
      <c r="Z2615" s="104"/>
      <c r="AA2615" s="104"/>
      <c r="AB2615" s="104"/>
      <c r="AC2615" s="104"/>
      <c r="AD2615" s="104"/>
      <c r="AE2615" s="104"/>
      <c r="AF2615" s="104"/>
      <c r="AG2615" s="104"/>
      <c r="AH2615" s="104"/>
      <c r="AI2615" s="104"/>
      <c r="AJ2615" s="104"/>
      <c r="AK2615" s="104"/>
      <c r="AL2615" s="104"/>
      <c r="AM2615" s="104"/>
      <c r="AN2615" s="104"/>
      <c r="AO2615" s="104"/>
      <c r="AP2615" s="104"/>
      <c r="AQ2615" s="104"/>
      <c r="AR2615" s="104"/>
      <c r="AS2615" s="104"/>
      <c r="AT2615" s="104"/>
      <c r="AU2615" s="104"/>
      <c r="AV2615" s="104"/>
      <c r="AW2615" s="104"/>
      <c r="AX2615" s="104"/>
      <c r="AY2615" s="104"/>
      <c r="AZ2615" s="104"/>
      <c r="BA2615" s="104"/>
      <c r="BB2615" s="104"/>
      <c r="BC2615" s="104"/>
      <c r="BD2615" s="104"/>
      <c r="BE2615" s="104"/>
      <c r="BF2615" s="104"/>
      <c r="BG2615" s="104"/>
      <c r="BH2615" s="104"/>
      <c r="BI2615" s="104"/>
      <c r="BJ2615" s="104"/>
      <c r="BK2615" s="104"/>
      <c r="BL2615" s="104"/>
      <c r="BM2615" s="104"/>
      <c r="BN2615" s="104"/>
      <c r="BO2615" s="104"/>
      <c r="BP2615" s="104"/>
      <c r="BQ2615" s="104"/>
      <c r="BR2615" s="104"/>
      <c r="BS2615" s="104"/>
      <c r="BT2615" s="104"/>
      <c r="BU2615" s="104"/>
      <c r="BV2615" s="104"/>
      <c r="BW2615" s="104"/>
      <c r="BX2615" s="104"/>
      <c r="BY2615" s="104"/>
      <c r="BZ2615" s="104"/>
      <c r="CA2615" s="104"/>
      <c r="CB2615" s="104"/>
      <c r="CC2615" s="104"/>
      <c r="CD2615" s="104"/>
      <c r="CE2615" s="104"/>
      <c r="CF2615" s="104"/>
      <c r="CG2615" s="104"/>
      <c r="CH2615" s="104"/>
      <c r="CI2615" s="104"/>
      <c r="CJ2615" s="104"/>
      <c r="CK2615" s="104"/>
      <c r="CL2615" s="104"/>
      <c r="CM2615" s="104"/>
      <c r="CN2615" s="104"/>
      <c r="CO2615" s="104"/>
      <c r="CP2615" s="104"/>
      <c r="CQ2615" s="104"/>
      <c r="CR2615" s="104"/>
      <c r="CS2615" s="104"/>
      <c r="CT2615" s="104"/>
      <c r="CU2615" s="104"/>
      <c r="CV2615" s="104"/>
      <c r="CW2615" s="104"/>
      <c r="CX2615" s="104"/>
      <c r="CY2615" s="104"/>
      <c r="CZ2615" s="104"/>
      <c r="DA2615" s="104"/>
      <c r="DB2615" s="104"/>
      <c r="DC2615" s="104"/>
      <c r="DD2615" s="104"/>
      <c r="DE2615" s="104"/>
      <c r="DF2615" s="104"/>
      <c r="DG2615" s="104"/>
      <c r="DH2615" s="104"/>
      <c r="DI2615" s="104"/>
      <c r="DJ2615" s="107"/>
    </row>
    <row r="2616" spans="1:114" x14ac:dyDescent="0.2">
      <c r="A2616" s="164"/>
      <c r="B2616" s="165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Q2616" s="116"/>
      <c r="R2616" s="116"/>
      <c r="S2616" s="116"/>
      <c r="T2616" s="116"/>
      <c r="U2616" s="116"/>
      <c r="V2616" s="116"/>
      <c r="W2616" s="116"/>
      <c r="X2616" s="116"/>
      <c r="Y2616" s="122"/>
      <c r="Z2616" s="104"/>
      <c r="AA2616" s="104"/>
      <c r="AB2616" s="104"/>
      <c r="AC2616" s="104"/>
      <c r="AD2616" s="104"/>
      <c r="AE2616" s="104"/>
      <c r="AF2616" s="104"/>
      <c r="AG2616" s="104"/>
      <c r="AH2616" s="104"/>
      <c r="AI2616" s="104"/>
      <c r="AJ2616" s="104"/>
      <c r="AK2616" s="104"/>
      <c r="AL2616" s="104"/>
      <c r="AM2616" s="104"/>
      <c r="AN2616" s="104"/>
      <c r="AO2616" s="104"/>
      <c r="AP2616" s="104"/>
      <c r="AQ2616" s="104"/>
      <c r="AR2616" s="104"/>
      <c r="AS2616" s="104"/>
      <c r="AT2616" s="104"/>
      <c r="AU2616" s="104"/>
      <c r="AV2616" s="104"/>
      <c r="AW2616" s="104"/>
      <c r="AX2616" s="104"/>
      <c r="AY2616" s="104"/>
      <c r="AZ2616" s="104"/>
      <c r="BA2616" s="104"/>
      <c r="BB2616" s="104"/>
      <c r="BC2616" s="104"/>
      <c r="BD2616" s="104"/>
      <c r="BE2616" s="104"/>
      <c r="BF2616" s="104"/>
      <c r="BG2616" s="104"/>
      <c r="BH2616" s="104"/>
      <c r="BI2616" s="104"/>
      <c r="BJ2616" s="104"/>
      <c r="BK2616" s="104"/>
      <c r="BL2616" s="104"/>
      <c r="BM2616" s="104"/>
      <c r="BN2616" s="104"/>
      <c r="BO2616" s="104"/>
      <c r="BP2616" s="104"/>
      <c r="BQ2616" s="104"/>
      <c r="BR2616" s="104"/>
      <c r="BS2616" s="104"/>
      <c r="BT2616" s="104"/>
      <c r="BU2616" s="104"/>
      <c r="BV2616" s="104"/>
      <c r="BW2616" s="104"/>
      <c r="BX2616" s="104"/>
      <c r="BY2616" s="104"/>
      <c r="BZ2616" s="104"/>
      <c r="CA2616" s="104"/>
      <c r="CB2616" s="104"/>
      <c r="CC2616" s="104"/>
      <c r="CD2616" s="104"/>
      <c r="CE2616" s="104"/>
      <c r="CF2616" s="104"/>
      <c r="CG2616" s="104"/>
      <c r="CH2616" s="104"/>
      <c r="CI2616" s="104"/>
      <c r="CJ2616" s="104"/>
      <c r="CK2616" s="104"/>
      <c r="CL2616" s="104"/>
      <c r="CM2616" s="104"/>
      <c r="CN2616" s="104"/>
      <c r="CO2616" s="104"/>
      <c r="CP2616" s="104"/>
      <c r="CQ2616" s="104"/>
      <c r="CR2616" s="104"/>
      <c r="CS2616" s="104"/>
      <c r="CT2616" s="104"/>
      <c r="CU2616" s="104"/>
      <c r="CV2616" s="104"/>
      <c r="CW2616" s="104"/>
      <c r="CX2616" s="104"/>
      <c r="CY2616" s="104"/>
      <c r="CZ2616" s="104"/>
      <c r="DA2616" s="104"/>
      <c r="DB2616" s="104"/>
      <c r="DC2616" s="104"/>
      <c r="DD2616" s="104"/>
      <c r="DE2616" s="104"/>
      <c r="DF2616" s="104"/>
      <c r="DG2616" s="104"/>
      <c r="DH2616" s="104"/>
      <c r="DI2616" s="104"/>
      <c r="DJ2616" s="107"/>
    </row>
    <row r="2617" spans="1:114" x14ac:dyDescent="0.2">
      <c r="A2617" s="164"/>
      <c r="B2617" s="165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Q2617" s="116"/>
      <c r="R2617" s="116"/>
      <c r="S2617" s="116"/>
      <c r="T2617" s="116"/>
      <c r="U2617" s="116"/>
      <c r="V2617" s="116"/>
      <c r="W2617" s="116"/>
      <c r="X2617" s="116"/>
      <c r="Y2617" s="122"/>
      <c r="Z2617" s="104"/>
      <c r="AA2617" s="104"/>
      <c r="AB2617" s="104"/>
      <c r="AC2617" s="104"/>
      <c r="AD2617" s="104"/>
      <c r="AE2617" s="104"/>
      <c r="AF2617" s="104"/>
      <c r="AG2617" s="104"/>
      <c r="AH2617" s="104"/>
      <c r="AI2617" s="104"/>
      <c r="AJ2617" s="104"/>
      <c r="AK2617" s="104"/>
      <c r="AL2617" s="104"/>
      <c r="AM2617" s="104"/>
      <c r="AN2617" s="104"/>
      <c r="AO2617" s="104"/>
      <c r="AP2617" s="104"/>
      <c r="AQ2617" s="104"/>
      <c r="AR2617" s="104"/>
      <c r="AS2617" s="104"/>
      <c r="AT2617" s="104"/>
      <c r="AU2617" s="104"/>
      <c r="AV2617" s="104"/>
      <c r="AW2617" s="104"/>
      <c r="AX2617" s="104"/>
      <c r="AY2617" s="104"/>
      <c r="AZ2617" s="104"/>
      <c r="BA2617" s="104"/>
      <c r="BB2617" s="104"/>
      <c r="BC2617" s="104"/>
      <c r="BD2617" s="104"/>
      <c r="BE2617" s="104"/>
      <c r="BF2617" s="104"/>
      <c r="BG2617" s="104"/>
      <c r="BH2617" s="104"/>
      <c r="BI2617" s="104"/>
      <c r="BJ2617" s="104"/>
      <c r="BK2617" s="104"/>
      <c r="BL2617" s="104"/>
      <c r="BM2617" s="104"/>
      <c r="BN2617" s="104"/>
      <c r="BO2617" s="104"/>
      <c r="BP2617" s="104"/>
      <c r="BQ2617" s="104"/>
      <c r="BR2617" s="104"/>
      <c r="BS2617" s="104"/>
      <c r="BT2617" s="104"/>
      <c r="BU2617" s="104"/>
      <c r="BV2617" s="104"/>
      <c r="BW2617" s="104"/>
      <c r="BX2617" s="104"/>
      <c r="BY2617" s="104"/>
      <c r="BZ2617" s="104"/>
      <c r="CA2617" s="104"/>
      <c r="CB2617" s="104"/>
      <c r="CC2617" s="104"/>
      <c r="CD2617" s="104"/>
      <c r="CE2617" s="104"/>
      <c r="CF2617" s="104"/>
      <c r="CG2617" s="104"/>
      <c r="CH2617" s="104"/>
      <c r="CI2617" s="104"/>
      <c r="CJ2617" s="104"/>
      <c r="CK2617" s="104"/>
      <c r="CL2617" s="104"/>
      <c r="CM2617" s="104"/>
      <c r="CN2617" s="104"/>
      <c r="CO2617" s="104"/>
      <c r="CP2617" s="104"/>
      <c r="CQ2617" s="104"/>
      <c r="CR2617" s="104"/>
      <c r="CS2617" s="104"/>
      <c r="CT2617" s="104"/>
      <c r="CU2617" s="104"/>
      <c r="CV2617" s="104"/>
      <c r="CW2617" s="104"/>
      <c r="CX2617" s="104"/>
      <c r="CY2617" s="104"/>
      <c r="CZ2617" s="104"/>
      <c r="DA2617" s="104"/>
      <c r="DB2617" s="104"/>
      <c r="DC2617" s="104"/>
      <c r="DD2617" s="104"/>
      <c r="DE2617" s="104"/>
      <c r="DF2617" s="104"/>
      <c r="DG2617" s="104"/>
      <c r="DH2617" s="104"/>
      <c r="DI2617" s="104"/>
      <c r="DJ2617" s="107"/>
    </row>
    <row r="2618" spans="1:114" x14ac:dyDescent="0.2">
      <c r="A2618" s="164"/>
      <c r="B2618" s="165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Q2618" s="116"/>
      <c r="R2618" s="116"/>
      <c r="S2618" s="116"/>
      <c r="T2618" s="116"/>
      <c r="U2618" s="116"/>
      <c r="V2618" s="116"/>
      <c r="W2618" s="116"/>
      <c r="X2618" s="116"/>
      <c r="Y2618" s="122"/>
      <c r="Z2618" s="104"/>
      <c r="AA2618" s="104"/>
      <c r="AB2618" s="104"/>
      <c r="AC2618" s="104"/>
      <c r="AD2618" s="104"/>
      <c r="AE2618" s="104"/>
      <c r="AF2618" s="104"/>
      <c r="AG2618" s="104"/>
      <c r="AH2618" s="104"/>
      <c r="AI2618" s="104"/>
      <c r="AJ2618" s="104"/>
      <c r="AK2618" s="104"/>
      <c r="AL2618" s="104"/>
      <c r="AM2618" s="104"/>
      <c r="AN2618" s="104"/>
      <c r="AO2618" s="104"/>
      <c r="AP2618" s="104"/>
      <c r="AQ2618" s="104"/>
      <c r="AR2618" s="104"/>
      <c r="AS2618" s="104"/>
      <c r="AT2618" s="104"/>
      <c r="AU2618" s="104"/>
      <c r="AV2618" s="104"/>
      <c r="AW2618" s="104"/>
      <c r="AX2618" s="104"/>
      <c r="AY2618" s="104"/>
      <c r="AZ2618" s="104"/>
      <c r="BA2618" s="104"/>
      <c r="BB2618" s="104"/>
      <c r="BC2618" s="104"/>
      <c r="BD2618" s="104"/>
      <c r="BE2618" s="104"/>
      <c r="BF2618" s="104"/>
      <c r="BG2618" s="104"/>
      <c r="BH2618" s="104"/>
      <c r="BI2618" s="104"/>
      <c r="BJ2618" s="104"/>
      <c r="BK2618" s="104"/>
      <c r="BL2618" s="104"/>
      <c r="BM2618" s="104"/>
      <c r="BN2618" s="104"/>
      <c r="BO2618" s="104"/>
      <c r="BP2618" s="104"/>
      <c r="BQ2618" s="104"/>
      <c r="BR2618" s="104"/>
      <c r="BS2618" s="104"/>
      <c r="BT2618" s="104"/>
      <c r="BU2618" s="104"/>
      <c r="BV2618" s="104"/>
      <c r="BW2618" s="104"/>
      <c r="BX2618" s="104"/>
      <c r="BY2618" s="104"/>
      <c r="BZ2618" s="104"/>
      <c r="CA2618" s="104"/>
      <c r="CB2618" s="104"/>
      <c r="CC2618" s="104"/>
      <c r="CD2618" s="104"/>
      <c r="CE2618" s="104"/>
      <c r="CF2618" s="104"/>
      <c r="CG2618" s="104"/>
      <c r="CH2618" s="104"/>
      <c r="CI2618" s="104"/>
      <c r="CJ2618" s="104"/>
      <c r="CK2618" s="104"/>
      <c r="CL2618" s="104"/>
      <c r="CM2618" s="104"/>
      <c r="CN2618" s="104"/>
      <c r="CO2618" s="104"/>
      <c r="CP2618" s="104"/>
      <c r="CQ2618" s="104"/>
      <c r="CR2618" s="104"/>
      <c r="CS2618" s="104"/>
      <c r="CT2618" s="104"/>
      <c r="CU2618" s="104"/>
      <c r="CV2618" s="104"/>
      <c r="CW2618" s="104"/>
      <c r="CX2618" s="104"/>
      <c r="CY2618" s="104"/>
      <c r="CZ2618" s="104"/>
      <c r="DA2618" s="104"/>
      <c r="DB2618" s="104"/>
      <c r="DC2618" s="104"/>
      <c r="DD2618" s="104"/>
      <c r="DE2618" s="104"/>
      <c r="DF2618" s="104"/>
      <c r="DG2618" s="104"/>
      <c r="DH2618" s="104"/>
      <c r="DI2618" s="104"/>
      <c r="DJ2618" s="107"/>
    </row>
    <row r="2619" spans="1:114" x14ac:dyDescent="0.2">
      <c r="A2619" s="164"/>
      <c r="B2619" s="165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Q2619" s="116"/>
      <c r="R2619" s="116"/>
      <c r="S2619" s="116"/>
      <c r="T2619" s="116"/>
      <c r="U2619" s="116"/>
      <c r="V2619" s="116"/>
      <c r="W2619" s="116"/>
      <c r="X2619" s="116"/>
      <c r="Y2619" s="122"/>
      <c r="Z2619" s="104"/>
      <c r="AA2619" s="104"/>
      <c r="AB2619" s="104"/>
      <c r="AC2619" s="104"/>
      <c r="AD2619" s="104"/>
      <c r="AE2619" s="104"/>
      <c r="AF2619" s="104"/>
      <c r="AG2619" s="104"/>
      <c r="AH2619" s="104"/>
      <c r="AI2619" s="104"/>
      <c r="AJ2619" s="104"/>
      <c r="AK2619" s="104"/>
      <c r="AL2619" s="104"/>
      <c r="AM2619" s="104"/>
      <c r="AN2619" s="104"/>
      <c r="AO2619" s="104"/>
      <c r="AP2619" s="104"/>
      <c r="AQ2619" s="104"/>
      <c r="AR2619" s="104"/>
      <c r="AS2619" s="104"/>
      <c r="AT2619" s="104"/>
      <c r="AU2619" s="104"/>
      <c r="AV2619" s="104"/>
      <c r="AW2619" s="104"/>
      <c r="AX2619" s="104"/>
      <c r="AY2619" s="104"/>
      <c r="AZ2619" s="104"/>
      <c r="BA2619" s="104"/>
      <c r="BB2619" s="104"/>
      <c r="BC2619" s="104"/>
      <c r="BD2619" s="104"/>
      <c r="BE2619" s="104"/>
      <c r="BF2619" s="104"/>
      <c r="BG2619" s="104"/>
      <c r="BH2619" s="104"/>
      <c r="BI2619" s="104"/>
      <c r="BJ2619" s="104"/>
      <c r="BK2619" s="104"/>
      <c r="BL2619" s="104"/>
      <c r="BM2619" s="104"/>
      <c r="BN2619" s="104"/>
      <c r="BO2619" s="104"/>
      <c r="BP2619" s="104"/>
      <c r="BQ2619" s="104"/>
      <c r="BR2619" s="104"/>
      <c r="BS2619" s="104"/>
      <c r="BT2619" s="104"/>
      <c r="BU2619" s="104"/>
      <c r="BV2619" s="104"/>
      <c r="BW2619" s="104"/>
      <c r="BX2619" s="104"/>
      <c r="BY2619" s="104"/>
      <c r="BZ2619" s="104"/>
      <c r="CA2619" s="104"/>
      <c r="CB2619" s="104"/>
      <c r="CC2619" s="104"/>
      <c r="CD2619" s="104"/>
      <c r="CE2619" s="104"/>
      <c r="CF2619" s="104"/>
      <c r="CG2619" s="104"/>
      <c r="CH2619" s="104"/>
      <c r="CI2619" s="104"/>
      <c r="CJ2619" s="104"/>
      <c r="CK2619" s="104"/>
      <c r="CL2619" s="104"/>
      <c r="CM2619" s="104"/>
      <c r="CN2619" s="104"/>
      <c r="CO2619" s="104"/>
      <c r="CP2619" s="104"/>
      <c r="CQ2619" s="104"/>
      <c r="CR2619" s="104"/>
      <c r="CS2619" s="104"/>
      <c r="CT2619" s="104"/>
      <c r="CU2619" s="104"/>
      <c r="CV2619" s="104"/>
      <c r="CW2619" s="104"/>
      <c r="CX2619" s="104"/>
      <c r="CY2619" s="104"/>
      <c r="CZ2619" s="104"/>
      <c r="DA2619" s="104"/>
      <c r="DB2619" s="104"/>
      <c r="DC2619" s="104"/>
      <c r="DD2619" s="104"/>
      <c r="DE2619" s="104"/>
      <c r="DF2619" s="104"/>
      <c r="DG2619" s="104"/>
      <c r="DH2619" s="104"/>
      <c r="DI2619" s="104"/>
      <c r="DJ2619" s="107"/>
    </row>
    <row r="2620" spans="1:114" x14ac:dyDescent="0.2">
      <c r="A2620" s="164"/>
      <c r="B2620" s="165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Q2620" s="116"/>
      <c r="R2620" s="116"/>
      <c r="S2620" s="116"/>
      <c r="T2620" s="116"/>
      <c r="U2620" s="116"/>
      <c r="V2620" s="116"/>
      <c r="W2620" s="116"/>
      <c r="X2620" s="116"/>
      <c r="Y2620" s="122"/>
      <c r="Z2620" s="104"/>
      <c r="AA2620" s="104"/>
      <c r="AB2620" s="104"/>
      <c r="AC2620" s="104"/>
      <c r="AD2620" s="104"/>
      <c r="AE2620" s="104"/>
      <c r="AF2620" s="104"/>
      <c r="AG2620" s="104"/>
      <c r="AH2620" s="104"/>
      <c r="AI2620" s="104"/>
      <c r="AJ2620" s="104"/>
      <c r="AK2620" s="104"/>
      <c r="AL2620" s="104"/>
      <c r="AM2620" s="104"/>
      <c r="AN2620" s="104"/>
      <c r="AO2620" s="104"/>
      <c r="AP2620" s="104"/>
      <c r="AQ2620" s="104"/>
      <c r="AR2620" s="104"/>
      <c r="AS2620" s="104"/>
      <c r="AT2620" s="104"/>
      <c r="AU2620" s="104"/>
      <c r="AV2620" s="104"/>
      <c r="AW2620" s="104"/>
      <c r="AX2620" s="104"/>
      <c r="AY2620" s="104"/>
      <c r="AZ2620" s="104"/>
      <c r="BA2620" s="104"/>
      <c r="BB2620" s="104"/>
      <c r="BC2620" s="104"/>
      <c r="BD2620" s="104"/>
      <c r="BE2620" s="104"/>
      <c r="BF2620" s="104"/>
      <c r="BG2620" s="104"/>
      <c r="BH2620" s="104"/>
      <c r="BI2620" s="104"/>
      <c r="BJ2620" s="104"/>
      <c r="BK2620" s="104"/>
      <c r="BL2620" s="104"/>
      <c r="BM2620" s="104"/>
      <c r="BN2620" s="104"/>
      <c r="BO2620" s="104"/>
      <c r="BP2620" s="104"/>
      <c r="BQ2620" s="104"/>
      <c r="BR2620" s="104"/>
      <c r="BS2620" s="104"/>
      <c r="BT2620" s="104"/>
      <c r="BU2620" s="104"/>
      <c r="BV2620" s="104"/>
      <c r="BW2620" s="104"/>
      <c r="BX2620" s="104"/>
      <c r="BY2620" s="104"/>
      <c r="BZ2620" s="104"/>
      <c r="CA2620" s="104"/>
      <c r="CB2620" s="104"/>
      <c r="CC2620" s="104"/>
      <c r="CD2620" s="104"/>
      <c r="CE2620" s="104"/>
      <c r="CF2620" s="104"/>
      <c r="CG2620" s="104"/>
      <c r="CH2620" s="104"/>
      <c r="CI2620" s="104"/>
      <c r="CJ2620" s="104"/>
      <c r="CK2620" s="104"/>
      <c r="CL2620" s="104"/>
      <c r="CM2620" s="104"/>
      <c r="CN2620" s="104"/>
      <c r="CO2620" s="104"/>
      <c r="CP2620" s="104"/>
      <c r="CQ2620" s="104"/>
      <c r="CR2620" s="104"/>
      <c r="CS2620" s="104"/>
      <c r="CT2620" s="104"/>
      <c r="CU2620" s="104"/>
      <c r="CV2620" s="104"/>
      <c r="CW2620" s="104"/>
      <c r="CX2620" s="104"/>
      <c r="CY2620" s="104"/>
      <c r="CZ2620" s="104"/>
      <c r="DA2620" s="104"/>
      <c r="DB2620" s="104"/>
      <c r="DC2620" s="104"/>
      <c r="DD2620" s="104"/>
      <c r="DE2620" s="104"/>
      <c r="DF2620" s="104"/>
      <c r="DG2620" s="104"/>
      <c r="DH2620" s="104"/>
      <c r="DI2620" s="104"/>
      <c r="DJ2620" s="107"/>
    </row>
    <row r="2621" spans="1:114" x14ac:dyDescent="0.2">
      <c r="A2621" s="164"/>
      <c r="B2621" s="165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Q2621" s="116"/>
      <c r="R2621" s="116"/>
      <c r="S2621" s="116"/>
      <c r="T2621" s="116"/>
      <c r="U2621" s="116"/>
      <c r="V2621" s="116"/>
      <c r="W2621" s="116"/>
      <c r="X2621" s="116"/>
      <c r="Y2621" s="122"/>
      <c r="Z2621" s="104"/>
      <c r="AA2621" s="104"/>
      <c r="AB2621" s="104"/>
      <c r="AC2621" s="104"/>
      <c r="AD2621" s="104"/>
      <c r="AE2621" s="104"/>
      <c r="AF2621" s="104"/>
      <c r="AG2621" s="104"/>
      <c r="AH2621" s="104"/>
      <c r="AI2621" s="104"/>
      <c r="AJ2621" s="104"/>
      <c r="AK2621" s="104"/>
      <c r="AL2621" s="104"/>
      <c r="AM2621" s="104"/>
      <c r="AN2621" s="104"/>
      <c r="AO2621" s="104"/>
      <c r="AP2621" s="104"/>
      <c r="AQ2621" s="104"/>
      <c r="AR2621" s="104"/>
      <c r="AS2621" s="104"/>
      <c r="AT2621" s="104"/>
      <c r="AU2621" s="104"/>
      <c r="AV2621" s="104"/>
      <c r="AW2621" s="104"/>
      <c r="AX2621" s="104"/>
      <c r="AY2621" s="104"/>
      <c r="AZ2621" s="104"/>
      <c r="BA2621" s="104"/>
      <c r="BB2621" s="104"/>
      <c r="BC2621" s="104"/>
      <c r="BD2621" s="104"/>
      <c r="BE2621" s="104"/>
      <c r="BF2621" s="104"/>
      <c r="BG2621" s="104"/>
      <c r="BH2621" s="104"/>
      <c r="BI2621" s="104"/>
      <c r="BJ2621" s="104"/>
      <c r="BK2621" s="104"/>
      <c r="BL2621" s="104"/>
      <c r="BM2621" s="104"/>
      <c r="BN2621" s="104"/>
      <c r="BO2621" s="104"/>
      <c r="BP2621" s="104"/>
      <c r="BQ2621" s="104"/>
      <c r="BR2621" s="104"/>
      <c r="BS2621" s="104"/>
      <c r="BT2621" s="104"/>
      <c r="BU2621" s="104"/>
      <c r="BV2621" s="104"/>
      <c r="BW2621" s="104"/>
      <c r="BX2621" s="104"/>
      <c r="BY2621" s="104"/>
      <c r="BZ2621" s="104"/>
      <c r="CA2621" s="104"/>
      <c r="CB2621" s="104"/>
      <c r="CC2621" s="104"/>
      <c r="CD2621" s="104"/>
      <c r="CE2621" s="104"/>
      <c r="CF2621" s="104"/>
      <c r="CG2621" s="104"/>
      <c r="CH2621" s="104"/>
      <c r="CI2621" s="104"/>
      <c r="CJ2621" s="104"/>
      <c r="CK2621" s="104"/>
      <c r="CL2621" s="104"/>
      <c r="CM2621" s="104"/>
      <c r="CN2621" s="104"/>
      <c r="CO2621" s="104"/>
      <c r="CP2621" s="104"/>
      <c r="CQ2621" s="104"/>
      <c r="CR2621" s="104"/>
      <c r="CS2621" s="104"/>
      <c r="CT2621" s="104"/>
      <c r="CU2621" s="104"/>
      <c r="CV2621" s="104"/>
      <c r="CW2621" s="104"/>
      <c r="CX2621" s="104"/>
      <c r="CY2621" s="104"/>
      <c r="CZ2621" s="104"/>
      <c r="DA2621" s="104"/>
      <c r="DB2621" s="104"/>
      <c r="DC2621" s="104"/>
      <c r="DD2621" s="104"/>
      <c r="DE2621" s="104"/>
      <c r="DF2621" s="104"/>
      <c r="DG2621" s="104"/>
      <c r="DH2621" s="104"/>
      <c r="DI2621" s="104"/>
      <c r="DJ2621" s="107"/>
    </row>
    <row r="2622" spans="1:114" x14ac:dyDescent="0.2">
      <c r="A2622" s="164"/>
      <c r="B2622" s="165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Q2622" s="116"/>
      <c r="R2622" s="116"/>
      <c r="S2622" s="116"/>
      <c r="T2622" s="116"/>
      <c r="U2622" s="116"/>
      <c r="V2622" s="116"/>
      <c r="W2622" s="116"/>
      <c r="X2622" s="116"/>
      <c r="Y2622" s="122"/>
      <c r="Z2622" s="104"/>
      <c r="AA2622" s="104"/>
      <c r="AB2622" s="104"/>
      <c r="AC2622" s="104"/>
      <c r="AD2622" s="104"/>
      <c r="AE2622" s="104"/>
      <c r="AF2622" s="104"/>
      <c r="AG2622" s="104"/>
      <c r="AH2622" s="104"/>
      <c r="AI2622" s="104"/>
      <c r="AJ2622" s="104"/>
      <c r="AK2622" s="104"/>
      <c r="AL2622" s="104"/>
      <c r="AM2622" s="104"/>
      <c r="AN2622" s="104"/>
      <c r="AO2622" s="104"/>
      <c r="AP2622" s="104"/>
      <c r="AQ2622" s="104"/>
      <c r="AR2622" s="104"/>
      <c r="AS2622" s="104"/>
      <c r="AT2622" s="104"/>
      <c r="AU2622" s="104"/>
      <c r="AV2622" s="104"/>
      <c r="AW2622" s="104"/>
      <c r="AX2622" s="104"/>
      <c r="AY2622" s="104"/>
      <c r="AZ2622" s="104"/>
      <c r="BA2622" s="104"/>
      <c r="BB2622" s="104"/>
      <c r="BC2622" s="104"/>
      <c r="BD2622" s="104"/>
      <c r="BE2622" s="104"/>
      <c r="BF2622" s="104"/>
      <c r="BG2622" s="104"/>
      <c r="BH2622" s="104"/>
      <c r="BI2622" s="104"/>
      <c r="BJ2622" s="104"/>
      <c r="BK2622" s="104"/>
      <c r="BL2622" s="104"/>
      <c r="BM2622" s="104"/>
      <c r="BN2622" s="104"/>
      <c r="BO2622" s="104"/>
      <c r="BP2622" s="104"/>
      <c r="BQ2622" s="104"/>
      <c r="BR2622" s="104"/>
      <c r="BS2622" s="104"/>
      <c r="BT2622" s="104"/>
      <c r="BU2622" s="104"/>
      <c r="BV2622" s="104"/>
      <c r="BW2622" s="104"/>
      <c r="BX2622" s="104"/>
      <c r="BY2622" s="104"/>
      <c r="BZ2622" s="104"/>
      <c r="CA2622" s="104"/>
      <c r="CB2622" s="104"/>
      <c r="CC2622" s="104"/>
      <c r="CD2622" s="104"/>
      <c r="CE2622" s="104"/>
      <c r="CF2622" s="104"/>
      <c r="CG2622" s="104"/>
      <c r="CH2622" s="104"/>
      <c r="CI2622" s="104"/>
      <c r="CJ2622" s="104"/>
      <c r="CK2622" s="104"/>
      <c r="CL2622" s="104"/>
      <c r="CM2622" s="104"/>
      <c r="CN2622" s="104"/>
      <c r="CO2622" s="104"/>
      <c r="CP2622" s="104"/>
      <c r="CQ2622" s="104"/>
      <c r="CR2622" s="104"/>
      <c r="CS2622" s="104"/>
      <c r="CT2622" s="104"/>
      <c r="CU2622" s="104"/>
      <c r="CV2622" s="104"/>
      <c r="CW2622" s="104"/>
      <c r="CX2622" s="104"/>
      <c r="CY2622" s="104"/>
      <c r="CZ2622" s="104"/>
      <c r="DA2622" s="104"/>
      <c r="DB2622" s="104"/>
      <c r="DC2622" s="104"/>
      <c r="DD2622" s="104"/>
      <c r="DE2622" s="104"/>
      <c r="DF2622" s="104"/>
      <c r="DG2622" s="104"/>
      <c r="DH2622" s="104"/>
      <c r="DI2622" s="104"/>
      <c r="DJ2622" s="107"/>
    </row>
    <row r="2623" spans="1:114" x14ac:dyDescent="0.2">
      <c r="A2623" s="164"/>
      <c r="B2623" s="165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Q2623" s="116"/>
      <c r="R2623" s="116"/>
      <c r="S2623" s="116"/>
      <c r="T2623" s="116"/>
      <c r="U2623" s="116"/>
      <c r="V2623" s="116"/>
      <c r="W2623" s="116"/>
      <c r="X2623" s="116"/>
      <c r="Y2623" s="122"/>
      <c r="Z2623" s="104"/>
      <c r="AA2623" s="104"/>
      <c r="AB2623" s="104"/>
      <c r="AC2623" s="104"/>
      <c r="AD2623" s="104"/>
      <c r="AE2623" s="104"/>
      <c r="AF2623" s="104"/>
      <c r="AG2623" s="104"/>
      <c r="AH2623" s="104"/>
      <c r="AI2623" s="104"/>
      <c r="AJ2623" s="104"/>
      <c r="AK2623" s="104"/>
      <c r="AL2623" s="104"/>
      <c r="AM2623" s="104"/>
      <c r="AN2623" s="104"/>
      <c r="AO2623" s="104"/>
      <c r="AP2623" s="104"/>
      <c r="AQ2623" s="104"/>
      <c r="AR2623" s="104"/>
      <c r="AS2623" s="104"/>
      <c r="AT2623" s="104"/>
      <c r="AU2623" s="104"/>
      <c r="AV2623" s="104"/>
      <c r="AW2623" s="104"/>
      <c r="AX2623" s="104"/>
      <c r="AY2623" s="104"/>
      <c r="AZ2623" s="104"/>
      <c r="BA2623" s="104"/>
      <c r="BB2623" s="104"/>
      <c r="BC2623" s="104"/>
      <c r="BD2623" s="104"/>
      <c r="BE2623" s="104"/>
      <c r="BF2623" s="104"/>
      <c r="BG2623" s="104"/>
      <c r="BH2623" s="104"/>
      <c r="BI2623" s="104"/>
      <c r="BJ2623" s="104"/>
      <c r="BK2623" s="104"/>
      <c r="BL2623" s="104"/>
      <c r="BM2623" s="104"/>
      <c r="BN2623" s="104"/>
      <c r="BO2623" s="104"/>
      <c r="BP2623" s="104"/>
      <c r="BQ2623" s="104"/>
      <c r="BR2623" s="104"/>
      <c r="BS2623" s="104"/>
      <c r="BT2623" s="104"/>
      <c r="BU2623" s="104"/>
      <c r="BV2623" s="104"/>
      <c r="BW2623" s="104"/>
      <c r="BX2623" s="104"/>
      <c r="BY2623" s="104"/>
      <c r="BZ2623" s="104"/>
      <c r="CA2623" s="104"/>
      <c r="CB2623" s="104"/>
      <c r="CC2623" s="104"/>
      <c r="CD2623" s="104"/>
      <c r="CE2623" s="104"/>
      <c r="CF2623" s="104"/>
      <c r="CG2623" s="104"/>
      <c r="CH2623" s="104"/>
      <c r="CI2623" s="104"/>
      <c r="CJ2623" s="104"/>
      <c r="CK2623" s="104"/>
      <c r="CL2623" s="104"/>
      <c r="CM2623" s="104"/>
      <c r="CN2623" s="104"/>
      <c r="CO2623" s="104"/>
      <c r="CP2623" s="104"/>
      <c r="CQ2623" s="104"/>
      <c r="CR2623" s="104"/>
      <c r="CS2623" s="104"/>
      <c r="CT2623" s="104"/>
      <c r="CU2623" s="104"/>
      <c r="CV2623" s="104"/>
      <c r="CW2623" s="104"/>
      <c r="CX2623" s="104"/>
      <c r="CY2623" s="104"/>
      <c r="CZ2623" s="104"/>
      <c r="DA2623" s="104"/>
      <c r="DB2623" s="104"/>
      <c r="DC2623" s="104"/>
      <c r="DD2623" s="104"/>
      <c r="DE2623" s="104"/>
      <c r="DF2623" s="104"/>
      <c r="DG2623" s="104"/>
      <c r="DH2623" s="104"/>
      <c r="DI2623" s="104"/>
      <c r="DJ2623" s="107"/>
    </row>
    <row r="2624" spans="1:114" x14ac:dyDescent="0.2">
      <c r="A2624" s="164"/>
      <c r="B2624" s="165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Q2624" s="116"/>
      <c r="R2624" s="116"/>
      <c r="S2624" s="116"/>
      <c r="T2624" s="116"/>
      <c r="U2624" s="116"/>
      <c r="V2624" s="116"/>
      <c r="W2624" s="116"/>
      <c r="X2624" s="116"/>
      <c r="Y2624" s="122"/>
      <c r="Z2624" s="104"/>
      <c r="AA2624" s="104"/>
      <c r="AB2624" s="104"/>
      <c r="AC2624" s="104"/>
      <c r="AD2624" s="104"/>
      <c r="AE2624" s="104"/>
      <c r="AF2624" s="104"/>
      <c r="AG2624" s="104"/>
      <c r="AH2624" s="104"/>
      <c r="AI2624" s="104"/>
      <c r="AJ2624" s="104"/>
      <c r="AK2624" s="104"/>
      <c r="AL2624" s="104"/>
      <c r="AM2624" s="104"/>
      <c r="AN2624" s="104"/>
      <c r="AO2624" s="104"/>
      <c r="AP2624" s="104"/>
      <c r="AQ2624" s="104"/>
      <c r="AR2624" s="104"/>
      <c r="AS2624" s="104"/>
      <c r="AT2624" s="104"/>
      <c r="AU2624" s="104"/>
      <c r="AV2624" s="104"/>
      <c r="AW2624" s="104"/>
      <c r="AX2624" s="104"/>
      <c r="AY2624" s="104"/>
      <c r="AZ2624" s="104"/>
      <c r="BA2624" s="104"/>
      <c r="BB2624" s="104"/>
      <c r="BC2624" s="104"/>
      <c r="BD2624" s="104"/>
      <c r="BE2624" s="104"/>
      <c r="BF2624" s="104"/>
      <c r="BG2624" s="104"/>
      <c r="BH2624" s="104"/>
      <c r="BI2624" s="104"/>
      <c r="BJ2624" s="104"/>
      <c r="BK2624" s="104"/>
      <c r="BL2624" s="104"/>
      <c r="BM2624" s="104"/>
      <c r="BN2624" s="104"/>
      <c r="BO2624" s="104"/>
      <c r="BP2624" s="104"/>
      <c r="BQ2624" s="104"/>
      <c r="BR2624" s="104"/>
      <c r="BS2624" s="104"/>
      <c r="BT2624" s="104"/>
      <c r="BU2624" s="104"/>
      <c r="BV2624" s="104"/>
      <c r="BW2624" s="104"/>
      <c r="BX2624" s="104"/>
      <c r="BY2624" s="104"/>
      <c r="BZ2624" s="104"/>
      <c r="CA2624" s="104"/>
      <c r="CB2624" s="104"/>
      <c r="CC2624" s="104"/>
      <c r="CD2624" s="104"/>
      <c r="CE2624" s="104"/>
      <c r="CF2624" s="104"/>
      <c r="CG2624" s="104"/>
      <c r="CH2624" s="104"/>
      <c r="CI2624" s="104"/>
      <c r="CJ2624" s="104"/>
      <c r="CK2624" s="104"/>
      <c r="CL2624" s="104"/>
      <c r="CM2624" s="104"/>
      <c r="CN2624" s="104"/>
      <c r="CO2624" s="104"/>
      <c r="CP2624" s="104"/>
      <c r="CQ2624" s="104"/>
      <c r="CR2624" s="104"/>
      <c r="CS2624" s="104"/>
      <c r="CT2624" s="104"/>
      <c r="CU2624" s="104"/>
      <c r="CV2624" s="104"/>
      <c r="CW2624" s="104"/>
      <c r="CX2624" s="104"/>
      <c r="CY2624" s="104"/>
      <c r="CZ2624" s="104"/>
      <c r="DA2624" s="104"/>
      <c r="DB2624" s="104"/>
      <c r="DC2624" s="104"/>
      <c r="DD2624" s="104"/>
      <c r="DE2624" s="104"/>
      <c r="DF2624" s="104"/>
      <c r="DG2624" s="104"/>
      <c r="DH2624" s="104"/>
      <c r="DI2624" s="104"/>
      <c r="DJ2624" s="107"/>
    </row>
    <row r="2625" spans="1:114" x14ac:dyDescent="0.2">
      <c r="A2625" s="164"/>
      <c r="B2625" s="165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Q2625" s="116"/>
      <c r="R2625" s="116"/>
      <c r="S2625" s="116"/>
      <c r="T2625" s="116"/>
      <c r="U2625" s="116"/>
      <c r="V2625" s="116"/>
      <c r="W2625" s="116"/>
      <c r="X2625" s="116"/>
      <c r="Y2625" s="122"/>
      <c r="Z2625" s="104"/>
      <c r="AA2625" s="104"/>
      <c r="AB2625" s="104"/>
      <c r="AC2625" s="104"/>
      <c r="AD2625" s="104"/>
      <c r="AE2625" s="104"/>
      <c r="AF2625" s="104"/>
      <c r="AG2625" s="104"/>
      <c r="AH2625" s="104"/>
      <c r="AI2625" s="104"/>
      <c r="AJ2625" s="104"/>
      <c r="AK2625" s="104"/>
      <c r="AL2625" s="104"/>
      <c r="AM2625" s="104"/>
      <c r="AN2625" s="104"/>
      <c r="AO2625" s="104"/>
      <c r="AP2625" s="104"/>
      <c r="AQ2625" s="104"/>
      <c r="AR2625" s="104"/>
      <c r="AS2625" s="104"/>
      <c r="AT2625" s="104"/>
      <c r="AU2625" s="104"/>
      <c r="AV2625" s="104"/>
      <c r="AW2625" s="104"/>
      <c r="AX2625" s="104"/>
      <c r="AY2625" s="104"/>
      <c r="AZ2625" s="104"/>
      <c r="BA2625" s="104"/>
      <c r="BB2625" s="104"/>
      <c r="BC2625" s="104"/>
      <c r="BD2625" s="104"/>
      <c r="BE2625" s="104"/>
      <c r="BF2625" s="104"/>
      <c r="BG2625" s="104"/>
      <c r="BH2625" s="104"/>
      <c r="BI2625" s="104"/>
      <c r="BJ2625" s="104"/>
      <c r="BK2625" s="104"/>
      <c r="BL2625" s="104"/>
      <c r="BM2625" s="104"/>
      <c r="BN2625" s="104"/>
      <c r="BO2625" s="104"/>
      <c r="BP2625" s="104"/>
      <c r="BQ2625" s="104"/>
      <c r="BR2625" s="104"/>
      <c r="BS2625" s="104"/>
      <c r="BT2625" s="104"/>
      <c r="BU2625" s="104"/>
      <c r="BV2625" s="104"/>
      <c r="BW2625" s="104"/>
      <c r="BX2625" s="104"/>
      <c r="BY2625" s="104"/>
      <c r="BZ2625" s="104"/>
      <c r="CA2625" s="104"/>
      <c r="CB2625" s="104"/>
      <c r="CC2625" s="104"/>
      <c r="CD2625" s="104"/>
      <c r="CE2625" s="104"/>
      <c r="CF2625" s="104"/>
      <c r="CG2625" s="104"/>
      <c r="CH2625" s="104"/>
      <c r="CI2625" s="104"/>
      <c r="CJ2625" s="104"/>
      <c r="CK2625" s="104"/>
      <c r="CL2625" s="104"/>
      <c r="CM2625" s="104"/>
      <c r="CN2625" s="104"/>
      <c r="CO2625" s="104"/>
      <c r="CP2625" s="104"/>
      <c r="CQ2625" s="104"/>
      <c r="CR2625" s="104"/>
      <c r="CS2625" s="104"/>
      <c r="CT2625" s="104"/>
      <c r="CU2625" s="104"/>
      <c r="CV2625" s="104"/>
      <c r="CW2625" s="104"/>
      <c r="CX2625" s="104"/>
      <c r="CY2625" s="104"/>
      <c r="CZ2625" s="104"/>
      <c r="DA2625" s="104"/>
      <c r="DB2625" s="104"/>
      <c r="DC2625" s="104"/>
      <c r="DD2625" s="104"/>
      <c r="DE2625" s="104"/>
      <c r="DF2625" s="104"/>
      <c r="DG2625" s="104"/>
      <c r="DH2625" s="104"/>
      <c r="DI2625" s="104"/>
      <c r="DJ2625" s="107"/>
    </row>
    <row r="2626" spans="1:114" x14ac:dyDescent="0.2">
      <c r="A2626" s="164"/>
      <c r="B2626" s="165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Q2626" s="116"/>
      <c r="R2626" s="116"/>
      <c r="S2626" s="116"/>
      <c r="T2626" s="116"/>
      <c r="U2626" s="116"/>
      <c r="V2626" s="116"/>
      <c r="W2626" s="116"/>
      <c r="X2626" s="116"/>
      <c r="Y2626" s="122"/>
      <c r="Z2626" s="104"/>
      <c r="AA2626" s="104"/>
      <c r="AB2626" s="104"/>
      <c r="AC2626" s="104"/>
      <c r="AD2626" s="104"/>
      <c r="AE2626" s="104"/>
      <c r="AF2626" s="104"/>
      <c r="AG2626" s="104"/>
      <c r="AH2626" s="104"/>
      <c r="AI2626" s="104"/>
      <c r="AJ2626" s="104"/>
      <c r="AK2626" s="104"/>
      <c r="AL2626" s="104"/>
      <c r="AM2626" s="104"/>
      <c r="AN2626" s="104"/>
      <c r="AO2626" s="104"/>
      <c r="AP2626" s="104"/>
      <c r="AQ2626" s="104"/>
      <c r="AR2626" s="104"/>
      <c r="AS2626" s="104"/>
      <c r="AT2626" s="104"/>
      <c r="AU2626" s="104"/>
      <c r="AV2626" s="104"/>
      <c r="AW2626" s="104"/>
      <c r="AX2626" s="104"/>
      <c r="AY2626" s="104"/>
      <c r="AZ2626" s="104"/>
      <c r="BA2626" s="104"/>
      <c r="BB2626" s="104"/>
      <c r="BC2626" s="104"/>
      <c r="BD2626" s="104"/>
      <c r="BE2626" s="104"/>
      <c r="BF2626" s="104"/>
      <c r="BG2626" s="104"/>
      <c r="BH2626" s="104"/>
      <c r="BI2626" s="104"/>
      <c r="BJ2626" s="104"/>
      <c r="BK2626" s="104"/>
      <c r="BL2626" s="104"/>
      <c r="BM2626" s="104"/>
      <c r="BN2626" s="104"/>
      <c r="BO2626" s="104"/>
      <c r="BP2626" s="104"/>
      <c r="BQ2626" s="104"/>
      <c r="BR2626" s="104"/>
      <c r="BS2626" s="104"/>
      <c r="BT2626" s="104"/>
      <c r="BU2626" s="104"/>
      <c r="BV2626" s="104"/>
      <c r="BW2626" s="104"/>
      <c r="BX2626" s="104"/>
      <c r="BY2626" s="104"/>
      <c r="BZ2626" s="104"/>
      <c r="CA2626" s="104"/>
      <c r="CB2626" s="104"/>
      <c r="CC2626" s="104"/>
      <c r="CD2626" s="104"/>
      <c r="CE2626" s="104"/>
      <c r="CF2626" s="104"/>
      <c r="CG2626" s="104"/>
      <c r="CH2626" s="104"/>
      <c r="CI2626" s="104"/>
      <c r="CJ2626" s="104"/>
      <c r="CK2626" s="104"/>
      <c r="CL2626" s="104"/>
      <c r="CM2626" s="104"/>
      <c r="CN2626" s="104"/>
      <c r="CO2626" s="104"/>
      <c r="CP2626" s="104"/>
      <c r="CQ2626" s="104"/>
      <c r="CR2626" s="104"/>
      <c r="CS2626" s="104"/>
      <c r="CT2626" s="104"/>
      <c r="CU2626" s="104"/>
      <c r="CV2626" s="104"/>
      <c r="CW2626" s="104"/>
      <c r="CX2626" s="104"/>
      <c r="CY2626" s="104"/>
      <c r="CZ2626" s="104"/>
      <c r="DA2626" s="104"/>
      <c r="DB2626" s="104"/>
      <c r="DC2626" s="104"/>
      <c r="DD2626" s="104"/>
      <c r="DE2626" s="104"/>
      <c r="DF2626" s="104"/>
      <c r="DG2626" s="104"/>
      <c r="DH2626" s="104"/>
      <c r="DI2626" s="104"/>
      <c r="DJ2626" s="107"/>
    </row>
    <row r="2627" spans="1:114" x14ac:dyDescent="0.2">
      <c r="A2627" s="164"/>
      <c r="B2627" s="165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Q2627" s="116"/>
      <c r="R2627" s="116"/>
      <c r="S2627" s="116"/>
      <c r="T2627" s="116"/>
      <c r="U2627" s="116"/>
      <c r="V2627" s="116"/>
      <c r="W2627" s="116"/>
      <c r="X2627" s="116"/>
      <c r="Y2627" s="122"/>
      <c r="Z2627" s="104"/>
      <c r="AA2627" s="104"/>
      <c r="AB2627" s="104"/>
      <c r="AC2627" s="104"/>
      <c r="AD2627" s="104"/>
      <c r="AE2627" s="104"/>
      <c r="AF2627" s="104"/>
      <c r="AG2627" s="104"/>
      <c r="AH2627" s="104"/>
      <c r="AI2627" s="104"/>
      <c r="AJ2627" s="104"/>
      <c r="AK2627" s="104"/>
      <c r="AL2627" s="104"/>
      <c r="AM2627" s="104"/>
      <c r="AN2627" s="104"/>
      <c r="AO2627" s="104"/>
      <c r="AP2627" s="104"/>
      <c r="AQ2627" s="104"/>
      <c r="AR2627" s="104"/>
      <c r="AS2627" s="104"/>
      <c r="AT2627" s="104"/>
      <c r="AU2627" s="104"/>
      <c r="AV2627" s="104"/>
      <c r="AW2627" s="104"/>
      <c r="AX2627" s="104"/>
      <c r="AY2627" s="104"/>
      <c r="AZ2627" s="104"/>
      <c r="BA2627" s="104"/>
      <c r="BB2627" s="104"/>
      <c r="BC2627" s="104"/>
      <c r="BD2627" s="104"/>
      <c r="BE2627" s="104"/>
      <c r="BF2627" s="104"/>
      <c r="BG2627" s="104"/>
      <c r="BH2627" s="104"/>
      <c r="BI2627" s="104"/>
      <c r="BJ2627" s="104"/>
      <c r="BK2627" s="104"/>
      <c r="BL2627" s="104"/>
      <c r="BM2627" s="104"/>
      <c r="BN2627" s="104"/>
      <c r="BO2627" s="104"/>
      <c r="BP2627" s="104"/>
      <c r="BQ2627" s="104"/>
      <c r="BR2627" s="104"/>
      <c r="BS2627" s="104"/>
      <c r="BT2627" s="104"/>
      <c r="BU2627" s="104"/>
      <c r="BV2627" s="104"/>
      <c r="BW2627" s="104"/>
      <c r="BX2627" s="104"/>
      <c r="BY2627" s="104"/>
      <c r="BZ2627" s="104"/>
      <c r="CA2627" s="104"/>
      <c r="CB2627" s="104"/>
      <c r="CC2627" s="104"/>
      <c r="CD2627" s="104"/>
      <c r="CE2627" s="104"/>
      <c r="CF2627" s="104"/>
      <c r="CG2627" s="104"/>
      <c r="CH2627" s="104"/>
      <c r="CI2627" s="104"/>
      <c r="CJ2627" s="104"/>
      <c r="CK2627" s="104"/>
      <c r="CL2627" s="104"/>
      <c r="CM2627" s="104"/>
      <c r="CN2627" s="104"/>
      <c r="CO2627" s="104"/>
      <c r="CP2627" s="104"/>
      <c r="CQ2627" s="104"/>
      <c r="CR2627" s="104"/>
      <c r="CS2627" s="104"/>
      <c r="CT2627" s="104"/>
      <c r="CU2627" s="104"/>
      <c r="CV2627" s="104"/>
      <c r="CW2627" s="104"/>
      <c r="CX2627" s="104"/>
      <c r="CY2627" s="104"/>
      <c r="CZ2627" s="104"/>
      <c r="DA2627" s="104"/>
      <c r="DB2627" s="104"/>
      <c r="DC2627" s="104"/>
      <c r="DD2627" s="104"/>
      <c r="DE2627" s="104"/>
      <c r="DF2627" s="104"/>
      <c r="DG2627" s="104"/>
      <c r="DH2627" s="104"/>
      <c r="DI2627" s="104"/>
      <c r="DJ2627" s="107"/>
    </row>
    <row r="2628" spans="1:114" x14ac:dyDescent="0.2">
      <c r="A2628" s="164"/>
      <c r="B2628" s="165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Q2628" s="116"/>
      <c r="R2628" s="116"/>
      <c r="S2628" s="116"/>
      <c r="T2628" s="116"/>
      <c r="U2628" s="116"/>
      <c r="V2628" s="116"/>
      <c r="W2628" s="116"/>
      <c r="X2628" s="116"/>
      <c r="Y2628" s="122"/>
      <c r="Z2628" s="104"/>
      <c r="AA2628" s="104"/>
      <c r="AB2628" s="104"/>
      <c r="AC2628" s="104"/>
      <c r="AD2628" s="104"/>
      <c r="AE2628" s="104"/>
      <c r="AF2628" s="104"/>
      <c r="AG2628" s="104"/>
      <c r="AH2628" s="104"/>
      <c r="AI2628" s="104"/>
      <c r="AJ2628" s="104"/>
      <c r="AK2628" s="104"/>
      <c r="AL2628" s="104"/>
      <c r="AM2628" s="104"/>
      <c r="AN2628" s="104"/>
      <c r="AO2628" s="104"/>
      <c r="AP2628" s="104"/>
      <c r="AQ2628" s="104"/>
      <c r="AR2628" s="104"/>
      <c r="AS2628" s="104"/>
      <c r="AT2628" s="104"/>
      <c r="AU2628" s="104"/>
      <c r="AV2628" s="104"/>
      <c r="AW2628" s="104"/>
      <c r="AX2628" s="104"/>
      <c r="AY2628" s="104"/>
      <c r="AZ2628" s="104"/>
      <c r="BA2628" s="104"/>
      <c r="BB2628" s="104"/>
      <c r="BC2628" s="104"/>
      <c r="BD2628" s="104"/>
      <c r="BE2628" s="104"/>
      <c r="BF2628" s="104"/>
      <c r="BG2628" s="104"/>
      <c r="BH2628" s="104"/>
      <c r="BI2628" s="104"/>
      <c r="BJ2628" s="104"/>
      <c r="BK2628" s="104"/>
      <c r="BL2628" s="104"/>
      <c r="BM2628" s="104"/>
      <c r="BN2628" s="104"/>
      <c r="BO2628" s="104"/>
      <c r="BP2628" s="104"/>
      <c r="BQ2628" s="104"/>
      <c r="BR2628" s="104"/>
      <c r="BS2628" s="104"/>
      <c r="BT2628" s="104"/>
      <c r="BU2628" s="104"/>
      <c r="BV2628" s="104"/>
      <c r="BW2628" s="104"/>
      <c r="BX2628" s="104"/>
      <c r="BY2628" s="104"/>
      <c r="BZ2628" s="104"/>
      <c r="CA2628" s="104"/>
      <c r="CB2628" s="104"/>
      <c r="CC2628" s="104"/>
      <c r="CD2628" s="104"/>
      <c r="CE2628" s="104"/>
      <c r="CF2628" s="104"/>
      <c r="CG2628" s="104"/>
      <c r="CH2628" s="104"/>
      <c r="CI2628" s="104"/>
      <c r="CJ2628" s="104"/>
      <c r="CK2628" s="104"/>
      <c r="CL2628" s="104"/>
      <c r="CM2628" s="104"/>
      <c r="CN2628" s="104"/>
      <c r="CO2628" s="104"/>
      <c r="CP2628" s="104"/>
      <c r="CQ2628" s="104"/>
      <c r="CR2628" s="104"/>
      <c r="CS2628" s="104"/>
      <c r="CT2628" s="104"/>
      <c r="CU2628" s="104"/>
      <c r="CV2628" s="104"/>
      <c r="CW2628" s="104"/>
      <c r="CX2628" s="104"/>
      <c r="CY2628" s="104"/>
      <c r="CZ2628" s="104"/>
      <c r="DA2628" s="104"/>
      <c r="DB2628" s="104"/>
      <c r="DC2628" s="104"/>
      <c r="DD2628" s="104"/>
      <c r="DE2628" s="104"/>
      <c r="DF2628" s="104"/>
      <c r="DG2628" s="104"/>
      <c r="DH2628" s="104"/>
      <c r="DI2628" s="104"/>
      <c r="DJ2628" s="107"/>
    </row>
    <row r="2629" spans="1:114" x14ac:dyDescent="0.2">
      <c r="A2629" s="164"/>
      <c r="B2629" s="165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Q2629" s="116"/>
      <c r="R2629" s="116"/>
      <c r="S2629" s="116"/>
      <c r="T2629" s="116"/>
      <c r="U2629" s="116"/>
      <c r="V2629" s="116"/>
      <c r="W2629" s="116"/>
      <c r="X2629" s="116"/>
      <c r="Y2629" s="122"/>
      <c r="Z2629" s="104"/>
      <c r="AA2629" s="104"/>
      <c r="AB2629" s="104"/>
      <c r="AC2629" s="104"/>
      <c r="AD2629" s="104"/>
      <c r="AE2629" s="104"/>
      <c r="AF2629" s="104"/>
      <c r="AG2629" s="104"/>
      <c r="AH2629" s="104"/>
      <c r="AI2629" s="104"/>
      <c r="AJ2629" s="104"/>
      <c r="AK2629" s="104"/>
      <c r="AL2629" s="104"/>
      <c r="AM2629" s="104"/>
      <c r="AN2629" s="104"/>
      <c r="AO2629" s="104"/>
      <c r="AP2629" s="104"/>
      <c r="AQ2629" s="104"/>
      <c r="AR2629" s="104"/>
      <c r="AS2629" s="104"/>
      <c r="AT2629" s="104"/>
      <c r="AU2629" s="104"/>
      <c r="AV2629" s="104"/>
      <c r="AW2629" s="104"/>
      <c r="AX2629" s="104"/>
      <c r="AY2629" s="104"/>
      <c r="AZ2629" s="104"/>
      <c r="BA2629" s="104"/>
      <c r="BB2629" s="104"/>
      <c r="BC2629" s="104"/>
      <c r="BD2629" s="104"/>
      <c r="BE2629" s="104"/>
      <c r="BF2629" s="104"/>
      <c r="BG2629" s="104"/>
      <c r="BH2629" s="104"/>
      <c r="BI2629" s="104"/>
      <c r="BJ2629" s="104"/>
      <c r="BK2629" s="104"/>
      <c r="BL2629" s="104"/>
      <c r="BM2629" s="104"/>
      <c r="BN2629" s="104"/>
      <c r="BO2629" s="104"/>
      <c r="BP2629" s="104"/>
      <c r="BQ2629" s="104"/>
      <c r="BR2629" s="104"/>
      <c r="BS2629" s="104"/>
      <c r="BT2629" s="104"/>
      <c r="BU2629" s="104"/>
      <c r="BV2629" s="104"/>
      <c r="BW2629" s="104"/>
      <c r="BX2629" s="104"/>
      <c r="BY2629" s="104"/>
      <c r="BZ2629" s="104"/>
      <c r="CA2629" s="104"/>
      <c r="CB2629" s="104"/>
      <c r="CC2629" s="104"/>
      <c r="CD2629" s="104"/>
      <c r="CE2629" s="104"/>
      <c r="CF2629" s="104"/>
      <c r="CG2629" s="104"/>
      <c r="CH2629" s="104"/>
      <c r="CI2629" s="104"/>
      <c r="CJ2629" s="104"/>
      <c r="CK2629" s="104"/>
      <c r="CL2629" s="104"/>
      <c r="CM2629" s="104"/>
      <c r="CN2629" s="104"/>
      <c r="CO2629" s="104"/>
      <c r="CP2629" s="104"/>
      <c r="CQ2629" s="104"/>
      <c r="CR2629" s="104"/>
      <c r="CS2629" s="104"/>
      <c r="CT2629" s="104"/>
      <c r="CU2629" s="104"/>
      <c r="CV2629" s="104"/>
      <c r="CW2629" s="104"/>
      <c r="CX2629" s="104"/>
      <c r="CY2629" s="104"/>
      <c r="CZ2629" s="104"/>
      <c r="DA2629" s="104"/>
      <c r="DB2629" s="104"/>
      <c r="DC2629" s="104"/>
      <c r="DD2629" s="104"/>
      <c r="DE2629" s="104"/>
      <c r="DF2629" s="104"/>
      <c r="DG2629" s="104"/>
      <c r="DH2629" s="104"/>
      <c r="DI2629" s="104"/>
      <c r="DJ2629" s="107"/>
    </row>
    <row r="2630" spans="1:114" x14ac:dyDescent="0.2">
      <c r="A2630" s="164"/>
      <c r="B2630" s="165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Q2630" s="116"/>
      <c r="R2630" s="116"/>
      <c r="S2630" s="116"/>
      <c r="T2630" s="116"/>
      <c r="U2630" s="116"/>
      <c r="V2630" s="116"/>
      <c r="W2630" s="116"/>
      <c r="X2630" s="116"/>
      <c r="Y2630" s="122"/>
      <c r="Z2630" s="104"/>
      <c r="AA2630" s="104"/>
      <c r="AB2630" s="104"/>
      <c r="AC2630" s="104"/>
      <c r="AD2630" s="104"/>
      <c r="AE2630" s="104"/>
      <c r="AF2630" s="104"/>
      <c r="AG2630" s="104"/>
      <c r="AH2630" s="104"/>
      <c r="AI2630" s="104"/>
      <c r="AJ2630" s="104"/>
      <c r="AK2630" s="104"/>
      <c r="AL2630" s="104"/>
      <c r="AM2630" s="104"/>
      <c r="AN2630" s="104"/>
      <c r="AO2630" s="104"/>
      <c r="AP2630" s="104"/>
      <c r="AQ2630" s="104"/>
      <c r="AR2630" s="104"/>
      <c r="AS2630" s="104"/>
      <c r="AT2630" s="104"/>
      <c r="AU2630" s="104"/>
      <c r="AV2630" s="104"/>
      <c r="AW2630" s="104"/>
      <c r="AX2630" s="104"/>
      <c r="AY2630" s="104"/>
      <c r="AZ2630" s="104"/>
      <c r="BA2630" s="104"/>
      <c r="BB2630" s="104"/>
      <c r="BC2630" s="104"/>
      <c r="BD2630" s="104"/>
      <c r="BE2630" s="104"/>
      <c r="BF2630" s="104"/>
      <c r="BG2630" s="104"/>
      <c r="BH2630" s="104"/>
      <c r="BI2630" s="104"/>
      <c r="BJ2630" s="104"/>
      <c r="BK2630" s="104"/>
      <c r="BL2630" s="104"/>
      <c r="BM2630" s="104"/>
      <c r="BN2630" s="104"/>
      <c r="BO2630" s="104"/>
      <c r="BP2630" s="104"/>
      <c r="BQ2630" s="104"/>
      <c r="BR2630" s="104"/>
      <c r="BS2630" s="104"/>
      <c r="BT2630" s="104"/>
      <c r="BU2630" s="104"/>
      <c r="BV2630" s="104"/>
      <c r="BW2630" s="104"/>
      <c r="BX2630" s="104"/>
      <c r="BY2630" s="104"/>
      <c r="BZ2630" s="104"/>
      <c r="CA2630" s="104"/>
      <c r="CB2630" s="104"/>
      <c r="CC2630" s="104"/>
      <c r="CD2630" s="104"/>
      <c r="CE2630" s="104"/>
      <c r="CF2630" s="104"/>
      <c r="CG2630" s="104"/>
      <c r="CH2630" s="104"/>
      <c r="CI2630" s="104"/>
      <c r="CJ2630" s="104"/>
      <c r="CK2630" s="104"/>
      <c r="CL2630" s="104"/>
      <c r="CM2630" s="104"/>
      <c r="CN2630" s="104"/>
      <c r="CO2630" s="104"/>
      <c r="CP2630" s="104"/>
      <c r="CQ2630" s="104"/>
      <c r="CR2630" s="104"/>
      <c r="CS2630" s="104"/>
      <c r="CT2630" s="104"/>
      <c r="CU2630" s="104"/>
      <c r="CV2630" s="104"/>
      <c r="CW2630" s="104"/>
      <c r="CX2630" s="104"/>
      <c r="CY2630" s="104"/>
      <c r="CZ2630" s="104"/>
      <c r="DA2630" s="104"/>
      <c r="DB2630" s="104"/>
      <c r="DC2630" s="104"/>
      <c r="DD2630" s="104"/>
      <c r="DE2630" s="104"/>
      <c r="DF2630" s="104"/>
      <c r="DG2630" s="104"/>
      <c r="DH2630" s="104"/>
      <c r="DI2630" s="104"/>
      <c r="DJ2630" s="107"/>
    </row>
    <row r="2631" spans="1:114" x14ac:dyDescent="0.2">
      <c r="A2631" s="164"/>
      <c r="B2631" s="165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Q2631" s="116"/>
      <c r="R2631" s="116"/>
      <c r="S2631" s="116"/>
      <c r="T2631" s="116"/>
      <c r="U2631" s="116"/>
      <c r="V2631" s="116"/>
      <c r="W2631" s="116"/>
      <c r="X2631" s="116"/>
      <c r="Y2631" s="122"/>
      <c r="Z2631" s="104"/>
      <c r="AA2631" s="104"/>
      <c r="AB2631" s="104"/>
      <c r="AC2631" s="104"/>
      <c r="AD2631" s="104"/>
      <c r="AE2631" s="104"/>
      <c r="AF2631" s="104"/>
      <c r="AG2631" s="104"/>
      <c r="AH2631" s="104"/>
      <c r="AI2631" s="104"/>
      <c r="AJ2631" s="104"/>
      <c r="AK2631" s="104"/>
      <c r="AL2631" s="104"/>
      <c r="AM2631" s="104"/>
      <c r="AN2631" s="104"/>
      <c r="AO2631" s="104"/>
      <c r="AP2631" s="104"/>
      <c r="AQ2631" s="104"/>
      <c r="AR2631" s="104"/>
      <c r="AS2631" s="104"/>
      <c r="AT2631" s="104"/>
      <c r="AU2631" s="104"/>
      <c r="AV2631" s="104"/>
      <c r="AW2631" s="104"/>
      <c r="AX2631" s="104"/>
      <c r="AY2631" s="104"/>
      <c r="AZ2631" s="104"/>
      <c r="BA2631" s="104"/>
      <c r="BB2631" s="104"/>
      <c r="BC2631" s="104"/>
      <c r="BD2631" s="104"/>
      <c r="BE2631" s="104"/>
      <c r="BF2631" s="104"/>
      <c r="BG2631" s="104"/>
      <c r="BH2631" s="104"/>
      <c r="BI2631" s="104"/>
      <c r="BJ2631" s="104"/>
      <c r="BK2631" s="104"/>
      <c r="BL2631" s="104"/>
      <c r="BM2631" s="104"/>
      <c r="BN2631" s="104"/>
      <c r="BO2631" s="104"/>
      <c r="BP2631" s="104"/>
      <c r="BQ2631" s="104"/>
      <c r="BR2631" s="104"/>
      <c r="BS2631" s="104"/>
      <c r="BT2631" s="104"/>
      <c r="BU2631" s="104"/>
      <c r="BV2631" s="104"/>
      <c r="BW2631" s="104"/>
      <c r="BX2631" s="104"/>
      <c r="BY2631" s="104"/>
      <c r="BZ2631" s="104"/>
      <c r="CA2631" s="104"/>
      <c r="CB2631" s="104"/>
      <c r="CC2631" s="104"/>
      <c r="CD2631" s="104"/>
      <c r="CE2631" s="104"/>
      <c r="CF2631" s="104"/>
      <c r="CG2631" s="104"/>
      <c r="CH2631" s="104"/>
      <c r="CI2631" s="104"/>
      <c r="CJ2631" s="104"/>
      <c r="CK2631" s="104"/>
      <c r="CL2631" s="104"/>
      <c r="CM2631" s="104"/>
      <c r="CN2631" s="104"/>
      <c r="CO2631" s="104"/>
      <c r="CP2631" s="104"/>
      <c r="CQ2631" s="104"/>
      <c r="CR2631" s="104"/>
      <c r="CS2631" s="104"/>
      <c r="CT2631" s="104"/>
      <c r="CU2631" s="104"/>
      <c r="CV2631" s="104"/>
      <c r="CW2631" s="104"/>
      <c r="CX2631" s="104"/>
      <c r="CY2631" s="104"/>
      <c r="CZ2631" s="104"/>
      <c r="DA2631" s="104"/>
      <c r="DB2631" s="104"/>
      <c r="DC2631" s="104"/>
      <c r="DD2631" s="104"/>
      <c r="DE2631" s="104"/>
      <c r="DF2631" s="104"/>
      <c r="DG2631" s="104"/>
      <c r="DH2631" s="104"/>
      <c r="DI2631" s="104"/>
      <c r="DJ2631" s="107"/>
    </row>
    <row r="2632" spans="1:114" x14ac:dyDescent="0.2">
      <c r="A2632" s="164"/>
      <c r="B2632" s="165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Q2632" s="116"/>
      <c r="R2632" s="116"/>
      <c r="S2632" s="116"/>
      <c r="T2632" s="116"/>
      <c r="U2632" s="116"/>
      <c r="V2632" s="116"/>
      <c r="W2632" s="116"/>
      <c r="X2632" s="116"/>
      <c r="Y2632" s="122"/>
      <c r="Z2632" s="104"/>
      <c r="AA2632" s="104"/>
      <c r="AB2632" s="104"/>
      <c r="AC2632" s="104"/>
      <c r="AD2632" s="104"/>
      <c r="AE2632" s="104"/>
      <c r="AF2632" s="104"/>
      <c r="AG2632" s="104"/>
      <c r="AH2632" s="104"/>
      <c r="AI2632" s="104"/>
      <c r="AJ2632" s="104"/>
      <c r="AK2632" s="104"/>
      <c r="AL2632" s="104"/>
      <c r="AM2632" s="104"/>
      <c r="AN2632" s="104"/>
      <c r="AO2632" s="104"/>
      <c r="AP2632" s="104"/>
      <c r="AQ2632" s="104"/>
      <c r="AR2632" s="104"/>
      <c r="AS2632" s="104"/>
      <c r="AT2632" s="104"/>
      <c r="AU2632" s="104"/>
      <c r="AV2632" s="104"/>
      <c r="AW2632" s="104"/>
      <c r="AX2632" s="104"/>
      <c r="AY2632" s="104"/>
      <c r="AZ2632" s="104"/>
      <c r="BA2632" s="104"/>
      <c r="BB2632" s="104"/>
      <c r="BC2632" s="104"/>
      <c r="BD2632" s="104"/>
      <c r="BE2632" s="104"/>
      <c r="BF2632" s="104"/>
      <c r="BG2632" s="104"/>
      <c r="BH2632" s="104"/>
      <c r="BI2632" s="104"/>
      <c r="BJ2632" s="104"/>
      <c r="BK2632" s="104"/>
      <c r="BL2632" s="104"/>
      <c r="BM2632" s="104"/>
      <c r="BN2632" s="104"/>
      <c r="BO2632" s="104"/>
      <c r="BP2632" s="104"/>
      <c r="BQ2632" s="104"/>
      <c r="BR2632" s="104"/>
      <c r="BS2632" s="104"/>
      <c r="BT2632" s="104"/>
      <c r="BU2632" s="104"/>
      <c r="BV2632" s="104"/>
      <c r="BW2632" s="104"/>
      <c r="BX2632" s="104"/>
      <c r="BY2632" s="104"/>
      <c r="BZ2632" s="104"/>
      <c r="CA2632" s="104"/>
      <c r="CB2632" s="104"/>
      <c r="CC2632" s="104"/>
      <c r="CD2632" s="104"/>
      <c r="CE2632" s="104"/>
      <c r="CF2632" s="104"/>
      <c r="CG2632" s="104"/>
      <c r="CH2632" s="104"/>
      <c r="CI2632" s="104"/>
      <c r="CJ2632" s="104"/>
      <c r="CK2632" s="104"/>
      <c r="CL2632" s="104"/>
      <c r="CM2632" s="104"/>
      <c r="CN2632" s="104"/>
      <c r="CO2632" s="104"/>
      <c r="CP2632" s="104"/>
      <c r="CQ2632" s="104"/>
      <c r="CR2632" s="104"/>
      <c r="CS2632" s="104"/>
      <c r="CT2632" s="104"/>
      <c r="CU2632" s="104"/>
      <c r="CV2632" s="104"/>
      <c r="CW2632" s="104"/>
      <c r="CX2632" s="104"/>
      <c r="CY2632" s="104"/>
      <c r="CZ2632" s="104"/>
      <c r="DA2632" s="104"/>
      <c r="DB2632" s="104"/>
      <c r="DC2632" s="104"/>
      <c r="DD2632" s="104"/>
      <c r="DE2632" s="104"/>
      <c r="DF2632" s="104"/>
      <c r="DG2632" s="104"/>
      <c r="DH2632" s="104"/>
      <c r="DI2632" s="104"/>
      <c r="DJ2632" s="107"/>
    </row>
    <row r="2633" spans="1:114" x14ac:dyDescent="0.2">
      <c r="A2633" s="164"/>
      <c r="B2633" s="165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Q2633" s="116"/>
      <c r="R2633" s="116"/>
      <c r="S2633" s="116"/>
      <c r="T2633" s="116"/>
      <c r="U2633" s="116"/>
      <c r="V2633" s="116"/>
      <c r="W2633" s="116"/>
      <c r="X2633" s="116"/>
      <c r="Y2633" s="122"/>
      <c r="Z2633" s="104"/>
      <c r="AA2633" s="104"/>
      <c r="AB2633" s="104"/>
      <c r="AC2633" s="104"/>
      <c r="AD2633" s="104"/>
      <c r="AE2633" s="104"/>
      <c r="AF2633" s="104"/>
      <c r="AG2633" s="104"/>
      <c r="AH2633" s="104"/>
      <c r="AI2633" s="104"/>
      <c r="AJ2633" s="104"/>
      <c r="AK2633" s="104"/>
      <c r="AL2633" s="104"/>
      <c r="AM2633" s="104"/>
      <c r="AN2633" s="104"/>
      <c r="AO2633" s="104"/>
      <c r="AP2633" s="104"/>
      <c r="AQ2633" s="104"/>
      <c r="AR2633" s="104"/>
      <c r="AS2633" s="104"/>
      <c r="AT2633" s="104"/>
      <c r="AU2633" s="104"/>
      <c r="AV2633" s="104"/>
      <c r="AW2633" s="104"/>
      <c r="AX2633" s="104"/>
      <c r="AY2633" s="104"/>
      <c r="AZ2633" s="104"/>
      <c r="BA2633" s="104"/>
      <c r="BB2633" s="104"/>
      <c r="BC2633" s="104"/>
      <c r="BD2633" s="104"/>
      <c r="BE2633" s="104"/>
      <c r="BF2633" s="104"/>
      <c r="BG2633" s="104"/>
      <c r="BH2633" s="104"/>
      <c r="BI2633" s="104"/>
      <c r="BJ2633" s="104"/>
      <c r="BK2633" s="104"/>
      <c r="BL2633" s="104"/>
      <c r="BM2633" s="104"/>
      <c r="BN2633" s="104"/>
      <c r="BO2633" s="104"/>
      <c r="BP2633" s="104"/>
      <c r="BQ2633" s="104"/>
      <c r="BR2633" s="104"/>
      <c r="BS2633" s="104"/>
      <c r="BT2633" s="104"/>
      <c r="BU2633" s="104"/>
      <c r="BV2633" s="104"/>
      <c r="BW2633" s="104"/>
      <c r="BX2633" s="104"/>
      <c r="BY2633" s="104"/>
      <c r="BZ2633" s="104"/>
      <c r="CA2633" s="104"/>
      <c r="CB2633" s="104"/>
      <c r="CC2633" s="104"/>
      <c r="CD2633" s="104"/>
      <c r="CE2633" s="104"/>
      <c r="CF2633" s="104"/>
      <c r="CG2633" s="104"/>
      <c r="CH2633" s="104"/>
      <c r="CI2633" s="104"/>
      <c r="CJ2633" s="104"/>
      <c r="CK2633" s="104"/>
      <c r="CL2633" s="104"/>
      <c r="CM2633" s="104"/>
      <c r="CN2633" s="104"/>
      <c r="CO2633" s="104"/>
      <c r="CP2633" s="104"/>
      <c r="CQ2633" s="104"/>
      <c r="CR2633" s="104"/>
      <c r="CS2633" s="104"/>
      <c r="CT2633" s="104"/>
      <c r="CU2633" s="104"/>
      <c r="CV2633" s="104"/>
      <c r="CW2633" s="104"/>
      <c r="CX2633" s="104"/>
      <c r="CY2633" s="104"/>
      <c r="CZ2633" s="104"/>
      <c r="DA2633" s="104"/>
      <c r="DB2633" s="104"/>
      <c r="DC2633" s="104"/>
      <c r="DD2633" s="104"/>
      <c r="DE2633" s="104"/>
      <c r="DF2633" s="104"/>
      <c r="DG2633" s="104"/>
      <c r="DH2633" s="104"/>
      <c r="DI2633" s="104"/>
      <c r="DJ2633" s="107"/>
    </row>
    <row r="2634" spans="1:114" x14ac:dyDescent="0.2">
      <c r="A2634" s="164"/>
      <c r="B2634" s="165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Q2634" s="116"/>
      <c r="R2634" s="116"/>
      <c r="S2634" s="116"/>
      <c r="T2634" s="116"/>
      <c r="U2634" s="116"/>
      <c r="V2634" s="116"/>
      <c r="W2634" s="116"/>
      <c r="X2634" s="116"/>
      <c r="Y2634" s="122"/>
      <c r="Z2634" s="104"/>
      <c r="AA2634" s="104"/>
      <c r="AB2634" s="104"/>
      <c r="AC2634" s="104"/>
      <c r="AD2634" s="104"/>
      <c r="AE2634" s="104"/>
      <c r="AF2634" s="104"/>
      <c r="AG2634" s="104"/>
      <c r="AH2634" s="104"/>
      <c r="AI2634" s="104"/>
      <c r="AJ2634" s="104"/>
      <c r="AK2634" s="104"/>
      <c r="AL2634" s="104"/>
      <c r="AM2634" s="104"/>
      <c r="AN2634" s="104"/>
      <c r="AO2634" s="104"/>
      <c r="AP2634" s="104"/>
      <c r="AQ2634" s="104"/>
      <c r="AR2634" s="104"/>
      <c r="AS2634" s="104"/>
      <c r="AT2634" s="104"/>
      <c r="AU2634" s="104"/>
      <c r="AV2634" s="104"/>
      <c r="AW2634" s="104"/>
      <c r="AX2634" s="104"/>
      <c r="AY2634" s="104"/>
      <c r="AZ2634" s="104"/>
      <c r="BA2634" s="104"/>
      <c r="BB2634" s="104"/>
      <c r="BC2634" s="104"/>
      <c r="BD2634" s="104"/>
      <c r="BE2634" s="104"/>
      <c r="BF2634" s="104"/>
      <c r="BG2634" s="104"/>
      <c r="BH2634" s="104"/>
      <c r="BI2634" s="104"/>
      <c r="BJ2634" s="104"/>
      <c r="BK2634" s="104"/>
      <c r="BL2634" s="104"/>
      <c r="BM2634" s="104"/>
      <c r="BN2634" s="104"/>
      <c r="BO2634" s="104"/>
      <c r="BP2634" s="104"/>
      <c r="BQ2634" s="104"/>
      <c r="BR2634" s="104"/>
      <c r="BS2634" s="104"/>
      <c r="BT2634" s="104"/>
      <c r="BU2634" s="104"/>
      <c r="BV2634" s="104"/>
      <c r="BW2634" s="104"/>
      <c r="BX2634" s="104"/>
      <c r="BY2634" s="104"/>
      <c r="BZ2634" s="104"/>
      <c r="CA2634" s="104"/>
      <c r="CB2634" s="104"/>
      <c r="CC2634" s="104"/>
      <c r="CD2634" s="104"/>
      <c r="CE2634" s="104"/>
      <c r="CF2634" s="104"/>
      <c r="CG2634" s="104"/>
      <c r="CH2634" s="104"/>
      <c r="CI2634" s="104"/>
      <c r="CJ2634" s="104"/>
      <c r="CK2634" s="104"/>
      <c r="CL2634" s="104"/>
      <c r="CM2634" s="104"/>
      <c r="CN2634" s="104"/>
      <c r="CO2634" s="104"/>
      <c r="CP2634" s="104"/>
      <c r="CQ2634" s="104"/>
      <c r="CR2634" s="104"/>
      <c r="CS2634" s="104"/>
      <c r="CT2634" s="104"/>
      <c r="CU2634" s="104"/>
      <c r="CV2634" s="104"/>
      <c r="CW2634" s="104"/>
      <c r="CX2634" s="104"/>
      <c r="CY2634" s="104"/>
      <c r="CZ2634" s="104"/>
      <c r="DA2634" s="104"/>
      <c r="DB2634" s="104"/>
      <c r="DC2634" s="104"/>
      <c r="DD2634" s="104"/>
      <c r="DE2634" s="104"/>
      <c r="DF2634" s="104"/>
      <c r="DG2634" s="104"/>
      <c r="DH2634" s="104"/>
      <c r="DI2634" s="104"/>
      <c r="DJ2634" s="107"/>
    </row>
    <row r="2635" spans="1:114" x14ac:dyDescent="0.2">
      <c r="A2635" s="164"/>
      <c r="B2635" s="165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Q2635" s="116"/>
      <c r="R2635" s="116"/>
      <c r="S2635" s="116"/>
      <c r="T2635" s="116"/>
      <c r="U2635" s="116"/>
      <c r="V2635" s="116"/>
      <c r="W2635" s="116"/>
      <c r="X2635" s="116"/>
      <c r="Y2635" s="122"/>
      <c r="Z2635" s="104"/>
      <c r="AA2635" s="104"/>
      <c r="AB2635" s="104"/>
      <c r="AC2635" s="104"/>
      <c r="AD2635" s="104"/>
      <c r="AE2635" s="104"/>
      <c r="AF2635" s="104"/>
      <c r="AG2635" s="104"/>
      <c r="AH2635" s="104"/>
      <c r="AI2635" s="104"/>
      <c r="AJ2635" s="104"/>
      <c r="AK2635" s="104"/>
      <c r="AL2635" s="104"/>
      <c r="AM2635" s="104"/>
      <c r="AN2635" s="104"/>
      <c r="AO2635" s="104"/>
      <c r="AP2635" s="104"/>
      <c r="AQ2635" s="104"/>
      <c r="AR2635" s="104"/>
      <c r="AS2635" s="104"/>
      <c r="AT2635" s="104"/>
      <c r="AU2635" s="104"/>
      <c r="AV2635" s="104"/>
      <c r="AW2635" s="104"/>
      <c r="AX2635" s="104"/>
      <c r="AY2635" s="104"/>
      <c r="AZ2635" s="104"/>
      <c r="BA2635" s="104"/>
      <c r="BB2635" s="104"/>
      <c r="BC2635" s="104"/>
      <c r="BD2635" s="104"/>
      <c r="BE2635" s="104"/>
      <c r="BF2635" s="104"/>
      <c r="BG2635" s="104"/>
      <c r="BH2635" s="104"/>
      <c r="BI2635" s="104"/>
      <c r="BJ2635" s="104"/>
      <c r="BK2635" s="104"/>
      <c r="BL2635" s="104"/>
      <c r="BM2635" s="104"/>
      <c r="BN2635" s="104"/>
      <c r="BO2635" s="104"/>
      <c r="BP2635" s="104"/>
      <c r="BQ2635" s="104"/>
      <c r="BR2635" s="104"/>
      <c r="BS2635" s="104"/>
      <c r="BT2635" s="104"/>
      <c r="BU2635" s="104"/>
      <c r="BV2635" s="104"/>
      <c r="BW2635" s="104"/>
      <c r="BX2635" s="104"/>
      <c r="BY2635" s="104"/>
      <c r="BZ2635" s="104"/>
      <c r="CA2635" s="104"/>
      <c r="CB2635" s="104"/>
      <c r="CC2635" s="104"/>
      <c r="CD2635" s="104"/>
      <c r="CE2635" s="104"/>
      <c r="CF2635" s="104"/>
      <c r="CG2635" s="104"/>
      <c r="CH2635" s="104"/>
      <c r="CI2635" s="104"/>
      <c r="CJ2635" s="104"/>
      <c r="CK2635" s="104"/>
      <c r="CL2635" s="104"/>
      <c r="CM2635" s="104"/>
      <c r="CN2635" s="104"/>
      <c r="CO2635" s="104"/>
      <c r="CP2635" s="104"/>
      <c r="CQ2635" s="104"/>
      <c r="CR2635" s="104"/>
      <c r="CS2635" s="104"/>
      <c r="CT2635" s="104"/>
      <c r="CU2635" s="104"/>
      <c r="CV2635" s="104"/>
      <c r="CW2635" s="104"/>
      <c r="CX2635" s="104"/>
      <c r="CY2635" s="104"/>
      <c r="CZ2635" s="104"/>
      <c r="DA2635" s="104"/>
      <c r="DB2635" s="104"/>
      <c r="DC2635" s="104"/>
      <c r="DD2635" s="104"/>
      <c r="DE2635" s="104"/>
      <c r="DF2635" s="104"/>
      <c r="DG2635" s="104"/>
      <c r="DH2635" s="104"/>
      <c r="DI2635" s="104"/>
      <c r="DJ2635" s="107"/>
    </row>
    <row r="2636" spans="1:114" x14ac:dyDescent="0.2">
      <c r="A2636" s="164"/>
      <c r="B2636" s="165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Q2636" s="116"/>
      <c r="R2636" s="116"/>
      <c r="S2636" s="116"/>
      <c r="T2636" s="116"/>
      <c r="U2636" s="116"/>
      <c r="V2636" s="116"/>
      <c r="W2636" s="116"/>
      <c r="X2636" s="116"/>
      <c r="Y2636" s="122"/>
      <c r="Z2636" s="104"/>
      <c r="AA2636" s="104"/>
      <c r="AB2636" s="104"/>
      <c r="AC2636" s="104"/>
      <c r="AD2636" s="104"/>
      <c r="AE2636" s="104"/>
      <c r="AF2636" s="104"/>
      <c r="AG2636" s="104"/>
      <c r="AH2636" s="104"/>
      <c r="AI2636" s="104"/>
      <c r="AJ2636" s="104"/>
      <c r="AK2636" s="104"/>
      <c r="AL2636" s="104"/>
      <c r="AM2636" s="104"/>
      <c r="AN2636" s="104"/>
      <c r="AO2636" s="104"/>
      <c r="AP2636" s="104"/>
      <c r="AQ2636" s="104"/>
      <c r="AR2636" s="104"/>
      <c r="AS2636" s="104"/>
      <c r="AT2636" s="104"/>
      <c r="AU2636" s="104"/>
      <c r="AV2636" s="104"/>
      <c r="AW2636" s="104"/>
      <c r="AX2636" s="104"/>
      <c r="AY2636" s="104"/>
      <c r="AZ2636" s="104"/>
      <c r="BA2636" s="104"/>
      <c r="BB2636" s="104"/>
      <c r="BC2636" s="104"/>
      <c r="BD2636" s="104"/>
      <c r="BE2636" s="104"/>
      <c r="BF2636" s="104"/>
      <c r="BG2636" s="104"/>
      <c r="BH2636" s="104"/>
      <c r="BI2636" s="104"/>
      <c r="BJ2636" s="104"/>
      <c r="BK2636" s="104"/>
      <c r="BL2636" s="104"/>
      <c r="BM2636" s="104"/>
      <c r="BN2636" s="104"/>
      <c r="BO2636" s="104"/>
      <c r="BP2636" s="104"/>
      <c r="BQ2636" s="104"/>
      <c r="BR2636" s="104"/>
      <c r="BS2636" s="104"/>
      <c r="BT2636" s="104"/>
      <c r="BU2636" s="104"/>
      <c r="BV2636" s="104"/>
      <c r="BW2636" s="104"/>
      <c r="BX2636" s="104"/>
      <c r="BY2636" s="104"/>
      <c r="BZ2636" s="104"/>
      <c r="CA2636" s="104"/>
      <c r="CB2636" s="104"/>
      <c r="CC2636" s="104"/>
      <c r="CD2636" s="104"/>
      <c r="CE2636" s="104"/>
      <c r="CF2636" s="104"/>
      <c r="CG2636" s="104"/>
      <c r="CH2636" s="104"/>
      <c r="CI2636" s="104"/>
      <c r="CJ2636" s="104"/>
      <c r="CK2636" s="104"/>
      <c r="CL2636" s="104"/>
      <c r="CM2636" s="104"/>
      <c r="CN2636" s="104"/>
      <c r="CO2636" s="104"/>
      <c r="CP2636" s="104"/>
      <c r="CQ2636" s="104"/>
      <c r="CR2636" s="104"/>
      <c r="CS2636" s="104"/>
      <c r="CT2636" s="104"/>
      <c r="CU2636" s="104"/>
      <c r="CV2636" s="104"/>
      <c r="CW2636" s="104"/>
      <c r="CX2636" s="104"/>
      <c r="CY2636" s="104"/>
      <c r="CZ2636" s="104"/>
      <c r="DA2636" s="104"/>
      <c r="DB2636" s="104"/>
      <c r="DC2636" s="104"/>
      <c r="DD2636" s="104"/>
      <c r="DE2636" s="104"/>
      <c r="DF2636" s="104"/>
      <c r="DG2636" s="104"/>
      <c r="DH2636" s="104"/>
      <c r="DI2636" s="104"/>
      <c r="DJ2636" s="107"/>
    </row>
    <row r="2637" spans="1:114" x14ac:dyDescent="0.2">
      <c r="A2637" s="164"/>
      <c r="B2637" s="165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Q2637" s="116"/>
      <c r="R2637" s="116"/>
      <c r="S2637" s="116"/>
      <c r="T2637" s="116"/>
      <c r="U2637" s="116"/>
      <c r="V2637" s="116"/>
      <c r="W2637" s="116"/>
      <c r="X2637" s="116"/>
      <c r="Y2637" s="122"/>
      <c r="Z2637" s="104"/>
      <c r="AA2637" s="104"/>
      <c r="AB2637" s="104"/>
      <c r="AC2637" s="104"/>
      <c r="AD2637" s="104"/>
      <c r="AE2637" s="104"/>
      <c r="AF2637" s="104"/>
      <c r="AG2637" s="104"/>
      <c r="AH2637" s="104"/>
      <c r="AI2637" s="104"/>
      <c r="AJ2637" s="104"/>
      <c r="AK2637" s="104"/>
      <c r="AL2637" s="104"/>
      <c r="AM2637" s="104"/>
      <c r="AN2637" s="104"/>
      <c r="AO2637" s="104"/>
      <c r="AP2637" s="104"/>
      <c r="AQ2637" s="104"/>
      <c r="AR2637" s="104"/>
      <c r="AS2637" s="104"/>
      <c r="AT2637" s="104"/>
      <c r="AU2637" s="104"/>
      <c r="AV2637" s="104"/>
      <c r="AW2637" s="104"/>
      <c r="AX2637" s="104"/>
      <c r="AY2637" s="104"/>
      <c r="AZ2637" s="104"/>
      <c r="BA2637" s="104"/>
      <c r="BB2637" s="104"/>
      <c r="BC2637" s="104"/>
      <c r="BD2637" s="104"/>
      <c r="BE2637" s="104"/>
      <c r="BF2637" s="104"/>
      <c r="BG2637" s="104"/>
      <c r="BH2637" s="104"/>
      <c r="BI2637" s="104"/>
      <c r="BJ2637" s="104"/>
      <c r="BK2637" s="104"/>
      <c r="BL2637" s="104"/>
      <c r="BM2637" s="104"/>
      <c r="BN2637" s="104"/>
      <c r="BO2637" s="104"/>
      <c r="BP2637" s="104"/>
      <c r="BQ2637" s="104"/>
      <c r="BR2637" s="104"/>
      <c r="BS2637" s="104"/>
      <c r="BT2637" s="104"/>
      <c r="BU2637" s="104"/>
      <c r="BV2637" s="104"/>
      <c r="BW2637" s="104"/>
      <c r="BX2637" s="104"/>
      <c r="BY2637" s="104"/>
      <c r="BZ2637" s="104"/>
      <c r="CA2637" s="104"/>
      <c r="CB2637" s="104"/>
      <c r="CC2637" s="104"/>
      <c r="CD2637" s="104"/>
      <c r="CE2637" s="104"/>
      <c r="CF2637" s="104"/>
      <c r="CG2637" s="104"/>
      <c r="CH2637" s="104"/>
      <c r="CI2637" s="104"/>
      <c r="CJ2637" s="104"/>
      <c r="CK2637" s="104"/>
      <c r="CL2637" s="104"/>
      <c r="CM2637" s="104"/>
      <c r="CN2637" s="104"/>
      <c r="CO2637" s="104"/>
      <c r="CP2637" s="104"/>
      <c r="CQ2637" s="104"/>
      <c r="CR2637" s="104"/>
      <c r="CS2637" s="104"/>
      <c r="CT2637" s="104"/>
      <c r="CU2637" s="104"/>
      <c r="CV2637" s="104"/>
      <c r="CW2637" s="104"/>
      <c r="CX2637" s="104"/>
      <c r="CY2637" s="104"/>
      <c r="CZ2637" s="104"/>
      <c r="DA2637" s="104"/>
      <c r="DB2637" s="104"/>
      <c r="DC2637" s="104"/>
      <c r="DD2637" s="104"/>
      <c r="DE2637" s="104"/>
      <c r="DF2637" s="104"/>
      <c r="DG2637" s="104"/>
      <c r="DH2637" s="104"/>
      <c r="DI2637" s="104"/>
      <c r="DJ2637" s="107"/>
    </row>
    <row r="2638" spans="1:114" x14ac:dyDescent="0.2">
      <c r="A2638" s="164"/>
      <c r="B2638" s="165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Q2638" s="116"/>
      <c r="R2638" s="116"/>
      <c r="S2638" s="116"/>
      <c r="T2638" s="116"/>
      <c r="U2638" s="116"/>
      <c r="V2638" s="116"/>
      <c r="W2638" s="116"/>
      <c r="X2638" s="116"/>
      <c r="Y2638" s="122"/>
      <c r="Z2638" s="104"/>
      <c r="AA2638" s="104"/>
      <c r="AB2638" s="104"/>
      <c r="AC2638" s="104"/>
      <c r="AD2638" s="104"/>
      <c r="AE2638" s="104"/>
      <c r="AF2638" s="104"/>
      <c r="AG2638" s="104"/>
      <c r="AH2638" s="104"/>
      <c r="AI2638" s="104"/>
      <c r="AJ2638" s="104"/>
      <c r="AK2638" s="104"/>
      <c r="AL2638" s="104"/>
      <c r="AM2638" s="104"/>
      <c r="AN2638" s="104"/>
      <c r="AO2638" s="104"/>
      <c r="AP2638" s="104"/>
      <c r="AQ2638" s="104"/>
      <c r="AR2638" s="104"/>
      <c r="AS2638" s="104"/>
      <c r="AT2638" s="104"/>
      <c r="AU2638" s="104"/>
      <c r="AV2638" s="104"/>
      <c r="AW2638" s="104"/>
      <c r="AX2638" s="104"/>
      <c r="AY2638" s="104"/>
      <c r="AZ2638" s="104"/>
      <c r="BA2638" s="104"/>
      <c r="BB2638" s="104"/>
      <c r="BC2638" s="104"/>
      <c r="BD2638" s="104"/>
      <c r="BE2638" s="104"/>
      <c r="BF2638" s="104"/>
      <c r="BG2638" s="104"/>
      <c r="BH2638" s="104"/>
      <c r="BI2638" s="104"/>
      <c r="BJ2638" s="104"/>
      <c r="BK2638" s="104"/>
      <c r="BL2638" s="104"/>
      <c r="BM2638" s="104"/>
      <c r="BN2638" s="104"/>
      <c r="BO2638" s="104"/>
      <c r="BP2638" s="104"/>
      <c r="BQ2638" s="104"/>
      <c r="BR2638" s="104"/>
      <c r="BS2638" s="104"/>
      <c r="BT2638" s="104"/>
      <c r="BU2638" s="104"/>
      <c r="BV2638" s="104"/>
      <c r="BW2638" s="104"/>
      <c r="BX2638" s="104"/>
      <c r="BY2638" s="104"/>
      <c r="BZ2638" s="104"/>
      <c r="CA2638" s="104"/>
      <c r="CB2638" s="104"/>
      <c r="CC2638" s="104"/>
      <c r="CD2638" s="104"/>
      <c r="CE2638" s="104"/>
      <c r="CF2638" s="104"/>
      <c r="CG2638" s="104"/>
      <c r="CH2638" s="104"/>
      <c r="CI2638" s="104"/>
      <c r="CJ2638" s="104"/>
      <c r="CK2638" s="104"/>
      <c r="CL2638" s="104"/>
      <c r="CM2638" s="104"/>
      <c r="CN2638" s="104"/>
      <c r="CO2638" s="104"/>
      <c r="CP2638" s="104"/>
      <c r="CQ2638" s="104"/>
      <c r="CR2638" s="104"/>
      <c r="CS2638" s="104"/>
      <c r="CT2638" s="104"/>
      <c r="CU2638" s="104"/>
      <c r="CV2638" s="104"/>
      <c r="CW2638" s="104"/>
      <c r="CX2638" s="104"/>
      <c r="CY2638" s="104"/>
      <c r="CZ2638" s="104"/>
      <c r="DA2638" s="104"/>
      <c r="DB2638" s="104"/>
      <c r="DC2638" s="104"/>
      <c r="DD2638" s="104"/>
      <c r="DE2638" s="104"/>
      <c r="DF2638" s="104"/>
      <c r="DG2638" s="104"/>
      <c r="DH2638" s="104"/>
      <c r="DI2638" s="104"/>
      <c r="DJ2638" s="107"/>
    </row>
    <row r="2639" spans="1:114" x14ac:dyDescent="0.2">
      <c r="A2639" s="164"/>
      <c r="B2639" s="165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Q2639" s="116"/>
      <c r="R2639" s="116"/>
      <c r="S2639" s="116"/>
      <c r="T2639" s="116"/>
      <c r="U2639" s="116"/>
      <c r="V2639" s="116"/>
      <c r="W2639" s="116"/>
      <c r="X2639" s="116"/>
      <c r="Y2639" s="122"/>
      <c r="Z2639" s="104"/>
      <c r="AA2639" s="104"/>
      <c r="AB2639" s="104"/>
      <c r="AC2639" s="104"/>
      <c r="AD2639" s="104"/>
      <c r="AE2639" s="104"/>
      <c r="AF2639" s="104"/>
      <c r="AG2639" s="104"/>
      <c r="AH2639" s="104"/>
      <c r="AI2639" s="104"/>
      <c r="AJ2639" s="104"/>
      <c r="AK2639" s="104"/>
      <c r="AL2639" s="104"/>
      <c r="AM2639" s="104"/>
      <c r="AN2639" s="104"/>
      <c r="AO2639" s="104"/>
      <c r="AP2639" s="104"/>
      <c r="AQ2639" s="104"/>
      <c r="AR2639" s="104"/>
      <c r="AS2639" s="104"/>
      <c r="AT2639" s="104"/>
      <c r="AU2639" s="104"/>
      <c r="AV2639" s="104"/>
      <c r="AW2639" s="104"/>
      <c r="AX2639" s="104"/>
      <c r="AY2639" s="104"/>
      <c r="AZ2639" s="104"/>
      <c r="BA2639" s="104"/>
      <c r="BB2639" s="104"/>
      <c r="BC2639" s="104"/>
      <c r="BD2639" s="104"/>
      <c r="BE2639" s="104"/>
      <c r="BF2639" s="104"/>
      <c r="BG2639" s="104"/>
      <c r="BH2639" s="104"/>
      <c r="BI2639" s="104"/>
      <c r="BJ2639" s="104"/>
      <c r="BK2639" s="104"/>
      <c r="BL2639" s="104"/>
      <c r="BM2639" s="104"/>
      <c r="BN2639" s="104"/>
      <c r="BO2639" s="104"/>
      <c r="BP2639" s="104"/>
      <c r="BQ2639" s="104"/>
      <c r="BR2639" s="104"/>
      <c r="BS2639" s="104"/>
      <c r="BT2639" s="104"/>
      <c r="BU2639" s="104"/>
      <c r="BV2639" s="104"/>
      <c r="BW2639" s="104"/>
      <c r="BX2639" s="104"/>
      <c r="BY2639" s="104"/>
      <c r="BZ2639" s="104"/>
      <c r="CA2639" s="104"/>
      <c r="CB2639" s="104"/>
      <c r="CC2639" s="104"/>
      <c r="CD2639" s="104"/>
      <c r="CE2639" s="104"/>
      <c r="CF2639" s="104"/>
      <c r="CG2639" s="104"/>
      <c r="CH2639" s="104"/>
      <c r="CI2639" s="104"/>
      <c r="CJ2639" s="104"/>
      <c r="CK2639" s="104"/>
      <c r="CL2639" s="104"/>
      <c r="CM2639" s="104"/>
      <c r="CN2639" s="104"/>
      <c r="CO2639" s="104"/>
      <c r="CP2639" s="104"/>
      <c r="CQ2639" s="104"/>
      <c r="CR2639" s="104"/>
      <c r="CS2639" s="104"/>
      <c r="CT2639" s="104"/>
      <c r="CU2639" s="104"/>
      <c r="CV2639" s="104"/>
      <c r="CW2639" s="104"/>
      <c r="CX2639" s="104"/>
      <c r="CY2639" s="104"/>
      <c r="CZ2639" s="104"/>
      <c r="DA2639" s="104"/>
      <c r="DB2639" s="104"/>
      <c r="DC2639" s="104"/>
      <c r="DD2639" s="104"/>
      <c r="DE2639" s="104"/>
      <c r="DF2639" s="104"/>
      <c r="DG2639" s="104"/>
      <c r="DH2639" s="104"/>
      <c r="DI2639" s="104"/>
      <c r="DJ2639" s="107"/>
    </row>
    <row r="2640" spans="1:114" x14ac:dyDescent="0.2">
      <c r="A2640" s="164"/>
      <c r="B2640" s="165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Q2640" s="116"/>
      <c r="R2640" s="116"/>
      <c r="S2640" s="116"/>
      <c r="T2640" s="116"/>
      <c r="U2640" s="116"/>
      <c r="V2640" s="116"/>
      <c r="W2640" s="116"/>
      <c r="X2640" s="116"/>
      <c r="Y2640" s="122"/>
      <c r="Z2640" s="104"/>
      <c r="AA2640" s="104"/>
      <c r="AB2640" s="104"/>
      <c r="AC2640" s="104"/>
      <c r="AD2640" s="104"/>
      <c r="AE2640" s="104"/>
      <c r="AF2640" s="104"/>
      <c r="AG2640" s="104"/>
      <c r="AH2640" s="104"/>
      <c r="AI2640" s="104"/>
      <c r="AJ2640" s="104"/>
      <c r="AK2640" s="104"/>
      <c r="AL2640" s="104"/>
      <c r="AM2640" s="104"/>
      <c r="AN2640" s="104"/>
      <c r="AO2640" s="104"/>
      <c r="AP2640" s="104"/>
      <c r="AQ2640" s="104"/>
      <c r="AR2640" s="104"/>
      <c r="AS2640" s="104"/>
      <c r="AT2640" s="104"/>
      <c r="AU2640" s="104"/>
      <c r="AV2640" s="104"/>
      <c r="AW2640" s="104"/>
      <c r="AX2640" s="104"/>
      <c r="AY2640" s="104"/>
      <c r="AZ2640" s="104"/>
      <c r="BA2640" s="104"/>
      <c r="BB2640" s="104"/>
      <c r="BC2640" s="104"/>
      <c r="BD2640" s="104"/>
      <c r="BE2640" s="104"/>
      <c r="BF2640" s="104"/>
      <c r="BG2640" s="104"/>
      <c r="BH2640" s="104"/>
      <c r="BI2640" s="104"/>
      <c r="BJ2640" s="104"/>
      <c r="BK2640" s="104"/>
      <c r="BL2640" s="104"/>
      <c r="BM2640" s="104"/>
      <c r="BN2640" s="104"/>
      <c r="BO2640" s="104"/>
      <c r="BP2640" s="104"/>
      <c r="BQ2640" s="104"/>
      <c r="BR2640" s="104"/>
      <c r="BS2640" s="104"/>
      <c r="BT2640" s="104"/>
      <c r="BU2640" s="104"/>
      <c r="BV2640" s="104"/>
      <c r="BW2640" s="104"/>
      <c r="BX2640" s="104"/>
      <c r="BY2640" s="104"/>
      <c r="BZ2640" s="104"/>
      <c r="CA2640" s="104"/>
      <c r="CB2640" s="104"/>
      <c r="CC2640" s="104"/>
      <c r="CD2640" s="104"/>
      <c r="CE2640" s="104"/>
      <c r="CF2640" s="104"/>
      <c r="CG2640" s="104"/>
      <c r="CH2640" s="104"/>
      <c r="CI2640" s="104"/>
      <c r="CJ2640" s="104"/>
      <c r="CK2640" s="104"/>
      <c r="CL2640" s="104"/>
      <c r="CM2640" s="104"/>
      <c r="CN2640" s="104"/>
      <c r="CO2640" s="104"/>
      <c r="CP2640" s="104"/>
      <c r="CQ2640" s="104"/>
      <c r="CR2640" s="104"/>
      <c r="CS2640" s="104"/>
      <c r="CT2640" s="104"/>
      <c r="CU2640" s="104"/>
      <c r="CV2640" s="104"/>
      <c r="CW2640" s="104"/>
      <c r="CX2640" s="104"/>
      <c r="CY2640" s="104"/>
      <c r="CZ2640" s="104"/>
      <c r="DA2640" s="104"/>
      <c r="DB2640" s="104"/>
      <c r="DC2640" s="104"/>
      <c r="DD2640" s="104"/>
      <c r="DE2640" s="104"/>
      <c r="DF2640" s="104"/>
      <c r="DG2640" s="104"/>
      <c r="DH2640" s="104"/>
      <c r="DI2640" s="104"/>
      <c r="DJ2640" s="107"/>
    </row>
    <row r="2641" spans="1:114" x14ac:dyDescent="0.2">
      <c r="A2641" s="164"/>
      <c r="B2641" s="165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Q2641" s="116"/>
      <c r="R2641" s="116"/>
      <c r="S2641" s="116"/>
      <c r="T2641" s="116"/>
      <c r="U2641" s="116"/>
      <c r="V2641" s="116"/>
      <c r="W2641" s="116"/>
      <c r="X2641" s="116"/>
      <c r="Y2641" s="122"/>
      <c r="Z2641" s="104"/>
      <c r="AA2641" s="104"/>
      <c r="AB2641" s="104"/>
      <c r="AC2641" s="104"/>
      <c r="AD2641" s="104"/>
      <c r="AE2641" s="104"/>
      <c r="AF2641" s="104"/>
      <c r="AG2641" s="104"/>
      <c r="AH2641" s="104"/>
      <c r="AI2641" s="104"/>
      <c r="AJ2641" s="104"/>
      <c r="AK2641" s="104"/>
      <c r="AL2641" s="104"/>
      <c r="AM2641" s="104"/>
      <c r="AN2641" s="104"/>
      <c r="AO2641" s="104"/>
      <c r="AP2641" s="104"/>
      <c r="AQ2641" s="104"/>
      <c r="AR2641" s="104"/>
      <c r="AS2641" s="104"/>
      <c r="AT2641" s="104"/>
      <c r="AU2641" s="104"/>
      <c r="AV2641" s="104"/>
      <c r="AW2641" s="104"/>
      <c r="AX2641" s="104"/>
      <c r="AY2641" s="104"/>
      <c r="AZ2641" s="104"/>
      <c r="BA2641" s="104"/>
      <c r="BB2641" s="104"/>
      <c r="BC2641" s="104"/>
      <c r="BD2641" s="104"/>
      <c r="BE2641" s="104"/>
      <c r="BF2641" s="104"/>
      <c r="BG2641" s="104"/>
      <c r="BH2641" s="104"/>
      <c r="BI2641" s="104"/>
      <c r="BJ2641" s="104"/>
      <c r="BK2641" s="104"/>
      <c r="BL2641" s="104"/>
      <c r="BM2641" s="104"/>
      <c r="BN2641" s="104"/>
      <c r="BO2641" s="104"/>
      <c r="BP2641" s="104"/>
      <c r="BQ2641" s="104"/>
      <c r="BR2641" s="104"/>
      <c r="BS2641" s="104"/>
      <c r="BT2641" s="104"/>
      <c r="BU2641" s="104"/>
      <c r="BV2641" s="104"/>
      <c r="BW2641" s="104"/>
      <c r="BX2641" s="104"/>
      <c r="BY2641" s="104"/>
      <c r="BZ2641" s="104"/>
      <c r="CA2641" s="104"/>
      <c r="CB2641" s="104"/>
      <c r="CC2641" s="104"/>
      <c r="CD2641" s="104"/>
      <c r="CE2641" s="104"/>
      <c r="CF2641" s="104"/>
      <c r="CG2641" s="104"/>
      <c r="CH2641" s="104"/>
      <c r="CI2641" s="104"/>
      <c r="CJ2641" s="104"/>
      <c r="CK2641" s="104"/>
      <c r="CL2641" s="104"/>
      <c r="CM2641" s="104"/>
      <c r="CN2641" s="104"/>
      <c r="CO2641" s="104"/>
      <c r="CP2641" s="104"/>
      <c r="CQ2641" s="104"/>
      <c r="CR2641" s="104"/>
      <c r="CS2641" s="104"/>
      <c r="CT2641" s="104"/>
      <c r="CU2641" s="104"/>
      <c r="CV2641" s="104"/>
      <c r="CW2641" s="104"/>
      <c r="CX2641" s="104"/>
      <c r="CY2641" s="104"/>
      <c r="CZ2641" s="104"/>
      <c r="DA2641" s="104"/>
      <c r="DB2641" s="104"/>
      <c r="DC2641" s="104"/>
      <c r="DD2641" s="104"/>
      <c r="DE2641" s="104"/>
      <c r="DF2641" s="104"/>
      <c r="DG2641" s="104"/>
      <c r="DH2641" s="104"/>
      <c r="DI2641" s="104"/>
      <c r="DJ2641" s="107"/>
    </row>
    <row r="2642" spans="1:114" x14ac:dyDescent="0.2">
      <c r="A2642" s="164"/>
      <c r="B2642" s="165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Q2642" s="116"/>
      <c r="R2642" s="116"/>
      <c r="S2642" s="116"/>
      <c r="T2642" s="116"/>
      <c r="U2642" s="116"/>
      <c r="V2642" s="116"/>
      <c r="W2642" s="116"/>
      <c r="X2642" s="116"/>
      <c r="Y2642" s="122"/>
      <c r="Z2642" s="104"/>
      <c r="AA2642" s="104"/>
      <c r="AB2642" s="104"/>
      <c r="AC2642" s="104"/>
      <c r="AD2642" s="104"/>
      <c r="AE2642" s="104"/>
      <c r="AF2642" s="104"/>
      <c r="AG2642" s="104"/>
      <c r="AH2642" s="104"/>
      <c r="AI2642" s="104"/>
      <c r="AJ2642" s="104"/>
      <c r="AK2642" s="104"/>
      <c r="AL2642" s="104"/>
      <c r="AM2642" s="104"/>
      <c r="AN2642" s="104"/>
      <c r="AO2642" s="104"/>
      <c r="AP2642" s="104"/>
      <c r="AQ2642" s="104"/>
      <c r="AR2642" s="104"/>
      <c r="AS2642" s="104"/>
      <c r="AT2642" s="104"/>
      <c r="AU2642" s="104"/>
      <c r="AV2642" s="104"/>
      <c r="AW2642" s="104"/>
      <c r="AX2642" s="104"/>
      <c r="AY2642" s="104"/>
      <c r="AZ2642" s="104"/>
      <c r="BA2642" s="104"/>
      <c r="BB2642" s="104"/>
      <c r="BC2642" s="104"/>
      <c r="BD2642" s="104"/>
      <c r="BE2642" s="104"/>
      <c r="BF2642" s="104"/>
      <c r="BG2642" s="104"/>
      <c r="BH2642" s="104"/>
      <c r="BI2642" s="104"/>
      <c r="BJ2642" s="104"/>
      <c r="BK2642" s="104"/>
      <c r="BL2642" s="104"/>
      <c r="BM2642" s="104"/>
      <c r="BN2642" s="104"/>
      <c r="BO2642" s="104"/>
      <c r="BP2642" s="104"/>
      <c r="BQ2642" s="104"/>
      <c r="BR2642" s="104"/>
      <c r="BS2642" s="104"/>
      <c r="BT2642" s="104"/>
      <c r="BU2642" s="104"/>
      <c r="BV2642" s="104"/>
      <c r="BW2642" s="104"/>
      <c r="BX2642" s="104"/>
      <c r="BY2642" s="104"/>
      <c r="BZ2642" s="104"/>
      <c r="CA2642" s="104"/>
      <c r="CB2642" s="104"/>
      <c r="CC2642" s="104"/>
      <c r="CD2642" s="104"/>
      <c r="CE2642" s="104"/>
      <c r="CF2642" s="104"/>
      <c r="CG2642" s="104"/>
      <c r="CH2642" s="104"/>
      <c r="CI2642" s="104"/>
      <c r="CJ2642" s="104"/>
      <c r="CK2642" s="104"/>
      <c r="CL2642" s="104"/>
      <c r="CM2642" s="104"/>
      <c r="CN2642" s="104"/>
      <c r="CO2642" s="104"/>
      <c r="CP2642" s="104"/>
      <c r="CQ2642" s="104"/>
      <c r="CR2642" s="104"/>
      <c r="CS2642" s="104"/>
      <c r="CT2642" s="104"/>
      <c r="CU2642" s="104"/>
      <c r="CV2642" s="104"/>
      <c r="CW2642" s="104"/>
      <c r="CX2642" s="104"/>
      <c r="CY2642" s="104"/>
      <c r="CZ2642" s="104"/>
      <c r="DA2642" s="104"/>
      <c r="DB2642" s="104"/>
      <c r="DC2642" s="104"/>
      <c r="DD2642" s="104"/>
      <c r="DE2642" s="104"/>
      <c r="DF2642" s="104"/>
      <c r="DG2642" s="104"/>
      <c r="DH2642" s="104"/>
      <c r="DI2642" s="104"/>
      <c r="DJ2642" s="107"/>
    </row>
    <row r="2643" spans="1:114" x14ac:dyDescent="0.2">
      <c r="A2643" s="164"/>
      <c r="B2643" s="165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Q2643" s="116"/>
      <c r="R2643" s="116"/>
      <c r="S2643" s="116"/>
      <c r="T2643" s="116"/>
      <c r="U2643" s="116"/>
      <c r="V2643" s="116"/>
      <c r="W2643" s="116"/>
      <c r="X2643" s="116"/>
      <c r="Y2643" s="122"/>
      <c r="Z2643" s="104"/>
      <c r="AA2643" s="104"/>
      <c r="AB2643" s="104"/>
      <c r="AC2643" s="104"/>
      <c r="AD2643" s="104"/>
      <c r="AE2643" s="104"/>
      <c r="AF2643" s="104"/>
      <c r="AG2643" s="104"/>
      <c r="AH2643" s="104"/>
      <c r="AI2643" s="104"/>
      <c r="AJ2643" s="104"/>
      <c r="AK2643" s="104"/>
      <c r="AL2643" s="104"/>
      <c r="AM2643" s="104"/>
      <c r="AN2643" s="104"/>
      <c r="AO2643" s="104"/>
      <c r="AP2643" s="104"/>
      <c r="AQ2643" s="104"/>
      <c r="AR2643" s="104"/>
      <c r="AS2643" s="104"/>
      <c r="AT2643" s="104"/>
      <c r="AU2643" s="104"/>
      <c r="AV2643" s="104"/>
      <c r="AW2643" s="104"/>
      <c r="AX2643" s="104"/>
      <c r="AY2643" s="104"/>
      <c r="AZ2643" s="104"/>
      <c r="BA2643" s="104"/>
      <c r="BB2643" s="104"/>
      <c r="BC2643" s="104"/>
      <c r="BD2643" s="104"/>
      <c r="BE2643" s="104"/>
      <c r="BF2643" s="104"/>
      <c r="BG2643" s="104"/>
      <c r="BH2643" s="104"/>
      <c r="BI2643" s="104"/>
      <c r="BJ2643" s="104"/>
      <c r="BK2643" s="104"/>
      <c r="BL2643" s="104"/>
      <c r="BM2643" s="104"/>
      <c r="BN2643" s="104"/>
      <c r="BO2643" s="104"/>
      <c r="BP2643" s="104"/>
      <c r="BQ2643" s="104"/>
      <c r="BR2643" s="104"/>
      <c r="BS2643" s="104"/>
      <c r="BT2643" s="104"/>
      <c r="BU2643" s="104"/>
      <c r="BV2643" s="104"/>
      <c r="BW2643" s="104"/>
      <c r="BX2643" s="104"/>
      <c r="BY2643" s="104"/>
      <c r="BZ2643" s="104"/>
      <c r="CA2643" s="104"/>
      <c r="CB2643" s="104"/>
      <c r="CC2643" s="104"/>
      <c r="CD2643" s="104"/>
      <c r="CE2643" s="104"/>
      <c r="CF2643" s="104"/>
      <c r="CG2643" s="104"/>
      <c r="CH2643" s="104"/>
      <c r="CI2643" s="104"/>
      <c r="CJ2643" s="104"/>
      <c r="CK2643" s="104"/>
      <c r="CL2643" s="104"/>
      <c r="CM2643" s="104"/>
      <c r="CN2643" s="104"/>
      <c r="CO2643" s="104"/>
      <c r="CP2643" s="104"/>
      <c r="CQ2643" s="104"/>
      <c r="CR2643" s="104"/>
      <c r="CS2643" s="104"/>
      <c r="CT2643" s="104"/>
      <c r="CU2643" s="104"/>
      <c r="CV2643" s="104"/>
      <c r="CW2643" s="104"/>
      <c r="CX2643" s="104"/>
      <c r="CY2643" s="104"/>
      <c r="CZ2643" s="104"/>
      <c r="DA2643" s="104"/>
      <c r="DB2643" s="104"/>
      <c r="DC2643" s="104"/>
      <c r="DD2643" s="104"/>
      <c r="DE2643" s="104"/>
      <c r="DF2643" s="104"/>
      <c r="DG2643" s="104"/>
      <c r="DH2643" s="104"/>
      <c r="DI2643" s="104"/>
      <c r="DJ2643" s="107"/>
    </row>
    <row r="2644" spans="1:114" x14ac:dyDescent="0.2">
      <c r="A2644" s="164"/>
      <c r="B2644" s="165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Q2644" s="116"/>
      <c r="R2644" s="116"/>
      <c r="S2644" s="116"/>
      <c r="T2644" s="116"/>
      <c r="U2644" s="116"/>
      <c r="V2644" s="116"/>
      <c r="W2644" s="116"/>
      <c r="X2644" s="116"/>
      <c r="Y2644" s="122"/>
      <c r="Z2644" s="104"/>
      <c r="AA2644" s="104"/>
      <c r="AB2644" s="104"/>
      <c r="AC2644" s="104"/>
      <c r="AD2644" s="104"/>
      <c r="AE2644" s="104"/>
      <c r="AF2644" s="104"/>
      <c r="AG2644" s="104"/>
      <c r="AH2644" s="104"/>
      <c r="AI2644" s="104"/>
      <c r="AJ2644" s="104"/>
      <c r="AK2644" s="104"/>
      <c r="AL2644" s="104"/>
      <c r="AM2644" s="104"/>
      <c r="AN2644" s="104"/>
      <c r="AO2644" s="104"/>
      <c r="AP2644" s="104"/>
      <c r="AQ2644" s="104"/>
      <c r="AR2644" s="104"/>
      <c r="AS2644" s="104"/>
      <c r="AT2644" s="104"/>
      <c r="AU2644" s="104"/>
      <c r="AV2644" s="104"/>
      <c r="AW2644" s="104"/>
      <c r="AX2644" s="104"/>
      <c r="AY2644" s="104"/>
      <c r="AZ2644" s="104"/>
      <c r="BA2644" s="104"/>
      <c r="BB2644" s="104"/>
      <c r="BC2644" s="104"/>
      <c r="BD2644" s="104"/>
      <c r="BE2644" s="104"/>
      <c r="BF2644" s="104"/>
      <c r="BG2644" s="104"/>
      <c r="BH2644" s="104"/>
      <c r="BI2644" s="104"/>
      <c r="BJ2644" s="104"/>
      <c r="BK2644" s="104"/>
      <c r="BL2644" s="104"/>
      <c r="BM2644" s="104"/>
      <c r="BN2644" s="104"/>
      <c r="BO2644" s="104"/>
      <c r="BP2644" s="104"/>
      <c r="BQ2644" s="104"/>
      <c r="BR2644" s="104"/>
      <c r="BS2644" s="104"/>
      <c r="BT2644" s="104"/>
      <c r="BU2644" s="104"/>
      <c r="BV2644" s="104"/>
      <c r="BW2644" s="104"/>
      <c r="BX2644" s="104"/>
      <c r="BY2644" s="104"/>
      <c r="BZ2644" s="104"/>
      <c r="CA2644" s="104"/>
      <c r="CB2644" s="104"/>
      <c r="CC2644" s="104"/>
      <c r="CD2644" s="104"/>
      <c r="CE2644" s="104"/>
      <c r="CF2644" s="104"/>
      <c r="CG2644" s="104"/>
      <c r="CH2644" s="104"/>
      <c r="CI2644" s="104"/>
      <c r="CJ2644" s="104"/>
      <c r="CK2644" s="104"/>
      <c r="CL2644" s="104"/>
      <c r="CM2644" s="104"/>
      <c r="CN2644" s="104"/>
      <c r="CO2644" s="104"/>
      <c r="CP2644" s="104"/>
      <c r="CQ2644" s="104"/>
      <c r="CR2644" s="104"/>
      <c r="CS2644" s="104"/>
      <c r="CT2644" s="104"/>
      <c r="CU2644" s="104"/>
      <c r="CV2644" s="104"/>
      <c r="CW2644" s="104"/>
      <c r="CX2644" s="104"/>
      <c r="CY2644" s="104"/>
      <c r="CZ2644" s="104"/>
      <c r="DA2644" s="104"/>
      <c r="DB2644" s="104"/>
      <c r="DC2644" s="104"/>
      <c r="DD2644" s="104"/>
      <c r="DE2644" s="104"/>
      <c r="DF2644" s="104"/>
      <c r="DG2644" s="104"/>
      <c r="DH2644" s="104"/>
      <c r="DI2644" s="104"/>
      <c r="DJ2644" s="107"/>
    </row>
    <row r="2645" spans="1:114" x14ac:dyDescent="0.2">
      <c r="A2645" s="164"/>
      <c r="B2645" s="165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Q2645" s="116"/>
      <c r="R2645" s="116"/>
      <c r="S2645" s="116"/>
      <c r="T2645" s="116"/>
      <c r="U2645" s="116"/>
      <c r="V2645" s="116"/>
      <c r="W2645" s="116"/>
      <c r="X2645" s="116"/>
      <c r="Y2645" s="122"/>
      <c r="Z2645" s="104"/>
      <c r="AA2645" s="104"/>
      <c r="AB2645" s="104"/>
      <c r="AC2645" s="104"/>
      <c r="AD2645" s="104"/>
      <c r="AE2645" s="104"/>
      <c r="AF2645" s="104"/>
      <c r="AG2645" s="104"/>
      <c r="AH2645" s="104"/>
      <c r="AI2645" s="104"/>
      <c r="AJ2645" s="104"/>
      <c r="AK2645" s="104"/>
      <c r="AL2645" s="104"/>
      <c r="AM2645" s="104"/>
      <c r="AN2645" s="104"/>
      <c r="AO2645" s="104"/>
      <c r="AP2645" s="104"/>
      <c r="AQ2645" s="104"/>
      <c r="AR2645" s="104"/>
      <c r="AS2645" s="104"/>
      <c r="AT2645" s="104"/>
      <c r="AU2645" s="104"/>
      <c r="AV2645" s="104"/>
      <c r="AW2645" s="104"/>
      <c r="AX2645" s="104"/>
      <c r="AY2645" s="104"/>
      <c r="AZ2645" s="104"/>
      <c r="BA2645" s="104"/>
      <c r="BB2645" s="104"/>
      <c r="BC2645" s="104"/>
      <c r="BD2645" s="104"/>
      <c r="BE2645" s="104"/>
      <c r="BF2645" s="104"/>
      <c r="BG2645" s="104"/>
      <c r="BH2645" s="104"/>
      <c r="BI2645" s="104"/>
      <c r="BJ2645" s="104"/>
      <c r="BK2645" s="104"/>
      <c r="BL2645" s="104"/>
      <c r="BM2645" s="104"/>
      <c r="BN2645" s="104"/>
      <c r="BO2645" s="104"/>
      <c r="BP2645" s="104"/>
      <c r="BQ2645" s="104"/>
      <c r="BR2645" s="104"/>
      <c r="BS2645" s="104"/>
      <c r="BT2645" s="104"/>
      <c r="BU2645" s="104"/>
      <c r="BV2645" s="104"/>
      <c r="BW2645" s="104"/>
      <c r="BX2645" s="104"/>
      <c r="BY2645" s="104"/>
      <c r="BZ2645" s="104"/>
      <c r="CA2645" s="104"/>
      <c r="CB2645" s="104"/>
      <c r="CC2645" s="104"/>
      <c r="CD2645" s="104"/>
      <c r="CE2645" s="104"/>
      <c r="CF2645" s="104"/>
      <c r="CG2645" s="104"/>
      <c r="CH2645" s="104"/>
      <c r="CI2645" s="104"/>
      <c r="CJ2645" s="104"/>
      <c r="CK2645" s="104"/>
      <c r="CL2645" s="104"/>
      <c r="CM2645" s="104"/>
      <c r="CN2645" s="104"/>
      <c r="CO2645" s="104"/>
      <c r="CP2645" s="104"/>
      <c r="CQ2645" s="104"/>
      <c r="CR2645" s="104"/>
      <c r="CS2645" s="104"/>
      <c r="CT2645" s="104"/>
      <c r="CU2645" s="104"/>
      <c r="CV2645" s="104"/>
      <c r="CW2645" s="104"/>
      <c r="CX2645" s="104"/>
      <c r="CY2645" s="104"/>
      <c r="CZ2645" s="104"/>
      <c r="DA2645" s="104"/>
      <c r="DB2645" s="104"/>
      <c r="DC2645" s="104"/>
      <c r="DD2645" s="104"/>
      <c r="DE2645" s="104"/>
      <c r="DF2645" s="104"/>
      <c r="DG2645" s="104"/>
      <c r="DH2645" s="104"/>
      <c r="DI2645" s="104"/>
      <c r="DJ2645" s="107"/>
    </row>
    <row r="2646" spans="1:114" x14ac:dyDescent="0.2">
      <c r="A2646" s="164"/>
      <c r="B2646" s="165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Q2646" s="116"/>
      <c r="R2646" s="116"/>
      <c r="S2646" s="116"/>
      <c r="T2646" s="116"/>
      <c r="U2646" s="116"/>
      <c r="V2646" s="116"/>
      <c r="W2646" s="116"/>
      <c r="X2646" s="116"/>
      <c r="Y2646" s="122"/>
      <c r="Z2646" s="104"/>
      <c r="AA2646" s="104"/>
      <c r="AB2646" s="104"/>
      <c r="AC2646" s="104"/>
      <c r="AD2646" s="104"/>
      <c r="AE2646" s="104"/>
      <c r="AF2646" s="104"/>
      <c r="AG2646" s="104"/>
      <c r="AH2646" s="104"/>
      <c r="AI2646" s="104"/>
      <c r="AJ2646" s="104"/>
      <c r="AK2646" s="104"/>
      <c r="AL2646" s="104"/>
      <c r="AM2646" s="104"/>
      <c r="AN2646" s="104"/>
      <c r="AO2646" s="104"/>
      <c r="AP2646" s="104"/>
      <c r="AQ2646" s="104"/>
      <c r="AR2646" s="104"/>
      <c r="AS2646" s="104"/>
      <c r="AT2646" s="104"/>
      <c r="AU2646" s="104"/>
      <c r="AV2646" s="104"/>
      <c r="AW2646" s="104"/>
      <c r="AX2646" s="104"/>
      <c r="AY2646" s="104"/>
      <c r="AZ2646" s="104"/>
      <c r="BA2646" s="104"/>
      <c r="BB2646" s="104"/>
      <c r="BC2646" s="104"/>
      <c r="BD2646" s="104"/>
      <c r="BE2646" s="104"/>
      <c r="BF2646" s="104"/>
      <c r="BG2646" s="104"/>
      <c r="BH2646" s="104"/>
      <c r="BI2646" s="104"/>
      <c r="BJ2646" s="104"/>
      <c r="BK2646" s="104"/>
      <c r="BL2646" s="104"/>
      <c r="BM2646" s="104"/>
      <c r="BN2646" s="104"/>
      <c r="BO2646" s="104"/>
      <c r="BP2646" s="104"/>
      <c r="BQ2646" s="104"/>
      <c r="BR2646" s="104"/>
      <c r="BS2646" s="104"/>
      <c r="BT2646" s="104"/>
      <c r="BU2646" s="104"/>
      <c r="BV2646" s="104"/>
      <c r="BW2646" s="104"/>
      <c r="BX2646" s="104"/>
      <c r="BY2646" s="104"/>
      <c r="BZ2646" s="104"/>
      <c r="CA2646" s="104"/>
      <c r="CB2646" s="104"/>
      <c r="CC2646" s="104"/>
      <c r="CD2646" s="104"/>
      <c r="CE2646" s="104"/>
      <c r="CF2646" s="104"/>
      <c r="CG2646" s="104"/>
      <c r="CH2646" s="104"/>
      <c r="CI2646" s="104"/>
      <c r="CJ2646" s="104"/>
      <c r="CK2646" s="104"/>
      <c r="CL2646" s="104"/>
      <c r="CM2646" s="104"/>
      <c r="CN2646" s="104"/>
      <c r="CO2646" s="104"/>
      <c r="CP2646" s="104"/>
      <c r="CQ2646" s="104"/>
      <c r="CR2646" s="104"/>
      <c r="CS2646" s="104"/>
      <c r="CT2646" s="104"/>
      <c r="CU2646" s="104"/>
      <c r="CV2646" s="104"/>
      <c r="CW2646" s="104"/>
      <c r="CX2646" s="104"/>
      <c r="CY2646" s="104"/>
      <c r="CZ2646" s="104"/>
      <c r="DA2646" s="104"/>
      <c r="DB2646" s="104"/>
      <c r="DC2646" s="104"/>
      <c r="DD2646" s="104"/>
      <c r="DE2646" s="104"/>
      <c r="DF2646" s="104"/>
      <c r="DG2646" s="104"/>
      <c r="DH2646" s="104"/>
      <c r="DI2646" s="104"/>
      <c r="DJ2646" s="107"/>
    </row>
    <row r="2647" spans="1:114" x14ac:dyDescent="0.2">
      <c r="A2647" s="164"/>
      <c r="B2647" s="165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Q2647" s="116"/>
      <c r="R2647" s="116"/>
      <c r="S2647" s="116"/>
      <c r="T2647" s="116"/>
      <c r="U2647" s="116"/>
      <c r="V2647" s="116"/>
      <c r="W2647" s="116"/>
      <c r="X2647" s="116"/>
      <c r="Y2647" s="122"/>
      <c r="Z2647" s="104"/>
      <c r="AA2647" s="104"/>
      <c r="AB2647" s="104"/>
      <c r="AC2647" s="104"/>
      <c r="AD2647" s="104"/>
      <c r="AE2647" s="104"/>
      <c r="AF2647" s="104"/>
      <c r="AG2647" s="104"/>
      <c r="AH2647" s="104"/>
      <c r="AI2647" s="104"/>
      <c r="AJ2647" s="104"/>
      <c r="AK2647" s="104"/>
      <c r="AL2647" s="104"/>
      <c r="AM2647" s="104"/>
      <c r="AN2647" s="104"/>
      <c r="AO2647" s="104"/>
      <c r="AP2647" s="104"/>
      <c r="AQ2647" s="104"/>
      <c r="AR2647" s="104"/>
      <c r="AS2647" s="104"/>
      <c r="AT2647" s="104"/>
      <c r="AU2647" s="104"/>
      <c r="AV2647" s="104"/>
      <c r="AW2647" s="104"/>
      <c r="AX2647" s="104"/>
      <c r="AY2647" s="104"/>
      <c r="AZ2647" s="104"/>
      <c r="BA2647" s="104"/>
      <c r="BB2647" s="104"/>
      <c r="BC2647" s="104"/>
      <c r="BD2647" s="104"/>
      <c r="BE2647" s="104"/>
      <c r="BF2647" s="104"/>
      <c r="BG2647" s="104"/>
      <c r="BH2647" s="104"/>
      <c r="BI2647" s="104"/>
      <c r="BJ2647" s="104"/>
      <c r="BK2647" s="104"/>
      <c r="BL2647" s="104"/>
      <c r="BM2647" s="104"/>
      <c r="BN2647" s="104"/>
      <c r="BO2647" s="104"/>
      <c r="BP2647" s="104"/>
      <c r="BQ2647" s="104"/>
      <c r="BR2647" s="104"/>
      <c r="BS2647" s="104"/>
      <c r="BT2647" s="104"/>
      <c r="BU2647" s="104"/>
      <c r="BV2647" s="104"/>
      <c r="BW2647" s="104"/>
      <c r="BX2647" s="104"/>
      <c r="BY2647" s="104"/>
      <c r="BZ2647" s="104"/>
      <c r="CA2647" s="104"/>
      <c r="CB2647" s="104"/>
      <c r="CC2647" s="104"/>
      <c r="CD2647" s="104"/>
      <c r="CE2647" s="104"/>
      <c r="CF2647" s="104"/>
      <c r="CG2647" s="104"/>
      <c r="CH2647" s="104"/>
      <c r="CI2647" s="104"/>
      <c r="CJ2647" s="104"/>
      <c r="CK2647" s="104"/>
      <c r="CL2647" s="104"/>
      <c r="CM2647" s="104"/>
      <c r="CN2647" s="104"/>
      <c r="CO2647" s="104"/>
      <c r="CP2647" s="104"/>
      <c r="CQ2647" s="104"/>
      <c r="CR2647" s="104"/>
      <c r="CS2647" s="104"/>
      <c r="CT2647" s="104"/>
      <c r="CU2647" s="104"/>
      <c r="CV2647" s="104"/>
      <c r="CW2647" s="104"/>
      <c r="CX2647" s="104"/>
      <c r="CY2647" s="104"/>
      <c r="CZ2647" s="104"/>
      <c r="DA2647" s="104"/>
      <c r="DB2647" s="104"/>
      <c r="DC2647" s="104"/>
      <c r="DD2647" s="104"/>
      <c r="DE2647" s="104"/>
      <c r="DF2647" s="104"/>
      <c r="DG2647" s="104"/>
      <c r="DH2647" s="104"/>
      <c r="DI2647" s="104"/>
      <c r="DJ2647" s="107"/>
    </row>
    <row r="2648" spans="1:114" x14ac:dyDescent="0.2">
      <c r="A2648" s="164"/>
      <c r="B2648" s="165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Q2648" s="116"/>
      <c r="R2648" s="116"/>
      <c r="S2648" s="116"/>
      <c r="T2648" s="116"/>
      <c r="U2648" s="116"/>
      <c r="V2648" s="116"/>
      <c r="W2648" s="116"/>
      <c r="X2648" s="116"/>
      <c r="Y2648" s="122"/>
      <c r="Z2648" s="104"/>
      <c r="AA2648" s="104"/>
      <c r="AB2648" s="104"/>
      <c r="AC2648" s="104"/>
      <c r="AD2648" s="104"/>
      <c r="AE2648" s="104"/>
      <c r="AF2648" s="104"/>
      <c r="AG2648" s="104"/>
      <c r="AH2648" s="104"/>
      <c r="AI2648" s="104"/>
      <c r="AJ2648" s="104"/>
      <c r="AK2648" s="104"/>
      <c r="AL2648" s="104"/>
      <c r="AM2648" s="104"/>
      <c r="AN2648" s="104"/>
      <c r="AO2648" s="104"/>
      <c r="AP2648" s="104"/>
      <c r="AQ2648" s="104"/>
      <c r="AR2648" s="104"/>
      <c r="AS2648" s="104"/>
      <c r="AT2648" s="104"/>
      <c r="AU2648" s="104"/>
      <c r="AV2648" s="104"/>
      <c r="AW2648" s="104"/>
      <c r="AX2648" s="104"/>
      <c r="AY2648" s="104"/>
      <c r="AZ2648" s="104"/>
      <c r="BA2648" s="104"/>
      <c r="BB2648" s="104"/>
      <c r="BC2648" s="104"/>
      <c r="BD2648" s="104"/>
      <c r="BE2648" s="104"/>
      <c r="BF2648" s="104"/>
      <c r="BG2648" s="104"/>
      <c r="BH2648" s="104"/>
      <c r="BI2648" s="104"/>
      <c r="BJ2648" s="104"/>
      <c r="BK2648" s="104"/>
      <c r="BL2648" s="104"/>
      <c r="BM2648" s="104"/>
      <c r="BN2648" s="104"/>
      <c r="BO2648" s="104"/>
      <c r="BP2648" s="104"/>
      <c r="BQ2648" s="104"/>
      <c r="BR2648" s="104"/>
      <c r="BS2648" s="104"/>
      <c r="BT2648" s="104"/>
      <c r="BU2648" s="104"/>
      <c r="BV2648" s="104"/>
      <c r="BW2648" s="104"/>
      <c r="BX2648" s="104"/>
      <c r="BY2648" s="104"/>
      <c r="BZ2648" s="104"/>
      <c r="CA2648" s="104"/>
      <c r="CB2648" s="104"/>
      <c r="CC2648" s="104"/>
      <c r="CD2648" s="104"/>
      <c r="CE2648" s="104"/>
      <c r="CF2648" s="104"/>
      <c r="CG2648" s="104"/>
      <c r="CH2648" s="104"/>
      <c r="CI2648" s="104"/>
      <c r="CJ2648" s="104"/>
      <c r="CK2648" s="104"/>
      <c r="CL2648" s="104"/>
      <c r="CM2648" s="104"/>
      <c r="CN2648" s="104"/>
      <c r="CO2648" s="104"/>
      <c r="CP2648" s="104"/>
      <c r="CQ2648" s="104"/>
      <c r="CR2648" s="104"/>
      <c r="CS2648" s="104"/>
      <c r="CT2648" s="104"/>
      <c r="CU2648" s="104"/>
      <c r="CV2648" s="104"/>
      <c r="CW2648" s="104"/>
      <c r="CX2648" s="104"/>
      <c r="CY2648" s="104"/>
      <c r="CZ2648" s="104"/>
      <c r="DA2648" s="104"/>
      <c r="DB2648" s="104"/>
      <c r="DC2648" s="104"/>
      <c r="DD2648" s="104"/>
      <c r="DE2648" s="104"/>
      <c r="DF2648" s="104"/>
      <c r="DG2648" s="104"/>
      <c r="DH2648" s="104"/>
      <c r="DI2648" s="104"/>
      <c r="DJ2648" s="107"/>
    </row>
    <row r="2649" spans="1:114" x14ac:dyDescent="0.2">
      <c r="A2649" s="164"/>
      <c r="B2649" s="165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Q2649" s="116"/>
      <c r="R2649" s="116"/>
      <c r="S2649" s="116"/>
      <c r="T2649" s="116"/>
      <c r="U2649" s="116"/>
      <c r="V2649" s="116"/>
      <c r="W2649" s="116"/>
      <c r="X2649" s="116"/>
      <c r="Y2649" s="122"/>
      <c r="Z2649" s="104"/>
      <c r="AA2649" s="104"/>
      <c r="AB2649" s="104"/>
      <c r="AC2649" s="104"/>
      <c r="AD2649" s="104"/>
      <c r="AE2649" s="104"/>
      <c r="AF2649" s="104"/>
      <c r="AG2649" s="104"/>
      <c r="AH2649" s="104"/>
      <c r="AI2649" s="104"/>
      <c r="AJ2649" s="104"/>
      <c r="AK2649" s="104"/>
      <c r="AL2649" s="104"/>
      <c r="AM2649" s="104"/>
      <c r="AN2649" s="104"/>
      <c r="AO2649" s="104"/>
      <c r="AP2649" s="104"/>
      <c r="AQ2649" s="104"/>
      <c r="AR2649" s="104"/>
      <c r="AS2649" s="104"/>
      <c r="AT2649" s="104"/>
      <c r="AU2649" s="104"/>
      <c r="AV2649" s="104"/>
      <c r="AW2649" s="104"/>
      <c r="AX2649" s="104"/>
      <c r="AY2649" s="104"/>
      <c r="AZ2649" s="104"/>
      <c r="BA2649" s="104"/>
      <c r="BB2649" s="104"/>
      <c r="BC2649" s="104"/>
      <c r="BD2649" s="104"/>
      <c r="BE2649" s="104"/>
      <c r="BF2649" s="104"/>
      <c r="BG2649" s="104"/>
      <c r="BH2649" s="104"/>
      <c r="BI2649" s="104"/>
      <c r="BJ2649" s="104"/>
      <c r="BK2649" s="104"/>
      <c r="BL2649" s="104"/>
      <c r="BM2649" s="104"/>
      <c r="BN2649" s="104"/>
      <c r="BO2649" s="104"/>
      <c r="BP2649" s="104"/>
      <c r="BQ2649" s="104"/>
      <c r="BR2649" s="104"/>
      <c r="BS2649" s="104"/>
      <c r="BT2649" s="104"/>
      <c r="BU2649" s="104"/>
      <c r="BV2649" s="104"/>
      <c r="BW2649" s="104"/>
      <c r="BX2649" s="104"/>
      <c r="BY2649" s="104"/>
      <c r="BZ2649" s="104"/>
      <c r="CA2649" s="104"/>
      <c r="CB2649" s="104"/>
      <c r="CC2649" s="104"/>
      <c r="CD2649" s="104"/>
      <c r="CE2649" s="104"/>
      <c r="CF2649" s="104"/>
      <c r="CG2649" s="104"/>
      <c r="CH2649" s="104"/>
      <c r="CI2649" s="104"/>
      <c r="CJ2649" s="104"/>
      <c r="CK2649" s="104"/>
      <c r="CL2649" s="104"/>
      <c r="CM2649" s="104"/>
      <c r="CN2649" s="104"/>
      <c r="CO2649" s="104"/>
      <c r="CP2649" s="104"/>
      <c r="CQ2649" s="104"/>
      <c r="CR2649" s="104"/>
      <c r="CS2649" s="104"/>
      <c r="CT2649" s="104"/>
      <c r="CU2649" s="104"/>
      <c r="CV2649" s="104"/>
      <c r="CW2649" s="104"/>
      <c r="CX2649" s="104"/>
      <c r="CY2649" s="104"/>
      <c r="CZ2649" s="104"/>
      <c r="DA2649" s="104"/>
      <c r="DB2649" s="104"/>
      <c r="DC2649" s="104"/>
      <c r="DD2649" s="104"/>
      <c r="DE2649" s="104"/>
      <c r="DF2649" s="104"/>
      <c r="DG2649" s="104"/>
      <c r="DH2649" s="104"/>
      <c r="DI2649" s="104"/>
      <c r="DJ2649" s="107"/>
    </row>
    <row r="2650" spans="1:114" x14ac:dyDescent="0.2">
      <c r="A2650" s="164"/>
      <c r="B2650" s="165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Q2650" s="116"/>
      <c r="R2650" s="116"/>
      <c r="S2650" s="116"/>
      <c r="T2650" s="116"/>
      <c r="U2650" s="116"/>
      <c r="V2650" s="116"/>
      <c r="W2650" s="116"/>
      <c r="X2650" s="116"/>
      <c r="Y2650" s="122"/>
      <c r="Z2650" s="104"/>
      <c r="AA2650" s="104"/>
      <c r="AB2650" s="104"/>
      <c r="AC2650" s="104"/>
      <c r="AD2650" s="104"/>
      <c r="AE2650" s="104"/>
      <c r="AF2650" s="104"/>
      <c r="AG2650" s="104"/>
      <c r="AH2650" s="104"/>
      <c r="AI2650" s="104"/>
      <c r="AJ2650" s="104"/>
      <c r="AK2650" s="104"/>
      <c r="AL2650" s="104"/>
      <c r="AM2650" s="104"/>
      <c r="AN2650" s="104"/>
      <c r="AO2650" s="104"/>
      <c r="AP2650" s="104"/>
      <c r="AQ2650" s="104"/>
      <c r="AR2650" s="104"/>
      <c r="AS2650" s="104"/>
      <c r="AT2650" s="104"/>
      <c r="AU2650" s="104"/>
      <c r="AV2650" s="104"/>
      <c r="AW2650" s="104"/>
      <c r="AX2650" s="104"/>
      <c r="AY2650" s="104"/>
      <c r="AZ2650" s="104"/>
      <c r="BA2650" s="104"/>
      <c r="BB2650" s="104"/>
      <c r="BC2650" s="104"/>
      <c r="BD2650" s="104"/>
      <c r="BE2650" s="104"/>
      <c r="BF2650" s="104"/>
      <c r="BG2650" s="104"/>
      <c r="BH2650" s="104"/>
      <c r="BI2650" s="104"/>
      <c r="BJ2650" s="104"/>
      <c r="BK2650" s="104"/>
      <c r="BL2650" s="104"/>
      <c r="BM2650" s="104"/>
      <c r="BN2650" s="104"/>
      <c r="BO2650" s="104"/>
      <c r="BP2650" s="104"/>
      <c r="BQ2650" s="104"/>
      <c r="BR2650" s="104"/>
      <c r="BS2650" s="104"/>
      <c r="BT2650" s="104"/>
      <c r="BU2650" s="104"/>
      <c r="BV2650" s="104"/>
      <c r="BW2650" s="104"/>
      <c r="BX2650" s="104"/>
      <c r="BY2650" s="104"/>
      <c r="BZ2650" s="104"/>
      <c r="CA2650" s="104"/>
      <c r="CB2650" s="104"/>
      <c r="CC2650" s="104"/>
      <c r="CD2650" s="104"/>
      <c r="CE2650" s="104"/>
      <c r="CF2650" s="104"/>
      <c r="CG2650" s="104"/>
      <c r="CH2650" s="104"/>
      <c r="CI2650" s="104"/>
      <c r="CJ2650" s="104"/>
      <c r="CK2650" s="104"/>
      <c r="CL2650" s="104"/>
      <c r="CM2650" s="104"/>
      <c r="CN2650" s="104"/>
      <c r="CO2650" s="104"/>
      <c r="CP2650" s="104"/>
      <c r="CQ2650" s="104"/>
      <c r="CR2650" s="104"/>
      <c r="CS2650" s="104"/>
      <c r="CT2650" s="104"/>
      <c r="CU2650" s="104"/>
      <c r="CV2650" s="104"/>
      <c r="CW2650" s="104"/>
      <c r="CX2650" s="104"/>
      <c r="CY2650" s="104"/>
      <c r="CZ2650" s="104"/>
      <c r="DA2650" s="104"/>
      <c r="DB2650" s="104"/>
      <c r="DC2650" s="104"/>
      <c r="DD2650" s="104"/>
      <c r="DE2650" s="104"/>
      <c r="DF2650" s="104"/>
      <c r="DG2650" s="104"/>
      <c r="DH2650" s="104"/>
      <c r="DI2650" s="104"/>
      <c r="DJ2650" s="107"/>
    </row>
    <row r="2651" spans="1:114" x14ac:dyDescent="0.2">
      <c r="A2651" s="164"/>
      <c r="B2651" s="165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Q2651" s="116"/>
      <c r="R2651" s="116"/>
      <c r="S2651" s="116"/>
      <c r="T2651" s="116"/>
      <c r="U2651" s="116"/>
      <c r="V2651" s="116"/>
      <c r="W2651" s="116"/>
      <c r="X2651" s="116"/>
      <c r="Y2651" s="122"/>
      <c r="Z2651" s="104"/>
      <c r="AA2651" s="104"/>
      <c r="AB2651" s="104"/>
      <c r="AC2651" s="104"/>
      <c r="AD2651" s="104"/>
      <c r="AE2651" s="104"/>
      <c r="AF2651" s="104"/>
      <c r="AG2651" s="104"/>
      <c r="AH2651" s="104"/>
      <c r="AI2651" s="104"/>
      <c r="AJ2651" s="104"/>
      <c r="AK2651" s="104"/>
      <c r="AL2651" s="104"/>
      <c r="AM2651" s="104"/>
      <c r="AN2651" s="104"/>
      <c r="AO2651" s="104"/>
      <c r="AP2651" s="104"/>
      <c r="AQ2651" s="104"/>
      <c r="AR2651" s="104"/>
      <c r="AS2651" s="104"/>
      <c r="AT2651" s="104"/>
      <c r="AU2651" s="104"/>
      <c r="AV2651" s="104"/>
      <c r="AW2651" s="104"/>
      <c r="AX2651" s="104"/>
      <c r="AY2651" s="104"/>
      <c r="AZ2651" s="104"/>
      <c r="BA2651" s="104"/>
      <c r="BB2651" s="104"/>
      <c r="BC2651" s="104"/>
      <c r="BD2651" s="104"/>
      <c r="BE2651" s="104"/>
      <c r="BF2651" s="104"/>
      <c r="BG2651" s="104"/>
      <c r="BH2651" s="104"/>
      <c r="BI2651" s="104"/>
      <c r="BJ2651" s="104"/>
      <c r="BK2651" s="104"/>
      <c r="BL2651" s="104"/>
      <c r="BM2651" s="104"/>
      <c r="BN2651" s="104"/>
      <c r="BO2651" s="104"/>
      <c r="BP2651" s="104"/>
      <c r="BQ2651" s="104"/>
      <c r="BR2651" s="104"/>
      <c r="BS2651" s="104"/>
      <c r="BT2651" s="104"/>
      <c r="BU2651" s="104"/>
      <c r="BV2651" s="104"/>
      <c r="BW2651" s="104"/>
      <c r="BX2651" s="104"/>
      <c r="BY2651" s="104"/>
      <c r="BZ2651" s="104"/>
      <c r="CA2651" s="104"/>
      <c r="CB2651" s="104"/>
      <c r="CC2651" s="104"/>
      <c r="CD2651" s="104"/>
      <c r="CE2651" s="104"/>
      <c r="CF2651" s="104"/>
      <c r="CG2651" s="104"/>
      <c r="CH2651" s="104"/>
      <c r="CI2651" s="104"/>
      <c r="CJ2651" s="104"/>
      <c r="CK2651" s="104"/>
      <c r="CL2651" s="104"/>
      <c r="CM2651" s="104"/>
      <c r="CN2651" s="104"/>
      <c r="CO2651" s="104"/>
      <c r="CP2651" s="104"/>
      <c r="CQ2651" s="104"/>
      <c r="CR2651" s="104"/>
      <c r="CS2651" s="104"/>
      <c r="CT2651" s="104"/>
      <c r="CU2651" s="104"/>
      <c r="CV2651" s="104"/>
      <c r="CW2651" s="104"/>
      <c r="CX2651" s="104"/>
      <c r="CY2651" s="104"/>
      <c r="CZ2651" s="104"/>
      <c r="DA2651" s="104"/>
      <c r="DB2651" s="104"/>
      <c r="DC2651" s="104"/>
      <c r="DD2651" s="104"/>
      <c r="DE2651" s="104"/>
      <c r="DF2651" s="104"/>
      <c r="DG2651" s="104"/>
      <c r="DH2651" s="104"/>
      <c r="DI2651" s="104"/>
      <c r="DJ2651" s="107"/>
    </row>
    <row r="2652" spans="1:114" x14ac:dyDescent="0.2">
      <c r="A2652" s="164"/>
      <c r="B2652" s="165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Q2652" s="116"/>
      <c r="R2652" s="116"/>
      <c r="S2652" s="116"/>
      <c r="T2652" s="116"/>
      <c r="U2652" s="116"/>
      <c r="V2652" s="116"/>
      <c r="W2652" s="116"/>
      <c r="X2652" s="116"/>
      <c r="Y2652" s="122"/>
      <c r="Z2652" s="104"/>
      <c r="AA2652" s="104"/>
      <c r="AB2652" s="104"/>
      <c r="AC2652" s="104"/>
      <c r="AD2652" s="104"/>
      <c r="AE2652" s="104"/>
      <c r="AF2652" s="104"/>
      <c r="AG2652" s="104"/>
      <c r="AH2652" s="104"/>
      <c r="AI2652" s="104"/>
      <c r="AJ2652" s="104"/>
      <c r="AK2652" s="104"/>
      <c r="AL2652" s="104"/>
      <c r="AM2652" s="104"/>
      <c r="AN2652" s="104"/>
      <c r="AO2652" s="104"/>
      <c r="AP2652" s="104"/>
      <c r="AQ2652" s="104"/>
      <c r="AR2652" s="104"/>
      <c r="AS2652" s="104"/>
      <c r="AT2652" s="104"/>
      <c r="AU2652" s="104"/>
      <c r="AV2652" s="104"/>
      <c r="AW2652" s="104"/>
      <c r="AX2652" s="104"/>
      <c r="AY2652" s="104"/>
      <c r="AZ2652" s="104"/>
      <c r="BA2652" s="104"/>
      <c r="BB2652" s="104"/>
      <c r="BC2652" s="104"/>
      <c r="BD2652" s="104"/>
      <c r="BE2652" s="104"/>
      <c r="BF2652" s="104"/>
      <c r="BG2652" s="104"/>
      <c r="BH2652" s="104"/>
      <c r="BI2652" s="104"/>
      <c r="BJ2652" s="104"/>
      <c r="BK2652" s="104"/>
      <c r="BL2652" s="104"/>
      <c r="BM2652" s="104"/>
      <c r="BN2652" s="104"/>
      <c r="BO2652" s="104"/>
      <c r="BP2652" s="104"/>
      <c r="BQ2652" s="104"/>
      <c r="BR2652" s="104"/>
      <c r="BS2652" s="104"/>
      <c r="BT2652" s="104"/>
      <c r="BU2652" s="104"/>
      <c r="BV2652" s="104"/>
      <c r="BW2652" s="104"/>
      <c r="BX2652" s="104"/>
      <c r="BY2652" s="104"/>
      <c r="BZ2652" s="104"/>
      <c r="CA2652" s="104"/>
      <c r="CB2652" s="104"/>
      <c r="CC2652" s="104"/>
      <c r="CD2652" s="104"/>
      <c r="CE2652" s="104"/>
      <c r="CF2652" s="104"/>
      <c r="CG2652" s="104"/>
      <c r="CH2652" s="104"/>
      <c r="CI2652" s="104"/>
      <c r="CJ2652" s="104"/>
      <c r="CK2652" s="104"/>
      <c r="CL2652" s="104"/>
      <c r="CM2652" s="104"/>
      <c r="CN2652" s="104"/>
      <c r="CO2652" s="104"/>
      <c r="CP2652" s="104"/>
      <c r="CQ2652" s="104"/>
      <c r="CR2652" s="104"/>
      <c r="CS2652" s="104"/>
      <c r="CT2652" s="104"/>
      <c r="CU2652" s="104"/>
      <c r="CV2652" s="104"/>
      <c r="CW2652" s="104"/>
      <c r="CX2652" s="104"/>
      <c r="CY2652" s="104"/>
      <c r="CZ2652" s="104"/>
      <c r="DA2652" s="104"/>
      <c r="DB2652" s="104"/>
      <c r="DC2652" s="104"/>
      <c r="DD2652" s="104"/>
      <c r="DE2652" s="104"/>
      <c r="DF2652" s="104"/>
      <c r="DG2652" s="104"/>
      <c r="DH2652" s="104"/>
      <c r="DI2652" s="104"/>
      <c r="DJ2652" s="107"/>
    </row>
    <row r="2653" spans="1:114" x14ac:dyDescent="0.2">
      <c r="A2653" s="164"/>
      <c r="B2653" s="165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Q2653" s="116"/>
      <c r="R2653" s="116"/>
      <c r="S2653" s="116"/>
      <c r="T2653" s="116"/>
      <c r="U2653" s="116"/>
      <c r="V2653" s="116"/>
      <c r="W2653" s="116"/>
      <c r="X2653" s="116"/>
      <c r="Y2653" s="122"/>
      <c r="Z2653" s="104"/>
      <c r="AA2653" s="104"/>
      <c r="AB2653" s="104"/>
      <c r="AC2653" s="104"/>
      <c r="AD2653" s="104"/>
      <c r="AE2653" s="104"/>
      <c r="AF2653" s="104"/>
      <c r="AG2653" s="104"/>
      <c r="AH2653" s="104"/>
      <c r="AI2653" s="104"/>
      <c r="AJ2653" s="104"/>
      <c r="AK2653" s="104"/>
      <c r="AL2653" s="104"/>
      <c r="AM2653" s="104"/>
      <c r="AN2653" s="104"/>
      <c r="AO2653" s="104"/>
      <c r="AP2653" s="104"/>
      <c r="AQ2653" s="104"/>
      <c r="AR2653" s="104"/>
      <c r="AS2653" s="104"/>
      <c r="AT2653" s="104"/>
      <c r="AU2653" s="104"/>
      <c r="AV2653" s="104"/>
      <c r="AW2653" s="104"/>
      <c r="AX2653" s="104"/>
      <c r="AY2653" s="104"/>
      <c r="AZ2653" s="104"/>
      <c r="BA2653" s="104"/>
      <c r="BB2653" s="104"/>
      <c r="BC2653" s="104"/>
      <c r="BD2653" s="104"/>
      <c r="BE2653" s="104"/>
      <c r="BF2653" s="104"/>
      <c r="BG2653" s="104"/>
      <c r="BH2653" s="104"/>
      <c r="BI2653" s="104"/>
      <c r="BJ2653" s="104"/>
      <c r="BK2653" s="104"/>
      <c r="BL2653" s="104"/>
      <c r="BM2653" s="104"/>
      <c r="BN2653" s="104"/>
      <c r="BO2653" s="104"/>
      <c r="BP2653" s="104"/>
      <c r="BQ2653" s="104"/>
      <c r="BR2653" s="104"/>
      <c r="BS2653" s="104"/>
      <c r="BT2653" s="104"/>
      <c r="BU2653" s="104"/>
      <c r="BV2653" s="104"/>
      <c r="BW2653" s="104"/>
      <c r="BX2653" s="104"/>
      <c r="BY2653" s="104"/>
      <c r="BZ2653" s="104"/>
      <c r="CA2653" s="104"/>
      <c r="CB2653" s="104"/>
      <c r="CC2653" s="104"/>
      <c r="CD2653" s="104"/>
      <c r="CE2653" s="104"/>
      <c r="CF2653" s="104"/>
      <c r="CG2653" s="104"/>
      <c r="CH2653" s="104"/>
      <c r="CI2653" s="104"/>
      <c r="CJ2653" s="104"/>
      <c r="CK2653" s="104"/>
      <c r="CL2653" s="104"/>
      <c r="CM2653" s="104"/>
      <c r="CN2653" s="104"/>
      <c r="CO2653" s="104"/>
      <c r="CP2653" s="104"/>
      <c r="CQ2653" s="104"/>
      <c r="CR2653" s="104"/>
      <c r="CS2653" s="104"/>
      <c r="CT2653" s="104"/>
      <c r="CU2653" s="104"/>
      <c r="CV2653" s="104"/>
      <c r="CW2653" s="104"/>
      <c r="CX2653" s="104"/>
      <c r="CY2653" s="104"/>
      <c r="CZ2653" s="104"/>
      <c r="DA2653" s="104"/>
      <c r="DB2653" s="104"/>
      <c r="DC2653" s="104"/>
      <c r="DD2653" s="104"/>
      <c r="DE2653" s="104"/>
      <c r="DF2653" s="104"/>
      <c r="DG2653" s="104"/>
      <c r="DH2653" s="104"/>
      <c r="DI2653" s="104"/>
      <c r="DJ2653" s="107"/>
    </row>
    <row r="2654" spans="1:114" x14ac:dyDescent="0.2">
      <c r="A2654" s="164"/>
      <c r="B2654" s="165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Q2654" s="116"/>
      <c r="R2654" s="116"/>
      <c r="S2654" s="116"/>
      <c r="T2654" s="116"/>
      <c r="U2654" s="116"/>
      <c r="V2654" s="116"/>
      <c r="W2654" s="116"/>
      <c r="X2654" s="116"/>
      <c r="Y2654" s="122"/>
      <c r="Z2654" s="104"/>
      <c r="AA2654" s="104"/>
      <c r="AB2654" s="104"/>
      <c r="AC2654" s="104"/>
      <c r="AD2654" s="104"/>
      <c r="AE2654" s="104"/>
      <c r="AF2654" s="104"/>
      <c r="AG2654" s="104"/>
      <c r="AH2654" s="104"/>
      <c r="AI2654" s="104"/>
      <c r="AJ2654" s="104"/>
      <c r="AK2654" s="104"/>
      <c r="AL2654" s="104"/>
      <c r="AM2654" s="104"/>
      <c r="AN2654" s="104"/>
      <c r="AO2654" s="104"/>
      <c r="AP2654" s="104"/>
      <c r="AQ2654" s="104"/>
      <c r="AR2654" s="104"/>
      <c r="AS2654" s="104"/>
      <c r="AT2654" s="104"/>
      <c r="AU2654" s="104"/>
      <c r="AV2654" s="104"/>
      <c r="AW2654" s="104"/>
      <c r="AX2654" s="104"/>
      <c r="AY2654" s="104"/>
      <c r="AZ2654" s="104"/>
      <c r="BA2654" s="104"/>
      <c r="BB2654" s="104"/>
      <c r="BC2654" s="104"/>
      <c r="BD2654" s="104"/>
      <c r="BE2654" s="104"/>
      <c r="BF2654" s="104"/>
      <c r="BG2654" s="104"/>
      <c r="BH2654" s="104"/>
      <c r="BI2654" s="104"/>
      <c r="BJ2654" s="104"/>
      <c r="BK2654" s="104"/>
      <c r="BL2654" s="104"/>
      <c r="BM2654" s="104"/>
      <c r="BN2654" s="104"/>
      <c r="BO2654" s="104"/>
      <c r="BP2654" s="104"/>
      <c r="BQ2654" s="104"/>
      <c r="BR2654" s="104"/>
      <c r="BS2654" s="104"/>
      <c r="BT2654" s="104"/>
      <c r="BU2654" s="104"/>
      <c r="BV2654" s="104"/>
      <c r="BW2654" s="104"/>
      <c r="BX2654" s="104"/>
      <c r="BY2654" s="104"/>
      <c r="BZ2654" s="104"/>
      <c r="CA2654" s="104"/>
      <c r="CB2654" s="104"/>
      <c r="CC2654" s="104"/>
      <c r="CD2654" s="104"/>
      <c r="CE2654" s="104"/>
      <c r="CF2654" s="104"/>
      <c r="CG2654" s="104"/>
      <c r="CH2654" s="104"/>
      <c r="CI2654" s="104"/>
      <c r="CJ2654" s="104"/>
      <c r="CK2654" s="104"/>
      <c r="CL2654" s="104"/>
      <c r="CM2654" s="104"/>
      <c r="CN2654" s="104"/>
      <c r="CO2654" s="104"/>
      <c r="CP2654" s="104"/>
      <c r="CQ2654" s="104"/>
      <c r="CR2654" s="104"/>
      <c r="CS2654" s="104"/>
      <c r="CT2654" s="104"/>
      <c r="CU2654" s="104"/>
      <c r="CV2654" s="104"/>
      <c r="CW2654" s="104"/>
      <c r="CX2654" s="104"/>
      <c r="CY2654" s="104"/>
      <c r="CZ2654" s="104"/>
      <c r="DA2654" s="104"/>
      <c r="DB2654" s="104"/>
      <c r="DC2654" s="104"/>
      <c r="DD2654" s="104"/>
      <c r="DE2654" s="104"/>
      <c r="DF2654" s="104"/>
      <c r="DG2654" s="104"/>
      <c r="DH2654" s="104"/>
      <c r="DI2654" s="104"/>
      <c r="DJ2654" s="107"/>
    </row>
    <row r="2655" spans="1:114" x14ac:dyDescent="0.2">
      <c r="A2655" s="164"/>
      <c r="B2655" s="165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Q2655" s="116"/>
      <c r="R2655" s="116"/>
      <c r="S2655" s="116"/>
      <c r="T2655" s="116"/>
      <c r="U2655" s="116"/>
      <c r="V2655" s="116"/>
      <c r="W2655" s="116"/>
      <c r="X2655" s="116"/>
      <c r="Y2655" s="122"/>
      <c r="Z2655" s="104"/>
      <c r="AA2655" s="104"/>
      <c r="AB2655" s="104"/>
      <c r="AC2655" s="104"/>
      <c r="AD2655" s="104"/>
      <c r="AE2655" s="104"/>
      <c r="AF2655" s="104"/>
      <c r="AG2655" s="104"/>
      <c r="AH2655" s="104"/>
      <c r="AI2655" s="104"/>
      <c r="AJ2655" s="104"/>
      <c r="AK2655" s="104"/>
      <c r="AL2655" s="104"/>
      <c r="AM2655" s="104"/>
      <c r="AN2655" s="104"/>
      <c r="AO2655" s="104"/>
      <c r="AP2655" s="104"/>
      <c r="AQ2655" s="104"/>
      <c r="AR2655" s="104"/>
      <c r="AS2655" s="104"/>
      <c r="AT2655" s="104"/>
      <c r="AU2655" s="104"/>
      <c r="AV2655" s="104"/>
      <c r="AW2655" s="104"/>
      <c r="AX2655" s="104"/>
      <c r="AY2655" s="104"/>
      <c r="AZ2655" s="104"/>
      <c r="BA2655" s="104"/>
      <c r="BB2655" s="104"/>
      <c r="BC2655" s="104"/>
      <c r="BD2655" s="104"/>
      <c r="BE2655" s="104"/>
      <c r="BF2655" s="104"/>
      <c r="BG2655" s="104"/>
      <c r="BH2655" s="104"/>
      <c r="BI2655" s="104"/>
      <c r="BJ2655" s="104"/>
      <c r="BK2655" s="104"/>
      <c r="BL2655" s="104"/>
      <c r="BM2655" s="104"/>
      <c r="BN2655" s="104"/>
      <c r="BO2655" s="104"/>
      <c r="BP2655" s="104"/>
      <c r="BQ2655" s="104"/>
      <c r="BR2655" s="104"/>
      <c r="BS2655" s="104"/>
      <c r="BT2655" s="104"/>
      <c r="BU2655" s="104"/>
      <c r="BV2655" s="104"/>
      <c r="BW2655" s="104"/>
      <c r="BX2655" s="104"/>
      <c r="BY2655" s="104"/>
      <c r="BZ2655" s="104"/>
      <c r="CA2655" s="104"/>
      <c r="CB2655" s="104"/>
      <c r="CC2655" s="104"/>
      <c r="CD2655" s="104"/>
      <c r="CE2655" s="104"/>
      <c r="CF2655" s="104"/>
      <c r="CG2655" s="104"/>
      <c r="CH2655" s="104"/>
      <c r="CI2655" s="104"/>
      <c r="CJ2655" s="104"/>
      <c r="CK2655" s="104"/>
      <c r="CL2655" s="104"/>
      <c r="CM2655" s="104"/>
      <c r="CN2655" s="104"/>
      <c r="CO2655" s="104"/>
      <c r="CP2655" s="104"/>
      <c r="CQ2655" s="104"/>
      <c r="CR2655" s="104"/>
      <c r="CS2655" s="104"/>
      <c r="CT2655" s="104"/>
      <c r="CU2655" s="104"/>
      <c r="CV2655" s="104"/>
      <c r="CW2655" s="104"/>
      <c r="CX2655" s="104"/>
      <c r="CY2655" s="104"/>
      <c r="CZ2655" s="104"/>
      <c r="DA2655" s="104"/>
      <c r="DB2655" s="104"/>
      <c r="DC2655" s="104"/>
      <c r="DD2655" s="104"/>
      <c r="DE2655" s="104"/>
      <c r="DF2655" s="104"/>
      <c r="DG2655" s="104"/>
      <c r="DH2655" s="104"/>
      <c r="DI2655" s="104"/>
      <c r="DJ2655" s="107"/>
    </row>
    <row r="2656" spans="1:114" x14ac:dyDescent="0.2">
      <c r="A2656" s="164"/>
      <c r="B2656" s="165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Q2656" s="116"/>
      <c r="R2656" s="116"/>
      <c r="S2656" s="116"/>
      <c r="T2656" s="116"/>
      <c r="U2656" s="116"/>
      <c r="V2656" s="116"/>
      <c r="W2656" s="116"/>
      <c r="X2656" s="116"/>
      <c r="Y2656" s="122"/>
      <c r="Z2656" s="104"/>
      <c r="AA2656" s="104"/>
      <c r="AB2656" s="104"/>
      <c r="AC2656" s="104"/>
      <c r="AD2656" s="104"/>
      <c r="AE2656" s="104"/>
      <c r="AF2656" s="104"/>
      <c r="AG2656" s="104"/>
      <c r="AH2656" s="104"/>
      <c r="AI2656" s="104"/>
      <c r="AJ2656" s="104"/>
      <c r="AK2656" s="104"/>
      <c r="AL2656" s="104"/>
      <c r="AM2656" s="104"/>
      <c r="AN2656" s="104"/>
      <c r="AO2656" s="104"/>
      <c r="AP2656" s="104"/>
      <c r="AQ2656" s="104"/>
      <c r="AR2656" s="104"/>
      <c r="AS2656" s="104"/>
      <c r="AT2656" s="104"/>
      <c r="AU2656" s="104"/>
      <c r="AV2656" s="104"/>
      <c r="AW2656" s="104"/>
      <c r="AX2656" s="104"/>
      <c r="AY2656" s="104"/>
      <c r="AZ2656" s="104"/>
      <c r="BA2656" s="104"/>
      <c r="BB2656" s="104"/>
      <c r="BC2656" s="104"/>
      <c r="BD2656" s="104"/>
      <c r="BE2656" s="104"/>
      <c r="BF2656" s="104"/>
      <c r="BG2656" s="104"/>
      <c r="BH2656" s="104"/>
      <c r="BI2656" s="104"/>
      <c r="BJ2656" s="104"/>
      <c r="BK2656" s="104"/>
      <c r="BL2656" s="104"/>
      <c r="BM2656" s="104"/>
      <c r="BN2656" s="104"/>
      <c r="BO2656" s="104"/>
      <c r="BP2656" s="104"/>
      <c r="BQ2656" s="104"/>
      <c r="BR2656" s="104"/>
      <c r="BS2656" s="104"/>
      <c r="BT2656" s="104"/>
      <c r="BU2656" s="104"/>
      <c r="BV2656" s="104"/>
      <c r="BW2656" s="104"/>
      <c r="BX2656" s="104"/>
      <c r="BY2656" s="104"/>
      <c r="BZ2656" s="104"/>
      <c r="CA2656" s="104"/>
      <c r="CB2656" s="104"/>
      <c r="CC2656" s="104"/>
      <c r="CD2656" s="104"/>
      <c r="CE2656" s="104"/>
      <c r="CF2656" s="104"/>
      <c r="CG2656" s="104"/>
      <c r="CH2656" s="104"/>
      <c r="CI2656" s="104"/>
      <c r="CJ2656" s="104"/>
      <c r="CK2656" s="104"/>
      <c r="CL2656" s="104"/>
      <c r="CM2656" s="104"/>
      <c r="CN2656" s="104"/>
      <c r="CO2656" s="104"/>
      <c r="CP2656" s="104"/>
      <c r="CQ2656" s="104"/>
      <c r="CR2656" s="104"/>
      <c r="CS2656" s="104"/>
      <c r="CT2656" s="104"/>
      <c r="CU2656" s="104"/>
      <c r="CV2656" s="104"/>
      <c r="CW2656" s="104"/>
      <c r="CX2656" s="104"/>
      <c r="CY2656" s="104"/>
      <c r="CZ2656" s="104"/>
      <c r="DA2656" s="104"/>
      <c r="DB2656" s="104"/>
      <c r="DC2656" s="104"/>
      <c r="DD2656" s="104"/>
      <c r="DE2656" s="104"/>
      <c r="DF2656" s="104"/>
      <c r="DG2656" s="104"/>
      <c r="DH2656" s="104"/>
      <c r="DI2656" s="104"/>
      <c r="DJ2656" s="107"/>
    </row>
    <row r="2657" spans="1:114" x14ac:dyDescent="0.2">
      <c r="A2657" s="164"/>
      <c r="B2657" s="165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Q2657" s="116"/>
      <c r="R2657" s="116"/>
      <c r="S2657" s="116"/>
      <c r="T2657" s="116"/>
      <c r="U2657" s="116"/>
      <c r="V2657" s="116"/>
      <c r="W2657" s="116"/>
      <c r="X2657" s="116"/>
      <c r="Y2657" s="122"/>
      <c r="Z2657" s="104"/>
      <c r="AA2657" s="104"/>
      <c r="AB2657" s="104"/>
      <c r="AC2657" s="104"/>
      <c r="AD2657" s="104"/>
      <c r="AE2657" s="104"/>
      <c r="AF2657" s="104"/>
      <c r="AG2657" s="104"/>
      <c r="AH2657" s="104"/>
      <c r="AI2657" s="104"/>
      <c r="AJ2657" s="104"/>
      <c r="AK2657" s="104"/>
      <c r="AL2657" s="104"/>
      <c r="AM2657" s="104"/>
      <c r="AN2657" s="104"/>
      <c r="AO2657" s="104"/>
      <c r="AP2657" s="104"/>
      <c r="AQ2657" s="104"/>
      <c r="AR2657" s="104"/>
      <c r="AS2657" s="104"/>
      <c r="AT2657" s="104"/>
      <c r="AU2657" s="104"/>
      <c r="AV2657" s="104"/>
      <c r="AW2657" s="104"/>
      <c r="AX2657" s="104"/>
      <c r="AY2657" s="104"/>
      <c r="AZ2657" s="104"/>
      <c r="BA2657" s="104"/>
      <c r="BB2657" s="104"/>
      <c r="BC2657" s="104"/>
      <c r="BD2657" s="104"/>
      <c r="BE2657" s="104"/>
      <c r="BF2657" s="104"/>
      <c r="BG2657" s="104"/>
      <c r="BH2657" s="104"/>
      <c r="BI2657" s="104"/>
      <c r="BJ2657" s="104"/>
      <c r="BK2657" s="104"/>
      <c r="BL2657" s="104"/>
      <c r="BM2657" s="104"/>
      <c r="BN2657" s="104"/>
      <c r="BO2657" s="104"/>
      <c r="BP2657" s="104"/>
      <c r="BQ2657" s="104"/>
      <c r="BR2657" s="104"/>
      <c r="BS2657" s="104"/>
      <c r="BT2657" s="104"/>
      <c r="BU2657" s="104"/>
      <c r="BV2657" s="104"/>
      <c r="BW2657" s="104"/>
      <c r="BX2657" s="104"/>
      <c r="BY2657" s="104"/>
      <c r="BZ2657" s="104"/>
      <c r="CA2657" s="104"/>
      <c r="CB2657" s="104"/>
      <c r="CC2657" s="104"/>
      <c r="CD2657" s="104"/>
      <c r="CE2657" s="104"/>
      <c r="CF2657" s="104"/>
      <c r="CG2657" s="104"/>
      <c r="CH2657" s="104"/>
      <c r="CI2657" s="104"/>
      <c r="CJ2657" s="104"/>
      <c r="CK2657" s="104"/>
      <c r="CL2657" s="104"/>
      <c r="CM2657" s="104"/>
      <c r="CN2657" s="104"/>
      <c r="CO2657" s="104"/>
      <c r="CP2657" s="104"/>
      <c r="CQ2657" s="104"/>
      <c r="CR2657" s="104"/>
      <c r="CS2657" s="104"/>
      <c r="CT2657" s="104"/>
      <c r="CU2657" s="104"/>
      <c r="CV2657" s="104"/>
      <c r="CW2657" s="104"/>
      <c r="CX2657" s="104"/>
      <c r="CY2657" s="104"/>
      <c r="CZ2657" s="104"/>
      <c r="DA2657" s="104"/>
      <c r="DB2657" s="104"/>
      <c r="DC2657" s="104"/>
      <c r="DD2657" s="104"/>
      <c r="DE2657" s="104"/>
      <c r="DF2657" s="104"/>
      <c r="DG2657" s="104"/>
      <c r="DH2657" s="104"/>
      <c r="DI2657" s="104"/>
      <c r="DJ2657" s="107"/>
    </row>
    <row r="2658" spans="1:114" x14ac:dyDescent="0.2">
      <c r="A2658" s="164"/>
      <c r="B2658" s="165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Q2658" s="116"/>
      <c r="R2658" s="116"/>
      <c r="S2658" s="116"/>
      <c r="T2658" s="116"/>
      <c r="U2658" s="116"/>
      <c r="V2658" s="116"/>
      <c r="W2658" s="116"/>
      <c r="X2658" s="116"/>
      <c r="Y2658" s="122"/>
      <c r="Z2658" s="104"/>
      <c r="AA2658" s="104"/>
      <c r="AB2658" s="104"/>
      <c r="AC2658" s="104"/>
      <c r="AD2658" s="104"/>
      <c r="AE2658" s="104"/>
      <c r="AF2658" s="104"/>
      <c r="AG2658" s="104"/>
      <c r="AH2658" s="104"/>
      <c r="AI2658" s="104"/>
      <c r="AJ2658" s="104"/>
      <c r="AK2658" s="104"/>
      <c r="AL2658" s="104"/>
      <c r="AM2658" s="104"/>
      <c r="AN2658" s="104"/>
      <c r="AO2658" s="104"/>
      <c r="AP2658" s="104"/>
      <c r="AQ2658" s="104"/>
      <c r="AR2658" s="104"/>
      <c r="AS2658" s="104"/>
      <c r="AT2658" s="104"/>
      <c r="AU2658" s="104"/>
      <c r="AV2658" s="104"/>
      <c r="AW2658" s="104"/>
      <c r="AX2658" s="104"/>
      <c r="AY2658" s="104"/>
      <c r="AZ2658" s="104"/>
      <c r="BA2658" s="104"/>
      <c r="BB2658" s="104"/>
      <c r="BC2658" s="104"/>
      <c r="BD2658" s="104"/>
      <c r="BE2658" s="104"/>
      <c r="BF2658" s="104"/>
      <c r="BG2658" s="104"/>
      <c r="BH2658" s="104"/>
      <c r="BI2658" s="104"/>
      <c r="BJ2658" s="104"/>
      <c r="BK2658" s="104"/>
      <c r="BL2658" s="104"/>
      <c r="BM2658" s="104"/>
      <c r="BN2658" s="104"/>
      <c r="BO2658" s="104"/>
      <c r="BP2658" s="104"/>
      <c r="BQ2658" s="104"/>
      <c r="BR2658" s="104"/>
      <c r="BS2658" s="104"/>
      <c r="BT2658" s="104"/>
      <c r="BU2658" s="104"/>
      <c r="BV2658" s="104"/>
      <c r="BW2658" s="104"/>
      <c r="BX2658" s="104"/>
      <c r="BY2658" s="104"/>
      <c r="BZ2658" s="104"/>
      <c r="CA2658" s="104"/>
      <c r="CB2658" s="104"/>
      <c r="CC2658" s="104"/>
      <c r="CD2658" s="104"/>
      <c r="CE2658" s="104"/>
      <c r="CF2658" s="104"/>
      <c r="CG2658" s="104"/>
      <c r="CH2658" s="104"/>
      <c r="CI2658" s="104"/>
      <c r="CJ2658" s="104"/>
      <c r="CK2658" s="104"/>
      <c r="CL2658" s="104"/>
      <c r="CM2658" s="104"/>
      <c r="CN2658" s="104"/>
      <c r="CO2658" s="104"/>
      <c r="CP2658" s="104"/>
      <c r="CQ2658" s="104"/>
      <c r="CR2658" s="104"/>
      <c r="CS2658" s="104"/>
      <c r="CT2658" s="104"/>
      <c r="CU2658" s="104"/>
      <c r="CV2658" s="104"/>
      <c r="CW2658" s="104"/>
      <c r="CX2658" s="104"/>
      <c r="CY2658" s="104"/>
      <c r="CZ2658" s="104"/>
      <c r="DA2658" s="104"/>
      <c r="DB2658" s="104"/>
      <c r="DC2658" s="104"/>
      <c r="DD2658" s="104"/>
      <c r="DE2658" s="104"/>
      <c r="DF2658" s="104"/>
      <c r="DG2658" s="104"/>
      <c r="DH2658" s="104"/>
      <c r="DI2658" s="104"/>
      <c r="DJ2658" s="107"/>
    </row>
    <row r="2659" spans="1:114" x14ac:dyDescent="0.2">
      <c r="A2659" s="164"/>
      <c r="B2659" s="165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Q2659" s="116"/>
      <c r="R2659" s="116"/>
      <c r="S2659" s="116"/>
      <c r="T2659" s="116"/>
      <c r="U2659" s="116"/>
      <c r="V2659" s="116"/>
      <c r="W2659" s="116"/>
      <c r="X2659" s="116"/>
      <c r="Y2659" s="122"/>
      <c r="Z2659" s="104"/>
      <c r="AA2659" s="104"/>
      <c r="AB2659" s="104"/>
      <c r="AC2659" s="104"/>
      <c r="AD2659" s="104"/>
      <c r="AE2659" s="104"/>
      <c r="AF2659" s="104"/>
      <c r="AG2659" s="104"/>
      <c r="AH2659" s="104"/>
      <c r="AI2659" s="104"/>
      <c r="AJ2659" s="104"/>
      <c r="AK2659" s="104"/>
      <c r="AL2659" s="104"/>
      <c r="AM2659" s="104"/>
      <c r="AN2659" s="104"/>
      <c r="AO2659" s="104"/>
      <c r="AP2659" s="104"/>
      <c r="AQ2659" s="104"/>
      <c r="AR2659" s="104"/>
      <c r="AS2659" s="104"/>
      <c r="AT2659" s="104"/>
      <c r="AU2659" s="104"/>
      <c r="AV2659" s="104"/>
      <c r="AW2659" s="104"/>
      <c r="AX2659" s="104"/>
      <c r="AY2659" s="104"/>
      <c r="AZ2659" s="104"/>
      <c r="BA2659" s="104"/>
      <c r="BB2659" s="104"/>
      <c r="BC2659" s="104"/>
      <c r="BD2659" s="104"/>
      <c r="BE2659" s="104"/>
      <c r="BF2659" s="104"/>
      <c r="BG2659" s="104"/>
      <c r="BH2659" s="104"/>
      <c r="BI2659" s="104"/>
      <c r="BJ2659" s="104"/>
      <c r="BK2659" s="104"/>
      <c r="BL2659" s="104"/>
      <c r="BM2659" s="104"/>
      <c r="BN2659" s="104"/>
      <c r="BO2659" s="104"/>
      <c r="BP2659" s="104"/>
      <c r="BQ2659" s="104"/>
      <c r="BR2659" s="104"/>
      <c r="BS2659" s="104"/>
      <c r="BT2659" s="104"/>
      <c r="BU2659" s="104"/>
      <c r="BV2659" s="104"/>
      <c r="BW2659" s="104"/>
      <c r="BX2659" s="104"/>
      <c r="BY2659" s="104"/>
      <c r="BZ2659" s="104"/>
      <c r="CA2659" s="104"/>
      <c r="CB2659" s="104"/>
      <c r="CC2659" s="104"/>
      <c r="CD2659" s="104"/>
      <c r="CE2659" s="104"/>
      <c r="CF2659" s="104"/>
      <c r="CG2659" s="104"/>
      <c r="CH2659" s="104"/>
      <c r="CI2659" s="104"/>
      <c r="CJ2659" s="104"/>
      <c r="CK2659" s="104"/>
      <c r="CL2659" s="104"/>
      <c r="CM2659" s="104"/>
      <c r="CN2659" s="104"/>
      <c r="CO2659" s="104"/>
      <c r="CP2659" s="104"/>
      <c r="CQ2659" s="104"/>
      <c r="CR2659" s="104"/>
      <c r="CS2659" s="104"/>
      <c r="CT2659" s="104"/>
      <c r="CU2659" s="104"/>
      <c r="CV2659" s="104"/>
      <c r="CW2659" s="104"/>
      <c r="CX2659" s="104"/>
      <c r="CY2659" s="104"/>
      <c r="CZ2659" s="104"/>
      <c r="DA2659" s="104"/>
      <c r="DB2659" s="104"/>
      <c r="DC2659" s="104"/>
      <c r="DD2659" s="104"/>
      <c r="DE2659" s="104"/>
      <c r="DF2659" s="104"/>
      <c r="DG2659" s="104"/>
      <c r="DH2659" s="104"/>
      <c r="DI2659" s="104"/>
      <c r="DJ2659" s="107"/>
    </row>
    <row r="2660" spans="1:114" x14ac:dyDescent="0.2">
      <c r="A2660" s="164"/>
      <c r="B2660" s="165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Q2660" s="116"/>
      <c r="R2660" s="116"/>
      <c r="S2660" s="116"/>
      <c r="T2660" s="116"/>
      <c r="U2660" s="116"/>
      <c r="V2660" s="116"/>
      <c r="W2660" s="116"/>
      <c r="X2660" s="116"/>
      <c r="Y2660" s="122"/>
      <c r="Z2660" s="104"/>
      <c r="AA2660" s="104"/>
      <c r="AB2660" s="104"/>
      <c r="AC2660" s="104"/>
      <c r="AD2660" s="104"/>
      <c r="AE2660" s="104"/>
      <c r="AF2660" s="104"/>
      <c r="AG2660" s="104"/>
      <c r="AH2660" s="104"/>
      <c r="AI2660" s="104"/>
      <c r="AJ2660" s="104"/>
      <c r="AK2660" s="104"/>
      <c r="AL2660" s="104"/>
      <c r="AM2660" s="104"/>
      <c r="AN2660" s="104"/>
      <c r="AO2660" s="104"/>
      <c r="AP2660" s="104"/>
      <c r="AQ2660" s="104"/>
      <c r="AR2660" s="104"/>
      <c r="AS2660" s="104"/>
      <c r="AT2660" s="104"/>
      <c r="AU2660" s="104"/>
      <c r="AV2660" s="104"/>
      <c r="AW2660" s="104"/>
      <c r="AX2660" s="104"/>
      <c r="AY2660" s="104"/>
      <c r="AZ2660" s="104"/>
      <c r="BA2660" s="104"/>
      <c r="BB2660" s="104"/>
      <c r="BC2660" s="104"/>
      <c r="BD2660" s="104"/>
      <c r="BE2660" s="104"/>
      <c r="BF2660" s="104"/>
      <c r="BG2660" s="104"/>
      <c r="BH2660" s="104"/>
      <c r="BI2660" s="104"/>
      <c r="BJ2660" s="104"/>
      <c r="BK2660" s="104"/>
      <c r="BL2660" s="104"/>
      <c r="BM2660" s="104"/>
      <c r="BN2660" s="104"/>
      <c r="BO2660" s="104"/>
      <c r="BP2660" s="104"/>
      <c r="BQ2660" s="104"/>
      <c r="BR2660" s="104"/>
      <c r="BS2660" s="104"/>
      <c r="BT2660" s="104"/>
      <c r="BU2660" s="104"/>
      <c r="BV2660" s="104"/>
      <c r="BW2660" s="104"/>
      <c r="BX2660" s="104"/>
      <c r="BY2660" s="104"/>
      <c r="BZ2660" s="104"/>
      <c r="CA2660" s="104"/>
      <c r="CB2660" s="104"/>
      <c r="CC2660" s="104"/>
      <c r="CD2660" s="104"/>
      <c r="CE2660" s="104"/>
      <c r="CF2660" s="104"/>
      <c r="CG2660" s="104"/>
      <c r="CH2660" s="104"/>
      <c r="CI2660" s="104"/>
      <c r="CJ2660" s="104"/>
      <c r="CK2660" s="104"/>
      <c r="CL2660" s="104"/>
      <c r="CM2660" s="104"/>
      <c r="CN2660" s="104"/>
      <c r="CO2660" s="104"/>
      <c r="CP2660" s="104"/>
      <c r="CQ2660" s="104"/>
      <c r="CR2660" s="104"/>
      <c r="CS2660" s="104"/>
      <c r="CT2660" s="104"/>
      <c r="CU2660" s="104"/>
      <c r="CV2660" s="104"/>
      <c r="CW2660" s="104"/>
      <c r="CX2660" s="104"/>
      <c r="CY2660" s="104"/>
      <c r="CZ2660" s="104"/>
      <c r="DA2660" s="104"/>
      <c r="DB2660" s="104"/>
      <c r="DC2660" s="104"/>
      <c r="DD2660" s="104"/>
      <c r="DE2660" s="104"/>
      <c r="DF2660" s="104"/>
      <c r="DG2660" s="104"/>
      <c r="DH2660" s="104"/>
      <c r="DI2660" s="104"/>
      <c r="DJ2660" s="107"/>
    </row>
    <row r="2661" spans="1:114" x14ac:dyDescent="0.2">
      <c r="A2661" s="164"/>
      <c r="B2661" s="165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Q2661" s="116"/>
      <c r="R2661" s="116"/>
      <c r="S2661" s="116"/>
      <c r="T2661" s="116"/>
      <c r="U2661" s="116"/>
      <c r="V2661" s="116"/>
      <c r="W2661" s="116"/>
      <c r="X2661" s="116"/>
      <c r="Y2661" s="122"/>
      <c r="Z2661" s="104"/>
      <c r="AA2661" s="104"/>
      <c r="AB2661" s="104"/>
      <c r="AC2661" s="104"/>
      <c r="AD2661" s="104"/>
      <c r="AE2661" s="104"/>
      <c r="AF2661" s="104"/>
      <c r="AG2661" s="104"/>
      <c r="AH2661" s="104"/>
      <c r="AI2661" s="104"/>
      <c r="AJ2661" s="104"/>
      <c r="AK2661" s="104"/>
      <c r="AL2661" s="104"/>
      <c r="AM2661" s="104"/>
      <c r="AN2661" s="104"/>
      <c r="AO2661" s="104"/>
      <c r="AP2661" s="104"/>
      <c r="AQ2661" s="104"/>
      <c r="AR2661" s="104"/>
      <c r="AS2661" s="104"/>
      <c r="AT2661" s="104"/>
      <c r="AU2661" s="104"/>
      <c r="AV2661" s="104"/>
      <c r="AW2661" s="104"/>
      <c r="AX2661" s="104"/>
      <c r="AY2661" s="104"/>
      <c r="AZ2661" s="104"/>
      <c r="BA2661" s="104"/>
      <c r="BB2661" s="104"/>
      <c r="BC2661" s="104"/>
      <c r="BD2661" s="104"/>
      <c r="BE2661" s="104"/>
      <c r="BF2661" s="104"/>
      <c r="BG2661" s="104"/>
      <c r="BH2661" s="104"/>
      <c r="BI2661" s="104"/>
      <c r="BJ2661" s="104"/>
      <c r="BK2661" s="104"/>
      <c r="BL2661" s="104"/>
      <c r="BM2661" s="104"/>
      <c r="BN2661" s="104"/>
      <c r="BO2661" s="104"/>
      <c r="BP2661" s="104"/>
      <c r="BQ2661" s="104"/>
      <c r="BR2661" s="104"/>
      <c r="BS2661" s="104"/>
      <c r="BT2661" s="104"/>
      <c r="BU2661" s="104"/>
      <c r="BV2661" s="104"/>
      <c r="BW2661" s="104"/>
      <c r="BX2661" s="104"/>
      <c r="BY2661" s="104"/>
      <c r="BZ2661" s="104"/>
      <c r="CA2661" s="104"/>
      <c r="CB2661" s="104"/>
      <c r="CC2661" s="104"/>
      <c r="CD2661" s="104"/>
      <c r="CE2661" s="104"/>
      <c r="CF2661" s="104"/>
      <c r="CG2661" s="104"/>
      <c r="CH2661" s="104"/>
      <c r="CI2661" s="104"/>
      <c r="CJ2661" s="104"/>
      <c r="CK2661" s="104"/>
      <c r="CL2661" s="104"/>
      <c r="CM2661" s="104"/>
      <c r="CN2661" s="104"/>
      <c r="CO2661" s="104"/>
      <c r="CP2661" s="104"/>
      <c r="CQ2661" s="104"/>
      <c r="CR2661" s="104"/>
      <c r="CS2661" s="104"/>
      <c r="CT2661" s="104"/>
      <c r="CU2661" s="104"/>
      <c r="CV2661" s="104"/>
      <c r="CW2661" s="104"/>
      <c r="CX2661" s="104"/>
      <c r="CY2661" s="104"/>
      <c r="CZ2661" s="104"/>
      <c r="DA2661" s="104"/>
      <c r="DB2661" s="104"/>
      <c r="DC2661" s="104"/>
      <c r="DD2661" s="104"/>
      <c r="DE2661" s="104"/>
      <c r="DF2661" s="104"/>
      <c r="DG2661" s="104"/>
      <c r="DH2661" s="104"/>
      <c r="DI2661" s="104"/>
      <c r="DJ2661" s="107"/>
    </row>
    <row r="2662" spans="1:114" x14ac:dyDescent="0.2">
      <c r="A2662" s="164"/>
      <c r="B2662" s="165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Q2662" s="116"/>
      <c r="R2662" s="116"/>
      <c r="S2662" s="116"/>
      <c r="T2662" s="116"/>
      <c r="U2662" s="116"/>
      <c r="V2662" s="116"/>
      <c r="W2662" s="116"/>
      <c r="X2662" s="116"/>
      <c r="Y2662" s="122"/>
      <c r="Z2662" s="104"/>
      <c r="AA2662" s="104"/>
      <c r="AB2662" s="104"/>
      <c r="AC2662" s="104"/>
      <c r="AD2662" s="104"/>
      <c r="AE2662" s="104"/>
      <c r="AF2662" s="104"/>
      <c r="AG2662" s="104"/>
      <c r="AH2662" s="104"/>
      <c r="AI2662" s="104"/>
      <c r="AJ2662" s="104"/>
      <c r="AK2662" s="104"/>
      <c r="AL2662" s="104"/>
      <c r="AM2662" s="104"/>
      <c r="AN2662" s="104"/>
      <c r="AO2662" s="104"/>
      <c r="AP2662" s="104"/>
      <c r="AQ2662" s="104"/>
      <c r="AR2662" s="104"/>
      <c r="AS2662" s="104"/>
      <c r="AT2662" s="104"/>
      <c r="AU2662" s="104"/>
      <c r="AV2662" s="104"/>
      <c r="AW2662" s="104"/>
      <c r="AX2662" s="104"/>
      <c r="AY2662" s="104"/>
      <c r="AZ2662" s="104"/>
      <c r="BA2662" s="104"/>
      <c r="BB2662" s="104"/>
      <c r="BC2662" s="104"/>
      <c r="BD2662" s="104"/>
      <c r="BE2662" s="104"/>
      <c r="BF2662" s="104"/>
      <c r="BG2662" s="104"/>
      <c r="BH2662" s="104"/>
      <c r="BI2662" s="104"/>
      <c r="BJ2662" s="104"/>
      <c r="BK2662" s="104"/>
      <c r="BL2662" s="104"/>
      <c r="BM2662" s="104"/>
      <c r="BN2662" s="104"/>
      <c r="BO2662" s="104"/>
      <c r="BP2662" s="104"/>
      <c r="BQ2662" s="104"/>
      <c r="BR2662" s="104"/>
      <c r="BS2662" s="104"/>
      <c r="BT2662" s="104"/>
      <c r="BU2662" s="104"/>
      <c r="BV2662" s="104"/>
      <c r="BW2662" s="104"/>
      <c r="BX2662" s="104"/>
      <c r="BY2662" s="104"/>
      <c r="BZ2662" s="104"/>
      <c r="CA2662" s="104"/>
      <c r="CB2662" s="104"/>
      <c r="CC2662" s="104"/>
      <c r="CD2662" s="104"/>
      <c r="CE2662" s="104"/>
      <c r="CF2662" s="104"/>
      <c r="CG2662" s="104"/>
      <c r="CH2662" s="104"/>
      <c r="CI2662" s="104"/>
      <c r="CJ2662" s="104"/>
      <c r="CK2662" s="104"/>
      <c r="CL2662" s="104"/>
      <c r="CM2662" s="104"/>
      <c r="CN2662" s="104"/>
      <c r="CO2662" s="104"/>
      <c r="CP2662" s="104"/>
      <c r="CQ2662" s="104"/>
      <c r="CR2662" s="104"/>
      <c r="CS2662" s="104"/>
      <c r="CT2662" s="104"/>
      <c r="CU2662" s="104"/>
      <c r="CV2662" s="104"/>
      <c r="CW2662" s="104"/>
      <c r="CX2662" s="104"/>
      <c r="CY2662" s="104"/>
      <c r="CZ2662" s="104"/>
      <c r="DA2662" s="104"/>
      <c r="DB2662" s="104"/>
      <c r="DC2662" s="104"/>
      <c r="DD2662" s="104"/>
      <c r="DE2662" s="104"/>
      <c r="DF2662" s="104"/>
      <c r="DG2662" s="104"/>
      <c r="DH2662" s="104"/>
      <c r="DI2662" s="104"/>
      <c r="DJ2662" s="107"/>
    </row>
    <row r="2663" spans="1:114" x14ac:dyDescent="0.2">
      <c r="A2663" s="164"/>
      <c r="B2663" s="165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Q2663" s="116"/>
      <c r="R2663" s="116"/>
      <c r="S2663" s="116"/>
      <c r="T2663" s="116"/>
      <c r="U2663" s="116"/>
      <c r="V2663" s="116"/>
      <c r="W2663" s="116"/>
      <c r="X2663" s="116"/>
      <c r="Y2663" s="122"/>
      <c r="Z2663" s="104"/>
      <c r="AA2663" s="104"/>
      <c r="AB2663" s="104"/>
      <c r="AC2663" s="104"/>
      <c r="AD2663" s="104"/>
      <c r="AE2663" s="104"/>
      <c r="AF2663" s="104"/>
      <c r="AG2663" s="104"/>
      <c r="AH2663" s="104"/>
      <c r="AI2663" s="104"/>
      <c r="AJ2663" s="104"/>
      <c r="AK2663" s="104"/>
      <c r="AL2663" s="104"/>
      <c r="AM2663" s="104"/>
      <c r="AN2663" s="104"/>
      <c r="AO2663" s="104"/>
      <c r="AP2663" s="104"/>
      <c r="AQ2663" s="104"/>
      <c r="AR2663" s="104"/>
      <c r="AS2663" s="104"/>
      <c r="AT2663" s="104"/>
      <c r="AU2663" s="104"/>
      <c r="AV2663" s="104"/>
      <c r="AW2663" s="104"/>
      <c r="AX2663" s="104"/>
      <c r="AY2663" s="104"/>
      <c r="AZ2663" s="104"/>
      <c r="BA2663" s="104"/>
      <c r="BB2663" s="104"/>
      <c r="BC2663" s="104"/>
      <c r="BD2663" s="104"/>
      <c r="BE2663" s="104"/>
      <c r="BF2663" s="104"/>
      <c r="BG2663" s="104"/>
      <c r="BH2663" s="104"/>
      <c r="BI2663" s="104"/>
      <c r="BJ2663" s="104"/>
      <c r="BK2663" s="104"/>
      <c r="BL2663" s="104"/>
      <c r="BM2663" s="104"/>
      <c r="BN2663" s="104"/>
      <c r="BO2663" s="104"/>
      <c r="BP2663" s="104"/>
      <c r="BQ2663" s="104"/>
      <c r="BR2663" s="104"/>
      <c r="BS2663" s="104"/>
      <c r="BT2663" s="104"/>
      <c r="BU2663" s="104"/>
      <c r="BV2663" s="104"/>
      <c r="BW2663" s="104"/>
      <c r="BX2663" s="104"/>
      <c r="BY2663" s="104"/>
      <c r="BZ2663" s="104"/>
      <c r="CA2663" s="104"/>
      <c r="CB2663" s="104"/>
      <c r="CC2663" s="104"/>
      <c r="CD2663" s="104"/>
      <c r="CE2663" s="104"/>
      <c r="CF2663" s="104"/>
      <c r="CG2663" s="104"/>
      <c r="CH2663" s="104"/>
      <c r="CI2663" s="104"/>
      <c r="CJ2663" s="104"/>
      <c r="CK2663" s="104"/>
      <c r="CL2663" s="104"/>
      <c r="CM2663" s="104"/>
      <c r="CN2663" s="104"/>
      <c r="CO2663" s="104"/>
      <c r="CP2663" s="104"/>
      <c r="CQ2663" s="104"/>
      <c r="CR2663" s="104"/>
      <c r="CS2663" s="104"/>
      <c r="CT2663" s="104"/>
      <c r="CU2663" s="104"/>
      <c r="CV2663" s="104"/>
      <c r="CW2663" s="104"/>
      <c r="CX2663" s="104"/>
      <c r="CY2663" s="104"/>
      <c r="CZ2663" s="104"/>
      <c r="DA2663" s="104"/>
      <c r="DB2663" s="104"/>
      <c r="DC2663" s="104"/>
      <c r="DD2663" s="104"/>
      <c r="DE2663" s="104"/>
      <c r="DF2663" s="104"/>
      <c r="DG2663" s="104"/>
      <c r="DH2663" s="104"/>
      <c r="DI2663" s="104"/>
      <c r="DJ2663" s="107"/>
    </row>
    <row r="2664" spans="1:114" x14ac:dyDescent="0.2">
      <c r="A2664" s="164"/>
      <c r="B2664" s="165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Q2664" s="116"/>
      <c r="R2664" s="116"/>
      <c r="S2664" s="116"/>
      <c r="T2664" s="116"/>
      <c r="U2664" s="116"/>
      <c r="V2664" s="116"/>
      <c r="W2664" s="116"/>
      <c r="X2664" s="116"/>
      <c r="Y2664" s="122"/>
      <c r="Z2664" s="104"/>
      <c r="AA2664" s="104"/>
      <c r="AB2664" s="104"/>
      <c r="AC2664" s="104"/>
      <c r="AD2664" s="104"/>
      <c r="AE2664" s="104"/>
      <c r="AF2664" s="104"/>
      <c r="AG2664" s="104"/>
      <c r="AH2664" s="104"/>
      <c r="AI2664" s="104"/>
      <c r="AJ2664" s="104"/>
      <c r="AK2664" s="104"/>
      <c r="AL2664" s="104"/>
      <c r="AM2664" s="104"/>
      <c r="AN2664" s="104"/>
      <c r="AO2664" s="104"/>
      <c r="AP2664" s="104"/>
      <c r="AQ2664" s="104"/>
      <c r="AR2664" s="104"/>
      <c r="AS2664" s="104"/>
      <c r="AT2664" s="104"/>
      <c r="AU2664" s="104"/>
      <c r="AV2664" s="104"/>
      <c r="AW2664" s="104"/>
      <c r="AX2664" s="104"/>
      <c r="AY2664" s="104"/>
      <c r="AZ2664" s="104"/>
      <c r="BA2664" s="104"/>
      <c r="BB2664" s="104"/>
      <c r="BC2664" s="104"/>
      <c r="BD2664" s="104"/>
      <c r="BE2664" s="104"/>
      <c r="BF2664" s="104"/>
      <c r="BG2664" s="104"/>
      <c r="BH2664" s="104"/>
      <c r="BI2664" s="104"/>
      <c r="BJ2664" s="104"/>
      <c r="BK2664" s="104"/>
      <c r="BL2664" s="104"/>
      <c r="BM2664" s="104"/>
      <c r="BN2664" s="104"/>
      <c r="BO2664" s="104"/>
      <c r="BP2664" s="104"/>
      <c r="BQ2664" s="104"/>
      <c r="BR2664" s="104"/>
      <c r="BS2664" s="104"/>
      <c r="BT2664" s="104"/>
      <c r="BU2664" s="104"/>
      <c r="BV2664" s="104"/>
      <c r="BW2664" s="104"/>
      <c r="BX2664" s="104"/>
      <c r="BY2664" s="104"/>
      <c r="BZ2664" s="104"/>
      <c r="CA2664" s="104"/>
      <c r="CB2664" s="104"/>
      <c r="CC2664" s="104"/>
      <c r="CD2664" s="104"/>
      <c r="CE2664" s="104"/>
      <c r="CF2664" s="104"/>
      <c r="CG2664" s="104"/>
      <c r="CH2664" s="104"/>
      <c r="CI2664" s="104"/>
      <c r="CJ2664" s="104"/>
      <c r="CK2664" s="104"/>
      <c r="CL2664" s="104"/>
      <c r="CM2664" s="104"/>
      <c r="CN2664" s="104"/>
      <c r="CO2664" s="104"/>
      <c r="CP2664" s="104"/>
      <c r="CQ2664" s="104"/>
      <c r="CR2664" s="104"/>
      <c r="CS2664" s="104"/>
      <c r="CT2664" s="104"/>
      <c r="CU2664" s="104"/>
      <c r="CV2664" s="104"/>
      <c r="CW2664" s="104"/>
      <c r="CX2664" s="104"/>
      <c r="CY2664" s="104"/>
      <c r="CZ2664" s="104"/>
      <c r="DA2664" s="104"/>
      <c r="DB2664" s="104"/>
      <c r="DC2664" s="104"/>
      <c r="DD2664" s="104"/>
      <c r="DE2664" s="104"/>
      <c r="DF2664" s="104"/>
      <c r="DG2664" s="104"/>
      <c r="DH2664" s="104"/>
      <c r="DI2664" s="104"/>
      <c r="DJ2664" s="107"/>
    </row>
    <row r="2665" spans="1:114" x14ac:dyDescent="0.2">
      <c r="A2665" s="164"/>
      <c r="B2665" s="165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Q2665" s="116"/>
      <c r="R2665" s="116"/>
      <c r="S2665" s="116"/>
      <c r="T2665" s="116"/>
      <c r="U2665" s="116"/>
      <c r="V2665" s="116"/>
      <c r="W2665" s="116"/>
      <c r="X2665" s="116"/>
      <c r="Y2665" s="122"/>
      <c r="Z2665" s="104"/>
      <c r="AA2665" s="104"/>
      <c r="AB2665" s="104"/>
      <c r="AC2665" s="104"/>
      <c r="AD2665" s="104"/>
      <c r="AE2665" s="104"/>
      <c r="AF2665" s="104"/>
      <c r="AG2665" s="104"/>
      <c r="AH2665" s="104"/>
      <c r="AI2665" s="104"/>
      <c r="AJ2665" s="104"/>
      <c r="AK2665" s="104"/>
      <c r="AL2665" s="104"/>
      <c r="AM2665" s="104"/>
      <c r="AN2665" s="104"/>
      <c r="AO2665" s="104"/>
      <c r="AP2665" s="104"/>
      <c r="AQ2665" s="104"/>
      <c r="AR2665" s="104"/>
      <c r="AS2665" s="104"/>
      <c r="AT2665" s="104"/>
      <c r="AU2665" s="104"/>
      <c r="AV2665" s="104"/>
      <c r="AW2665" s="104"/>
      <c r="AX2665" s="104"/>
      <c r="AY2665" s="104"/>
      <c r="AZ2665" s="104"/>
      <c r="BA2665" s="104"/>
      <c r="BB2665" s="104"/>
      <c r="BC2665" s="104"/>
      <c r="BD2665" s="104"/>
      <c r="BE2665" s="104"/>
      <c r="BF2665" s="104"/>
      <c r="BG2665" s="104"/>
      <c r="BH2665" s="104"/>
      <c r="BI2665" s="104"/>
      <c r="BJ2665" s="104"/>
      <c r="BK2665" s="104"/>
      <c r="BL2665" s="104"/>
      <c r="BM2665" s="104"/>
      <c r="BN2665" s="104"/>
      <c r="BO2665" s="104"/>
      <c r="BP2665" s="104"/>
      <c r="BQ2665" s="104"/>
      <c r="BR2665" s="104"/>
      <c r="BS2665" s="104"/>
      <c r="BT2665" s="104"/>
      <c r="BU2665" s="104"/>
      <c r="BV2665" s="104"/>
      <c r="BW2665" s="104"/>
      <c r="BX2665" s="104"/>
      <c r="BY2665" s="104"/>
      <c r="BZ2665" s="104"/>
      <c r="CA2665" s="104"/>
      <c r="CB2665" s="104"/>
      <c r="CC2665" s="104"/>
      <c r="CD2665" s="104"/>
      <c r="CE2665" s="104"/>
      <c r="CF2665" s="104"/>
      <c r="CG2665" s="104"/>
      <c r="CH2665" s="104"/>
      <c r="CI2665" s="104"/>
      <c r="CJ2665" s="104"/>
      <c r="CK2665" s="104"/>
      <c r="CL2665" s="104"/>
      <c r="CM2665" s="104"/>
      <c r="CN2665" s="104"/>
      <c r="CO2665" s="104"/>
      <c r="CP2665" s="104"/>
      <c r="CQ2665" s="104"/>
      <c r="CR2665" s="104"/>
      <c r="CS2665" s="104"/>
      <c r="CT2665" s="104"/>
      <c r="CU2665" s="104"/>
      <c r="CV2665" s="104"/>
      <c r="CW2665" s="104"/>
      <c r="CX2665" s="104"/>
      <c r="CY2665" s="104"/>
      <c r="CZ2665" s="104"/>
      <c r="DA2665" s="104"/>
      <c r="DB2665" s="104"/>
      <c r="DC2665" s="104"/>
      <c r="DD2665" s="104"/>
      <c r="DE2665" s="104"/>
      <c r="DF2665" s="104"/>
      <c r="DG2665" s="104"/>
      <c r="DH2665" s="104"/>
      <c r="DI2665" s="104"/>
      <c r="DJ2665" s="107"/>
    </row>
    <row r="2666" spans="1:114" x14ac:dyDescent="0.2">
      <c r="A2666" s="164"/>
      <c r="B2666" s="165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Q2666" s="116"/>
      <c r="R2666" s="116"/>
      <c r="S2666" s="116"/>
      <c r="T2666" s="116"/>
      <c r="U2666" s="116"/>
      <c r="V2666" s="116"/>
      <c r="W2666" s="116"/>
      <c r="X2666" s="116"/>
      <c r="Y2666" s="122"/>
      <c r="Z2666" s="104"/>
      <c r="AA2666" s="104"/>
      <c r="AB2666" s="104"/>
      <c r="AC2666" s="104"/>
      <c r="AD2666" s="104"/>
      <c r="AE2666" s="104"/>
      <c r="AF2666" s="104"/>
      <c r="AG2666" s="104"/>
      <c r="AH2666" s="104"/>
      <c r="AI2666" s="104"/>
      <c r="AJ2666" s="104"/>
      <c r="AK2666" s="104"/>
      <c r="AL2666" s="104"/>
      <c r="AM2666" s="104"/>
      <c r="AN2666" s="104"/>
      <c r="AO2666" s="104"/>
      <c r="AP2666" s="104"/>
      <c r="AQ2666" s="104"/>
      <c r="AR2666" s="104"/>
      <c r="AS2666" s="104"/>
      <c r="AT2666" s="104"/>
      <c r="AU2666" s="104"/>
      <c r="AV2666" s="104"/>
      <c r="AW2666" s="104"/>
      <c r="AX2666" s="104"/>
      <c r="AY2666" s="104"/>
      <c r="AZ2666" s="104"/>
      <c r="BA2666" s="104"/>
      <c r="BB2666" s="104"/>
      <c r="BC2666" s="104"/>
      <c r="BD2666" s="104"/>
      <c r="BE2666" s="104"/>
      <c r="BF2666" s="104"/>
      <c r="BG2666" s="104"/>
      <c r="BH2666" s="104"/>
      <c r="BI2666" s="104"/>
      <c r="BJ2666" s="104"/>
      <c r="BK2666" s="104"/>
      <c r="BL2666" s="104"/>
      <c r="BM2666" s="104"/>
      <c r="BN2666" s="104"/>
      <c r="BO2666" s="104"/>
      <c r="BP2666" s="104"/>
      <c r="BQ2666" s="104"/>
      <c r="BR2666" s="104"/>
      <c r="BS2666" s="104"/>
      <c r="BT2666" s="104"/>
      <c r="BU2666" s="104"/>
      <c r="BV2666" s="104"/>
      <c r="BW2666" s="104"/>
      <c r="BX2666" s="104"/>
      <c r="BY2666" s="104"/>
      <c r="BZ2666" s="104"/>
      <c r="CA2666" s="104"/>
      <c r="CB2666" s="104"/>
      <c r="CC2666" s="104"/>
      <c r="CD2666" s="104"/>
      <c r="CE2666" s="104"/>
      <c r="CF2666" s="104"/>
      <c r="CG2666" s="104"/>
      <c r="CH2666" s="104"/>
      <c r="CI2666" s="104"/>
      <c r="CJ2666" s="104"/>
      <c r="CK2666" s="104"/>
      <c r="CL2666" s="104"/>
      <c r="CM2666" s="104"/>
      <c r="CN2666" s="104"/>
      <c r="CO2666" s="104"/>
      <c r="CP2666" s="104"/>
      <c r="CQ2666" s="104"/>
      <c r="CR2666" s="104"/>
      <c r="CS2666" s="104"/>
      <c r="CT2666" s="104"/>
      <c r="CU2666" s="104"/>
      <c r="CV2666" s="104"/>
      <c r="CW2666" s="104"/>
      <c r="CX2666" s="104"/>
      <c r="CY2666" s="104"/>
      <c r="CZ2666" s="104"/>
      <c r="DA2666" s="104"/>
      <c r="DB2666" s="104"/>
      <c r="DC2666" s="104"/>
      <c r="DD2666" s="104"/>
      <c r="DE2666" s="104"/>
      <c r="DF2666" s="104"/>
      <c r="DG2666" s="104"/>
      <c r="DH2666" s="104"/>
      <c r="DI2666" s="104"/>
      <c r="DJ2666" s="107"/>
    </row>
    <row r="2667" spans="1:114" x14ac:dyDescent="0.2">
      <c r="A2667" s="164"/>
      <c r="B2667" s="165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Q2667" s="116"/>
      <c r="R2667" s="116"/>
      <c r="S2667" s="116"/>
      <c r="T2667" s="116"/>
      <c r="U2667" s="116"/>
      <c r="V2667" s="116"/>
      <c r="W2667" s="116"/>
      <c r="X2667" s="116"/>
      <c r="Y2667" s="122"/>
      <c r="Z2667" s="104"/>
      <c r="AA2667" s="104"/>
      <c r="AB2667" s="104"/>
      <c r="AC2667" s="104"/>
      <c r="AD2667" s="104"/>
      <c r="AE2667" s="104"/>
      <c r="AF2667" s="104"/>
      <c r="AG2667" s="104"/>
      <c r="AH2667" s="104"/>
      <c r="AI2667" s="104"/>
      <c r="AJ2667" s="104"/>
      <c r="AK2667" s="104"/>
      <c r="AL2667" s="104"/>
      <c r="AM2667" s="104"/>
      <c r="AN2667" s="104"/>
      <c r="AO2667" s="104"/>
      <c r="AP2667" s="104"/>
      <c r="AQ2667" s="104"/>
      <c r="AR2667" s="104"/>
      <c r="AS2667" s="104"/>
      <c r="AT2667" s="104"/>
      <c r="AU2667" s="104"/>
      <c r="AV2667" s="104"/>
      <c r="AW2667" s="104"/>
      <c r="AX2667" s="104"/>
      <c r="AY2667" s="104"/>
      <c r="AZ2667" s="104"/>
      <c r="BA2667" s="104"/>
      <c r="BB2667" s="104"/>
      <c r="BC2667" s="104"/>
      <c r="BD2667" s="104"/>
      <c r="BE2667" s="104"/>
      <c r="BF2667" s="104"/>
      <c r="BG2667" s="104"/>
      <c r="BH2667" s="104"/>
      <c r="BI2667" s="104"/>
      <c r="BJ2667" s="104"/>
      <c r="BK2667" s="104"/>
      <c r="BL2667" s="104"/>
      <c r="BM2667" s="104"/>
      <c r="BN2667" s="104"/>
      <c r="BO2667" s="104"/>
      <c r="BP2667" s="104"/>
      <c r="BQ2667" s="104"/>
      <c r="BR2667" s="104"/>
      <c r="BS2667" s="104"/>
      <c r="BT2667" s="104"/>
      <c r="BU2667" s="104"/>
      <c r="BV2667" s="104"/>
      <c r="BW2667" s="104"/>
      <c r="BX2667" s="104"/>
      <c r="BY2667" s="104"/>
      <c r="BZ2667" s="104"/>
      <c r="CA2667" s="104"/>
      <c r="CB2667" s="104"/>
      <c r="CC2667" s="104"/>
      <c r="CD2667" s="104"/>
      <c r="CE2667" s="104"/>
      <c r="CF2667" s="104"/>
      <c r="CG2667" s="104"/>
      <c r="CH2667" s="104"/>
      <c r="CI2667" s="104"/>
      <c r="CJ2667" s="104"/>
      <c r="CK2667" s="104"/>
      <c r="CL2667" s="104"/>
      <c r="CM2667" s="104"/>
      <c r="CN2667" s="104"/>
      <c r="CO2667" s="104"/>
      <c r="CP2667" s="104"/>
      <c r="CQ2667" s="104"/>
      <c r="CR2667" s="104"/>
      <c r="CS2667" s="104"/>
      <c r="CT2667" s="104"/>
      <c r="CU2667" s="104"/>
      <c r="CV2667" s="104"/>
      <c r="CW2667" s="104"/>
      <c r="CX2667" s="104"/>
      <c r="CY2667" s="104"/>
      <c r="CZ2667" s="104"/>
      <c r="DA2667" s="104"/>
      <c r="DB2667" s="104"/>
      <c r="DC2667" s="104"/>
      <c r="DD2667" s="104"/>
      <c r="DE2667" s="104"/>
      <c r="DF2667" s="104"/>
      <c r="DG2667" s="104"/>
      <c r="DH2667" s="104"/>
      <c r="DI2667" s="104"/>
      <c r="DJ2667" s="107"/>
    </row>
    <row r="2668" spans="1:114" x14ac:dyDescent="0.2">
      <c r="A2668" s="164"/>
      <c r="B2668" s="165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Q2668" s="116"/>
      <c r="R2668" s="116"/>
      <c r="S2668" s="116"/>
      <c r="T2668" s="116"/>
      <c r="U2668" s="116"/>
      <c r="V2668" s="116"/>
      <c r="W2668" s="116"/>
      <c r="X2668" s="116"/>
      <c r="Y2668" s="122"/>
      <c r="Z2668" s="104"/>
      <c r="AA2668" s="104"/>
      <c r="AB2668" s="104"/>
      <c r="AC2668" s="104"/>
      <c r="AD2668" s="104"/>
      <c r="AE2668" s="104"/>
      <c r="AF2668" s="104"/>
      <c r="AG2668" s="104"/>
      <c r="AH2668" s="104"/>
      <c r="AI2668" s="104"/>
      <c r="AJ2668" s="104"/>
      <c r="AK2668" s="104"/>
      <c r="AL2668" s="104"/>
      <c r="AM2668" s="104"/>
      <c r="AN2668" s="104"/>
      <c r="AO2668" s="104"/>
      <c r="AP2668" s="104"/>
      <c r="AQ2668" s="104"/>
      <c r="AR2668" s="104"/>
      <c r="AS2668" s="104"/>
      <c r="AT2668" s="104"/>
      <c r="AU2668" s="104"/>
      <c r="AV2668" s="104"/>
      <c r="AW2668" s="104"/>
      <c r="AX2668" s="104"/>
      <c r="AY2668" s="104"/>
      <c r="AZ2668" s="104"/>
      <c r="BA2668" s="104"/>
      <c r="BB2668" s="104"/>
      <c r="BC2668" s="104"/>
      <c r="BD2668" s="104"/>
      <c r="BE2668" s="104"/>
      <c r="BF2668" s="104"/>
      <c r="BG2668" s="104"/>
      <c r="BH2668" s="104"/>
      <c r="BI2668" s="104"/>
      <c r="BJ2668" s="104"/>
      <c r="BK2668" s="104"/>
      <c r="BL2668" s="104"/>
      <c r="BM2668" s="104"/>
      <c r="BN2668" s="104"/>
      <c r="BO2668" s="104"/>
      <c r="BP2668" s="104"/>
      <c r="BQ2668" s="104"/>
      <c r="BR2668" s="104"/>
      <c r="BS2668" s="104"/>
      <c r="BT2668" s="104"/>
      <c r="BU2668" s="104"/>
      <c r="BV2668" s="104"/>
      <c r="BW2668" s="104"/>
      <c r="BX2668" s="104"/>
      <c r="BY2668" s="104"/>
      <c r="BZ2668" s="104"/>
      <c r="CA2668" s="104"/>
      <c r="CB2668" s="104"/>
      <c r="CC2668" s="104"/>
      <c r="CD2668" s="104"/>
      <c r="CE2668" s="104"/>
      <c r="CF2668" s="104"/>
      <c r="CG2668" s="104"/>
      <c r="CH2668" s="104"/>
      <c r="CI2668" s="104"/>
      <c r="CJ2668" s="104"/>
      <c r="CK2668" s="104"/>
      <c r="CL2668" s="104"/>
      <c r="CM2668" s="104"/>
      <c r="CN2668" s="104"/>
      <c r="CO2668" s="104"/>
      <c r="CP2668" s="104"/>
      <c r="CQ2668" s="104"/>
      <c r="CR2668" s="104"/>
      <c r="CS2668" s="104"/>
      <c r="CT2668" s="104"/>
      <c r="CU2668" s="104"/>
      <c r="CV2668" s="104"/>
      <c r="CW2668" s="104"/>
      <c r="CX2668" s="104"/>
      <c r="CY2668" s="104"/>
      <c r="CZ2668" s="104"/>
      <c r="DA2668" s="104"/>
      <c r="DB2668" s="104"/>
      <c r="DC2668" s="104"/>
      <c r="DD2668" s="104"/>
      <c r="DE2668" s="104"/>
      <c r="DF2668" s="104"/>
      <c r="DG2668" s="104"/>
      <c r="DH2668" s="104"/>
      <c r="DI2668" s="104"/>
      <c r="DJ2668" s="107"/>
    </row>
    <row r="2669" spans="1:114" x14ac:dyDescent="0.2">
      <c r="A2669" s="164"/>
      <c r="B2669" s="165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Q2669" s="116"/>
      <c r="R2669" s="116"/>
      <c r="S2669" s="116"/>
      <c r="T2669" s="116"/>
      <c r="U2669" s="116"/>
      <c r="V2669" s="116"/>
      <c r="W2669" s="116"/>
      <c r="X2669" s="116"/>
      <c r="Y2669" s="122"/>
      <c r="Z2669" s="104"/>
      <c r="AA2669" s="104"/>
      <c r="AB2669" s="104"/>
      <c r="AC2669" s="104"/>
      <c r="AD2669" s="104"/>
      <c r="AE2669" s="104"/>
      <c r="AF2669" s="104"/>
      <c r="AG2669" s="104"/>
      <c r="AH2669" s="104"/>
      <c r="AI2669" s="104"/>
      <c r="AJ2669" s="104"/>
      <c r="AK2669" s="104"/>
      <c r="AL2669" s="104"/>
      <c r="AM2669" s="104"/>
      <c r="AN2669" s="104"/>
      <c r="AO2669" s="104"/>
      <c r="AP2669" s="104"/>
      <c r="AQ2669" s="104"/>
      <c r="AR2669" s="104"/>
      <c r="AS2669" s="104"/>
      <c r="AT2669" s="104"/>
      <c r="AU2669" s="104"/>
      <c r="AV2669" s="104"/>
      <c r="AW2669" s="104"/>
      <c r="AX2669" s="104"/>
      <c r="AY2669" s="104"/>
      <c r="AZ2669" s="104"/>
      <c r="BA2669" s="104"/>
      <c r="BB2669" s="104"/>
      <c r="BC2669" s="104"/>
      <c r="BD2669" s="104"/>
      <c r="BE2669" s="104"/>
      <c r="BF2669" s="104"/>
      <c r="BG2669" s="104"/>
      <c r="BH2669" s="104"/>
      <c r="BI2669" s="104"/>
      <c r="BJ2669" s="104"/>
      <c r="BK2669" s="104"/>
      <c r="BL2669" s="104"/>
      <c r="BM2669" s="104"/>
      <c r="BN2669" s="104"/>
      <c r="BO2669" s="104"/>
      <c r="BP2669" s="104"/>
      <c r="BQ2669" s="104"/>
      <c r="BR2669" s="104"/>
      <c r="BS2669" s="104"/>
      <c r="BT2669" s="104"/>
      <c r="BU2669" s="104"/>
      <c r="BV2669" s="104"/>
      <c r="BW2669" s="104"/>
      <c r="BX2669" s="104"/>
      <c r="BY2669" s="104"/>
      <c r="BZ2669" s="104"/>
      <c r="CA2669" s="104"/>
      <c r="CB2669" s="104"/>
      <c r="CC2669" s="104"/>
      <c r="CD2669" s="104"/>
      <c r="CE2669" s="104"/>
      <c r="CF2669" s="104"/>
      <c r="CG2669" s="104"/>
      <c r="CH2669" s="104"/>
      <c r="CI2669" s="104"/>
      <c r="CJ2669" s="104"/>
      <c r="CK2669" s="104"/>
      <c r="CL2669" s="104"/>
      <c r="CM2669" s="104"/>
      <c r="CN2669" s="104"/>
      <c r="CO2669" s="104"/>
      <c r="CP2669" s="104"/>
      <c r="CQ2669" s="104"/>
      <c r="CR2669" s="104"/>
      <c r="CS2669" s="104"/>
      <c r="CT2669" s="104"/>
      <c r="CU2669" s="104"/>
      <c r="CV2669" s="104"/>
      <c r="CW2669" s="104"/>
      <c r="CX2669" s="104"/>
      <c r="CY2669" s="104"/>
      <c r="CZ2669" s="104"/>
      <c r="DA2669" s="104"/>
      <c r="DB2669" s="104"/>
      <c r="DC2669" s="104"/>
      <c r="DD2669" s="104"/>
      <c r="DE2669" s="104"/>
      <c r="DF2669" s="104"/>
      <c r="DG2669" s="104"/>
      <c r="DH2669" s="104"/>
      <c r="DI2669" s="104"/>
      <c r="DJ2669" s="107"/>
    </row>
    <row r="2670" spans="1:114" x14ac:dyDescent="0.2">
      <c r="A2670" s="164"/>
      <c r="B2670" s="165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Q2670" s="116"/>
      <c r="R2670" s="116"/>
      <c r="S2670" s="116"/>
      <c r="T2670" s="116"/>
      <c r="U2670" s="116"/>
      <c r="V2670" s="116"/>
      <c r="W2670" s="116"/>
      <c r="X2670" s="116"/>
      <c r="Y2670" s="122"/>
      <c r="Z2670" s="104"/>
      <c r="AA2670" s="104"/>
      <c r="AB2670" s="104"/>
      <c r="AC2670" s="104"/>
      <c r="AD2670" s="104"/>
      <c r="AE2670" s="104"/>
      <c r="AF2670" s="104"/>
      <c r="AG2670" s="104"/>
      <c r="AH2670" s="104"/>
      <c r="AI2670" s="104"/>
      <c r="AJ2670" s="104"/>
      <c r="AK2670" s="104"/>
      <c r="AL2670" s="104"/>
      <c r="AM2670" s="104"/>
      <c r="AN2670" s="104"/>
      <c r="AO2670" s="104"/>
      <c r="AP2670" s="104"/>
      <c r="AQ2670" s="104"/>
      <c r="AR2670" s="104"/>
      <c r="AS2670" s="104"/>
      <c r="AT2670" s="104"/>
      <c r="AU2670" s="104"/>
      <c r="AV2670" s="104"/>
      <c r="AW2670" s="104"/>
      <c r="AX2670" s="104"/>
      <c r="AY2670" s="104"/>
      <c r="AZ2670" s="104"/>
      <c r="BA2670" s="104"/>
      <c r="BB2670" s="104"/>
      <c r="BC2670" s="104"/>
      <c r="BD2670" s="104"/>
      <c r="BE2670" s="104"/>
      <c r="BF2670" s="104"/>
      <c r="BG2670" s="104"/>
      <c r="BH2670" s="104"/>
      <c r="BI2670" s="104"/>
      <c r="BJ2670" s="104"/>
      <c r="BK2670" s="104"/>
      <c r="BL2670" s="104"/>
      <c r="BM2670" s="104"/>
      <c r="BN2670" s="104"/>
      <c r="BO2670" s="104"/>
      <c r="BP2670" s="104"/>
      <c r="BQ2670" s="104"/>
      <c r="BR2670" s="104"/>
      <c r="BS2670" s="104"/>
      <c r="BT2670" s="104"/>
      <c r="BU2670" s="104"/>
      <c r="BV2670" s="104"/>
      <c r="BW2670" s="104"/>
      <c r="BX2670" s="104"/>
      <c r="BY2670" s="104"/>
      <c r="BZ2670" s="104"/>
      <c r="CA2670" s="104"/>
      <c r="CB2670" s="104"/>
      <c r="CC2670" s="104"/>
      <c r="CD2670" s="104"/>
      <c r="CE2670" s="104"/>
      <c r="CF2670" s="104"/>
      <c r="CG2670" s="104"/>
      <c r="CH2670" s="104"/>
      <c r="CI2670" s="104"/>
      <c r="CJ2670" s="104"/>
      <c r="CK2670" s="104"/>
      <c r="CL2670" s="104"/>
      <c r="CM2670" s="104"/>
      <c r="CN2670" s="104"/>
      <c r="CO2670" s="104"/>
      <c r="CP2670" s="104"/>
      <c r="CQ2670" s="104"/>
      <c r="CR2670" s="104"/>
      <c r="CS2670" s="104"/>
      <c r="CT2670" s="104"/>
      <c r="CU2670" s="104"/>
      <c r="CV2670" s="104"/>
      <c r="CW2670" s="104"/>
      <c r="CX2670" s="104"/>
      <c r="CY2670" s="104"/>
      <c r="CZ2670" s="104"/>
      <c r="DA2670" s="104"/>
      <c r="DB2670" s="104"/>
      <c r="DC2670" s="104"/>
      <c r="DD2670" s="104"/>
      <c r="DE2670" s="104"/>
      <c r="DF2670" s="104"/>
      <c r="DG2670" s="104"/>
      <c r="DH2670" s="104"/>
      <c r="DI2670" s="104"/>
      <c r="DJ2670" s="107"/>
    </row>
    <row r="2671" spans="1:114" x14ac:dyDescent="0.2">
      <c r="A2671" s="164"/>
      <c r="B2671" s="165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Q2671" s="116"/>
      <c r="R2671" s="116"/>
      <c r="S2671" s="116"/>
      <c r="T2671" s="116"/>
      <c r="U2671" s="116"/>
      <c r="V2671" s="116"/>
      <c r="W2671" s="116"/>
      <c r="X2671" s="116"/>
      <c r="Y2671" s="122"/>
      <c r="Z2671" s="104"/>
      <c r="AA2671" s="104"/>
      <c r="AB2671" s="104"/>
      <c r="AC2671" s="104"/>
      <c r="AD2671" s="104"/>
      <c r="AE2671" s="104"/>
      <c r="AF2671" s="104"/>
      <c r="AG2671" s="104"/>
      <c r="AH2671" s="104"/>
      <c r="AI2671" s="104"/>
      <c r="AJ2671" s="104"/>
      <c r="AK2671" s="104"/>
      <c r="AL2671" s="104"/>
      <c r="AM2671" s="104"/>
      <c r="AN2671" s="104"/>
      <c r="AO2671" s="104"/>
      <c r="AP2671" s="104"/>
      <c r="AQ2671" s="104"/>
      <c r="AR2671" s="104"/>
      <c r="AS2671" s="104"/>
      <c r="AT2671" s="104"/>
      <c r="AU2671" s="104"/>
      <c r="AV2671" s="104"/>
      <c r="AW2671" s="104"/>
      <c r="AX2671" s="104"/>
      <c r="AY2671" s="104"/>
      <c r="AZ2671" s="104"/>
      <c r="BA2671" s="104"/>
      <c r="BB2671" s="104"/>
      <c r="BC2671" s="104"/>
      <c r="BD2671" s="104"/>
      <c r="BE2671" s="104"/>
      <c r="BF2671" s="104"/>
      <c r="BG2671" s="104"/>
      <c r="BH2671" s="104"/>
      <c r="BI2671" s="104"/>
      <c r="BJ2671" s="104"/>
      <c r="BK2671" s="104"/>
      <c r="BL2671" s="104"/>
      <c r="BM2671" s="104"/>
      <c r="BN2671" s="104"/>
      <c r="BO2671" s="104"/>
      <c r="BP2671" s="104"/>
      <c r="BQ2671" s="104"/>
      <c r="BR2671" s="104"/>
      <c r="BS2671" s="104"/>
      <c r="BT2671" s="104"/>
      <c r="BU2671" s="104"/>
      <c r="BV2671" s="104"/>
      <c r="BW2671" s="104"/>
      <c r="BX2671" s="104"/>
      <c r="BY2671" s="104"/>
      <c r="BZ2671" s="104"/>
      <c r="CA2671" s="104"/>
      <c r="CB2671" s="104"/>
      <c r="CC2671" s="104"/>
      <c r="CD2671" s="104"/>
      <c r="CE2671" s="104"/>
      <c r="CF2671" s="104"/>
      <c r="CG2671" s="104"/>
      <c r="CH2671" s="104"/>
      <c r="CI2671" s="104"/>
      <c r="CJ2671" s="104"/>
      <c r="CK2671" s="104"/>
      <c r="CL2671" s="104"/>
      <c r="CM2671" s="104"/>
      <c r="CN2671" s="104"/>
      <c r="CO2671" s="104"/>
      <c r="CP2671" s="104"/>
      <c r="CQ2671" s="104"/>
      <c r="CR2671" s="104"/>
      <c r="CS2671" s="104"/>
      <c r="CT2671" s="104"/>
      <c r="CU2671" s="104"/>
      <c r="CV2671" s="104"/>
      <c r="CW2671" s="104"/>
      <c r="CX2671" s="104"/>
      <c r="CY2671" s="104"/>
      <c r="CZ2671" s="104"/>
      <c r="DA2671" s="104"/>
      <c r="DB2671" s="104"/>
      <c r="DC2671" s="104"/>
      <c r="DD2671" s="104"/>
      <c r="DE2671" s="104"/>
      <c r="DF2671" s="104"/>
      <c r="DG2671" s="104"/>
      <c r="DH2671" s="104"/>
      <c r="DI2671" s="104"/>
      <c r="DJ2671" s="107"/>
    </row>
    <row r="2672" spans="1:114" x14ac:dyDescent="0.2">
      <c r="A2672" s="164"/>
      <c r="B2672" s="165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Q2672" s="116"/>
      <c r="R2672" s="116"/>
      <c r="S2672" s="116"/>
      <c r="T2672" s="116"/>
      <c r="U2672" s="116"/>
      <c r="V2672" s="116"/>
      <c r="W2672" s="116"/>
      <c r="X2672" s="116"/>
      <c r="Y2672" s="122"/>
      <c r="Z2672" s="104"/>
      <c r="AA2672" s="104"/>
      <c r="AB2672" s="104"/>
      <c r="AC2672" s="104"/>
      <c r="AD2672" s="104"/>
      <c r="AE2672" s="104"/>
      <c r="AF2672" s="104"/>
      <c r="AG2672" s="104"/>
      <c r="AH2672" s="104"/>
      <c r="AI2672" s="104"/>
      <c r="AJ2672" s="104"/>
      <c r="AK2672" s="104"/>
      <c r="AL2672" s="104"/>
      <c r="AM2672" s="104"/>
      <c r="AN2672" s="104"/>
      <c r="AO2672" s="104"/>
      <c r="AP2672" s="104"/>
      <c r="AQ2672" s="104"/>
      <c r="AR2672" s="104"/>
      <c r="AS2672" s="104"/>
      <c r="AT2672" s="104"/>
      <c r="AU2672" s="104"/>
      <c r="AV2672" s="104"/>
      <c r="AW2672" s="104"/>
      <c r="AX2672" s="104"/>
      <c r="AY2672" s="104"/>
      <c r="AZ2672" s="104"/>
      <c r="BA2672" s="104"/>
      <c r="BB2672" s="104"/>
      <c r="BC2672" s="104"/>
      <c r="BD2672" s="104"/>
      <c r="BE2672" s="104"/>
      <c r="BF2672" s="104"/>
      <c r="BG2672" s="104"/>
      <c r="BH2672" s="104"/>
      <c r="BI2672" s="104"/>
      <c r="BJ2672" s="104"/>
      <c r="BK2672" s="104"/>
      <c r="BL2672" s="104"/>
      <c r="BM2672" s="104"/>
      <c r="BN2672" s="104"/>
      <c r="BO2672" s="104"/>
      <c r="BP2672" s="104"/>
      <c r="BQ2672" s="104"/>
      <c r="BR2672" s="104"/>
      <c r="BS2672" s="104"/>
      <c r="BT2672" s="104"/>
      <c r="BU2672" s="104"/>
      <c r="BV2672" s="104"/>
      <c r="BW2672" s="104"/>
      <c r="BX2672" s="104"/>
      <c r="BY2672" s="104"/>
      <c r="BZ2672" s="104"/>
      <c r="CA2672" s="104"/>
      <c r="CB2672" s="104"/>
      <c r="CC2672" s="104"/>
      <c r="CD2672" s="104"/>
      <c r="CE2672" s="104"/>
      <c r="CF2672" s="104"/>
      <c r="CG2672" s="104"/>
      <c r="CH2672" s="104"/>
      <c r="CI2672" s="104"/>
      <c r="CJ2672" s="104"/>
      <c r="CK2672" s="104"/>
      <c r="CL2672" s="104"/>
      <c r="CM2672" s="104"/>
      <c r="CN2672" s="104"/>
      <c r="CO2672" s="104"/>
      <c r="CP2672" s="104"/>
      <c r="CQ2672" s="104"/>
      <c r="CR2672" s="104"/>
      <c r="CS2672" s="104"/>
      <c r="CT2672" s="104"/>
      <c r="CU2672" s="104"/>
      <c r="CV2672" s="104"/>
      <c r="CW2672" s="104"/>
      <c r="CX2672" s="104"/>
      <c r="CY2672" s="104"/>
      <c r="CZ2672" s="104"/>
      <c r="DA2672" s="104"/>
      <c r="DB2672" s="104"/>
      <c r="DC2672" s="104"/>
      <c r="DD2672" s="104"/>
      <c r="DE2672" s="104"/>
      <c r="DF2672" s="104"/>
      <c r="DG2672" s="104"/>
      <c r="DH2672" s="104"/>
      <c r="DI2672" s="104"/>
      <c r="DJ2672" s="107"/>
    </row>
    <row r="2673" spans="1:114" x14ac:dyDescent="0.2">
      <c r="A2673" s="164"/>
      <c r="B2673" s="165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Q2673" s="116"/>
      <c r="R2673" s="116"/>
      <c r="S2673" s="116"/>
      <c r="T2673" s="116"/>
      <c r="U2673" s="116"/>
      <c r="V2673" s="116"/>
      <c r="W2673" s="116"/>
      <c r="X2673" s="116"/>
      <c r="Y2673" s="122"/>
      <c r="Z2673" s="104"/>
      <c r="AA2673" s="104"/>
      <c r="AB2673" s="104"/>
      <c r="AC2673" s="104"/>
      <c r="AD2673" s="104"/>
      <c r="AE2673" s="104"/>
      <c r="AF2673" s="104"/>
      <c r="AG2673" s="104"/>
      <c r="AH2673" s="104"/>
      <c r="AI2673" s="104"/>
      <c r="AJ2673" s="104"/>
      <c r="AK2673" s="104"/>
      <c r="AL2673" s="104"/>
      <c r="AM2673" s="104"/>
      <c r="AN2673" s="104"/>
      <c r="AO2673" s="104"/>
      <c r="AP2673" s="104"/>
      <c r="AQ2673" s="104"/>
      <c r="AR2673" s="104"/>
      <c r="AS2673" s="104"/>
      <c r="AT2673" s="104"/>
      <c r="AU2673" s="104"/>
      <c r="AV2673" s="104"/>
      <c r="AW2673" s="104"/>
      <c r="AX2673" s="104"/>
      <c r="AY2673" s="104"/>
      <c r="AZ2673" s="104"/>
      <c r="BA2673" s="104"/>
      <c r="BB2673" s="104"/>
      <c r="BC2673" s="104"/>
      <c r="BD2673" s="104"/>
      <c r="BE2673" s="104"/>
      <c r="BF2673" s="104"/>
      <c r="BG2673" s="104"/>
      <c r="BH2673" s="104"/>
      <c r="BI2673" s="104"/>
      <c r="BJ2673" s="104"/>
      <c r="BK2673" s="104"/>
      <c r="BL2673" s="104"/>
      <c r="BM2673" s="104"/>
      <c r="BN2673" s="104"/>
      <c r="BO2673" s="104"/>
      <c r="BP2673" s="104"/>
      <c r="BQ2673" s="104"/>
      <c r="BR2673" s="104"/>
      <c r="BS2673" s="104"/>
      <c r="BT2673" s="104"/>
      <c r="BU2673" s="104"/>
      <c r="BV2673" s="104"/>
      <c r="BW2673" s="104"/>
      <c r="BX2673" s="104"/>
      <c r="BY2673" s="104"/>
      <c r="BZ2673" s="104"/>
      <c r="CA2673" s="104"/>
      <c r="CB2673" s="104"/>
      <c r="CC2673" s="104"/>
      <c r="CD2673" s="104"/>
      <c r="CE2673" s="104"/>
      <c r="CF2673" s="104"/>
      <c r="CG2673" s="104"/>
      <c r="CH2673" s="104"/>
      <c r="CI2673" s="104"/>
      <c r="CJ2673" s="104"/>
      <c r="CK2673" s="104"/>
      <c r="CL2673" s="104"/>
      <c r="CM2673" s="104"/>
      <c r="CN2673" s="104"/>
      <c r="CO2673" s="104"/>
      <c r="CP2673" s="104"/>
      <c r="CQ2673" s="104"/>
      <c r="CR2673" s="104"/>
      <c r="CS2673" s="104"/>
      <c r="CT2673" s="104"/>
      <c r="CU2673" s="104"/>
      <c r="CV2673" s="104"/>
      <c r="CW2673" s="104"/>
      <c r="CX2673" s="104"/>
      <c r="CY2673" s="104"/>
      <c r="CZ2673" s="104"/>
      <c r="DA2673" s="104"/>
      <c r="DB2673" s="104"/>
      <c r="DC2673" s="104"/>
      <c r="DD2673" s="104"/>
      <c r="DE2673" s="104"/>
      <c r="DF2673" s="104"/>
      <c r="DG2673" s="104"/>
      <c r="DH2673" s="104"/>
      <c r="DI2673" s="104"/>
      <c r="DJ2673" s="107"/>
    </row>
    <row r="2674" spans="1:114" x14ac:dyDescent="0.2">
      <c r="A2674" s="164"/>
      <c r="B2674" s="165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Q2674" s="116"/>
      <c r="R2674" s="116"/>
      <c r="S2674" s="116"/>
      <c r="T2674" s="116"/>
      <c r="U2674" s="116"/>
      <c r="V2674" s="116"/>
      <c r="W2674" s="116"/>
      <c r="X2674" s="116"/>
      <c r="Y2674" s="122"/>
      <c r="Z2674" s="104"/>
      <c r="AA2674" s="104"/>
      <c r="AB2674" s="104"/>
      <c r="AC2674" s="104"/>
      <c r="AD2674" s="104"/>
      <c r="AE2674" s="104"/>
      <c r="AF2674" s="104"/>
      <c r="AG2674" s="104"/>
      <c r="AH2674" s="104"/>
      <c r="AI2674" s="104"/>
      <c r="AJ2674" s="104"/>
      <c r="AK2674" s="104"/>
      <c r="AL2674" s="104"/>
      <c r="AM2674" s="104"/>
      <c r="AN2674" s="104"/>
      <c r="AO2674" s="104"/>
      <c r="AP2674" s="104"/>
      <c r="AQ2674" s="104"/>
      <c r="AR2674" s="104"/>
      <c r="AS2674" s="104"/>
      <c r="AT2674" s="104"/>
      <c r="AU2674" s="104"/>
      <c r="AV2674" s="104"/>
      <c r="AW2674" s="104"/>
      <c r="AX2674" s="104"/>
      <c r="AY2674" s="104"/>
      <c r="AZ2674" s="104"/>
      <c r="BA2674" s="104"/>
      <c r="BB2674" s="104"/>
      <c r="BC2674" s="104"/>
      <c r="BD2674" s="104"/>
      <c r="BE2674" s="104"/>
      <c r="BF2674" s="104"/>
      <c r="BG2674" s="104"/>
      <c r="BH2674" s="104"/>
      <c r="BI2674" s="104"/>
      <c r="BJ2674" s="104"/>
      <c r="BK2674" s="104"/>
      <c r="BL2674" s="104"/>
      <c r="BM2674" s="104"/>
      <c r="BN2674" s="104"/>
      <c r="BO2674" s="104"/>
      <c r="BP2674" s="104"/>
      <c r="BQ2674" s="104"/>
      <c r="BR2674" s="104"/>
      <c r="BS2674" s="104"/>
      <c r="BT2674" s="104"/>
      <c r="BU2674" s="104"/>
      <c r="BV2674" s="104"/>
      <c r="BW2674" s="104"/>
      <c r="BX2674" s="104"/>
      <c r="BY2674" s="104"/>
      <c r="BZ2674" s="104"/>
      <c r="CA2674" s="104"/>
      <c r="CB2674" s="104"/>
      <c r="CC2674" s="104"/>
      <c r="CD2674" s="104"/>
      <c r="CE2674" s="104"/>
      <c r="CF2674" s="104"/>
      <c r="CG2674" s="104"/>
      <c r="CH2674" s="104"/>
      <c r="CI2674" s="104"/>
      <c r="CJ2674" s="104"/>
      <c r="CK2674" s="104"/>
      <c r="CL2674" s="104"/>
      <c r="CM2674" s="104"/>
      <c r="CN2674" s="104"/>
      <c r="CO2674" s="104"/>
      <c r="CP2674" s="104"/>
      <c r="CQ2674" s="104"/>
      <c r="CR2674" s="104"/>
      <c r="CS2674" s="104"/>
      <c r="CT2674" s="104"/>
      <c r="CU2674" s="104"/>
      <c r="CV2674" s="104"/>
      <c r="CW2674" s="104"/>
      <c r="CX2674" s="104"/>
      <c r="CY2674" s="104"/>
      <c r="CZ2674" s="104"/>
      <c r="DA2674" s="104"/>
      <c r="DB2674" s="104"/>
      <c r="DC2674" s="104"/>
      <c r="DD2674" s="104"/>
      <c r="DE2674" s="104"/>
      <c r="DF2674" s="104"/>
      <c r="DG2674" s="104"/>
      <c r="DH2674" s="104"/>
      <c r="DI2674" s="104"/>
      <c r="DJ2674" s="107"/>
    </row>
    <row r="2675" spans="1:114" x14ac:dyDescent="0.2">
      <c r="A2675" s="164"/>
      <c r="B2675" s="165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Q2675" s="116"/>
      <c r="R2675" s="116"/>
      <c r="S2675" s="116"/>
      <c r="T2675" s="116"/>
      <c r="U2675" s="116"/>
      <c r="V2675" s="116"/>
      <c r="W2675" s="116"/>
      <c r="X2675" s="116"/>
      <c r="Y2675" s="122"/>
      <c r="Z2675" s="104"/>
      <c r="AA2675" s="104"/>
      <c r="AB2675" s="104"/>
      <c r="AC2675" s="104"/>
      <c r="AD2675" s="104"/>
      <c r="AE2675" s="104"/>
      <c r="AF2675" s="104"/>
      <c r="AG2675" s="104"/>
      <c r="AH2675" s="104"/>
      <c r="AI2675" s="104"/>
      <c r="AJ2675" s="104"/>
      <c r="AK2675" s="104"/>
      <c r="AL2675" s="104"/>
      <c r="AM2675" s="104"/>
      <c r="AN2675" s="104"/>
      <c r="AO2675" s="104"/>
      <c r="AP2675" s="104"/>
      <c r="AQ2675" s="104"/>
      <c r="AR2675" s="104"/>
      <c r="AS2675" s="104"/>
      <c r="AT2675" s="104"/>
      <c r="AU2675" s="104"/>
      <c r="AV2675" s="104"/>
      <c r="AW2675" s="104"/>
      <c r="AX2675" s="104"/>
      <c r="AY2675" s="104"/>
      <c r="AZ2675" s="104"/>
      <c r="BA2675" s="104"/>
      <c r="BB2675" s="104"/>
      <c r="BC2675" s="104"/>
      <c r="BD2675" s="104"/>
      <c r="BE2675" s="104"/>
      <c r="BF2675" s="104"/>
      <c r="BG2675" s="104"/>
      <c r="BH2675" s="104"/>
      <c r="BI2675" s="104"/>
      <c r="BJ2675" s="104"/>
      <c r="BK2675" s="104"/>
      <c r="BL2675" s="104"/>
      <c r="BM2675" s="104"/>
      <c r="BN2675" s="104"/>
      <c r="BO2675" s="104"/>
      <c r="BP2675" s="104"/>
      <c r="BQ2675" s="104"/>
      <c r="BR2675" s="104"/>
      <c r="BS2675" s="104"/>
      <c r="BT2675" s="104"/>
      <c r="BU2675" s="104"/>
      <c r="BV2675" s="104"/>
      <c r="BW2675" s="104"/>
      <c r="BX2675" s="104"/>
      <c r="BY2675" s="104"/>
      <c r="BZ2675" s="104"/>
      <c r="CA2675" s="104"/>
      <c r="CB2675" s="104"/>
      <c r="CC2675" s="104"/>
      <c r="CD2675" s="104"/>
      <c r="CE2675" s="104"/>
      <c r="CF2675" s="104"/>
      <c r="CG2675" s="104"/>
      <c r="CH2675" s="104"/>
      <c r="CI2675" s="104"/>
      <c r="CJ2675" s="104"/>
      <c r="CK2675" s="104"/>
      <c r="CL2675" s="104"/>
      <c r="CM2675" s="104"/>
      <c r="CN2675" s="104"/>
      <c r="CO2675" s="104"/>
      <c r="CP2675" s="104"/>
      <c r="CQ2675" s="104"/>
      <c r="CR2675" s="104"/>
      <c r="CS2675" s="104"/>
      <c r="CT2675" s="104"/>
      <c r="CU2675" s="104"/>
      <c r="CV2675" s="104"/>
      <c r="CW2675" s="104"/>
      <c r="CX2675" s="104"/>
      <c r="CY2675" s="104"/>
      <c r="CZ2675" s="104"/>
      <c r="DA2675" s="104"/>
      <c r="DB2675" s="104"/>
      <c r="DC2675" s="104"/>
      <c r="DD2675" s="104"/>
      <c r="DE2675" s="104"/>
      <c r="DF2675" s="104"/>
      <c r="DG2675" s="104"/>
      <c r="DH2675" s="104"/>
      <c r="DI2675" s="104"/>
      <c r="DJ2675" s="107"/>
    </row>
    <row r="2676" spans="1:114" x14ac:dyDescent="0.2">
      <c r="A2676" s="164"/>
      <c r="B2676" s="165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Q2676" s="116"/>
      <c r="R2676" s="116"/>
      <c r="S2676" s="116"/>
      <c r="T2676" s="116"/>
      <c r="U2676" s="116"/>
      <c r="V2676" s="116"/>
      <c r="W2676" s="116"/>
      <c r="X2676" s="116"/>
      <c r="Y2676" s="122"/>
      <c r="Z2676" s="104"/>
      <c r="AA2676" s="104"/>
      <c r="AB2676" s="104"/>
      <c r="AC2676" s="104"/>
      <c r="AD2676" s="104"/>
      <c r="AE2676" s="104"/>
      <c r="AF2676" s="104"/>
      <c r="AG2676" s="104"/>
      <c r="AH2676" s="104"/>
      <c r="AI2676" s="104"/>
      <c r="AJ2676" s="104"/>
      <c r="AK2676" s="104"/>
      <c r="AL2676" s="104"/>
      <c r="AM2676" s="104"/>
      <c r="AN2676" s="104"/>
      <c r="AO2676" s="104"/>
      <c r="AP2676" s="104"/>
      <c r="AQ2676" s="104"/>
      <c r="AR2676" s="104"/>
      <c r="AS2676" s="104"/>
      <c r="AT2676" s="104"/>
      <c r="AU2676" s="104"/>
      <c r="AV2676" s="104"/>
      <c r="AW2676" s="104"/>
      <c r="AX2676" s="104"/>
      <c r="AY2676" s="104"/>
      <c r="AZ2676" s="104"/>
      <c r="BA2676" s="104"/>
      <c r="BB2676" s="104"/>
      <c r="BC2676" s="104"/>
      <c r="BD2676" s="104"/>
      <c r="BE2676" s="104"/>
      <c r="BF2676" s="104"/>
      <c r="BG2676" s="104"/>
      <c r="BH2676" s="104"/>
      <c r="BI2676" s="104"/>
      <c r="BJ2676" s="104"/>
      <c r="BK2676" s="104"/>
      <c r="BL2676" s="104"/>
      <c r="BM2676" s="104"/>
      <c r="BN2676" s="104"/>
      <c r="BO2676" s="104"/>
      <c r="BP2676" s="104"/>
      <c r="BQ2676" s="104"/>
      <c r="BR2676" s="104"/>
      <c r="BS2676" s="104"/>
      <c r="BT2676" s="104"/>
      <c r="BU2676" s="104"/>
      <c r="BV2676" s="104"/>
      <c r="BW2676" s="104"/>
      <c r="BX2676" s="104"/>
      <c r="BY2676" s="104"/>
      <c r="BZ2676" s="104"/>
      <c r="CA2676" s="104"/>
      <c r="CB2676" s="104"/>
      <c r="CC2676" s="104"/>
      <c r="CD2676" s="104"/>
      <c r="CE2676" s="104"/>
      <c r="CF2676" s="104"/>
      <c r="CG2676" s="104"/>
      <c r="CH2676" s="104"/>
      <c r="CI2676" s="104"/>
      <c r="CJ2676" s="104"/>
      <c r="CK2676" s="104"/>
      <c r="CL2676" s="104"/>
      <c r="CM2676" s="104"/>
      <c r="CN2676" s="104"/>
      <c r="CO2676" s="104"/>
      <c r="CP2676" s="104"/>
      <c r="CQ2676" s="104"/>
      <c r="CR2676" s="104"/>
      <c r="CS2676" s="104"/>
      <c r="CT2676" s="104"/>
      <c r="CU2676" s="104"/>
      <c r="CV2676" s="104"/>
      <c r="CW2676" s="104"/>
      <c r="CX2676" s="104"/>
      <c r="CY2676" s="104"/>
      <c r="CZ2676" s="104"/>
      <c r="DA2676" s="104"/>
      <c r="DB2676" s="104"/>
      <c r="DC2676" s="104"/>
      <c r="DD2676" s="104"/>
      <c r="DE2676" s="104"/>
      <c r="DF2676" s="104"/>
      <c r="DG2676" s="104"/>
      <c r="DH2676" s="104"/>
      <c r="DI2676" s="104"/>
      <c r="DJ2676" s="107"/>
    </row>
    <row r="2677" spans="1:114" x14ac:dyDescent="0.2">
      <c r="A2677" s="164"/>
      <c r="B2677" s="165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Q2677" s="116"/>
      <c r="R2677" s="116"/>
      <c r="S2677" s="116"/>
      <c r="T2677" s="116"/>
      <c r="U2677" s="116"/>
      <c r="V2677" s="116"/>
      <c r="W2677" s="116"/>
      <c r="X2677" s="116"/>
      <c r="Y2677" s="122"/>
      <c r="Z2677" s="104"/>
      <c r="AA2677" s="104"/>
      <c r="AB2677" s="104"/>
      <c r="AC2677" s="104"/>
      <c r="AD2677" s="104"/>
      <c r="AE2677" s="104"/>
      <c r="AF2677" s="104"/>
      <c r="AG2677" s="104"/>
      <c r="AH2677" s="104"/>
      <c r="AI2677" s="104"/>
      <c r="AJ2677" s="104"/>
      <c r="AK2677" s="104"/>
      <c r="AL2677" s="104"/>
      <c r="AM2677" s="104"/>
      <c r="AN2677" s="104"/>
      <c r="AO2677" s="104"/>
      <c r="AP2677" s="104"/>
      <c r="AQ2677" s="104"/>
      <c r="AR2677" s="104"/>
      <c r="AS2677" s="104"/>
      <c r="AT2677" s="104"/>
      <c r="AU2677" s="104"/>
      <c r="AV2677" s="104"/>
      <c r="AW2677" s="104"/>
      <c r="AX2677" s="104"/>
      <c r="AY2677" s="104"/>
      <c r="AZ2677" s="104"/>
      <c r="BA2677" s="104"/>
      <c r="BB2677" s="104"/>
      <c r="BC2677" s="104"/>
      <c r="BD2677" s="104"/>
      <c r="BE2677" s="104"/>
      <c r="BF2677" s="104"/>
      <c r="BG2677" s="104"/>
      <c r="BH2677" s="104"/>
      <c r="BI2677" s="104"/>
      <c r="BJ2677" s="104"/>
      <c r="BK2677" s="104"/>
      <c r="BL2677" s="104"/>
      <c r="BM2677" s="104"/>
      <c r="BN2677" s="104"/>
      <c r="BO2677" s="104"/>
      <c r="BP2677" s="104"/>
      <c r="BQ2677" s="104"/>
      <c r="BR2677" s="104"/>
      <c r="BS2677" s="104"/>
      <c r="BT2677" s="104"/>
      <c r="BU2677" s="104"/>
      <c r="BV2677" s="104"/>
      <c r="BW2677" s="104"/>
      <c r="BX2677" s="104"/>
      <c r="BY2677" s="104"/>
      <c r="BZ2677" s="104"/>
      <c r="CA2677" s="104"/>
      <c r="CB2677" s="104"/>
      <c r="CC2677" s="104"/>
      <c r="CD2677" s="104"/>
      <c r="CE2677" s="104"/>
      <c r="CF2677" s="104"/>
      <c r="CG2677" s="104"/>
      <c r="CH2677" s="104"/>
      <c r="CI2677" s="104"/>
      <c r="CJ2677" s="104"/>
      <c r="CK2677" s="104"/>
      <c r="CL2677" s="104"/>
      <c r="CM2677" s="104"/>
      <c r="CN2677" s="104"/>
      <c r="CO2677" s="104"/>
      <c r="CP2677" s="104"/>
      <c r="CQ2677" s="104"/>
      <c r="CR2677" s="104"/>
      <c r="CS2677" s="104"/>
      <c r="CT2677" s="104"/>
      <c r="CU2677" s="104"/>
      <c r="CV2677" s="104"/>
      <c r="CW2677" s="104"/>
      <c r="CX2677" s="104"/>
      <c r="CY2677" s="104"/>
      <c r="CZ2677" s="104"/>
      <c r="DA2677" s="104"/>
      <c r="DB2677" s="104"/>
      <c r="DC2677" s="104"/>
      <c r="DD2677" s="104"/>
      <c r="DE2677" s="104"/>
      <c r="DF2677" s="104"/>
      <c r="DG2677" s="104"/>
      <c r="DH2677" s="104"/>
      <c r="DI2677" s="104"/>
      <c r="DJ2677" s="107"/>
    </row>
    <row r="2678" spans="1:114" x14ac:dyDescent="0.2">
      <c r="A2678" s="164"/>
      <c r="B2678" s="165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Q2678" s="116"/>
      <c r="R2678" s="116"/>
      <c r="S2678" s="116"/>
      <c r="T2678" s="116"/>
      <c r="U2678" s="116"/>
      <c r="V2678" s="116"/>
      <c r="W2678" s="116"/>
      <c r="X2678" s="116"/>
      <c r="Y2678" s="122"/>
      <c r="Z2678" s="104"/>
      <c r="AA2678" s="104"/>
      <c r="AB2678" s="104"/>
      <c r="AC2678" s="104"/>
      <c r="AD2678" s="104"/>
      <c r="AE2678" s="104"/>
      <c r="AF2678" s="104"/>
      <c r="AG2678" s="104"/>
      <c r="AH2678" s="104"/>
      <c r="AI2678" s="104"/>
      <c r="AJ2678" s="104"/>
      <c r="AK2678" s="104"/>
      <c r="AL2678" s="104"/>
      <c r="AM2678" s="104"/>
      <c r="AN2678" s="104"/>
      <c r="AO2678" s="104"/>
      <c r="AP2678" s="104"/>
      <c r="AQ2678" s="104"/>
      <c r="AR2678" s="104"/>
      <c r="AS2678" s="104"/>
      <c r="AT2678" s="104"/>
      <c r="AU2678" s="104"/>
      <c r="AV2678" s="104"/>
      <c r="AW2678" s="104"/>
      <c r="AX2678" s="104"/>
      <c r="AY2678" s="104"/>
      <c r="AZ2678" s="104"/>
      <c r="BA2678" s="104"/>
      <c r="BB2678" s="104"/>
      <c r="BC2678" s="104"/>
      <c r="BD2678" s="104"/>
      <c r="BE2678" s="104"/>
      <c r="BF2678" s="104"/>
      <c r="BG2678" s="104"/>
      <c r="BH2678" s="104"/>
      <c r="BI2678" s="104"/>
      <c r="BJ2678" s="104"/>
      <c r="BK2678" s="104"/>
      <c r="BL2678" s="104"/>
      <c r="BM2678" s="104"/>
      <c r="BN2678" s="104"/>
      <c r="BO2678" s="104"/>
      <c r="BP2678" s="104"/>
      <c r="BQ2678" s="104"/>
      <c r="BR2678" s="104"/>
      <c r="BS2678" s="104"/>
      <c r="BT2678" s="104"/>
      <c r="BU2678" s="104"/>
      <c r="BV2678" s="104"/>
      <c r="BW2678" s="104"/>
      <c r="BX2678" s="104"/>
      <c r="BY2678" s="104"/>
      <c r="BZ2678" s="104"/>
      <c r="CA2678" s="104"/>
      <c r="CB2678" s="104"/>
      <c r="CC2678" s="104"/>
      <c r="CD2678" s="104"/>
      <c r="CE2678" s="104"/>
      <c r="CF2678" s="104"/>
      <c r="CG2678" s="104"/>
      <c r="CH2678" s="104"/>
      <c r="CI2678" s="104"/>
      <c r="CJ2678" s="104"/>
      <c r="CK2678" s="104"/>
      <c r="CL2678" s="104"/>
      <c r="CM2678" s="104"/>
      <c r="CN2678" s="104"/>
      <c r="CO2678" s="104"/>
      <c r="CP2678" s="104"/>
      <c r="CQ2678" s="104"/>
      <c r="CR2678" s="104"/>
      <c r="CS2678" s="104"/>
      <c r="CT2678" s="104"/>
      <c r="CU2678" s="104"/>
      <c r="CV2678" s="104"/>
      <c r="CW2678" s="104"/>
      <c r="CX2678" s="104"/>
      <c r="CY2678" s="104"/>
      <c r="CZ2678" s="104"/>
      <c r="DA2678" s="104"/>
      <c r="DB2678" s="104"/>
      <c r="DC2678" s="104"/>
      <c r="DD2678" s="104"/>
      <c r="DE2678" s="104"/>
      <c r="DF2678" s="104"/>
      <c r="DG2678" s="104"/>
      <c r="DH2678" s="104"/>
      <c r="DI2678" s="104"/>
      <c r="DJ2678" s="107"/>
    </row>
    <row r="2679" spans="1:114" x14ac:dyDescent="0.2">
      <c r="A2679" s="164"/>
      <c r="B2679" s="165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Q2679" s="116"/>
      <c r="R2679" s="116"/>
      <c r="S2679" s="116"/>
      <c r="T2679" s="116"/>
      <c r="U2679" s="116"/>
      <c r="V2679" s="116"/>
      <c r="W2679" s="116"/>
      <c r="X2679" s="116"/>
      <c r="Y2679" s="122"/>
      <c r="Z2679" s="104"/>
      <c r="AA2679" s="104"/>
      <c r="AB2679" s="104"/>
      <c r="AC2679" s="104"/>
      <c r="AD2679" s="104"/>
      <c r="AE2679" s="104"/>
      <c r="AF2679" s="104"/>
      <c r="AG2679" s="104"/>
      <c r="AH2679" s="104"/>
      <c r="AI2679" s="104"/>
      <c r="AJ2679" s="104"/>
      <c r="AK2679" s="104"/>
      <c r="AL2679" s="104"/>
      <c r="AM2679" s="104"/>
      <c r="AN2679" s="104"/>
      <c r="AO2679" s="104"/>
      <c r="AP2679" s="104"/>
      <c r="AQ2679" s="104"/>
      <c r="AR2679" s="104"/>
      <c r="AS2679" s="104"/>
      <c r="AT2679" s="104"/>
      <c r="AU2679" s="104"/>
      <c r="AV2679" s="104"/>
      <c r="AW2679" s="104"/>
      <c r="AX2679" s="104"/>
      <c r="AY2679" s="104"/>
      <c r="AZ2679" s="104"/>
      <c r="BA2679" s="104"/>
      <c r="BB2679" s="104"/>
      <c r="BC2679" s="104"/>
      <c r="BD2679" s="104"/>
      <c r="BE2679" s="104"/>
      <c r="BF2679" s="104"/>
      <c r="BG2679" s="104"/>
      <c r="BH2679" s="104"/>
      <c r="BI2679" s="104"/>
      <c r="BJ2679" s="104"/>
      <c r="BK2679" s="104"/>
      <c r="BL2679" s="104"/>
      <c r="BM2679" s="104"/>
      <c r="BN2679" s="104"/>
      <c r="BO2679" s="104"/>
      <c r="BP2679" s="104"/>
      <c r="BQ2679" s="104"/>
      <c r="BR2679" s="104"/>
      <c r="BS2679" s="104"/>
      <c r="BT2679" s="104"/>
      <c r="BU2679" s="104"/>
      <c r="BV2679" s="104"/>
      <c r="BW2679" s="104"/>
      <c r="BX2679" s="104"/>
      <c r="BY2679" s="104"/>
      <c r="BZ2679" s="104"/>
      <c r="CA2679" s="104"/>
      <c r="CB2679" s="104"/>
      <c r="CC2679" s="104"/>
      <c r="CD2679" s="104"/>
      <c r="CE2679" s="104"/>
      <c r="CF2679" s="104"/>
      <c r="CG2679" s="104"/>
      <c r="CH2679" s="104"/>
      <c r="CI2679" s="104"/>
      <c r="CJ2679" s="104"/>
      <c r="CK2679" s="104"/>
      <c r="CL2679" s="104"/>
      <c r="CM2679" s="104"/>
      <c r="CN2679" s="104"/>
      <c r="CO2679" s="104"/>
      <c r="CP2679" s="104"/>
      <c r="CQ2679" s="104"/>
      <c r="CR2679" s="104"/>
      <c r="CS2679" s="104"/>
      <c r="CT2679" s="104"/>
      <c r="CU2679" s="104"/>
      <c r="CV2679" s="104"/>
      <c r="CW2679" s="104"/>
      <c r="CX2679" s="104"/>
      <c r="CY2679" s="104"/>
      <c r="CZ2679" s="104"/>
      <c r="DA2679" s="104"/>
      <c r="DB2679" s="104"/>
      <c r="DC2679" s="104"/>
      <c r="DD2679" s="104"/>
      <c r="DE2679" s="104"/>
      <c r="DF2679" s="104"/>
      <c r="DG2679" s="104"/>
      <c r="DH2679" s="104"/>
      <c r="DI2679" s="104"/>
      <c r="DJ2679" s="107"/>
    </row>
    <row r="2680" spans="1:114" x14ac:dyDescent="0.2">
      <c r="A2680" s="164"/>
      <c r="B2680" s="165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Q2680" s="116"/>
      <c r="R2680" s="116"/>
      <c r="S2680" s="116"/>
      <c r="T2680" s="116"/>
      <c r="U2680" s="116"/>
      <c r="V2680" s="116"/>
      <c r="W2680" s="116"/>
      <c r="X2680" s="116"/>
      <c r="Y2680" s="122"/>
      <c r="Z2680" s="104"/>
      <c r="AA2680" s="104"/>
      <c r="AB2680" s="104"/>
      <c r="AC2680" s="104"/>
      <c r="AD2680" s="104"/>
      <c r="AE2680" s="104"/>
      <c r="AF2680" s="104"/>
      <c r="AG2680" s="104"/>
      <c r="AH2680" s="104"/>
      <c r="AI2680" s="104"/>
      <c r="AJ2680" s="104"/>
      <c r="AK2680" s="104"/>
      <c r="AL2680" s="104"/>
      <c r="AM2680" s="104"/>
      <c r="AN2680" s="104"/>
      <c r="AO2680" s="104"/>
      <c r="AP2680" s="104"/>
      <c r="AQ2680" s="104"/>
      <c r="AR2680" s="104"/>
      <c r="AS2680" s="104"/>
      <c r="AT2680" s="104"/>
      <c r="AU2680" s="104"/>
      <c r="AV2680" s="104"/>
      <c r="AW2680" s="104"/>
      <c r="AX2680" s="104"/>
      <c r="AY2680" s="104"/>
      <c r="AZ2680" s="104"/>
      <c r="BA2680" s="104"/>
      <c r="BB2680" s="104"/>
      <c r="BC2680" s="104"/>
      <c r="BD2680" s="104"/>
      <c r="BE2680" s="104"/>
      <c r="BF2680" s="104"/>
      <c r="BG2680" s="104"/>
      <c r="BH2680" s="104"/>
      <c r="BI2680" s="104"/>
      <c r="BJ2680" s="104"/>
      <c r="BK2680" s="104"/>
      <c r="BL2680" s="104"/>
      <c r="BM2680" s="104"/>
      <c r="BN2680" s="104"/>
      <c r="BO2680" s="104"/>
      <c r="BP2680" s="104"/>
      <c r="BQ2680" s="104"/>
      <c r="BR2680" s="104"/>
      <c r="BS2680" s="104"/>
      <c r="BT2680" s="104"/>
      <c r="BU2680" s="104"/>
      <c r="BV2680" s="104"/>
      <c r="BW2680" s="104"/>
      <c r="BX2680" s="104"/>
      <c r="BY2680" s="104"/>
      <c r="BZ2680" s="104"/>
      <c r="CA2680" s="104"/>
      <c r="CB2680" s="104"/>
      <c r="CC2680" s="104"/>
      <c r="CD2680" s="104"/>
      <c r="CE2680" s="104"/>
      <c r="CF2680" s="104"/>
      <c r="CG2680" s="104"/>
      <c r="CH2680" s="104"/>
      <c r="CI2680" s="104"/>
      <c r="CJ2680" s="104"/>
      <c r="CK2680" s="104"/>
      <c r="CL2680" s="104"/>
      <c r="CM2680" s="104"/>
      <c r="CN2680" s="104"/>
      <c r="CO2680" s="104"/>
      <c r="CP2680" s="104"/>
      <c r="CQ2680" s="104"/>
      <c r="CR2680" s="104"/>
      <c r="CS2680" s="104"/>
      <c r="CT2680" s="104"/>
      <c r="CU2680" s="104"/>
      <c r="CV2680" s="104"/>
      <c r="CW2680" s="104"/>
      <c r="CX2680" s="104"/>
      <c r="CY2680" s="104"/>
      <c r="CZ2680" s="104"/>
      <c r="DA2680" s="104"/>
      <c r="DB2680" s="104"/>
      <c r="DC2680" s="104"/>
      <c r="DD2680" s="104"/>
      <c r="DE2680" s="104"/>
      <c r="DF2680" s="104"/>
      <c r="DG2680" s="104"/>
      <c r="DH2680" s="104"/>
      <c r="DI2680" s="104"/>
      <c r="DJ2680" s="107"/>
    </row>
    <row r="2681" spans="1:114" x14ac:dyDescent="0.2">
      <c r="A2681" s="164"/>
      <c r="B2681" s="165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Q2681" s="116"/>
      <c r="R2681" s="116"/>
      <c r="S2681" s="116"/>
      <c r="T2681" s="116"/>
      <c r="U2681" s="116"/>
      <c r="V2681" s="116"/>
      <c r="W2681" s="116"/>
      <c r="X2681" s="116"/>
      <c r="Y2681" s="122"/>
      <c r="Z2681" s="104"/>
      <c r="AA2681" s="104"/>
      <c r="AB2681" s="104"/>
      <c r="AC2681" s="104"/>
      <c r="AD2681" s="104"/>
      <c r="AE2681" s="104"/>
      <c r="AF2681" s="104"/>
      <c r="AG2681" s="104"/>
      <c r="AH2681" s="104"/>
      <c r="AI2681" s="104"/>
      <c r="AJ2681" s="104"/>
      <c r="AK2681" s="104"/>
      <c r="AL2681" s="104"/>
      <c r="AM2681" s="104"/>
      <c r="AN2681" s="104"/>
      <c r="AO2681" s="104"/>
      <c r="AP2681" s="104"/>
      <c r="AQ2681" s="104"/>
      <c r="AR2681" s="104"/>
      <c r="AS2681" s="104"/>
      <c r="AT2681" s="104"/>
      <c r="AU2681" s="104"/>
      <c r="AV2681" s="104"/>
      <c r="AW2681" s="104"/>
      <c r="AX2681" s="104"/>
      <c r="AY2681" s="104"/>
      <c r="AZ2681" s="104"/>
      <c r="BA2681" s="104"/>
      <c r="BB2681" s="104"/>
      <c r="BC2681" s="104"/>
      <c r="BD2681" s="104"/>
      <c r="BE2681" s="104"/>
      <c r="BF2681" s="104"/>
      <c r="BG2681" s="104"/>
      <c r="BH2681" s="104"/>
      <c r="BI2681" s="104"/>
      <c r="BJ2681" s="104"/>
      <c r="BK2681" s="104"/>
      <c r="BL2681" s="104"/>
      <c r="BM2681" s="104"/>
      <c r="BN2681" s="104"/>
      <c r="BO2681" s="104"/>
      <c r="BP2681" s="104"/>
      <c r="BQ2681" s="104"/>
      <c r="BR2681" s="104"/>
      <c r="BS2681" s="104"/>
      <c r="BT2681" s="104"/>
      <c r="BU2681" s="104"/>
      <c r="BV2681" s="104"/>
      <c r="BW2681" s="104"/>
      <c r="BX2681" s="104"/>
      <c r="BY2681" s="104"/>
      <c r="BZ2681" s="104"/>
      <c r="CA2681" s="104"/>
      <c r="CB2681" s="104"/>
      <c r="CC2681" s="104"/>
      <c r="CD2681" s="104"/>
      <c r="CE2681" s="104"/>
      <c r="CF2681" s="104"/>
      <c r="CG2681" s="104"/>
      <c r="CH2681" s="104"/>
      <c r="CI2681" s="104"/>
      <c r="CJ2681" s="104"/>
      <c r="CK2681" s="104"/>
      <c r="CL2681" s="104"/>
      <c r="CM2681" s="104"/>
      <c r="CN2681" s="104"/>
      <c r="CO2681" s="104"/>
      <c r="CP2681" s="104"/>
      <c r="CQ2681" s="104"/>
      <c r="CR2681" s="104"/>
      <c r="CS2681" s="104"/>
      <c r="CT2681" s="104"/>
      <c r="CU2681" s="104"/>
      <c r="CV2681" s="104"/>
      <c r="CW2681" s="104"/>
      <c r="CX2681" s="104"/>
      <c r="CY2681" s="104"/>
      <c r="CZ2681" s="104"/>
      <c r="DA2681" s="104"/>
      <c r="DB2681" s="104"/>
      <c r="DC2681" s="104"/>
      <c r="DD2681" s="104"/>
      <c r="DE2681" s="104"/>
      <c r="DF2681" s="104"/>
      <c r="DG2681" s="104"/>
      <c r="DH2681" s="104"/>
      <c r="DI2681" s="104"/>
      <c r="DJ2681" s="107"/>
    </row>
    <row r="2682" spans="1:114" x14ac:dyDescent="0.2">
      <c r="A2682" s="164"/>
      <c r="B2682" s="165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Q2682" s="116"/>
      <c r="R2682" s="116"/>
      <c r="S2682" s="116"/>
      <c r="T2682" s="116"/>
      <c r="U2682" s="116"/>
      <c r="V2682" s="116"/>
      <c r="W2682" s="116"/>
      <c r="X2682" s="116"/>
      <c r="Y2682" s="122"/>
      <c r="Z2682" s="104"/>
      <c r="AA2682" s="104"/>
      <c r="AB2682" s="104"/>
      <c r="AC2682" s="104"/>
      <c r="AD2682" s="104"/>
      <c r="AE2682" s="104"/>
      <c r="AF2682" s="104"/>
      <c r="AG2682" s="104"/>
      <c r="AH2682" s="104"/>
      <c r="AI2682" s="104"/>
      <c r="AJ2682" s="104"/>
      <c r="AK2682" s="104"/>
      <c r="AL2682" s="104"/>
      <c r="AM2682" s="104"/>
      <c r="AN2682" s="104"/>
      <c r="AO2682" s="104"/>
      <c r="AP2682" s="104"/>
      <c r="AQ2682" s="104"/>
      <c r="AR2682" s="104"/>
      <c r="AS2682" s="104"/>
      <c r="AT2682" s="104"/>
      <c r="AU2682" s="104"/>
      <c r="AV2682" s="104"/>
      <c r="AW2682" s="104"/>
      <c r="AX2682" s="104"/>
      <c r="AY2682" s="104"/>
      <c r="AZ2682" s="104"/>
      <c r="BA2682" s="104"/>
      <c r="BB2682" s="104"/>
      <c r="BC2682" s="104"/>
      <c r="BD2682" s="104"/>
      <c r="BE2682" s="104"/>
      <c r="BF2682" s="104"/>
      <c r="BG2682" s="104"/>
      <c r="BH2682" s="104"/>
      <c r="BI2682" s="104"/>
      <c r="BJ2682" s="104"/>
      <c r="BK2682" s="104"/>
      <c r="BL2682" s="104"/>
      <c r="BM2682" s="104"/>
      <c r="BN2682" s="104"/>
      <c r="BO2682" s="104"/>
      <c r="BP2682" s="104"/>
      <c r="BQ2682" s="104"/>
      <c r="BR2682" s="104"/>
      <c r="BS2682" s="104"/>
      <c r="BT2682" s="104"/>
      <c r="BU2682" s="104"/>
      <c r="BV2682" s="104"/>
      <c r="BW2682" s="104"/>
      <c r="BX2682" s="104"/>
      <c r="BY2682" s="104"/>
      <c r="BZ2682" s="104"/>
      <c r="CA2682" s="104"/>
      <c r="CB2682" s="104"/>
      <c r="CC2682" s="104"/>
      <c r="CD2682" s="104"/>
      <c r="CE2682" s="104"/>
      <c r="CF2682" s="104"/>
      <c r="CG2682" s="104"/>
      <c r="CH2682" s="104"/>
      <c r="CI2682" s="104"/>
      <c r="CJ2682" s="104"/>
      <c r="CK2682" s="104"/>
      <c r="CL2682" s="104"/>
      <c r="CM2682" s="104"/>
      <c r="CN2682" s="104"/>
      <c r="CO2682" s="104"/>
      <c r="CP2682" s="104"/>
      <c r="CQ2682" s="104"/>
      <c r="CR2682" s="104"/>
      <c r="CS2682" s="104"/>
      <c r="CT2682" s="104"/>
      <c r="CU2682" s="104"/>
      <c r="CV2682" s="104"/>
      <c r="CW2682" s="104"/>
      <c r="CX2682" s="104"/>
      <c r="CY2682" s="104"/>
      <c r="CZ2682" s="104"/>
      <c r="DA2682" s="104"/>
      <c r="DB2682" s="104"/>
      <c r="DC2682" s="104"/>
      <c r="DD2682" s="104"/>
      <c r="DE2682" s="104"/>
      <c r="DF2682" s="104"/>
      <c r="DG2682" s="104"/>
      <c r="DH2682" s="104"/>
      <c r="DI2682" s="104"/>
      <c r="DJ2682" s="107"/>
    </row>
    <row r="2683" spans="1:114" x14ac:dyDescent="0.2">
      <c r="A2683" s="164"/>
      <c r="B2683" s="165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Q2683" s="116"/>
      <c r="R2683" s="116"/>
      <c r="S2683" s="116"/>
      <c r="T2683" s="116"/>
      <c r="U2683" s="116"/>
      <c r="V2683" s="116"/>
      <c r="W2683" s="116"/>
      <c r="X2683" s="116"/>
      <c r="Y2683" s="122"/>
      <c r="Z2683" s="104"/>
      <c r="AA2683" s="104"/>
      <c r="AB2683" s="104"/>
      <c r="AC2683" s="104"/>
      <c r="AD2683" s="104"/>
      <c r="AE2683" s="104"/>
      <c r="AF2683" s="104"/>
      <c r="AG2683" s="104"/>
      <c r="AH2683" s="104"/>
      <c r="AI2683" s="104"/>
      <c r="AJ2683" s="104"/>
      <c r="AK2683" s="104"/>
      <c r="AL2683" s="104"/>
      <c r="AM2683" s="104"/>
      <c r="AN2683" s="104"/>
      <c r="AO2683" s="104"/>
      <c r="AP2683" s="104"/>
      <c r="AQ2683" s="104"/>
      <c r="AR2683" s="104"/>
      <c r="AS2683" s="104"/>
      <c r="AT2683" s="104"/>
      <c r="AU2683" s="104"/>
      <c r="AV2683" s="104"/>
      <c r="AW2683" s="104"/>
      <c r="AX2683" s="104"/>
      <c r="AY2683" s="104"/>
      <c r="AZ2683" s="104"/>
      <c r="BA2683" s="104"/>
      <c r="BB2683" s="104"/>
      <c r="BC2683" s="104"/>
      <c r="BD2683" s="104"/>
      <c r="BE2683" s="104"/>
      <c r="BF2683" s="104"/>
      <c r="BG2683" s="104"/>
      <c r="BH2683" s="104"/>
      <c r="BI2683" s="104"/>
      <c r="BJ2683" s="104"/>
      <c r="BK2683" s="104"/>
      <c r="BL2683" s="104"/>
      <c r="BM2683" s="104"/>
      <c r="BN2683" s="104"/>
      <c r="BO2683" s="104"/>
      <c r="BP2683" s="104"/>
      <c r="BQ2683" s="104"/>
      <c r="BR2683" s="104"/>
      <c r="BS2683" s="104"/>
      <c r="BT2683" s="104"/>
      <c r="BU2683" s="104"/>
      <c r="BV2683" s="104"/>
      <c r="BW2683" s="104"/>
      <c r="BX2683" s="104"/>
      <c r="BY2683" s="104"/>
      <c r="BZ2683" s="104"/>
      <c r="CA2683" s="104"/>
      <c r="CB2683" s="104"/>
      <c r="CC2683" s="104"/>
      <c r="CD2683" s="104"/>
      <c r="CE2683" s="104"/>
      <c r="CF2683" s="104"/>
      <c r="CG2683" s="104"/>
      <c r="CH2683" s="104"/>
      <c r="CI2683" s="104"/>
      <c r="CJ2683" s="104"/>
      <c r="CK2683" s="104"/>
      <c r="CL2683" s="104"/>
      <c r="CM2683" s="104"/>
      <c r="CN2683" s="104"/>
      <c r="CO2683" s="104"/>
      <c r="CP2683" s="104"/>
      <c r="CQ2683" s="104"/>
      <c r="CR2683" s="104"/>
      <c r="CS2683" s="104"/>
      <c r="CT2683" s="104"/>
      <c r="CU2683" s="104"/>
      <c r="CV2683" s="104"/>
      <c r="CW2683" s="104"/>
      <c r="CX2683" s="104"/>
      <c r="CY2683" s="104"/>
      <c r="CZ2683" s="104"/>
      <c r="DA2683" s="104"/>
      <c r="DB2683" s="104"/>
      <c r="DC2683" s="104"/>
      <c r="DD2683" s="104"/>
      <c r="DE2683" s="104"/>
      <c r="DF2683" s="104"/>
      <c r="DG2683" s="104"/>
      <c r="DH2683" s="104"/>
      <c r="DI2683" s="104"/>
      <c r="DJ2683" s="107"/>
    </row>
    <row r="2684" spans="1:114" x14ac:dyDescent="0.2">
      <c r="A2684" s="164"/>
      <c r="B2684" s="165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Q2684" s="116"/>
      <c r="R2684" s="116"/>
      <c r="S2684" s="116"/>
      <c r="T2684" s="116"/>
      <c r="U2684" s="116"/>
      <c r="V2684" s="116"/>
      <c r="W2684" s="116"/>
      <c r="X2684" s="116"/>
      <c r="Y2684" s="122"/>
      <c r="Z2684" s="104"/>
      <c r="AA2684" s="104"/>
      <c r="AB2684" s="104"/>
      <c r="AC2684" s="104"/>
      <c r="AD2684" s="104"/>
      <c r="AE2684" s="104"/>
      <c r="AF2684" s="104"/>
      <c r="AG2684" s="104"/>
      <c r="AH2684" s="104"/>
      <c r="AI2684" s="104"/>
      <c r="AJ2684" s="104"/>
      <c r="AK2684" s="104"/>
      <c r="AL2684" s="104"/>
      <c r="AM2684" s="104"/>
      <c r="AN2684" s="104"/>
      <c r="AO2684" s="104"/>
      <c r="AP2684" s="104"/>
      <c r="AQ2684" s="104"/>
      <c r="AR2684" s="104"/>
      <c r="AS2684" s="104"/>
      <c r="AT2684" s="104"/>
      <c r="AU2684" s="104"/>
      <c r="AV2684" s="104"/>
      <c r="AW2684" s="104"/>
      <c r="AX2684" s="104"/>
      <c r="AY2684" s="104"/>
      <c r="AZ2684" s="104"/>
      <c r="BA2684" s="104"/>
      <c r="BB2684" s="104"/>
      <c r="BC2684" s="104"/>
      <c r="BD2684" s="104"/>
      <c r="BE2684" s="104"/>
      <c r="BF2684" s="104"/>
      <c r="BG2684" s="104"/>
      <c r="BH2684" s="104"/>
      <c r="BI2684" s="104"/>
      <c r="BJ2684" s="104"/>
      <c r="BK2684" s="104"/>
      <c r="BL2684" s="104"/>
      <c r="BM2684" s="104"/>
      <c r="BN2684" s="104"/>
      <c r="BO2684" s="104"/>
      <c r="BP2684" s="104"/>
      <c r="BQ2684" s="104"/>
      <c r="BR2684" s="104"/>
      <c r="BS2684" s="104"/>
      <c r="BT2684" s="104"/>
      <c r="BU2684" s="104"/>
      <c r="BV2684" s="104"/>
      <c r="BW2684" s="104"/>
      <c r="BX2684" s="104"/>
      <c r="BY2684" s="104"/>
      <c r="BZ2684" s="104"/>
      <c r="CA2684" s="104"/>
      <c r="CB2684" s="104"/>
      <c r="CC2684" s="104"/>
      <c r="CD2684" s="104"/>
      <c r="CE2684" s="104"/>
      <c r="CF2684" s="104"/>
      <c r="CG2684" s="104"/>
      <c r="CH2684" s="104"/>
      <c r="CI2684" s="104"/>
      <c r="CJ2684" s="104"/>
      <c r="CK2684" s="104"/>
      <c r="CL2684" s="104"/>
      <c r="CM2684" s="104"/>
      <c r="CN2684" s="104"/>
      <c r="CO2684" s="104"/>
      <c r="CP2684" s="104"/>
      <c r="CQ2684" s="104"/>
      <c r="CR2684" s="104"/>
      <c r="CS2684" s="104"/>
      <c r="CT2684" s="104"/>
      <c r="CU2684" s="104"/>
      <c r="CV2684" s="104"/>
      <c r="CW2684" s="104"/>
      <c r="CX2684" s="104"/>
      <c r="CY2684" s="104"/>
      <c r="CZ2684" s="104"/>
      <c r="DA2684" s="104"/>
      <c r="DB2684" s="104"/>
      <c r="DC2684" s="104"/>
      <c r="DD2684" s="104"/>
      <c r="DE2684" s="104"/>
      <c r="DF2684" s="104"/>
      <c r="DG2684" s="104"/>
      <c r="DH2684" s="104"/>
      <c r="DI2684" s="104"/>
      <c r="DJ2684" s="107"/>
    </row>
    <row r="2685" spans="1:114" x14ac:dyDescent="0.2">
      <c r="A2685" s="164"/>
      <c r="B2685" s="165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Q2685" s="116"/>
      <c r="R2685" s="116"/>
      <c r="S2685" s="116"/>
      <c r="T2685" s="116"/>
      <c r="U2685" s="116"/>
      <c r="V2685" s="116"/>
      <c r="W2685" s="116"/>
      <c r="X2685" s="116"/>
      <c r="Y2685" s="122"/>
      <c r="Z2685" s="104"/>
      <c r="AA2685" s="104"/>
      <c r="AB2685" s="104"/>
      <c r="AC2685" s="104"/>
      <c r="AD2685" s="104"/>
      <c r="AE2685" s="104"/>
      <c r="AF2685" s="104"/>
      <c r="AG2685" s="104"/>
      <c r="AH2685" s="104"/>
      <c r="AI2685" s="104"/>
      <c r="AJ2685" s="104"/>
      <c r="AK2685" s="104"/>
      <c r="AL2685" s="104"/>
      <c r="AM2685" s="104"/>
      <c r="AN2685" s="104"/>
      <c r="AO2685" s="104"/>
      <c r="AP2685" s="104"/>
      <c r="AQ2685" s="104"/>
      <c r="AR2685" s="104"/>
      <c r="AS2685" s="104"/>
      <c r="AT2685" s="104"/>
      <c r="AU2685" s="104"/>
      <c r="AV2685" s="104"/>
      <c r="AW2685" s="104"/>
      <c r="AX2685" s="104"/>
      <c r="AY2685" s="104"/>
      <c r="AZ2685" s="104"/>
      <c r="BA2685" s="104"/>
      <c r="BB2685" s="104"/>
      <c r="BC2685" s="104"/>
      <c r="BD2685" s="104"/>
      <c r="BE2685" s="104"/>
      <c r="BF2685" s="104"/>
      <c r="BG2685" s="104"/>
      <c r="BH2685" s="104"/>
      <c r="BI2685" s="104"/>
      <c r="BJ2685" s="104"/>
      <c r="BK2685" s="104"/>
      <c r="BL2685" s="104"/>
      <c r="BM2685" s="104"/>
      <c r="BN2685" s="104"/>
      <c r="BO2685" s="104"/>
      <c r="BP2685" s="104"/>
      <c r="BQ2685" s="104"/>
      <c r="BR2685" s="104"/>
      <c r="BS2685" s="104"/>
      <c r="BT2685" s="104"/>
      <c r="BU2685" s="104"/>
      <c r="BV2685" s="104"/>
      <c r="BW2685" s="104"/>
      <c r="BX2685" s="104"/>
      <c r="BY2685" s="104"/>
      <c r="BZ2685" s="104"/>
      <c r="CA2685" s="104"/>
      <c r="CB2685" s="104"/>
      <c r="CC2685" s="104"/>
      <c r="CD2685" s="104"/>
      <c r="CE2685" s="104"/>
      <c r="CF2685" s="104"/>
      <c r="CG2685" s="104"/>
      <c r="CH2685" s="104"/>
      <c r="CI2685" s="104"/>
      <c r="CJ2685" s="104"/>
      <c r="CK2685" s="104"/>
      <c r="CL2685" s="104"/>
      <c r="CM2685" s="104"/>
      <c r="CN2685" s="104"/>
      <c r="CO2685" s="104"/>
      <c r="CP2685" s="104"/>
      <c r="CQ2685" s="104"/>
      <c r="CR2685" s="104"/>
      <c r="CS2685" s="104"/>
      <c r="CT2685" s="104"/>
      <c r="CU2685" s="104"/>
      <c r="CV2685" s="104"/>
      <c r="CW2685" s="104"/>
      <c r="CX2685" s="104"/>
      <c r="CY2685" s="104"/>
      <c r="CZ2685" s="104"/>
      <c r="DA2685" s="104"/>
      <c r="DB2685" s="104"/>
      <c r="DC2685" s="104"/>
      <c r="DD2685" s="104"/>
      <c r="DE2685" s="104"/>
      <c r="DF2685" s="104"/>
      <c r="DG2685" s="104"/>
      <c r="DH2685" s="104"/>
      <c r="DI2685" s="104"/>
      <c r="DJ2685" s="107"/>
    </row>
    <row r="2686" spans="1:114" x14ac:dyDescent="0.2">
      <c r="A2686" s="164"/>
      <c r="B2686" s="165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Q2686" s="116"/>
      <c r="R2686" s="116"/>
      <c r="S2686" s="116"/>
      <c r="T2686" s="116"/>
      <c r="U2686" s="116"/>
      <c r="V2686" s="116"/>
      <c r="W2686" s="116"/>
      <c r="X2686" s="116"/>
      <c r="Y2686" s="122"/>
      <c r="Z2686" s="104"/>
      <c r="AA2686" s="104"/>
      <c r="AB2686" s="104"/>
      <c r="AC2686" s="104"/>
      <c r="AD2686" s="104"/>
      <c r="AE2686" s="104"/>
      <c r="AF2686" s="104"/>
      <c r="AG2686" s="104"/>
      <c r="AH2686" s="104"/>
      <c r="AI2686" s="104"/>
      <c r="AJ2686" s="104"/>
      <c r="AK2686" s="104"/>
      <c r="AL2686" s="104"/>
      <c r="AM2686" s="104"/>
      <c r="AN2686" s="104"/>
      <c r="AO2686" s="104"/>
      <c r="AP2686" s="104"/>
      <c r="AQ2686" s="104"/>
      <c r="AR2686" s="104"/>
      <c r="AS2686" s="104"/>
      <c r="AT2686" s="104"/>
      <c r="AU2686" s="104"/>
      <c r="AV2686" s="104"/>
      <c r="AW2686" s="104"/>
      <c r="AX2686" s="104"/>
      <c r="AY2686" s="104"/>
      <c r="AZ2686" s="104"/>
      <c r="BA2686" s="104"/>
      <c r="BB2686" s="104"/>
      <c r="BC2686" s="104"/>
      <c r="BD2686" s="104"/>
      <c r="BE2686" s="104"/>
      <c r="BF2686" s="104"/>
      <c r="BG2686" s="104"/>
      <c r="BH2686" s="104"/>
      <c r="BI2686" s="104"/>
      <c r="BJ2686" s="104"/>
      <c r="BK2686" s="104"/>
      <c r="BL2686" s="104"/>
      <c r="BM2686" s="104"/>
      <c r="BN2686" s="104"/>
      <c r="BO2686" s="104"/>
      <c r="BP2686" s="104"/>
      <c r="BQ2686" s="104"/>
      <c r="BR2686" s="104"/>
      <c r="BS2686" s="104"/>
      <c r="BT2686" s="104"/>
      <c r="BU2686" s="104"/>
      <c r="BV2686" s="104"/>
      <c r="BW2686" s="104"/>
      <c r="BX2686" s="104"/>
      <c r="BY2686" s="104"/>
      <c r="BZ2686" s="104"/>
      <c r="CA2686" s="104"/>
      <c r="CB2686" s="104"/>
      <c r="CC2686" s="104"/>
      <c r="CD2686" s="104"/>
      <c r="CE2686" s="104"/>
      <c r="CF2686" s="104"/>
      <c r="CG2686" s="104"/>
      <c r="CH2686" s="104"/>
      <c r="CI2686" s="104"/>
      <c r="CJ2686" s="104"/>
      <c r="CK2686" s="104"/>
      <c r="CL2686" s="104"/>
      <c r="CM2686" s="104"/>
      <c r="CN2686" s="104"/>
      <c r="CO2686" s="104"/>
      <c r="CP2686" s="104"/>
      <c r="CQ2686" s="104"/>
      <c r="CR2686" s="104"/>
      <c r="CS2686" s="104"/>
      <c r="CT2686" s="104"/>
      <c r="CU2686" s="104"/>
      <c r="CV2686" s="104"/>
      <c r="CW2686" s="104"/>
      <c r="CX2686" s="104"/>
      <c r="CY2686" s="104"/>
      <c r="CZ2686" s="104"/>
      <c r="DA2686" s="104"/>
      <c r="DB2686" s="104"/>
      <c r="DC2686" s="104"/>
      <c r="DD2686" s="104"/>
      <c r="DE2686" s="104"/>
      <c r="DF2686" s="104"/>
      <c r="DG2686" s="104"/>
      <c r="DH2686" s="104"/>
      <c r="DI2686" s="104"/>
      <c r="DJ2686" s="107"/>
    </row>
    <row r="2687" spans="1:114" x14ac:dyDescent="0.2">
      <c r="A2687" s="164"/>
      <c r="B2687" s="165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Q2687" s="116"/>
      <c r="R2687" s="116"/>
      <c r="S2687" s="116"/>
      <c r="T2687" s="116"/>
      <c r="U2687" s="116"/>
      <c r="V2687" s="116"/>
      <c r="W2687" s="116"/>
      <c r="X2687" s="116"/>
      <c r="Y2687" s="122"/>
      <c r="Z2687" s="104"/>
      <c r="AA2687" s="104"/>
      <c r="AB2687" s="104"/>
      <c r="AC2687" s="104"/>
      <c r="AD2687" s="104"/>
      <c r="AE2687" s="104"/>
      <c r="AF2687" s="104"/>
      <c r="AG2687" s="104"/>
      <c r="AH2687" s="104"/>
      <c r="AI2687" s="104"/>
      <c r="AJ2687" s="104"/>
      <c r="AK2687" s="104"/>
      <c r="AL2687" s="104"/>
      <c r="AM2687" s="104"/>
      <c r="AN2687" s="104"/>
      <c r="AO2687" s="104"/>
      <c r="AP2687" s="104"/>
      <c r="AQ2687" s="104"/>
      <c r="AR2687" s="104"/>
      <c r="AS2687" s="104"/>
      <c r="AT2687" s="104"/>
      <c r="AU2687" s="104"/>
      <c r="AV2687" s="104"/>
      <c r="AW2687" s="104"/>
      <c r="AX2687" s="104"/>
      <c r="AY2687" s="104"/>
      <c r="AZ2687" s="104"/>
      <c r="BA2687" s="104"/>
      <c r="BB2687" s="104"/>
      <c r="BC2687" s="104"/>
      <c r="BD2687" s="104"/>
      <c r="BE2687" s="104"/>
      <c r="BF2687" s="104"/>
      <c r="BG2687" s="104"/>
      <c r="BH2687" s="104"/>
      <c r="BI2687" s="104"/>
      <c r="BJ2687" s="104"/>
      <c r="BK2687" s="104"/>
      <c r="BL2687" s="104"/>
      <c r="BM2687" s="104"/>
      <c r="BN2687" s="104"/>
      <c r="BO2687" s="104"/>
      <c r="BP2687" s="104"/>
      <c r="BQ2687" s="104"/>
      <c r="BR2687" s="104"/>
      <c r="BS2687" s="104"/>
      <c r="BT2687" s="104"/>
      <c r="BU2687" s="104"/>
      <c r="BV2687" s="104"/>
      <c r="BW2687" s="104"/>
      <c r="BX2687" s="104"/>
      <c r="BY2687" s="104"/>
      <c r="BZ2687" s="104"/>
      <c r="CA2687" s="104"/>
      <c r="CB2687" s="104"/>
      <c r="CC2687" s="104"/>
      <c r="CD2687" s="104"/>
      <c r="CE2687" s="104"/>
      <c r="CF2687" s="104"/>
      <c r="CG2687" s="104"/>
      <c r="CH2687" s="104"/>
      <c r="CI2687" s="104"/>
      <c r="CJ2687" s="104"/>
      <c r="CK2687" s="104"/>
      <c r="CL2687" s="104"/>
      <c r="CM2687" s="104"/>
      <c r="CN2687" s="104"/>
      <c r="CO2687" s="104"/>
      <c r="CP2687" s="104"/>
      <c r="CQ2687" s="104"/>
      <c r="CR2687" s="104"/>
      <c r="CS2687" s="104"/>
      <c r="CT2687" s="104"/>
      <c r="CU2687" s="104"/>
      <c r="CV2687" s="104"/>
      <c r="CW2687" s="104"/>
      <c r="CX2687" s="104"/>
      <c r="CY2687" s="104"/>
      <c r="CZ2687" s="104"/>
      <c r="DA2687" s="104"/>
      <c r="DB2687" s="104"/>
      <c r="DC2687" s="104"/>
      <c r="DD2687" s="104"/>
      <c r="DE2687" s="104"/>
      <c r="DF2687" s="104"/>
      <c r="DG2687" s="104"/>
      <c r="DH2687" s="104"/>
      <c r="DI2687" s="104"/>
      <c r="DJ2687" s="107"/>
    </row>
    <row r="2688" spans="1:114" x14ac:dyDescent="0.2">
      <c r="A2688" s="164"/>
      <c r="B2688" s="165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Q2688" s="116"/>
      <c r="R2688" s="116"/>
      <c r="S2688" s="116"/>
      <c r="T2688" s="116"/>
      <c r="U2688" s="116"/>
      <c r="V2688" s="116"/>
      <c r="W2688" s="116"/>
      <c r="X2688" s="116"/>
      <c r="Y2688" s="122"/>
      <c r="Z2688" s="104"/>
      <c r="AA2688" s="104"/>
      <c r="AB2688" s="104"/>
      <c r="AC2688" s="104"/>
      <c r="AD2688" s="104"/>
      <c r="AE2688" s="104"/>
      <c r="AF2688" s="104"/>
      <c r="AG2688" s="104"/>
      <c r="AH2688" s="104"/>
      <c r="AI2688" s="104"/>
      <c r="AJ2688" s="104"/>
      <c r="AK2688" s="104"/>
      <c r="AL2688" s="104"/>
      <c r="AM2688" s="104"/>
      <c r="AN2688" s="104"/>
      <c r="AO2688" s="104"/>
      <c r="AP2688" s="104"/>
      <c r="AQ2688" s="104"/>
      <c r="AR2688" s="104"/>
      <c r="AS2688" s="104"/>
      <c r="AT2688" s="104"/>
      <c r="AU2688" s="104"/>
      <c r="AV2688" s="104"/>
      <c r="AW2688" s="104"/>
      <c r="AX2688" s="104"/>
      <c r="AY2688" s="104"/>
      <c r="AZ2688" s="104"/>
      <c r="BA2688" s="104"/>
      <c r="BB2688" s="104"/>
      <c r="BC2688" s="104"/>
      <c r="BD2688" s="104"/>
      <c r="BE2688" s="104"/>
      <c r="BF2688" s="104"/>
      <c r="BG2688" s="104"/>
      <c r="BH2688" s="104"/>
      <c r="BI2688" s="104"/>
      <c r="BJ2688" s="104"/>
      <c r="BK2688" s="104"/>
      <c r="BL2688" s="104"/>
      <c r="BM2688" s="104"/>
      <c r="BN2688" s="104"/>
      <c r="BO2688" s="104"/>
      <c r="BP2688" s="104"/>
      <c r="BQ2688" s="104"/>
      <c r="BR2688" s="104"/>
      <c r="BS2688" s="104"/>
      <c r="BT2688" s="104"/>
      <c r="BU2688" s="104"/>
      <c r="BV2688" s="104"/>
      <c r="BW2688" s="104"/>
      <c r="BX2688" s="104"/>
      <c r="BY2688" s="104"/>
      <c r="BZ2688" s="104"/>
      <c r="CA2688" s="104"/>
      <c r="CB2688" s="104"/>
      <c r="CC2688" s="104"/>
      <c r="CD2688" s="104"/>
      <c r="CE2688" s="104"/>
      <c r="CF2688" s="104"/>
      <c r="CG2688" s="104"/>
      <c r="CH2688" s="104"/>
      <c r="CI2688" s="104"/>
      <c r="CJ2688" s="104"/>
      <c r="CK2688" s="104"/>
      <c r="CL2688" s="104"/>
      <c r="CM2688" s="104"/>
      <c r="CN2688" s="104"/>
      <c r="CO2688" s="104"/>
      <c r="CP2688" s="104"/>
      <c r="CQ2688" s="104"/>
      <c r="CR2688" s="104"/>
      <c r="CS2688" s="104"/>
      <c r="CT2688" s="104"/>
      <c r="CU2688" s="104"/>
      <c r="CV2688" s="104"/>
      <c r="CW2688" s="104"/>
      <c r="CX2688" s="104"/>
      <c r="CY2688" s="104"/>
      <c r="CZ2688" s="104"/>
      <c r="DA2688" s="104"/>
      <c r="DB2688" s="104"/>
      <c r="DC2688" s="104"/>
      <c r="DD2688" s="104"/>
      <c r="DE2688" s="104"/>
      <c r="DF2688" s="104"/>
      <c r="DG2688" s="104"/>
      <c r="DH2688" s="104"/>
      <c r="DI2688" s="104"/>
      <c r="DJ2688" s="107"/>
    </row>
    <row r="2689" spans="1:114" x14ac:dyDescent="0.2">
      <c r="A2689" s="164"/>
      <c r="B2689" s="165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Q2689" s="116"/>
      <c r="R2689" s="116"/>
      <c r="S2689" s="116"/>
      <c r="T2689" s="116"/>
      <c r="U2689" s="116"/>
      <c r="V2689" s="116"/>
      <c r="W2689" s="116"/>
      <c r="X2689" s="116"/>
      <c r="Y2689" s="122"/>
      <c r="Z2689" s="104"/>
      <c r="AA2689" s="104"/>
      <c r="AB2689" s="104"/>
      <c r="AC2689" s="104"/>
      <c r="AD2689" s="104"/>
      <c r="AE2689" s="104"/>
      <c r="AF2689" s="104"/>
      <c r="AG2689" s="104"/>
      <c r="AH2689" s="104"/>
      <c r="AI2689" s="104"/>
      <c r="AJ2689" s="104"/>
      <c r="AK2689" s="104"/>
      <c r="AL2689" s="104"/>
      <c r="AM2689" s="104"/>
      <c r="AN2689" s="104"/>
      <c r="AO2689" s="104"/>
      <c r="AP2689" s="104"/>
      <c r="AQ2689" s="104"/>
      <c r="AR2689" s="104"/>
      <c r="AS2689" s="104"/>
      <c r="AT2689" s="104"/>
      <c r="AU2689" s="104"/>
      <c r="AV2689" s="104"/>
      <c r="AW2689" s="104"/>
      <c r="AX2689" s="104"/>
      <c r="AY2689" s="104"/>
      <c r="AZ2689" s="104"/>
      <c r="BA2689" s="104"/>
      <c r="BB2689" s="104"/>
      <c r="BC2689" s="104"/>
      <c r="BD2689" s="104"/>
      <c r="BE2689" s="104"/>
      <c r="BF2689" s="104"/>
      <c r="BG2689" s="104"/>
      <c r="BH2689" s="104"/>
      <c r="BI2689" s="104"/>
      <c r="BJ2689" s="104"/>
      <c r="BK2689" s="104"/>
      <c r="BL2689" s="104"/>
      <c r="BM2689" s="104"/>
      <c r="BN2689" s="104"/>
      <c r="BO2689" s="104"/>
      <c r="BP2689" s="104"/>
      <c r="BQ2689" s="104"/>
      <c r="BR2689" s="104"/>
      <c r="BS2689" s="104"/>
      <c r="BT2689" s="104"/>
      <c r="BU2689" s="104"/>
      <c r="BV2689" s="104"/>
      <c r="BW2689" s="104"/>
      <c r="BX2689" s="104"/>
      <c r="BY2689" s="104"/>
      <c r="BZ2689" s="104"/>
      <c r="CA2689" s="104"/>
      <c r="CB2689" s="104"/>
      <c r="CC2689" s="104"/>
      <c r="CD2689" s="104"/>
      <c r="CE2689" s="104"/>
      <c r="CF2689" s="104"/>
      <c r="CG2689" s="104"/>
      <c r="CH2689" s="104"/>
      <c r="CI2689" s="104"/>
      <c r="CJ2689" s="104"/>
      <c r="CK2689" s="104"/>
      <c r="CL2689" s="104"/>
      <c r="CM2689" s="104"/>
      <c r="CN2689" s="104"/>
      <c r="CO2689" s="104"/>
      <c r="CP2689" s="104"/>
      <c r="CQ2689" s="104"/>
      <c r="CR2689" s="104"/>
      <c r="CS2689" s="104"/>
      <c r="CT2689" s="104"/>
      <c r="CU2689" s="104"/>
      <c r="CV2689" s="104"/>
      <c r="CW2689" s="104"/>
      <c r="CX2689" s="104"/>
      <c r="CY2689" s="104"/>
      <c r="CZ2689" s="104"/>
      <c r="DA2689" s="104"/>
      <c r="DB2689" s="104"/>
      <c r="DC2689" s="104"/>
      <c r="DD2689" s="104"/>
      <c r="DE2689" s="104"/>
      <c r="DF2689" s="104"/>
      <c r="DG2689" s="104"/>
      <c r="DH2689" s="104"/>
      <c r="DI2689" s="104"/>
      <c r="DJ2689" s="107"/>
    </row>
    <row r="2690" spans="1:114" x14ac:dyDescent="0.2">
      <c r="A2690" s="164"/>
      <c r="B2690" s="165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Q2690" s="116"/>
      <c r="R2690" s="116"/>
      <c r="S2690" s="116"/>
      <c r="T2690" s="116"/>
      <c r="U2690" s="116"/>
      <c r="V2690" s="116"/>
      <c r="W2690" s="116"/>
      <c r="X2690" s="116"/>
      <c r="Y2690" s="122"/>
      <c r="Z2690" s="104"/>
      <c r="AA2690" s="104"/>
      <c r="AB2690" s="104"/>
      <c r="AC2690" s="104"/>
      <c r="AD2690" s="104"/>
      <c r="AE2690" s="104"/>
      <c r="AF2690" s="104"/>
      <c r="AG2690" s="104"/>
      <c r="AH2690" s="104"/>
      <c r="AI2690" s="104"/>
      <c r="AJ2690" s="104"/>
      <c r="AK2690" s="104"/>
      <c r="AL2690" s="104"/>
      <c r="AM2690" s="104"/>
      <c r="AN2690" s="104"/>
      <c r="AO2690" s="104"/>
      <c r="AP2690" s="104"/>
      <c r="AQ2690" s="104"/>
      <c r="AR2690" s="104"/>
      <c r="AS2690" s="104"/>
      <c r="AT2690" s="104"/>
      <c r="AU2690" s="104"/>
      <c r="AV2690" s="104"/>
      <c r="AW2690" s="104"/>
      <c r="AX2690" s="104"/>
      <c r="AY2690" s="104"/>
      <c r="AZ2690" s="104"/>
      <c r="BA2690" s="104"/>
      <c r="BB2690" s="104"/>
      <c r="BC2690" s="104"/>
      <c r="BD2690" s="104"/>
      <c r="BE2690" s="104"/>
      <c r="BF2690" s="104"/>
      <c r="BG2690" s="104"/>
      <c r="BH2690" s="104"/>
      <c r="BI2690" s="104"/>
      <c r="BJ2690" s="104"/>
      <c r="BK2690" s="104"/>
      <c r="BL2690" s="104"/>
      <c r="BM2690" s="104"/>
      <c r="BN2690" s="104"/>
      <c r="BO2690" s="104"/>
      <c r="BP2690" s="104"/>
      <c r="BQ2690" s="104"/>
      <c r="BR2690" s="104"/>
      <c r="BS2690" s="104"/>
      <c r="BT2690" s="104"/>
      <c r="BU2690" s="104"/>
      <c r="BV2690" s="104"/>
      <c r="BW2690" s="104"/>
      <c r="BX2690" s="104"/>
      <c r="BY2690" s="104"/>
      <c r="BZ2690" s="104"/>
      <c r="CA2690" s="104"/>
      <c r="CB2690" s="104"/>
      <c r="CC2690" s="104"/>
      <c r="CD2690" s="104"/>
      <c r="CE2690" s="104"/>
      <c r="CF2690" s="104"/>
      <c r="CG2690" s="104"/>
      <c r="CH2690" s="104"/>
      <c r="CI2690" s="104"/>
      <c r="CJ2690" s="104"/>
      <c r="CK2690" s="104"/>
      <c r="CL2690" s="104"/>
      <c r="CM2690" s="104"/>
      <c r="CN2690" s="104"/>
      <c r="CO2690" s="104"/>
      <c r="CP2690" s="104"/>
      <c r="CQ2690" s="104"/>
      <c r="CR2690" s="104"/>
      <c r="CS2690" s="104"/>
      <c r="CT2690" s="104"/>
      <c r="CU2690" s="104"/>
      <c r="CV2690" s="104"/>
      <c r="CW2690" s="104"/>
      <c r="CX2690" s="104"/>
      <c r="CY2690" s="104"/>
      <c r="CZ2690" s="104"/>
      <c r="DA2690" s="104"/>
      <c r="DB2690" s="104"/>
      <c r="DC2690" s="104"/>
      <c r="DD2690" s="104"/>
      <c r="DE2690" s="104"/>
      <c r="DF2690" s="104"/>
      <c r="DG2690" s="104"/>
      <c r="DH2690" s="104"/>
      <c r="DI2690" s="104"/>
      <c r="DJ2690" s="107"/>
    </row>
    <row r="2691" spans="1:114" x14ac:dyDescent="0.2">
      <c r="A2691" s="164"/>
      <c r="B2691" s="165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Q2691" s="116"/>
      <c r="R2691" s="116"/>
      <c r="S2691" s="116"/>
      <c r="T2691" s="116"/>
      <c r="U2691" s="116"/>
      <c r="V2691" s="116"/>
      <c r="W2691" s="116"/>
      <c r="X2691" s="116"/>
      <c r="Y2691" s="122"/>
      <c r="Z2691" s="104"/>
      <c r="AA2691" s="104"/>
      <c r="AB2691" s="104"/>
      <c r="AC2691" s="104"/>
      <c r="AD2691" s="104"/>
      <c r="AE2691" s="104"/>
      <c r="AF2691" s="104"/>
      <c r="AG2691" s="104"/>
      <c r="AH2691" s="104"/>
      <c r="AI2691" s="104"/>
      <c r="AJ2691" s="104"/>
      <c r="AK2691" s="104"/>
      <c r="AL2691" s="104"/>
      <c r="AM2691" s="104"/>
      <c r="AN2691" s="104"/>
      <c r="AO2691" s="104"/>
      <c r="AP2691" s="104"/>
      <c r="AQ2691" s="104"/>
      <c r="AR2691" s="104"/>
      <c r="AS2691" s="104"/>
      <c r="AT2691" s="104"/>
      <c r="AU2691" s="104"/>
      <c r="AV2691" s="104"/>
      <c r="AW2691" s="104"/>
      <c r="AX2691" s="104"/>
      <c r="AY2691" s="104"/>
      <c r="AZ2691" s="104"/>
      <c r="BA2691" s="104"/>
      <c r="BB2691" s="104"/>
      <c r="BC2691" s="104"/>
      <c r="BD2691" s="104"/>
      <c r="BE2691" s="104"/>
      <c r="BF2691" s="104"/>
      <c r="BG2691" s="104"/>
      <c r="BH2691" s="104"/>
      <c r="BI2691" s="104"/>
      <c r="BJ2691" s="104"/>
      <c r="BK2691" s="104"/>
      <c r="BL2691" s="104"/>
      <c r="BM2691" s="104"/>
      <c r="BN2691" s="104"/>
      <c r="BO2691" s="104"/>
      <c r="BP2691" s="104"/>
      <c r="BQ2691" s="104"/>
      <c r="BR2691" s="104"/>
      <c r="BS2691" s="104"/>
      <c r="BT2691" s="104"/>
      <c r="BU2691" s="104"/>
      <c r="BV2691" s="104"/>
      <c r="BW2691" s="104"/>
      <c r="BX2691" s="104"/>
      <c r="BY2691" s="104"/>
      <c r="BZ2691" s="104"/>
      <c r="CA2691" s="104"/>
      <c r="CB2691" s="104"/>
      <c r="CC2691" s="104"/>
      <c r="CD2691" s="104"/>
      <c r="CE2691" s="104"/>
      <c r="CF2691" s="104"/>
      <c r="CG2691" s="104"/>
      <c r="CH2691" s="104"/>
      <c r="CI2691" s="104"/>
      <c r="CJ2691" s="104"/>
      <c r="CK2691" s="104"/>
      <c r="CL2691" s="104"/>
      <c r="CM2691" s="104"/>
      <c r="CN2691" s="104"/>
      <c r="CO2691" s="104"/>
      <c r="CP2691" s="104"/>
      <c r="CQ2691" s="104"/>
      <c r="CR2691" s="104"/>
      <c r="CS2691" s="104"/>
      <c r="CT2691" s="104"/>
      <c r="CU2691" s="104"/>
      <c r="CV2691" s="104"/>
      <c r="CW2691" s="104"/>
      <c r="CX2691" s="104"/>
      <c r="CY2691" s="104"/>
      <c r="CZ2691" s="104"/>
      <c r="DA2691" s="104"/>
      <c r="DB2691" s="104"/>
      <c r="DC2691" s="104"/>
      <c r="DD2691" s="104"/>
      <c r="DE2691" s="104"/>
      <c r="DF2691" s="104"/>
      <c r="DG2691" s="104"/>
      <c r="DH2691" s="104"/>
      <c r="DI2691" s="104"/>
      <c r="DJ2691" s="107"/>
    </row>
    <row r="2692" spans="1:114" x14ac:dyDescent="0.2">
      <c r="A2692" s="164"/>
      <c r="B2692" s="165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Q2692" s="116"/>
      <c r="R2692" s="116"/>
      <c r="S2692" s="116"/>
      <c r="T2692" s="116"/>
      <c r="U2692" s="116"/>
      <c r="V2692" s="116"/>
      <c r="W2692" s="116"/>
      <c r="X2692" s="116"/>
      <c r="Y2692" s="122"/>
      <c r="Z2692" s="104"/>
      <c r="AA2692" s="104"/>
      <c r="AB2692" s="104"/>
      <c r="AC2692" s="104"/>
      <c r="AD2692" s="104"/>
      <c r="AE2692" s="104"/>
      <c r="AF2692" s="104"/>
      <c r="AG2692" s="104"/>
      <c r="AH2692" s="104"/>
      <c r="AI2692" s="104"/>
      <c r="AJ2692" s="104"/>
      <c r="AK2692" s="104"/>
      <c r="AL2692" s="104"/>
      <c r="AM2692" s="104"/>
      <c r="AN2692" s="104"/>
      <c r="AO2692" s="104"/>
      <c r="AP2692" s="104"/>
      <c r="AQ2692" s="104"/>
      <c r="AR2692" s="104"/>
      <c r="AS2692" s="104"/>
      <c r="AT2692" s="104"/>
      <c r="AU2692" s="104"/>
      <c r="AV2692" s="104"/>
      <c r="AW2692" s="104"/>
      <c r="AX2692" s="104"/>
      <c r="AY2692" s="104"/>
      <c r="AZ2692" s="104"/>
      <c r="BA2692" s="104"/>
      <c r="BB2692" s="104"/>
      <c r="BC2692" s="104"/>
      <c r="BD2692" s="104"/>
      <c r="BE2692" s="104"/>
      <c r="BF2692" s="104"/>
      <c r="BG2692" s="104"/>
      <c r="BH2692" s="104"/>
      <c r="BI2692" s="104"/>
      <c r="BJ2692" s="104"/>
      <c r="BK2692" s="104"/>
      <c r="BL2692" s="104"/>
      <c r="BM2692" s="104"/>
      <c r="BN2692" s="104"/>
      <c r="BO2692" s="104"/>
      <c r="BP2692" s="104"/>
      <c r="BQ2692" s="104"/>
      <c r="BR2692" s="104"/>
      <c r="BS2692" s="104"/>
      <c r="BT2692" s="104"/>
      <c r="BU2692" s="104"/>
      <c r="BV2692" s="104"/>
      <c r="BW2692" s="104"/>
      <c r="BX2692" s="104"/>
      <c r="BY2692" s="104"/>
      <c r="BZ2692" s="104"/>
      <c r="CA2692" s="104"/>
      <c r="CB2692" s="104"/>
      <c r="CC2692" s="104"/>
      <c r="CD2692" s="104"/>
      <c r="CE2692" s="104"/>
      <c r="CF2692" s="104"/>
      <c r="CG2692" s="104"/>
      <c r="CH2692" s="104"/>
      <c r="CI2692" s="104"/>
      <c r="CJ2692" s="104"/>
      <c r="CK2692" s="104"/>
      <c r="CL2692" s="104"/>
      <c r="CM2692" s="104"/>
      <c r="CN2692" s="104"/>
      <c r="CO2692" s="104"/>
      <c r="CP2692" s="104"/>
      <c r="CQ2692" s="104"/>
      <c r="CR2692" s="104"/>
      <c r="CS2692" s="104"/>
      <c r="CT2692" s="104"/>
      <c r="CU2692" s="104"/>
      <c r="CV2692" s="104"/>
      <c r="CW2692" s="104"/>
      <c r="CX2692" s="104"/>
      <c r="CY2692" s="104"/>
      <c r="CZ2692" s="104"/>
      <c r="DA2692" s="104"/>
      <c r="DB2692" s="104"/>
      <c r="DC2692" s="104"/>
      <c r="DD2692" s="104"/>
      <c r="DE2692" s="104"/>
      <c r="DF2692" s="104"/>
      <c r="DG2692" s="104"/>
      <c r="DH2692" s="104"/>
      <c r="DI2692" s="104"/>
      <c r="DJ2692" s="107"/>
    </row>
    <row r="2693" spans="1:114" x14ac:dyDescent="0.2">
      <c r="A2693" s="164"/>
      <c r="B2693" s="165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Q2693" s="116"/>
      <c r="R2693" s="116"/>
      <c r="S2693" s="116"/>
      <c r="T2693" s="116"/>
      <c r="U2693" s="116"/>
      <c r="V2693" s="116"/>
      <c r="W2693" s="116"/>
      <c r="X2693" s="116"/>
      <c r="Y2693" s="122"/>
      <c r="Z2693" s="104"/>
      <c r="AA2693" s="104"/>
      <c r="AB2693" s="104"/>
      <c r="AC2693" s="104"/>
      <c r="AD2693" s="104"/>
      <c r="AE2693" s="104"/>
      <c r="AF2693" s="104"/>
      <c r="AG2693" s="104"/>
      <c r="AH2693" s="104"/>
      <c r="AI2693" s="104"/>
      <c r="AJ2693" s="104"/>
      <c r="AK2693" s="104"/>
      <c r="AL2693" s="104"/>
      <c r="AM2693" s="104"/>
      <c r="AN2693" s="104"/>
      <c r="AO2693" s="104"/>
      <c r="AP2693" s="104"/>
      <c r="AQ2693" s="104"/>
      <c r="AR2693" s="104"/>
      <c r="AS2693" s="104"/>
      <c r="AT2693" s="104"/>
      <c r="AU2693" s="104"/>
      <c r="AV2693" s="104"/>
      <c r="AW2693" s="104"/>
      <c r="AX2693" s="104"/>
      <c r="AY2693" s="104"/>
      <c r="AZ2693" s="104"/>
      <c r="BA2693" s="104"/>
      <c r="BB2693" s="104"/>
      <c r="BC2693" s="104"/>
      <c r="BD2693" s="104"/>
      <c r="BE2693" s="104"/>
      <c r="BF2693" s="104"/>
      <c r="BG2693" s="104"/>
      <c r="BH2693" s="104"/>
      <c r="BI2693" s="104"/>
      <c r="BJ2693" s="104"/>
      <c r="BK2693" s="104"/>
      <c r="BL2693" s="104"/>
      <c r="BM2693" s="104"/>
      <c r="BN2693" s="104"/>
      <c r="BO2693" s="104"/>
      <c r="BP2693" s="104"/>
      <c r="BQ2693" s="104"/>
      <c r="BR2693" s="104"/>
      <c r="BS2693" s="104"/>
      <c r="BT2693" s="104"/>
      <c r="BU2693" s="104"/>
      <c r="BV2693" s="104"/>
      <c r="BW2693" s="104"/>
      <c r="BX2693" s="104"/>
      <c r="BY2693" s="104"/>
      <c r="BZ2693" s="104"/>
      <c r="CA2693" s="104"/>
      <c r="CB2693" s="104"/>
      <c r="CC2693" s="104"/>
      <c r="CD2693" s="104"/>
      <c r="CE2693" s="104"/>
      <c r="CF2693" s="104"/>
      <c r="CG2693" s="104"/>
      <c r="CH2693" s="104"/>
      <c r="CI2693" s="104"/>
      <c r="CJ2693" s="104"/>
      <c r="CK2693" s="104"/>
      <c r="CL2693" s="104"/>
      <c r="CM2693" s="104"/>
      <c r="CN2693" s="104"/>
      <c r="CO2693" s="104"/>
      <c r="CP2693" s="104"/>
      <c r="CQ2693" s="104"/>
      <c r="CR2693" s="104"/>
      <c r="CS2693" s="104"/>
      <c r="CT2693" s="104"/>
      <c r="CU2693" s="104"/>
      <c r="CV2693" s="104"/>
      <c r="CW2693" s="104"/>
      <c r="CX2693" s="104"/>
      <c r="CY2693" s="104"/>
      <c r="CZ2693" s="104"/>
      <c r="DA2693" s="104"/>
      <c r="DB2693" s="104"/>
      <c r="DC2693" s="104"/>
      <c r="DD2693" s="104"/>
      <c r="DE2693" s="104"/>
      <c r="DF2693" s="104"/>
      <c r="DG2693" s="104"/>
      <c r="DH2693" s="104"/>
      <c r="DI2693" s="104"/>
      <c r="DJ2693" s="107"/>
    </row>
    <row r="2694" spans="1:114" x14ac:dyDescent="0.2">
      <c r="A2694" s="164"/>
      <c r="B2694" s="165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Q2694" s="116"/>
      <c r="R2694" s="116"/>
      <c r="S2694" s="116"/>
      <c r="T2694" s="116"/>
      <c r="U2694" s="116"/>
      <c r="V2694" s="116"/>
      <c r="W2694" s="116"/>
      <c r="X2694" s="116"/>
      <c r="Y2694" s="122"/>
      <c r="Z2694" s="104"/>
      <c r="AA2694" s="104"/>
      <c r="AB2694" s="104"/>
      <c r="AC2694" s="104"/>
      <c r="AD2694" s="104"/>
      <c r="AE2694" s="104"/>
      <c r="AF2694" s="104"/>
      <c r="AG2694" s="104"/>
      <c r="AH2694" s="104"/>
      <c r="AI2694" s="104"/>
      <c r="AJ2694" s="104"/>
      <c r="AK2694" s="104"/>
      <c r="AL2694" s="104"/>
      <c r="AM2694" s="104"/>
      <c r="AN2694" s="104"/>
      <c r="AO2694" s="104"/>
      <c r="AP2694" s="104"/>
      <c r="AQ2694" s="104"/>
      <c r="AR2694" s="104"/>
      <c r="AS2694" s="104"/>
      <c r="AT2694" s="104"/>
      <c r="AU2694" s="104"/>
      <c r="AV2694" s="104"/>
      <c r="AW2694" s="104"/>
      <c r="AX2694" s="104"/>
      <c r="AY2694" s="104"/>
      <c r="AZ2694" s="104"/>
      <c r="BA2694" s="104"/>
      <c r="BB2694" s="104"/>
      <c r="BC2694" s="104"/>
      <c r="BD2694" s="104"/>
      <c r="BE2694" s="104"/>
      <c r="BF2694" s="104"/>
      <c r="BG2694" s="104"/>
      <c r="BH2694" s="104"/>
      <c r="BI2694" s="104"/>
      <c r="BJ2694" s="104"/>
      <c r="BK2694" s="104"/>
      <c r="BL2694" s="104"/>
      <c r="BM2694" s="104"/>
      <c r="BN2694" s="104"/>
      <c r="BO2694" s="104"/>
      <c r="BP2694" s="104"/>
      <c r="BQ2694" s="104"/>
      <c r="BR2694" s="104"/>
      <c r="BS2694" s="104"/>
      <c r="BT2694" s="104"/>
      <c r="BU2694" s="104"/>
      <c r="BV2694" s="104"/>
      <c r="BW2694" s="104"/>
      <c r="BX2694" s="104"/>
      <c r="BY2694" s="104"/>
      <c r="BZ2694" s="104"/>
      <c r="CA2694" s="104"/>
      <c r="CB2694" s="104"/>
      <c r="CC2694" s="104"/>
      <c r="CD2694" s="104"/>
      <c r="CE2694" s="104"/>
      <c r="CF2694" s="104"/>
      <c r="CG2694" s="104"/>
      <c r="CH2694" s="104"/>
      <c r="CI2694" s="104"/>
      <c r="CJ2694" s="104"/>
      <c r="CK2694" s="104"/>
      <c r="CL2694" s="104"/>
      <c r="CM2694" s="104"/>
      <c r="CN2694" s="104"/>
      <c r="CO2694" s="104"/>
      <c r="CP2694" s="104"/>
      <c r="CQ2694" s="104"/>
      <c r="CR2694" s="104"/>
      <c r="CS2694" s="104"/>
      <c r="CT2694" s="104"/>
      <c r="CU2694" s="104"/>
      <c r="CV2694" s="104"/>
      <c r="CW2694" s="104"/>
      <c r="CX2694" s="104"/>
      <c r="CY2694" s="104"/>
      <c r="CZ2694" s="104"/>
      <c r="DA2694" s="104"/>
      <c r="DB2694" s="104"/>
      <c r="DC2694" s="104"/>
      <c r="DD2694" s="104"/>
      <c r="DE2694" s="104"/>
      <c r="DF2694" s="104"/>
      <c r="DG2694" s="104"/>
      <c r="DH2694" s="104"/>
      <c r="DI2694" s="104"/>
      <c r="DJ2694" s="107"/>
    </row>
    <row r="2695" spans="1:114" x14ac:dyDescent="0.2">
      <c r="A2695" s="164"/>
      <c r="B2695" s="165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Q2695" s="116"/>
      <c r="R2695" s="116"/>
      <c r="S2695" s="116"/>
      <c r="T2695" s="116"/>
      <c r="U2695" s="116"/>
      <c r="V2695" s="116"/>
      <c r="W2695" s="116"/>
      <c r="X2695" s="116"/>
      <c r="Y2695" s="122"/>
      <c r="Z2695" s="104"/>
      <c r="AA2695" s="104"/>
      <c r="AB2695" s="104"/>
      <c r="AC2695" s="104"/>
      <c r="AD2695" s="104"/>
      <c r="AE2695" s="104"/>
      <c r="AF2695" s="104"/>
      <c r="AG2695" s="104"/>
      <c r="AH2695" s="104"/>
      <c r="AI2695" s="104"/>
      <c r="AJ2695" s="104"/>
      <c r="AK2695" s="104"/>
      <c r="AL2695" s="104"/>
      <c r="AM2695" s="104"/>
      <c r="AN2695" s="104"/>
      <c r="AO2695" s="104"/>
      <c r="AP2695" s="104"/>
      <c r="AQ2695" s="104"/>
      <c r="AR2695" s="104"/>
      <c r="AS2695" s="104"/>
      <c r="AT2695" s="104"/>
      <c r="AU2695" s="104"/>
      <c r="AV2695" s="104"/>
      <c r="AW2695" s="104"/>
      <c r="AX2695" s="104"/>
      <c r="AY2695" s="104"/>
      <c r="AZ2695" s="104"/>
      <c r="BA2695" s="104"/>
      <c r="BB2695" s="104"/>
      <c r="BC2695" s="104"/>
      <c r="BD2695" s="104"/>
      <c r="BE2695" s="104"/>
      <c r="BF2695" s="104"/>
      <c r="BG2695" s="104"/>
      <c r="BH2695" s="104"/>
      <c r="BI2695" s="104"/>
      <c r="BJ2695" s="104"/>
      <c r="BK2695" s="104"/>
      <c r="BL2695" s="104"/>
      <c r="BM2695" s="104"/>
      <c r="BN2695" s="104"/>
      <c r="BO2695" s="104"/>
      <c r="BP2695" s="104"/>
      <c r="BQ2695" s="104"/>
      <c r="BR2695" s="104"/>
      <c r="BS2695" s="104"/>
      <c r="BT2695" s="104"/>
      <c r="BU2695" s="104"/>
      <c r="BV2695" s="104"/>
      <c r="BW2695" s="104"/>
      <c r="BX2695" s="104"/>
      <c r="BY2695" s="104"/>
      <c r="BZ2695" s="104"/>
      <c r="CA2695" s="104"/>
      <c r="CB2695" s="104"/>
      <c r="CC2695" s="104"/>
      <c r="CD2695" s="104"/>
      <c r="CE2695" s="104"/>
      <c r="CF2695" s="104"/>
      <c r="CG2695" s="104"/>
      <c r="CH2695" s="104"/>
      <c r="CI2695" s="104"/>
      <c r="CJ2695" s="104"/>
      <c r="CK2695" s="104"/>
      <c r="CL2695" s="104"/>
      <c r="CM2695" s="104"/>
      <c r="CN2695" s="104"/>
      <c r="CO2695" s="104"/>
      <c r="CP2695" s="104"/>
      <c r="CQ2695" s="104"/>
      <c r="CR2695" s="104"/>
      <c r="CS2695" s="104"/>
      <c r="CT2695" s="104"/>
      <c r="CU2695" s="104"/>
      <c r="CV2695" s="104"/>
      <c r="CW2695" s="104"/>
      <c r="CX2695" s="104"/>
      <c r="CY2695" s="104"/>
      <c r="CZ2695" s="104"/>
      <c r="DA2695" s="104"/>
      <c r="DB2695" s="104"/>
      <c r="DC2695" s="104"/>
      <c r="DD2695" s="104"/>
      <c r="DE2695" s="104"/>
      <c r="DF2695" s="104"/>
      <c r="DG2695" s="104"/>
      <c r="DH2695" s="104"/>
      <c r="DI2695" s="104"/>
      <c r="DJ2695" s="107"/>
    </row>
    <row r="2696" spans="1:114" x14ac:dyDescent="0.2">
      <c r="A2696" s="164"/>
      <c r="B2696" s="165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Q2696" s="116"/>
      <c r="R2696" s="116"/>
      <c r="S2696" s="116"/>
      <c r="T2696" s="116"/>
      <c r="U2696" s="116"/>
      <c r="V2696" s="116"/>
      <c r="W2696" s="116"/>
      <c r="X2696" s="116"/>
      <c r="Y2696" s="122"/>
      <c r="Z2696" s="104"/>
      <c r="AA2696" s="104"/>
      <c r="AB2696" s="104"/>
      <c r="AC2696" s="104"/>
      <c r="AD2696" s="104"/>
      <c r="AE2696" s="104"/>
      <c r="AF2696" s="104"/>
      <c r="AG2696" s="104"/>
      <c r="AH2696" s="104"/>
      <c r="AI2696" s="104"/>
      <c r="AJ2696" s="104"/>
      <c r="AK2696" s="104"/>
      <c r="AL2696" s="104"/>
      <c r="AM2696" s="104"/>
      <c r="AN2696" s="104"/>
      <c r="AO2696" s="104"/>
      <c r="AP2696" s="104"/>
      <c r="AQ2696" s="104"/>
      <c r="AR2696" s="104"/>
      <c r="AS2696" s="104"/>
      <c r="AT2696" s="104"/>
      <c r="AU2696" s="104"/>
      <c r="AV2696" s="104"/>
      <c r="AW2696" s="104"/>
      <c r="AX2696" s="104"/>
      <c r="AY2696" s="104"/>
      <c r="AZ2696" s="104"/>
      <c r="BA2696" s="104"/>
      <c r="BB2696" s="104"/>
      <c r="BC2696" s="104"/>
      <c r="BD2696" s="104"/>
      <c r="BE2696" s="104"/>
      <c r="BF2696" s="104"/>
      <c r="BG2696" s="104"/>
      <c r="BH2696" s="104"/>
      <c r="BI2696" s="104"/>
      <c r="BJ2696" s="104"/>
      <c r="BK2696" s="104"/>
      <c r="BL2696" s="104"/>
      <c r="BM2696" s="104"/>
      <c r="BN2696" s="104"/>
      <c r="BO2696" s="104"/>
      <c r="BP2696" s="104"/>
      <c r="BQ2696" s="104"/>
      <c r="BR2696" s="104"/>
      <c r="BS2696" s="104"/>
      <c r="BT2696" s="104"/>
      <c r="BU2696" s="104"/>
      <c r="BV2696" s="104"/>
      <c r="BW2696" s="104"/>
      <c r="BX2696" s="104"/>
      <c r="BY2696" s="104"/>
      <c r="BZ2696" s="104"/>
      <c r="CA2696" s="104"/>
      <c r="CB2696" s="104"/>
      <c r="CC2696" s="104"/>
      <c r="CD2696" s="104"/>
      <c r="CE2696" s="104"/>
      <c r="CF2696" s="104"/>
      <c r="CG2696" s="104"/>
      <c r="CH2696" s="104"/>
      <c r="CI2696" s="104"/>
      <c r="CJ2696" s="104"/>
      <c r="CK2696" s="104"/>
      <c r="CL2696" s="104"/>
      <c r="CM2696" s="104"/>
      <c r="CN2696" s="104"/>
      <c r="CO2696" s="104"/>
      <c r="CP2696" s="104"/>
      <c r="CQ2696" s="104"/>
      <c r="CR2696" s="104"/>
      <c r="CS2696" s="104"/>
      <c r="CT2696" s="104"/>
      <c r="CU2696" s="104"/>
      <c r="CV2696" s="104"/>
      <c r="CW2696" s="104"/>
      <c r="CX2696" s="104"/>
      <c r="CY2696" s="104"/>
      <c r="CZ2696" s="104"/>
      <c r="DA2696" s="104"/>
      <c r="DB2696" s="104"/>
      <c r="DC2696" s="104"/>
      <c r="DD2696" s="104"/>
      <c r="DE2696" s="104"/>
      <c r="DF2696" s="104"/>
      <c r="DG2696" s="104"/>
      <c r="DH2696" s="104"/>
      <c r="DI2696" s="104"/>
      <c r="DJ2696" s="107"/>
    </row>
    <row r="2697" spans="1:114" x14ac:dyDescent="0.2">
      <c r="A2697" s="164"/>
      <c r="B2697" s="165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Q2697" s="116"/>
      <c r="R2697" s="116"/>
      <c r="S2697" s="116"/>
      <c r="T2697" s="116"/>
      <c r="U2697" s="116"/>
      <c r="V2697" s="116"/>
      <c r="W2697" s="116"/>
      <c r="X2697" s="116"/>
      <c r="Y2697" s="122"/>
      <c r="Z2697" s="104"/>
      <c r="AA2697" s="104"/>
      <c r="AB2697" s="104"/>
      <c r="AC2697" s="104"/>
      <c r="AD2697" s="104"/>
      <c r="AE2697" s="104"/>
      <c r="AF2697" s="104"/>
      <c r="AG2697" s="104"/>
      <c r="AH2697" s="104"/>
      <c r="AI2697" s="104"/>
      <c r="AJ2697" s="104"/>
      <c r="AK2697" s="104"/>
      <c r="AL2697" s="104"/>
      <c r="AM2697" s="104"/>
      <c r="AN2697" s="104"/>
      <c r="AO2697" s="104"/>
      <c r="AP2697" s="104"/>
      <c r="AQ2697" s="104"/>
      <c r="AR2697" s="104"/>
      <c r="AS2697" s="104"/>
      <c r="AT2697" s="104"/>
      <c r="AU2697" s="104"/>
      <c r="AV2697" s="104"/>
      <c r="AW2697" s="104"/>
      <c r="AX2697" s="104"/>
      <c r="AY2697" s="104"/>
      <c r="AZ2697" s="104"/>
      <c r="BA2697" s="104"/>
      <c r="BB2697" s="104"/>
      <c r="BC2697" s="104"/>
      <c r="BD2697" s="104"/>
      <c r="BE2697" s="104"/>
      <c r="BF2697" s="104"/>
      <c r="BG2697" s="104"/>
      <c r="BH2697" s="104"/>
      <c r="BI2697" s="104"/>
      <c r="BJ2697" s="104"/>
      <c r="BK2697" s="104"/>
      <c r="BL2697" s="104"/>
      <c r="BM2697" s="104"/>
      <c r="BN2697" s="104"/>
      <c r="BO2697" s="104"/>
      <c r="BP2697" s="104"/>
      <c r="BQ2697" s="104"/>
      <c r="BR2697" s="104"/>
      <c r="BS2697" s="104"/>
      <c r="BT2697" s="104"/>
      <c r="BU2697" s="104"/>
      <c r="BV2697" s="104"/>
      <c r="BW2697" s="104"/>
      <c r="BX2697" s="104"/>
      <c r="BY2697" s="104"/>
      <c r="BZ2697" s="104"/>
      <c r="CA2697" s="104"/>
      <c r="CB2697" s="104"/>
      <c r="CC2697" s="104"/>
      <c r="CD2697" s="104"/>
      <c r="CE2697" s="104"/>
      <c r="CF2697" s="104"/>
      <c r="CG2697" s="104"/>
      <c r="CH2697" s="104"/>
      <c r="CI2697" s="104"/>
      <c r="CJ2697" s="104"/>
      <c r="CK2697" s="104"/>
      <c r="CL2697" s="104"/>
      <c r="CM2697" s="104"/>
      <c r="CN2697" s="104"/>
      <c r="CO2697" s="104"/>
      <c r="CP2697" s="104"/>
      <c r="CQ2697" s="104"/>
      <c r="CR2697" s="104"/>
      <c r="CS2697" s="104"/>
      <c r="CT2697" s="104"/>
      <c r="CU2697" s="104"/>
      <c r="CV2697" s="104"/>
      <c r="CW2697" s="104"/>
      <c r="CX2697" s="104"/>
      <c r="CY2697" s="104"/>
      <c r="CZ2697" s="104"/>
      <c r="DA2697" s="104"/>
      <c r="DB2697" s="104"/>
      <c r="DC2697" s="104"/>
      <c r="DD2697" s="104"/>
      <c r="DE2697" s="104"/>
      <c r="DF2697" s="104"/>
      <c r="DG2697" s="104"/>
      <c r="DH2697" s="104"/>
      <c r="DI2697" s="104"/>
      <c r="DJ2697" s="107"/>
    </row>
    <row r="2698" spans="1:114" x14ac:dyDescent="0.2">
      <c r="A2698" s="164"/>
      <c r="B2698" s="165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Q2698" s="116"/>
      <c r="R2698" s="116"/>
      <c r="S2698" s="116"/>
      <c r="T2698" s="116"/>
      <c r="U2698" s="116"/>
      <c r="V2698" s="116"/>
      <c r="W2698" s="116"/>
      <c r="X2698" s="116"/>
      <c r="Y2698" s="122"/>
      <c r="Z2698" s="104"/>
      <c r="AA2698" s="104"/>
      <c r="AB2698" s="104"/>
      <c r="AC2698" s="104"/>
      <c r="AD2698" s="104"/>
      <c r="AE2698" s="104"/>
      <c r="AF2698" s="104"/>
      <c r="AG2698" s="104"/>
      <c r="AH2698" s="104"/>
      <c r="AI2698" s="104"/>
      <c r="AJ2698" s="104"/>
      <c r="AK2698" s="104"/>
      <c r="AL2698" s="104"/>
      <c r="AM2698" s="104"/>
      <c r="AN2698" s="104"/>
      <c r="AO2698" s="104"/>
      <c r="AP2698" s="104"/>
      <c r="AQ2698" s="104"/>
      <c r="AR2698" s="104"/>
      <c r="AS2698" s="104"/>
      <c r="AT2698" s="104"/>
      <c r="AU2698" s="104"/>
      <c r="AV2698" s="104"/>
      <c r="AW2698" s="104"/>
      <c r="AX2698" s="104"/>
      <c r="AY2698" s="104"/>
      <c r="AZ2698" s="104"/>
      <c r="BA2698" s="104"/>
      <c r="BB2698" s="104"/>
      <c r="BC2698" s="104"/>
      <c r="BD2698" s="104"/>
      <c r="BE2698" s="104"/>
      <c r="BF2698" s="104"/>
      <c r="BG2698" s="104"/>
      <c r="BH2698" s="104"/>
      <c r="BI2698" s="104"/>
      <c r="BJ2698" s="104"/>
      <c r="BK2698" s="104"/>
      <c r="BL2698" s="104"/>
      <c r="BM2698" s="104"/>
      <c r="BN2698" s="104"/>
      <c r="BO2698" s="104"/>
      <c r="BP2698" s="104"/>
      <c r="BQ2698" s="104"/>
      <c r="BR2698" s="104"/>
      <c r="BS2698" s="104"/>
      <c r="BT2698" s="104"/>
      <c r="BU2698" s="104"/>
      <c r="BV2698" s="104"/>
      <c r="BW2698" s="104"/>
      <c r="BX2698" s="104"/>
      <c r="BY2698" s="104"/>
      <c r="BZ2698" s="104"/>
      <c r="CA2698" s="104"/>
      <c r="CB2698" s="104"/>
      <c r="CC2698" s="104"/>
      <c r="CD2698" s="104"/>
      <c r="CE2698" s="104"/>
      <c r="CF2698" s="104"/>
      <c r="CG2698" s="104"/>
      <c r="CH2698" s="104"/>
      <c r="CI2698" s="104"/>
      <c r="CJ2698" s="104"/>
      <c r="CK2698" s="104"/>
      <c r="CL2698" s="104"/>
      <c r="CM2698" s="104"/>
      <c r="CN2698" s="104"/>
      <c r="CO2698" s="104"/>
      <c r="CP2698" s="104"/>
      <c r="CQ2698" s="104"/>
      <c r="CR2698" s="104"/>
      <c r="CS2698" s="104"/>
      <c r="CT2698" s="104"/>
      <c r="CU2698" s="104"/>
      <c r="CV2698" s="104"/>
      <c r="CW2698" s="104"/>
      <c r="CX2698" s="104"/>
      <c r="CY2698" s="104"/>
      <c r="CZ2698" s="104"/>
      <c r="DA2698" s="104"/>
      <c r="DB2698" s="104"/>
      <c r="DC2698" s="104"/>
      <c r="DD2698" s="104"/>
      <c r="DE2698" s="104"/>
      <c r="DF2698" s="104"/>
      <c r="DG2698" s="104"/>
      <c r="DH2698" s="104"/>
      <c r="DI2698" s="104"/>
      <c r="DJ2698" s="107"/>
    </row>
    <row r="2699" spans="1:114" x14ac:dyDescent="0.2">
      <c r="A2699" s="164"/>
      <c r="B2699" s="165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Q2699" s="116"/>
      <c r="R2699" s="116"/>
      <c r="S2699" s="116"/>
      <c r="T2699" s="116"/>
      <c r="U2699" s="116"/>
      <c r="V2699" s="116"/>
      <c r="W2699" s="116"/>
      <c r="X2699" s="116"/>
      <c r="Y2699" s="122"/>
      <c r="Z2699" s="104"/>
      <c r="AA2699" s="104"/>
      <c r="AB2699" s="104"/>
      <c r="AC2699" s="104"/>
      <c r="AD2699" s="104"/>
      <c r="AE2699" s="104"/>
      <c r="AF2699" s="104"/>
      <c r="AG2699" s="104"/>
      <c r="AH2699" s="104"/>
      <c r="AI2699" s="104"/>
      <c r="AJ2699" s="104"/>
      <c r="AK2699" s="104"/>
      <c r="AL2699" s="104"/>
      <c r="AM2699" s="104"/>
      <c r="AN2699" s="104"/>
      <c r="AO2699" s="104"/>
      <c r="AP2699" s="104"/>
      <c r="AQ2699" s="104"/>
      <c r="AR2699" s="104"/>
      <c r="AS2699" s="104"/>
      <c r="AT2699" s="104"/>
      <c r="AU2699" s="104"/>
      <c r="AV2699" s="104"/>
      <c r="AW2699" s="104"/>
      <c r="AX2699" s="104"/>
      <c r="AY2699" s="104"/>
      <c r="AZ2699" s="104"/>
      <c r="BA2699" s="104"/>
      <c r="BB2699" s="104"/>
      <c r="BC2699" s="104"/>
      <c r="BD2699" s="104"/>
      <c r="BE2699" s="104"/>
      <c r="BF2699" s="104"/>
      <c r="BG2699" s="104"/>
      <c r="BH2699" s="104"/>
      <c r="BI2699" s="104"/>
      <c r="BJ2699" s="104"/>
      <c r="BK2699" s="104"/>
      <c r="BL2699" s="104"/>
      <c r="BM2699" s="104"/>
      <c r="BN2699" s="104"/>
      <c r="BO2699" s="104"/>
      <c r="BP2699" s="104"/>
      <c r="BQ2699" s="104"/>
      <c r="BR2699" s="104"/>
      <c r="BS2699" s="104"/>
      <c r="BT2699" s="104"/>
      <c r="BU2699" s="104"/>
      <c r="BV2699" s="104"/>
      <c r="BW2699" s="104"/>
      <c r="BX2699" s="104"/>
      <c r="BY2699" s="104"/>
      <c r="BZ2699" s="104"/>
      <c r="CA2699" s="104"/>
      <c r="CB2699" s="104"/>
      <c r="CC2699" s="104"/>
      <c r="CD2699" s="104"/>
      <c r="CE2699" s="104"/>
      <c r="CF2699" s="104"/>
      <c r="CG2699" s="104"/>
      <c r="CH2699" s="104"/>
      <c r="CI2699" s="104"/>
      <c r="CJ2699" s="104"/>
      <c r="CK2699" s="104"/>
      <c r="CL2699" s="104"/>
      <c r="CM2699" s="104"/>
      <c r="CN2699" s="104"/>
      <c r="CO2699" s="104"/>
      <c r="CP2699" s="104"/>
      <c r="CQ2699" s="104"/>
      <c r="CR2699" s="104"/>
      <c r="CS2699" s="104"/>
      <c r="CT2699" s="104"/>
      <c r="CU2699" s="104"/>
      <c r="CV2699" s="104"/>
      <c r="CW2699" s="104"/>
      <c r="CX2699" s="104"/>
      <c r="CY2699" s="104"/>
      <c r="CZ2699" s="104"/>
      <c r="DA2699" s="104"/>
      <c r="DB2699" s="104"/>
      <c r="DC2699" s="104"/>
      <c r="DD2699" s="104"/>
      <c r="DE2699" s="104"/>
      <c r="DF2699" s="104"/>
      <c r="DG2699" s="104"/>
      <c r="DH2699" s="104"/>
      <c r="DI2699" s="104"/>
      <c r="DJ2699" s="107"/>
    </row>
    <row r="2700" spans="1:114" x14ac:dyDescent="0.2">
      <c r="A2700" s="164"/>
      <c r="B2700" s="165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Q2700" s="116"/>
      <c r="R2700" s="116"/>
      <c r="S2700" s="116"/>
      <c r="T2700" s="116"/>
      <c r="U2700" s="116"/>
      <c r="V2700" s="116"/>
      <c r="W2700" s="116"/>
      <c r="X2700" s="116"/>
      <c r="Y2700" s="122"/>
      <c r="Z2700" s="104"/>
      <c r="AA2700" s="104"/>
      <c r="AB2700" s="104"/>
      <c r="AC2700" s="104"/>
      <c r="AD2700" s="104"/>
      <c r="AE2700" s="104"/>
      <c r="AF2700" s="104"/>
      <c r="AG2700" s="104"/>
      <c r="AH2700" s="104"/>
      <c r="AI2700" s="104"/>
      <c r="AJ2700" s="104"/>
      <c r="AK2700" s="104"/>
      <c r="AL2700" s="104"/>
      <c r="AM2700" s="104"/>
      <c r="AN2700" s="104"/>
      <c r="AO2700" s="104"/>
      <c r="AP2700" s="104"/>
      <c r="AQ2700" s="104"/>
      <c r="AR2700" s="104"/>
      <c r="AS2700" s="104"/>
      <c r="AT2700" s="104"/>
      <c r="AU2700" s="104"/>
      <c r="AV2700" s="104"/>
      <c r="AW2700" s="104"/>
      <c r="AX2700" s="104"/>
      <c r="AY2700" s="104"/>
      <c r="AZ2700" s="104"/>
      <c r="BA2700" s="104"/>
      <c r="BB2700" s="104"/>
      <c r="BC2700" s="104"/>
      <c r="BD2700" s="104"/>
      <c r="BE2700" s="104"/>
      <c r="BF2700" s="104"/>
      <c r="BG2700" s="104"/>
      <c r="BH2700" s="104"/>
      <c r="BI2700" s="104"/>
      <c r="BJ2700" s="104"/>
      <c r="BK2700" s="104"/>
      <c r="BL2700" s="104"/>
      <c r="BM2700" s="104"/>
      <c r="BN2700" s="104"/>
      <c r="BO2700" s="104"/>
      <c r="BP2700" s="104"/>
      <c r="BQ2700" s="104"/>
      <c r="BR2700" s="104"/>
      <c r="BS2700" s="104"/>
      <c r="BT2700" s="104"/>
      <c r="BU2700" s="104"/>
      <c r="BV2700" s="104"/>
      <c r="BW2700" s="104"/>
      <c r="BX2700" s="104"/>
      <c r="BY2700" s="104"/>
      <c r="BZ2700" s="104"/>
      <c r="CA2700" s="104"/>
      <c r="CB2700" s="104"/>
      <c r="CC2700" s="104"/>
      <c r="CD2700" s="104"/>
      <c r="CE2700" s="104"/>
      <c r="CF2700" s="104"/>
      <c r="CG2700" s="104"/>
      <c r="CH2700" s="104"/>
      <c r="CI2700" s="104"/>
      <c r="CJ2700" s="104"/>
      <c r="CK2700" s="104"/>
      <c r="CL2700" s="104"/>
      <c r="CM2700" s="104"/>
      <c r="CN2700" s="104"/>
      <c r="CO2700" s="104"/>
      <c r="CP2700" s="104"/>
      <c r="CQ2700" s="104"/>
      <c r="CR2700" s="104"/>
      <c r="CS2700" s="104"/>
      <c r="CT2700" s="104"/>
      <c r="CU2700" s="104"/>
      <c r="CV2700" s="104"/>
      <c r="CW2700" s="104"/>
      <c r="CX2700" s="104"/>
      <c r="CY2700" s="104"/>
      <c r="CZ2700" s="104"/>
      <c r="DA2700" s="104"/>
      <c r="DB2700" s="104"/>
      <c r="DC2700" s="104"/>
      <c r="DD2700" s="104"/>
      <c r="DE2700" s="104"/>
      <c r="DF2700" s="104"/>
      <c r="DG2700" s="104"/>
      <c r="DH2700" s="104"/>
      <c r="DI2700" s="104"/>
      <c r="DJ2700" s="107"/>
    </row>
    <row r="2701" spans="1:114" x14ac:dyDescent="0.2">
      <c r="A2701" s="164"/>
      <c r="B2701" s="165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Q2701" s="116"/>
      <c r="R2701" s="116"/>
      <c r="S2701" s="116"/>
      <c r="T2701" s="116"/>
      <c r="U2701" s="116"/>
      <c r="V2701" s="116"/>
      <c r="W2701" s="116"/>
      <c r="X2701" s="116"/>
      <c r="Y2701" s="122"/>
      <c r="Z2701" s="104"/>
      <c r="AA2701" s="104"/>
      <c r="AB2701" s="104"/>
      <c r="AC2701" s="104"/>
      <c r="AD2701" s="104"/>
      <c r="AE2701" s="104"/>
      <c r="AF2701" s="104"/>
      <c r="AG2701" s="104"/>
      <c r="AH2701" s="104"/>
      <c r="AI2701" s="104"/>
      <c r="AJ2701" s="104"/>
      <c r="AK2701" s="104"/>
      <c r="AL2701" s="104"/>
      <c r="AM2701" s="104"/>
      <c r="AN2701" s="104"/>
      <c r="AO2701" s="104"/>
      <c r="AP2701" s="104"/>
      <c r="AQ2701" s="104"/>
      <c r="AR2701" s="104"/>
      <c r="AS2701" s="104"/>
      <c r="AT2701" s="104"/>
      <c r="AU2701" s="104"/>
      <c r="AV2701" s="104"/>
      <c r="AW2701" s="104"/>
      <c r="AX2701" s="104"/>
      <c r="AY2701" s="104"/>
      <c r="AZ2701" s="104"/>
      <c r="BA2701" s="104"/>
      <c r="BB2701" s="104"/>
      <c r="BC2701" s="104"/>
      <c r="BD2701" s="104"/>
      <c r="BE2701" s="104"/>
      <c r="BF2701" s="104"/>
      <c r="BG2701" s="104"/>
      <c r="BH2701" s="104"/>
      <c r="BI2701" s="104"/>
      <c r="BJ2701" s="104"/>
      <c r="BK2701" s="104"/>
      <c r="BL2701" s="104"/>
      <c r="BM2701" s="104"/>
      <c r="BN2701" s="104"/>
      <c r="BO2701" s="104"/>
      <c r="BP2701" s="104"/>
      <c r="BQ2701" s="104"/>
      <c r="BR2701" s="104"/>
      <c r="BS2701" s="104"/>
      <c r="BT2701" s="104"/>
      <c r="BU2701" s="104"/>
      <c r="BV2701" s="104"/>
      <c r="BW2701" s="104"/>
      <c r="BX2701" s="104"/>
      <c r="BY2701" s="104"/>
      <c r="BZ2701" s="104"/>
      <c r="CA2701" s="104"/>
      <c r="CB2701" s="104"/>
      <c r="CC2701" s="104"/>
      <c r="CD2701" s="104"/>
      <c r="CE2701" s="104"/>
      <c r="CF2701" s="104"/>
      <c r="CG2701" s="104"/>
      <c r="CH2701" s="104"/>
      <c r="CI2701" s="104"/>
      <c r="CJ2701" s="104"/>
      <c r="CK2701" s="104"/>
      <c r="CL2701" s="104"/>
      <c r="CM2701" s="104"/>
      <c r="CN2701" s="104"/>
      <c r="CO2701" s="104"/>
      <c r="CP2701" s="104"/>
      <c r="CQ2701" s="104"/>
      <c r="CR2701" s="104"/>
      <c r="CS2701" s="104"/>
      <c r="CT2701" s="104"/>
      <c r="CU2701" s="104"/>
      <c r="CV2701" s="104"/>
      <c r="CW2701" s="104"/>
      <c r="CX2701" s="104"/>
      <c r="CY2701" s="104"/>
      <c r="CZ2701" s="104"/>
      <c r="DA2701" s="104"/>
      <c r="DB2701" s="104"/>
      <c r="DC2701" s="104"/>
      <c r="DD2701" s="104"/>
      <c r="DE2701" s="104"/>
      <c r="DF2701" s="104"/>
      <c r="DG2701" s="104"/>
      <c r="DH2701" s="104"/>
      <c r="DI2701" s="104"/>
      <c r="DJ2701" s="107"/>
    </row>
    <row r="2702" spans="1:114" x14ac:dyDescent="0.2">
      <c r="A2702" s="164"/>
      <c r="B2702" s="165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Q2702" s="116"/>
      <c r="R2702" s="116"/>
      <c r="S2702" s="116"/>
      <c r="T2702" s="116"/>
      <c r="U2702" s="116"/>
      <c r="V2702" s="116"/>
      <c r="W2702" s="116"/>
      <c r="X2702" s="116"/>
      <c r="Y2702" s="122"/>
      <c r="Z2702" s="104"/>
      <c r="AA2702" s="104"/>
      <c r="AB2702" s="104"/>
      <c r="AC2702" s="104"/>
      <c r="AD2702" s="104"/>
      <c r="AE2702" s="104"/>
      <c r="AF2702" s="104"/>
      <c r="AG2702" s="104"/>
      <c r="AH2702" s="104"/>
      <c r="AI2702" s="104"/>
      <c r="AJ2702" s="104"/>
      <c r="AK2702" s="104"/>
      <c r="AL2702" s="104"/>
      <c r="AM2702" s="104"/>
      <c r="AN2702" s="104"/>
      <c r="AO2702" s="104"/>
      <c r="AP2702" s="104"/>
      <c r="AQ2702" s="104"/>
      <c r="AR2702" s="104"/>
      <c r="AS2702" s="104"/>
      <c r="AT2702" s="104"/>
      <c r="AU2702" s="104"/>
      <c r="AV2702" s="104"/>
      <c r="AW2702" s="104"/>
      <c r="AX2702" s="104"/>
      <c r="AY2702" s="104"/>
      <c r="AZ2702" s="104"/>
      <c r="BA2702" s="104"/>
      <c r="BB2702" s="104"/>
      <c r="BC2702" s="104"/>
      <c r="BD2702" s="104"/>
      <c r="BE2702" s="104"/>
      <c r="BF2702" s="104"/>
      <c r="BG2702" s="104"/>
      <c r="BH2702" s="104"/>
      <c r="BI2702" s="104"/>
      <c r="BJ2702" s="104"/>
      <c r="BK2702" s="104"/>
      <c r="BL2702" s="104"/>
      <c r="BM2702" s="104"/>
      <c r="BN2702" s="104"/>
      <c r="BO2702" s="104"/>
      <c r="BP2702" s="104"/>
      <c r="BQ2702" s="104"/>
      <c r="BR2702" s="104"/>
      <c r="BS2702" s="104"/>
      <c r="BT2702" s="104"/>
      <c r="BU2702" s="104"/>
      <c r="BV2702" s="104"/>
      <c r="BW2702" s="104"/>
      <c r="BX2702" s="104"/>
      <c r="BY2702" s="104"/>
      <c r="BZ2702" s="104"/>
      <c r="CA2702" s="104"/>
      <c r="CB2702" s="104"/>
      <c r="CC2702" s="104"/>
      <c r="CD2702" s="104"/>
      <c r="CE2702" s="104"/>
      <c r="CF2702" s="104"/>
      <c r="CG2702" s="104"/>
      <c r="CH2702" s="104"/>
      <c r="CI2702" s="104"/>
      <c r="CJ2702" s="104"/>
      <c r="CK2702" s="104"/>
      <c r="CL2702" s="104"/>
      <c r="CM2702" s="104"/>
      <c r="CN2702" s="104"/>
      <c r="CO2702" s="104"/>
      <c r="CP2702" s="104"/>
      <c r="CQ2702" s="104"/>
      <c r="CR2702" s="104"/>
      <c r="CS2702" s="104"/>
      <c r="CT2702" s="104"/>
      <c r="CU2702" s="104"/>
      <c r="CV2702" s="104"/>
      <c r="CW2702" s="104"/>
      <c r="CX2702" s="104"/>
      <c r="CY2702" s="104"/>
      <c r="CZ2702" s="104"/>
      <c r="DA2702" s="104"/>
      <c r="DB2702" s="104"/>
      <c r="DC2702" s="104"/>
      <c r="DD2702" s="104"/>
      <c r="DE2702" s="104"/>
      <c r="DF2702" s="104"/>
      <c r="DG2702" s="104"/>
      <c r="DH2702" s="104"/>
      <c r="DI2702" s="104"/>
      <c r="DJ2702" s="107"/>
    </row>
    <row r="2703" spans="1:114" x14ac:dyDescent="0.2">
      <c r="A2703" s="164"/>
      <c r="B2703" s="165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Q2703" s="116"/>
      <c r="R2703" s="116"/>
      <c r="S2703" s="116"/>
      <c r="T2703" s="116"/>
      <c r="U2703" s="116"/>
      <c r="V2703" s="116"/>
      <c r="W2703" s="116"/>
      <c r="X2703" s="116"/>
      <c r="Y2703" s="122"/>
      <c r="Z2703" s="104"/>
      <c r="AA2703" s="104"/>
      <c r="AB2703" s="104"/>
      <c r="AC2703" s="104"/>
      <c r="AD2703" s="104"/>
      <c r="AE2703" s="104"/>
      <c r="AF2703" s="104"/>
      <c r="AG2703" s="104"/>
      <c r="AH2703" s="104"/>
      <c r="AI2703" s="104"/>
      <c r="AJ2703" s="104"/>
      <c r="AK2703" s="104"/>
      <c r="AL2703" s="104"/>
      <c r="AM2703" s="104"/>
      <c r="AN2703" s="104"/>
      <c r="AO2703" s="104"/>
      <c r="AP2703" s="104"/>
      <c r="AQ2703" s="104"/>
      <c r="AR2703" s="104"/>
      <c r="AS2703" s="104"/>
      <c r="AT2703" s="104"/>
      <c r="AU2703" s="104"/>
      <c r="AV2703" s="104"/>
      <c r="AW2703" s="104"/>
      <c r="AX2703" s="104"/>
      <c r="AY2703" s="104"/>
      <c r="AZ2703" s="104"/>
      <c r="BA2703" s="104"/>
      <c r="BB2703" s="104"/>
      <c r="BC2703" s="104"/>
      <c r="BD2703" s="104"/>
      <c r="BE2703" s="104"/>
      <c r="BF2703" s="104"/>
      <c r="BG2703" s="104"/>
      <c r="BH2703" s="104"/>
      <c r="BI2703" s="104"/>
      <c r="BJ2703" s="104"/>
      <c r="BK2703" s="104"/>
      <c r="BL2703" s="104"/>
      <c r="BM2703" s="104"/>
      <c r="BN2703" s="104"/>
      <c r="BO2703" s="104"/>
      <c r="BP2703" s="104"/>
      <c r="BQ2703" s="104"/>
      <c r="BR2703" s="104"/>
      <c r="BS2703" s="104"/>
      <c r="BT2703" s="104"/>
      <c r="BU2703" s="104"/>
      <c r="BV2703" s="104"/>
      <c r="BW2703" s="104"/>
      <c r="BX2703" s="104"/>
      <c r="BY2703" s="104"/>
      <c r="BZ2703" s="104"/>
      <c r="CA2703" s="104"/>
      <c r="CB2703" s="104"/>
      <c r="CC2703" s="104"/>
      <c r="CD2703" s="104"/>
      <c r="CE2703" s="104"/>
      <c r="CF2703" s="104"/>
      <c r="CG2703" s="104"/>
      <c r="CH2703" s="104"/>
      <c r="CI2703" s="104"/>
      <c r="CJ2703" s="104"/>
      <c r="CK2703" s="104"/>
      <c r="CL2703" s="104"/>
      <c r="CM2703" s="104"/>
      <c r="CN2703" s="104"/>
      <c r="CO2703" s="104"/>
      <c r="CP2703" s="104"/>
      <c r="CQ2703" s="104"/>
      <c r="CR2703" s="104"/>
      <c r="CS2703" s="104"/>
      <c r="CT2703" s="104"/>
      <c r="CU2703" s="104"/>
      <c r="CV2703" s="104"/>
      <c r="CW2703" s="104"/>
      <c r="CX2703" s="104"/>
      <c r="CY2703" s="104"/>
      <c r="CZ2703" s="104"/>
      <c r="DA2703" s="104"/>
      <c r="DB2703" s="104"/>
      <c r="DC2703" s="104"/>
      <c r="DD2703" s="104"/>
      <c r="DE2703" s="104"/>
      <c r="DF2703" s="104"/>
      <c r="DG2703" s="104"/>
      <c r="DH2703" s="104"/>
      <c r="DI2703" s="104"/>
      <c r="DJ2703" s="107"/>
    </row>
    <row r="2704" spans="1:114" x14ac:dyDescent="0.2">
      <c r="A2704" s="164"/>
      <c r="B2704" s="165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Q2704" s="116"/>
      <c r="R2704" s="116"/>
      <c r="S2704" s="116"/>
      <c r="T2704" s="116"/>
      <c r="U2704" s="116"/>
      <c r="V2704" s="116"/>
      <c r="W2704" s="116"/>
      <c r="X2704" s="116"/>
      <c r="Y2704" s="122"/>
      <c r="Z2704" s="104"/>
      <c r="AA2704" s="104"/>
      <c r="AB2704" s="104"/>
      <c r="AC2704" s="104"/>
      <c r="AD2704" s="104"/>
      <c r="AE2704" s="104"/>
      <c r="AF2704" s="104"/>
      <c r="AG2704" s="104"/>
      <c r="AH2704" s="104"/>
      <c r="AI2704" s="104"/>
      <c r="AJ2704" s="104"/>
      <c r="AK2704" s="104"/>
      <c r="AL2704" s="104"/>
      <c r="AM2704" s="104"/>
      <c r="AN2704" s="104"/>
      <c r="AO2704" s="104"/>
      <c r="AP2704" s="104"/>
      <c r="AQ2704" s="104"/>
      <c r="AR2704" s="104"/>
      <c r="AS2704" s="104"/>
      <c r="AT2704" s="104"/>
      <c r="AU2704" s="104"/>
      <c r="AV2704" s="104"/>
      <c r="AW2704" s="104"/>
      <c r="AX2704" s="104"/>
      <c r="AY2704" s="104"/>
      <c r="AZ2704" s="104"/>
      <c r="BA2704" s="104"/>
      <c r="BB2704" s="104"/>
      <c r="BC2704" s="104"/>
      <c r="BD2704" s="104"/>
      <c r="BE2704" s="104"/>
      <c r="BF2704" s="104"/>
      <c r="BG2704" s="104"/>
      <c r="BH2704" s="104"/>
      <c r="BI2704" s="104"/>
      <c r="BJ2704" s="104"/>
      <c r="BK2704" s="104"/>
      <c r="BL2704" s="104"/>
      <c r="BM2704" s="104"/>
      <c r="BN2704" s="104"/>
      <c r="BO2704" s="104"/>
      <c r="BP2704" s="104"/>
      <c r="BQ2704" s="104"/>
      <c r="BR2704" s="104"/>
      <c r="BS2704" s="104"/>
      <c r="BT2704" s="104"/>
      <c r="BU2704" s="104"/>
      <c r="BV2704" s="104"/>
      <c r="BW2704" s="104"/>
      <c r="BX2704" s="104"/>
      <c r="BY2704" s="104"/>
      <c r="BZ2704" s="104"/>
      <c r="CA2704" s="104"/>
      <c r="CB2704" s="104"/>
      <c r="CC2704" s="104"/>
      <c r="CD2704" s="104"/>
      <c r="CE2704" s="104"/>
      <c r="CF2704" s="104"/>
      <c r="CG2704" s="104"/>
      <c r="CH2704" s="104"/>
      <c r="CI2704" s="104"/>
      <c r="CJ2704" s="104"/>
      <c r="CK2704" s="104"/>
      <c r="CL2704" s="104"/>
      <c r="CM2704" s="104"/>
      <c r="CN2704" s="104"/>
      <c r="CO2704" s="104"/>
      <c r="CP2704" s="104"/>
      <c r="CQ2704" s="104"/>
      <c r="CR2704" s="104"/>
      <c r="CS2704" s="104"/>
      <c r="CT2704" s="104"/>
      <c r="CU2704" s="104"/>
      <c r="CV2704" s="104"/>
      <c r="CW2704" s="104"/>
      <c r="CX2704" s="104"/>
      <c r="CY2704" s="104"/>
      <c r="CZ2704" s="104"/>
      <c r="DA2704" s="104"/>
      <c r="DB2704" s="104"/>
      <c r="DC2704" s="104"/>
      <c r="DD2704" s="104"/>
      <c r="DE2704" s="104"/>
      <c r="DF2704" s="104"/>
      <c r="DG2704" s="104"/>
      <c r="DH2704" s="104"/>
      <c r="DI2704" s="104"/>
      <c r="DJ2704" s="107"/>
    </row>
    <row r="2705" spans="1:114" x14ac:dyDescent="0.2">
      <c r="A2705" s="164"/>
      <c r="B2705" s="165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Q2705" s="116"/>
      <c r="R2705" s="116"/>
      <c r="S2705" s="116"/>
      <c r="T2705" s="116"/>
      <c r="U2705" s="116"/>
      <c r="V2705" s="116"/>
      <c r="W2705" s="116"/>
      <c r="X2705" s="116"/>
      <c r="Y2705" s="122"/>
      <c r="Z2705" s="104"/>
      <c r="AA2705" s="104"/>
      <c r="AB2705" s="104"/>
      <c r="AC2705" s="104"/>
      <c r="AD2705" s="104"/>
      <c r="AE2705" s="104"/>
      <c r="AF2705" s="104"/>
      <c r="AG2705" s="104"/>
      <c r="AH2705" s="104"/>
      <c r="AI2705" s="104"/>
      <c r="AJ2705" s="104"/>
      <c r="AK2705" s="104"/>
      <c r="AL2705" s="104"/>
      <c r="AM2705" s="104"/>
      <c r="AN2705" s="104"/>
      <c r="AO2705" s="104"/>
      <c r="AP2705" s="104"/>
      <c r="AQ2705" s="104"/>
      <c r="AR2705" s="104"/>
      <c r="AS2705" s="104"/>
      <c r="AT2705" s="104"/>
      <c r="AU2705" s="104"/>
      <c r="AV2705" s="104"/>
      <c r="AW2705" s="104"/>
      <c r="AX2705" s="104"/>
      <c r="AY2705" s="104"/>
      <c r="AZ2705" s="104"/>
      <c r="BA2705" s="104"/>
      <c r="BB2705" s="104"/>
      <c r="BC2705" s="104"/>
      <c r="BD2705" s="104"/>
      <c r="BE2705" s="104"/>
      <c r="BF2705" s="104"/>
      <c r="BG2705" s="104"/>
      <c r="BH2705" s="104"/>
      <c r="BI2705" s="104"/>
      <c r="BJ2705" s="104"/>
      <c r="BK2705" s="104"/>
      <c r="BL2705" s="104"/>
      <c r="BM2705" s="104"/>
      <c r="BN2705" s="104"/>
      <c r="BO2705" s="104"/>
      <c r="BP2705" s="104"/>
      <c r="BQ2705" s="104"/>
      <c r="BR2705" s="104"/>
      <c r="BS2705" s="104"/>
      <c r="BT2705" s="104"/>
      <c r="BU2705" s="104"/>
      <c r="BV2705" s="104"/>
      <c r="BW2705" s="104"/>
      <c r="BX2705" s="104"/>
      <c r="BY2705" s="104"/>
      <c r="BZ2705" s="104"/>
      <c r="CA2705" s="104"/>
      <c r="CB2705" s="104"/>
      <c r="CC2705" s="104"/>
      <c r="CD2705" s="104"/>
      <c r="CE2705" s="104"/>
      <c r="CF2705" s="104"/>
      <c r="CG2705" s="104"/>
      <c r="CH2705" s="104"/>
      <c r="CI2705" s="104"/>
      <c r="CJ2705" s="104"/>
      <c r="CK2705" s="104"/>
      <c r="CL2705" s="104"/>
      <c r="CM2705" s="104"/>
      <c r="CN2705" s="104"/>
      <c r="CO2705" s="104"/>
      <c r="CP2705" s="104"/>
      <c r="CQ2705" s="104"/>
      <c r="CR2705" s="104"/>
      <c r="CS2705" s="104"/>
      <c r="CT2705" s="104"/>
      <c r="CU2705" s="104"/>
      <c r="CV2705" s="104"/>
      <c r="CW2705" s="104"/>
      <c r="CX2705" s="104"/>
      <c r="CY2705" s="104"/>
      <c r="CZ2705" s="104"/>
      <c r="DA2705" s="104"/>
      <c r="DB2705" s="104"/>
      <c r="DC2705" s="104"/>
      <c r="DD2705" s="104"/>
      <c r="DE2705" s="104"/>
      <c r="DF2705" s="104"/>
      <c r="DG2705" s="104"/>
      <c r="DH2705" s="104"/>
      <c r="DI2705" s="104"/>
      <c r="DJ2705" s="107"/>
    </row>
    <row r="2706" spans="1:114" x14ac:dyDescent="0.2">
      <c r="A2706" s="164"/>
      <c r="B2706" s="165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Q2706" s="116"/>
      <c r="R2706" s="116"/>
      <c r="S2706" s="116"/>
      <c r="T2706" s="116"/>
      <c r="U2706" s="116"/>
      <c r="V2706" s="116"/>
      <c r="W2706" s="116"/>
      <c r="X2706" s="116"/>
      <c r="Y2706" s="122"/>
      <c r="Z2706" s="104"/>
      <c r="AA2706" s="104"/>
      <c r="AB2706" s="104"/>
      <c r="AC2706" s="104"/>
      <c r="AD2706" s="104"/>
      <c r="AE2706" s="104"/>
      <c r="AF2706" s="104"/>
      <c r="AG2706" s="104"/>
      <c r="AH2706" s="104"/>
      <c r="AI2706" s="104"/>
      <c r="AJ2706" s="104"/>
      <c r="AK2706" s="104"/>
      <c r="AL2706" s="104"/>
      <c r="AM2706" s="104"/>
      <c r="AN2706" s="104"/>
      <c r="AO2706" s="104"/>
      <c r="AP2706" s="104"/>
      <c r="AQ2706" s="104"/>
      <c r="AR2706" s="104"/>
      <c r="AS2706" s="104"/>
      <c r="AT2706" s="104"/>
      <c r="AU2706" s="104"/>
      <c r="AV2706" s="104"/>
      <c r="AW2706" s="104"/>
      <c r="AX2706" s="104"/>
      <c r="AY2706" s="104"/>
      <c r="AZ2706" s="104"/>
      <c r="BA2706" s="104"/>
      <c r="BB2706" s="104"/>
      <c r="BC2706" s="104"/>
      <c r="BD2706" s="104"/>
      <c r="BE2706" s="104"/>
      <c r="BF2706" s="104"/>
      <c r="BG2706" s="104"/>
      <c r="BH2706" s="104"/>
      <c r="BI2706" s="104"/>
      <c r="BJ2706" s="104"/>
      <c r="BK2706" s="104"/>
      <c r="BL2706" s="104"/>
      <c r="BM2706" s="104"/>
      <c r="BN2706" s="104"/>
      <c r="BO2706" s="104"/>
      <c r="BP2706" s="104"/>
      <c r="BQ2706" s="104"/>
      <c r="BR2706" s="104"/>
      <c r="BS2706" s="104"/>
      <c r="BT2706" s="104"/>
      <c r="BU2706" s="104"/>
      <c r="BV2706" s="104"/>
      <c r="BW2706" s="104"/>
      <c r="BX2706" s="104"/>
      <c r="BY2706" s="104"/>
      <c r="BZ2706" s="104"/>
      <c r="CA2706" s="104"/>
      <c r="CB2706" s="104"/>
      <c r="CC2706" s="104"/>
      <c r="CD2706" s="104"/>
      <c r="CE2706" s="104"/>
      <c r="CF2706" s="104"/>
      <c r="CG2706" s="104"/>
      <c r="CH2706" s="104"/>
      <c r="CI2706" s="104"/>
      <c r="CJ2706" s="104"/>
      <c r="CK2706" s="104"/>
      <c r="CL2706" s="104"/>
      <c r="CM2706" s="104"/>
      <c r="CN2706" s="104"/>
      <c r="CO2706" s="104"/>
      <c r="CP2706" s="104"/>
      <c r="CQ2706" s="104"/>
      <c r="CR2706" s="104"/>
      <c r="CS2706" s="104"/>
      <c r="CT2706" s="104"/>
      <c r="CU2706" s="104"/>
      <c r="CV2706" s="104"/>
      <c r="CW2706" s="104"/>
      <c r="CX2706" s="104"/>
      <c r="CY2706" s="104"/>
      <c r="CZ2706" s="104"/>
      <c r="DA2706" s="104"/>
      <c r="DB2706" s="104"/>
      <c r="DC2706" s="104"/>
      <c r="DD2706" s="104"/>
      <c r="DE2706" s="104"/>
      <c r="DF2706" s="104"/>
      <c r="DG2706" s="104"/>
      <c r="DH2706" s="104"/>
      <c r="DI2706" s="104"/>
      <c r="DJ2706" s="107"/>
    </row>
    <row r="2707" spans="1:114" x14ac:dyDescent="0.2">
      <c r="A2707" s="164"/>
      <c r="B2707" s="165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Q2707" s="116"/>
      <c r="R2707" s="116"/>
      <c r="S2707" s="116"/>
      <c r="T2707" s="116"/>
      <c r="U2707" s="116"/>
      <c r="V2707" s="116"/>
      <c r="W2707" s="116"/>
      <c r="X2707" s="116"/>
      <c r="Y2707" s="122"/>
      <c r="Z2707" s="104"/>
      <c r="AA2707" s="104"/>
      <c r="AB2707" s="104"/>
      <c r="AC2707" s="104"/>
      <c r="AD2707" s="104"/>
      <c r="AE2707" s="104"/>
      <c r="AF2707" s="104"/>
      <c r="AG2707" s="104"/>
      <c r="AH2707" s="104"/>
      <c r="AI2707" s="104"/>
      <c r="AJ2707" s="104"/>
      <c r="AK2707" s="104"/>
      <c r="AL2707" s="104"/>
      <c r="AM2707" s="104"/>
      <c r="AN2707" s="104"/>
      <c r="AO2707" s="104"/>
      <c r="AP2707" s="104"/>
      <c r="AQ2707" s="104"/>
      <c r="AR2707" s="104"/>
      <c r="AS2707" s="104"/>
      <c r="AT2707" s="104"/>
      <c r="AU2707" s="104"/>
      <c r="AV2707" s="104"/>
      <c r="AW2707" s="104"/>
      <c r="AX2707" s="104"/>
      <c r="AY2707" s="104"/>
      <c r="AZ2707" s="104"/>
      <c r="BA2707" s="104"/>
      <c r="BB2707" s="104"/>
      <c r="BC2707" s="104"/>
      <c r="BD2707" s="104"/>
      <c r="BE2707" s="104"/>
      <c r="BF2707" s="104"/>
      <c r="BG2707" s="104"/>
      <c r="BH2707" s="104"/>
      <c r="BI2707" s="104"/>
      <c r="BJ2707" s="104"/>
      <c r="BK2707" s="104"/>
      <c r="BL2707" s="104"/>
      <c r="BM2707" s="104"/>
      <c r="BN2707" s="104"/>
      <c r="BO2707" s="104"/>
      <c r="BP2707" s="104"/>
      <c r="BQ2707" s="104"/>
      <c r="BR2707" s="104"/>
      <c r="BS2707" s="104"/>
      <c r="BT2707" s="104"/>
      <c r="BU2707" s="104"/>
      <c r="BV2707" s="104"/>
      <c r="BW2707" s="104"/>
      <c r="BX2707" s="104"/>
      <c r="BY2707" s="104"/>
      <c r="BZ2707" s="104"/>
      <c r="CA2707" s="104"/>
      <c r="CB2707" s="104"/>
      <c r="CC2707" s="104"/>
      <c r="CD2707" s="104"/>
      <c r="CE2707" s="104"/>
      <c r="CF2707" s="104"/>
      <c r="CG2707" s="104"/>
      <c r="CH2707" s="104"/>
      <c r="CI2707" s="104"/>
      <c r="CJ2707" s="104"/>
      <c r="CK2707" s="104"/>
      <c r="CL2707" s="104"/>
      <c r="CM2707" s="104"/>
      <c r="CN2707" s="104"/>
      <c r="CO2707" s="104"/>
      <c r="CP2707" s="104"/>
      <c r="CQ2707" s="104"/>
      <c r="CR2707" s="104"/>
      <c r="CS2707" s="104"/>
      <c r="CT2707" s="104"/>
      <c r="CU2707" s="104"/>
      <c r="CV2707" s="104"/>
      <c r="CW2707" s="104"/>
      <c r="CX2707" s="104"/>
      <c r="CY2707" s="104"/>
      <c r="CZ2707" s="104"/>
      <c r="DA2707" s="104"/>
      <c r="DB2707" s="104"/>
      <c r="DC2707" s="104"/>
      <c r="DD2707" s="104"/>
      <c r="DE2707" s="104"/>
      <c r="DF2707" s="104"/>
      <c r="DG2707" s="104"/>
      <c r="DH2707" s="104"/>
      <c r="DI2707" s="104"/>
      <c r="DJ2707" s="107"/>
    </row>
    <row r="2708" spans="1:114" x14ac:dyDescent="0.2">
      <c r="A2708" s="164"/>
      <c r="B2708" s="165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Q2708" s="116"/>
      <c r="R2708" s="116"/>
      <c r="S2708" s="116"/>
      <c r="T2708" s="116"/>
      <c r="U2708" s="116"/>
      <c r="V2708" s="116"/>
      <c r="W2708" s="116"/>
      <c r="X2708" s="116"/>
      <c r="Y2708" s="122"/>
      <c r="Z2708" s="104"/>
      <c r="AA2708" s="104"/>
      <c r="AB2708" s="104"/>
      <c r="AC2708" s="104"/>
      <c r="AD2708" s="104"/>
      <c r="AE2708" s="104"/>
      <c r="AF2708" s="104"/>
      <c r="AG2708" s="104"/>
      <c r="AH2708" s="104"/>
      <c r="AI2708" s="104"/>
      <c r="AJ2708" s="104"/>
      <c r="AK2708" s="104"/>
      <c r="AL2708" s="104"/>
      <c r="AM2708" s="104"/>
      <c r="AN2708" s="104"/>
      <c r="AO2708" s="104"/>
      <c r="AP2708" s="104"/>
      <c r="AQ2708" s="104"/>
      <c r="AR2708" s="104"/>
      <c r="AS2708" s="104"/>
      <c r="AT2708" s="104"/>
      <c r="AU2708" s="104"/>
      <c r="AV2708" s="104"/>
      <c r="AW2708" s="104"/>
      <c r="AX2708" s="104"/>
      <c r="AY2708" s="104"/>
      <c r="AZ2708" s="104"/>
      <c r="BA2708" s="104"/>
      <c r="BB2708" s="104"/>
      <c r="BC2708" s="104"/>
      <c r="BD2708" s="104"/>
      <c r="BE2708" s="104"/>
      <c r="BF2708" s="104"/>
      <c r="BG2708" s="104"/>
      <c r="BH2708" s="104"/>
      <c r="BI2708" s="104"/>
      <c r="BJ2708" s="104"/>
      <c r="BK2708" s="104"/>
      <c r="BL2708" s="104"/>
      <c r="BM2708" s="104"/>
      <c r="BN2708" s="104"/>
      <c r="BO2708" s="104"/>
      <c r="BP2708" s="104"/>
      <c r="BQ2708" s="104"/>
      <c r="BR2708" s="104"/>
      <c r="BS2708" s="104"/>
      <c r="BT2708" s="104"/>
      <c r="BU2708" s="104"/>
      <c r="BV2708" s="104"/>
      <c r="BW2708" s="104"/>
      <c r="BX2708" s="104"/>
      <c r="BY2708" s="104"/>
      <c r="BZ2708" s="104"/>
      <c r="CA2708" s="104"/>
      <c r="CB2708" s="104"/>
      <c r="CC2708" s="104"/>
      <c r="CD2708" s="104"/>
      <c r="CE2708" s="104"/>
      <c r="CF2708" s="104"/>
      <c r="CG2708" s="104"/>
      <c r="CH2708" s="104"/>
      <c r="CI2708" s="104"/>
      <c r="CJ2708" s="104"/>
      <c r="CK2708" s="104"/>
      <c r="CL2708" s="104"/>
      <c r="CM2708" s="104"/>
      <c r="CN2708" s="104"/>
      <c r="CO2708" s="104"/>
      <c r="CP2708" s="104"/>
      <c r="CQ2708" s="104"/>
      <c r="CR2708" s="104"/>
      <c r="CS2708" s="104"/>
      <c r="CT2708" s="104"/>
      <c r="CU2708" s="104"/>
      <c r="CV2708" s="104"/>
      <c r="CW2708" s="104"/>
      <c r="CX2708" s="104"/>
      <c r="CY2708" s="104"/>
      <c r="CZ2708" s="104"/>
      <c r="DA2708" s="104"/>
      <c r="DB2708" s="104"/>
      <c r="DC2708" s="104"/>
      <c r="DD2708" s="104"/>
      <c r="DE2708" s="104"/>
      <c r="DF2708" s="104"/>
      <c r="DG2708" s="104"/>
      <c r="DH2708" s="104"/>
      <c r="DI2708" s="104"/>
      <c r="DJ2708" s="107"/>
    </row>
    <row r="2709" spans="1:114" x14ac:dyDescent="0.2">
      <c r="A2709" s="164"/>
      <c r="B2709" s="165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Q2709" s="116"/>
      <c r="R2709" s="116"/>
      <c r="S2709" s="116"/>
      <c r="T2709" s="116"/>
      <c r="U2709" s="116"/>
      <c r="V2709" s="116"/>
      <c r="W2709" s="116"/>
      <c r="X2709" s="116"/>
      <c r="Y2709" s="122"/>
      <c r="Z2709" s="104"/>
      <c r="AA2709" s="104"/>
      <c r="AB2709" s="104"/>
      <c r="AC2709" s="104"/>
      <c r="AD2709" s="104"/>
      <c r="AE2709" s="104"/>
      <c r="AF2709" s="104"/>
      <c r="AG2709" s="104"/>
      <c r="AH2709" s="104"/>
      <c r="AI2709" s="104"/>
      <c r="AJ2709" s="104"/>
      <c r="AK2709" s="104"/>
      <c r="AL2709" s="104"/>
      <c r="AM2709" s="104"/>
      <c r="AN2709" s="104"/>
      <c r="AO2709" s="104"/>
      <c r="AP2709" s="104"/>
      <c r="AQ2709" s="104"/>
      <c r="AR2709" s="104"/>
      <c r="AS2709" s="104"/>
      <c r="AT2709" s="104"/>
      <c r="AU2709" s="104"/>
      <c r="AV2709" s="104"/>
      <c r="AW2709" s="104"/>
      <c r="AX2709" s="104"/>
      <c r="AY2709" s="104"/>
      <c r="AZ2709" s="104"/>
      <c r="BA2709" s="104"/>
      <c r="BB2709" s="104"/>
      <c r="BC2709" s="104"/>
      <c r="BD2709" s="104"/>
      <c r="BE2709" s="104"/>
      <c r="BF2709" s="104"/>
      <c r="BG2709" s="104"/>
      <c r="BH2709" s="104"/>
      <c r="BI2709" s="104"/>
      <c r="BJ2709" s="104"/>
      <c r="BK2709" s="104"/>
      <c r="BL2709" s="104"/>
      <c r="BM2709" s="104"/>
      <c r="BN2709" s="104"/>
      <c r="BO2709" s="104"/>
      <c r="BP2709" s="104"/>
      <c r="BQ2709" s="104"/>
      <c r="BR2709" s="104"/>
      <c r="BS2709" s="104"/>
      <c r="BT2709" s="104"/>
      <c r="BU2709" s="104"/>
      <c r="BV2709" s="104"/>
      <c r="BW2709" s="104"/>
      <c r="BX2709" s="104"/>
      <c r="BY2709" s="104"/>
      <c r="BZ2709" s="104"/>
      <c r="CA2709" s="104"/>
      <c r="CB2709" s="104"/>
      <c r="CC2709" s="104"/>
      <c r="CD2709" s="104"/>
      <c r="CE2709" s="104"/>
      <c r="CF2709" s="104"/>
      <c r="CG2709" s="104"/>
      <c r="CH2709" s="104"/>
      <c r="CI2709" s="104"/>
      <c r="CJ2709" s="104"/>
      <c r="CK2709" s="104"/>
      <c r="CL2709" s="104"/>
      <c r="CM2709" s="104"/>
      <c r="CN2709" s="104"/>
      <c r="CO2709" s="104"/>
      <c r="CP2709" s="104"/>
      <c r="CQ2709" s="104"/>
      <c r="CR2709" s="104"/>
      <c r="CS2709" s="104"/>
      <c r="CT2709" s="104"/>
      <c r="CU2709" s="104"/>
      <c r="CV2709" s="104"/>
      <c r="CW2709" s="104"/>
      <c r="CX2709" s="104"/>
      <c r="CY2709" s="104"/>
      <c r="CZ2709" s="104"/>
      <c r="DA2709" s="104"/>
      <c r="DB2709" s="104"/>
      <c r="DC2709" s="104"/>
      <c r="DD2709" s="104"/>
      <c r="DE2709" s="104"/>
      <c r="DF2709" s="104"/>
      <c r="DG2709" s="104"/>
      <c r="DH2709" s="104"/>
      <c r="DI2709" s="104"/>
      <c r="DJ2709" s="107"/>
    </row>
    <row r="2710" spans="1:114" x14ac:dyDescent="0.2">
      <c r="A2710" s="164"/>
      <c r="B2710" s="165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Q2710" s="116"/>
      <c r="R2710" s="116"/>
      <c r="S2710" s="116"/>
      <c r="T2710" s="116"/>
      <c r="U2710" s="116"/>
      <c r="V2710" s="116"/>
      <c r="W2710" s="116"/>
      <c r="X2710" s="116"/>
      <c r="Y2710" s="122"/>
      <c r="Z2710" s="104"/>
      <c r="AA2710" s="104"/>
      <c r="AB2710" s="104"/>
      <c r="AC2710" s="104"/>
      <c r="AD2710" s="104"/>
      <c r="AE2710" s="104"/>
      <c r="AF2710" s="104"/>
      <c r="AG2710" s="104"/>
      <c r="AH2710" s="104"/>
      <c r="AI2710" s="104"/>
      <c r="AJ2710" s="104"/>
      <c r="AK2710" s="104"/>
      <c r="AL2710" s="104"/>
      <c r="AM2710" s="104"/>
      <c r="AN2710" s="104"/>
      <c r="AO2710" s="104"/>
      <c r="AP2710" s="104"/>
      <c r="AQ2710" s="104"/>
      <c r="AR2710" s="104"/>
      <c r="AS2710" s="104"/>
      <c r="AT2710" s="104"/>
      <c r="AU2710" s="104"/>
      <c r="AV2710" s="104"/>
      <c r="AW2710" s="104"/>
      <c r="AX2710" s="104"/>
      <c r="AY2710" s="104"/>
      <c r="AZ2710" s="104"/>
      <c r="BA2710" s="104"/>
      <c r="BB2710" s="104"/>
      <c r="BC2710" s="104"/>
      <c r="BD2710" s="104"/>
      <c r="BE2710" s="104"/>
      <c r="BF2710" s="104"/>
      <c r="BG2710" s="104"/>
      <c r="BH2710" s="104"/>
      <c r="BI2710" s="104"/>
      <c r="BJ2710" s="104"/>
      <c r="BK2710" s="104"/>
      <c r="BL2710" s="104"/>
      <c r="BM2710" s="104"/>
      <c r="BN2710" s="104"/>
      <c r="BO2710" s="104"/>
      <c r="BP2710" s="104"/>
      <c r="BQ2710" s="104"/>
      <c r="BR2710" s="104"/>
      <c r="BS2710" s="104"/>
      <c r="BT2710" s="104"/>
      <c r="BU2710" s="104"/>
      <c r="BV2710" s="104"/>
      <c r="BW2710" s="104"/>
      <c r="BX2710" s="104"/>
      <c r="BY2710" s="104"/>
      <c r="BZ2710" s="104"/>
      <c r="CA2710" s="104"/>
      <c r="CB2710" s="104"/>
      <c r="CC2710" s="104"/>
      <c r="CD2710" s="104"/>
      <c r="CE2710" s="104"/>
      <c r="CF2710" s="104"/>
      <c r="CG2710" s="104"/>
      <c r="CH2710" s="104"/>
      <c r="CI2710" s="104"/>
      <c r="CJ2710" s="104"/>
      <c r="CK2710" s="104"/>
      <c r="CL2710" s="104"/>
      <c r="CM2710" s="104"/>
      <c r="CN2710" s="104"/>
      <c r="CO2710" s="104"/>
      <c r="CP2710" s="104"/>
      <c r="CQ2710" s="104"/>
      <c r="CR2710" s="104"/>
      <c r="CS2710" s="104"/>
      <c r="CT2710" s="104"/>
      <c r="CU2710" s="104"/>
      <c r="CV2710" s="104"/>
      <c r="CW2710" s="104"/>
      <c r="CX2710" s="104"/>
      <c r="CY2710" s="104"/>
      <c r="CZ2710" s="104"/>
      <c r="DA2710" s="104"/>
      <c r="DB2710" s="104"/>
      <c r="DC2710" s="104"/>
      <c r="DD2710" s="104"/>
      <c r="DE2710" s="104"/>
      <c r="DF2710" s="104"/>
      <c r="DG2710" s="104"/>
      <c r="DH2710" s="104"/>
      <c r="DI2710" s="104"/>
      <c r="DJ2710" s="107"/>
    </row>
    <row r="2711" spans="1:114" x14ac:dyDescent="0.2">
      <c r="A2711" s="164"/>
      <c r="B2711" s="165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Q2711" s="116"/>
      <c r="R2711" s="116"/>
      <c r="S2711" s="116"/>
      <c r="T2711" s="116"/>
      <c r="U2711" s="116"/>
      <c r="V2711" s="116"/>
      <c r="W2711" s="116"/>
      <c r="X2711" s="116"/>
      <c r="Y2711" s="122"/>
      <c r="Z2711" s="104"/>
      <c r="AA2711" s="104"/>
      <c r="AB2711" s="104"/>
      <c r="AC2711" s="104"/>
      <c r="AD2711" s="104"/>
      <c r="AE2711" s="104"/>
      <c r="AF2711" s="104"/>
      <c r="AG2711" s="104"/>
      <c r="AH2711" s="104"/>
      <c r="AI2711" s="104"/>
      <c r="AJ2711" s="104"/>
      <c r="AK2711" s="104"/>
      <c r="AL2711" s="104"/>
      <c r="AM2711" s="104"/>
      <c r="AN2711" s="104"/>
      <c r="AO2711" s="104"/>
      <c r="AP2711" s="104"/>
      <c r="AQ2711" s="104"/>
      <c r="AR2711" s="104"/>
      <c r="AS2711" s="104"/>
      <c r="AT2711" s="104"/>
      <c r="AU2711" s="104"/>
      <c r="AV2711" s="104"/>
      <c r="AW2711" s="104"/>
      <c r="AX2711" s="104"/>
      <c r="AY2711" s="104"/>
      <c r="AZ2711" s="104"/>
      <c r="BA2711" s="104"/>
      <c r="BB2711" s="104"/>
      <c r="BC2711" s="104"/>
      <c r="BD2711" s="104"/>
      <c r="BE2711" s="104"/>
      <c r="BF2711" s="104"/>
      <c r="BG2711" s="104"/>
      <c r="BH2711" s="104"/>
      <c r="BI2711" s="104"/>
      <c r="BJ2711" s="104"/>
      <c r="BK2711" s="104"/>
      <c r="BL2711" s="104"/>
      <c r="BM2711" s="104"/>
      <c r="BN2711" s="104"/>
      <c r="BO2711" s="104"/>
      <c r="BP2711" s="104"/>
      <c r="BQ2711" s="104"/>
      <c r="BR2711" s="104"/>
      <c r="BS2711" s="104"/>
      <c r="BT2711" s="104"/>
      <c r="BU2711" s="104"/>
      <c r="BV2711" s="104"/>
      <c r="BW2711" s="104"/>
      <c r="BX2711" s="104"/>
      <c r="BY2711" s="104"/>
      <c r="BZ2711" s="104"/>
      <c r="CA2711" s="104"/>
      <c r="CB2711" s="104"/>
      <c r="CC2711" s="104"/>
      <c r="CD2711" s="104"/>
      <c r="CE2711" s="104"/>
      <c r="CF2711" s="104"/>
      <c r="CG2711" s="104"/>
      <c r="CH2711" s="104"/>
      <c r="CI2711" s="104"/>
      <c r="CJ2711" s="104"/>
      <c r="CK2711" s="104"/>
      <c r="CL2711" s="104"/>
      <c r="CM2711" s="104"/>
      <c r="CN2711" s="104"/>
      <c r="CO2711" s="104"/>
      <c r="CP2711" s="104"/>
      <c r="CQ2711" s="104"/>
      <c r="CR2711" s="104"/>
      <c r="CS2711" s="104"/>
      <c r="CT2711" s="104"/>
      <c r="CU2711" s="104"/>
      <c r="CV2711" s="104"/>
      <c r="CW2711" s="104"/>
      <c r="CX2711" s="104"/>
      <c r="CY2711" s="104"/>
      <c r="CZ2711" s="104"/>
      <c r="DA2711" s="104"/>
      <c r="DB2711" s="104"/>
      <c r="DC2711" s="104"/>
      <c r="DD2711" s="104"/>
      <c r="DE2711" s="104"/>
      <c r="DF2711" s="104"/>
      <c r="DG2711" s="104"/>
      <c r="DH2711" s="104"/>
      <c r="DI2711" s="104"/>
      <c r="DJ2711" s="107"/>
    </row>
    <row r="2712" spans="1:114" x14ac:dyDescent="0.2">
      <c r="A2712" s="164"/>
      <c r="B2712" s="165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Q2712" s="116"/>
      <c r="R2712" s="116"/>
      <c r="S2712" s="116"/>
      <c r="T2712" s="116"/>
      <c r="U2712" s="116"/>
      <c r="V2712" s="116"/>
      <c r="W2712" s="116"/>
      <c r="X2712" s="116"/>
      <c r="Y2712" s="122"/>
      <c r="Z2712" s="104"/>
      <c r="AA2712" s="104"/>
      <c r="AB2712" s="104"/>
      <c r="AC2712" s="104"/>
      <c r="AD2712" s="104"/>
      <c r="AE2712" s="104"/>
      <c r="AF2712" s="104"/>
      <c r="AG2712" s="104"/>
      <c r="AH2712" s="104"/>
      <c r="AI2712" s="104"/>
      <c r="AJ2712" s="104"/>
      <c r="AK2712" s="104"/>
      <c r="AL2712" s="104"/>
      <c r="AM2712" s="104"/>
      <c r="AN2712" s="104"/>
      <c r="AO2712" s="104"/>
      <c r="AP2712" s="104"/>
      <c r="AQ2712" s="104"/>
      <c r="AR2712" s="104"/>
      <c r="AS2712" s="104"/>
      <c r="AT2712" s="104"/>
      <c r="AU2712" s="104"/>
      <c r="AV2712" s="104"/>
      <c r="AW2712" s="104"/>
      <c r="AX2712" s="104"/>
      <c r="AY2712" s="104"/>
      <c r="AZ2712" s="104"/>
      <c r="BA2712" s="104"/>
      <c r="BB2712" s="104"/>
      <c r="BC2712" s="104"/>
      <c r="BD2712" s="104"/>
      <c r="BE2712" s="104"/>
      <c r="BF2712" s="104"/>
      <c r="BG2712" s="104"/>
      <c r="BH2712" s="104"/>
      <c r="BI2712" s="104"/>
      <c r="BJ2712" s="104"/>
      <c r="BK2712" s="104"/>
      <c r="BL2712" s="104"/>
      <c r="BM2712" s="104"/>
      <c r="BN2712" s="104"/>
      <c r="BO2712" s="104"/>
      <c r="BP2712" s="104"/>
      <c r="BQ2712" s="104"/>
      <c r="BR2712" s="104"/>
      <c r="BS2712" s="104"/>
      <c r="BT2712" s="104"/>
      <c r="BU2712" s="104"/>
      <c r="BV2712" s="104"/>
      <c r="BW2712" s="104"/>
      <c r="BX2712" s="104"/>
      <c r="BY2712" s="104"/>
      <c r="BZ2712" s="104"/>
      <c r="CA2712" s="104"/>
      <c r="CB2712" s="104"/>
      <c r="CC2712" s="104"/>
      <c r="CD2712" s="104"/>
      <c r="CE2712" s="104"/>
      <c r="CF2712" s="104"/>
      <c r="CG2712" s="104"/>
      <c r="CH2712" s="104"/>
      <c r="CI2712" s="104"/>
      <c r="CJ2712" s="104"/>
      <c r="CK2712" s="104"/>
      <c r="CL2712" s="104"/>
      <c r="CM2712" s="104"/>
      <c r="CN2712" s="104"/>
      <c r="CO2712" s="104"/>
      <c r="CP2712" s="104"/>
      <c r="CQ2712" s="104"/>
      <c r="CR2712" s="104"/>
      <c r="CS2712" s="104"/>
      <c r="CT2712" s="104"/>
      <c r="CU2712" s="104"/>
      <c r="CV2712" s="104"/>
      <c r="CW2712" s="104"/>
      <c r="CX2712" s="104"/>
      <c r="CY2712" s="104"/>
      <c r="CZ2712" s="104"/>
      <c r="DA2712" s="104"/>
      <c r="DB2712" s="104"/>
      <c r="DC2712" s="104"/>
      <c r="DD2712" s="104"/>
      <c r="DE2712" s="104"/>
      <c r="DF2712" s="104"/>
      <c r="DG2712" s="104"/>
      <c r="DH2712" s="104"/>
      <c r="DI2712" s="104"/>
      <c r="DJ2712" s="107"/>
    </row>
    <row r="2713" spans="1:114" x14ac:dyDescent="0.2">
      <c r="A2713" s="164"/>
      <c r="B2713" s="165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Q2713" s="116"/>
      <c r="R2713" s="116"/>
      <c r="S2713" s="116"/>
      <c r="T2713" s="116"/>
      <c r="U2713" s="116"/>
      <c r="V2713" s="116"/>
      <c r="W2713" s="116"/>
      <c r="X2713" s="116"/>
      <c r="Y2713" s="122"/>
      <c r="Z2713" s="104"/>
      <c r="AA2713" s="104"/>
      <c r="AB2713" s="104"/>
      <c r="AC2713" s="104"/>
      <c r="AD2713" s="104"/>
      <c r="AE2713" s="104"/>
      <c r="AF2713" s="104"/>
      <c r="AG2713" s="104"/>
      <c r="AH2713" s="104"/>
      <c r="AI2713" s="104"/>
      <c r="AJ2713" s="104"/>
      <c r="AK2713" s="104"/>
      <c r="AL2713" s="104"/>
      <c r="AM2713" s="104"/>
      <c r="AN2713" s="104"/>
      <c r="AO2713" s="104"/>
      <c r="AP2713" s="104"/>
      <c r="AQ2713" s="104"/>
      <c r="AR2713" s="104"/>
      <c r="AS2713" s="104"/>
      <c r="AT2713" s="104"/>
      <c r="AU2713" s="104"/>
      <c r="AV2713" s="104"/>
      <c r="AW2713" s="104"/>
      <c r="AX2713" s="104"/>
      <c r="AY2713" s="104"/>
      <c r="AZ2713" s="104"/>
      <c r="BA2713" s="104"/>
      <c r="BB2713" s="104"/>
      <c r="BC2713" s="104"/>
      <c r="BD2713" s="104"/>
      <c r="BE2713" s="104"/>
      <c r="BF2713" s="104"/>
      <c r="BG2713" s="104"/>
      <c r="BH2713" s="104"/>
      <c r="BI2713" s="104"/>
      <c r="BJ2713" s="104"/>
      <c r="BK2713" s="104"/>
      <c r="BL2713" s="104"/>
      <c r="BM2713" s="104"/>
      <c r="BN2713" s="104"/>
      <c r="BO2713" s="104"/>
      <c r="BP2713" s="104"/>
      <c r="BQ2713" s="104"/>
      <c r="BR2713" s="104"/>
      <c r="BS2713" s="104"/>
      <c r="BT2713" s="104"/>
      <c r="BU2713" s="104"/>
      <c r="BV2713" s="104"/>
      <c r="BW2713" s="104"/>
      <c r="BX2713" s="104"/>
      <c r="BY2713" s="104"/>
      <c r="BZ2713" s="104"/>
      <c r="CA2713" s="104"/>
      <c r="CB2713" s="104"/>
      <c r="CC2713" s="104"/>
      <c r="CD2713" s="104"/>
      <c r="CE2713" s="104"/>
      <c r="CF2713" s="104"/>
      <c r="CG2713" s="104"/>
      <c r="CH2713" s="104"/>
      <c r="CI2713" s="104"/>
      <c r="CJ2713" s="104"/>
      <c r="CK2713" s="104"/>
      <c r="CL2713" s="104"/>
      <c r="CM2713" s="104"/>
      <c r="CN2713" s="104"/>
      <c r="CO2713" s="104"/>
      <c r="CP2713" s="104"/>
      <c r="CQ2713" s="104"/>
      <c r="CR2713" s="104"/>
      <c r="CS2713" s="104"/>
      <c r="CT2713" s="104"/>
      <c r="CU2713" s="104"/>
      <c r="CV2713" s="104"/>
      <c r="CW2713" s="104"/>
      <c r="CX2713" s="104"/>
      <c r="CY2713" s="104"/>
      <c r="CZ2713" s="104"/>
      <c r="DA2713" s="104"/>
      <c r="DB2713" s="104"/>
      <c r="DC2713" s="104"/>
      <c r="DD2713" s="104"/>
      <c r="DE2713" s="104"/>
      <c r="DF2713" s="104"/>
      <c r="DG2713" s="104"/>
      <c r="DH2713" s="104"/>
      <c r="DI2713" s="104"/>
      <c r="DJ2713" s="107"/>
    </row>
    <row r="2714" spans="1:114" x14ac:dyDescent="0.2">
      <c r="A2714" s="164"/>
      <c r="B2714" s="165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Q2714" s="116"/>
      <c r="R2714" s="116"/>
      <c r="S2714" s="116"/>
      <c r="T2714" s="116"/>
      <c r="U2714" s="116"/>
      <c r="V2714" s="116"/>
      <c r="W2714" s="116"/>
      <c r="X2714" s="116"/>
      <c r="Y2714" s="122"/>
      <c r="Z2714" s="104"/>
      <c r="AA2714" s="104"/>
      <c r="AB2714" s="104"/>
      <c r="AC2714" s="104"/>
      <c r="AD2714" s="104"/>
      <c r="AE2714" s="104"/>
      <c r="AF2714" s="104"/>
      <c r="AG2714" s="104"/>
      <c r="AH2714" s="104"/>
      <c r="AI2714" s="104"/>
      <c r="AJ2714" s="104"/>
      <c r="AK2714" s="104"/>
      <c r="AL2714" s="104"/>
      <c r="AM2714" s="104"/>
      <c r="AN2714" s="104"/>
      <c r="AO2714" s="104"/>
      <c r="AP2714" s="104"/>
      <c r="AQ2714" s="104"/>
      <c r="AR2714" s="104"/>
      <c r="AS2714" s="104"/>
      <c r="AT2714" s="104"/>
      <c r="AU2714" s="104"/>
      <c r="AV2714" s="104"/>
      <c r="AW2714" s="104"/>
      <c r="AX2714" s="104"/>
      <c r="AY2714" s="104"/>
      <c r="AZ2714" s="104"/>
      <c r="BA2714" s="104"/>
      <c r="BB2714" s="104"/>
      <c r="BC2714" s="104"/>
      <c r="BD2714" s="104"/>
      <c r="BE2714" s="104"/>
      <c r="BF2714" s="104"/>
      <c r="BG2714" s="104"/>
      <c r="BH2714" s="104"/>
      <c r="BI2714" s="104"/>
      <c r="BJ2714" s="104"/>
      <c r="BK2714" s="104"/>
      <c r="BL2714" s="104"/>
      <c r="BM2714" s="104"/>
      <c r="BN2714" s="104"/>
      <c r="BO2714" s="104"/>
      <c r="BP2714" s="104"/>
      <c r="BQ2714" s="104"/>
      <c r="BR2714" s="104"/>
      <c r="BS2714" s="104"/>
      <c r="BT2714" s="104"/>
      <c r="BU2714" s="104"/>
      <c r="BV2714" s="104"/>
      <c r="BW2714" s="104"/>
      <c r="BX2714" s="104"/>
      <c r="BY2714" s="104"/>
      <c r="BZ2714" s="104"/>
      <c r="CA2714" s="104"/>
      <c r="CB2714" s="104"/>
      <c r="CC2714" s="104"/>
      <c r="CD2714" s="104"/>
      <c r="CE2714" s="104"/>
      <c r="CF2714" s="104"/>
      <c r="CG2714" s="104"/>
      <c r="CH2714" s="104"/>
      <c r="CI2714" s="104"/>
      <c r="CJ2714" s="104"/>
      <c r="CK2714" s="104"/>
      <c r="CL2714" s="104"/>
      <c r="CM2714" s="104"/>
      <c r="CN2714" s="104"/>
      <c r="CO2714" s="104"/>
      <c r="CP2714" s="104"/>
      <c r="CQ2714" s="104"/>
      <c r="CR2714" s="104"/>
      <c r="CS2714" s="104"/>
      <c r="CT2714" s="104"/>
      <c r="CU2714" s="104"/>
      <c r="CV2714" s="104"/>
      <c r="CW2714" s="104"/>
      <c r="CX2714" s="104"/>
      <c r="CY2714" s="104"/>
      <c r="CZ2714" s="104"/>
      <c r="DA2714" s="104"/>
      <c r="DB2714" s="104"/>
      <c r="DC2714" s="104"/>
      <c r="DD2714" s="104"/>
      <c r="DE2714" s="104"/>
      <c r="DF2714" s="104"/>
      <c r="DG2714" s="104"/>
      <c r="DH2714" s="104"/>
      <c r="DI2714" s="104"/>
      <c r="DJ2714" s="107"/>
    </row>
    <row r="2715" spans="1:114" x14ac:dyDescent="0.2">
      <c r="A2715" s="164"/>
      <c r="B2715" s="165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Q2715" s="116"/>
      <c r="R2715" s="116"/>
      <c r="S2715" s="116"/>
      <c r="T2715" s="116"/>
      <c r="U2715" s="116"/>
      <c r="V2715" s="116"/>
      <c r="W2715" s="116"/>
      <c r="X2715" s="116"/>
      <c r="Y2715" s="122"/>
      <c r="Z2715" s="104"/>
      <c r="AA2715" s="104"/>
      <c r="AB2715" s="104"/>
      <c r="AC2715" s="104"/>
      <c r="AD2715" s="104"/>
      <c r="AE2715" s="104"/>
      <c r="AF2715" s="104"/>
      <c r="AG2715" s="104"/>
      <c r="AH2715" s="104"/>
      <c r="AI2715" s="104"/>
      <c r="AJ2715" s="104"/>
      <c r="AK2715" s="104"/>
      <c r="AL2715" s="104"/>
      <c r="AM2715" s="104"/>
      <c r="AN2715" s="104"/>
      <c r="AO2715" s="104"/>
      <c r="AP2715" s="104"/>
      <c r="AQ2715" s="104"/>
      <c r="AR2715" s="104"/>
      <c r="AS2715" s="104"/>
      <c r="AT2715" s="104"/>
      <c r="AU2715" s="104"/>
      <c r="AV2715" s="104"/>
      <c r="AW2715" s="104"/>
      <c r="AX2715" s="104"/>
      <c r="AY2715" s="104"/>
      <c r="AZ2715" s="104"/>
      <c r="BA2715" s="104"/>
      <c r="BB2715" s="104"/>
      <c r="BC2715" s="104"/>
      <c r="BD2715" s="104"/>
      <c r="BE2715" s="104"/>
      <c r="BF2715" s="104"/>
      <c r="BG2715" s="104"/>
      <c r="BH2715" s="104"/>
      <c r="BI2715" s="104"/>
      <c r="BJ2715" s="104"/>
      <c r="BK2715" s="104"/>
      <c r="BL2715" s="104"/>
      <c r="BM2715" s="104"/>
      <c r="BN2715" s="104"/>
      <c r="BO2715" s="104"/>
      <c r="BP2715" s="104"/>
      <c r="BQ2715" s="104"/>
      <c r="BR2715" s="104"/>
      <c r="BS2715" s="104"/>
      <c r="BT2715" s="104"/>
      <c r="BU2715" s="104"/>
      <c r="BV2715" s="104"/>
      <c r="BW2715" s="104"/>
      <c r="BX2715" s="104"/>
      <c r="BY2715" s="104"/>
      <c r="BZ2715" s="104"/>
      <c r="CA2715" s="104"/>
      <c r="CB2715" s="104"/>
      <c r="CC2715" s="104"/>
      <c r="CD2715" s="104"/>
      <c r="CE2715" s="104"/>
      <c r="CF2715" s="104"/>
      <c r="CG2715" s="104"/>
      <c r="CH2715" s="104"/>
      <c r="CI2715" s="104"/>
      <c r="CJ2715" s="104"/>
      <c r="CK2715" s="104"/>
      <c r="CL2715" s="104"/>
      <c r="CM2715" s="104"/>
      <c r="CN2715" s="104"/>
      <c r="CO2715" s="104"/>
      <c r="CP2715" s="104"/>
      <c r="CQ2715" s="104"/>
      <c r="CR2715" s="104"/>
      <c r="CS2715" s="104"/>
      <c r="CT2715" s="104"/>
      <c r="CU2715" s="104"/>
      <c r="CV2715" s="104"/>
      <c r="CW2715" s="104"/>
      <c r="CX2715" s="104"/>
      <c r="CY2715" s="104"/>
      <c r="CZ2715" s="104"/>
      <c r="DA2715" s="104"/>
      <c r="DB2715" s="104"/>
      <c r="DC2715" s="104"/>
      <c r="DD2715" s="104"/>
      <c r="DE2715" s="104"/>
      <c r="DF2715" s="104"/>
      <c r="DG2715" s="104"/>
      <c r="DH2715" s="104"/>
      <c r="DI2715" s="104"/>
      <c r="DJ2715" s="107"/>
    </row>
    <row r="2716" spans="1:114" x14ac:dyDescent="0.2">
      <c r="A2716" s="164"/>
      <c r="B2716" s="165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Q2716" s="116"/>
      <c r="R2716" s="116"/>
      <c r="S2716" s="116"/>
      <c r="T2716" s="116"/>
      <c r="U2716" s="116"/>
      <c r="V2716" s="116"/>
      <c r="W2716" s="116"/>
      <c r="X2716" s="116"/>
      <c r="Y2716" s="122"/>
      <c r="Z2716" s="104"/>
      <c r="AA2716" s="104"/>
      <c r="AB2716" s="104"/>
      <c r="AC2716" s="104"/>
      <c r="AD2716" s="104"/>
      <c r="AE2716" s="104"/>
      <c r="AF2716" s="104"/>
      <c r="AG2716" s="104"/>
      <c r="AH2716" s="104"/>
      <c r="AI2716" s="104"/>
      <c r="AJ2716" s="104"/>
      <c r="AK2716" s="104"/>
      <c r="AL2716" s="104"/>
      <c r="AM2716" s="104"/>
      <c r="AN2716" s="104"/>
      <c r="AO2716" s="104"/>
      <c r="AP2716" s="104"/>
      <c r="AQ2716" s="104"/>
      <c r="AR2716" s="104"/>
      <c r="AS2716" s="104"/>
      <c r="AT2716" s="104"/>
      <c r="AU2716" s="104"/>
      <c r="AV2716" s="104"/>
      <c r="AW2716" s="104"/>
      <c r="AX2716" s="104"/>
      <c r="AY2716" s="104"/>
      <c r="AZ2716" s="104"/>
      <c r="BA2716" s="104"/>
      <c r="BB2716" s="104"/>
      <c r="BC2716" s="104"/>
      <c r="BD2716" s="104"/>
      <c r="BE2716" s="104"/>
      <c r="BF2716" s="104"/>
      <c r="BG2716" s="104"/>
      <c r="BH2716" s="104"/>
      <c r="BI2716" s="104"/>
      <c r="BJ2716" s="104"/>
      <c r="BK2716" s="104"/>
      <c r="BL2716" s="104"/>
      <c r="BM2716" s="104"/>
      <c r="BN2716" s="104"/>
      <c r="BO2716" s="104"/>
      <c r="BP2716" s="104"/>
      <c r="BQ2716" s="104"/>
      <c r="BR2716" s="104"/>
      <c r="BS2716" s="104"/>
      <c r="BT2716" s="104"/>
      <c r="BU2716" s="104"/>
      <c r="BV2716" s="104"/>
      <c r="BW2716" s="104"/>
      <c r="BX2716" s="104"/>
      <c r="BY2716" s="104"/>
      <c r="BZ2716" s="104"/>
      <c r="CA2716" s="104"/>
      <c r="CB2716" s="104"/>
      <c r="CC2716" s="104"/>
      <c r="CD2716" s="104"/>
      <c r="CE2716" s="104"/>
      <c r="CF2716" s="104"/>
      <c r="CG2716" s="104"/>
      <c r="CH2716" s="104"/>
      <c r="CI2716" s="104"/>
      <c r="CJ2716" s="104"/>
      <c r="CK2716" s="104"/>
      <c r="CL2716" s="104"/>
      <c r="CM2716" s="104"/>
      <c r="CN2716" s="104"/>
      <c r="CO2716" s="104"/>
      <c r="CP2716" s="104"/>
      <c r="CQ2716" s="104"/>
      <c r="CR2716" s="104"/>
      <c r="CS2716" s="104"/>
      <c r="CT2716" s="104"/>
      <c r="CU2716" s="104"/>
      <c r="CV2716" s="104"/>
      <c r="CW2716" s="104"/>
      <c r="CX2716" s="104"/>
      <c r="CY2716" s="104"/>
      <c r="CZ2716" s="104"/>
      <c r="DA2716" s="104"/>
      <c r="DB2716" s="104"/>
      <c r="DC2716" s="104"/>
      <c r="DD2716" s="104"/>
      <c r="DE2716" s="104"/>
      <c r="DF2716" s="104"/>
      <c r="DG2716" s="104"/>
      <c r="DH2716" s="104"/>
      <c r="DI2716" s="104"/>
      <c r="DJ2716" s="107"/>
    </row>
    <row r="2717" spans="1:114" x14ac:dyDescent="0.2">
      <c r="A2717" s="164"/>
      <c r="B2717" s="165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Q2717" s="116"/>
      <c r="R2717" s="116"/>
      <c r="S2717" s="116"/>
      <c r="T2717" s="116"/>
      <c r="U2717" s="116"/>
      <c r="V2717" s="116"/>
      <c r="W2717" s="116"/>
      <c r="X2717" s="116"/>
      <c r="Y2717" s="122"/>
      <c r="Z2717" s="104"/>
      <c r="AA2717" s="104"/>
      <c r="AB2717" s="104"/>
      <c r="AC2717" s="104"/>
      <c r="AD2717" s="104"/>
      <c r="AE2717" s="104"/>
      <c r="AF2717" s="104"/>
      <c r="AG2717" s="104"/>
      <c r="AH2717" s="104"/>
      <c r="AI2717" s="104"/>
      <c r="AJ2717" s="104"/>
      <c r="AK2717" s="104"/>
      <c r="AL2717" s="104"/>
      <c r="AM2717" s="104"/>
      <c r="AN2717" s="104"/>
      <c r="AO2717" s="104"/>
      <c r="AP2717" s="104"/>
      <c r="AQ2717" s="104"/>
      <c r="AR2717" s="104"/>
      <c r="AS2717" s="104"/>
      <c r="AT2717" s="104"/>
      <c r="AU2717" s="104"/>
      <c r="AV2717" s="104"/>
      <c r="AW2717" s="104"/>
      <c r="AX2717" s="104"/>
      <c r="AY2717" s="104"/>
      <c r="AZ2717" s="104"/>
      <c r="BA2717" s="104"/>
      <c r="BB2717" s="104"/>
      <c r="BC2717" s="104"/>
      <c r="BD2717" s="104"/>
      <c r="BE2717" s="104"/>
      <c r="BF2717" s="104"/>
      <c r="BG2717" s="104"/>
      <c r="BH2717" s="104"/>
      <c r="BI2717" s="104"/>
      <c r="BJ2717" s="104"/>
      <c r="BK2717" s="104"/>
      <c r="BL2717" s="104"/>
      <c r="BM2717" s="104"/>
      <c r="BN2717" s="104"/>
      <c r="BO2717" s="104"/>
      <c r="BP2717" s="104"/>
      <c r="BQ2717" s="104"/>
      <c r="BR2717" s="104"/>
      <c r="BS2717" s="104"/>
      <c r="BT2717" s="104"/>
      <c r="BU2717" s="104"/>
      <c r="BV2717" s="104"/>
      <c r="BW2717" s="104"/>
      <c r="BX2717" s="104"/>
      <c r="BY2717" s="104"/>
      <c r="BZ2717" s="104"/>
      <c r="CA2717" s="104"/>
      <c r="CB2717" s="104"/>
      <c r="CC2717" s="104"/>
      <c r="CD2717" s="104"/>
      <c r="CE2717" s="104"/>
      <c r="CF2717" s="104"/>
      <c r="CG2717" s="104"/>
      <c r="CH2717" s="104"/>
      <c r="CI2717" s="104"/>
      <c r="CJ2717" s="104"/>
      <c r="CK2717" s="104"/>
      <c r="CL2717" s="104"/>
      <c r="CM2717" s="104"/>
      <c r="CN2717" s="104"/>
      <c r="CO2717" s="104"/>
      <c r="CP2717" s="104"/>
      <c r="CQ2717" s="104"/>
      <c r="CR2717" s="104"/>
      <c r="CS2717" s="104"/>
      <c r="CT2717" s="104"/>
      <c r="CU2717" s="104"/>
      <c r="CV2717" s="104"/>
      <c r="CW2717" s="104"/>
      <c r="CX2717" s="104"/>
      <c r="CY2717" s="104"/>
      <c r="CZ2717" s="104"/>
      <c r="DA2717" s="104"/>
      <c r="DB2717" s="104"/>
      <c r="DC2717" s="104"/>
      <c r="DD2717" s="104"/>
      <c r="DE2717" s="104"/>
      <c r="DF2717" s="104"/>
      <c r="DG2717" s="104"/>
      <c r="DH2717" s="104"/>
      <c r="DI2717" s="104"/>
      <c r="DJ2717" s="107"/>
    </row>
    <row r="2718" spans="1:114" x14ac:dyDescent="0.2">
      <c r="A2718" s="164"/>
      <c r="B2718" s="165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16"/>
      <c r="U2718" s="116"/>
      <c r="V2718" s="116"/>
      <c r="W2718" s="116"/>
      <c r="X2718" s="116"/>
      <c r="Y2718" s="122"/>
      <c r="Z2718" s="104"/>
      <c r="AA2718" s="104"/>
      <c r="AB2718" s="104"/>
      <c r="AC2718" s="104"/>
      <c r="AD2718" s="104"/>
      <c r="AE2718" s="104"/>
      <c r="AF2718" s="104"/>
      <c r="AG2718" s="104"/>
      <c r="AH2718" s="104"/>
      <c r="AI2718" s="104"/>
      <c r="AJ2718" s="104"/>
      <c r="AK2718" s="104"/>
      <c r="AL2718" s="104"/>
      <c r="AM2718" s="104"/>
      <c r="AN2718" s="104"/>
      <c r="AO2718" s="104"/>
      <c r="AP2718" s="104"/>
      <c r="AQ2718" s="104"/>
      <c r="AR2718" s="104"/>
      <c r="AS2718" s="104"/>
      <c r="AT2718" s="104"/>
      <c r="AU2718" s="104"/>
      <c r="AV2718" s="104"/>
      <c r="AW2718" s="104"/>
      <c r="AX2718" s="104"/>
      <c r="AY2718" s="104"/>
      <c r="AZ2718" s="104"/>
      <c r="BA2718" s="104"/>
      <c r="BB2718" s="104"/>
      <c r="BC2718" s="104"/>
      <c r="BD2718" s="104"/>
      <c r="BE2718" s="104"/>
      <c r="BF2718" s="104"/>
      <c r="BG2718" s="104"/>
      <c r="BH2718" s="104"/>
      <c r="BI2718" s="104"/>
      <c r="BJ2718" s="104"/>
      <c r="BK2718" s="104"/>
      <c r="BL2718" s="104"/>
      <c r="BM2718" s="104"/>
      <c r="BN2718" s="104"/>
      <c r="BO2718" s="104"/>
      <c r="BP2718" s="104"/>
      <c r="BQ2718" s="104"/>
      <c r="BR2718" s="104"/>
      <c r="BS2718" s="104"/>
      <c r="BT2718" s="104"/>
      <c r="BU2718" s="104"/>
      <c r="BV2718" s="104"/>
      <c r="BW2718" s="104"/>
      <c r="BX2718" s="104"/>
      <c r="BY2718" s="104"/>
      <c r="BZ2718" s="104"/>
      <c r="CA2718" s="104"/>
      <c r="CB2718" s="104"/>
      <c r="CC2718" s="104"/>
      <c r="CD2718" s="104"/>
      <c r="CE2718" s="104"/>
      <c r="CF2718" s="104"/>
      <c r="CG2718" s="104"/>
      <c r="CH2718" s="104"/>
      <c r="CI2718" s="104"/>
      <c r="CJ2718" s="104"/>
      <c r="CK2718" s="104"/>
      <c r="CL2718" s="104"/>
      <c r="CM2718" s="104"/>
      <c r="CN2718" s="104"/>
      <c r="CO2718" s="104"/>
      <c r="CP2718" s="104"/>
      <c r="CQ2718" s="104"/>
      <c r="CR2718" s="104"/>
      <c r="CS2718" s="104"/>
      <c r="CT2718" s="104"/>
      <c r="CU2718" s="104"/>
      <c r="CV2718" s="104"/>
      <c r="CW2718" s="104"/>
      <c r="CX2718" s="104"/>
      <c r="CY2718" s="104"/>
      <c r="CZ2718" s="104"/>
      <c r="DA2718" s="104"/>
      <c r="DB2718" s="104"/>
      <c r="DC2718" s="104"/>
      <c r="DD2718" s="104"/>
      <c r="DE2718" s="104"/>
      <c r="DF2718" s="104"/>
      <c r="DG2718" s="104"/>
      <c r="DH2718" s="104"/>
      <c r="DI2718" s="104"/>
      <c r="DJ2718" s="107"/>
    </row>
    <row r="2719" spans="1:114" x14ac:dyDescent="0.2">
      <c r="A2719" s="164"/>
      <c r="B2719" s="165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Q2719" s="116"/>
      <c r="R2719" s="116"/>
      <c r="S2719" s="116"/>
      <c r="T2719" s="116"/>
      <c r="U2719" s="116"/>
      <c r="V2719" s="116"/>
      <c r="W2719" s="116"/>
      <c r="X2719" s="116"/>
      <c r="Y2719" s="122"/>
      <c r="Z2719" s="104"/>
      <c r="AA2719" s="104"/>
      <c r="AB2719" s="104"/>
      <c r="AC2719" s="104"/>
      <c r="AD2719" s="104"/>
      <c r="AE2719" s="104"/>
      <c r="AF2719" s="104"/>
      <c r="AG2719" s="104"/>
      <c r="AH2719" s="104"/>
      <c r="AI2719" s="104"/>
      <c r="AJ2719" s="104"/>
      <c r="AK2719" s="104"/>
      <c r="AL2719" s="104"/>
      <c r="AM2719" s="104"/>
      <c r="AN2719" s="104"/>
      <c r="AO2719" s="104"/>
      <c r="AP2719" s="104"/>
      <c r="AQ2719" s="104"/>
      <c r="AR2719" s="104"/>
      <c r="AS2719" s="104"/>
      <c r="AT2719" s="104"/>
      <c r="AU2719" s="104"/>
      <c r="AV2719" s="104"/>
      <c r="AW2719" s="104"/>
      <c r="AX2719" s="104"/>
      <c r="AY2719" s="104"/>
      <c r="AZ2719" s="104"/>
      <c r="BA2719" s="104"/>
      <c r="BB2719" s="104"/>
      <c r="BC2719" s="104"/>
      <c r="BD2719" s="104"/>
      <c r="BE2719" s="104"/>
      <c r="BF2719" s="104"/>
      <c r="BG2719" s="104"/>
      <c r="BH2719" s="104"/>
      <c r="BI2719" s="104"/>
      <c r="BJ2719" s="104"/>
      <c r="BK2719" s="104"/>
      <c r="BL2719" s="104"/>
      <c r="BM2719" s="104"/>
      <c r="BN2719" s="104"/>
      <c r="BO2719" s="104"/>
      <c r="BP2719" s="104"/>
      <c r="BQ2719" s="104"/>
      <c r="BR2719" s="104"/>
      <c r="BS2719" s="104"/>
      <c r="BT2719" s="104"/>
      <c r="BU2719" s="104"/>
      <c r="BV2719" s="104"/>
      <c r="BW2719" s="104"/>
      <c r="BX2719" s="104"/>
      <c r="BY2719" s="104"/>
      <c r="BZ2719" s="104"/>
      <c r="CA2719" s="104"/>
      <c r="CB2719" s="104"/>
      <c r="CC2719" s="104"/>
      <c r="CD2719" s="104"/>
      <c r="CE2719" s="104"/>
      <c r="CF2719" s="104"/>
      <c r="CG2719" s="104"/>
      <c r="CH2719" s="104"/>
      <c r="CI2719" s="104"/>
      <c r="CJ2719" s="104"/>
      <c r="CK2719" s="104"/>
      <c r="CL2719" s="104"/>
      <c r="CM2719" s="104"/>
      <c r="CN2719" s="104"/>
      <c r="CO2719" s="104"/>
      <c r="CP2719" s="104"/>
      <c r="CQ2719" s="104"/>
      <c r="CR2719" s="104"/>
      <c r="CS2719" s="104"/>
      <c r="CT2719" s="104"/>
      <c r="CU2719" s="104"/>
      <c r="CV2719" s="104"/>
      <c r="CW2719" s="104"/>
      <c r="CX2719" s="104"/>
      <c r="CY2719" s="104"/>
      <c r="CZ2719" s="104"/>
      <c r="DA2719" s="104"/>
      <c r="DB2719" s="104"/>
      <c r="DC2719" s="104"/>
      <c r="DD2719" s="104"/>
      <c r="DE2719" s="104"/>
      <c r="DF2719" s="104"/>
      <c r="DG2719" s="104"/>
      <c r="DH2719" s="104"/>
      <c r="DI2719" s="104"/>
      <c r="DJ2719" s="107"/>
    </row>
    <row r="2720" spans="1:114" x14ac:dyDescent="0.2">
      <c r="A2720" s="164"/>
      <c r="B2720" s="165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Q2720" s="116"/>
      <c r="R2720" s="116"/>
      <c r="S2720" s="116"/>
      <c r="T2720" s="116"/>
      <c r="U2720" s="116"/>
      <c r="V2720" s="116"/>
      <c r="W2720" s="116"/>
      <c r="X2720" s="116"/>
      <c r="Y2720" s="122"/>
      <c r="Z2720" s="104"/>
      <c r="AA2720" s="104"/>
      <c r="AB2720" s="104"/>
      <c r="AC2720" s="104"/>
      <c r="AD2720" s="104"/>
      <c r="AE2720" s="104"/>
      <c r="AF2720" s="104"/>
      <c r="AG2720" s="104"/>
      <c r="AH2720" s="104"/>
      <c r="AI2720" s="104"/>
      <c r="AJ2720" s="104"/>
      <c r="AK2720" s="104"/>
      <c r="AL2720" s="104"/>
      <c r="AM2720" s="104"/>
      <c r="AN2720" s="104"/>
      <c r="AO2720" s="104"/>
      <c r="AP2720" s="104"/>
      <c r="AQ2720" s="104"/>
      <c r="AR2720" s="104"/>
      <c r="AS2720" s="104"/>
      <c r="AT2720" s="104"/>
      <c r="AU2720" s="104"/>
      <c r="AV2720" s="104"/>
      <c r="AW2720" s="104"/>
      <c r="AX2720" s="104"/>
      <c r="AY2720" s="104"/>
      <c r="AZ2720" s="104"/>
      <c r="BA2720" s="104"/>
      <c r="BB2720" s="104"/>
      <c r="BC2720" s="104"/>
      <c r="BD2720" s="104"/>
      <c r="BE2720" s="104"/>
      <c r="BF2720" s="104"/>
      <c r="BG2720" s="104"/>
      <c r="BH2720" s="104"/>
      <c r="BI2720" s="104"/>
      <c r="BJ2720" s="104"/>
      <c r="BK2720" s="104"/>
      <c r="BL2720" s="104"/>
      <c r="BM2720" s="104"/>
      <c r="BN2720" s="104"/>
      <c r="BO2720" s="104"/>
      <c r="BP2720" s="104"/>
      <c r="BQ2720" s="104"/>
      <c r="BR2720" s="104"/>
      <c r="BS2720" s="104"/>
      <c r="BT2720" s="104"/>
      <c r="BU2720" s="104"/>
      <c r="BV2720" s="104"/>
      <c r="BW2720" s="104"/>
      <c r="BX2720" s="104"/>
      <c r="BY2720" s="104"/>
      <c r="BZ2720" s="104"/>
      <c r="CA2720" s="104"/>
      <c r="CB2720" s="104"/>
      <c r="CC2720" s="104"/>
      <c r="CD2720" s="104"/>
      <c r="CE2720" s="104"/>
      <c r="CF2720" s="104"/>
      <c r="CG2720" s="104"/>
      <c r="CH2720" s="104"/>
      <c r="CI2720" s="104"/>
      <c r="CJ2720" s="104"/>
      <c r="CK2720" s="104"/>
      <c r="CL2720" s="104"/>
      <c r="CM2720" s="104"/>
      <c r="CN2720" s="104"/>
      <c r="CO2720" s="104"/>
      <c r="CP2720" s="104"/>
      <c r="CQ2720" s="104"/>
      <c r="CR2720" s="104"/>
      <c r="CS2720" s="104"/>
      <c r="CT2720" s="104"/>
      <c r="CU2720" s="104"/>
      <c r="CV2720" s="104"/>
      <c r="CW2720" s="104"/>
      <c r="CX2720" s="104"/>
      <c r="CY2720" s="104"/>
      <c r="CZ2720" s="104"/>
      <c r="DA2720" s="104"/>
      <c r="DB2720" s="104"/>
      <c r="DC2720" s="104"/>
      <c r="DD2720" s="104"/>
      <c r="DE2720" s="104"/>
      <c r="DF2720" s="104"/>
      <c r="DG2720" s="104"/>
      <c r="DH2720" s="104"/>
      <c r="DI2720" s="104"/>
      <c r="DJ2720" s="107"/>
    </row>
    <row r="2721" spans="1:114" x14ac:dyDescent="0.2">
      <c r="A2721" s="164"/>
      <c r="B2721" s="165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Q2721" s="116"/>
      <c r="R2721" s="116"/>
      <c r="S2721" s="116"/>
      <c r="T2721" s="116"/>
      <c r="U2721" s="116"/>
      <c r="V2721" s="116"/>
      <c r="W2721" s="116"/>
      <c r="X2721" s="116"/>
      <c r="Y2721" s="122"/>
      <c r="Z2721" s="104"/>
      <c r="AA2721" s="104"/>
      <c r="AB2721" s="104"/>
      <c r="AC2721" s="104"/>
      <c r="AD2721" s="104"/>
      <c r="AE2721" s="104"/>
      <c r="AF2721" s="104"/>
      <c r="AG2721" s="104"/>
      <c r="AH2721" s="104"/>
      <c r="AI2721" s="104"/>
      <c r="AJ2721" s="104"/>
      <c r="AK2721" s="104"/>
      <c r="AL2721" s="104"/>
      <c r="AM2721" s="104"/>
      <c r="AN2721" s="104"/>
      <c r="AO2721" s="104"/>
      <c r="AP2721" s="104"/>
      <c r="AQ2721" s="104"/>
      <c r="AR2721" s="104"/>
      <c r="AS2721" s="104"/>
      <c r="AT2721" s="104"/>
      <c r="AU2721" s="104"/>
      <c r="AV2721" s="104"/>
      <c r="AW2721" s="104"/>
      <c r="AX2721" s="104"/>
      <c r="AY2721" s="104"/>
      <c r="AZ2721" s="104"/>
      <c r="BA2721" s="104"/>
      <c r="BB2721" s="104"/>
      <c r="BC2721" s="104"/>
      <c r="BD2721" s="104"/>
      <c r="BE2721" s="104"/>
      <c r="BF2721" s="104"/>
      <c r="BG2721" s="104"/>
      <c r="BH2721" s="104"/>
      <c r="BI2721" s="104"/>
      <c r="BJ2721" s="104"/>
      <c r="BK2721" s="104"/>
      <c r="BL2721" s="104"/>
      <c r="BM2721" s="104"/>
      <c r="BN2721" s="104"/>
      <c r="BO2721" s="104"/>
      <c r="BP2721" s="104"/>
      <c r="BQ2721" s="104"/>
      <c r="BR2721" s="104"/>
      <c r="BS2721" s="104"/>
      <c r="BT2721" s="104"/>
      <c r="BU2721" s="104"/>
      <c r="BV2721" s="104"/>
      <c r="BW2721" s="104"/>
      <c r="BX2721" s="104"/>
      <c r="BY2721" s="104"/>
      <c r="BZ2721" s="104"/>
      <c r="CA2721" s="104"/>
      <c r="CB2721" s="104"/>
      <c r="CC2721" s="104"/>
      <c r="CD2721" s="104"/>
      <c r="CE2721" s="104"/>
      <c r="CF2721" s="104"/>
      <c r="CG2721" s="104"/>
      <c r="CH2721" s="104"/>
      <c r="CI2721" s="104"/>
      <c r="CJ2721" s="104"/>
      <c r="CK2721" s="104"/>
      <c r="CL2721" s="104"/>
      <c r="CM2721" s="104"/>
      <c r="CN2721" s="104"/>
      <c r="CO2721" s="104"/>
      <c r="CP2721" s="104"/>
      <c r="CQ2721" s="104"/>
      <c r="CR2721" s="104"/>
      <c r="CS2721" s="104"/>
      <c r="CT2721" s="104"/>
      <c r="CU2721" s="104"/>
      <c r="CV2721" s="104"/>
      <c r="CW2721" s="104"/>
      <c r="CX2721" s="104"/>
      <c r="CY2721" s="104"/>
      <c r="CZ2721" s="104"/>
      <c r="DA2721" s="104"/>
      <c r="DB2721" s="104"/>
      <c r="DC2721" s="104"/>
      <c r="DD2721" s="104"/>
      <c r="DE2721" s="104"/>
      <c r="DF2721" s="104"/>
      <c r="DG2721" s="104"/>
      <c r="DH2721" s="104"/>
      <c r="DI2721" s="104"/>
      <c r="DJ2721" s="107"/>
    </row>
    <row r="2722" spans="1:114" x14ac:dyDescent="0.2">
      <c r="A2722" s="164"/>
      <c r="B2722" s="165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Q2722" s="116"/>
      <c r="R2722" s="116"/>
      <c r="S2722" s="116"/>
      <c r="T2722" s="116"/>
      <c r="U2722" s="116"/>
      <c r="V2722" s="116"/>
      <c r="W2722" s="116"/>
      <c r="X2722" s="116"/>
      <c r="Y2722" s="122"/>
      <c r="Z2722" s="104"/>
      <c r="AA2722" s="104"/>
      <c r="AB2722" s="104"/>
      <c r="AC2722" s="104"/>
      <c r="AD2722" s="104"/>
      <c r="AE2722" s="104"/>
      <c r="AF2722" s="104"/>
      <c r="AG2722" s="104"/>
      <c r="AH2722" s="104"/>
      <c r="AI2722" s="104"/>
      <c r="AJ2722" s="104"/>
      <c r="AK2722" s="104"/>
      <c r="AL2722" s="104"/>
      <c r="AM2722" s="104"/>
      <c r="AN2722" s="104"/>
      <c r="AO2722" s="104"/>
      <c r="AP2722" s="104"/>
      <c r="AQ2722" s="104"/>
      <c r="AR2722" s="104"/>
      <c r="AS2722" s="104"/>
      <c r="AT2722" s="104"/>
      <c r="AU2722" s="104"/>
      <c r="AV2722" s="104"/>
      <c r="AW2722" s="104"/>
      <c r="AX2722" s="104"/>
      <c r="AY2722" s="104"/>
      <c r="AZ2722" s="104"/>
      <c r="BA2722" s="104"/>
      <c r="BB2722" s="104"/>
      <c r="BC2722" s="104"/>
      <c r="BD2722" s="104"/>
      <c r="BE2722" s="104"/>
      <c r="BF2722" s="104"/>
      <c r="BG2722" s="104"/>
      <c r="BH2722" s="104"/>
      <c r="BI2722" s="104"/>
      <c r="BJ2722" s="104"/>
      <c r="BK2722" s="104"/>
      <c r="BL2722" s="104"/>
      <c r="BM2722" s="104"/>
      <c r="BN2722" s="104"/>
      <c r="BO2722" s="104"/>
      <c r="BP2722" s="104"/>
      <c r="BQ2722" s="104"/>
      <c r="BR2722" s="104"/>
      <c r="BS2722" s="104"/>
      <c r="BT2722" s="104"/>
      <c r="BU2722" s="104"/>
      <c r="BV2722" s="104"/>
      <c r="BW2722" s="104"/>
      <c r="BX2722" s="104"/>
      <c r="BY2722" s="104"/>
      <c r="BZ2722" s="104"/>
      <c r="CA2722" s="104"/>
      <c r="CB2722" s="104"/>
      <c r="CC2722" s="104"/>
      <c r="CD2722" s="104"/>
      <c r="CE2722" s="104"/>
      <c r="CF2722" s="104"/>
      <c r="CG2722" s="104"/>
      <c r="CH2722" s="104"/>
      <c r="CI2722" s="104"/>
      <c r="CJ2722" s="104"/>
      <c r="CK2722" s="104"/>
      <c r="CL2722" s="104"/>
      <c r="CM2722" s="104"/>
      <c r="CN2722" s="104"/>
      <c r="CO2722" s="104"/>
      <c r="CP2722" s="104"/>
      <c r="CQ2722" s="104"/>
      <c r="CR2722" s="104"/>
      <c r="CS2722" s="104"/>
      <c r="CT2722" s="104"/>
      <c r="CU2722" s="104"/>
      <c r="CV2722" s="104"/>
      <c r="CW2722" s="104"/>
      <c r="CX2722" s="104"/>
      <c r="CY2722" s="104"/>
      <c r="CZ2722" s="104"/>
      <c r="DA2722" s="104"/>
      <c r="DB2722" s="104"/>
      <c r="DC2722" s="104"/>
      <c r="DD2722" s="104"/>
      <c r="DE2722" s="104"/>
      <c r="DF2722" s="104"/>
      <c r="DG2722" s="104"/>
      <c r="DH2722" s="104"/>
      <c r="DI2722" s="104"/>
      <c r="DJ2722" s="107"/>
    </row>
    <row r="2723" spans="1:114" x14ac:dyDescent="0.2">
      <c r="A2723" s="164"/>
      <c r="B2723" s="165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Q2723" s="116"/>
      <c r="R2723" s="116"/>
      <c r="S2723" s="116"/>
      <c r="T2723" s="116"/>
      <c r="U2723" s="116"/>
      <c r="V2723" s="116"/>
      <c r="W2723" s="116"/>
      <c r="X2723" s="116"/>
      <c r="Y2723" s="122"/>
      <c r="Z2723" s="104"/>
      <c r="AA2723" s="104"/>
      <c r="AB2723" s="104"/>
      <c r="AC2723" s="104"/>
      <c r="AD2723" s="104"/>
      <c r="AE2723" s="104"/>
      <c r="AF2723" s="104"/>
      <c r="AG2723" s="104"/>
      <c r="AH2723" s="104"/>
      <c r="AI2723" s="104"/>
      <c r="AJ2723" s="104"/>
      <c r="AK2723" s="104"/>
      <c r="AL2723" s="104"/>
      <c r="AM2723" s="104"/>
      <c r="AN2723" s="104"/>
      <c r="AO2723" s="104"/>
      <c r="AP2723" s="104"/>
      <c r="AQ2723" s="104"/>
      <c r="AR2723" s="104"/>
      <c r="AS2723" s="104"/>
      <c r="AT2723" s="104"/>
      <c r="AU2723" s="104"/>
      <c r="AV2723" s="104"/>
      <c r="AW2723" s="104"/>
      <c r="AX2723" s="104"/>
      <c r="AY2723" s="104"/>
      <c r="AZ2723" s="104"/>
      <c r="BA2723" s="104"/>
      <c r="BB2723" s="104"/>
      <c r="BC2723" s="104"/>
      <c r="BD2723" s="104"/>
      <c r="BE2723" s="104"/>
      <c r="BF2723" s="104"/>
      <c r="BG2723" s="104"/>
      <c r="BH2723" s="104"/>
      <c r="BI2723" s="104"/>
      <c r="BJ2723" s="104"/>
      <c r="BK2723" s="104"/>
      <c r="BL2723" s="104"/>
      <c r="BM2723" s="104"/>
      <c r="BN2723" s="104"/>
      <c r="BO2723" s="104"/>
      <c r="BP2723" s="104"/>
      <c r="BQ2723" s="104"/>
      <c r="BR2723" s="104"/>
      <c r="BS2723" s="104"/>
      <c r="BT2723" s="104"/>
      <c r="BU2723" s="104"/>
      <c r="BV2723" s="104"/>
      <c r="BW2723" s="104"/>
      <c r="BX2723" s="104"/>
      <c r="BY2723" s="104"/>
      <c r="BZ2723" s="104"/>
      <c r="CA2723" s="104"/>
      <c r="CB2723" s="104"/>
      <c r="CC2723" s="104"/>
      <c r="CD2723" s="104"/>
      <c r="CE2723" s="104"/>
      <c r="CF2723" s="104"/>
      <c r="CG2723" s="104"/>
      <c r="CH2723" s="104"/>
      <c r="CI2723" s="104"/>
      <c r="CJ2723" s="104"/>
      <c r="CK2723" s="104"/>
      <c r="CL2723" s="104"/>
      <c r="CM2723" s="104"/>
      <c r="CN2723" s="104"/>
      <c r="CO2723" s="104"/>
      <c r="CP2723" s="104"/>
      <c r="CQ2723" s="104"/>
      <c r="CR2723" s="104"/>
      <c r="CS2723" s="104"/>
      <c r="CT2723" s="104"/>
      <c r="CU2723" s="104"/>
      <c r="CV2723" s="104"/>
      <c r="CW2723" s="104"/>
      <c r="CX2723" s="104"/>
      <c r="CY2723" s="104"/>
      <c r="CZ2723" s="104"/>
      <c r="DA2723" s="104"/>
      <c r="DB2723" s="104"/>
      <c r="DC2723" s="104"/>
      <c r="DD2723" s="104"/>
      <c r="DE2723" s="104"/>
      <c r="DF2723" s="104"/>
      <c r="DG2723" s="104"/>
      <c r="DH2723" s="104"/>
      <c r="DI2723" s="104"/>
      <c r="DJ2723" s="107"/>
    </row>
    <row r="2724" spans="1:114" x14ac:dyDescent="0.2">
      <c r="A2724" s="164"/>
      <c r="B2724" s="165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Q2724" s="116"/>
      <c r="R2724" s="116"/>
      <c r="S2724" s="116"/>
      <c r="T2724" s="116"/>
      <c r="U2724" s="116"/>
      <c r="V2724" s="116"/>
      <c r="W2724" s="116"/>
      <c r="X2724" s="116"/>
      <c r="Y2724" s="122"/>
      <c r="Z2724" s="104"/>
      <c r="AA2724" s="104"/>
      <c r="AB2724" s="104"/>
      <c r="AC2724" s="104"/>
      <c r="AD2724" s="104"/>
      <c r="AE2724" s="104"/>
      <c r="AF2724" s="104"/>
      <c r="AG2724" s="104"/>
      <c r="AH2724" s="104"/>
      <c r="AI2724" s="104"/>
      <c r="AJ2724" s="104"/>
      <c r="AK2724" s="104"/>
      <c r="AL2724" s="104"/>
      <c r="AM2724" s="104"/>
      <c r="AN2724" s="104"/>
      <c r="AO2724" s="104"/>
      <c r="AP2724" s="104"/>
      <c r="AQ2724" s="104"/>
      <c r="AR2724" s="104"/>
      <c r="AS2724" s="104"/>
      <c r="AT2724" s="104"/>
      <c r="AU2724" s="104"/>
      <c r="AV2724" s="104"/>
      <c r="AW2724" s="104"/>
      <c r="AX2724" s="104"/>
      <c r="AY2724" s="104"/>
      <c r="AZ2724" s="104"/>
      <c r="BA2724" s="104"/>
      <c r="BB2724" s="104"/>
      <c r="BC2724" s="104"/>
      <c r="BD2724" s="104"/>
      <c r="BE2724" s="104"/>
      <c r="BF2724" s="104"/>
      <c r="BG2724" s="104"/>
      <c r="BH2724" s="104"/>
      <c r="BI2724" s="104"/>
      <c r="BJ2724" s="104"/>
      <c r="BK2724" s="104"/>
      <c r="BL2724" s="104"/>
      <c r="BM2724" s="104"/>
      <c r="BN2724" s="104"/>
      <c r="BO2724" s="104"/>
      <c r="BP2724" s="104"/>
      <c r="BQ2724" s="104"/>
      <c r="BR2724" s="104"/>
      <c r="BS2724" s="104"/>
      <c r="BT2724" s="104"/>
      <c r="BU2724" s="104"/>
      <c r="BV2724" s="104"/>
      <c r="BW2724" s="104"/>
      <c r="BX2724" s="104"/>
      <c r="BY2724" s="104"/>
      <c r="BZ2724" s="104"/>
      <c r="CA2724" s="104"/>
      <c r="CB2724" s="104"/>
      <c r="CC2724" s="104"/>
      <c r="CD2724" s="104"/>
      <c r="CE2724" s="104"/>
      <c r="CF2724" s="104"/>
      <c r="CG2724" s="104"/>
      <c r="CH2724" s="104"/>
      <c r="CI2724" s="104"/>
      <c r="CJ2724" s="104"/>
      <c r="CK2724" s="104"/>
      <c r="CL2724" s="104"/>
      <c r="CM2724" s="104"/>
      <c r="CN2724" s="104"/>
      <c r="CO2724" s="104"/>
      <c r="CP2724" s="104"/>
      <c r="CQ2724" s="104"/>
      <c r="CR2724" s="104"/>
      <c r="CS2724" s="104"/>
      <c r="CT2724" s="104"/>
      <c r="CU2724" s="104"/>
      <c r="CV2724" s="104"/>
      <c r="CW2724" s="104"/>
      <c r="CX2724" s="104"/>
      <c r="CY2724" s="104"/>
      <c r="CZ2724" s="104"/>
      <c r="DA2724" s="104"/>
      <c r="DB2724" s="104"/>
      <c r="DC2724" s="104"/>
      <c r="DD2724" s="104"/>
      <c r="DE2724" s="104"/>
      <c r="DF2724" s="104"/>
      <c r="DG2724" s="104"/>
      <c r="DH2724" s="104"/>
      <c r="DI2724" s="104"/>
      <c r="DJ2724" s="107"/>
    </row>
    <row r="2725" spans="1:114" x14ac:dyDescent="0.2">
      <c r="A2725" s="164"/>
      <c r="B2725" s="165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Q2725" s="116"/>
      <c r="R2725" s="116"/>
      <c r="S2725" s="116"/>
      <c r="T2725" s="116"/>
      <c r="U2725" s="116"/>
      <c r="V2725" s="116"/>
      <c r="W2725" s="116"/>
      <c r="X2725" s="116"/>
      <c r="Y2725" s="122"/>
      <c r="Z2725" s="104"/>
      <c r="AA2725" s="104"/>
      <c r="AB2725" s="104"/>
      <c r="AC2725" s="104"/>
      <c r="AD2725" s="104"/>
      <c r="AE2725" s="104"/>
      <c r="AF2725" s="104"/>
      <c r="AG2725" s="104"/>
      <c r="AH2725" s="104"/>
      <c r="AI2725" s="104"/>
      <c r="AJ2725" s="104"/>
      <c r="AK2725" s="104"/>
      <c r="AL2725" s="104"/>
      <c r="AM2725" s="104"/>
      <c r="AN2725" s="104"/>
      <c r="AO2725" s="104"/>
      <c r="AP2725" s="104"/>
      <c r="AQ2725" s="104"/>
      <c r="AR2725" s="104"/>
      <c r="AS2725" s="104"/>
      <c r="AT2725" s="104"/>
      <c r="AU2725" s="104"/>
      <c r="AV2725" s="104"/>
      <c r="AW2725" s="104"/>
      <c r="AX2725" s="104"/>
      <c r="AY2725" s="104"/>
      <c r="AZ2725" s="104"/>
      <c r="BA2725" s="104"/>
      <c r="BB2725" s="104"/>
      <c r="BC2725" s="104"/>
      <c r="BD2725" s="104"/>
      <c r="BE2725" s="104"/>
      <c r="BF2725" s="104"/>
      <c r="BG2725" s="104"/>
      <c r="BH2725" s="104"/>
      <c r="BI2725" s="104"/>
      <c r="BJ2725" s="104"/>
      <c r="BK2725" s="104"/>
      <c r="BL2725" s="104"/>
      <c r="BM2725" s="104"/>
      <c r="BN2725" s="104"/>
      <c r="BO2725" s="104"/>
      <c r="BP2725" s="104"/>
      <c r="BQ2725" s="104"/>
      <c r="BR2725" s="104"/>
      <c r="BS2725" s="104"/>
      <c r="BT2725" s="104"/>
      <c r="BU2725" s="104"/>
      <c r="BV2725" s="104"/>
      <c r="BW2725" s="104"/>
      <c r="BX2725" s="104"/>
      <c r="BY2725" s="104"/>
      <c r="BZ2725" s="104"/>
      <c r="CA2725" s="104"/>
      <c r="CB2725" s="104"/>
      <c r="CC2725" s="104"/>
      <c r="CD2725" s="104"/>
      <c r="CE2725" s="104"/>
      <c r="CF2725" s="104"/>
      <c r="CG2725" s="104"/>
      <c r="CH2725" s="104"/>
      <c r="CI2725" s="104"/>
      <c r="CJ2725" s="104"/>
      <c r="CK2725" s="104"/>
      <c r="CL2725" s="104"/>
      <c r="CM2725" s="104"/>
      <c r="CN2725" s="104"/>
      <c r="CO2725" s="104"/>
      <c r="CP2725" s="104"/>
      <c r="CQ2725" s="104"/>
      <c r="CR2725" s="104"/>
      <c r="CS2725" s="104"/>
      <c r="CT2725" s="104"/>
      <c r="CU2725" s="104"/>
      <c r="CV2725" s="104"/>
      <c r="CW2725" s="104"/>
      <c r="CX2725" s="104"/>
      <c r="CY2725" s="104"/>
      <c r="CZ2725" s="104"/>
      <c r="DA2725" s="104"/>
      <c r="DB2725" s="104"/>
      <c r="DC2725" s="104"/>
      <c r="DD2725" s="104"/>
      <c r="DE2725" s="104"/>
      <c r="DF2725" s="104"/>
      <c r="DG2725" s="104"/>
      <c r="DH2725" s="104"/>
      <c r="DI2725" s="104"/>
      <c r="DJ2725" s="107"/>
    </row>
    <row r="2726" spans="1:114" x14ac:dyDescent="0.2">
      <c r="A2726" s="164"/>
      <c r="B2726" s="165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Q2726" s="116"/>
      <c r="R2726" s="116"/>
      <c r="S2726" s="116"/>
      <c r="T2726" s="116"/>
      <c r="U2726" s="116"/>
      <c r="V2726" s="116"/>
      <c r="W2726" s="116"/>
      <c r="X2726" s="116"/>
      <c r="Y2726" s="122"/>
      <c r="Z2726" s="104"/>
      <c r="AA2726" s="104"/>
      <c r="AB2726" s="104"/>
      <c r="AC2726" s="104"/>
      <c r="AD2726" s="104"/>
      <c r="AE2726" s="104"/>
      <c r="AF2726" s="104"/>
      <c r="AG2726" s="104"/>
      <c r="AH2726" s="104"/>
      <c r="AI2726" s="104"/>
      <c r="AJ2726" s="104"/>
      <c r="AK2726" s="104"/>
      <c r="AL2726" s="104"/>
      <c r="AM2726" s="104"/>
      <c r="AN2726" s="104"/>
      <c r="AO2726" s="104"/>
      <c r="AP2726" s="104"/>
      <c r="AQ2726" s="104"/>
      <c r="AR2726" s="104"/>
      <c r="AS2726" s="104"/>
      <c r="AT2726" s="104"/>
      <c r="AU2726" s="104"/>
      <c r="AV2726" s="104"/>
      <c r="AW2726" s="104"/>
      <c r="AX2726" s="104"/>
      <c r="AY2726" s="104"/>
      <c r="AZ2726" s="104"/>
      <c r="BA2726" s="104"/>
      <c r="BB2726" s="104"/>
      <c r="BC2726" s="104"/>
      <c r="BD2726" s="104"/>
      <c r="BE2726" s="104"/>
      <c r="BF2726" s="104"/>
      <c r="BG2726" s="104"/>
      <c r="BH2726" s="104"/>
      <c r="BI2726" s="104"/>
      <c r="BJ2726" s="104"/>
      <c r="BK2726" s="104"/>
      <c r="BL2726" s="104"/>
      <c r="BM2726" s="104"/>
      <c r="BN2726" s="104"/>
      <c r="BO2726" s="104"/>
      <c r="BP2726" s="104"/>
      <c r="BQ2726" s="104"/>
      <c r="BR2726" s="104"/>
      <c r="BS2726" s="104"/>
      <c r="BT2726" s="104"/>
      <c r="BU2726" s="104"/>
      <c r="BV2726" s="104"/>
      <c r="BW2726" s="104"/>
      <c r="BX2726" s="104"/>
      <c r="BY2726" s="104"/>
      <c r="BZ2726" s="104"/>
      <c r="CA2726" s="104"/>
      <c r="CB2726" s="104"/>
      <c r="CC2726" s="104"/>
      <c r="CD2726" s="104"/>
      <c r="CE2726" s="104"/>
      <c r="CF2726" s="104"/>
      <c r="CG2726" s="104"/>
      <c r="CH2726" s="104"/>
      <c r="CI2726" s="104"/>
      <c r="CJ2726" s="104"/>
      <c r="CK2726" s="104"/>
      <c r="CL2726" s="104"/>
      <c r="CM2726" s="104"/>
      <c r="CN2726" s="104"/>
      <c r="CO2726" s="104"/>
      <c r="CP2726" s="104"/>
      <c r="CQ2726" s="104"/>
      <c r="CR2726" s="104"/>
      <c r="CS2726" s="104"/>
      <c r="CT2726" s="104"/>
      <c r="CU2726" s="104"/>
      <c r="CV2726" s="104"/>
      <c r="CW2726" s="104"/>
      <c r="CX2726" s="104"/>
      <c r="CY2726" s="104"/>
      <c r="CZ2726" s="104"/>
      <c r="DA2726" s="104"/>
      <c r="DB2726" s="104"/>
      <c r="DC2726" s="104"/>
      <c r="DD2726" s="104"/>
      <c r="DE2726" s="104"/>
      <c r="DF2726" s="104"/>
      <c r="DG2726" s="104"/>
      <c r="DH2726" s="104"/>
      <c r="DI2726" s="104"/>
      <c r="DJ2726" s="107"/>
    </row>
    <row r="2727" spans="1:114" x14ac:dyDescent="0.2">
      <c r="A2727" s="164"/>
      <c r="B2727" s="165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Q2727" s="116"/>
      <c r="R2727" s="116"/>
      <c r="S2727" s="116"/>
      <c r="T2727" s="116"/>
      <c r="U2727" s="116"/>
      <c r="V2727" s="116"/>
      <c r="W2727" s="116"/>
      <c r="X2727" s="116"/>
      <c r="Y2727" s="122"/>
      <c r="Z2727" s="104"/>
      <c r="AA2727" s="104"/>
      <c r="AB2727" s="104"/>
      <c r="AC2727" s="104"/>
      <c r="AD2727" s="104"/>
      <c r="AE2727" s="104"/>
      <c r="AF2727" s="104"/>
      <c r="AG2727" s="104"/>
      <c r="AH2727" s="104"/>
      <c r="AI2727" s="104"/>
      <c r="AJ2727" s="104"/>
      <c r="AK2727" s="104"/>
      <c r="AL2727" s="104"/>
      <c r="AM2727" s="104"/>
      <c r="AN2727" s="104"/>
      <c r="AO2727" s="104"/>
      <c r="AP2727" s="104"/>
      <c r="AQ2727" s="104"/>
      <c r="AR2727" s="104"/>
      <c r="AS2727" s="104"/>
      <c r="AT2727" s="104"/>
      <c r="AU2727" s="104"/>
      <c r="AV2727" s="104"/>
      <c r="AW2727" s="104"/>
      <c r="AX2727" s="104"/>
      <c r="AY2727" s="104"/>
      <c r="AZ2727" s="104"/>
      <c r="BA2727" s="104"/>
      <c r="BB2727" s="104"/>
      <c r="BC2727" s="104"/>
      <c r="BD2727" s="104"/>
      <c r="BE2727" s="104"/>
      <c r="BF2727" s="104"/>
      <c r="BG2727" s="104"/>
      <c r="BH2727" s="104"/>
      <c r="BI2727" s="104"/>
      <c r="BJ2727" s="104"/>
      <c r="BK2727" s="104"/>
      <c r="BL2727" s="104"/>
      <c r="BM2727" s="104"/>
      <c r="BN2727" s="104"/>
      <c r="BO2727" s="104"/>
      <c r="BP2727" s="104"/>
      <c r="BQ2727" s="104"/>
      <c r="BR2727" s="104"/>
      <c r="BS2727" s="104"/>
      <c r="BT2727" s="104"/>
      <c r="BU2727" s="104"/>
      <c r="BV2727" s="104"/>
      <c r="BW2727" s="104"/>
      <c r="BX2727" s="104"/>
      <c r="BY2727" s="104"/>
      <c r="BZ2727" s="104"/>
      <c r="CA2727" s="104"/>
      <c r="CB2727" s="104"/>
      <c r="CC2727" s="104"/>
      <c r="CD2727" s="104"/>
      <c r="CE2727" s="104"/>
      <c r="CF2727" s="104"/>
      <c r="CG2727" s="104"/>
      <c r="CH2727" s="104"/>
      <c r="CI2727" s="104"/>
      <c r="CJ2727" s="104"/>
      <c r="CK2727" s="104"/>
      <c r="CL2727" s="104"/>
      <c r="CM2727" s="104"/>
      <c r="CN2727" s="104"/>
      <c r="CO2727" s="104"/>
      <c r="CP2727" s="104"/>
      <c r="CQ2727" s="104"/>
      <c r="CR2727" s="104"/>
      <c r="CS2727" s="104"/>
      <c r="CT2727" s="104"/>
      <c r="CU2727" s="104"/>
      <c r="CV2727" s="104"/>
      <c r="CW2727" s="104"/>
      <c r="CX2727" s="104"/>
      <c r="CY2727" s="104"/>
      <c r="CZ2727" s="104"/>
      <c r="DA2727" s="104"/>
      <c r="DB2727" s="104"/>
      <c r="DC2727" s="104"/>
      <c r="DD2727" s="104"/>
      <c r="DE2727" s="104"/>
      <c r="DF2727" s="104"/>
      <c r="DG2727" s="104"/>
      <c r="DH2727" s="104"/>
      <c r="DI2727" s="104"/>
      <c r="DJ2727" s="107"/>
    </row>
    <row r="2728" spans="1:114" x14ac:dyDescent="0.2">
      <c r="A2728" s="164"/>
      <c r="B2728" s="165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Q2728" s="116"/>
      <c r="R2728" s="116"/>
      <c r="S2728" s="116"/>
      <c r="T2728" s="116"/>
      <c r="U2728" s="116"/>
      <c r="V2728" s="116"/>
      <c r="W2728" s="116"/>
      <c r="X2728" s="116"/>
      <c r="Y2728" s="122"/>
      <c r="Z2728" s="104"/>
      <c r="AA2728" s="104"/>
      <c r="AB2728" s="104"/>
      <c r="AC2728" s="104"/>
      <c r="AD2728" s="104"/>
      <c r="AE2728" s="104"/>
      <c r="AF2728" s="104"/>
      <c r="AG2728" s="104"/>
      <c r="AH2728" s="104"/>
      <c r="AI2728" s="104"/>
      <c r="AJ2728" s="104"/>
      <c r="AK2728" s="104"/>
      <c r="AL2728" s="104"/>
      <c r="AM2728" s="104"/>
      <c r="AN2728" s="104"/>
      <c r="AO2728" s="104"/>
      <c r="AP2728" s="104"/>
      <c r="AQ2728" s="104"/>
      <c r="AR2728" s="104"/>
      <c r="AS2728" s="104"/>
      <c r="AT2728" s="104"/>
      <c r="AU2728" s="104"/>
      <c r="AV2728" s="104"/>
      <c r="AW2728" s="104"/>
      <c r="AX2728" s="104"/>
      <c r="AY2728" s="104"/>
      <c r="AZ2728" s="104"/>
      <c r="BA2728" s="104"/>
      <c r="BB2728" s="104"/>
      <c r="BC2728" s="104"/>
      <c r="BD2728" s="104"/>
      <c r="BE2728" s="104"/>
      <c r="BF2728" s="104"/>
      <c r="BG2728" s="104"/>
      <c r="BH2728" s="104"/>
      <c r="BI2728" s="104"/>
      <c r="BJ2728" s="104"/>
      <c r="BK2728" s="104"/>
      <c r="BL2728" s="104"/>
      <c r="BM2728" s="104"/>
      <c r="BN2728" s="104"/>
      <c r="BO2728" s="104"/>
      <c r="BP2728" s="104"/>
      <c r="BQ2728" s="104"/>
      <c r="BR2728" s="104"/>
      <c r="BS2728" s="104"/>
      <c r="BT2728" s="104"/>
      <c r="BU2728" s="104"/>
      <c r="BV2728" s="104"/>
      <c r="BW2728" s="104"/>
      <c r="BX2728" s="104"/>
      <c r="BY2728" s="104"/>
      <c r="BZ2728" s="104"/>
      <c r="CA2728" s="104"/>
      <c r="CB2728" s="104"/>
      <c r="CC2728" s="104"/>
      <c r="CD2728" s="104"/>
      <c r="CE2728" s="104"/>
      <c r="CF2728" s="104"/>
      <c r="CG2728" s="104"/>
      <c r="CH2728" s="104"/>
      <c r="CI2728" s="104"/>
      <c r="CJ2728" s="104"/>
      <c r="CK2728" s="104"/>
      <c r="CL2728" s="104"/>
      <c r="CM2728" s="104"/>
      <c r="CN2728" s="104"/>
      <c r="CO2728" s="104"/>
      <c r="CP2728" s="104"/>
      <c r="CQ2728" s="104"/>
      <c r="CR2728" s="104"/>
      <c r="CS2728" s="104"/>
      <c r="CT2728" s="104"/>
      <c r="CU2728" s="104"/>
      <c r="CV2728" s="104"/>
      <c r="CW2728" s="104"/>
      <c r="CX2728" s="104"/>
      <c r="CY2728" s="104"/>
      <c r="CZ2728" s="104"/>
      <c r="DA2728" s="104"/>
      <c r="DB2728" s="104"/>
      <c r="DC2728" s="104"/>
      <c r="DD2728" s="104"/>
      <c r="DE2728" s="104"/>
      <c r="DF2728" s="104"/>
      <c r="DG2728" s="104"/>
      <c r="DH2728" s="104"/>
      <c r="DI2728" s="104"/>
      <c r="DJ2728" s="107"/>
    </row>
    <row r="2729" spans="1:114" x14ac:dyDescent="0.2">
      <c r="A2729" s="164"/>
      <c r="B2729" s="165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Q2729" s="116"/>
      <c r="R2729" s="116"/>
      <c r="S2729" s="116"/>
      <c r="T2729" s="116"/>
      <c r="U2729" s="116"/>
      <c r="V2729" s="116"/>
      <c r="W2729" s="116"/>
      <c r="X2729" s="116"/>
      <c r="Y2729" s="122"/>
      <c r="Z2729" s="104"/>
      <c r="AA2729" s="104"/>
      <c r="AB2729" s="104"/>
      <c r="AC2729" s="104"/>
      <c r="AD2729" s="104"/>
      <c r="AE2729" s="104"/>
      <c r="AF2729" s="104"/>
      <c r="AG2729" s="104"/>
      <c r="AH2729" s="104"/>
      <c r="AI2729" s="104"/>
      <c r="AJ2729" s="104"/>
      <c r="AK2729" s="104"/>
      <c r="AL2729" s="104"/>
      <c r="AM2729" s="104"/>
      <c r="AN2729" s="104"/>
      <c r="AO2729" s="104"/>
      <c r="AP2729" s="104"/>
      <c r="AQ2729" s="104"/>
      <c r="AR2729" s="104"/>
      <c r="AS2729" s="104"/>
      <c r="AT2729" s="104"/>
      <c r="AU2729" s="104"/>
      <c r="AV2729" s="104"/>
      <c r="AW2729" s="104"/>
      <c r="AX2729" s="104"/>
      <c r="AY2729" s="104"/>
      <c r="AZ2729" s="104"/>
      <c r="BA2729" s="104"/>
      <c r="BB2729" s="104"/>
      <c r="BC2729" s="104"/>
      <c r="BD2729" s="104"/>
      <c r="BE2729" s="104"/>
      <c r="BF2729" s="104"/>
      <c r="BG2729" s="104"/>
      <c r="BH2729" s="104"/>
      <c r="BI2729" s="104"/>
      <c r="BJ2729" s="104"/>
      <c r="BK2729" s="104"/>
      <c r="BL2729" s="104"/>
      <c r="BM2729" s="104"/>
      <c r="BN2729" s="104"/>
      <c r="BO2729" s="104"/>
      <c r="BP2729" s="104"/>
      <c r="BQ2729" s="104"/>
      <c r="BR2729" s="104"/>
      <c r="BS2729" s="104"/>
      <c r="BT2729" s="104"/>
      <c r="BU2729" s="104"/>
      <c r="BV2729" s="104"/>
      <c r="BW2729" s="104"/>
      <c r="BX2729" s="104"/>
      <c r="BY2729" s="104"/>
      <c r="BZ2729" s="104"/>
      <c r="CA2729" s="104"/>
      <c r="CB2729" s="104"/>
      <c r="CC2729" s="104"/>
      <c r="CD2729" s="104"/>
      <c r="CE2729" s="104"/>
      <c r="CF2729" s="104"/>
      <c r="CG2729" s="104"/>
      <c r="CH2729" s="104"/>
      <c r="CI2729" s="104"/>
      <c r="CJ2729" s="104"/>
      <c r="CK2729" s="104"/>
      <c r="CL2729" s="104"/>
      <c r="CM2729" s="104"/>
      <c r="CN2729" s="104"/>
      <c r="CO2729" s="104"/>
      <c r="CP2729" s="104"/>
      <c r="CQ2729" s="104"/>
      <c r="CR2729" s="104"/>
      <c r="CS2729" s="104"/>
      <c r="CT2729" s="104"/>
      <c r="CU2729" s="104"/>
      <c r="CV2729" s="104"/>
      <c r="CW2729" s="104"/>
      <c r="CX2729" s="104"/>
      <c r="CY2729" s="104"/>
      <c r="CZ2729" s="104"/>
      <c r="DA2729" s="104"/>
      <c r="DB2729" s="104"/>
      <c r="DC2729" s="104"/>
      <c r="DD2729" s="104"/>
      <c r="DE2729" s="104"/>
      <c r="DF2729" s="104"/>
      <c r="DG2729" s="104"/>
      <c r="DH2729" s="104"/>
      <c r="DI2729" s="104"/>
      <c r="DJ2729" s="107"/>
    </row>
    <row r="2730" spans="1:114" x14ac:dyDescent="0.2">
      <c r="A2730" s="164"/>
      <c r="B2730" s="165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Q2730" s="116"/>
      <c r="R2730" s="116"/>
      <c r="S2730" s="116"/>
      <c r="T2730" s="116"/>
      <c r="U2730" s="116"/>
      <c r="V2730" s="116"/>
      <c r="W2730" s="116"/>
      <c r="X2730" s="116"/>
      <c r="Y2730" s="122"/>
      <c r="Z2730" s="104"/>
      <c r="AA2730" s="104"/>
      <c r="AB2730" s="104"/>
      <c r="AC2730" s="104"/>
      <c r="AD2730" s="104"/>
      <c r="AE2730" s="104"/>
      <c r="AF2730" s="104"/>
      <c r="AG2730" s="104"/>
      <c r="AH2730" s="104"/>
      <c r="AI2730" s="104"/>
      <c r="AJ2730" s="104"/>
      <c r="AK2730" s="104"/>
      <c r="AL2730" s="104"/>
      <c r="AM2730" s="104"/>
      <c r="AN2730" s="104"/>
      <c r="AO2730" s="104"/>
      <c r="AP2730" s="104"/>
      <c r="AQ2730" s="104"/>
      <c r="AR2730" s="104"/>
      <c r="AS2730" s="104"/>
      <c r="AT2730" s="104"/>
      <c r="AU2730" s="104"/>
      <c r="AV2730" s="104"/>
      <c r="AW2730" s="104"/>
      <c r="AX2730" s="104"/>
      <c r="AY2730" s="104"/>
      <c r="AZ2730" s="104"/>
      <c r="BA2730" s="104"/>
      <c r="BB2730" s="104"/>
      <c r="BC2730" s="104"/>
      <c r="BD2730" s="104"/>
      <c r="BE2730" s="104"/>
      <c r="BF2730" s="104"/>
      <c r="BG2730" s="104"/>
      <c r="BH2730" s="104"/>
      <c r="BI2730" s="104"/>
      <c r="BJ2730" s="104"/>
      <c r="BK2730" s="104"/>
      <c r="BL2730" s="104"/>
      <c r="BM2730" s="104"/>
      <c r="BN2730" s="104"/>
      <c r="BO2730" s="104"/>
      <c r="BP2730" s="104"/>
      <c r="BQ2730" s="104"/>
      <c r="BR2730" s="104"/>
      <c r="BS2730" s="104"/>
      <c r="BT2730" s="104"/>
      <c r="BU2730" s="104"/>
      <c r="BV2730" s="104"/>
      <c r="BW2730" s="104"/>
      <c r="BX2730" s="104"/>
      <c r="BY2730" s="104"/>
      <c r="BZ2730" s="104"/>
      <c r="CA2730" s="104"/>
      <c r="CB2730" s="104"/>
      <c r="CC2730" s="104"/>
      <c r="CD2730" s="104"/>
      <c r="CE2730" s="104"/>
      <c r="CF2730" s="104"/>
      <c r="CG2730" s="104"/>
      <c r="CH2730" s="104"/>
      <c r="CI2730" s="104"/>
      <c r="CJ2730" s="104"/>
      <c r="CK2730" s="104"/>
      <c r="CL2730" s="104"/>
      <c r="CM2730" s="104"/>
      <c r="CN2730" s="104"/>
      <c r="CO2730" s="104"/>
      <c r="CP2730" s="104"/>
      <c r="CQ2730" s="104"/>
      <c r="CR2730" s="104"/>
      <c r="CS2730" s="104"/>
      <c r="CT2730" s="104"/>
      <c r="CU2730" s="104"/>
      <c r="CV2730" s="104"/>
      <c r="CW2730" s="104"/>
      <c r="CX2730" s="104"/>
      <c r="CY2730" s="104"/>
      <c r="CZ2730" s="104"/>
      <c r="DA2730" s="104"/>
      <c r="DB2730" s="104"/>
      <c r="DC2730" s="104"/>
      <c r="DD2730" s="104"/>
      <c r="DE2730" s="104"/>
      <c r="DF2730" s="104"/>
      <c r="DG2730" s="104"/>
      <c r="DH2730" s="104"/>
      <c r="DI2730" s="104"/>
      <c r="DJ2730" s="107"/>
    </row>
    <row r="2731" spans="1:114" x14ac:dyDescent="0.2">
      <c r="A2731" s="164"/>
      <c r="B2731" s="165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Q2731" s="116"/>
      <c r="R2731" s="116"/>
      <c r="S2731" s="116"/>
      <c r="T2731" s="116"/>
      <c r="U2731" s="116"/>
      <c r="V2731" s="116"/>
      <c r="W2731" s="116"/>
      <c r="X2731" s="116"/>
      <c r="Y2731" s="122"/>
      <c r="Z2731" s="104"/>
      <c r="AA2731" s="104"/>
      <c r="AB2731" s="104"/>
      <c r="AC2731" s="104"/>
      <c r="AD2731" s="104"/>
      <c r="AE2731" s="104"/>
      <c r="AF2731" s="104"/>
      <c r="AG2731" s="104"/>
      <c r="AH2731" s="104"/>
      <c r="AI2731" s="104"/>
      <c r="AJ2731" s="104"/>
      <c r="AK2731" s="104"/>
      <c r="AL2731" s="104"/>
      <c r="AM2731" s="104"/>
      <c r="AN2731" s="104"/>
      <c r="AO2731" s="104"/>
      <c r="AP2731" s="104"/>
      <c r="AQ2731" s="104"/>
      <c r="AR2731" s="104"/>
      <c r="AS2731" s="104"/>
      <c r="AT2731" s="104"/>
      <c r="AU2731" s="104"/>
      <c r="AV2731" s="104"/>
      <c r="AW2731" s="104"/>
      <c r="AX2731" s="104"/>
      <c r="AY2731" s="104"/>
      <c r="AZ2731" s="104"/>
      <c r="BA2731" s="104"/>
      <c r="BB2731" s="104"/>
      <c r="BC2731" s="104"/>
      <c r="BD2731" s="104"/>
      <c r="BE2731" s="104"/>
      <c r="BF2731" s="104"/>
      <c r="BG2731" s="104"/>
      <c r="BH2731" s="104"/>
      <c r="BI2731" s="104"/>
      <c r="BJ2731" s="104"/>
      <c r="BK2731" s="104"/>
      <c r="BL2731" s="104"/>
      <c r="BM2731" s="104"/>
      <c r="BN2731" s="104"/>
      <c r="BO2731" s="104"/>
      <c r="BP2731" s="104"/>
      <c r="BQ2731" s="104"/>
      <c r="BR2731" s="104"/>
      <c r="BS2731" s="104"/>
      <c r="BT2731" s="104"/>
      <c r="BU2731" s="104"/>
      <c r="BV2731" s="104"/>
      <c r="BW2731" s="104"/>
      <c r="BX2731" s="104"/>
      <c r="BY2731" s="104"/>
      <c r="BZ2731" s="104"/>
      <c r="CA2731" s="104"/>
      <c r="CB2731" s="104"/>
      <c r="CC2731" s="104"/>
      <c r="CD2731" s="104"/>
      <c r="CE2731" s="104"/>
      <c r="CF2731" s="104"/>
      <c r="CG2731" s="104"/>
      <c r="CH2731" s="104"/>
      <c r="CI2731" s="104"/>
      <c r="CJ2731" s="104"/>
      <c r="CK2731" s="104"/>
      <c r="CL2731" s="104"/>
      <c r="CM2731" s="104"/>
      <c r="CN2731" s="104"/>
      <c r="CO2731" s="104"/>
      <c r="CP2731" s="104"/>
      <c r="CQ2731" s="104"/>
      <c r="CR2731" s="104"/>
      <c r="CS2731" s="104"/>
      <c r="CT2731" s="104"/>
      <c r="CU2731" s="104"/>
      <c r="CV2731" s="104"/>
      <c r="CW2731" s="104"/>
      <c r="CX2731" s="104"/>
      <c r="CY2731" s="104"/>
      <c r="CZ2731" s="104"/>
      <c r="DA2731" s="104"/>
      <c r="DB2731" s="104"/>
      <c r="DC2731" s="104"/>
      <c r="DD2731" s="104"/>
      <c r="DE2731" s="104"/>
      <c r="DF2731" s="104"/>
      <c r="DG2731" s="104"/>
      <c r="DH2731" s="104"/>
      <c r="DI2731" s="104"/>
      <c r="DJ2731" s="107"/>
    </row>
    <row r="2732" spans="1:114" x14ac:dyDescent="0.2">
      <c r="A2732" s="164"/>
      <c r="B2732" s="165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Q2732" s="116"/>
      <c r="R2732" s="116"/>
      <c r="S2732" s="116"/>
      <c r="T2732" s="116"/>
      <c r="U2732" s="116"/>
      <c r="V2732" s="116"/>
      <c r="W2732" s="116"/>
      <c r="X2732" s="116"/>
      <c r="Y2732" s="122"/>
      <c r="Z2732" s="104"/>
      <c r="AA2732" s="104"/>
      <c r="AB2732" s="104"/>
      <c r="AC2732" s="104"/>
      <c r="AD2732" s="104"/>
      <c r="AE2732" s="104"/>
      <c r="AF2732" s="104"/>
      <c r="AG2732" s="104"/>
      <c r="AH2732" s="104"/>
      <c r="AI2732" s="104"/>
      <c r="AJ2732" s="104"/>
      <c r="AK2732" s="104"/>
      <c r="AL2732" s="104"/>
      <c r="AM2732" s="104"/>
      <c r="AN2732" s="104"/>
      <c r="AO2732" s="104"/>
      <c r="AP2732" s="104"/>
      <c r="AQ2732" s="104"/>
      <c r="AR2732" s="104"/>
      <c r="AS2732" s="104"/>
      <c r="AT2732" s="104"/>
      <c r="AU2732" s="104"/>
      <c r="AV2732" s="104"/>
      <c r="AW2732" s="104"/>
      <c r="AX2732" s="104"/>
      <c r="AY2732" s="104"/>
      <c r="AZ2732" s="104"/>
      <c r="BA2732" s="104"/>
      <c r="BB2732" s="104"/>
      <c r="BC2732" s="104"/>
      <c r="BD2732" s="104"/>
      <c r="BE2732" s="104"/>
      <c r="BF2732" s="104"/>
      <c r="BG2732" s="104"/>
      <c r="BH2732" s="104"/>
      <c r="BI2732" s="104"/>
      <c r="BJ2732" s="104"/>
      <c r="BK2732" s="104"/>
      <c r="BL2732" s="104"/>
      <c r="BM2732" s="104"/>
      <c r="BN2732" s="104"/>
      <c r="BO2732" s="104"/>
      <c r="BP2732" s="104"/>
      <c r="BQ2732" s="104"/>
      <c r="BR2732" s="104"/>
      <c r="BS2732" s="104"/>
      <c r="BT2732" s="104"/>
      <c r="BU2732" s="104"/>
      <c r="BV2732" s="104"/>
      <c r="BW2732" s="104"/>
      <c r="BX2732" s="104"/>
      <c r="BY2732" s="104"/>
      <c r="BZ2732" s="104"/>
      <c r="CA2732" s="104"/>
      <c r="CB2732" s="104"/>
      <c r="CC2732" s="104"/>
      <c r="CD2732" s="104"/>
      <c r="CE2732" s="104"/>
      <c r="CF2732" s="104"/>
      <c r="CG2732" s="104"/>
      <c r="CH2732" s="104"/>
      <c r="CI2732" s="104"/>
      <c r="CJ2732" s="104"/>
      <c r="CK2732" s="104"/>
      <c r="CL2732" s="104"/>
      <c r="CM2732" s="104"/>
      <c r="CN2732" s="104"/>
      <c r="CO2732" s="104"/>
      <c r="CP2732" s="104"/>
      <c r="CQ2732" s="104"/>
      <c r="CR2732" s="104"/>
      <c r="CS2732" s="104"/>
      <c r="CT2732" s="104"/>
      <c r="CU2732" s="104"/>
      <c r="CV2732" s="104"/>
      <c r="CW2732" s="104"/>
      <c r="CX2732" s="104"/>
      <c r="CY2732" s="104"/>
      <c r="CZ2732" s="104"/>
      <c r="DA2732" s="104"/>
      <c r="DB2732" s="104"/>
      <c r="DC2732" s="104"/>
      <c r="DD2732" s="104"/>
      <c r="DE2732" s="104"/>
      <c r="DF2732" s="104"/>
      <c r="DG2732" s="104"/>
      <c r="DH2732" s="104"/>
      <c r="DI2732" s="104"/>
      <c r="DJ2732" s="107"/>
    </row>
    <row r="2733" spans="1:114" x14ac:dyDescent="0.2">
      <c r="A2733" s="164"/>
      <c r="B2733" s="165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Q2733" s="116"/>
      <c r="R2733" s="116"/>
      <c r="S2733" s="116"/>
      <c r="T2733" s="116"/>
      <c r="U2733" s="116"/>
      <c r="V2733" s="116"/>
      <c r="W2733" s="116"/>
      <c r="X2733" s="116"/>
      <c r="Y2733" s="122"/>
      <c r="Z2733" s="104"/>
      <c r="AA2733" s="104"/>
      <c r="AB2733" s="104"/>
      <c r="AC2733" s="104"/>
      <c r="AD2733" s="104"/>
      <c r="AE2733" s="104"/>
      <c r="AF2733" s="104"/>
      <c r="AG2733" s="104"/>
      <c r="AH2733" s="104"/>
      <c r="AI2733" s="104"/>
      <c r="AJ2733" s="104"/>
      <c r="AK2733" s="104"/>
      <c r="AL2733" s="104"/>
      <c r="AM2733" s="104"/>
      <c r="AN2733" s="104"/>
      <c r="AO2733" s="104"/>
      <c r="AP2733" s="104"/>
      <c r="AQ2733" s="104"/>
      <c r="AR2733" s="104"/>
      <c r="AS2733" s="104"/>
      <c r="AT2733" s="104"/>
      <c r="AU2733" s="104"/>
      <c r="AV2733" s="104"/>
      <c r="AW2733" s="104"/>
      <c r="AX2733" s="104"/>
      <c r="AY2733" s="104"/>
      <c r="AZ2733" s="104"/>
      <c r="BA2733" s="104"/>
      <c r="BB2733" s="104"/>
      <c r="BC2733" s="104"/>
      <c r="BD2733" s="104"/>
      <c r="BE2733" s="104"/>
      <c r="BF2733" s="104"/>
      <c r="BG2733" s="104"/>
      <c r="BH2733" s="104"/>
      <c r="BI2733" s="104"/>
      <c r="BJ2733" s="104"/>
      <c r="BK2733" s="104"/>
      <c r="BL2733" s="104"/>
      <c r="BM2733" s="104"/>
      <c r="BN2733" s="104"/>
      <c r="BO2733" s="104"/>
      <c r="BP2733" s="104"/>
      <c r="BQ2733" s="104"/>
      <c r="BR2733" s="104"/>
      <c r="BS2733" s="104"/>
      <c r="BT2733" s="104"/>
      <c r="BU2733" s="104"/>
      <c r="BV2733" s="104"/>
      <c r="BW2733" s="104"/>
      <c r="BX2733" s="104"/>
      <c r="BY2733" s="104"/>
      <c r="BZ2733" s="104"/>
      <c r="CA2733" s="104"/>
      <c r="CB2733" s="104"/>
      <c r="CC2733" s="104"/>
      <c r="CD2733" s="104"/>
      <c r="CE2733" s="104"/>
      <c r="CF2733" s="104"/>
      <c r="CG2733" s="104"/>
      <c r="CH2733" s="104"/>
      <c r="CI2733" s="104"/>
      <c r="CJ2733" s="104"/>
      <c r="CK2733" s="104"/>
      <c r="CL2733" s="104"/>
      <c r="CM2733" s="104"/>
      <c r="CN2733" s="104"/>
      <c r="CO2733" s="104"/>
      <c r="CP2733" s="104"/>
      <c r="CQ2733" s="104"/>
      <c r="CR2733" s="104"/>
      <c r="CS2733" s="104"/>
      <c r="CT2733" s="104"/>
      <c r="CU2733" s="104"/>
      <c r="CV2733" s="104"/>
      <c r="CW2733" s="104"/>
      <c r="CX2733" s="104"/>
      <c r="CY2733" s="104"/>
      <c r="CZ2733" s="104"/>
      <c r="DA2733" s="104"/>
      <c r="DB2733" s="104"/>
      <c r="DC2733" s="104"/>
      <c r="DD2733" s="104"/>
      <c r="DE2733" s="104"/>
      <c r="DF2733" s="104"/>
      <c r="DG2733" s="104"/>
      <c r="DH2733" s="104"/>
      <c r="DI2733" s="104"/>
      <c r="DJ2733" s="107"/>
    </row>
    <row r="2734" spans="1:114" x14ac:dyDescent="0.2">
      <c r="A2734" s="164"/>
      <c r="B2734" s="165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Q2734" s="116"/>
      <c r="R2734" s="116"/>
      <c r="S2734" s="116"/>
      <c r="T2734" s="116"/>
      <c r="U2734" s="116"/>
      <c r="V2734" s="116"/>
      <c r="W2734" s="116"/>
      <c r="X2734" s="116"/>
      <c r="Y2734" s="122"/>
      <c r="Z2734" s="104"/>
      <c r="AA2734" s="104"/>
      <c r="AB2734" s="104"/>
      <c r="AC2734" s="104"/>
      <c r="AD2734" s="104"/>
      <c r="AE2734" s="104"/>
      <c r="AF2734" s="104"/>
      <c r="AG2734" s="104"/>
      <c r="AH2734" s="104"/>
      <c r="AI2734" s="104"/>
      <c r="AJ2734" s="104"/>
      <c r="AK2734" s="104"/>
      <c r="AL2734" s="104"/>
      <c r="AM2734" s="104"/>
      <c r="AN2734" s="104"/>
      <c r="AO2734" s="104"/>
      <c r="AP2734" s="104"/>
      <c r="AQ2734" s="104"/>
      <c r="AR2734" s="104"/>
      <c r="AS2734" s="104"/>
      <c r="AT2734" s="104"/>
      <c r="AU2734" s="104"/>
      <c r="AV2734" s="104"/>
      <c r="AW2734" s="104"/>
      <c r="AX2734" s="104"/>
      <c r="AY2734" s="104"/>
      <c r="AZ2734" s="104"/>
      <c r="BA2734" s="104"/>
      <c r="BB2734" s="104"/>
      <c r="BC2734" s="104"/>
      <c r="BD2734" s="104"/>
      <c r="BE2734" s="104"/>
      <c r="BF2734" s="104"/>
      <c r="BG2734" s="104"/>
      <c r="BH2734" s="104"/>
      <c r="BI2734" s="104"/>
      <c r="BJ2734" s="104"/>
      <c r="BK2734" s="104"/>
      <c r="BL2734" s="104"/>
      <c r="BM2734" s="104"/>
      <c r="BN2734" s="104"/>
      <c r="BO2734" s="104"/>
      <c r="BP2734" s="104"/>
      <c r="BQ2734" s="104"/>
      <c r="BR2734" s="104"/>
      <c r="BS2734" s="104"/>
      <c r="BT2734" s="104"/>
      <c r="BU2734" s="104"/>
      <c r="BV2734" s="104"/>
      <c r="BW2734" s="104"/>
      <c r="BX2734" s="104"/>
      <c r="BY2734" s="104"/>
      <c r="BZ2734" s="104"/>
      <c r="CA2734" s="104"/>
      <c r="CB2734" s="104"/>
      <c r="CC2734" s="104"/>
      <c r="CD2734" s="104"/>
      <c r="CE2734" s="104"/>
      <c r="CF2734" s="104"/>
      <c r="CG2734" s="104"/>
      <c r="CH2734" s="104"/>
      <c r="CI2734" s="104"/>
      <c r="CJ2734" s="104"/>
      <c r="CK2734" s="104"/>
      <c r="CL2734" s="104"/>
      <c r="CM2734" s="104"/>
      <c r="CN2734" s="104"/>
      <c r="CO2734" s="104"/>
      <c r="CP2734" s="104"/>
      <c r="CQ2734" s="104"/>
      <c r="CR2734" s="104"/>
      <c r="CS2734" s="104"/>
      <c r="CT2734" s="104"/>
      <c r="CU2734" s="104"/>
      <c r="CV2734" s="104"/>
      <c r="CW2734" s="104"/>
      <c r="CX2734" s="104"/>
      <c r="CY2734" s="104"/>
      <c r="CZ2734" s="104"/>
      <c r="DA2734" s="104"/>
      <c r="DB2734" s="104"/>
      <c r="DC2734" s="104"/>
      <c r="DD2734" s="104"/>
      <c r="DE2734" s="104"/>
      <c r="DF2734" s="104"/>
      <c r="DG2734" s="104"/>
      <c r="DH2734" s="104"/>
      <c r="DI2734" s="104"/>
      <c r="DJ2734" s="107"/>
    </row>
    <row r="2735" spans="1:114" x14ac:dyDescent="0.2">
      <c r="A2735" s="164"/>
      <c r="B2735" s="165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Q2735" s="116"/>
      <c r="R2735" s="116"/>
      <c r="S2735" s="116"/>
      <c r="T2735" s="116"/>
      <c r="U2735" s="116"/>
      <c r="V2735" s="116"/>
      <c r="W2735" s="116"/>
      <c r="X2735" s="116"/>
      <c r="Y2735" s="122"/>
      <c r="Z2735" s="104"/>
      <c r="AA2735" s="104"/>
      <c r="AB2735" s="104"/>
      <c r="AC2735" s="104"/>
      <c r="AD2735" s="104"/>
      <c r="AE2735" s="104"/>
      <c r="AF2735" s="104"/>
      <c r="AG2735" s="104"/>
      <c r="AH2735" s="104"/>
      <c r="AI2735" s="104"/>
      <c r="AJ2735" s="104"/>
      <c r="AK2735" s="104"/>
      <c r="AL2735" s="104"/>
      <c r="AM2735" s="104"/>
      <c r="AN2735" s="104"/>
      <c r="AO2735" s="104"/>
      <c r="AP2735" s="104"/>
      <c r="AQ2735" s="104"/>
      <c r="AR2735" s="104"/>
      <c r="AS2735" s="104"/>
      <c r="AT2735" s="104"/>
      <c r="AU2735" s="104"/>
      <c r="AV2735" s="104"/>
      <c r="AW2735" s="104"/>
      <c r="AX2735" s="104"/>
      <c r="AY2735" s="104"/>
      <c r="AZ2735" s="104"/>
      <c r="BA2735" s="104"/>
      <c r="BB2735" s="104"/>
      <c r="BC2735" s="104"/>
      <c r="BD2735" s="104"/>
      <c r="BE2735" s="104"/>
      <c r="BF2735" s="104"/>
      <c r="BG2735" s="104"/>
      <c r="BH2735" s="104"/>
      <c r="BI2735" s="104"/>
      <c r="BJ2735" s="104"/>
      <c r="BK2735" s="104"/>
      <c r="BL2735" s="104"/>
      <c r="BM2735" s="104"/>
      <c r="BN2735" s="104"/>
      <c r="BO2735" s="104"/>
      <c r="BP2735" s="104"/>
      <c r="BQ2735" s="104"/>
      <c r="BR2735" s="104"/>
      <c r="BS2735" s="104"/>
      <c r="BT2735" s="104"/>
      <c r="BU2735" s="104"/>
      <c r="BV2735" s="104"/>
      <c r="BW2735" s="104"/>
      <c r="BX2735" s="104"/>
      <c r="BY2735" s="104"/>
      <c r="BZ2735" s="104"/>
      <c r="CA2735" s="104"/>
      <c r="CB2735" s="104"/>
      <c r="CC2735" s="104"/>
      <c r="CD2735" s="104"/>
      <c r="CE2735" s="104"/>
      <c r="CF2735" s="104"/>
      <c r="CG2735" s="104"/>
      <c r="CH2735" s="104"/>
      <c r="CI2735" s="104"/>
      <c r="CJ2735" s="104"/>
      <c r="CK2735" s="104"/>
      <c r="CL2735" s="104"/>
      <c r="CM2735" s="104"/>
      <c r="CN2735" s="104"/>
      <c r="CO2735" s="104"/>
      <c r="CP2735" s="104"/>
      <c r="CQ2735" s="104"/>
      <c r="CR2735" s="104"/>
      <c r="CS2735" s="104"/>
      <c r="CT2735" s="104"/>
      <c r="CU2735" s="104"/>
      <c r="CV2735" s="104"/>
      <c r="CW2735" s="104"/>
      <c r="CX2735" s="104"/>
      <c r="CY2735" s="104"/>
      <c r="CZ2735" s="104"/>
      <c r="DA2735" s="104"/>
      <c r="DB2735" s="104"/>
      <c r="DC2735" s="104"/>
      <c r="DD2735" s="104"/>
      <c r="DE2735" s="104"/>
      <c r="DF2735" s="104"/>
      <c r="DG2735" s="104"/>
      <c r="DH2735" s="104"/>
      <c r="DI2735" s="104"/>
      <c r="DJ2735" s="107"/>
    </row>
    <row r="2736" spans="1:114" x14ac:dyDescent="0.2">
      <c r="A2736" s="164"/>
      <c r="B2736" s="165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Q2736" s="116"/>
      <c r="R2736" s="116"/>
      <c r="S2736" s="116"/>
      <c r="T2736" s="116"/>
      <c r="U2736" s="116"/>
      <c r="V2736" s="116"/>
      <c r="W2736" s="116"/>
      <c r="X2736" s="116"/>
      <c r="Y2736" s="122"/>
      <c r="Z2736" s="104"/>
      <c r="AA2736" s="104"/>
      <c r="AB2736" s="104"/>
      <c r="AC2736" s="104"/>
      <c r="AD2736" s="104"/>
      <c r="AE2736" s="104"/>
      <c r="AF2736" s="104"/>
      <c r="AG2736" s="104"/>
      <c r="AH2736" s="104"/>
      <c r="AI2736" s="104"/>
      <c r="AJ2736" s="104"/>
      <c r="AK2736" s="104"/>
      <c r="AL2736" s="104"/>
      <c r="AM2736" s="104"/>
      <c r="AN2736" s="104"/>
      <c r="AO2736" s="104"/>
      <c r="AP2736" s="104"/>
      <c r="AQ2736" s="104"/>
      <c r="AR2736" s="104"/>
      <c r="AS2736" s="104"/>
      <c r="AT2736" s="104"/>
      <c r="AU2736" s="104"/>
      <c r="AV2736" s="104"/>
      <c r="AW2736" s="104"/>
      <c r="AX2736" s="104"/>
      <c r="AY2736" s="104"/>
      <c r="AZ2736" s="104"/>
      <c r="BA2736" s="104"/>
      <c r="BB2736" s="104"/>
      <c r="BC2736" s="104"/>
      <c r="BD2736" s="104"/>
      <c r="BE2736" s="104"/>
      <c r="BF2736" s="104"/>
      <c r="BG2736" s="104"/>
      <c r="BH2736" s="104"/>
      <c r="BI2736" s="104"/>
      <c r="BJ2736" s="104"/>
      <c r="BK2736" s="104"/>
      <c r="BL2736" s="104"/>
      <c r="BM2736" s="104"/>
      <c r="BN2736" s="104"/>
      <c r="BO2736" s="104"/>
      <c r="BP2736" s="104"/>
      <c r="BQ2736" s="104"/>
      <c r="BR2736" s="104"/>
      <c r="BS2736" s="104"/>
      <c r="BT2736" s="104"/>
      <c r="BU2736" s="104"/>
      <c r="BV2736" s="104"/>
      <c r="BW2736" s="104"/>
      <c r="BX2736" s="104"/>
      <c r="BY2736" s="104"/>
      <c r="BZ2736" s="104"/>
      <c r="CA2736" s="104"/>
      <c r="CB2736" s="104"/>
      <c r="CC2736" s="104"/>
      <c r="CD2736" s="104"/>
      <c r="CE2736" s="104"/>
      <c r="CF2736" s="104"/>
      <c r="CG2736" s="104"/>
      <c r="CH2736" s="104"/>
      <c r="CI2736" s="104"/>
      <c r="CJ2736" s="104"/>
      <c r="CK2736" s="104"/>
      <c r="CL2736" s="104"/>
      <c r="CM2736" s="104"/>
      <c r="CN2736" s="104"/>
      <c r="CO2736" s="104"/>
      <c r="CP2736" s="104"/>
      <c r="CQ2736" s="104"/>
      <c r="CR2736" s="104"/>
      <c r="CS2736" s="104"/>
      <c r="CT2736" s="104"/>
      <c r="CU2736" s="104"/>
      <c r="CV2736" s="104"/>
      <c r="CW2736" s="104"/>
      <c r="CX2736" s="104"/>
      <c r="CY2736" s="104"/>
      <c r="CZ2736" s="104"/>
      <c r="DA2736" s="104"/>
      <c r="DB2736" s="104"/>
      <c r="DC2736" s="104"/>
      <c r="DD2736" s="104"/>
      <c r="DE2736" s="104"/>
      <c r="DF2736" s="104"/>
      <c r="DG2736" s="104"/>
      <c r="DH2736" s="104"/>
      <c r="DI2736" s="104"/>
      <c r="DJ2736" s="107"/>
    </row>
    <row r="2737" spans="1:114" x14ac:dyDescent="0.2">
      <c r="A2737" s="164"/>
      <c r="B2737" s="165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Q2737" s="116"/>
      <c r="R2737" s="116"/>
      <c r="S2737" s="116"/>
      <c r="T2737" s="116"/>
      <c r="U2737" s="116"/>
      <c r="V2737" s="116"/>
      <c r="W2737" s="116"/>
      <c r="X2737" s="116"/>
      <c r="Y2737" s="122"/>
      <c r="Z2737" s="104"/>
      <c r="AA2737" s="104"/>
      <c r="AB2737" s="104"/>
      <c r="AC2737" s="104"/>
      <c r="AD2737" s="104"/>
      <c r="AE2737" s="104"/>
      <c r="AF2737" s="104"/>
      <c r="AG2737" s="104"/>
      <c r="AH2737" s="104"/>
      <c r="AI2737" s="104"/>
      <c r="AJ2737" s="104"/>
      <c r="AK2737" s="104"/>
      <c r="AL2737" s="104"/>
      <c r="AM2737" s="104"/>
      <c r="AN2737" s="104"/>
      <c r="AO2737" s="104"/>
      <c r="AP2737" s="104"/>
      <c r="AQ2737" s="104"/>
      <c r="AR2737" s="104"/>
      <c r="AS2737" s="104"/>
      <c r="AT2737" s="104"/>
      <c r="AU2737" s="104"/>
      <c r="AV2737" s="104"/>
      <c r="AW2737" s="104"/>
      <c r="AX2737" s="104"/>
      <c r="AY2737" s="104"/>
      <c r="AZ2737" s="104"/>
      <c r="BA2737" s="104"/>
      <c r="BB2737" s="104"/>
      <c r="BC2737" s="104"/>
      <c r="BD2737" s="104"/>
      <c r="BE2737" s="104"/>
      <c r="BF2737" s="104"/>
      <c r="BG2737" s="104"/>
      <c r="BH2737" s="104"/>
      <c r="BI2737" s="104"/>
      <c r="BJ2737" s="104"/>
      <c r="BK2737" s="104"/>
      <c r="BL2737" s="104"/>
      <c r="BM2737" s="104"/>
      <c r="BN2737" s="104"/>
      <c r="BO2737" s="104"/>
      <c r="BP2737" s="104"/>
      <c r="BQ2737" s="104"/>
      <c r="BR2737" s="104"/>
      <c r="BS2737" s="104"/>
      <c r="BT2737" s="104"/>
      <c r="BU2737" s="104"/>
      <c r="BV2737" s="104"/>
      <c r="BW2737" s="104"/>
      <c r="BX2737" s="104"/>
      <c r="BY2737" s="104"/>
      <c r="BZ2737" s="104"/>
      <c r="CA2737" s="104"/>
      <c r="CB2737" s="104"/>
      <c r="CC2737" s="104"/>
      <c r="CD2737" s="104"/>
      <c r="CE2737" s="104"/>
      <c r="CF2737" s="104"/>
      <c r="CG2737" s="104"/>
      <c r="CH2737" s="104"/>
      <c r="CI2737" s="104"/>
      <c r="CJ2737" s="104"/>
      <c r="CK2737" s="104"/>
      <c r="CL2737" s="104"/>
      <c r="CM2737" s="104"/>
      <c r="CN2737" s="104"/>
      <c r="CO2737" s="104"/>
      <c r="CP2737" s="104"/>
      <c r="CQ2737" s="104"/>
      <c r="CR2737" s="104"/>
      <c r="CS2737" s="104"/>
      <c r="CT2737" s="104"/>
      <c r="CU2737" s="104"/>
      <c r="CV2737" s="104"/>
      <c r="CW2737" s="104"/>
      <c r="CX2737" s="104"/>
      <c r="CY2737" s="104"/>
      <c r="CZ2737" s="104"/>
      <c r="DA2737" s="104"/>
      <c r="DB2737" s="104"/>
      <c r="DC2737" s="104"/>
      <c r="DD2737" s="104"/>
      <c r="DE2737" s="104"/>
      <c r="DF2737" s="104"/>
      <c r="DG2737" s="104"/>
      <c r="DH2737" s="104"/>
      <c r="DI2737" s="104"/>
      <c r="DJ2737" s="107"/>
    </row>
    <row r="2738" spans="1:114" x14ac:dyDescent="0.2">
      <c r="A2738" s="164"/>
      <c r="B2738" s="165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Q2738" s="116"/>
      <c r="R2738" s="116"/>
      <c r="S2738" s="116"/>
      <c r="T2738" s="116"/>
      <c r="U2738" s="116"/>
      <c r="V2738" s="116"/>
      <c r="W2738" s="116"/>
      <c r="X2738" s="116"/>
      <c r="Y2738" s="122"/>
      <c r="Z2738" s="104"/>
      <c r="AA2738" s="104"/>
      <c r="AB2738" s="104"/>
      <c r="AC2738" s="104"/>
      <c r="AD2738" s="104"/>
      <c r="AE2738" s="104"/>
      <c r="AF2738" s="104"/>
      <c r="AG2738" s="104"/>
      <c r="AH2738" s="104"/>
      <c r="AI2738" s="104"/>
      <c r="AJ2738" s="104"/>
      <c r="AK2738" s="104"/>
      <c r="AL2738" s="104"/>
      <c r="AM2738" s="104"/>
      <c r="AN2738" s="104"/>
      <c r="AO2738" s="104"/>
      <c r="AP2738" s="104"/>
      <c r="AQ2738" s="104"/>
      <c r="AR2738" s="104"/>
      <c r="AS2738" s="104"/>
      <c r="AT2738" s="104"/>
      <c r="AU2738" s="104"/>
      <c r="AV2738" s="104"/>
      <c r="AW2738" s="104"/>
      <c r="AX2738" s="104"/>
      <c r="AY2738" s="104"/>
      <c r="AZ2738" s="104"/>
      <c r="BA2738" s="104"/>
      <c r="BB2738" s="104"/>
      <c r="BC2738" s="104"/>
      <c r="BD2738" s="104"/>
      <c r="BE2738" s="104"/>
      <c r="BF2738" s="104"/>
      <c r="BG2738" s="104"/>
      <c r="BH2738" s="104"/>
      <c r="BI2738" s="104"/>
      <c r="BJ2738" s="104"/>
      <c r="BK2738" s="104"/>
      <c r="BL2738" s="104"/>
      <c r="BM2738" s="104"/>
      <c r="BN2738" s="104"/>
      <c r="BO2738" s="104"/>
      <c r="BP2738" s="104"/>
      <c r="BQ2738" s="104"/>
      <c r="BR2738" s="104"/>
      <c r="BS2738" s="104"/>
      <c r="BT2738" s="104"/>
      <c r="BU2738" s="104"/>
      <c r="BV2738" s="104"/>
      <c r="BW2738" s="104"/>
      <c r="BX2738" s="104"/>
      <c r="BY2738" s="104"/>
      <c r="BZ2738" s="104"/>
      <c r="CA2738" s="104"/>
      <c r="CB2738" s="104"/>
      <c r="CC2738" s="104"/>
      <c r="CD2738" s="104"/>
      <c r="CE2738" s="104"/>
      <c r="CF2738" s="104"/>
      <c r="CG2738" s="104"/>
      <c r="CH2738" s="104"/>
      <c r="CI2738" s="104"/>
      <c r="CJ2738" s="104"/>
      <c r="CK2738" s="104"/>
      <c r="CL2738" s="104"/>
      <c r="CM2738" s="104"/>
      <c r="CN2738" s="104"/>
      <c r="CO2738" s="104"/>
      <c r="CP2738" s="104"/>
      <c r="CQ2738" s="104"/>
      <c r="CR2738" s="104"/>
      <c r="CS2738" s="104"/>
      <c r="CT2738" s="104"/>
      <c r="CU2738" s="104"/>
      <c r="CV2738" s="104"/>
      <c r="CW2738" s="104"/>
      <c r="CX2738" s="104"/>
      <c r="CY2738" s="104"/>
      <c r="CZ2738" s="104"/>
      <c r="DA2738" s="104"/>
      <c r="DB2738" s="104"/>
      <c r="DC2738" s="104"/>
      <c r="DD2738" s="104"/>
      <c r="DE2738" s="104"/>
      <c r="DF2738" s="104"/>
      <c r="DG2738" s="104"/>
      <c r="DH2738" s="104"/>
      <c r="DI2738" s="104"/>
      <c r="DJ2738" s="107"/>
    </row>
    <row r="2739" spans="1:114" x14ac:dyDescent="0.2">
      <c r="A2739" s="164"/>
      <c r="B2739" s="165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Q2739" s="116"/>
      <c r="R2739" s="116"/>
      <c r="S2739" s="116"/>
      <c r="T2739" s="116"/>
      <c r="U2739" s="116"/>
      <c r="V2739" s="116"/>
      <c r="W2739" s="116"/>
      <c r="X2739" s="116"/>
      <c r="Y2739" s="122"/>
      <c r="Z2739" s="104"/>
      <c r="AA2739" s="104"/>
      <c r="AB2739" s="104"/>
      <c r="AC2739" s="104"/>
      <c r="AD2739" s="104"/>
      <c r="AE2739" s="104"/>
      <c r="AF2739" s="104"/>
      <c r="AG2739" s="104"/>
      <c r="AH2739" s="104"/>
      <c r="AI2739" s="104"/>
      <c r="AJ2739" s="104"/>
      <c r="AK2739" s="104"/>
      <c r="AL2739" s="104"/>
      <c r="AM2739" s="104"/>
      <c r="AN2739" s="104"/>
      <c r="AO2739" s="104"/>
      <c r="AP2739" s="104"/>
      <c r="AQ2739" s="104"/>
      <c r="AR2739" s="104"/>
      <c r="AS2739" s="104"/>
      <c r="AT2739" s="104"/>
      <c r="AU2739" s="104"/>
      <c r="AV2739" s="104"/>
      <c r="AW2739" s="104"/>
      <c r="AX2739" s="104"/>
      <c r="AY2739" s="104"/>
      <c r="AZ2739" s="104"/>
      <c r="BA2739" s="104"/>
      <c r="BB2739" s="104"/>
      <c r="BC2739" s="104"/>
      <c r="BD2739" s="104"/>
      <c r="BE2739" s="104"/>
      <c r="BF2739" s="104"/>
      <c r="BG2739" s="104"/>
      <c r="BH2739" s="104"/>
      <c r="BI2739" s="104"/>
      <c r="BJ2739" s="104"/>
      <c r="BK2739" s="104"/>
      <c r="BL2739" s="104"/>
      <c r="BM2739" s="104"/>
      <c r="BN2739" s="104"/>
      <c r="BO2739" s="104"/>
      <c r="BP2739" s="104"/>
      <c r="BQ2739" s="104"/>
      <c r="BR2739" s="104"/>
      <c r="BS2739" s="104"/>
      <c r="BT2739" s="104"/>
      <c r="BU2739" s="104"/>
      <c r="BV2739" s="104"/>
      <c r="BW2739" s="104"/>
      <c r="BX2739" s="104"/>
      <c r="BY2739" s="104"/>
      <c r="BZ2739" s="104"/>
      <c r="CA2739" s="104"/>
      <c r="CB2739" s="104"/>
      <c r="CC2739" s="104"/>
      <c r="CD2739" s="104"/>
      <c r="CE2739" s="104"/>
      <c r="CF2739" s="104"/>
      <c r="CG2739" s="104"/>
      <c r="CH2739" s="104"/>
      <c r="CI2739" s="104"/>
      <c r="CJ2739" s="104"/>
      <c r="CK2739" s="104"/>
      <c r="CL2739" s="104"/>
      <c r="CM2739" s="104"/>
      <c r="CN2739" s="104"/>
      <c r="CO2739" s="104"/>
      <c r="CP2739" s="104"/>
      <c r="CQ2739" s="104"/>
      <c r="CR2739" s="104"/>
      <c r="CS2739" s="104"/>
      <c r="CT2739" s="104"/>
      <c r="CU2739" s="104"/>
      <c r="CV2739" s="104"/>
      <c r="CW2739" s="104"/>
      <c r="CX2739" s="104"/>
      <c r="CY2739" s="104"/>
      <c r="CZ2739" s="104"/>
      <c r="DA2739" s="104"/>
      <c r="DB2739" s="104"/>
      <c r="DC2739" s="104"/>
      <c r="DD2739" s="104"/>
      <c r="DE2739" s="104"/>
      <c r="DF2739" s="104"/>
      <c r="DG2739" s="104"/>
      <c r="DH2739" s="104"/>
      <c r="DI2739" s="104"/>
      <c r="DJ2739" s="107"/>
    </row>
    <row r="2740" spans="1:114" x14ac:dyDescent="0.2">
      <c r="A2740" s="164"/>
      <c r="B2740" s="165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Q2740" s="116"/>
      <c r="R2740" s="116"/>
      <c r="S2740" s="116"/>
      <c r="T2740" s="116"/>
      <c r="U2740" s="116"/>
      <c r="V2740" s="116"/>
      <c r="W2740" s="116"/>
      <c r="X2740" s="116"/>
      <c r="Y2740" s="122"/>
      <c r="Z2740" s="104"/>
      <c r="AA2740" s="104"/>
      <c r="AB2740" s="104"/>
      <c r="AC2740" s="104"/>
      <c r="AD2740" s="104"/>
      <c r="AE2740" s="104"/>
      <c r="AF2740" s="104"/>
      <c r="AG2740" s="104"/>
      <c r="AH2740" s="104"/>
      <c r="AI2740" s="104"/>
      <c r="AJ2740" s="104"/>
      <c r="AK2740" s="104"/>
      <c r="AL2740" s="104"/>
      <c r="AM2740" s="104"/>
      <c r="AN2740" s="104"/>
      <c r="AO2740" s="104"/>
      <c r="AP2740" s="104"/>
      <c r="AQ2740" s="104"/>
      <c r="AR2740" s="104"/>
      <c r="AS2740" s="104"/>
      <c r="AT2740" s="104"/>
      <c r="AU2740" s="104"/>
      <c r="AV2740" s="104"/>
      <c r="AW2740" s="104"/>
      <c r="AX2740" s="104"/>
      <c r="AY2740" s="104"/>
      <c r="AZ2740" s="104"/>
      <c r="BA2740" s="104"/>
      <c r="BB2740" s="104"/>
      <c r="BC2740" s="104"/>
      <c r="BD2740" s="104"/>
      <c r="BE2740" s="104"/>
      <c r="BF2740" s="104"/>
      <c r="BG2740" s="104"/>
      <c r="BH2740" s="104"/>
      <c r="BI2740" s="104"/>
      <c r="BJ2740" s="104"/>
      <c r="BK2740" s="104"/>
      <c r="BL2740" s="104"/>
      <c r="BM2740" s="104"/>
      <c r="BN2740" s="104"/>
      <c r="BO2740" s="104"/>
      <c r="BP2740" s="104"/>
      <c r="BQ2740" s="104"/>
      <c r="BR2740" s="104"/>
      <c r="BS2740" s="104"/>
      <c r="BT2740" s="104"/>
      <c r="BU2740" s="104"/>
      <c r="BV2740" s="104"/>
      <c r="BW2740" s="104"/>
      <c r="BX2740" s="104"/>
      <c r="BY2740" s="104"/>
      <c r="BZ2740" s="104"/>
      <c r="CA2740" s="104"/>
      <c r="CB2740" s="104"/>
      <c r="CC2740" s="104"/>
      <c r="CD2740" s="104"/>
      <c r="CE2740" s="104"/>
      <c r="CF2740" s="104"/>
      <c r="CG2740" s="104"/>
      <c r="CH2740" s="104"/>
      <c r="CI2740" s="104"/>
      <c r="CJ2740" s="104"/>
      <c r="CK2740" s="104"/>
      <c r="CL2740" s="104"/>
      <c r="CM2740" s="104"/>
      <c r="CN2740" s="104"/>
      <c r="CO2740" s="104"/>
      <c r="CP2740" s="104"/>
      <c r="CQ2740" s="104"/>
      <c r="CR2740" s="104"/>
      <c r="CS2740" s="104"/>
      <c r="CT2740" s="104"/>
      <c r="CU2740" s="104"/>
      <c r="CV2740" s="104"/>
      <c r="CW2740" s="104"/>
      <c r="CX2740" s="104"/>
      <c r="CY2740" s="104"/>
      <c r="CZ2740" s="104"/>
      <c r="DA2740" s="104"/>
      <c r="DB2740" s="104"/>
      <c r="DC2740" s="104"/>
      <c r="DD2740" s="104"/>
      <c r="DE2740" s="104"/>
      <c r="DF2740" s="104"/>
      <c r="DG2740" s="104"/>
      <c r="DH2740" s="104"/>
      <c r="DI2740" s="104"/>
      <c r="DJ2740" s="107"/>
    </row>
    <row r="2741" spans="1:114" x14ac:dyDescent="0.2">
      <c r="A2741" s="164"/>
      <c r="B2741" s="165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Q2741" s="116"/>
      <c r="R2741" s="116"/>
      <c r="S2741" s="116"/>
      <c r="T2741" s="116"/>
      <c r="U2741" s="116"/>
      <c r="V2741" s="116"/>
      <c r="W2741" s="116"/>
      <c r="X2741" s="116"/>
      <c r="Y2741" s="122"/>
      <c r="Z2741" s="104"/>
      <c r="AA2741" s="104"/>
      <c r="AB2741" s="104"/>
      <c r="AC2741" s="104"/>
      <c r="AD2741" s="104"/>
      <c r="AE2741" s="104"/>
      <c r="AF2741" s="104"/>
      <c r="AG2741" s="104"/>
      <c r="AH2741" s="104"/>
      <c r="AI2741" s="104"/>
      <c r="AJ2741" s="104"/>
      <c r="AK2741" s="104"/>
      <c r="AL2741" s="104"/>
      <c r="AM2741" s="104"/>
      <c r="AN2741" s="104"/>
      <c r="AO2741" s="104"/>
      <c r="AP2741" s="104"/>
      <c r="AQ2741" s="104"/>
      <c r="AR2741" s="104"/>
      <c r="AS2741" s="104"/>
      <c r="AT2741" s="104"/>
      <c r="AU2741" s="104"/>
      <c r="AV2741" s="104"/>
      <c r="AW2741" s="104"/>
      <c r="AX2741" s="104"/>
      <c r="AY2741" s="104"/>
      <c r="AZ2741" s="104"/>
      <c r="BA2741" s="104"/>
      <c r="BB2741" s="104"/>
      <c r="BC2741" s="104"/>
      <c r="BD2741" s="104"/>
      <c r="BE2741" s="104"/>
      <c r="BF2741" s="104"/>
      <c r="BG2741" s="104"/>
      <c r="BH2741" s="104"/>
      <c r="BI2741" s="104"/>
      <c r="BJ2741" s="104"/>
      <c r="BK2741" s="104"/>
      <c r="BL2741" s="104"/>
      <c r="BM2741" s="104"/>
      <c r="BN2741" s="104"/>
      <c r="BO2741" s="104"/>
      <c r="BP2741" s="104"/>
      <c r="BQ2741" s="104"/>
      <c r="BR2741" s="104"/>
      <c r="BS2741" s="104"/>
      <c r="BT2741" s="104"/>
      <c r="BU2741" s="104"/>
      <c r="BV2741" s="104"/>
      <c r="BW2741" s="104"/>
      <c r="BX2741" s="104"/>
      <c r="BY2741" s="104"/>
      <c r="BZ2741" s="104"/>
      <c r="CA2741" s="104"/>
      <c r="CB2741" s="104"/>
      <c r="CC2741" s="104"/>
      <c r="CD2741" s="104"/>
      <c r="CE2741" s="104"/>
      <c r="CF2741" s="104"/>
      <c r="CG2741" s="104"/>
      <c r="CH2741" s="104"/>
      <c r="CI2741" s="104"/>
      <c r="CJ2741" s="104"/>
      <c r="CK2741" s="104"/>
      <c r="CL2741" s="104"/>
      <c r="CM2741" s="104"/>
      <c r="CN2741" s="104"/>
      <c r="CO2741" s="104"/>
      <c r="CP2741" s="104"/>
      <c r="CQ2741" s="104"/>
      <c r="CR2741" s="104"/>
      <c r="CS2741" s="104"/>
      <c r="CT2741" s="104"/>
      <c r="CU2741" s="104"/>
      <c r="CV2741" s="104"/>
      <c r="CW2741" s="104"/>
      <c r="CX2741" s="104"/>
      <c r="CY2741" s="104"/>
      <c r="CZ2741" s="104"/>
      <c r="DA2741" s="104"/>
      <c r="DB2741" s="104"/>
      <c r="DC2741" s="104"/>
      <c r="DD2741" s="104"/>
      <c r="DE2741" s="104"/>
      <c r="DF2741" s="104"/>
      <c r="DG2741" s="104"/>
      <c r="DH2741" s="104"/>
      <c r="DI2741" s="104"/>
      <c r="DJ2741" s="107"/>
    </row>
    <row r="2742" spans="1:114" x14ac:dyDescent="0.2">
      <c r="A2742" s="164"/>
      <c r="B2742" s="165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Q2742" s="116"/>
      <c r="R2742" s="116"/>
      <c r="S2742" s="116"/>
      <c r="T2742" s="116"/>
      <c r="U2742" s="116"/>
      <c r="V2742" s="116"/>
      <c r="W2742" s="116"/>
      <c r="X2742" s="116"/>
      <c r="Y2742" s="122"/>
      <c r="Z2742" s="104"/>
      <c r="AA2742" s="104"/>
      <c r="AB2742" s="104"/>
      <c r="AC2742" s="104"/>
      <c r="AD2742" s="104"/>
      <c r="AE2742" s="104"/>
      <c r="AF2742" s="104"/>
      <c r="AG2742" s="104"/>
      <c r="AH2742" s="104"/>
      <c r="AI2742" s="104"/>
      <c r="AJ2742" s="104"/>
      <c r="AK2742" s="104"/>
      <c r="AL2742" s="104"/>
      <c r="AM2742" s="104"/>
      <c r="AN2742" s="104"/>
      <c r="AO2742" s="104"/>
      <c r="AP2742" s="104"/>
      <c r="AQ2742" s="104"/>
      <c r="AR2742" s="104"/>
      <c r="AS2742" s="104"/>
      <c r="AT2742" s="104"/>
      <c r="AU2742" s="104"/>
      <c r="AV2742" s="104"/>
      <c r="AW2742" s="104"/>
      <c r="AX2742" s="104"/>
      <c r="AY2742" s="104"/>
      <c r="AZ2742" s="104"/>
      <c r="BA2742" s="104"/>
      <c r="BB2742" s="104"/>
      <c r="BC2742" s="104"/>
      <c r="BD2742" s="104"/>
      <c r="BE2742" s="104"/>
      <c r="BF2742" s="104"/>
      <c r="BG2742" s="104"/>
      <c r="BH2742" s="104"/>
      <c r="BI2742" s="104"/>
      <c r="BJ2742" s="104"/>
      <c r="BK2742" s="104"/>
      <c r="BL2742" s="104"/>
      <c r="BM2742" s="104"/>
      <c r="BN2742" s="104"/>
      <c r="BO2742" s="104"/>
      <c r="BP2742" s="104"/>
      <c r="BQ2742" s="104"/>
      <c r="BR2742" s="104"/>
      <c r="BS2742" s="104"/>
      <c r="BT2742" s="104"/>
      <c r="BU2742" s="104"/>
      <c r="BV2742" s="104"/>
      <c r="BW2742" s="104"/>
      <c r="BX2742" s="104"/>
      <c r="BY2742" s="104"/>
      <c r="BZ2742" s="104"/>
      <c r="CA2742" s="104"/>
      <c r="CB2742" s="104"/>
      <c r="CC2742" s="104"/>
      <c r="CD2742" s="104"/>
      <c r="CE2742" s="104"/>
      <c r="CF2742" s="104"/>
      <c r="CG2742" s="104"/>
      <c r="CH2742" s="104"/>
      <c r="CI2742" s="104"/>
      <c r="CJ2742" s="104"/>
      <c r="CK2742" s="104"/>
      <c r="CL2742" s="104"/>
      <c r="CM2742" s="104"/>
      <c r="CN2742" s="104"/>
      <c r="CO2742" s="104"/>
      <c r="CP2742" s="104"/>
      <c r="CQ2742" s="104"/>
      <c r="CR2742" s="104"/>
      <c r="CS2742" s="104"/>
      <c r="CT2742" s="104"/>
      <c r="CU2742" s="104"/>
      <c r="CV2742" s="104"/>
      <c r="CW2742" s="104"/>
      <c r="CX2742" s="104"/>
      <c r="CY2742" s="104"/>
      <c r="CZ2742" s="104"/>
      <c r="DA2742" s="104"/>
      <c r="DB2742" s="104"/>
      <c r="DC2742" s="104"/>
      <c r="DD2742" s="104"/>
      <c r="DE2742" s="104"/>
      <c r="DF2742" s="104"/>
      <c r="DG2742" s="104"/>
      <c r="DH2742" s="104"/>
      <c r="DI2742" s="104"/>
      <c r="DJ2742" s="107"/>
    </row>
    <row r="2743" spans="1:114" x14ac:dyDescent="0.2">
      <c r="A2743" s="164"/>
      <c r="B2743" s="165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Q2743" s="116"/>
      <c r="R2743" s="116"/>
      <c r="S2743" s="116"/>
      <c r="T2743" s="116"/>
      <c r="U2743" s="116"/>
      <c r="V2743" s="116"/>
      <c r="W2743" s="116"/>
      <c r="X2743" s="116"/>
      <c r="Y2743" s="122"/>
      <c r="Z2743" s="104"/>
      <c r="AA2743" s="104"/>
      <c r="AB2743" s="104"/>
      <c r="AC2743" s="104"/>
      <c r="AD2743" s="104"/>
      <c r="AE2743" s="104"/>
      <c r="AF2743" s="104"/>
      <c r="AG2743" s="104"/>
      <c r="AH2743" s="104"/>
      <c r="AI2743" s="104"/>
      <c r="AJ2743" s="104"/>
      <c r="AK2743" s="104"/>
      <c r="AL2743" s="104"/>
      <c r="AM2743" s="104"/>
      <c r="AN2743" s="104"/>
      <c r="AO2743" s="104"/>
      <c r="AP2743" s="104"/>
      <c r="AQ2743" s="104"/>
      <c r="AR2743" s="104"/>
      <c r="AS2743" s="104"/>
      <c r="AT2743" s="104"/>
      <c r="AU2743" s="104"/>
      <c r="AV2743" s="104"/>
      <c r="AW2743" s="104"/>
      <c r="AX2743" s="104"/>
      <c r="AY2743" s="104"/>
      <c r="AZ2743" s="104"/>
      <c r="BA2743" s="104"/>
      <c r="BB2743" s="104"/>
      <c r="BC2743" s="104"/>
      <c r="BD2743" s="104"/>
      <c r="BE2743" s="104"/>
      <c r="BF2743" s="104"/>
      <c r="BG2743" s="104"/>
      <c r="BH2743" s="104"/>
      <c r="BI2743" s="104"/>
      <c r="BJ2743" s="104"/>
      <c r="BK2743" s="104"/>
      <c r="BL2743" s="104"/>
      <c r="BM2743" s="104"/>
      <c r="BN2743" s="104"/>
      <c r="BO2743" s="104"/>
      <c r="BP2743" s="104"/>
      <c r="BQ2743" s="104"/>
      <c r="BR2743" s="104"/>
      <c r="BS2743" s="104"/>
      <c r="BT2743" s="104"/>
      <c r="BU2743" s="104"/>
      <c r="BV2743" s="104"/>
      <c r="BW2743" s="104"/>
      <c r="BX2743" s="104"/>
      <c r="BY2743" s="104"/>
      <c r="BZ2743" s="104"/>
      <c r="CA2743" s="104"/>
      <c r="CB2743" s="104"/>
      <c r="CC2743" s="104"/>
      <c r="CD2743" s="104"/>
      <c r="CE2743" s="104"/>
      <c r="CF2743" s="104"/>
      <c r="CG2743" s="104"/>
      <c r="CH2743" s="104"/>
      <c r="CI2743" s="104"/>
      <c r="CJ2743" s="104"/>
      <c r="CK2743" s="104"/>
      <c r="CL2743" s="104"/>
      <c r="CM2743" s="104"/>
      <c r="CN2743" s="104"/>
      <c r="CO2743" s="104"/>
      <c r="CP2743" s="104"/>
      <c r="CQ2743" s="104"/>
      <c r="CR2743" s="104"/>
      <c r="CS2743" s="104"/>
      <c r="CT2743" s="104"/>
      <c r="CU2743" s="104"/>
      <c r="CV2743" s="104"/>
      <c r="CW2743" s="104"/>
      <c r="CX2743" s="104"/>
      <c r="CY2743" s="104"/>
      <c r="CZ2743" s="104"/>
      <c r="DA2743" s="104"/>
      <c r="DB2743" s="104"/>
      <c r="DC2743" s="104"/>
      <c r="DD2743" s="104"/>
      <c r="DE2743" s="104"/>
      <c r="DF2743" s="104"/>
      <c r="DG2743" s="104"/>
      <c r="DH2743" s="104"/>
      <c r="DI2743" s="104"/>
      <c r="DJ2743" s="107"/>
    </row>
    <row r="2744" spans="1:114" x14ac:dyDescent="0.2">
      <c r="A2744" s="164"/>
      <c r="B2744" s="165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Q2744" s="116"/>
      <c r="R2744" s="116"/>
      <c r="S2744" s="116"/>
      <c r="T2744" s="116"/>
      <c r="U2744" s="116"/>
      <c r="V2744" s="116"/>
      <c r="W2744" s="116"/>
      <c r="X2744" s="116"/>
      <c r="Y2744" s="122"/>
      <c r="Z2744" s="104"/>
      <c r="AA2744" s="104"/>
      <c r="AB2744" s="104"/>
      <c r="AC2744" s="104"/>
      <c r="AD2744" s="104"/>
      <c r="AE2744" s="104"/>
      <c r="AF2744" s="104"/>
      <c r="AG2744" s="104"/>
      <c r="AH2744" s="104"/>
      <c r="AI2744" s="104"/>
      <c r="AJ2744" s="104"/>
      <c r="AK2744" s="104"/>
      <c r="AL2744" s="104"/>
      <c r="AM2744" s="104"/>
      <c r="AN2744" s="104"/>
      <c r="AO2744" s="104"/>
      <c r="AP2744" s="104"/>
      <c r="AQ2744" s="104"/>
      <c r="AR2744" s="104"/>
      <c r="AS2744" s="104"/>
      <c r="AT2744" s="104"/>
      <c r="AU2744" s="104"/>
      <c r="AV2744" s="104"/>
      <c r="AW2744" s="104"/>
      <c r="AX2744" s="104"/>
      <c r="AY2744" s="104"/>
      <c r="AZ2744" s="104"/>
      <c r="BA2744" s="104"/>
      <c r="BB2744" s="104"/>
      <c r="BC2744" s="104"/>
      <c r="BD2744" s="104"/>
      <c r="BE2744" s="104"/>
      <c r="BF2744" s="104"/>
      <c r="BG2744" s="104"/>
      <c r="BH2744" s="104"/>
      <c r="BI2744" s="104"/>
      <c r="BJ2744" s="104"/>
      <c r="BK2744" s="104"/>
      <c r="BL2744" s="104"/>
      <c r="BM2744" s="104"/>
      <c r="BN2744" s="104"/>
      <c r="BO2744" s="104"/>
      <c r="BP2744" s="104"/>
      <c r="BQ2744" s="104"/>
      <c r="BR2744" s="104"/>
      <c r="BS2744" s="104"/>
      <c r="BT2744" s="104"/>
      <c r="BU2744" s="104"/>
      <c r="BV2744" s="104"/>
      <c r="BW2744" s="104"/>
      <c r="BX2744" s="104"/>
      <c r="BY2744" s="104"/>
      <c r="BZ2744" s="104"/>
      <c r="CA2744" s="104"/>
      <c r="CB2744" s="104"/>
      <c r="CC2744" s="104"/>
      <c r="CD2744" s="104"/>
      <c r="CE2744" s="104"/>
      <c r="CF2744" s="104"/>
      <c r="CG2744" s="104"/>
      <c r="CH2744" s="104"/>
      <c r="CI2744" s="104"/>
      <c r="CJ2744" s="104"/>
      <c r="CK2744" s="104"/>
      <c r="CL2744" s="104"/>
      <c r="CM2744" s="104"/>
      <c r="CN2744" s="104"/>
      <c r="CO2744" s="104"/>
      <c r="CP2744" s="104"/>
      <c r="CQ2744" s="104"/>
      <c r="CR2744" s="104"/>
      <c r="CS2744" s="104"/>
      <c r="CT2744" s="104"/>
      <c r="CU2744" s="104"/>
      <c r="CV2744" s="104"/>
      <c r="CW2744" s="104"/>
      <c r="CX2744" s="104"/>
      <c r="CY2744" s="104"/>
      <c r="CZ2744" s="104"/>
      <c r="DA2744" s="104"/>
      <c r="DB2744" s="104"/>
      <c r="DC2744" s="104"/>
      <c r="DD2744" s="104"/>
      <c r="DE2744" s="104"/>
      <c r="DF2744" s="104"/>
      <c r="DG2744" s="104"/>
      <c r="DH2744" s="104"/>
      <c r="DI2744" s="104"/>
      <c r="DJ2744" s="107"/>
    </row>
    <row r="2745" spans="1:114" x14ac:dyDescent="0.2">
      <c r="A2745" s="164"/>
      <c r="B2745" s="165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Q2745" s="116"/>
      <c r="R2745" s="116"/>
      <c r="S2745" s="116"/>
      <c r="T2745" s="116"/>
      <c r="U2745" s="116"/>
      <c r="V2745" s="116"/>
      <c r="W2745" s="116"/>
      <c r="X2745" s="116"/>
      <c r="Y2745" s="122"/>
      <c r="Z2745" s="104"/>
      <c r="AA2745" s="104"/>
      <c r="AB2745" s="104"/>
      <c r="AC2745" s="104"/>
      <c r="AD2745" s="104"/>
      <c r="AE2745" s="104"/>
      <c r="AF2745" s="104"/>
      <c r="AG2745" s="104"/>
      <c r="AH2745" s="104"/>
      <c r="AI2745" s="104"/>
      <c r="AJ2745" s="104"/>
      <c r="AK2745" s="104"/>
      <c r="AL2745" s="104"/>
      <c r="AM2745" s="104"/>
      <c r="AN2745" s="104"/>
      <c r="AO2745" s="104"/>
      <c r="AP2745" s="104"/>
      <c r="AQ2745" s="104"/>
      <c r="AR2745" s="104"/>
      <c r="AS2745" s="104"/>
      <c r="AT2745" s="104"/>
      <c r="AU2745" s="104"/>
      <c r="AV2745" s="104"/>
      <c r="AW2745" s="104"/>
      <c r="AX2745" s="104"/>
      <c r="AY2745" s="104"/>
      <c r="AZ2745" s="104"/>
      <c r="BA2745" s="104"/>
      <c r="BB2745" s="104"/>
      <c r="BC2745" s="104"/>
      <c r="BD2745" s="104"/>
      <c r="BE2745" s="104"/>
      <c r="BF2745" s="104"/>
      <c r="BG2745" s="104"/>
      <c r="BH2745" s="104"/>
      <c r="BI2745" s="104"/>
      <c r="BJ2745" s="104"/>
      <c r="BK2745" s="104"/>
      <c r="BL2745" s="104"/>
      <c r="BM2745" s="104"/>
      <c r="BN2745" s="104"/>
      <c r="BO2745" s="104"/>
      <c r="BP2745" s="104"/>
      <c r="BQ2745" s="104"/>
      <c r="BR2745" s="104"/>
      <c r="BS2745" s="104"/>
      <c r="BT2745" s="104"/>
      <c r="BU2745" s="104"/>
      <c r="BV2745" s="104"/>
      <c r="BW2745" s="104"/>
      <c r="BX2745" s="104"/>
      <c r="BY2745" s="104"/>
      <c r="BZ2745" s="104"/>
      <c r="CA2745" s="104"/>
      <c r="CB2745" s="104"/>
      <c r="CC2745" s="104"/>
      <c r="CD2745" s="104"/>
      <c r="CE2745" s="104"/>
      <c r="CF2745" s="104"/>
      <c r="CG2745" s="104"/>
      <c r="CH2745" s="104"/>
      <c r="CI2745" s="104"/>
      <c r="CJ2745" s="104"/>
      <c r="CK2745" s="104"/>
      <c r="CL2745" s="104"/>
      <c r="CM2745" s="104"/>
      <c r="CN2745" s="104"/>
      <c r="CO2745" s="104"/>
      <c r="CP2745" s="104"/>
      <c r="CQ2745" s="104"/>
      <c r="CR2745" s="104"/>
      <c r="CS2745" s="104"/>
      <c r="CT2745" s="104"/>
      <c r="CU2745" s="104"/>
      <c r="CV2745" s="104"/>
      <c r="CW2745" s="104"/>
      <c r="CX2745" s="104"/>
      <c r="CY2745" s="104"/>
      <c r="CZ2745" s="104"/>
      <c r="DA2745" s="104"/>
      <c r="DB2745" s="104"/>
      <c r="DC2745" s="104"/>
      <c r="DD2745" s="104"/>
      <c r="DE2745" s="104"/>
      <c r="DF2745" s="104"/>
      <c r="DG2745" s="104"/>
      <c r="DH2745" s="104"/>
      <c r="DI2745" s="104"/>
      <c r="DJ2745" s="107"/>
    </row>
    <row r="2746" spans="1:114" x14ac:dyDescent="0.2">
      <c r="A2746" s="164"/>
      <c r="B2746" s="165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Q2746" s="116"/>
      <c r="R2746" s="116"/>
      <c r="S2746" s="116"/>
      <c r="T2746" s="116"/>
      <c r="U2746" s="116"/>
      <c r="V2746" s="116"/>
      <c r="W2746" s="116"/>
      <c r="X2746" s="116"/>
      <c r="Y2746" s="122"/>
      <c r="Z2746" s="104"/>
      <c r="AA2746" s="104"/>
      <c r="AB2746" s="104"/>
      <c r="AC2746" s="104"/>
      <c r="AD2746" s="104"/>
      <c r="AE2746" s="104"/>
      <c r="AF2746" s="104"/>
      <c r="AG2746" s="104"/>
      <c r="AH2746" s="104"/>
      <c r="AI2746" s="104"/>
      <c r="AJ2746" s="104"/>
      <c r="AK2746" s="104"/>
      <c r="AL2746" s="104"/>
      <c r="AM2746" s="104"/>
      <c r="AN2746" s="104"/>
      <c r="AO2746" s="104"/>
      <c r="AP2746" s="104"/>
      <c r="AQ2746" s="104"/>
      <c r="AR2746" s="104"/>
      <c r="AS2746" s="104"/>
      <c r="AT2746" s="104"/>
      <c r="AU2746" s="104"/>
      <c r="AV2746" s="104"/>
      <c r="AW2746" s="104"/>
      <c r="AX2746" s="104"/>
      <c r="AY2746" s="104"/>
      <c r="AZ2746" s="104"/>
      <c r="BA2746" s="104"/>
      <c r="BB2746" s="104"/>
      <c r="BC2746" s="104"/>
      <c r="BD2746" s="104"/>
      <c r="BE2746" s="104"/>
      <c r="BF2746" s="104"/>
      <c r="BG2746" s="104"/>
      <c r="BH2746" s="104"/>
      <c r="BI2746" s="104"/>
      <c r="BJ2746" s="104"/>
      <c r="BK2746" s="104"/>
      <c r="BL2746" s="104"/>
      <c r="BM2746" s="104"/>
      <c r="BN2746" s="104"/>
      <c r="BO2746" s="104"/>
      <c r="BP2746" s="104"/>
      <c r="BQ2746" s="104"/>
      <c r="BR2746" s="104"/>
      <c r="BS2746" s="104"/>
      <c r="BT2746" s="104"/>
      <c r="BU2746" s="104"/>
      <c r="BV2746" s="104"/>
      <c r="BW2746" s="104"/>
      <c r="BX2746" s="104"/>
      <c r="BY2746" s="104"/>
      <c r="BZ2746" s="104"/>
      <c r="CA2746" s="104"/>
      <c r="CB2746" s="104"/>
      <c r="CC2746" s="104"/>
      <c r="CD2746" s="104"/>
      <c r="CE2746" s="104"/>
      <c r="CF2746" s="104"/>
      <c r="CG2746" s="104"/>
      <c r="CH2746" s="104"/>
      <c r="CI2746" s="104"/>
      <c r="CJ2746" s="104"/>
      <c r="CK2746" s="104"/>
      <c r="CL2746" s="104"/>
      <c r="CM2746" s="104"/>
      <c r="CN2746" s="104"/>
      <c r="CO2746" s="104"/>
      <c r="CP2746" s="104"/>
      <c r="CQ2746" s="104"/>
      <c r="CR2746" s="104"/>
      <c r="CS2746" s="104"/>
      <c r="CT2746" s="104"/>
      <c r="CU2746" s="104"/>
      <c r="CV2746" s="104"/>
      <c r="CW2746" s="104"/>
      <c r="CX2746" s="104"/>
      <c r="CY2746" s="104"/>
      <c r="CZ2746" s="104"/>
      <c r="DA2746" s="104"/>
      <c r="DB2746" s="104"/>
      <c r="DC2746" s="104"/>
      <c r="DD2746" s="104"/>
      <c r="DE2746" s="104"/>
      <c r="DF2746" s="104"/>
      <c r="DG2746" s="104"/>
      <c r="DH2746" s="104"/>
      <c r="DI2746" s="104"/>
      <c r="DJ2746" s="107"/>
    </row>
    <row r="2747" spans="1:114" x14ac:dyDescent="0.2">
      <c r="A2747" s="164"/>
      <c r="B2747" s="165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Q2747" s="116"/>
      <c r="R2747" s="116"/>
      <c r="S2747" s="116"/>
      <c r="T2747" s="116"/>
      <c r="U2747" s="116"/>
      <c r="V2747" s="116"/>
      <c r="W2747" s="116"/>
      <c r="X2747" s="116"/>
      <c r="Y2747" s="122"/>
      <c r="Z2747" s="104"/>
      <c r="AA2747" s="104"/>
      <c r="AB2747" s="104"/>
      <c r="AC2747" s="104"/>
      <c r="AD2747" s="104"/>
      <c r="AE2747" s="104"/>
      <c r="AF2747" s="104"/>
      <c r="AG2747" s="104"/>
      <c r="AH2747" s="104"/>
      <c r="AI2747" s="104"/>
      <c r="AJ2747" s="104"/>
      <c r="AK2747" s="104"/>
      <c r="AL2747" s="104"/>
      <c r="AM2747" s="104"/>
      <c r="AN2747" s="104"/>
      <c r="AO2747" s="104"/>
      <c r="AP2747" s="104"/>
      <c r="AQ2747" s="104"/>
      <c r="AR2747" s="104"/>
      <c r="AS2747" s="104"/>
      <c r="AT2747" s="104"/>
      <c r="AU2747" s="104"/>
      <c r="AV2747" s="104"/>
      <c r="AW2747" s="104"/>
      <c r="AX2747" s="104"/>
      <c r="AY2747" s="104"/>
      <c r="AZ2747" s="104"/>
      <c r="BA2747" s="104"/>
      <c r="BB2747" s="104"/>
      <c r="BC2747" s="104"/>
      <c r="BD2747" s="104"/>
      <c r="BE2747" s="104"/>
      <c r="BF2747" s="104"/>
      <c r="BG2747" s="104"/>
      <c r="BH2747" s="104"/>
      <c r="BI2747" s="104"/>
      <c r="BJ2747" s="104"/>
      <c r="BK2747" s="104"/>
      <c r="BL2747" s="104"/>
      <c r="BM2747" s="104"/>
      <c r="BN2747" s="104"/>
      <c r="BO2747" s="104"/>
      <c r="BP2747" s="104"/>
      <c r="BQ2747" s="104"/>
      <c r="BR2747" s="104"/>
      <c r="BS2747" s="104"/>
      <c r="BT2747" s="104"/>
      <c r="BU2747" s="104"/>
      <c r="BV2747" s="104"/>
      <c r="BW2747" s="104"/>
      <c r="BX2747" s="104"/>
      <c r="BY2747" s="104"/>
      <c r="BZ2747" s="104"/>
      <c r="CA2747" s="104"/>
      <c r="CB2747" s="104"/>
      <c r="CC2747" s="104"/>
      <c r="CD2747" s="104"/>
      <c r="CE2747" s="104"/>
      <c r="CF2747" s="104"/>
      <c r="CG2747" s="104"/>
      <c r="CH2747" s="104"/>
      <c r="CI2747" s="104"/>
      <c r="CJ2747" s="104"/>
      <c r="CK2747" s="104"/>
      <c r="CL2747" s="104"/>
      <c r="CM2747" s="104"/>
      <c r="CN2747" s="104"/>
      <c r="CO2747" s="104"/>
      <c r="CP2747" s="104"/>
      <c r="CQ2747" s="104"/>
      <c r="CR2747" s="104"/>
      <c r="CS2747" s="104"/>
      <c r="CT2747" s="104"/>
      <c r="CU2747" s="104"/>
      <c r="CV2747" s="104"/>
      <c r="CW2747" s="104"/>
      <c r="CX2747" s="104"/>
      <c r="CY2747" s="104"/>
      <c r="CZ2747" s="104"/>
      <c r="DA2747" s="104"/>
      <c r="DB2747" s="104"/>
      <c r="DC2747" s="104"/>
      <c r="DD2747" s="104"/>
      <c r="DE2747" s="104"/>
      <c r="DF2747" s="104"/>
      <c r="DG2747" s="104"/>
      <c r="DH2747" s="104"/>
      <c r="DI2747" s="104"/>
      <c r="DJ2747" s="107"/>
    </row>
    <row r="2748" spans="1:114" x14ac:dyDescent="0.2">
      <c r="A2748" s="164"/>
      <c r="B2748" s="165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Q2748" s="116"/>
      <c r="R2748" s="116"/>
      <c r="S2748" s="116"/>
      <c r="T2748" s="116"/>
      <c r="U2748" s="116"/>
      <c r="V2748" s="116"/>
      <c r="W2748" s="116"/>
      <c r="X2748" s="116"/>
      <c r="Y2748" s="122"/>
      <c r="Z2748" s="104"/>
      <c r="AA2748" s="104"/>
      <c r="AB2748" s="104"/>
      <c r="AC2748" s="104"/>
      <c r="AD2748" s="104"/>
      <c r="AE2748" s="104"/>
      <c r="AF2748" s="104"/>
      <c r="AG2748" s="104"/>
      <c r="AH2748" s="104"/>
      <c r="AI2748" s="104"/>
      <c r="AJ2748" s="104"/>
      <c r="AK2748" s="104"/>
      <c r="AL2748" s="104"/>
      <c r="AM2748" s="104"/>
      <c r="AN2748" s="104"/>
      <c r="AO2748" s="104"/>
      <c r="AP2748" s="104"/>
      <c r="AQ2748" s="104"/>
      <c r="AR2748" s="104"/>
      <c r="AS2748" s="104"/>
      <c r="AT2748" s="104"/>
      <c r="AU2748" s="104"/>
      <c r="AV2748" s="104"/>
      <c r="AW2748" s="104"/>
      <c r="AX2748" s="104"/>
      <c r="AY2748" s="104"/>
      <c r="AZ2748" s="104"/>
      <c r="BA2748" s="104"/>
      <c r="BB2748" s="104"/>
      <c r="BC2748" s="104"/>
      <c r="BD2748" s="104"/>
      <c r="BE2748" s="104"/>
      <c r="BF2748" s="104"/>
      <c r="BG2748" s="104"/>
      <c r="BH2748" s="104"/>
      <c r="BI2748" s="104"/>
      <c r="BJ2748" s="104"/>
      <c r="BK2748" s="104"/>
      <c r="BL2748" s="104"/>
      <c r="BM2748" s="104"/>
      <c r="BN2748" s="104"/>
      <c r="BO2748" s="104"/>
      <c r="BP2748" s="104"/>
      <c r="BQ2748" s="104"/>
      <c r="BR2748" s="104"/>
      <c r="BS2748" s="104"/>
      <c r="BT2748" s="104"/>
      <c r="BU2748" s="104"/>
      <c r="BV2748" s="104"/>
      <c r="BW2748" s="104"/>
      <c r="BX2748" s="104"/>
      <c r="BY2748" s="104"/>
      <c r="BZ2748" s="104"/>
      <c r="CA2748" s="104"/>
      <c r="CB2748" s="104"/>
      <c r="CC2748" s="104"/>
      <c r="CD2748" s="104"/>
      <c r="CE2748" s="104"/>
      <c r="CF2748" s="104"/>
      <c r="CG2748" s="104"/>
      <c r="CH2748" s="104"/>
      <c r="CI2748" s="104"/>
      <c r="CJ2748" s="104"/>
      <c r="CK2748" s="104"/>
      <c r="CL2748" s="104"/>
      <c r="CM2748" s="104"/>
      <c r="CN2748" s="104"/>
      <c r="CO2748" s="104"/>
      <c r="CP2748" s="104"/>
      <c r="CQ2748" s="104"/>
      <c r="CR2748" s="104"/>
      <c r="CS2748" s="104"/>
      <c r="CT2748" s="104"/>
      <c r="CU2748" s="104"/>
      <c r="CV2748" s="104"/>
      <c r="CW2748" s="104"/>
      <c r="CX2748" s="104"/>
      <c r="CY2748" s="104"/>
      <c r="CZ2748" s="104"/>
      <c r="DA2748" s="104"/>
      <c r="DB2748" s="104"/>
      <c r="DC2748" s="104"/>
      <c r="DD2748" s="104"/>
      <c r="DE2748" s="104"/>
      <c r="DF2748" s="104"/>
      <c r="DG2748" s="104"/>
      <c r="DH2748" s="104"/>
      <c r="DI2748" s="104"/>
      <c r="DJ2748" s="107"/>
    </row>
    <row r="2749" spans="1:114" x14ac:dyDescent="0.2">
      <c r="A2749" s="164"/>
      <c r="B2749" s="165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Q2749" s="116"/>
      <c r="R2749" s="116"/>
      <c r="S2749" s="116"/>
      <c r="T2749" s="116"/>
      <c r="U2749" s="116"/>
      <c r="V2749" s="116"/>
      <c r="W2749" s="116"/>
      <c r="X2749" s="116"/>
      <c r="Y2749" s="122"/>
      <c r="Z2749" s="104"/>
      <c r="AA2749" s="104"/>
      <c r="AB2749" s="104"/>
      <c r="AC2749" s="104"/>
      <c r="AD2749" s="104"/>
      <c r="AE2749" s="104"/>
      <c r="AF2749" s="104"/>
      <c r="AG2749" s="104"/>
      <c r="AH2749" s="104"/>
      <c r="AI2749" s="104"/>
      <c r="AJ2749" s="104"/>
      <c r="AK2749" s="104"/>
      <c r="AL2749" s="104"/>
      <c r="AM2749" s="104"/>
      <c r="AN2749" s="104"/>
      <c r="AO2749" s="104"/>
      <c r="AP2749" s="104"/>
      <c r="AQ2749" s="104"/>
      <c r="AR2749" s="104"/>
      <c r="AS2749" s="104"/>
      <c r="AT2749" s="104"/>
      <c r="AU2749" s="104"/>
      <c r="AV2749" s="104"/>
      <c r="AW2749" s="104"/>
      <c r="AX2749" s="104"/>
      <c r="AY2749" s="104"/>
      <c r="AZ2749" s="104"/>
      <c r="BA2749" s="104"/>
      <c r="BB2749" s="104"/>
      <c r="BC2749" s="104"/>
      <c r="BD2749" s="104"/>
      <c r="BE2749" s="104"/>
      <c r="BF2749" s="104"/>
      <c r="BG2749" s="104"/>
      <c r="BH2749" s="104"/>
      <c r="BI2749" s="104"/>
      <c r="BJ2749" s="104"/>
      <c r="BK2749" s="104"/>
      <c r="BL2749" s="104"/>
      <c r="BM2749" s="104"/>
      <c r="BN2749" s="104"/>
      <c r="BO2749" s="104"/>
      <c r="BP2749" s="104"/>
      <c r="BQ2749" s="104"/>
      <c r="BR2749" s="104"/>
      <c r="BS2749" s="104"/>
      <c r="BT2749" s="104"/>
      <c r="BU2749" s="104"/>
      <c r="BV2749" s="104"/>
      <c r="BW2749" s="104"/>
      <c r="BX2749" s="104"/>
      <c r="BY2749" s="104"/>
      <c r="BZ2749" s="104"/>
      <c r="CA2749" s="104"/>
      <c r="CB2749" s="104"/>
      <c r="CC2749" s="104"/>
      <c r="CD2749" s="104"/>
      <c r="CE2749" s="104"/>
      <c r="CF2749" s="104"/>
      <c r="CG2749" s="104"/>
      <c r="CH2749" s="104"/>
      <c r="CI2749" s="104"/>
      <c r="CJ2749" s="104"/>
      <c r="CK2749" s="104"/>
      <c r="CL2749" s="104"/>
      <c r="CM2749" s="104"/>
      <c r="CN2749" s="104"/>
      <c r="CO2749" s="104"/>
      <c r="CP2749" s="104"/>
      <c r="CQ2749" s="104"/>
      <c r="CR2749" s="104"/>
      <c r="CS2749" s="104"/>
      <c r="CT2749" s="104"/>
      <c r="CU2749" s="104"/>
      <c r="CV2749" s="104"/>
      <c r="CW2749" s="104"/>
      <c r="CX2749" s="104"/>
      <c r="CY2749" s="104"/>
      <c r="CZ2749" s="104"/>
      <c r="DA2749" s="104"/>
      <c r="DB2749" s="104"/>
      <c r="DC2749" s="104"/>
      <c r="DD2749" s="104"/>
      <c r="DE2749" s="104"/>
      <c r="DF2749" s="104"/>
      <c r="DG2749" s="104"/>
      <c r="DH2749" s="104"/>
      <c r="DI2749" s="104"/>
      <c r="DJ2749" s="107"/>
    </row>
    <row r="2750" spans="1:114" x14ac:dyDescent="0.2">
      <c r="A2750" s="164"/>
      <c r="B2750" s="165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Q2750" s="116"/>
      <c r="R2750" s="116"/>
      <c r="S2750" s="116"/>
      <c r="T2750" s="116"/>
      <c r="U2750" s="116"/>
      <c r="V2750" s="116"/>
      <c r="W2750" s="116"/>
      <c r="X2750" s="116"/>
      <c r="Y2750" s="122"/>
      <c r="Z2750" s="104"/>
      <c r="AA2750" s="104"/>
      <c r="AB2750" s="104"/>
      <c r="AC2750" s="104"/>
      <c r="AD2750" s="104"/>
      <c r="AE2750" s="104"/>
      <c r="AF2750" s="104"/>
      <c r="AG2750" s="104"/>
      <c r="AH2750" s="104"/>
      <c r="AI2750" s="104"/>
      <c r="AJ2750" s="104"/>
      <c r="AK2750" s="104"/>
      <c r="AL2750" s="104"/>
      <c r="AM2750" s="104"/>
      <c r="AN2750" s="104"/>
      <c r="AO2750" s="104"/>
      <c r="AP2750" s="104"/>
      <c r="AQ2750" s="104"/>
      <c r="AR2750" s="104"/>
      <c r="AS2750" s="104"/>
      <c r="AT2750" s="104"/>
      <c r="AU2750" s="104"/>
      <c r="AV2750" s="104"/>
      <c r="AW2750" s="104"/>
      <c r="AX2750" s="104"/>
      <c r="AY2750" s="104"/>
      <c r="AZ2750" s="104"/>
      <c r="BA2750" s="104"/>
      <c r="BB2750" s="104"/>
      <c r="BC2750" s="104"/>
      <c r="BD2750" s="104"/>
      <c r="BE2750" s="104"/>
      <c r="BF2750" s="104"/>
      <c r="BG2750" s="104"/>
      <c r="BH2750" s="104"/>
      <c r="BI2750" s="104"/>
      <c r="BJ2750" s="104"/>
      <c r="BK2750" s="104"/>
      <c r="BL2750" s="104"/>
      <c r="BM2750" s="104"/>
      <c r="BN2750" s="104"/>
      <c r="BO2750" s="104"/>
      <c r="BP2750" s="104"/>
      <c r="BQ2750" s="104"/>
      <c r="BR2750" s="104"/>
      <c r="BS2750" s="104"/>
      <c r="BT2750" s="104"/>
      <c r="BU2750" s="104"/>
      <c r="BV2750" s="104"/>
      <c r="BW2750" s="104"/>
      <c r="BX2750" s="104"/>
      <c r="BY2750" s="104"/>
      <c r="BZ2750" s="104"/>
      <c r="CA2750" s="104"/>
      <c r="CB2750" s="104"/>
      <c r="CC2750" s="104"/>
      <c r="CD2750" s="104"/>
      <c r="CE2750" s="104"/>
      <c r="CF2750" s="104"/>
      <c r="CG2750" s="104"/>
      <c r="CH2750" s="104"/>
      <c r="CI2750" s="104"/>
      <c r="CJ2750" s="104"/>
      <c r="CK2750" s="104"/>
      <c r="CL2750" s="104"/>
      <c r="CM2750" s="104"/>
      <c r="CN2750" s="104"/>
      <c r="CO2750" s="104"/>
      <c r="CP2750" s="104"/>
      <c r="CQ2750" s="104"/>
      <c r="CR2750" s="104"/>
      <c r="CS2750" s="104"/>
      <c r="CT2750" s="104"/>
      <c r="CU2750" s="104"/>
      <c r="CV2750" s="104"/>
      <c r="CW2750" s="104"/>
      <c r="CX2750" s="104"/>
      <c r="CY2750" s="104"/>
      <c r="CZ2750" s="104"/>
      <c r="DA2750" s="104"/>
      <c r="DB2750" s="104"/>
      <c r="DC2750" s="104"/>
      <c r="DD2750" s="104"/>
      <c r="DE2750" s="104"/>
      <c r="DF2750" s="104"/>
      <c r="DG2750" s="104"/>
      <c r="DH2750" s="104"/>
      <c r="DI2750" s="104"/>
      <c r="DJ2750" s="107"/>
    </row>
    <row r="2751" spans="1:114" x14ac:dyDescent="0.2">
      <c r="A2751" s="164"/>
      <c r="B2751" s="165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Q2751" s="116"/>
      <c r="R2751" s="116"/>
      <c r="S2751" s="116"/>
      <c r="T2751" s="116"/>
      <c r="U2751" s="116"/>
      <c r="V2751" s="116"/>
      <c r="W2751" s="116"/>
      <c r="X2751" s="116"/>
      <c r="Y2751" s="122"/>
      <c r="Z2751" s="104"/>
      <c r="AA2751" s="104"/>
      <c r="AB2751" s="104"/>
      <c r="AC2751" s="104"/>
      <c r="AD2751" s="104"/>
      <c r="AE2751" s="104"/>
      <c r="AF2751" s="104"/>
      <c r="AG2751" s="104"/>
      <c r="AH2751" s="104"/>
      <c r="AI2751" s="104"/>
      <c r="AJ2751" s="104"/>
      <c r="AK2751" s="104"/>
      <c r="AL2751" s="104"/>
      <c r="AM2751" s="104"/>
      <c r="AN2751" s="104"/>
      <c r="AO2751" s="104"/>
      <c r="AP2751" s="104"/>
      <c r="AQ2751" s="104"/>
      <c r="AR2751" s="104"/>
      <c r="AS2751" s="104"/>
      <c r="AT2751" s="104"/>
      <c r="AU2751" s="104"/>
      <c r="AV2751" s="104"/>
      <c r="AW2751" s="104"/>
      <c r="AX2751" s="104"/>
      <c r="AY2751" s="104"/>
      <c r="AZ2751" s="104"/>
      <c r="BA2751" s="104"/>
      <c r="BB2751" s="104"/>
      <c r="BC2751" s="104"/>
      <c r="BD2751" s="104"/>
      <c r="BE2751" s="104"/>
      <c r="BF2751" s="104"/>
      <c r="BG2751" s="104"/>
      <c r="BH2751" s="104"/>
      <c r="BI2751" s="104"/>
      <c r="BJ2751" s="104"/>
      <c r="BK2751" s="104"/>
      <c r="BL2751" s="104"/>
      <c r="BM2751" s="104"/>
      <c r="BN2751" s="104"/>
      <c r="BO2751" s="104"/>
      <c r="BP2751" s="104"/>
      <c r="BQ2751" s="104"/>
      <c r="BR2751" s="104"/>
      <c r="BS2751" s="104"/>
      <c r="BT2751" s="104"/>
      <c r="BU2751" s="104"/>
      <c r="BV2751" s="104"/>
      <c r="BW2751" s="104"/>
      <c r="BX2751" s="104"/>
      <c r="BY2751" s="104"/>
      <c r="BZ2751" s="104"/>
      <c r="CA2751" s="104"/>
      <c r="CB2751" s="104"/>
      <c r="CC2751" s="104"/>
      <c r="CD2751" s="104"/>
      <c r="CE2751" s="104"/>
      <c r="CF2751" s="104"/>
      <c r="CG2751" s="104"/>
      <c r="CH2751" s="104"/>
      <c r="CI2751" s="104"/>
      <c r="CJ2751" s="104"/>
      <c r="CK2751" s="104"/>
      <c r="CL2751" s="104"/>
      <c r="CM2751" s="104"/>
      <c r="CN2751" s="104"/>
      <c r="CO2751" s="104"/>
      <c r="CP2751" s="104"/>
      <c r="CQ2751" s="104"/>
      <c r="CR2751" s="104"/>
      <c r="CS2751" s="104"/>
      <c r="CT2751" s="104"/>
      <c r="CU2751" s="104"/>
      <c r="CV2751" s="104"/>
      <c r="CW2751" s="104"/>
      <c r="CX2751" s="104"/>
      <c r="CY2751" s="104"/>
      <c r="CZ2751" s="104"/>
      <c r="DA2751" s="104"/>
      <c r="DB2751" s="104"/>
      <c r="DC2751" s="104"/>
      <c r="DD2751" s="104"/>
      <c r="DE2751" s="104"/>
      <c r="DF2751" s="104"/>
      <c r="DG2751" s="104"/>
      <c r="DH2751" s="104"/>
      <c r="DI2751" s="104"/>
      <c r="DJ2751" s="107"/>
    </row>
    <row r="2752" spans="1:114" x14ac:dyDescent="0.2">
      <c r="A2752" s="164"/>
      <c r="B2752" s="165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Q2752" s="116"/>
      <c r="R2752" s="116"/>
      <c r="S2752" s="116"/>
      <c r="T2752" s="116"/>
      <c r="U2752" s="116"/>
      <c r="V2752" s="116"/>
      <c r="W2752" s="116"/>
      <c r="X2752" s="116"/>
      <c r="Y2752" s="122"/>
      <c r="Z2752" s="104"/>
      <c r="AA2752" s="104"/>
      <c r="AB2752" s="104"/>
      <c r="AC2752" s="104"/>
      <c r="AD2752" s="104"/>
      <c r="AE2752" s="104"/>
      <c r="AF2752" s="104"/>
      <c r="AG2752" s="104"/>
      <c r="AH2752" s="104"/>
      <c r="AI2752" s="104"/>
      <c r="AJ2752" s="104"/>
      <c r="AK2752" s="104"/>
      <c r="AL2752" s="104"/>
      <c r="AM2752" s="104"/>
      <c r="AN2752" s="104"/>
      <c r="AO2752" s="104"/>
      <c r="AP2752" s="104"/>
      <c r="AQ2752" s="104"/>
      <c r="AR2752" s="104"/>
      <c r="AS2752" s="104"/>
      <c r="AT2752" s="104"/>
      <c r="AU2752" s="104"/>
      <c r="AV2752" s="104"/>
      <c r="AW2752" s="104"/>
      <c r="AX2752" s="104"/>
      <c r="AY2752" s="104"/>
      <c r="AZ2752" s="104"/>
      <c r="BA2752" s="104"/>
      <c r="BB2752" s="104"/>
      <c r="BC2752" s="104"/>
      <c r="BD2752" s="104"/>
      <c r="BE2752" s="104"/>
      <c r="BF2752" s="104"/>
      <c r="BG2752" s="104"/>
      <c r="BH2752" s="104"/>
      <c r="BI2752" s="104"/>
      <c r="BJ2752" s="104"/>
      <c r="BK2752" s="104"/>
      <c r="BL2752" s="104"/>
      <c r="BM2752" s="104"/>
      <c r="BN2752" s="104"/>
      <c r="BO2752" s="104"/>
      <c r="BP2752" s="104"/>
      <c r="BQ2752" s="104"/>
      <c r="BR2752" s="104"/>
      <c r="BS2752" s="104"/>
      <c r="BT2752" s="104"/>
      <c r="BU2752" s="104"/>
      <c r="BV2752" s="104"/>
      <c r="BW2752" s="104"/>
      <c r="BX2752" s="104"/>
      <c r="BY2752" s="104"/>
      <c r="BZ2752" s="104"/>
      <c r="CA2752" s="104"/>
      <c r="CB2752" s="104"/>
      <c r="CC2752" s="104"/>
      <c r="CD2752" s="104"/>
      <c r="CE2752" s="104"/>
      <c r="CF2752" s="104"/>
      <c r="CG2752" s="104"/>
      <c r="CH2752" s="104"/>
      <c r="CI2752" s="104"/>
      <c r="CJ2752" s="104"/>
      <c r="CK2752" s="104"/>
      <c r="CL2752" s="104"/>
      <c r="CM2752" s="104"/>
      <c r="CN2752" s="104"/>
      <c r="CO2752" s="104"/>
      <c r="CP2752" s="104"/>
      <c r="CQ2752" s="104"/>
      <c r="CR2752" s="104"/>
      <c r="CS2752" s="104"/>
      <c r="CT2752" s="104"/>
      <c r="CU2752" s="104"/>
      <c r="CV2752" s="104"/>
      <c r="CW2752" s="104"/>
      <c r="CX2752" s="104"/>
      <c r="CY2752" s="104"/>
      <c r="CZ2752" s="104"/>
      <c r="DA2752" s="104"/>
      <c r="DB2752" s="104"/>
      <c r="DC2752" s="104"/>
      <c r="DD2752" s="104"/>
      <c r="DE2752" s="104"/>
      <c r="DF2752" s="104"/>
      <c r="DG2752" s="104"/>
      <c r="DH2752" s="104"/>
      <c r="DI2752" s="104"/>
      <c r="DJ2752" s="107"/>
    </row>
    <row r="2753" spans="1:114" x14ac:dyDescent="0.2">
      <c r="A2753" s="164"/>
      <c r="B2753" s="165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Q2753" s="116"/>
      <c r="R2753" s="116"/>
      <c r="S2753" s="116"/>
      <c r="T2753" s="116"/>
      <c r="U2753" s="116"/>
      <c r="V2753" s="116"/>
      <c r="W2753" s="116"/>
      <c r="X2753" s="116"/>
      <c r="Y2753" s="122"/>
      <c r="Z2753" s="104"/>
      <c r="AA2753" s="104"/>
      <c r="AB2753" s="104"/>
      <c r="AC2753" s="104"/>
      <c r="AD2753" s="104"/>
      <c r="AE2753" s="104"/>
      <c r="AF2753" s="104"/>
      <c r="AG2753" s="104"/>
      <c r="AH2753" s="104"/>
      <c r="AI2753" s="104"/>
      <c r="AJ2753" s="104"/>
      <c r="AK2753" s="104"/>
      <c r="AL2753" s="104"/>
      <c r="AM2753" s="104"/>
      <c r="AN2753" s="104"/>
      <c r="AO2753" s="104"/>
      <c r="AP2753" s="104"/>
      <c r="AQ2753" s="104"/>
      <c r="AR2753" s="104"/>
      <c r="AS2753" s="104"/>
      <c r="AT2753" s="104"/>
      <c r="AU2753" s="104"/>
      <c r="AV2753" s="104"/>
      <c r="AW2753" s="104"/>
      <c r="AX2753" s="104"/>
      <c r="AY2753" s="104"/>
      <c r="AZ2753" s="104"/>
      <c r="BA2753" s="104"/>
      <c r="BB2753" s="104"/>
      <c r="BC2753" s="104"/>
      <c r="BD2753" s="104"/>
      <c r="BE2753" s="104"/>
      <c r="BF2753" s="104"/>
      <c r="BG2753" s="104"/>
      <c r="BH2753" s="104"/>
      <c r="BI2753" s="104"/>
      <c r="BJ2753" s="104"/>
      <c r="BK2753" s="104"/>
      <c r="BL2753" s="104"/>
      <c r="BM2753" s="104"/>
      <c r="BN2753" s="104"/>
      <c r="BO2753" s="104"/>
      <c r="BP2753" s="104"/>
      <c r="BQ2753" s="104"/>
      <c r="BR2753" s="104"/>
      <c r="BS2753" s="104"/>
      <c r="BT2753" s="104"/>
      <c r="BU2753" s="104"/>
      <c r="BV2753" s="104"/>
      <c r="BW2753" s="104"/>
      <c r="BX2753" s="104"/>
      <c r="BY2753" s="104"/>
      <c r="BZ2753" s="104"/>
      <c r="CA2753" s="104"/>
      <c r="CB2753" s="104"/>
      <c r="CC2753" s="104"/>
      <c r="CD2753" s="104"/>
      <c r="CE2753" s="104"/>
      <c r="CF2753" s="104"/>
      <c r="CG2753" s="104"/>
      <c r="CH2753" s="104"/>
      <c r="CI2753" s="104"/>
      <c r="CJ2753" s="104"/>
      <c r="CK2753" s="104"/>
      <c r="CL2753" s="104"/>
      <c r="CM2753" s="104"/>
      <c r="CN2753" s="104"/>
      <c r="CO2753" s="104"/>
      <c r="CP2753" s="104"/>
      <c r="CQ2753" s="104"/>
      <c r="CR2753" s="104"/>
      <c r="CS2753" s="104"/>
      <c r="CT2753" s="104"/>
      <c r="CU2753" s="104"/>
      <c r="CV2753" s="104"/>
      <c r="CW2753" s="104"/>
      <c r="CX2753" s="104"/>
      <c r="CY2753" s="104"/>
      <c r="CZ2753" s="104"/>
      <c r="DA2753" s="104"/>
      <c r="DB2753" s="104"/>
      <c r="DC2753" s="104"/>
      <c r="DD2753" s="104"/>
      <c r="DE2753" s="104"/>
      <c r="DF2753" s="104"/>
      <c r="DG2753" s="104"/>
      <c r="DH2753" s="104"/>
      <c r="DI2753" s="104"/>
      <c r="DJ2753" s="107"/>
    </row>
    <row r="2754" spans="1:114" x14ac:dyDescent="0.2">
      <c r="A2754" s="164"/>
      <c r="B2754" s="165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22"/>
      <c r="Z2754" s="104"/>
      <c r="AA2754" s="104"/>
      <c r="AB2754" s="104"/>
      <c r="AC2754" s="104"/>
      <c r="AD2754" s="104"/>
      <c r="AE2754" s="104"/>
      <c r="AF2754" s="104"/>
      <c r="AG2754" s="104"/>
      <c r="AH2754" s="104"/>
      <c r="AI2754" s="104"/>
      <c r="AJ2754" s="104"/>
      <c r="AK2754" s="104"/>
      <c r="AL2754" s="104"/>
      <c r="AM2754" s="104"/>
      <c r="AN2754" s="104"/>
      <c r="AO2754" s="104"/>
      <c r="AP2754" s="104"/>
      <c r="AQ2754" s="104"/>
      <c r="AR2754" s="104"/>
      <c r="AS2754" s="104"/>
      <c r="AT2754" s="104"/>
      <c r="AU2754" s="104"/>
      <c r="AV2754" s="104"/>
      <c r="AW2754" s="104"/>
      <c r="AX2754" s="104"/>
      <c r="AY2754" s="104"/>
      <c r="AZ2754" s="104"/>
      <c r="BA2754" s="104"/>
      <c r="BB2754" s="104"/>
      <c r="BC2754" s="104"/>
      <c r="BD2754" s="104"/>
      <c r="BE2754" s="104"/>
      <c r="BF2754" s="104"/>
      <c r="BG2754" s="104"/>
      <c r="BH2754" s="104"/>
      <c r="BI2754" s="104"/>
      <c r="BJ2754" s="104"/>
      <c r="BK2754" s="104"/>
      <c r="BL2754" s="104"/>
      <c r="BM2754" s="104"/>
      <c r="BN2754" s="104"/>
      <c r="BO2754" s="104"/>
      <c r="BP2754" s="104"/>
      <c r="BQ2754" s="104"/>
      <c r="BR2754" s="104"/>
      <c r="BS2754" s="104"/>
      <c r="BT2754" s="104"/>
      <c r="BU2754" s="104"/>
      <c r="BV2754" s="104"/>
      <c r="BW2754" s="104"/>
      <c r="BX2754" s="104"/>
      <c r="BY2754" s="104"/>
      <c r="BZ2754" s="104"/>
      <c r="CA2754" s="104"/>
      <c r="CB2754" s="104"/>
      <c r="CC2754" s="104"/>
      <c r="CD2754" s="104"/>
      <c r="CE2754" s="104"/>
      <c r="CF2754" s="104"/>
      <c r="CG2754" s="104"/>
      <c r="CH2754" s="104"/>
      <c r="CI2754" s="104"/>
      <c r="CJ2754" s="104"/>
      <c r="CK2754" s="104"/>
      <c r="CL2754" s="104"/>
      <c r="CM2754" s="104"/>
      <c r="CN2754" s="104"/>
      <c r="CO2754" s="104"/>
      <c r="CP2754" s="104"/>
      <c r="CQ2754" s="104"/>
      <c r="CR2754" s="104"/>
      <c r="CS2754" s="104"/>
      <c r="CT2754" s="104"/>
      <c r="CU2754" s="104"/>
      <c r="CV2754" s="104"/>
      <c r="CW2754" s="104"/>
      <c r="CX2754" s="104"/>
      <c r="CY2754" s="104"/>
      <c r="CZ2754" s="104"/>
      <c r="DA2754" s="104"/>
      <c r="DB2754" s="104"/>
      <c r="DC2754" s="104"/>
      <c r="DD2754" s="104"/>
      <c r="DE2754" s="104"/>
      <c r="DF2754" s="104"/>
      <c r="DG2754" s="104"/>
      <c r="DH2754" s="104"/>
      <c r="DI2754" s="104"/>
      <c r="DJ2754" s="107"/>
    </row>
    <row r="2755" spans="1:114" x14ac:dyDescent="0.2">
      <c r="A2755" s="164"/>
      <c r="B2755" s="165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22"/>
      <c r="Z2755" s="104"/>
      <c r="AA2755" s="104"/>
      <c r="AB2755" s="104"/>
      <c r="AC2755" s="104"/>
      <c r="AD2755" s="104"/>
      <c r="AE2755" s="104"/>
      <c r="AF2755" s="104"/>
      <c r="AG2755" s="104"/>
      <c r="AH2755" s="104"/>
      <c r="AI2755" s="104"/>
      <c r="AJ2755" s="104"/>
      <c r="AK2755" s="104"/>
      <c r="AL2755" s="104"/>
      <c r="AM2755" s="104"/>
      <c r="AN2755" s="104"/>
      <c r="AO2755" s="104"/>
      <c r="AP2755" s="104"/>
      <c r="AQ2755" s="104"/>
      <c r="AR2755" s="104"/>
      <c r="AS2755" s="104"/>
      <c r="AT2755" s="104"/>
      <c r="AU2755" s="104"/>
      <c r="AV2755" s="104"/>
      <c r="AW2755" s="104"/>
      <c r="AX2755" s="104"/>
      <c r="AY2755" s="104"/>
      <c r="AZ2755" s="104"/>
      <c r="BA2755" s="104"/>
      <c r="BB2755" s="104"/>
      <c r="BC2755" s="104"/>
      <c r="BD2755" s="104"/>
      <c r="BE2755" s="104"/>
      <c r="BF2755" s="104"/>
      <c r="BG2755" s="104"/>
      <c r="BH2755" s="104"/>
      <c r="BI2755" s="104"/>
      <c r="BJ2755" s="104"/>
      <c r="BK2755" s="104"/>
      <c r="BL2755" s="104"/>
      <c r="BM2755" s="104"/>
      <c r="BN2755" s="104"/>
      <c r="BO2755" s="104"/>
      <c r="BP2755" s="104"/>
      <c r="BQ2755" s="104"/>
      <c r="BR2755" s="104"/>
      <c r="BS2755" s="104"/>
      <c r="BT2755" s="104"/>
      <c r="BU2755" s="104"/>
      <c r="BV2755" s="104"/>
      <c r="BW2755" s="104"/>
      <c r="BX2755" s="104"/>
      <c r="BY2755" s="104"/>
      <c r="BZ2755" s="104"/>
      <c r="CA2755" s="104"/>
      <c r="CB2755" s="104"/>
      <c r="CC2755" s="104"/>
      <c r="CD2755" s="104"/>
      <c r="CE2755" s="104"/>
      <c r="CF2755" s="104"/>
      <c r="CG2755" s="104"/>
      <c r="CH2755" s="104"/>
      <c r="CI2755" s="104"/>
      <c r="CJ2755" s="104"/>
      <c r="CK2755" s="104"/>
      <c r="CL2755" s="104"/>
      <c r="CM2755" s="104"/>
      <c r="CN2755" s="104"/>
      <c r="CO2755" s="104"/>
      <c r="CP2755" s="104"/>
      <c r="CQ2755" s="104"/>
      <c r="CR2755" s="104"/>
      <c r="CS2755" s="104"/>
      <c r="CT2755" s="104"/>
      <c r="CU2755" s="104"/>
      <c r="CV2755" s="104"/>
      <c r="CW2755" s="104"/>
      <c r="CX2755" s="104"/>
      <c r="CY2755" s="104"/>
      <c r="CZ2755" s="104"/>
      <c r="DA2755" s="104"/>
      <c r="DB2755" s="104"/>
      <c r="DC2755" s="104"/>
      <c r="DD2755" s="104"/>
      <c r="DE2755" s="104"/>
      <c r="DF2755" s="104"/>
      <c r="DG2755" s="104"/>
      <c r="DH2755" s="104"/>
      <c r="DI2755" s="104"/>
      <c r="DJ2755" s="107"/>
    </row>
    <row r="2756" spans="1:114" x14ac:dyDescent="0.2">
      <c r="A2756" s="164"/>
      <c r="B2756" s="165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22"/>
      <c r="Z2756" s="104"/>
      <c r="AA2756" s="104"/>
      <c r="AB2756" s="104"/>
      <c r="AC2756" s="104"/>
      <c r="AD2756" s="104"/>
      <c r="AE2756" s="104"/>
      <c r="AF2756" s="104"/>
      <c r="AG2756" s="104"/>
      <c r="AH2756" s="104"/>
      <c r="AI2756" s="104"/>
      <c r="AJ2756" s="104"/>
      <c r="AK2756" s="104"/>
      <c r="AL2756" s="104"/>
      <c r="AM2756" s="104"/>
      <c r="AN2756" s="104"/>
      <c r="AO2756" s="104"/>
      <c r="AP2756" s="104"/>
      <c r="AQ2756" s="104"/>
      <c r="AR2756" s="104"/>
      <c r="AS2756" s="104"/>
      <c r="AT2756" s="104"/>
      <c r="AU2756" s="104"/>
      <c r="AV2756" s="104"/>
      <c r="AW2756" s="104"/>
      <c r="AX2756" s="104"/>
      <c r="AY2756" s="104"/>
      <c r="AZ2756" s="104"/>
      <c r="BA2756" s="104"/>
      <c r="BB2756" s="104"/>
      <c r="BC2756" s="104"/>
      <c r="BD2756" s="104"/>
      <c r="BE2756" s="104"/>
      <c r="BF2756" s="104"/>
      <c r="BG2756" s="104"/>
      <c r="BH2756" s="104"/>
      <c r="BI2756" s="104"/>
      <c r="BJ2756" s="104"/>
      <c r="BK2756" s="104"/>
      <c r="BL2756" s="104"/>
      <c r="BM2756" s="104"/>
      <c r="BN2756" s="104"/>
      <c r="BO2756" s="104"/>
      <c r="BP2756" s="104"/>
      <c r="BQ2756" s="104"/>
      <c r="BR2756" s="104"/>
      <c r="BS2756" s="104"/>
      <c r="BT2756" s="104"/>
      <c r="BU2756" s="104"/>
      <c r="BV2756" s="104"/>
      <c r="BW2756" s="104"/>
      <c r="BX2756" s="104"/>
      <c r="BY2756" s="104"/>
      <c r="BZ2756" s="104"/>
      <c r="CA2756" s="104"/>
      <c r="CB2756" s="104"/>
      <c r="CC2756" s="104"/>
      <c r="CD2756" s="104"/>
      <c r="CE2756" s="104"/>
      <c r="CF2756" s="104"/>
      <c r="CG2756" s="104"/>
      <c r="CH2756" s="104"/>
      <c r="CI2756" s="104"/>
      <c r="CJ2756" s="104"/>
      <c r="CK2756" s="104"/>
      <c r="CL2756" s="104"/>
      <c r="CM2756" s="104"/>
      <c r="CN2756" s="104"/>
      <c r="CO2756" s="104"/>
      <c r="CP2756" s="104"/>
      <c r="CQ2756" s="104"/>
      <c r="CR2756" s="104"/>
      <c r="CS2756" s="104"/>
      <c r="CT2756" s="104"/>
      <c r="CU2756" s="104"/>
      <c r="CV2756" s="104"/>
      <c r="CW2756" s="104"/>
      <c r="CX2756" s="104"/>
      <c r="CY2756" s="104"/>
      <c r="CZ2756" s="104"/>
      <c r="DA2756" s="104"/>
      <c r="DB2756" s="104"/>
      <c r="DC2756" s="104"/>
      <c r="DD2756" s="104"/>
      <c r="DE2756" s="104"/>
      <c r="DF2756" s="104"/>
      <c r="DG2756" s="104"/>
      <c r="DH2756" s="104"/>
      <c r="DI2756" s="104"/>
      <c r="DJ2756" s="107"/>
    </row>
    <row r="2757" spans="1:114" x14ac:dyDescent="0.2">
      <c r="A2757" s="164"/>
      <c r="B2757" s="165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Q2757" s="116"/>
      <c r="R2757" s="116"/>
      <c r="S2757" s="116"/>
      <c r="T2757" s="116"/>
      <c r="U2757" s="116"/>
      <c r="V2757" s="116"/>
      <c r="W2757" s="116"/>
      <c r="X2757" s="116"/>
      <c r="Y2757" s="122"/>
      <c r="Z2757" s="104"/>
      <c r="AA2757" s="104"/>
      <c r="AB2757" s="104"/>
      <c r="AC2757" s="104"/>
      <c r="AD2757" s="104"/>
      <c r="AE2757" s="104"/>
      <c r="AF2757" s="104"/>
      <c r="AG2757" s="104"/>
      <c r="AH2757" s="104"/>
      <c r="AI2757" s="104"/>
      <c r="AJ2757" s="104"/>
      <c r="AK2757" s="104"/>
      <c r="AL2757" s="104"/>
      <c r="AM2757" s="104"/>
      <c r="AN2757" s="104"/>
      <c r="AO2757" s="104"/>
      <c r="AP2757" s="104"/>
      <c r="AQ2757" s="104"/>
      <c r="AR2757" s="104"/>
      <c r="AS2757" s="104"/>
      <c r="AT2757" s="104"/>
      <c r="AU2757" s="104"/>
      <c r="AV2757" s="104"/>
      <c r="AW2757" s="104"/>
      <c r="AX2757" s="104"/>
      <c r="AY2757" s="104"/>
      <c r="AZ2757" s="104"/>
      <c r="BA2757" s="104"/>
      <c r="BB2757" s="104"/>
      <c r="BC2757" s="104"/>
      <c r="BD2757" s="104"/>
      <c r="BE2757" s="104"/>
      <c r="BF2757" s="104"/>
      <c r="BG2757" s="104"/>
      <c r="BH2757" s="104"/>
      <c r="BI2757" s="104"/>
      <c r="BJ2757" s="104"/>
      <c r="BK2757" s="104"/>
      <c r="BL2757" s="104"/>
      <c r="BM2757" s="104"/>
      <c r="BN2757" s="104"/>
      <c r="BO2757" s="104"/>
      <c r="BP2757" s="104"/>
      <c r="BQ2757" s="104"/>
      <c r="BR2757" s="104"/>
      <c r="BS2757" s="104"/>
      <c r="BT2757" s="104"/>
      <c r="BU2757" s="104"/>
      <c r="BV2757" s="104"/>
      <c r="BW2757" s="104"/>
      <c r="BX2757" s="104"/>
      <c r="BY2757" s="104"/>
      <c r="BZ2757" s="104"/>
      <c r="CA2757" s="104"/>
      <c r="CB2757" s="104"/>
      <c r="CC2757" s="104"/>
      <c r="CD2757" s="104"/>
      <c r="CE2757" s="104"/>
      <c r="CF2757" s="104"/>
      <c r="CG2757" s="104"/>
      <c r="CH2757" s="104"/>
      <c r="CI2757" s="104"/>
      <c r="CJ2757" s="104"/>
      <c r="CK2757" s="104"/>
      <c r="CL2757" s="104"/>
      <c r="CM2757" s="104"/>
      <c r="CN2757" s="104"/>
      <c r="CO2757" s="104"/>
      <c r="CP2757" s="104"/>
      <c r="CQ2757" s="104"/>
      <c r="CR2757" s="104"/>
      <c r="CS2757" s="104"/>
      <c r="CT2757" s="104"/>
      <c r="CU2757" s="104"/>
      <c r="CV2757" s="104"/>
      <c r="CW2757" s="104"/>
      <c r="CX2757" s="104"/>
      <c r="CY2757" s="104"/>
      <c r="CZ2757" s="104"/>
      <c r="DA2757" s="104"/>
      <c r="DB2757" s="104"/>
      <c r="DC2757" s="104"/>
      <c r="DD2757" s="104"/>
      <c r="DE2757" s="104"/>
      <c r="DF2757" s="104"/>
      <c r="DG2757" s="104"/>
      <c r="DH2757" s="104"/>
      <c r="DI2757" s="104"/>
      <c r="DJ2757" s="107"/>
    </row>
    <row r="2758" spans="1:114" x14ac:dyDescent="0.2">
      <c r="A2758" s="164"/>
      <c r="B2758" s="165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Q2758" s="116"/>
      <c r="R2758" s="116"/>
      <c r="S2758" s="116"/>
      <c r="T2758" s="116"/>
      <c r="U2758" s="116"/>
      <c r="V2758" s="116"/>
      <c r="W2758" s="116"/>
      <c r="X2758" s="116"/>
      <c r="Y2758" s="122"/>
      <c r="Z2758" s="104"/>
      <c r="AA2758" s="104"/>
      <c r="AB2758" s="104"/>
      <c r="AC2758" s="104"/>
      <c r="AD2758" s="104"/>
      <c r="AE2758" s="104"/>
      <c r="AF2758" s="104"/>
      <c r="AG2758" s="104"/>
      <c r="AH2758" s="104"/>
      <c r="AI2758" s="104"/>
      <c r="AJ2758" s="104"/>
      <c r="AK2758" s="104"/>
      <c r="AL2758" s="104"/>
      <c r="AM2758" s="104"/>
      <c r="AN2758" s="104"/>
      <c r="AO2758" s="104"/>
      <c r="AP2758" s="104"/>
      <c r="AQ2758" s="104"/>
      <c r="AR2758" s="104"/>
      <c r="AS2758" s="104"/>
      <c r="AT2758" s="104"/>
      <c r="AU2758" s="104"/>
      <c r="AV2758" s="104"/>
      <c r="AW2758" s="104"/>
      <c r="AX2758" s="104"/>
      <c r="AY2758" s="104"/>
      <c r="AZ2758" s="104"/>
      <c r="BA2758" s="104"/>
      <c r="BB2758" s="104"/>
      <c r="BC2758" s="104"/>
      <c r="BD2758" s="104"/>
      <c r="BE2758" s="104"/>
      <c r="BF2758" s="104"/>
      <c r="BG2758" s="104"/>
      <c r="BH2758" s="104"/>
      <c r="BI2758" s="104"/>
      <c r="BJ2758" s="104"/>
      <c r="BK2758" s="104"/>
      <c r="BL2758" s="104"/>
      <c r="BM2758" s="104"/>
      <c r="BN2758" s="104"/>
      <c r="BO2758" s="104"/>
      <c r="BP2758" s="104"/>
      <c r="BQ2758" s="104"/>
      <c r="BR2758" s="104"/>
      <c r="BS2758" s="104"/>
      <c r="BT2758" s="104"/>
      <c r="BU2758" s="104"/>
      <c r="BV2758" s="104"/>
      <c r="BW2758" s="104"/>
      <c r="BX2758" s="104"/>
      <c r="BY2758" s="104"/>
      <c r="BZ2758" s="104"/>
      <c r="CA2758" s="104"/>
      <c r="CB2758" s="104"/>
      <c r="CC2758" s="104"/>
      <c r="CD2758" s="104"/>
      <c r="CE2758" s="104"/>
      <c r="CF2758" s="104"/>
      <c r="CG2758" s="104"/>
      <c r="CH2758" s="104"/>
      <c r="CI2758" s="104"/>
      <c r="CJ2758" s="104"/>
      <c r="CK2758" s="104"/>
      <c r="CL2758" s="104"/>
      <c r="CM2758" s="104"/>
      <c r="CN2758" s="104"/>
      <c r="CO2758" s="104"/>
      <c r="CP2758" s="104"/>
      <c r="CQ2758" s="104"/>
      <c r="CR2758" s="104"/>
      <c r="CS2758" s="104"/>
      <c r="CT2758" s="104"/>
      <c r="CU2758" s="104"/>
      <c r="CV2758" s="104"/>
      <c r="CW2758" s="104"/>
      <c r="CX2758" s="104"/>
      <c r="CY2758" s="104"/>
      <c r="CZ2758" s="104"/>
      <c r="DA2758" s="104"/>
      <c r="DB2758" s="104"/>
      <c r="DC2758" s="104"/>
      <c r="DD2758" s="104"/>
      <c r="DE2758" s="104"/>
      <c r="DF2758" s="104"/>
      <c r="DG2758" s="104"/>
      <c r="DH2758" s="104"/>
      <c r="DI2758" s="104"/>
      <c r="DJ2758" s="107"/>
    </row>
    <row r="2759" spans="1:114" x14ac:dyDescent="0.2">
      <c r="A2759" s="164"/>
      <c r="B2759" s="165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Q2759" s="116"/>
      <c r="R2759" s="116"/>
      <c r="S2759" s="116"/>
      <c r="T2759" s="116"/>
      <c r="U2759" s="116"/>
      <c r="V2759" s="116"/>
      <c r="W2759" s="116"/>
      <c r="X2759" s="116"/>
      <c r="Y2759" s="122"/>
      <c r="Z2759" s="104"/>
      <c r="AA2759" s="104"/>
      <c r="AB2759" s="104"/>
      <c r="AC2759" s="104"/>
      <c r="AD2759" s="104"/>
      <c r="AE2759" s="104"/>
      <c r="AF2759" s="104"/>
      <c r="AG2759" s="104"/>
      <c r="AH2759" s="104"/>
      <c r="AI2759" s="104"/>
      <c r="AJ2759" s="104"/>
      <c r="AK2759" s="104"/>
      <c r="AL2759" s="104"/>
      <c r="AM2759" s="104"/>
      <c r="AN2759" s="104"/>
      <c r="AO2759" s="104"/>
      <c r="AP2759" s="104"/>
      <c r="AQ2759" s="104"/>
      <c r="AR2759" s="104"/>
      <c r="AS2759" s="104"/>
      <c r="AT2759" s="104"/>
      <c r="AU2759" s="104"/>
      <c r="AV2759" s="104"/>
      <c r="AW2759" s="104"/>
      <c r="AX2759" s="104"/>
      <c r="AY2759" s="104"/>
      <c r="AZ2759" s="104"/>
      <c r="BA2759" s="104"/>
      <c r="BB2759" s="104"/>
      <c r="BC2759" s="104"/>
      <c r="BD2759" s="104"/>
      <c r="BE2759" s="104"/>
      <c r="BF2759" s="104"/>
      <c r="BG2759" s="104"/>
      <c r="BH2759" s="104"/>
      <c r="BI2759" s="104"/>
      <c r="BJ2759" s="104"/>
      <c r="BK2759" s="104"/>
      <c r="BL2759" s="104"/>
      <c r="BM2759" s="104"/>
      <c r="BN2759" s="104"/>
      <c r="BO2759" s="104"/>
      <c r="BP2759" s="104"/>
      <c r="BQ2759" s="104"/>
      <c r="BR2759" s="104"/>
      <c r="BS2759" s="104"/>
      <c r="BT2759" s="104"/>
      <c r="BU2759" s="104"/>
      <c r="BV2759" s="104"/>
      <c r="BW2759" s="104"/>
      <c r="BX2759" s="104"/>
      <c r="BY2759" s="104"/>
      <c r="BZ2759" s="104"/>
      <c r="CA2759" s="104"/>
      <c r="CB2759" s="104"/>
      <c r="CC2759" s="104"/>
      <c r="CD2759" s="104"/>
      <c r="CE2759" s="104"/>
      <c r="CF2759" s="104"/>
      <c r="CG2759" s="104"/>
      <c r="CH2759" s="104"/>
      <c r="CI2759" s="104"/>
      <c r="CJ2759" s="104"/>
      <c r="CK2759" s="104"/>
      <c r="CL2759" s="104"/>
      <c r="CM2759" s="104"/>
      <c r="CN2759" s="104"/>
      <c r="CO2759" s="104"/>
      <c r="CP2759" s="104"/>
      <c r="CQ2759" s="104"/>
      <c r="CR2759" s="104"/>
      <c r="CS2759" s="104"/>
      <c r="CT2759" s="104"/>
      <c r="CU2759" s="104"/>
      <c r="CV2759" s="104"/>
      <c r="CW2759" s="104"/>
      <c r="CX2759" s="104"/>
      <c r="CY2759" s="104"/>
      <c r="CZ2759" s="104"/>
      <c r="DA2759" s="104"/>
      <c r="DB2759" s="104"/>
      <c r="DC2759" s="104"/>
      <c r="DD2759" s="104"/>
      <c r="DE2759" s="104"/>
      <c r="DF2759" s="104"/>
      <c r="DG2759" s="104"/>
      <c r="DH2759" s="104"/>
      <c r="DI2759" s="104"/>
      <c r="DJ2759" s="107"/>
    </row>
    <row r="2760" spans="1:114" x14ac:dyDescent="0.2">
      <c r="A2760" s="164"/>
      <c r="B2760" s="165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Q2760" s="116"/>
      <c r="R2760" s="116"/>
      <c r="S2760" s="116"/>
      <c r="T2760" s="116"/>
      <c r="U2760" s="116"/>
      <c r="V2760" s="116"/>
      <c r="W2760" s="116"/>
      <c r="X2760" s="116"/>
      <c r="Y2760" s="122"/>
      <c r="Z2760" s="104"/>
      <c r="AA2760" s="104"/>
      <c r="AB2760" s="104"/>
      <c r="AC2760" s="104"/>
      <c r="AD2760" s="104"/>
      <c r="AE2760" s="104"/>
      <c r="AF2760" s="104"/>
      <c r="AG2760" s="104"/>
      <c r="AH2760" s="104"/>
      <c r="AI2760" s="104"/>
      <c r="AJ2760" s="104"/>
      <c r="AK2760" s="104"/>
      <c r="AL2760" s="104"/>
      <c r="AM2760" s="104"/>
      <c r="AN2760" s="104"/>
      <c r="AO2760" s="104"/>
      <c r="AP2760" s="104"/>
      <c r="AQ2760" s="104"/>
      <c r="AR2760" s="104"/>
      <c r="AS2760" s="104"/>
      <c r="AT2760" s="104"/>
      <c r="AU2760" s="104"/>
      <c r="AV2760" s="104"/>
      <c r="AW2760" s="104"/>
      <c r="AX2760" s="104"/>
      <c r="AY2760" s="104"/>
      <c r="AZ2760" s="104"/>
      <c r="BA2760" s="104"/>
      <c r="BB2760" s="104"/>
      <c r="BC2760" s="104"/>
      <c r="BD2760" s="104"/>
      <c r="BE2760" s="104"/>
      <c r="BF2760" s="104"/>
      <c r="BG2760" s="104"/>
      <c r="BH2760" s="104"/>
      <c r="BI2760" s="104"/>
      <c r="BJ2760" s="104"/>
      <c r="BK2760" s="104"/>
      <c r="BL2760" s="104"/>
      <c r="BM2760" s="104"/>
      <c r="BN2760" s="104"/>
      <c r="BO2760" s="104"/>
      <c r="BP2760" s="104"/>
      <c r="BQ2760" s="104"/>
      <c r="BR2760" s="104"/>
      <c r="BS2760" s="104"/>
      <c r="BT2760" s="104"/>
      <c r="BU2760" s="104"/>
      <c r="BV2760" s="104"/>
      <c r="BW2760" s="104"/>
      <c r="BX2760" s="104"/>
      <c r="BY2760" s="104"/>
      <c r="BZ2760" s="104"/>
      <c r="CA2760" s="104"/>
      <c r="CB2760" s="104"/>
      <c r="CC2760" s="104"/>
      <c r="CD2760" s="104"/>
      <c r="CE2760" s="104"/>
      <c r="CF2760" s="104"/>
      <c r="CG2760" s="104"/>
      <c r="CH2760" s="104"/>
      <c r="CI2760" s="104"/>
      <c r="CJ2760" s="104"/>
      <c r="CK2760" s="104"/>
      <c r="CL2760" s="104"/>
      <c r="CM2760" s="104"/>
      <c r="CN2760" s="104"/>
      <c r="CO2760" s="104"/>
      <c r="CP2760" s="104"/>
      <c r="CQ2760" s="104"/>
      <c r="CR2760" s="104"/>
      <c r="CS2760" s="104"/>
      <c r="CT2760" s="104"/>
      <c r="CU2760" s="104"/>
      <c r="CV2760" s="104"/>
      <c r="CW2760" s="104"/>
      <c r="CX2760" s="104"/>
      <c r="CY2760" s="104"/>
      <c r="CZ2760" s="104"/>
      <c r="DA2760" s="104"/>
      <c r="DB2760" s="104"/>
      <c r="DC2760" s="104"/>
      <c r="DD2760" s="104"/>
      <c r="DE2760" s="104"/>
      <c r="DF2760" s="104"/>
      <c r="DG2760" s="104"/>
      <c r="DH2760" s="104"/>
      <c r="DI2760" s="104"/>
      <c r="DJ2760" s="107"/>
    </row>
    <row r="2761" spans="1:114" x14ac:dyDescent="0.2">
      <c r="A2761" s="164"/>
      <c r="B2761" s="165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Q2761" s="116"/>
      <c r="R2761" s="116"/>
      <c r="S2761" s="116"/>
      <c r="T2761" s="116"/>
      <c r="U2761" s="116"/>
      <c r="V2761" s="116"/>
      <c r="W2761" s="116"/>
      <c r="X2761" s="116"/>
      <c r="Y2761" s="122"/>
      <c r="Z2761" s="104"/>
      <c r="AA2761" s="104"/>
      <c r="AB2761" s="104"/>
      <c r="AC2761" s="104"/>
      <c r="AD2761" s="104"/>
      <c r="AE2761" s="104"/>
      <c r="AF2761" s="104"/>
      <c r="AG2761" s="104"/>
      <c r="AH2761" s="104"/>
      <c r="AI2761" s="104"/>
      <c r="AJ2761" s="104"/>
      <c r="AK2761" s="104"/>
      <c r="AL2761" s="104"/>
      <c r="AM2761" s="104"/>
      <c r="AN2761" s="104"/>
      <c r="AO2761" s="104"/>
      <c r="AP2761" s="104"/>
      <c r="AQ2761" s="104"/>
      <c r="AR2761" s="104"/>
      <c r="AS2761" s="104"/>
      <c r="AT2761" s="104"/>
      <c r="AU2761" s="104"/>
      <c r="AV2761" s="104"/>
      <c r="AW2761" s="104"/>
      <c r="AX2761" s="104"/>
      <c r="AY2761" s="104"/>
      <c r="AZ2761" s="104"/>
      <c r="BA2761" s="104"/>
      <c r="BB2761" s="104"/>
      <c r="BC2761" s="104"/>
      <c r="BD2761" s="104"/>
      <c r="BE2761" s="104"/>
      <c r="BF2761" s="104"/>
      <c r="BG2761" s="104"/>
      <c r="BH2761" s="104"/>
      <c r="BI2761" s="104"/>
      <c r="BJ2761" s="104"/>
      <c r="BK2761" s="104"/>
      <c r="BL2761" s="104"/>
      <c r="BM2761" s="104"/>
      <c r="BN2761" s="104"/>
      <c r="BO2761" s="104"/>
      <c r="BP2761" s="104"/>
      <c r="BQ2761" s="104"/>
      <c r="BR2761" s="104"/>
      <c r="BS2761" s="104"/>
      <c r="BT2761" s="104"/>
      <c r="BU2761" s="104"/>
      <c r="BV2761" s="104"/>
      <c r="BW2761" s="104"/>
      <c r="BX2761" s="104"/>
      <c r="BY2761" s="104"/>
      <c r="BZ2761" s="104"/>
      <c r="CA2761" s="104"/>
      <c r="CB2761" s="104"/>
      <c r="CC2761" s="104"/>
      <c r="CD2761" s="104"/>
      <c r="CE2761" s="104"/>
      <c r="CF2761" s="104"/>
      <c r="CG2761" s="104"/>
      <c r="CH2761" s="104"/>
      <c r="CI2761" s="104"/>
      <c r="CJ2761" s="104"/>
      <c r="CK2761" s="104"/>
      <c r="CL2761" s="104"/>
      <c r="CM2761" s="104"/>
      <c r="CN2761" s="104"/>
      <c r="CO2761" s="104"/>
      <c r="CP2761" s="104"/>
      <c r="CQ2761" s="104"/>
      <c r="CR2761" s="104"/>
      <c r="CS2761" s="104"/>
      <c r="CT2761" s="104"/>
      <c r="CU2761" s="104"/>
      <c r="CV2761" s="104"/>
      <c r="CW2761" s="104"/>
      <c r="CX2761" s="104"/>
      <c r="CY2761" s="104"/>
      <c r="CZ2761" s="104"/>
      <c r="DA2761" s="104"/>
      <c r="DB2761" s="104"/>
      <c r="DC2761" s="104"/>
      <c r="DD2761" s="104"/>
      <c r="DE2761" s="104"/>
      <c r="DF2761" s="104"/>
      <c r="DG2761" s="104"/>
      <c r="DH2761" s="104"/>
      <c r="DI2761" s="104"/>
      <c r="DJ2761" s="107"/>
    </row>
    <row r="2762" spans="1:114" x14ac:dyDescent="0.2">
      <c r="A2762" s="164"/>
      <c r="B2762" s="165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Q2762" s="116"/>
      <c r="R2762" s="116"/>
      <c r="S2762" s="116"/>
      <c r="T2762" s="116"/>
      <c r="U2762" s="116"/>
      <c r="V2762" s="116"/>
      <c r="W2762" s="116"/>
      <c r="X2762" s="116"/>
      <c r="Y2762" s="122"/>
      <c r="Z2762" s="104"/>
      <c r="AA2762" s="104"/>
      <c r="AB2762" s="104"/>
      <c r="AC2762" s="104"/>
      <c r="AD2762" s="104"/>
      <c r="AE2762" s="104"/>
      <c r="AF2762" s="104"/>
      <c r="AG2762" s="104"/>
      <c r="AH2762" s="104"/>
      <c r="AI2762" s="104"/>
      <c r="AJ2762" s="104"/>
      <c r="AK2762" s="104"/>
      <c r="AL2762" s="104"/>
      <c r="AM2762" s="104"/>
      <c r="AN2762" s="104"/>
      <c r="AO2762" s="104"/>
      <c r="AP2762" s="104"/>
      <c r="AQ2762" s="104"/>
      <c r="AR2762" s="104"/>
      <c r="AS2762" s="104"/>
      <c r="AT2762" s="104"/>
      <c r="AU2762" s="104"/>
      <c r="AV2762" s="104"/>
      <c r="AW2762" s="104"/>
      <c r="AX2762" s="104"/>
      <c r="AY2762" s="104"/>
      <c r="AZ2762" s="104"/>
      <c r="BA2762" s="104"/>
      <c r="BB2762" s="104"/>
      <c r="BC2762" s="104"/>
      <c r="BD2762" s="104"/>
      <c r="BE2762" s="104"/>
      <c r="BF2762" s="104"/>
      <c r="BG2762" s="104"/>
      <c r="BH2762" s="104"/>
      <c r="BI2762" s="104"/>
      <c r="BJ2762" s="104"/>
      <c r="BK2762" s="104"/>
      <c r="BL2762" s="104"/>
      <c r="BM2762" s="104"/>
      <c r="BN2762" s="104"/>
      <c r="BO2762" s="104"/>
      <c r="BP2762" s="104"/>
      <c r="BQ2762" s="104"/>
      <c r="BR2762" s="104"/>
      <c r="BS2762" s="104"/>
      <c r="BT2762" s="104"/>
      <c r="BU2762" s="104"/>
      <c r="BV2762" s="104"/>
      <c r="BW2762" s="104"/>
      <c r="BX2762" s="104"/>
      <c r="BY2762" s="104"/>
      <c r="BZ2762" s="104"/>
      <c r="CA2762" s="104"/>
      <c r="CB2762" s="104"/>
      <c r="CC2762" s="104"/>
      <c r="CD2762" s="104"/>
      <c r="CE2762" s="104"/>
      <c r="CF2762" s="104"/>
      <c r="CG2762" s="104"/>
      <c r="CH2762" s="104"/>
      <c r="CI2762" s="104"/>
      <c r="CJ2762" s="104"/>
      <c r="CK2762" s="104"/>
      <c r="CL2762" s="104"/>
      <c r="CM2762" s="104"/>
      <c r="CN2762" s="104"/>
      <c r="CO2762" s="104"/>
      <c r="CP2762" s="104"/>
      <c r="CQ2762" s="104"/>
      <c r="CR2762" s="104"/>
      <c r="CS2762" s="104"/>
      <c r="CT2762" s="104"/>
      <c r="CU2762" s="104"/>
      <c r="CV2762" s="104"/>
      <c r="CW2762" s="104"/>
      <c r="CX2762" s="104"/>
      <c r="CY2762" s="104"/>
      <c r="CZ2762" s="104"/>
      <c r="DA2762" s="104"/>
      <c r="DB2762" s="104"/>
      <c r="DC2762" s="104"/>
      <c r="DD2762" s="104"/>
      <c r="DE2762" s="104"/>
      <c r="DF2762" s="104"/>
      <c r="DG2762" s="104"/>
      <c r="DH2762" s="104"/>
      <c r="DI2762" s="104"/>
      <c r="DJ2762" s="107"/>
    </row>
    <row r="2763" spans="1:114" x14ac:dyDescent="0.2">
      <c r="A2763" s="164"/>
      <c r="B2763" s="165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22"/>
      <c r="Z2763" s="104"/>
      <c r="AA2763" s="104"/>
      <c r="AB2763" s="104"/>
      <c r="AC2763" s="104"/>
      <c r="AD2763" s="104"/>
      <c r="AE2763" s="104"/>
      <c r="AF2763" s="104"/>
      <c r="AG2763" s="104"/>
      <c r="AH2763" s="104"/>
      <c r="AI2763" s="104"/>
      <c r="AJ2763" s="104"/>
      <c r="AK2763" s="104"/>
      <c r="AL2763" s="104"/>
      <c r="AM2763" s="104"/>
      <c r="AN2763" s="104"/>
      <c r="AO2763" s="104"/>
      <c r="AP2763" s="104"/>
      <c r="AQ2763" s="104"/>
      <c r="AR2763" s="104"/>
      <c r="AS2763" s="104"/>
      <c r="AT2763" s="104"/>
      <c r="AU2763" s="104"/>
      <c r="AV2763" s="104"/>
      <c r="AW2763" s="104"/>
      <c r="AX2763" s="104"/>
      <c r="AY2763" s="104"/>
      <c r="AZ2763" s="104"/>
      <c r="BA2763" s="104"/>
      <c r="BB2763" s="104"/>
      <c r="BC2763" s="104"/>
      <c r="BD2763" s="104"/>
      <c r="BE2763" s="104"/>
      <c r="BF2763" s="104"/>
      <c r="BG2763" s="104"/>
      <c r="BH2763" s="104"/>
      <c r="BI2763" s="104"/>
      <c r="BJ2763" s="104"/>
      <c r="BK2763" s="104"/>
      <c r="BL2763" s="104"/>
      <c r="BM2763" s="104"/>
      <c r="BN2763" s="104"/>
      <c r="BO2763" s="104"/>
      <c r="BP2763" s="104"/>
      <c r="BQ2763" s="104"/>
      <c r="BR2763" s="104"/>
      <c r="BS2763" s="104"/>
      <c r="BT2763" s="104"/>
      <c r="BU2763" s="104"/>
      <c r="BV2763" s="104"/>
      <c r="BW2763" s="104"/>
      <c r="BX2763" s="104"/>
      <c r="BY2763" s="104"/>
      <c r="BZ2763" s="104"/>
      <c r="CA2763" s="104"/>
      <c r="CB2763" s="104"/>
      <c r="CC2763" s="104"/>
      <c r="CD2763" s="104"/>
      <c r="CE2763" s="104"/>
      <c r="CF2763" s="104"/>
      <c r="CG2763" s="104"/>
      <c r="CH2763" s="104"/>
      <c r="CI2763" s="104"/>
      <c r="CJ2763" s="104"/>
      <c r="CK2763" s="104"/>
      <c r="CL2763" s="104"/>
      <c r="CM2763" s="104"/>
      <c r="CN2763" s="104"/>
      <c r="CO2763" s="104"/>
      <c r="CP2763" s="104"/>
      <c r="CQ2763" s="104"/>
      <c r="CR2763" s="104"/>
      <c r="CS2763" s="104"/>
      <c r="CT2763" s="104"/>
      <c r="CU2763" s="104"/>
      <c r="CV2763" s="104"/>
      <c r="CW2763" s="104"/>
      <c r="CX2763" s="104"/>
      <c r="CY2763" s="104"/>
      <c r="CZ2763" s="104"/>
      <c r="DA2763" s="104"/>
      <c r="DB2763" s="104"/>
      <c r="DC2763" s="104"/>
      <c r="DD2763" s="104"/>
      <c r="DE2763" s="104"/>
      <c r="DF2763" s="104"/>
      <c r="DG2763" s="104"/>
      <c r="DH2763" s="104"/>
      <c r="DI2763" s="104"/>
      <c r="DJ2763" s="107"/>
    </row>
    <row r="2764" spans="1:114" x14ac:dyDescent="0.2">
      <c r="A2764" s="164"/>
      <c r="B2764" s="165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22"/>
      <c r="Z2764" s="104"/>
      <c r="AA2764" s="104"/>
      <c r="AB2764" s="104"/>
      <c r="AC2764" s="104"/>
      <c r="AD2764" s="104"/>
      <c r="AE2764" s="104"/>
      <c r="AF2764" s="104"/>
      <c r="AG2764" s="104"/>
      <c r="AH2764" s="104"/>
      <c r="AI2764" s="104"/>
      <c r="AJ2764" s="104"/>
      <c r="AK2764" s="104"/>
      <c r="AL2764" s="104"/>
      <c r="AM2764" s="104"/>
      <c r="AN2764" s="104"/>
      <c r="AO2764" s="104"/>
      <c r="AP2764" s="104"/>
      <c r="AQ2764" s="104"/>
      <c r="AR2764" s="104"/>
      <c r="AS2764" s="104"/>
      <c r="AT2764" s="104"/>
      <c r="AU2764" s="104"/>
      <c r="AV2764" s="104"/>
      <c r="AW2764" s="104"/>
      <c r="AX2764" s="104"/>
      <c r="AY2764" s="104"/>
      <c r="AZ2764" s="104"/>
      <c r="BA2764" s="104"/>
      <c r="BB2764" s="104"/>
      <c r="BC2764" s="104"/>
      <c r="BD2764" s="104"/>
      <c r="BE2764" s="104"/>
      <c r="BF2764" s="104"/>
      <c r="BG2764" s="104"/>
      <c r="BH2764" s="104"/>
      <c r="BI2764" s="104"/>
      <c r="BJ2764" s="104"/>
      <c r="BK2764" s="104"/>
      <c r="BL2764" s="104"/>
      <c r="BM2764" s="104"/>
      <c r="BN2764" s="104"/>
      <c r="BO2764" s="104"/>
      <c r="BP2764" s="104"/>
      <c r="BQ2764" s="104"/>
      <c r="BR2764" s="104"/>
      <c r="BS2764" s="104"/>
      <c r="BT2764" s="104"/>
      <c r="BU2764" s="104"/>
      <c r="BV2764" s="104"/>
      <c r="BW2764" s="104"/>
      <c r="BX2764" s="104"/>
      <c r="BY2764" s="104"/>
      <c r="BZ2764" s="104"/>
      <c r="CA2764" s="104"/>
      <c r="CB2764" s="104"/>
      <c r="CC2764" s="104"/>
      <c r="CD2764" s="104"/>
      <c r="CE2764" s="104"/>
      <c r="CF2764" s="104"/>
      <c r="CG2764" s="104"/>
      <c r="CH2764" s="104"/>
      <c r="CI2764" s="104"/>
      <c r="CJ2764" s="104"/>
      <c r="CK2764" s="104"/>
      <c r="CL2764" s="104"/>
      <c r="CM2764" s="104"/>
      <c r="CN2764" s="104"/>
      <c r="CO2764" s="104"/>
      <c r="CP2764" s="104"/>
      <c r="CQ2764" s="104"/>
      <c r="CR2764" s="104"/>
      <c r="CS2764" s="104"/>
      <c r="CT2764" s="104"/>
      <c r="CU2764" s="104"/>
      <c r="CV2764" s="104"/>
      <c r="CW2764" s="104"/>
      <c r="CX2764" s="104"/>
      <c r="CY2764" s="104"/>
      <c r="CZ2764" s="104"/>
      <c r="DA2764" s="104"/>
      <c r="DB2764" s="104"/>
      <c r="DC2764" s="104"/>
      <c r="DD2764" s="104"/>
      <c r="DE2764" s="104"/>
      <c r="DF2764" s="104"/>
      <c r="DG2764" s="104"/>
      <c r="DH2764" s="104"/>
      <c r="DI2764" s="104"/>
      <c r="DJ2764" s="107"/>
    </row>
    <row r="2765" spans="1:114" x14ac:dyDescent="0.2">
      <c r="A2765" s="164"/>
      <c r="B2765" s="165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22"/>
      <c r="Z2765" s="104"/>
      <c r="AA2765" s="104"/>
      <c r="AB2765" s="104"/>
      <c r="AC2765" s="104"/>
      <c r="AD2765" s="104"/>
      <c r="AE2765" s="104"/>
      <c r="AF2765" s="104"/>
      <c r="AG2765" s="104"/>
      <c r="AH2765" s="104"/>
      <c r="AI2765" s="104"/>
      <c r="AJ2765" s="104"/>
      <c r="AK2765" s="104"/>
      <c r="AL2765" s="104"/>
      <c r="AM2765" s="104"/>
      <c r="AN2765" s="104"/>
      <c r="AO2765" s="104"/>
      <c r="AP2765" s="104"/>
      <c r="AQ2765" s="104"/>
      <c r="AR2765" s="104"/>
      <c r="AS2765" s="104"/>
      <c r="AT2765" s="104"/>
      <c r="AU2765" s="104"/>
      <c r="AV2765" s="104"/>
      <c r="AW2765" s="104"/>
      <c r="AX2765" s="104"/>
      <c r="AY2765" s="104"/>
      <c r="AZ2765" s="104"/>
      <c r="BA2765" s="104"/>
      <c r="BB2765" s="104"/>
      <c r="BC2765" s="104"/>
      <c r="BD2765" s="104"/>
      <c r="BE2765" s="104"/>
      <c r="BF2765" s="104"/>
      <c r="BG2765" s="104"/>
      <c r="BH2765" s="104"/>
      <c r="BI2765" s="104"/>
      <c r="BJ2765" s="104"/>
      <c r="BK2765" s="104"/>
      <c r="BL2765" s="104"/>
      <c r="BM2765" s="104"/>
      <c r="BN2765" s="104"/>
      <c r="BO2765" s="104"/>
      <c r="BP2765" s="104"/>
      <c r="BQ2765" s="104"/>
      <c r="BR2765" s="104"/>
      <c r="BS2765" s="104"/>
      <c r="BT2765" s="104"/>
      <c r="BU2765" s="104"/>
      <c r="BV2765" s="104"/>
      <c r="BW2765" s="104"/>
      <c r="BX2765" s="104"/>
      <c r="BY2765" s="104"/>
      <c r="BZ2765" s="104"/>
      <c r="CA2765" s="104"/>
      <c r="CB2765" s="104"/>
      <c r="CC2765" s="104"/>
      <c r="CD2765" s="104"/>
      <c r="CE2765" s="104"/>
      <c r="CF2765" s="104"/>
      <c r="CG2765" s="104"/>
      <c r="CH2765" s="104"/>
      <c r="CI2765" s="104"/>
      <c r="CJ2765" s="104"/>
      <c r="CK2765" s="104"/>
      <c r="CL2765" s="104"/>
      <c r="CM2765" s="104"/>
      <c r="CN2765" s="104"/>
      <c r="CO2765" s="104"/>
      <c r="CP2765" s="104"/>
      <c r="CQ2765" s="104"/>
      <c r="CR2765" s="104"/>
      <c r="CS2765" s="104"/>
      <c r="CT2765" s="104"/>
      <c r="CU2765" s="104"/>
      <c r="CV2765" s="104"/>
      <c r="CW2765" s="104"/>
      <c r="CX2765" s="104"/>
      <c r="CY2765" s="104"/>
      <c r="CZ2765" s="104"/>
      <c r="DA2765" s="104"/>
      <c r="DB2765" s="104"/>
      <c r="DC2765" s="104"/>
      <c r="DD2765" s="104"/>
      <c r="DE2765" s="104"/>
      <c r="DF2765" s="104"/>
      <c r="DG2765" s="104"/>
      <c r="DH2765" s="104"/>
      <c r="DI2765" s="104"/>
      <c r="DJ2765" s="107"/>
    </row>
    <row r="2766" spans="1:114" x14ac:dyDescent="0.2">
      <c r="A2766" s="164"/>
      <c r="B2766" s="165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Q2766" s="116"/>
      <c r="R2766" s="116"/>
      <c r="S2766" s="116"/>
      <c r="T2766" s="116"/>
      <c r="U2766" s="116"/>
      <c r="V2766" s="116"/>
      <c r="W2766" s="116"/>
      <c r="X2766" s="116"/>
      <c r="Y2766" s="122"/>
      <c r="Z2766" s="104"/>
      <c r="AA2766" s="104"/>
      <c r="AB2766" s="104"/>
      <c r="AC2766" s="104"/>
      <c r="AD2766" s="104"/>
      <c r="AE2766" s="104"/>
      <c r="AF2766" s="104"/>
      <c r="AG2766" s="104"/>
      <c r="AH2766" s="104"/>
      <c r="AI2766" s="104"/>
      <c r="AJ2766" s="104"/>
      <c r="AK2766" s="104"/>
      <c r="AL2766" s="104"/>
      <c r="AM2766" s="104"/>
      <c r="AN2766" s="104"/>
      <c r="AO2766" s="104"/>
      <c r="AP2766" s="104"/>
      <c r="AQ2766" s="104"/>
      <c r="AR2766" s="104"/>
      <c r="AS2766" s="104"/>
      <c r="AT2766" s="104"/>
      <c r="AU2766" s="104"/>
      <c r="AV2766" s="104"/>
      <c r="AW2766" s="104"/>
      <c r="AX2766" s="104"/>
      <c r="AY2766" s="104"/>
      <c r="AZ2766" s="104"/>
      <c r="BA2766" s="104"/>
      <c r="BB2766" s="104"/>
      <c r="BC2766" s="104"/>
      <c r="BD2766" s="104"/>
      <c r="BE2766" s="104"/>
      <c r="BF2766" s="104"/>
      <c r="BG2766" s="104"/>
      <c r="BH2766" s="104"/>
      <c r="BI2766" s="104"/>
      <c r="BJ2766" s="104"/>
      <c r="BK2766" s="104"/>
      <c r="BL2766" s="104"/>
      <c r="BM2766" s="104"/>
      <c r="BN2766" s="104"/>
      <c r="BO2766" s="104"/>
      <c r="BP2766" s="104"/>
      <c r="BQ2766" s="104"/>
      <c r="BR2766" s="104"/>
      <c r="BS2766" s="104"/>
      <c r="BT2766" s="104"/>
      <c r="BU2766" s="104"/>
      <c r="BV2766" s="104"/>
      <c r="BW2766" s="104"/>
      <c r="BX2766" s="104"/>
      <c r="BY2766" s="104"/>
      <c r="BZ2766" s="104"/>
      <c r="CA2766" s="104"/>
      <c r="CB2766" s="104"/>
      <c r="CC2766" s="104"/>
      <c r="CD2766" s="104"/>
      <c r="CE2766" s="104"/>
      <c r="CF2766" s="104"/>
      <c r="CG2766" s="104"/>
      <c r="CH2766" s="104"/>
      <c r="CI2766" s="104"/>
      <c r="CJ2766" s="104"/>
      <c r="CK2766" s="104"/>
      <c r="CL2766" s="104"/>
      <c r="CM2766" s="104"/>
      <c r="CN2766" s="104"/>
      <c r="CO2766" s="104"/>
      <c r="CP2766" s="104"/>
      <c r="CQ2766" s="104"/>
      <c r="CR2766" s="104"/>
      <c r="CS2766" s="104"/>
      <c r="CT2766" s="104"/>
      <c r="CU2766" s="104"/>
      <c r="CV2766" s="104"/>
      <c r="CW2766" s="104"/>
      <c r="CX2766" s="104"/>
      <c r="CY2766" s="104"/>
      <c r="CZ2766" s="104"/>
      <c r="DA2766" s="104"/>
      <c r="DB2766" s="104"/>
      <c r="DC2766" s="104"/>
      <c r="DD2766" s="104"/>
      <c r="DE2766" s="104"/>
      <c r="DF2766" s="104"/>
      <c r="DG2766" s="104"/>
      <c r="DH2766" s="104"/>
      <c r="DI2766" s="104"/>
      <c r="DJ2766" s="107"/>
    </row>
    <row r="2767" spans="1:114" x14ac:dyDescent="0.2">
      <c r="A2767" s="164"/>
      <c r="B2767" s="165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Q2767" s="116"/>
      <c r="R2767" s="116"/>
      <c r="S2767" s="116"/>
      <c r="T2767" s="116"/>
      <c r="U2767" s="116"/>
      <c r="V2767" s="116"/>
      <c r="W2767" s="116"/>
      <c r="X2767" s="116"/>
      <c r="Y2767" s="122"/>
      <c r="Z2767" s="104"/>
      <c r="AA2767" s="104"/>
      <c r="AB2767" s="104"/>
      <c r="AC2767" s="104"/>
      <c r="AD2767" s="104"/>
      <c r="AE2767" s="104"/>
      <c r="AF2767" s="104"/>
      <c r="AG2767" s="104"/>
      <c r="AH2767" s="104"/>
      <c r="AI2767" s="104"/>
      <c r="AJ2767" s="104"/>
      <c r="AK2767" s="104"/>
      <c r="AL2767" s="104"/>
      <c r="AM2767" s="104"/>
      <c r="AN2767" s="104"/>
      <c r="AO2767" s="104"/>
      <c r="AP2767" s="104"/>
      <c r="AQ2767" s="104"/>
      <c r="AR2767" s="104"/>
      <c r="AS2767" s="104"/>
      <c r="AT2767" s="104"/>
      <c r="AU2767" s="104"/>
      <c r="AV2767" s="104"/>
      <c r="AW2767" s="104"/>
      <c r="AX2767" s="104"/>
      <c r="AY2767" s="104"/>
      <c r="AZ2767" s="104"/>
      <c r="BA2767" s="104"/>
      <c r="BB2767" s="104"/>
      <c r="BC2767" s="104"/>
      <c r="BD2767" s="104"/>
      <c r="BE2767" s="104"/>
      <c r="BF2767" s="104"/>
      <c r="BG2767" s="104"/>
      <c r="BH2767" s="104"/>
      <c r="BI2767" s="104"/>
      <c r="BJ2767" s="104"/>
      <c r="BK2767" s="104"/>
      <c r="BL2767" s="104"/>
      <c r="BM2767" s="104"/>
      <c r="BN2767" s="104"/>
      <c r="BO2767" s="104"/>
      <c r="BP2767" s="104"/>
      <c r="BQ2767" s="104"/>
      <c r="BR2767" s="104"/>
      <c r="BS2767" s="104"/>
      <c r="BT2767" s="104"/>
      <c r="BU2767" s="104"/>
      <c r="BV2767" s="104"/>
      <c r="BW2767" s="104"/>
      <c r="BX2767" s="104"/>
      <c r="BY2767" s="104"/>
      <c r="BZ2767" s="104"/>
      <c r="CA2767" s="104"/>
      <c r="CB2767" s="104"/>
      <c r="CC2767" s="104"/>
      <c r="CD2767" s="104"/>
      <c r="CE2767" s="104"/>
      <c r="CF2767" s="104"/>
      <c r="CG2767" s="104"/>
      <c r="CH2767" s="104"/>
      <c r="CI2767" s="104"/>
      <c r="CJ2767" s="104"/>
      <c r="CK2767" s="104"/>
      <c r="CL2767" s="104"/>
      <c r="CM2767" s="104"/>
      <c r="CN2767" s="104"/>
      <c r="CO2767" s="104"/>
      <c r="CP2767" s="104"/>
      <c r="CQ2767" s="104"/>
      <c r="CR2767" s="104"/>
      <c r="CS2767" s="104"/>
      <c r="CT2767" s="104"/>
      <c r="CU2767" s="104"/>
      <c r="CV2767" s="104"/>
      <c r="CW2767" s="104"/>
      <c r="CX2767" s="104"/>
      <c r="CY2767" s="104"/>
      <c r="CZ2767" s="104"/>
      <c r="DA2767" s="104"/>
      <c r="DB2767" s="104"/>
      <c r="DC2767" s="104"/>
      <c r="DD2767" s="104"/>
      <c r="DE2767" s="104"/>
      <c r="DF2767" s="104"/>
      <c r="DG2767" s="104"/>
      <c r="DH2767" s="104"/>
      <c r="DI2767" s="104"/>
      <c r="DJ2767" s="107"/>
    </row>
    <row r="2768" spans="1:114" x14ac:dyDescent="0.2">
      <c r="A2768" s="164"/>
      <c r="B2768" s="165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Q2768" s="116"/>
      <c r="R2768" s="116"/>
      <c r="S2768" s="116"/>
      <c r="T2768" s="116"/>
      <c r="U2768" s="116"/>
      <c r="V2768" s="116"/>
      <c r="W2768" s="116"/>
      <c r="X2768" s="116"/>
      <c r="Y2768" s="122"/>
      <c r="Z2768" s="104"/>
      <c r="AA2768" s="104"/>
      <c r="AB2768" s="104"/>
      <c r="AC2768" s="104"/>
      <c r="AD2768" s="104"/>
      <c r="AE2768" s="104"/>
      <c r="AF2768" s="104"/>
      <c r="AG2768" s="104"/>
      <c r="AH2768" s="104"/>
      <c r="AI2768" s="104"/>
      <c r="AJ2768" s="104"/>
      <c r="AK2768" s="104"/>
      <c r="AL2768" s="104"/>
      <c r="AM2768" s="104"/>
      <c r="AN2768" s="104"/>
      <c r="AO2768" s="104"/>
      <c r="AP2768" s="104"/>
      <c r="AQ2768" s="104"/>
      <c r="AR2768" s="104"/>
      <c r="AS2768" s="104"/>
      <c r="AT2768" s="104"/>
      <c r="AU2768" s="104"/>
      <c r="AV2768" s="104"/>
      <c r="AW2768" s="104"/>
      <c r="AX2768" s="104"/>
      <c r="AY2768" s="104"/>
      <c r="AZ2768" s="104"/>
      <c r="BA2768" s="104"/>
      <c r="BB2768" s="104"/>
      <c r="BC2768" s="104"/>
      <c r="BD2768" s="104"/>
      <c r="BE2768" s="104"/>
      <c r="BF2768" s="104"/>
      <c r="BG2768" s="104"/>
      <c r="BH2768" s="104"/>
      <c r="BI2768" s="104"/>
      <c r="BJ2768" s="104"/>
      <c r="BK2768" s="104"/>
      <c r="BL2768" s="104"/>
      <c r="BM2768" s="104"/>
      <c r="BN2768" s="104"/>
      <c r="BO2768" s="104"/>
      <c r="BP2768" s="104"/>
      <c r="BQ2768" s="104"/>
      <c r="BR2768" s="104"/>
      <c r="BS2768" s="104"/>
      <c r="BT2768" s="104"/>
      <c r="BU2768" s="104"/>
      <c r="BV2768" s="104"/>
      <c r="BW2768" s="104"/>
      <c r="BX2768" s="104"/>
      <c r="BY2768" s="104"/>
      <c r="BZ2768" s="104"/>
      <c r="CA2768" s="104"/>
      <c r="CB2768" s="104"/>
      <c r="CC2768" s="104"/>
      <c r="CD2768" s="104"/>
      <c r="CE2768" s="104"/>
      <c r="CF2768" s="104"/>
      <c r="CG2768" s="104"/>
      <c r="CH2768" s="104"/>
      <c r="CI2768" s="104"/>
      <c r="CJ2768" s="104"/>
      <c r="CK2768" s="104"/>
      <c r="CL2768" s="104"/>
      <c r="CM2768" s="104"/>
      <c r="CN2768" s="104"/>
      <c r="CO2768" s="104"/>
      <c r="CP2768" s="104"/>
      <c r="CQ2768" s="104"/>
      <c r="CR2768" s="104"/>
      <c r="CS2768" s="104"/>
      <c r="CT2768" s="104"/>
      <c r="CU2768" s="104"/>
      <c r="CV2768" s="104"/>
      <c r="CW2768" s="104"/>
      <c r="CX2768" s="104"/>
      <c r="CY2768" s="104"/>
      <c r="CZ2768" s="104"/>
      <c r="DA2768" s="104"/>
      <c r="DB2768" s="104"/>
      <c r="DC2768" s="104"/>
      <c r="DD2768" s="104"/>
      <c r="DE2768" s="104"/>
      <c r="DF2768" s="104"/>
      <c r="DG2768" s="104"/>
      <c r="DH2768" s="104"/>
      <c r="DI2768" s="104"/>
      <c r="DJ2768" s="107"/>
    </row>
    <row r="2769" spans="1:114" x14ac:dyDescent="0.2">
      <c r="A2769" s="164"/>
      <c r="B2769" s="165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Q2769" s="116"/>
      <c r="R2769" s="116"/>
      <c r="S2769" s="116"/>
      <c r="T2769" s="116"/>
      <c r="U2769" s="116"/>
      <c r="V2769" s="116"/>
      <c r="W2769" s="116"/>
      <c r="X2769" s="116"/>
      <c r="Y2769" s="122"/>
      <c r="Z2769" s="104"/>
      <c r="AA2769" s="104"/>
      <c r="AB2769" s="104"/>
      <c r="AC2769" s="104"/>
      <c r="AD2769" s="104"/>
      <c r="AE2769" s="104"/>
      <c r="AF2769" s="104"/>
      <c r="AG2769" s="104"/>
      <c r="AH2769" s="104"/>
      <c r="AI2769" s="104"/>
      <c r="AJ2769" s="104"/>
      <c r="AK2769" s="104"/>
      <c r="AL2769" s="104"/>
      <c r="AM2769" s="104"/>
      <c r="AN2769" s="104"/>
      <c r="AO2769" s="104"/>
      <c r="AP2769" s="104"/>
      <c r="AQ2769" s="104"/>
      <c r="AR2769" s="104"/>
      <c r="AS2769" s="104"/>
      <c r="AT2769" s="104"/>
      <c r="AU2769" s="104"/>
      <c r="AV2769" s="104"/>
      <c r="AW2769" s="104"/>
      <c r="AX2769" s="104"/>
      <c r="AY2769" s="104"/>
      <c r="AZ2769" s="104"/>
      <c r="BA2769" s="104"/>
      <c r="BB2769" s="104"/>
      <c r="BC2769" s="104"/>
      <c r="BD2769" s="104"/>
      <c r="BE2769" s="104"/>
      <c r="BF2769" s="104"/>
      <c r="BG2769" s="104"/>
      <c r="BH2769" s="104"/>
      <c r="BI2769" s="104"/>
      <c r="BJ2769" s="104"/>
      <c r="BK2769" s="104"/>
      <c r="BL2769" s="104"/>
      <c r="BM2769" s="104"/>
      <c r="BN2769" s="104"/>
      <c r="BO2769" s="104"/>
      <c r="BP2769" s="104"/>
      <c r="BQ2769" s="104"/>
      <c r="BR2769" s="104"/>
      <c r="BS2769" s="104"/>
      <c r="BT2769" s="104"/>
      <c r="BU2769" s="104"/>
      <c r="BV2769" s="104"/>
      <c r="BW2769" s="104"/>
      <c r="BX2769" s="104"/>
      <c r="BY2769" s="104"/>
      <c r="BZ2769" s="104"/>
      <c r="CA2769" s="104"/>
      <c r="CB2769" s="104"/>
      <c r="CC2769" s="104"/>
      <c r="CD2769" s="104"/>
      <c r="CE2769" s="104"/>
      <c r="CF2769" s="104"/>
      <c r="CG2769" s="104"/>
      <c r="CH2769" s="104"/>
      <c r="CI2769" s="104"/>
      <c r="CJ2769" s="104"/>
      <c r="CK2769" s="104"/>
      <c r="CL2769" s="104"/>
      <c r="CM2769" s="104"/>
      <c r="CN2769" s="104"/>
      <c r="CO2769" s="104"/>
      <c r="CP2769" s="104"/>
      <c r="CQ2769" s="104"/>
      <c r="CR2769" s="104"/>
      <c r="CS2769" s="104"/>
      <c r="CT2769" s="104"/>
      <c r="CU2769" s="104"/>
      <c r="CV2769" s="104"/>
      <c r="CW2769" s="104"/>
      <c r="CX2769" s="104"/>
      <c r="CY2769" s="104"/>
      <c r="CZ2769" s="104"/>
      <c r="DA2769" s="104"/>
      <c r="DB2769" s="104"/>
      <c r="DC2769" s="104"/>
      <c r="DD2769" s="104"/>
      <c r="DE2769" s="104"/>
      <c r="DF2769" s="104"/>
      <c r="DG2769" s="104"/>
      <c r="DH2769" s="104"/>
      <c r="DI2769" s="104"/>
      <c r="DJ2769" s="107"/>
    </row>
    <row r="2770" spans="1:114" x14ac:dyDescent="0.2">
      <c r="A2770" s="164"/>
      <c r="B2770" s="165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Q2770" s="116"/>
      <c r="R2770" s="116"/>
      <c r="S2770" s="116"/>
      <c r="T2770" s="116"/>
      <c r="U2770" s="116"/>
      <c r="V2770" s="116"/>
      <c r="W2770" s="116"/>
      <c r="X2770" s="116"/>
      <c r="Y2770" s="122"/>
      <c r="Z2770" s="104"/>
      <c r="AA2770" s="104"/>
      <c r="AB2770" s="104"/>
      <c r="AC2770" s="104"/>
      <c r="AD2770" s="104"/>
      <c r="AE2770" s="104"/>
      <c r="AF2770" s="104"/>
      <c r="AG2770" s="104"/>
      <c r="AH2770" s="104"/>
      <c r="AI2770" s="104"/>
      <c r="AJ2770" s="104"/>
      <c r="AK2770" s="104"/>
      <c r="AL2770" s="104"/>
      <c r="AM2770" s="104"/>
      <c r="AN2770" s="104"/>
      <c r="AO2770" s="104"/>
      <c r="AP2770" s="104"/>
      <c r="AQ2770" s="104"/>
      <c r="AR2770" s="104"/>
      <c r="AS2770" s="104"/>
      <c r="AT2770" s="104"/>
      <c r="AU2770" s="104"/>
      <c r="AV2770" s="104"/>
      <c r="AW2770" s="104"/>
      <c r="AX2770" s="104"/>
      <c r="AY2770" s="104"/>
      <c r="AZ2770" s="104"/>
      <c r="BA2770" s="104"/>
      <c r="BB2770" s="104"/>
      <c r="BC2770" s="104"/>
      <c r="BD2770" s="104"/>
      <c r="BE2770" s="104"/>
      <c r="BF2770" s="104"/>
      <c r="BG2770" s="104"/>
      <c r="BH2770" s="104"/>
      <c r="BI2770" s="104"/>
      <c r="BJ2770" s="104"/>
      <c r="BK2770" s="104"/>
      <c r="BL2770" s="104"/>
      <c r="BM2770" s="104"/>
      <c r="BN2770" s="104"/>
      <c r="BO2770" s="104"/>
      <c r="BP2770" s="104"/>
      <c r="BQ2770" s="104"/>
      <c r="BR2770" s="104"/>
      <c r="BS2770" s="104"/>
      <c r="BT2770" s="104"/>
      <c r="BU2770" s="104"/>
      <c r="BV2770" s="104"/>
      <c r="BW2770" s="104"/>
      <c r="BX2770" s="104"/>
      <c r="BY2770" s="104"/>
      <c r="BZ2770" s="104"/>
      <c r="CA2770" s="104"/>
      <c r="CB2770" s="104"/>
      <c r="CC2770" s="104"/>
      <c r="CD2770" s="104"/>
      <c r="CE2770" s="104"/>
      <c r="CF2770" s="104"/>
      <c r="CG2770" s="104"/>
      <c r="CH2770" s="104"/>
      <c r="CI2770" s="104"/>
      <c r="CJ2770" s="104"/>
      <c r="CK2770" s="104"/>
      <c r="CL2770" s="104"/>
      <c r="CM2770" s="104"/>
      <c r="CN2770" s="104"/>
      <c r="CO2770" s="104"/>
      <c r="CP2770" s="104"/>
      <c r="CQ2770" s="104"/>
      <c r="CR2770" s="104"/>
      <c r="CS2770" s="104"/>
      <c r="CT2770" s="104"/>
      <c r="CU2770" s="104"/>
      <c r="CV2770" s="104"/>
      <c r="CW2770" s="104"/>
      <c r="CX2770" s="104"/>
      <c r="CY2770" s="104"/>
      <c r="CZ2770" s="104"/>
      <c r="DA2770" s="104"/>
      <c r="DB2770" s="104"/>
      <c r="DC2770" s="104"/>
      <c r="DD2770" s="104"/>
      <c r="DE2770" s="104"/>
      <c r="DF2770" s="104"/>
      <c r="DG2770" s="104"/>
      <c r="DH2770" s="104"/>
      <c r="DI2770" s="104"/>
      <c r="DJ2770" s="107"/>
    </row>
    <row r="2771" spans="1:114" x14ac:dyDescent="0.2">
      <c r="A2771" s="164"/>
      <c r="B2771" s="165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Q2771" s="116"/>
      <c r="R2771" s="116"/>
      <c r="S2771" s="116"/>
      <c r="T2771" s="116"/>
      <c r="U2771" s="116"/>
      <c r="V2771" s="116"/>
      <c r="W2771" s="116"/>
      <c r="X2771" s="116"/>
      <c r="Y2771" s="122"/>
      <c r="Z2771" s="104"/>
      <c r="AA2771" s="104"/>
      <c r="AB2771" s="104"/>
      <c r="AC2771" s="104"/>
      <c r="AD2771" s="104"/>
      <c r="AE2771" s="104"/>
      <c r="AF2771" s="104"/>
      <c r="AG2771" s="104"/>
      <c r="AH2771" s="104"/>
      <c r="AI2771" s="104"/>
      <c r="AJ2771" s="104"/>
      <c r="AK2771" s="104"/>
      <c r="AL2771" s="104"/>
      <c r="AM2771" s="104"/>
      <c r="AN2771" s="104"/>
      <c r="AO2771" s="104"/>
      <c r="AP2771" s="104"/>
      <c r="AQ2771" s="104"/>
      <c r="AR2771" s="104"/>
      <c r="AS2771" s="104"/>
      <c r="AT2771" s="104"/>
      <c r="AU2771" s="104"/>
      <c r="AV2771" s="104"/>
      <c r="AW2771" s="104"/>
      <c r="AX2771" s="104"/>
      <c r="AY2771" s="104"/>
      <c r="AZ2771" s="104"/>
      <c r="BA2771" s="104"/>
      <c r="BB2771" s="104"/>
      <c r="BC2771" s="104"/>
      <c r="BD2771" s="104"/>
      <c r="BE2771" s="104"/>
      <c r="BF2771" s="104"/>
      <c r="BG2771" s="104"/>
      <c r="BH2771" s="104"/>
      <c r="BI2771" s="104"/>
      <c r="BJ2771" s="104"/>
      <c r="BK2771" s="104"/>
      <c r="BL2771" s="104"/>
      <c r="BM2771" s="104"/>
      <c r="BN2771" s="104"/>
      <c r="BO2771" s="104"/>
      <c r="BP2771" s="104"/>
      <c r="BQ2771" s="104"/>
      <c r="BR2771" s="104"/>
      <c r="BS2771" s="104"/>
      <c r="BT2771" s="104"/>
      <c r="BU2771" s="104"/>
      <c r="BV2771" s="104"/>
      <c r="BW2771" s="104"/>
      <c r="BX2771" s="104"/>
      <c r="BY2771" s="104"/>
      <c r="BZ2771" s="104"/>
      <c r="CA2771" s="104"/>
      <c r="CB2771" s="104"/>
      <c r="CC2771" s="104"/>
      <c r="CD2771" s="104"/>
      <c r="CE2771" s="104"/>
      <c r="CF2771" s="104"/>
      <c r="CG2771" s="104"/>
      <c r="CH2771" s="104"/>
      <c r="CI2771" s="104"/>
      <c r="CJ2771" s="104"/>
      <c r="CK2771" s="104"/>
      <c r="CL2771" s="104"/>
      <c r="CM2771" s="104"/>
      <c r="CN2771" s="104"/>
      <c r="CO2771" s="104"/>
      <c r="CP2771" s="104"/>
      <c r="CQ2771" s="104"/>
      <c r="CR2771" s="104"/>
      <c r="CS2771" s="104"/>
      <c r="CT2771" s="104"/>
      <c r="CU2771" s="104"/>
      <c r="CV2771" s="104"/>
      <c r="CW2771" s="104"/>
      <c r="CX2771" s="104"/>
      <c r="CY2771" s="104"/>
      <c r="CZ2771" s="104"/>
      <c r="DA2771" s="104"/>
      <c r="DB2771" s="104"/>
      <c r="DC2771" s="104"/>
      <c r="DD2771" s="104"/>
      <c r="DE2771" s="104"/>
      <c r="DF2771" s="104"/>
      <c r="DG2771" s="104"/>
      <c r="DH2771" s="104"/>
      <c r="DI2771" s="104"/>
      <c r="DJ2771" s="107"/>
    </row>
    <row r="2772" spans="1:114" x14ac:dyDescent="0.2">
      <c r="A2772" s="164"/>
      <c r="B2772" s="165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22"/>
      <c r="Z2772" s="104"/>
      <c r="AA2772" s="104"/>
      <c r="AB2772" s="104"/>
      <c r="AC2772" s="104"/>
      <c r="AD2772" s="104"/>
      <c r="AE2772" s="104"/>
      <c r="AF2772" s="104"/>
      <c r="AG2772" s="104"/>
      <c r="AH2772" s="104"/>
      <c r="AI2772" s="104"/>
      <c r="AJ2772" s="104"/>
      <c r="AK2772" s="104"/>
      <c r="AL2772" s="104"/>
      <c r="AM2772" s="104"/>
      <c r="AN2772" s="104"/>
      <c r="AO2772" s="104"/>
      <c r="AP2772" s="104"/>
      <c r="AQ2772" s="104"/>
      <c r="AR2772" s="104"/>
      <c r="AS2772" s="104"/>
      <c r="AT2772" s="104"/>
      <c r="AU2772" s="104"/>
      <c r="AV2772" s="104"/>
      <c r="AW2772" s="104"/>
      <c r="AX2772" s="104"/>
      <c r="AY2772" s="104"/>
      <c r="AZ2772" s="104"/>
      <c r="BA2772" s="104"/>
      <c r="BB2772" s="104"/>
      <c r="BC2772" s="104"/>
      <c r="BD2772" s="104"/>
      <c r="BE2772" s="104"/>
      <c r="BF2772" s="104"/>
      <c r="BG2772" s="104"/>
      <c r="BH2772" s="104"/>
      <c r="BI2772" s="104"/>
      <c r="BJ2772" s="104"/>
      <c r="BK2772" s="104"/>
      <c r="BL2772" s="104"/>
      <c r="BM2772" s="104"/>
      <c r="BN2772" s="104"/>
      <c r="BO2772" s="104"/>
      <c r="BP2772" s="104"/>
      <c r="BQ2772" s="104"/>
      <c r="BR2772" s="104"/>
      <c r="BS2772" s="104"/>
      <c r="BT2772" s="104"/>
      <c r="BU2772" s="104"/>
      <c r="BV2772" s="104"/>
      <c r="BW2772" s="104"/>
      <c r="BX2772" s="104"/>
      <c r="BY2772" s="104"/>
      <c r="BZ2772" s="104"/>
      <c r="CA2772" s="104"/>
      <c r="CB2772" s="104"/>
      <c r="CC2772" s="104"/>
      <c r="CD2772" s="104"/>
      <c r="CE2772" s="104"/>
      <c r="CF2772" s="104"/>
      <c r="CG2772" s="104"/>
      <c r="CH2772" s="104"/>
      <c r="CI2772" s="104"/>
      <c r="CJ2772" s="104"/>
      <c r="CK2772" s="104"/>
      <c r="CL2772" s="104"/>
      <c r="CM2772" s="104"/>
      <c r="CN2772" s="104"/>
      <c r="CO2772" s="104"/>
      <c r="CP2772" s="104"/>
      <c r="CQ2772" s="104"/>
      <c r="CR2772" s="104"/>
      <c r="CS2772" s="104"/>
      <c r="CT2772" s="104"/>
      <c r="CU2772" s="104"/>
      <c r="CV2772" s="104"/>
      <c r="CW2772" s="104"/>
      <c r="CX2772" s="104"/>
      <c r="CY2772" s="104"/>
      <c r="CZ2772" s="104"/>
      <c r="DA2772" s="104"/>
      <c r="DB2772" s="104"/>
      <c r="DC2772" s="104"/>
      <c r="DD2772" s="104"/>
      <c r="DE2772" s="104"/>
      <c r="DF2772" s="104"/>
      <c r="DG2772" s="104"/>
      <c r="DH2772" s="104"/>
      <c r="DI2772" s="104"/>
      <c r="DJ2772" s="107"/>
    </row>
    <row r="2773" spans="1:114" x14ac:dyDescent="0.2">
      <c r="A2773" s="164"/>
      <c r="B2773" s="165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22"/>
      <c r="Z2773" s="104"/>
      <c r="AA2773" s="104"/>
      <c r="AB2773" s="104"/>
      <c r="AC2773" s="104"/>
      <c r="AD2773" s="104"/>
      <c r="AE2773" s="104"/>
      <c r="AF2773" s="104"/>
      <c r="AG2773" s="104"/>
      <c r="AH2773" s="104"/>
      <c r="AI2773" s="104"/>
      <c r="AJ2773" s="104"/>
      <c r="AK2773" s="104"/>
      <c r="AL2773" s="104"/>
      <c r="AM2773" s="104"/>
      <c r="AN2773" s="104"/>
      <c r="AO2773" s="104"/>
      <c r="AP2773" s="104"/>
      <c r="AQ2773" s="104"/>
      <c r="AR2773" s="104"/>
      <c r="AS2773" s="104"/>
      <c r="AT2773" s="104"/>
      <c r="AU2773" s="104"/>
      <c r="AV2773" s="104"/>
      <c r="AW2773" s="104"/>
      <c r="AX2773" s="104"/>
      <c r="AY2773" s="104"/>
      <c r="AZ2773" s="104"/>
      <c r="BA2773" s="104"/>
      <c r="BB2773" s="104"/>
      <c r="BC2773" s="104"/>
      <c r="BD2773" s="104"/>
      <c r="BE2773" s="104"/>
      <c r="BF2773" s="104"/>
      <c r="BG2773" s="104"/>
      <c r="BH2773" s="104"/>
      <c r="BI2773" s="104"/>
      <c r="BJ2773" s="104"/>
      <c r="BK2773" s="104"/>
      <c r="BL2773" s="104"/>
      <c r="BM2773" s="104"/>
      <c r="BN2773" s="104"/>
      <c r="BO2773" s="104"/>
      <c r="BP2773" s="104"/>
      <c r="BQ2773" s="104"/>
      <c r="BR2773" s="104"/>
      <c r="BS2773" s="104"/>
      <c r="BT2773" s="104"/>
      <c r="BU2773" s="104"/>
      <c r="BV2773" s="104"/>
      <c r="BW2773" s="104"/>
      <c r="BX2773" s="104"/>
      <c r="BY2773" s="104"/>
      <c r="BZ2773" s="104"/>
      <c r="CA2773" s="104"/>
      <c r="CB2773" s="104"/>
      <c r="CC2773" s="104"/>
      <c r="CD2773" s="104"/>
      <c r="CE2773" s="104"/>
      <c r="CF2773" s="104"/>
      <c r="CG2773" s="104"/>
      <c r="CH2773" s="104"/>
      <c r="CI2773" s="104"/>
      <c r="CJ2773" s="104"/>
      <c r="CK2773" s="104"/>
      <c r="CL2773" s="104"/>
      <c r="CM2773" s="104"/>
      <c r="CN2773" s="104"/>
      <c r="CO2773" s="104"/>
      <c r="CP2773" s="104"/>
      <c r="CQ2773" s="104"/>
      <c r="CR2773" s="104"/>
      <c r="CS2773" s="104"/>
      <c r="CT2773" s="104"/>
      <c r="CU2773" s="104"/>
      <c r="CV2773" s="104"/>
      <c r="CW2773" s="104"/>
      <c r="CX2773" s="104"/>
      <c r="CY2773" s="104"/>
      <c r="CZ2773" s="104"/>
      <c r="DA2773" s="104"/>
      <c r="DB2773" s="104"/>
      <c r="DC2773" s="104"/>
      <c r="DD2773" s="104"/>
      <c r="DE2773" s="104"/>
      <c r="DF2773" s="104"/>
      <c r="DG2773" s="104"/>
      <c r="DH2773" s="104"/>
      <c r="DI2773" s="104"/>
      <c r="DJ2773" s="107"/>
    </row>
    <row r="2774" spans="1:114" x14ac:dyDescent="0.2">
      <c r="A2774" s="164"/>
      <c r="B2774" s="165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22"/>
      <c r="Z2774" s="104"/>
      <c r="AA2774" s="104"/>
      <c r="AB2774" s="104"/>
      <c r="AC2774" s="104"/>
      <c r="AD2774" s="104"/>
      <c r="AE2774" s="104"/>
      <c r="AF2774" s="104"/>
      <c r="AG2774" s="104"/>
      <c r="AH2774" s="104"/>
      <c r="AI2774" s="104"/>
      <c r="AJ2774" s="104"/>
      <c r="AK2774" s="104"/>
      <c r="AL2774" s="104"/>
      <c r="AM2774" s="104"/>
      <c r="AN2774" s="104"/>
      <c r="AO2774" s="104"/>
      <c r="AP2774" s="104"/>
      <c r="AQ2774" s="104"/>
      <c r="AR2774" s="104"/>
      <c r="AS2774" s="104"/>
      <c r="AT2774" s="104"/>
      <c r="AU2774" s="104"/>
      <c r="AV2774" s="104"/>
      <c r="AW2774" s="104"/>
      <c r="AX2774" s="104"/>
      <c r="AY2774" s="104"/>
      <c r="AZ2774" s="104"/>
      <c r="BA2774" s="104"/>
      <c r="BB2774" s="104"/>
      <c r="BC2774" s="104"/>
      <c r="BD2774" s="104"/>
      <c r="BE2774" s="104"/>
      <c r="BF2774" s="104"/>
      <c r="BG2774" s="104"/>
      <c r="BH2774" s="104"/>
      <c r="BI2774" s="104"/>
      <c r="BJ2774" s="104"/>
      <c r="BK2774" s="104"/>
      <c r="BL2774" s="104"/>
      <c r="BM2774" s="104"/>
      <c r="BN2774" s="104"/>
      <c r="BO2774" s="104"/>
      <c r="BP2774" s="104"/>
      <c r="BQ2774" s="104"/>
      <c r="BR2774" s="104"/>
      <c r="BS2774" s="104"/>
      <c r="BT2774" s="104"/>
      <c r="BU2774" s="104"/>
      <c r="BV2774" s="104"/>
      <c r="BW2774" s="104"/>
      <c r="BX2774" s="104"/>
      <c r="BY2774" s="104"/>
      <c r="BZ2774" s="104"/>
      <c r="CA2774" s="104"/>
      <c r="CB2774" s="104"/>
      <c r="CC2774" s="104"/>
      <c r="CD2774" s="104"/>
      <c r="CE2774" s="104"/>
      <c r="CF2774" s="104"/>
      <c r="CG2774" s="104"/>
      <c r="CH2774" s="104"/>
      <c r="CI2774" s="104"/>
      <c r="CJ2774" s="104"/>
      <c r="CK2774" s="104"/>
      <c r="CL2774" s="104"/>
      <c r="CM2774" s="104"/>
      <c r="CN2774" s="104"/>
      <c r="CO2774" s="104"/>
      <c r="CP2774" s="104"/>
      <c r="CQ2774" s="104"/>
      <c r="CR2774" s="104"/>
      <c r="CS2774" s="104"/>
      <c r="CT2774" s="104"/>
      <c r="CU2774" s="104"/>
      <c r="CV2774" s="104"/>
      <c r="CW2774" s="104"/>
      <c r="CX2774" s="104"/>
      <c r="CY2774" s="104"/>
      <c r="CZ2774" s="104"/>
      <c r="DA2774" s="104"/>
      <c r="DB2774" s="104"/>
      <c r="DC2774" s="104"/>
      <c r="DD2774" s="104"/>
      <c r="DE2774" s="104"/>
      <c r="DF2774" s="104"/>
      <c r="DG2774" s="104"/>
      <c r="DH2774" s="104"/>
      <c r="DI2774" s="104"/>
      <c r="DJ2774" s="107"/>
    </row>
    <row r="2775" spans="1:114" x14ac:dyDescent="0.2">
      <c r="A2775" s="164"/>
      <c r="B2775" s="165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Q2775" s="116"/>
      <c r="R2775" s="116"/>
      <c r="S2775" s="116"/>
      <c r="T2775" s="116"/>
      <c r="U2775" s="116"/>
      <c r="V2775" s="116"/>
      <c r="W2775" s="116"/>
      <c r="X2775" s="116"/>
      <c r="Y2775" s="122"/>
      <c r="Z2775" s="104"/>
      <c r="AA2775" s="104"/>
      <c r="AB2775" s="104"/>
      <c r="AC2775" s="104"/>
      <c r="AD2775" s="104"/>
      <c r="AE2775" s="104"/>
      <c r="AF2775" s="104"/>
      <c r="AG2775" s="104"/>
      <c r="AH2775" s="104"/>
      <c r="AI2775" s="104"/>
      <c r="AJ2775" s="104"/>
      <c r="AK2775" s="104"/>
      <c r="AL2775" s="104"/>
      <c r="AM2775" s="104"/>
      <c r="AN2775" s="104"/>
      <c r="AO2775" s="104"/>
      <c r="AP2775" s="104"/>
      <c r="AQ2775" s="104"/>
      <c r="AR2775" s="104"/>
      <c r="AS2775" s="104"/>
      <c r="AT2775" s="104"/>
      <c r="AU2775" s="104"/>
      <c r="AV2775" s="104"/>
      <c r="AW2775" s="104"/>
      <c r="AX2775" s="104"/>
      <c r="AY2775" s="104"/>
      <c r="AZ2775" s="104"/>
      <c r="BA2775" s="104"/>
      <c r="BB2775" s="104"/>
      <c r="BC2775" s="104"/>
      <c r="BD2775" s="104"/>
      <c r="BE2775" s="104"/>
      <c r="BF2775" s="104"/>
      <c r="BG2775" s="104"/>
      <c r="BH2775" s="104"/>
      <c r="BI2775" s="104"/>
      <c r="BJ2775" s="104"/>
      <c r="BK2775" s="104"/>
      <c r="BL2775" s="104"/>
      <c r="BM2775" s="104"/>
      <c r="BN2775" s="104"/>
      <c r="BO2775" s="104"/>
      <c r="BP2775" s="104"/>
      <c r="BQ2775" s="104"/>
      <c r="BR2775" s="104"/>
      <c r="BS2775" s="104"/>
      <c r="BT2775" s="104"/>
      <c r="BU2775" s="104"/>
      <c r="BV2775" s="104"/>
      <c r="BW2775" s="104"/>
      <c r="BX2775" s="104"/>
      <c r="BY2775" s="104"/>
      <c r="BZ2775" s="104"/>
      <c r="CA2775" s="104"/>
      <c r="CB2775" s="104"/>
      <c r="CC2775" s="104"/>
      <c r="CD2775" s="104"/>
      <c r="CE2775" s="104"/>
      <c r="CF2775" s="104"/>
      <c r="CG2775" s="104"/>
      <c r="CH2775" s="104"/>
      <c r="CI2775" s="104"/>
      <c r="CJ2775" s="104"/>
      <c r="CK2775" s="104"/>
      <c r="CL2775" s="104"/>
      <c r="CM2775" s="104"/>
      <c r="CN2775" s="104"/>
      <c r="CO2775" s="104"/>
      <c r="CP2775" s="104"/>
      <c r="CQ2775" s="104"/>
      <c r="CR2775" s="104"/>
      <c r="CS2775" s="104"/>
      <c r="CT2775" s="104"/>
      <c r="CU2775" s="104"/>
      <c r="CV2775" s="104"/>
      <c r="CW2775" s="104"/>
      <c r="CX2775" s="104"/>
      <c r="CY2775" s="104"/>
      <c r="CZ2775" s="104"/>
      <c r="DA2775" s="104"/>
      <c r="DB2775" s="104"/>
      <c r="DC2775" s="104"/>
      <c r="DD2775" s="104"/>
      <c r="DE2775" s="104"/>
      <c r="DF2775" s="104"/>
      <c r="DG2775" s="104"/>
      <c r="DH2775" s="104"/>
      <c r="DI2775" s="104"/>
      <c r="DJ2775" s="107"/>
    </row>
    <row r="2776" spans="1:114" x14ac:dyDescent="0.2">
      <c r="A2776" s="164"/>
      <c r="B2776" s="165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Q2776" s="116"/>
      <c r="R2776" s="116"/>
      <c r="S2776" s="116"/>
      <c r="T2776" s="116"/>
      <c r="U2776" s="116"/>
      <c r="V2776" s="116"/>
      <c r="W2776" s="116"/>
      <c r="X2776" s="116"/>
      <c r="Y2776" s="122"/>
      <c r="Z2776" s="104"/>
      <c r="AA2776" s="104"/>
      <c r="AB2776" s="104"/>
      <c r="AC2776" s="104"/>
      <c r="AD2776" s="104"/>
      <c r="AE2776" s="104"/>
      <c r="AF2776" s="104"/>
      <c r="AG2776" s="104"/>
      <c r="AH2776" s="104"/>
      <c r="AI2776" s="104"/>
      <c r="AJ2776" s="104"/>
      <c r="AK2776" s="104"/>
      <c r="AL2776" s="104"/>
      <c r="AM2776" s="104"/>
      <c r="AN2776" s="104"/>
      <c r="AO2776" s="104"/>
      <c r="AP2776" s="104"/>
      <c r="AQ2776" s="104"/>
      <c r="AR2776" s="104"/>
      <c r="AS2776" s="104"/>
      <c r="AT2776" s="104"/>
      <c r="AU2776" s="104"/>
      <c r="AV2776" s="104"/>
      <c r="AW2776" s="104"/>
      <c r="AX2776" s="104"/>
      <c r="AY2776" s="104"/>
      <c r="AZ2776" s="104"/>
      <c r="BA2776" s="104"/>
      <c r="BB2776" s="104"/>
      <c r="BC2776" s="104"/>
      <c r="BD2776" s="104"/>
      <c r="BE2776" s="104"/>
      <c r="BF2776" s="104"/>
      <c r="BG2776" s="104"/>
      <c r="BH2776" s="104"/>
      <c r="BI2776" s="104"/>
      <c r="BJ2776" s="104"/>
      <c r="BK2776" s="104"/>
      <c r="BL2776" s="104"/>
      <c r="BM2776" s="104"/>
      <c r="BN2776" s="104"/>
      <c r="BO2776" s="104"/>
      <c r="BP2776" s="104"/>
      <c r="BQ2776" s="104"/>
      <c r="BR2776" s="104"/>
      <c r="BS2776" s="104"/>
      <c r="BT2776" s="104"/>
      <c r="BU2776" s="104"/>
      <c r="BV2776" s="104"/>
      <c r="BW2776" s="104"/>
      <c r="BX2776" s="104"/>
      <c r="BY2776" s="104"/>
      <c r="BZ2776" s="104"/>
      <c r="CA2776" s="104"/>
      <c r="CB2776" s="104"/>
      <c r="CC2776" s="104"/>
      <c r="CD2776" s="104"/>
      <c r="CE2776" s="104"/>
      <c r="CF2776" s="104"/>
      <c r="CG2776" s="104"/>
      <c r="CH2776" s="104"/>
      <c r="CI2776" s="104"/>
      <c r="CJ2776" s="104"/>
      <c r="CK2776" s="104"/>
      <c r="CL2776" s="104"/>
      <c r="CM2776" s="104"/>
      <c r="CN2776" s="104"/>
      <c r="CO2776" s="104"/>
      <c r="CP2776" s="104"/>
      <c r="CQ2776" s="104"/>
      <c r="CR2776" s="104"/>
      <c r="CS2776" s="104"/>
      <c r="CT2776" s="104"/>
      <c r="CU2776" s="104"/>
      <c r="CV2776" s="104"/>
      <c r="CW2776" s="104"/>
      <c r="CX2776" s="104"/>
      <c r="CY2776" s="104"/>
      <c r="CZ2776" s="104"/>
      <c r="DA2776" s="104"/>
      <c r="DB2776" s="104"/>
      <c r="DC2776" s="104"/>
      <c r="DD2776" s="104"/>
      <c r="DE2776" s="104"/>
      <c r="DF2776" s="104"/>
      <c r="DG2776" s="104"/>
      <c r="DH2776" s="104"/>
      <c r="DI2776" s="104"/>
      <c r="DJ2776" s="107"/>
    </row>
    <row r="2777" spans="1:114" x14ac:dyDescent="0.2">
      <c r="A2777" s="164"/>
      <c r="B2777" s="165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Q2777" s="116"/>
      <c r="R2777" s="116"/>
      <c r="S2777" s="116"/>
      <c r="T2777" s="116"/>
      <c r="U2777" s="116"/>
      <c r="V2777" s="116"/>
      <c r="W2777" s="116"/>
      <c r="X2777" s="116"/>
      <c r="Y2777" s="122"/>
      <c r="Z2777" s="104"/>
      <c r="AA2777" s="104"/>
      <c r="AB2777" s="104"/>
      <c r="AC2777" s="104"/>
      <c r="AD2777" s="104"/>
      <c r="AE2777" s="104"/>
      <c r="AF2777" s="104"/>
      <c r="AG2777" s="104"/>
      <c r="AH2777" s="104"/>
      <c r="AI2777" s="104"/>
      <c r="AJ2777" s="104"/>
      <c r="AK2777" s="104"/>
      <c r="AL2777" s="104"/>
      <c r="AM2777" s="104"/>
      <c r="AN2777" s="104"/>
      <c r="AO2777" s="104"/>
      <c r="AP2777" s="104"/>
      <c r="AQ2777" s="104"/>
      <c r="AR2777" s="104"/>
      <c r="AS2777" s="104"/>
      <c r="AT2777" s="104"/>
      <c r="AU2777" s="104"/>
      <c r="AV2777" s="104"/>
      <c r="AW2777" s="104"/>
      <c r="AX2777" s="104"/>
      <c r="AY2777" s="104"/>
      <c r="AZ2777" s="104"/>
      <c r="BA2777" s="104"/>
      <c r="BB2777" s="104"/>
      <c r="BC2777" s="104"/>
      <c r="BD2777" s="104"/>
      <c r="BE2777" s="104"/>
      <c r="BF2777" s="104"/>
      <c r="BG2777" s="104"/>
      <c r="BH2777" s="104"/>
      <c r="BI2777" s="104"/>
      <c r="BJ2777" s="104"/>
      <c r="BK2777" s="104"/>
      <c r="BL2777" s="104"/>
      <c r="BM2777" s="104"/>
      <c r="BN2777" s="104"/>
      <c r="BO2777" s="104"/>
      <c r="BP2777" s="104"/>
      <c r="BQ2777" s="104"/>
      <c r="BR2777" s="104"/>
      <c r="BS2777" s="104"/>
      <c r="BT2777" s="104"/>
      <c r="BU2777" s="104"/>
      <c r="BV2777" s="104"/>
      <c r="BW2777" s="104"/>
      <c r="BX2777" s="104"/>
      <c r="BY2777" s="104"/>
      <c r="BZ2777" s="104"/>
      <c r="CA2777" s="104"/>
      <c r="CB2777" s="104"/>
      <c r="CC2777" s="104"/>
      <c r="CD2777" s="104"/>
      <c r="CE2777" s="104"/>
      <c r="CF2777" s="104"/>
      <c r="CG2777" s="104"/>
      <c r="CH2777" s="104"/>
      <c r="CI2777" s="104"/>
      <c r="CJ2777" s="104"/>
      <c r="CK2777" s="104"/>
      <c r="CL2777" s="104"/>
      <c r="CM2777" s="104"/>
      <c r="CN2777" s="104"/>
      <c r="CO2777" s="104"/>
      <c r="CP2777" s="104"/>
      <c r="CQ2777" s="104"/>
      <c r="CR2777" s="104"/>
      <c r="CS2777" s="104"/>
      <c r="CT2777" s="104"/>
      <c r="CU2777" s="104"/>
      <c r="CV2777" s="104"/>
      <c r="CW2777" s="104"/>
      <c r="CX2777" s="104"/>
      <c r="CY2777" s="104"/>
      <c r="CZ2777" s="104"/>
      <c r="DA2777" s="104"/>
      <c r="DB2777" s="104"/>
      <c r="DC2777" s="104"/>
      <c r="DD2777" s="104"/>
      <c r="DE2777" s="104"/>
      <c r="DF2777" s="104"/>
      <c r="DG2777" s="104"/>
      <c r="DH2777" s="104"/>
      <c r="DI2777" s="104"/>
      <c r="DJ2777" s="107"/>
    </row>
    <row r="2778" spans="1:114" x14ac:dyDescent="0.2">
      <c r="A2778" s="164"/>
      <c r="B2778" s="165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Q2778" s="116"/>
      <c r="R2778" s="116"/>
      <c r="S2778" s="116"/>
      <c r="T2778" s="116"/>
      <c r="U2778" s="116"/>
      <c r="V2778" s="116"/>
      <c r="W2778" s="116"/>
      <c r="X2778" s="116"/>
      <c r="Y2778" s="122"/>
      <c r="Z2778" s="104"/>
      <c r="AA2778" s="104"/>
      <c r="AB2778" s="104"/>
      <c r="AC2778" s="104"/>
      <c r="AD2778" s="104"/>
      <c r="AE2778" s="104"/>
      <c r="AF2778" s="104"/>
      <c r="AG2778" s="104"/>
      <c r="AH2778" s="104"/>
      <c r="AI2778" s="104"/>
      <c r="AJ2778" s="104"/>
      <c r="AK2778" s="104"/>
      <c r="AL2778" s="104"/>
      <c r="AM2778" s="104"/>
      <c r="AN2778" s="104"/>
      <c r="AO2778" s="104"/>
      <c r="AP2778" s="104"/>
      <c r="AQ2778" s="104"/>
      <c r="AR2778" s="104"/>
      <c r="AS2778" s="104"/>
      <c r="AT2778" s="104"/>
      <c r="AU2778" s="104"/>
      <c r="AV2778" s="104"/>
      <c r="AW2778" s="104"/>
      <c r="AX2778" s="104"/>
      <c r="AY2778" s="104"/>
      <c r="AZ2778" s="104"/>
      <c r="BA2778" s="104"/>
      <c r="BB2778" s="104"/>
      <c r="BC2778" s="104"/>
      <c r="BD2778" s="104"/>
      <c r="BE2778" s="104"/>
      <c r="BF2778" s="104"/>
      <c r="BG2778" s="104"/>
      <c r="BH2778" s="104"/>
      <c r="BI2778" s="104"/>
      <c r="BJ2778" s="104"/>
      <c r="BK2778" s="104"/>
      <c r="BL2778" s="104"/>
      <c r="BM2778" s="104"/>
      <c r="BN2778" s="104"/>
      <c r="BO2778" s="104"/>
      <c r="BP2778" s="104"/>
      <c r="BQ2778" s="104"/>
      <c r="BR2778" s="104"/>
      <c r="BS2778" s="104"/>
      <c r="BT2778" s="104"/>
      <c r="BU2778" s="104"/>
      <c r="BV2778" s="104"/>
      <c r="BW2778" s="104"/>
      <c r="BX2778" s="104"/>
      <c r="BY2778" s="104"/>
      <c r="BZ2778" s="104"/>
      <c r="CA2778" s="104"/>
      <c r="CB2778" s="104"/>
      <c r="CC2778" s="104"/>
      <c r="CD2778" s="104"/>
      <c r="CE2778" s="104"/>
      <c r="CF2778" s="104"/>
      <c r="CG2778" s="104"/>
      <c r="CH2778" s="104"/>
      <c r="CI2778" s="104"/>
      <c r="CJ2778" s="104"/>
      <c r="CK2778" s="104"/>
      <c r="CL2778" s="104"/>
      <c r="CM2778" s="104"/>
      <c r="CN2778" s="104"/>
      <c r="CO2778" s="104"/>
      <c r="CP2778" s="104"/>
      <c r="CQ2778" s="104"/>
      <c r="CR2778" s="104"/>
      <c r="CS2778" s="104"/>
      <c r="CT2778" s="104"/>
      <c r="CU2778" s="104"/>
      <c r="CV2778" s="104"/>
      <c r="CW2778" s="104"/>
      <c r="CX2778" s="104"/>
      <c r="CY2778" s="104"/>
      <c r="CZ2778" s="104"/>
      <c r="DA2778" s="104"/>
      <c r="DB2778" s="104"/>
      <c r="DC2778" s="104"/>
      <c r="DD2778" s="104"/>
      <c r="DE2778" s="104"/>
      <c r="DF2778" s="104"/>
      <c r="DG2778" s="104"/>
      <c r="DH2778" s="104"/>
      <c r="DI2778" s="104"/>
      <c r="DJ2778" s="107"/>
    </row>
    <row r="2779" spans="1:114" x14ac:dyDescent="0.2">
      <c r="A2779" s="164"/>
      <c r="B2779" s="165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Q2779" s="116"/>
      <c r="R2779" s="116"/>
      <c r="S2779" s="116"/>
      <c r="T2779" s="116"/>
      <c r="U2779" s="116"/>
      <c r="V2779" s="116"/>
      <c r="W2779" s="116"/>
      <c r="X2779" s="116"/>
      <c r="Y2779" s="122"/>
      <c r="Z2779" s="104"/>
      <c r="AA2779" s="104"/>
      <c r="AB2779" s="104"/>
      <c r="AC2779" s="104"/>
      <c r="AD2779" s="104"/>
      <c r="AE2779" s="104"/>
      <c r="AF2779" s="104"/>
      <c r="AG2779" s="104"/>
      <c r="AH2779" s="104"/>
      <c r="AI2779" s="104"/>
      <c r="AJ2779" s="104"/>
      <c r="AK2779" s="104"/>
      <c r="AL2779" s="104"/>
      <c r="AM2779" s="104"/>
      <c r="AN2779" s="104"/>
      <c r="AO2779" s="104"/>
      <c r="AP2779" s="104"/>
      <c r="AQ2779" s="104"/>
      <c r="AR2779" s="104"/>
      <c r="AS2779" s="104"/>
      <c r="AT2779" s="104"/>
      <c r="AU2779" s="104"/>
      <c r="AV2779" s="104"/>
      <c r="AW2779" s="104"/>
      <c r="AX2779" s="104"/>
      <c r="AY2779" s="104"/>
      <c r="AZ2779" s="104"/>
      <c r="BA2779" s="104"/>
      <c r="BB2779" s="104"/>
      <c r="BC2779" s="104"/>
      <c r="BD2779" s="104"/>
      <c r="BE2779" s="104"/>
      <c r="BF2779" s="104"/>
      <c r="BG2779" s="104"/>
      <c r="BH2779" s="104"/>
      <c r="BI2779" s="104"/>
      <c r="BJ2779" s="104"/>
      <c r="BK2779" s="104"/>
      <c r="BL2779" s="104"/>
      <c r="BM2779" s="104"/>
      <c r="BN2779" s="104"/>
      <c r="BO2779" s="104"/>
      <c r="BP2779" s="104"/>
      <c r="BQ2779" s="104"/>
      <c r="BR2779" s="104"/>
      <c r="BS2779" s="104"/>
      <c r="BT2779" s="104"/>
      <c r="BU2779" s="104"/>
      <c r="BV2779" s="104"/>
      <c r="BW2779" s="104"/>
      <c r="BX2779" s="104"/>
      <c r="BY2779" s="104"/>
      <c r="BZ2779" s="104"/>
      <c r="CA2779" s="104"/>
      <c r="CB2779" s="104"/>
      <c r="CC2779" s="104"/>
      <c r="CD2779" s="104"/>
      <c r="CE2779" s="104"/>
      <c r="CF2779" s="104"/>
      <c r="CG2779" s="104"/>
      <c r="CH2779" s="104"/>
      <c r="CI2779" s="104"/>
      <c r="CJ2779" s="104"/>
      <c r="CK2779" s="104"/>
      <c r="CL2779" s="104"/>
      <c r="CM2779" s="104"/>
      <c r="CN2779" s="104"/>
      <c r="CO2779" s="104"/>
      <c r="CP2779" s="104"/>
      <c r="CQ2779" s="104"/>
      <c r="CR2779" s="104"/>
      <c r="CS2779" s="104"/>
      <c r="CT2779" s="104"/>
      <c r="CU2779" s="104"/>
      <c r="CV2779" s="104"/>
      <c r="CW2779" s="104"/>
      <c r="CX2779" s="104"/>
      <c r="CY2779" s="104"/>
      <c r="CZ2779" s="104"/>
      <c r="DA2779" s="104"/>
      <c r="DB2779" s="104"/>
      <c r="DC2779" s="104"/>
      <c r="DD2779" s="104"/>
      <c r="DE2779" s="104"/>
      <c r="DF2779" s="104"/>
      <c r="DG2779" s="104"/>
      <c r="DH2779" s="104"/>
      <c r="DI2779" s="104"/>
      <c r="DJ2779" s="107"/>
    </row>
    <row r="2780" spans="1:114" x14ac:dyDescent="0.2">
      <c r="A2780" s="164"/>
      <c r="B2780" s="165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Q2780" s="116"/>
      <c r="R2780" s="116"/>
      <c r="S2780" s="116"/>
      <c r="T2780" s="116"/>
      <c r="U2780" s="116"/>
      <c r="V2780" s="116"/>
      <c r="W2780" s="116"/>
      <c r="X2780" s="116"/>
      <c r="Y2780" s="122"/>
      <c r="Z2780" s="104"/>
      <c r="AA2780" s="104"/>
      <c r="AB2780" s="104"/>
      <c r="AC2780" s="104"/>
      <c r="AD2780" s="104"/>
      <c r="AE2780" s="104"/>
      <c r="AF2780" s="104"/>
      <c r="AG2780" s="104"/>
      <c r="AH2780" s="104"/>
      <c r="AI2780" s="104"/>
      <c r="AJ2780" s="104"/>
      <c r="AK2780" s="104"/>
      <c r="AL2780" s="104"/>
      <c r="AM2780" s="104"/>
      <c r="AN2780" s="104"/>
      <c r="AO2780" s="104"/>
      <c r="AP2780" s="104"/>
      <c r="AQ2780" s="104"/>
      <c r="AR2780" s="104"/>
      <c r="AS2780" s="104"/>
      <c r="AT2780" s="104"/>
      <c r="AU2780" s="104"/>
      <c r="AV2780" s="104"/>
      <c r="AW2780" s="104"/>
      <c r="AX2780" s="104"/>
      <c r="AY2780" s="104"/>
      <c r="AZ2780" s="104"/>
      <c r="BA2780" s="104"/>
      <c r="BB2780" s="104"/>
      <c r="BC2780" s="104"/>
      <c r="BD2780" s="104"/>
      <c r="BE2780" s="104"/>
      <c r="BF2780" s="104"/>
      <c r="BG2780" s="104"/>
      <c r="BH2780" s="104"/>
      <c r="BI2780" s="104"/>
      <c r="BJ2780" s="104"/>
      <c r="BK2780" s="104"/>
      <c r="BL2780" s="104"/>
      <c r="BM2780" s="104"/>
      <c r="BN2780" s="104"/>
      <c r="BO2780" s="104"/>
      <c r="BP2780" s="104"/>
      <c r="BQ2780" s="104"/>
      <c r="BR2780" s="104"/>
      <c r="BS2780" s="104"/>
      <c r="BT2780" s="104"/>
      <c r="BU2780" s="104"/>
      <c r="BV2780" s="104"/>
      <c r="BW2780" s="104"/>
      <c r="BX2780" s="104"/>
      <c r="BY2780" s="104"/>
      <c r="BZ2780" s="104"/>
      <c r="CA2780" s="104"/>
      <c r="CB2780" s="104"/>
      <c r="CC2780" s="104"/>
      <c r="CD2780" s="104"/>
      <c r="CE2780" s="104"/>
      <c r="CF2780" s="104"/>
      <c r="CG2780" s="104"/>
      <c r="CH2780" s="104"/>
      <c r="CI2780" s="104"/>
      <c r="CJ2780" s="104"/>
      <c r="CK2780" s="104"/>
      <c r="CL2780" s="104"/>
      <c r="CM2780" s="104"/>
      <c r="CN2780" s="104"/>
      <c r="CO2780" s="104"/>
      <c r="CP2780" s="104"/>
      <c r="CQ2780" s="104"/>
      <c r="CR2780" s="104"/>
      <c r="CS2780" s="104"/>
      <c r="CT2780" s="104"/>
      <c r="CU2780" s="104"/>
      <c r="CV2780" s="104"/>
      <c r="CW2780" s="104"/>
      <c r="CX2780" s="104"/>
      <c r="CY2780" s="104"/>
      <c r="CZ2780" s="104"/>
      <c r="DA2780" s="104"/>
      <c r="DB2780" s="104"/>
      <c r="DC2780" s="104"/>
      <c r="DD2780" s="104"/>
      <c r="DE2780" s="104"/>
      <c r="DF2780" s="104"/>
      <c r="DG2780" s="104"/>
      <c r="DH2780" s="104"/>
      <c r="DI2780" s="104"/>
      <c r="DJ2780" s="107"/>
    </row>
    <row r="2781" spans="1:114" x14ac:dyDescent="0.2">
      <c r="A2781" s="164"/>
      <c r="B2781" s="165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22"/>
      <c r="Z2781" s="104"/>
      <c r="AA2781" s="104"/>
      <c r="AB2781" s="104"/>
      <c r="AC2781" s="104"/>
      <c r="AD2781" s="104"/>
      <c r="AE2781" s="104"/>
      <c r="AF2781" s="104"/>
      <c r="AG2781" s="104"/>
      <c r="AH2781" s="104"/>
      <c r="AI2781" s="104"/>
      <c r="AJ2781" s="104"/>
      <c r="AK2781" s="104"/>
      <c r="AL2781" s="104"/>
      <c r="AM2781" s="104"/>
      <c r="AN2781" s="104"/>
      <c r="AO2781" s="104"/>
      <c r="AP2781" s="104"/>
      <c r="AQ2781" s="104"/>
      <c r="AR2781" s="104"/>
      <c r="AS2781" s="104"/>
      <c r="AT2781" s="104"/>
      <c r="AU2781" s="104"/>
      <c r="AV2781" s="104"/>
      <c r="AW2781" s="104"/>
      <c r="AX2781" s="104"/>
      <c r="AY2781" s="104"/>
      <c r="AZ2781" s="104"/>
      <c r="BA2781" s="104"/>
      <c r="BB2781" s="104"/>
      <c r="BC2781" s="104"/>
      <c r="BD2781" s="104"/>
      <c r="BE2781" s="104"/>
      <c r="BF2781" s="104"/>
      <c r="BG2781" s="104"/>
      <c r="BH2781" s="104"/>
      <c r="BI2781" s="104"/>
      <c r="BJ2781" s="104"/>
      <c r="BK2781" s="104"/>
      <c r="BL2781" s="104"/>
      <c r="BM2781" s="104"/>
      <c r="BN2781" s="104"/>
      <c r="BO2781" s="104"/>
      <c r="BP2781" s="104"/>
      <c r="BQ2781" s="104"/>
      <c r="BR2781" s="104"/>
      <c r="BS2781" s="104"/>
      <c r="BT2781" s="104"/>
      <c r="BU2781" s="104"/>
      <c r="BV2781" s="104"/>
      <c r="BW2781" s="104"/>
      <c r="BX2781" s="104"/>
      <c r="BY2781" s="104"/>
      <c r="BZ2781" s="104"/>
      <c r="CA2781" s="104"/>
      <c r="CB2781" s="104"/>
      <c r="CC2781" s="104"/>
      <c r="CD2781" s="104"/>
      <c r="CE2781" s="104"/>
      <c r="CF2781" s="104"/>
      <c r="CG2781" s="104"/>
      <c r="CH2781" s="104"/>
      <c r="CI2781" s="104"/>
      <c r="CJ2781" s="104"/>
      <c r="CK2781" s="104"/>
      <c r="CL2781" s="104"/>
      <c r="CM2781" s="104"/>
      <c r="CN2781" s="104"/>
      <c r="CO2781" s="104"/>
      <c r="CP2781" s="104"/>
      <c r="CQ2781" s="104"/>
      <c r="CR2781" s="104"/>
      <c r="CS2781" s="104"/>
      <c r="CT2781" s="104"/>
      <c r="CU2781" s="104"/>
      <c r="CV2781" s="104"/>
      <c r="CW2781" s="104"/>
      <c r="CX2781" s="104"/>
      <c r="CY2781" s="104"/>
      <c r="CZ2781" s="104"/>
      <c r="DA2781" s="104"/>
      <c r="DB2781" s="104"/>
      <c r="DC2781" s="104"/>
      <c r="DD2781" s="104"/>
      <c r="DE2781" s="104"/>
      <c r="DF2781" s="104"/>
      <c r="DG2781" s="104"/>
      <c r="DH2781" s="104"/>
      <c r="DI2781" s="104"/>
      <c r="DJ2781" s="107"/>
    </row>
    <row r="2782" spans="1:114" x14ac:dyDescent="0.2">
      <c r="A2782" s="164"/>
      <c r="B2782" s="165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22"/>
      <c r="Z2782" s="104"/>
      <c r="AA2782" s="104"/>
      <c r="AB2782" s="104"/>
      <c r="AC2782" s="104"/>
      <c r="AD2782" s="104"/>
      <c r="AE2782" s="104"/>
      <c r="AF2782" s="104"/>
      <c r="AG2782" s="104"/>
      <c r="AH2782" s="104"/>
      <c r="AI2782" s="104"/>
      <c r="AJ2782" s="104"/>
      <c r="AK2782" s="104"/>
      <c r="AL2782" s="104"/>
      <c r="AM2782" s="104"/>
      <c r="AN2782" s="104"/>
      <c r="AO2782" s="104"/>
      <c r="AP2782" s="104"/>
      <c r="AQ2782" s="104"/>
      <c r="AR2782" s="104"/>
      <c r="AS2782" s="104"/>
      <c r="AT2782" s="104"/>
      <c r="AU2782" s="104"/>
      <c r="AV2782" s="104"/>
      <c r="AW2782" s="104"/>
      <c r="AX2782" s="104"/>
      <c r="AY2782" s="104"/>
      <c r="AZ2782" s="104"/>
      <c r="BA2782" s="104"/>
      <c r="BB2782" s="104"/>
      <c r="BC2782" s="104"/>
      <c r="BD2782" s="104"/>
      <c r="BE2782" s="104"/>
      <c r="BF2782" s="104"/>
      <c r="BG2782" s="104"/>
      <c r="BH2782" s="104"/>
      <c r="BI2782" s="104"/>
      <c r="BJ2782" s="104"/>
      <c r="BK2782" s="104"/>
      <c r="BL2782" s="104"/>
      <c r="BM2782" s="104"/>
      <c r="BN2782" s="104"/>
      <c r="BO2782" s="104"/>
      <c r="BP2782" s="104"/>
      <c r="BQ2782" s="104"/>
      <c r="BR2782" s="104"/>
      <c r="BS2782" s="104"/>
      <c r="BT2782" s="104"/>
      <c r="BU2782" s="104"/>
      <c r="BV2782" s="104"/>
      <c r="BW2782" s="104"/>
      <c r="BX2782" s="104"/>
      <c r="BY2782" s="104"/>
      <c r="BZ2782" s="104"/>
      <c r="CA2782" s="104"/>
      <c r="CB2782" s="104"/>
      <c r="CC2782" s="104"/>
      <c r="CD2782" s="104"/>
      <c r="CE2782" s="104"/>
      <c r="CF2782" s="104"/>
      <c r="CG2782" s="104"/>
      <c r="CH2782" s="104"/>
      <c r="CI2782" s="104"/>
      <c r="CJ2782" s="104"/>
      <c r="CK2782" s="104"/>
      <c r="CL2782" s="104"/>
      <c r="CM2782" s="104"/>
      <c r="CN2782" s="104"/>
      <c r="CO2782" s="104"/>
      <c r="CP2782" s="104"/>
      <c r="CQ2782" s="104"/>
      <c r="CR2782" s="104"/>
      <c r="CS2782" s="104"/>
      <c r="CT2782" s="104"/>
      <c r="CU2782" s="104"/>
      <c r="CV2782" s="104"/>
      <c r="CW2782" s="104"/>
      <c r="CX2782" s="104"/>
      <c r="CY2782" s="104"/>
      <c r="CZ2782" s="104"/>
      <c r="DA2782" s="104"/>
      <c r="DB2782" s="104"/>
      <c r="DC2782" s="104"/>
      <c r="DD2782" s="104"/>
      <c r="DE2782" s="104"/>
      <c r="DF2782" s="104"/>
      <c r="DG2782" s="104"/>
      <c r="DH2782" s="104"/>
      <c r="DI2782" s="104"/>
      <c r="DJ2782" s="107"/>
    </row>
    <row r="2783" spans="1:114" x14ac:dyDescent="0.2">
      <c r="A2783" s="164"/>
      <c r="B2783" s="165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22"/>
      <c r="Z2783" s="104"/>
      <c r="AA2783" s="104"/>
      <c r="AB2783" s="104"/>
      <c r="AC2783" s="104"/>
      <c r="AD2783" s="104"/>
      <c r="AE2783" s="104"/>
      <c r="AF2783" s="104"/>
      <c r="AG2783" s="104"/>
      <c r="AH2783" s="104"/>
      <c r="AI2783" s="104"/>
      <c r="AJ2783" s="104"/>
      <c r="AK2783" s="104"/>
      <c r="AL2783" s="104"/>
      <c r="AM2783" s="104"/>
      <c r="AN2783" s="104"/>
      <c r="AO2783" s="104"/>
      <c r="AP2783" s="104"/>
      <c r="AQ2783" s="104"/>
      <c r="AR2783" s="104"/>
      <c r="AS2783" s="104"/>
      <c r="AT2783" s="104"/>
      <c r="AU2783" s="104"/>
      <c r="AV2783" s="104"/>
      <c r="AW2783" s="104"/>
      <c r="AX2783" s="104"/>
      <c r="AY2783" s="104"/>
      <c r="AZ2783" s="104"/>
      <c r="BA2783" s="104"/>
      <c r="BB2783" s="104"/>
      <c r="BC2783" s="104"/>
      <c r="BD2783" s="104"/>
      <c r="BE2783" s="104"/>
      <c r="BF2783" s="104"/>
      <c r="BG2783" s="104"/>
      <c r="BH2783" s="104"/>
      <c r="BI2783" s="104"/>
      <c r="BJ2783" s="104"/>
      <c r="BK2783" s="104"/>
      <c r="BL2783" s="104"/>
      <c r="BM2783" s="104"/>
      <c r="BN2783" s="104"/>
      <c r="BO2783" s="104"/>
      <c r="BP2783" s="104"/>
      <c r="BQ2783" s="104"/>
      <c r="BR2783" s="104"/>
      <c r="BS2783" s="104"/>
      <c r="BT2783" s="104"/>
      <c r="BU2783" s="104"/>
      <c r="BV2783" s="104"/>
      <c r="BW2783" s="104"/>
      <c r="BX2783" s="104"/>
      <c r="BY2783" s="104"/>
      <c r="BZ2783" s="104"/>
      <c r="CA2783" s="104"/>
      <c r="CB2783" s="104"/>
      <c r="CC2783" s="104"/>
      <c r="CD2783" s="104"/>
      <c r="CE2783" s="104"/>
      <c r="CF2783" s="104"/>
      <c r="CG2783" s="104"/>
      <c r="CH2783" s="104"/>
      <c r="CI2783" s="104"/>
      <c r="CJ2783" s="104"/>
      <c r="CK2783" s="104"/>
      <c r="CL2783" s="104"/>
      <c r="CM2783" s="104"/>
      <c r="CN2783" s="104"/>
      <c r="CO2783" s="104"/>
      <c r="CP2783" s="104"/>
      <c r="CQ2783" s="104"/>
      <c r="CR2783" s="104"/>
      <c r="CS2783" s="104"/>
      <c r="CT2783" s="104"/>
      <c r="CU2783" s="104"/>
      <c r="CV2783" s="104"/>
      <c r="CW2783" s="104"/>
      <c r="CX2783" s="104"/>
      <c r="CY2783" s="104"/>
      <c r="CZ2783" s="104"/>
      <c r="DA2783" s="104"/>
      <c r="DB2783" s="104"/>
      <c r="DC2783" s="104"/>
      <c r="DD2783" s="104"/>
      <c r="DE2783" s="104"/>
      <c r="DF2783" s="104"/>
      <c r="DG2783" s="104"/>
      <c r="DH2783" s="104"/>
      <c r="DI2783" s="104"/>
      <c r="DJ2783" s="107"/>
    </row>
    <row r="2784" spans="1:114" x14ac:dyDescent="0.2">
      <c r="A2784" s="164"/>
      <c r="B2784" s="165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Q2784" s="116"/>
      <c r="R2784" s="116"/>
      <c r="S2784" s="116"/>
      <c r="T2784" s="116"/>
      <c r="U2784" s="116"/>
      <c r="V2784" s="116"/>
      <c r="W2784" s="116"/>
      <c r="X2784" s="116"/>
      <c r="Y2784" s="122"/>
      <c r="Z2784" s="104"/>
      <c r="AA2784" s="104"/>
      <c r="AB2784" s="104"/>
      <c r="AC2784" s="104"/>
      <c r="AD2784" s="104"/>
      <c r="AE2784" s="104"/>
      <c r="AF2784" s="104"/>
      <c r="AG2784" s="104"/>
      <c r="AH2784" s="104"/>
      <c r="AI2784" s="104"/>
      <c r="AJ2784" s="104"/>
      <c r="AK2784" s="104"/>
      <c r="AL2784" s="104"/>
      <c r="AM2784" s="104"/>
      <c r="AN2784" s="104"/>
      <c r="AO2784" s="104"/>
      <c r="AP2784" s="104"/>
      <c r="AQ2784" s="104"/>
      <c r="AR2784" s="104"/>
      <c r="AS2784" s="104"/>
      <c r="AT2784" s="104"/>
      <c r="AU2784" s="104"/>
      <c r="AV2784" s="104"/>
      <c r="AW2784" s="104"/>
      <c r="AX2784" s="104"/>
      <c r="AY2784" s="104"/>
      <c r="AZ2784" s="104"/>
      <c r="BA2784" s="104"/>
      <c r="BB2784" s="104"/>
      <c r="BC2784" s="104"/>
      <c r="BD2784" s="104"/>
      <c r="BE2784" s="104"/>
      <c r="BF2784" s="104"/>
      <c r="BG2784" s="104"/>
      <c r="BH2784" s="104"/>
      <c r="BI2784" s="104"/>
      <c r="BJ2784" s="104"/>
      <c r="BK2784" s="104"/>
      <c r="BL2784" s="104"/>
      <c r="BM2784" s="104"/>
      <c r="BN2784" s="104"/>
      <c r="BO2784" s="104"/>
      <c r="BP2784" s="104"/>
      <c r="BQ2784" s="104"/>
      <c r="BR2784" s="104"/>
      <c r="BS2784" s="104"/>
      <c r="BT2784" s="104"/>
      <c r="BU2784" s="104"/>
      <c r="BV2784" s="104"/>
      <c r="BW2784" s="104"/>
      <c r="BX2784" s="104"/>
      <c r="BY2784" s="104"/>
      <c r="BZ2784" s="104"/>
      <c r="CA2784" s="104"/>
      <c r="CB2784" s="104"/>
      <c r="CC2784" s="104"/>
      <c r="CD2784" s="104"/>
      <c r="CE2784" s="104"/>
      <c r="CF2784" s="104"/>
      <c r="CG2784" s="104"/>
      <c r="CH2784" s="104"/>
      <c r="CI2784" s="104"/>
      <c r="CJ2784" s="104"/>
      <c r="CK2784" s="104"/>
      <c r="CL2784" s="104"/>
      <c r="CM2784" s="104"/>
      <c r="CN2784" s="104"/>
      <c r="CO2784" s="104"/>
      <c r="CP2784" s="104"/>
      <c r="CQ2784" s="104"/>
      <c r="CR2784" s="104"/>
      <c r="CS2784" s="104"/>
      <c r="CT2784" s="104"/>
      <c r="CU2784" s="104"/>
      <c r="CV2784" s="104"/>
      <c r="CW2784" s="104"/>
      <c r="CX2784" s="104"/>
      <c r="CY2784" s="104"/>
      <c r="CZ2784" s="104"/>
      <c r="DA2784" s="104"/>
      <c r="DB2784" s="104"/>
      <c r="DC2784" s="104"/>
      <c r="DD2784" s="104"/>
      <c r="DE2784" s="104"/>
      <c r="DF2784" s="104"/>
      <c r="DG2784" s="104"/>
      <c r="DH2784" s="104"/>
      <c r="DI2784" s="104"/>
      <c r="DJ2784" s="107"/>
    </row>
    <row r="2785" spans="1:114" x14ac:dyDescent="0.2">
      <c r="A2785" s="164"/>
      <c r="B2785" s="165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Q2785" s="116"/>
      <c r="R2785" s="116"/>
      <c r="S2785" s="116"/>
      <c r="T2785" s="116"/>
      <c r="U2785" s="116"/>
      <c r="V2785" s="116"/>
      <c r="W2785" s="116"/>
      <c r="X2785" s="116"/>
      <c r="Y2785" s="122"/>
      <c r="Z2785" s="104"/>
      <c r="AA2785" s="104"/>
      <c r="AB2785" s="104"/>
      <c r="AC2785" s="104"/>
      <c r="AD2785" s="104"/>
      <c r="AE2785" s="104"/>
      <c r="AF2785" s="104"/>
      <c r="AG2785" s="104"/>
      <c r="AH2785" s="104"/>
      <c r="AI2785" s="104"/>
      <c r="AJ2785" s="104"/>
      <c r="AK2785" s="104"/>
      <c r="AL2785" s="104"/>
      <c r="AM2785" s="104"/>
      <c r="AN2785" s="104"/>
      <c r="AO2785" s="104"/>
      <c r="AP2785" s="104"/>
      <c r="AQ2785" s="104"/>
      <c r="AR2785" s="104"/>
      <c r="AS2785" s="104"/>
      <c r="AT2785" s="104"/>
      <c r="AU2785" s="104"/>
      <c r="AV2785" s="104"/>
      <c r="AW2785" s="104"/>
      <c r="AX2785" s="104"/>
      <c r="AY2785" s="104"/>
      <c r="AZ2785" s="104"/>
      <c r="BA2785" s="104"/>
      <c r="BB2785" s="104"/>
      <c r="BC2785" s="104"/>
      <c r="BD2785" s="104"/>
      <c r="BE2785" s="104"/>
      <c r="BF2785" s="104"/>
      <c r="BG2785" s="104"/>
      <c r="BH2785" s="104"/>
      <c r="BI2785" s="104"/>
      <c r="BJ2785" s="104"/>
      <c r="BK2785" s="104"/>
      <c r="BL2785" s="104"/>
      <c r="BM2785" s="104"/>
      <c r="BN2785" s="104"/>
      <c r="BO2785" s="104"/>
      <c r="BP2785" s="104"/>
      <c r="BQ2785" s="104"/>
      <c r="BR2785" s="104"/>
      <c r="BS2785" s="104"/>
      <c r="BT2785" s="104"/>
      <c r="BU2785" s="104"/>
      <c r="BV2785" s="104"/>
      <c r="BW2785" s="104"/>
      <c r="BX2785" s="104"/>
      <c r="BY2785" s="104"/>
      <c r="BZ2785" s="104"/>
      <c r="CA2785" s="104"/>
      <c r="CB2785" s="104"/>
      <c r="CC2785" s="104"/>
      <c r="CD2785" s="104"/>
      <c r="CE2785" s="104"/>
      <c r="CF2785" s="104"/>
      <c r="CG2785" s="104"/>
      <c r="CH2785" s="104"/>
      <c r="CI2785" s="104"/>
      <c r="CJ2785" s="104"/>
      <c r="CK2785" s="104"/>
      <c r="CL2785" s="104"/>
      <c r="CM2785" s="104"/>
      <c r="CN2785" s="104"/>
      <c r="CO2785" s="104"/>
      <c r="CP2785" s="104"/>
      <c r="CQ2785" s="104"/>
      <c r="CR2785" s="104"/>
      <c r="CS2785" s="104"/>
      <c r="CT2785" s="104"/>
      <c r="CU2785" s="104"/>
      <c r="CV2785" s="104"/>
      <c r="CW2785" s="104"/>
      <c r="CX2785" s="104"/>
      <c r="CY2785" s="104"/>
      <c r="CZ2785" s="104"/>
      <c r="DA2785" s="104"/>
      <c r="DB2785" s="104"/>
      <c r="DC2785" s="104"/>
      <c r="DD2785" s="104"/>
      <c r="DE2785" s="104"/>
      <c r="DF2785" s="104"/>
      <c r="DG2785" s="104"/>
      <c r="DH2785" s="104"/>
      <c r="DI2785" s="104"/>
      <c r="DJ2785" s="107"/>
    </row>
    <row r="2786" spans="1:114" x14ac:dyDescent="0.2">
      <c r="A2786" s="164"/>
      <c r="B2786" s="165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Q2786" s="116"/>
      <c r="R2786" s="116"/>
      <c r="S2786" s="116"/>
      <c r="T2786" s="116"/>
      <c r="U2786" s="116"/>
      <c r="V2786" s="116"/>
      <c r="W2786" s="116"/>
      <c r="X2786" s="116"/>
      <c r="Y2786" s="122"/>
      <c r="Z2786" s="104"/>
      <c r="AA2786" s="104"/>
      <c r="AB2786" s="104"/>
      <c r="AC2786" s="104"/>
      <c r="AD2786" s="104"/>
      <c r="AE2786" s="104"/>
      <c r="AF2786" s="104"/>
      <c r="AG2786" s="104"/>
      <c r="AH2786" s="104"/>
      <c r="AI2786" s="104"/>
      <c r="AJ2786" s="104"/>
      <c r="AK2786" s="104"/>
      <c r="AL2786" s="104"/>
      <c r="AM2786" s="104"/>
      <c r="AN2786" s="104"/>
      <c r="AO2786" s="104"/>
      <c r="AP2786" s="104"/>
      <c r="AQ2786" s="104"/>
      <c r="AR2786" s="104"/>
      <c r="AS2786" s="104"/>
      <c r="AT2786" s="104"/>
      <c r="AU2786" s="104"/>
      <c r="AV2786" s="104"/>
      <c r="AW2786" s="104"/>
      <c r="AX2786" s="104"/>
      <c r="AY2786" s="104"/>
      <c r="AZ2786" s="104"/>
      <c r="BA2786" s="104"/>
      <c r="BB2786" s="104"/>
      <c r="BC2786" s="104"/>
      <c r="BD2786" s="104"/>
      <c r="BE2786" s="104"/>
      <c r="BF2786" s="104"/>
      <c r="BG2786" s="104"/>
      <c r="BH2786" s="104"/>
      <c r="BI2786" s="104"/>
      <c r="BJ2786" s="104"/>
      <c r="BK2786" s="104"/>
      <c r="BL2786" s="104"/>
      <c r="BM2786" s="104"/>
      <c r="BN2786" s="104"/>
      <c r="BO2786" s="104"/>
      <c r="BP2786" s="104"/>
      <c r="BQ2786" s="104"/>
      <c r="BR2786" s="104"/>
      <c r="BS2786" s="104"/>
      <c r="BT2786" s="104"/>
      <c r="BU2786" s="104"/>
      <c r="BV2786" s="104"/>
      <c r="BW2786" s="104"/>
      <c r="BX2786" s="104"/>
      <c r="BY2786" s="104"/>
      <c r="BZ2786" s="104"/>
      <c r="CA2786" s="104"/>
      <c r="CB2786" s="104"/>
      <c r="CC2786" s="104"/>
      <c r="CD2786" s="104"/>
      <c r="CE2786" s="104"/>
      <c r="CF2786" s="104"/>
      <c r="CG2786" s="104"/>
      <c r="CH2786" s="104"/>
      <c r="CI2786" s="104"/>
      <c r="CJ2786" s="104"/>
      <c r="CK2786" s="104"/>
      <c r="CL2786" s="104"/>
      <c r="CM2786" s="104"/>
      <c r="CN2786" s="104"/>
      <c r="CO2786" s="104"/>
      <c r="CP2786" s="104"/>
      <c r="CQ2786" s="104"/>
      <c r="CR2786" s="104"/>
      <c r="CS2786" s="104"/>
      <c r="CT2786" s="104"/>
      <c r="CU2786" s="104"/>
      <c r="CV2786" s="104"/>
      <c r="CW2786" s="104"/>
      <c r="CX2786" s="104"/>
      <c r="CY2786" s="104"/>
      <c r="CZ2786" s="104"/>
      <c r="DA2786" s="104"/>
      <c r="DB2786" s="104"/>
      <c r="DC2786" s="104"/>
      <c r="DD2786" s="104"/>
      <c r="DE2786" s="104"/>
      <c r="DF2786" s="104"/>
      <c r="DG2786" s="104"/>
      <c r="DH2786" s="104"/>
      <c r="DI2786" s="104"/>
      <c r="DJ2786" s="107"/>
    </row>
    <row r="2787" spans="1:114" x14ac:dyDescent="0.2">
      <c r="A2787" s="164"/>
      <c r="B2787" s="165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Q2787" s="116"/>
      <c r="R2787" s="116"/>
      <c r="S2787" s="116"/>
      <c r="T2787" s="116"/>
      <c r="U2787" s="116"/>
      <c r="V2787" s="116"/>
      <c r="W2787" s="116"/>
      <c r="X2787" s="116"/>
      <c r="Y2787" s="122"/>
      <c r="Z2787" s="104"/>
      <c r="AA2787" s="104"/>
      <c r="AB2787" s="104"/>
      <c r="AC2787" s="104"/>
      <c r="AD2787" s="104"/>
      <c r="AE2787" s="104"/>
      <c r="AF2787" s="104"/>
      <c r="AG2787" s="104"/>
      <c r="AH2787" s="104"/>
      <c r="AI2787" s="104"/>
      <c r="AJ2787" s="104"/>
      <c r="AK2787" s="104"/>
      <c r="AL2787" s="104"/>
      <c r="AM2787" s="104"/>
      <c r="AN2787" s="104"/>
      <c r="AO2787" s="104"/>
      <c r="AP2787" s="104"/>
      <c r="AQ2787" s="104"/>
      <c r="AR2787" s="104"/>
      <c r="AS2787" s="104"/>
      <c r="AT2787" s="104"/>
      <c r="AU2787" s="104"/>
      <c r="AV2787" s="104"/>
      <c r="AW2787" s="104"/>
      <c r="AX2787" s="104"/>
      <c r="AY2787" s="104"/>
      <c r="AZ2787" s="104"/>
      <c r="BA2787" s="104"/>
      <c r="BB2787" s="104"/>
      <c r="BC2787" s="104"/>
      <c r="BD2787" s="104"/>
      <c r="BE2787" s="104"/>
      <c r="BF2787" s="104"/>
      <c r="BG2787" s="104"/>
      <c r="BH2787" s="104"/>
      <c r="BI2787" s="104"/>
      <c r="BJ2787" s="104"/>
      <c r="BK2787" s="104"/>
      <c r="BL2787" s="104"/>
      <c r="BM2787" s="104"/>
      <c r="BN2787" s="104"/>
      <c r="BO2787" s="104"/>
      <c r="BP2787" s="104"/>
      <c r="BQ2787" s="104"/>
      <c r="BR2787" s="104"/>
      <c r="BS2787" s="104"/>
      <c r="BT2787" s="104"/>
      <c r="BU2787" s="104"/>
      <c r="BV2787" s="104"/>
      <c r="BW2787" s="104"/>
      <c r="BX2787" s="104"/>
      <c r="BY2787" s="104"/>
      <c r="BZ2787" s="104"/>
      <c r="CA2787" s="104"/>
      <c r="CB2787" s="104"/>
      <c r="CC2787" s="104"/>
      <c r="CD2787" s="104"/>
      <c r="CE2787" s="104"/>
      <c r="CF2787" s="104"/>
      <c r="CG2787" s="104"/>
      <c r="CH2787" s="104"/>
      <c r="CI2787" s="104"/>
      <c r="CJ2787" s="104"/>
      <c r="CK2787" s="104"/>
      <c r="CL2787" s="104"/>
      <c r="CM2787" s="104"/>
      <c r="CN2787" s="104"/>
      <c r="CO2787" s="104"/>
      <c r="CP2787" s="104"/>
      <c r="CQ2787" s="104"/>
      <c r="CR2787" s="104"/>
      <c r="CS2787" s="104"/>
      <c r="CT2787" s="104"/>
      <c r="CU2787" s="104"/>
      <c r="CV2787" s="104"/>
      <c r="CW2787" s="104"/>
      <c r="CX2787" s="104"/>
      <c r="CY2787" s="104"/>
      <c r="CZ2787" s="104"/>
      <c r="DA2787" s="104"/>
      <c r="DB2787" s="104"/>
      <c r="DC2787" s="104"/>
      <c r="DD2787" s="104"/>
      <c r="DE2787" s="104"/>
      <c r="DF2787" s="104"/>
      <c r="DG2787" s="104"/>
      <c r="DH2787" s="104"/>
      <c r="DI2787" s="104"/>
      <c r="DJ2787" s="107"/>
    </row>
    <row r="2788" spans="1:114" x14ac:dyDescent="0.2">
      <c r="A2788" s="164"/>
      <c r="B2788" s="165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Q2788" s="116"/>
      <c r="R2788" s="116"/>
      <c r="S2788" s="116"/>
      <c r="T2788" s="116"/>
      <c r="U2788" s="116"/>
      <c r="V2788" s="116"/>
      <c r="W2788" s="116"/>
      <c r="X2788" s="116"/>
      <c r="Y2788" s="122"/>
      <c r="Z2788" s="104"/>
      <c r="AA2788" s="104"/>
      <c r="AB2788" s="104"/>
      <c r="AC2788" s="104"/>
      <c r="AD2788" s="104"/>
      <c r="AE2788" s="104"/>
      <c r="AF2788" s="104"/>
      <c r="AG2788" s="104"/>
      <c r="AH2788" s="104"/>
      <c r="AI2788" s="104"/>
      <c r="AJ2788" s="104"/>
      <c r="AK2788" s="104"/>
      <c r="AL2788" s="104"/>
      <c r="AM2788" s="104"/>
      <c r="AN2788" s="104"/>
      <c r="AO2788" s="104"/>
      <c r="AP2788" s="104"/>
      <c r="AQ2788" s="104"/>
      <c r="AR2788" s="104"/>
      <c r="AS2788" s="104"/>
      <c r="AT2788" s="104"/>
      <c r="AU2788" s="104"/>
      <c r="AV2788" s="104"/>
      <c r="AW2788" s="104"/>
      <c r="AX2788" s="104"/>
      <c r="AY2788" s="104"/>
      <c r="AZ2788" s="104"/>
      <c r="BA2788" s="104"/>
      <c r="BB2788" s="104"/>
      <c r="BC2788" s="104"/>
      <c r="BD2788" s="104"/>
      <c r="BE2788" s="104"/>
      <c r="BF2788" s="104"/>
      <c r="BG2788" s="104"/>
      <c r="BH2788" s="104"/>
      <c r="BI2788" s="104"/>
      <c r="BJ2788" s="104"/>
      <c r="BK2788" s="104"/>
      <c r="BL2788" s="104"/>
      <c r="BM2788" s="104"/>
      <c r="BN2788" s="104"/>
      <c r="BO2788" s="104"/>
      <c r="BP2788" s="104"/>
      <c r="BQ2788" s="104"/>
      <c r="BR2788" s="104"/>
      <c r="BS2788" s="104"/>
      <c r="BT2788" s="104"/>
      <c r="BU2788" s="104"/>
      <c r="BV2788" s="104"/>
      <c r="BW2788" s="104"/>
      <c r="BX2788" s="104"/>
      <c r="BY2788" s="104"/>
      <c r="BZ2788" s="104"/>
      <c r="CA2788" s="104"/>
      <c r="CB2788" s="104"/>
      <c r="CC2788" s="104"/>
      <c r="CD2788" s="104"/>
      <c r="CE2788" s="104"/>
      <c r="CF2788" s="104"/>
      <c r="CG2788" s="104"/>
      <c r="CH2788" s="104"/>
      <c r="CI2788" s="104"/>
      <c r="CJ2788" s="104"/>
      <c r="CK2788" s="104"/>
      <c r="CL2788" s="104"/>
      <c r="CM2788" s="104"/>
      <c r="CN2788" s="104"/>
      <c r="CO2788" s="104"/>
      <c r="CP2788" s="104"/>
      <c r="CQ2788" s="104"/>
      <c r="CR2788" s="104"/>
      <c r="CS2788" s="104"/>
      <c r="CT2788" s="104"/>
      <c r="CU2788" s="104"/>
      <c r="CV2788" s="104"/>
      <c r="CW2788" s="104"/>
      <c r="CX2788" s="104"/>
      <c r="CY2788" s="104"/>
      <c r="CZ2788" s="104"/>
      <c r="DA2788" s="104"/>
      <c r="DB2788" s="104"/>
      <c r="DC2788" s="104"/>
      <c r="DD2788" s="104"/>
      <c r="DE2788" s="104"/>
      <c r="DF2788" s="104"/>
      <c r="DG2788" s="104"/>
      <c r="DH2788" s="104"/>
      <c r="DI2788" s="104"/>
      <c r="DJ2788" s="107"/>
    </row>
    <row r="2789" spans="1:114" x14ac:dyDescent="0.2">
      <c r="A2789" s="164"/>
      <c r="B2789" s="165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Q2789" s="116"/>
      <c r="R2789" s="116"/>
      <c r="S2789" s="116"/>
      <c r="T2789" s="116"/>
      <c r="U2789" s="116"/>
      <c r="V2789" s="116"/>
      <c r="W2789" s="116"/>
      <c r="X2789" s="116"/>
      <c r="Y2789" s="122"/>
      <c r="Z2789" s="104"/>
      <c r="AA2789" s="104"/>
      <c r="AB2789" s="104"/>
      <c r="AC2789" s="104"/>
      <c r="AD2789" s="104"/>
      <c r="AE2789" s="104"/>
      <c r="AF2789" s="104"/>
      <c r="AG2789" s="104"/>
      <c r="AH2789" s="104"/>
      <c r="AI2789" s="104"/>
      <c r="AJ2789" s="104"/>
      <c r="AK2789" s="104"/>
      <c r="AL2789" s="104"/>
      <c r="AM2789" s="104"/>
      <c r="AN2789" s="104"/>
      <c r="AO2789" s="104"/>
      <c r="AP2789" s="104"/>
      <c r="AQ2789" s="104"/>
      <c r="AR2789" s="104"/>
      <c r="AS2789" s="104"/>
      <c r="AT2789" s="104"/>
      <c r="AU2789" s="104"/>
      <c r="AV2789" s="104"/>
      <c r="AW2789" s="104"/>
      <c r="AX2789" s="104"/>
      <c r="AY2789" s="104"/>
      <c r="AZ2789" s="104"/>
      <c r="BA2789" s="104"/>
      <c r="BB2789" s="104"/>
      <c r="BC2789" s="104"/>
      <c r="BD2789" s="104"/>
      <c r="BE2789" s="104"/>
      <c r="BF2789" s="104"/>
      <c r="BG2789" s="104"/>
      <c r="BH2789" s="104"/>
      <c r="BI2789" s="104"/>
      <c r="BJ2789" s="104"/>
      <c r="BK2789" s="104"/>
      <c r="BL2789" s="104"/>
      <c r="BM2789" s="104"/>
      <c r="BN2789" s="104"/>
      <c r="BO2789" s="104"/>
      <c r="BP2789" s="104"/>
      <c r="BQ2789" s="104"/>
      <c r="BR2789" s="104"/>
      <c r="BS2789" s="104"/>
      <c r="BT2789" s="104"/>
      <c r="BU2789" s="104"/>
      <c r="BV2789" s="104"/>
      <c r="BW2789" s="104"/>
      <c r="BX2789" s="104"/>
      <c r="BY2789" s="104"/>
      <c r="BZ2789" s="104"/>
      <c r="CA2789" s="104"/>
      <c r="CB2789" s="104"/>
      <c r="CC2789" s="104"/>
      <c r="CD2789" s="104"/>
      <c r="CE2789" s="104"/>
      <c r="CF2789" s="104"/>
      <c r="CG2789" s="104"/>
      <c r="CH2789" s="104"/>
      <c r="CI2789" s="104"/>
      <c r="CJ2789" s="104"/>
      <c r="CK2789" s="104"/>
      <c r="CL2789" s="104"/>
      <c r="CM2789" s="104"/>
      <c r="CN2789" s="104"/>
      <c r="CO2789" s="104"/>
      <c r="CP2789" s="104"/>
      <c r="CQ2789" s="104"/>
      <c r="CR2789" s="104"/>
      <c r="CS2789" s="104"/>
      <c r="CT2789" s="104"/>
      <c r="CU2789" s="104"/>
      <c r="CV2789" s="104"/>
      <c r="CW2789" s="104"/>
      <c r="CX2789" s="104"/>
      <c r="CY2789" s="104"/>
      <c r="CZ2789" s="104"/>
      <c r="DA2789" s="104"/>
      <c r="DB2789" s="104"/>
      <c r="DC2789" s="104"/>
      <c r="DD2789" s="104"/>
      <c r="DE2789" s="104"/>
      <c r="DF2789" s="104"/>
      <c r="DG2789" s="104"/>
      <c r="DH2789" s="104"/>
      <c r="DI2789" s="104"/>
      <c r="DJ2789" s="107"/>
    </row>
    <row r="2790" spans="1:114" x14ac:dyDescent="0.2">
      <c r="A2790" s="164"/>
      <c r="B2790" s="165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Q2790" s="116"/>
      <c r="R2790" s="116"/>
      <c r="S2790" s="116"/>
      <c r="T2790" s="116"/>
      <c r="U2790" s="116"/>
      <c r="V2790" s="116"/>
      <c r="W2790" s="116"/>
      <c r="X2790" s="116"/>
      <c r="Y2790" s="122"/>
      <c r="Z2790" s="104"/>
      <c r="AA2790" s="104"/>
      <c r="AB2790" s="104"/>
      <c r="AC2790" s="104"/>
      <c r="AD2790" s="104"/>
      <c r="AE2790" s="104"/>
      <c r="AF2790" s="104"/>
      <c r="AG2790" s="104"/>
      <c r="AH2790" s="104"/>
      <c r="AI2790" s="104"/>
      <c r="AJ2790" s="104"/>
      <c r="AK2790" s="104"/>
      <c r="AL2790" s="104"/>
      <c r="AM2790" s="104"/>
      <c r="AN2790" s="104"/>
      <c r="AO2790" s="104"/>
      <c r="AP2790" s="104"/>
      <c r="AQ2790" s="104"/>
      <c r="AR2790" s="104"/>
      <c r="AS2790" s="104"/>
      <c r="AT2790" s="104"/>
      <c r="AU2790" s="104"/>
      <c r="AV2790" s="104"/>
      <c r="AW2790" s="104"/>
      <c r="AX2790" s="104"/>
      <c r="AY2790" s="104"/>
      <c r="AZ2790" s="104"/>
      <c r="BA2790" s="104"/>
      <c r="BB2790" s="104"/>
      <c r="BC2790" s="104"/>
      <c r="BD2790" s="104"/>
      <c r="BE2790" s="104"/>
      <c r="BF2790" s="104"/>
      <c r="BG2790" s="104"/>
      <c r="BH2790" s="104"/>
      <c r="BI2790" s="104"/>
      <c r="BJ2790" s="104"/>
      <c r="BK2790" s="104"/>
      <c r="BL2790" s="104"/>
      <c r="BM2790" s="104"/>
      <c r="BN2790" s="104"/>
      <c r="BO2790" s="104"/>
      <c r="BP2790" s="104"/>
      <c r="BQ2790" s="104"/>
      <c r="BR2790" s="104"/>
      <c r="BS2790" s="104"/>
      <c r="BT2790" s="104"/>
      <c r="BU2790" s="104"/>
      <c r="BV2790" s="104"/>
      <c r="BW2790" s="104"/>
      <c r="BX2790" s="104"/>
      <c r="BY2790" s="104"/>
      <c r="BZ2790" s="104"/>
      <c r="CA2790" s="104"/>
      <c r="CB2790" s="104"/>
      <c r="CC2790" s="104"/>
      <c r="CD2790" s="104"/>
      <c r="CE2790" s="104"/>
      <c r="CF2790" s="104"/>
      <c r="CG2790" s="104"/>
      <c r="CH2790" s="104"/>
      <c r="CI2790" s="104"/>
      <c r="CJ2790" s="104"/>
      <c r="CK2790" s="104"/>
      <c r="CL2790" s="104"/>
      <c r="CM2790" s="104"/>
      <c r="CN2790" s="104"/>
      <c r="CO2790" s="104"/>
      <c r="CP2790" s="104"/>
      <c r="CQ2790" s="104"/>
      <c r="CR2790" s="104"/>
      <c r="CS2790" s="104"/>
      <c r="CT2790" s="104"/>
      <c r="CU2790" s="104"/>
      <c r="CV2790" s="104"/>
      <c r="CW2790" s="104"/>
      <c r="CX2790" s="104"/>
      <c r="CY2790" s="104"/>
      <c r="CZ2790" s="104"/>
      <c r="DA2790" s="104"/>
      <c r="DB2790" s="104"/>
      <c r="DC2790" s="104"/>
      <c r="DD2790" s="104"/>
      <c r="DE2790" s="104"/>
      <c r="DF2790" s="104"/>
      <c r="DG2790" s="104"/>
      <c r="DH2790" s="104"/>
      <c r="DI2790" s="104"/>
      <c r="DJ2790" s="107"/>
    </row>
    <row r="2791" spans="1:114" x14ac:dyDescent="0.2">
      <c r="A2791" s="164"/>
      <c r="B2791" s="165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Q2791" s="116"/>
      <c r="R2791" s="116"/>
      <c r="S2791" s="116"/>
      <c r="T2791" s="116"/>
      <c r="U2791" s="116"/>
      <c r="V2791" s="116"/>
      <c r="W2791" s="116"/>
      <c r="X2791" s="116"/>
      <c r="Y2791" s="122"/>
      <c r="Z2791" s="104"/>
      <c r="AA2791" s="104"/>
      <c r="AB2791" s="104"/>
      <c r="AC2791" s="104"/>
      <c r="AD2791" s="104"/>
      <c r="AE2791" s="104"/>
      <c r="AF2791" s="104"/>
      <c r="AG2791" s="104"/>
      <c r="AH2791" s="104"/>
      <c r="AI2791" s="104"/>
      <c r="AJ2791" s="104"/>
      <c r="AK2791" s="104"/>
      <c r="AL2791" s="104"/>
      <c r="AM2791" s="104"/>
      <c r="AN2791" s="104"/>
      <c r="AO2791" s="104"/>
      <c r="AP2791" s="104"/>
      <c r="AQ2791" s="104"/>
      <c r="AR2791" s="104"/>
      <c r="AS2791" s="104"/>
      <c r="AT2791" s="104"/>
      <c r="AU2791" s="104"/>
      <c r="AV2791" s="104"/>
      <c r="AW2791" s="104"/>
      <c r="AX2791" s="104"/>
      <c r="AY2791" s="104"/>
      <c r="AZ2791" s="104"/>
      <c r="BA2791" s="104"/>
      <c r="BB2791" s="104"/>
      <c r="BC2791" s="104"/>
      <c r="BD2791" s="104"/>
      <c r="BE2791" s="104"/>
      <c r="BF2791" s="104"/>
      <c r="BG2791" s="104"/>
      <c r="BH2791" s="104"/>
      <c r="BI2791" s="104"/>
      <c r="BJ2791" s="104"/>
      <c r="BK2791" s="104"/>
      <c r="BL2791" s="104"/>
      <c r="BM2791" s="104"/>
      <c r="BN2791" s="104"/>
      <c r="BO2791" s="104"/>
      <c r="BP2791" s="104"/>
      <c r="BQ2791" s="104"/>
      <c r="BR2791" s="104"/>
      <c r="BS2791" s="104"/>
      <c r="BT2791" s="104"/>
      <c r="BU2791" s="104"/>
      <c r="BV2791" s="104"/>
      <c r="BW2791" s="104"/>
      <c r="BX2791" s="104"/>
      <c r="BY2791" s="104"/>
      <c r="BZ2791" s="104"/>
      <c r="CA2791" s="104"/>
      <c r="CB2791" s="104"/>
      <c r="CC2791" s="104"/>
      <c r="CD2791" s="104"/>
      <c r="CE2791" s="104"/>
      <c r="CF2791" s="104"/>
      <c r="CG2791" s="104"/>
      <c r="CH2791" s="104"/>
      <c r="CI2791" s="104"/>
      <c r="CJ2791" s="104"/>
      <c r="CK2791" s="104"/>
      <c r="CL2791" s="104"/>
      <c r="CM2791" s="104"/>
      <c r="CN2791" s="104"/>
      <c r="CO2791" s="104"/>
      <c r="CP2791" s="104"/>
      <c r="CQ2791" s="104"/>
      <c r="CR2791" s="104"/>
      <c r="CS2791" s="104"/>
      <c r="CT2791" s="104"/>
      <c r="CU2791" s="104"/>
      <c r="CV2791" s="104"/>
      <c r="CW2791" s="104"/>
      <c r="CX2791" s="104"/>
      <c r="CY2791" s="104"/>
      <c r="CZ2791" s="104"/>
      <c r="DA2791" s="104"/>
      <c r="DB2791" s="104"/>
      <c r="DC2791" s="104"/>
      <c r="DD2791" s="104"/>
      <c r="DE2791" s="104"/>
      <c r="DF2791" s="104"/>
      <c r="DG2791" s="104"/>
      <c r="DH2791" s="104"/>
      <c r="DI2791" s="104"/>
      <c r="DJ2791" s="107"/>
    </row>
    <row r="2792" spans="1:114" x14ac:dyDescent="0.2">
      <c r="A2792" s="164"/>
      <c r="B2792" s="165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Q2792" s="116"/>
      <c r="R2792" s="116"/>
      <c r="S2792" s="116"/>
      <c r="T2792" s="116"/>
      <c r="U2792" s="116"/>
      <c r="V2792" s="116"/>
      <c r="W2792" s="116"/>
      <c r="X2792" s="116"/>
      <c r="Y2792" s="122"/>
      <c r="Z2792" s="104"/>
      <c r="AA2792" s="104"/>
      <c r="AB2792" s="104"/>
      <c r="AC2792" s="104"/>
      <c r="AD2792" s="104"/>
      <c r="AE2792" s="104"/>
      <c r="AF2792" s="104"/>
      <c r="AG2792" s="104"/>
      <c r="AH2792" s="104"/>
      <c r="AI2792" s="104"/>
      <c r="AJ2792" s="104"/>
      <c r="AK2792" s="104"/>
      <c r="AL2792" s="104"/>
      <c r="AM2792" s="104"/>
      <c r="AN2792" s="104"/>
      <c r="AO2792" s="104"/>
      <c r="AP2792" s="104"/>
      <c r="AQ2792" s="104"/>
      <c r="AR2792" s="104"/>
      <c r="AS2792" s="104"/>
      <c r="AT2792" s="104"/>
      <c r="AU2792" s="104"/>
      <c r="AV2792" s="104"/>
      <c r="AW2792" s="104"/>
      <c r="AX2792" s="104"/>
      <c r="AY2792" s="104"/>
      <c r="AZ2792" s="104"/>
      <c r="BA2792" s="104"/>
      <c r="BB2792" s="104"/>
      <c r="BC2792" s="104"/>
      <c r="BD2792" s="104"/>
      <c r="BE2792" s="104"/>
      <c r="BF2792" s="104"/>
      <c r="BG2792" s="104"/>
      <c r="BH2792" s="104"/>
      <c r="BI2792" s="104"/>
      <c r="BJ2792" s="104"/>
      <c r="BK2792" s="104"/>
      <c r="BL2792" s="104"/>
      <c r="BM2792" s="104"/>
      <c r="BN2792" s="104"/>
      <c r="BO2792" s="104"/>
      <c r="BP2792" s="104"/>
      <c r="BQ2792" s="104"/>
      <c r="BR2792" s="104"/>
      <c r="BS2792" s="104"/>
      <c r="BT2792" s="104"/>
      <c r="BU2792" s="104"/>
      <c r="BV2792" s="104"/>
      <c r="BW2792" s="104"/>
      <c r="BX2792" s="104"/>
      <c r="BY2792" s="104"/>
      <c r="BZ2792" s="104"/>
      <c r="CA2792" s="104"/>
      <c r="CB2792" s="104"/>
      <c r="CC2792" s="104"/>
      <c r="CD2792" s="104"/>
      <c r="CE2792" s="104"/>
      <c r="CF2792" s="104"/>
      <c r="CG2792" s="104"/>
      <c r="CH2792" s="104"/>
      <c r="CI2792" s="104"/>
      <c r="CJ2792" s="104"/>
      <c r="CK2792" s="104"/>
      <c r="CL2792" s="104"/>
      <c r="CM2792" s="104"/>
      <c r="CN2792" s="104"/>
      <c r="CO2792" s="104"/>
      <c r="CP2792" s="104"/>
      <c r="CQ2792" s="104"/>
      <c r="CR2792" s="104"/>
      <c r="CS2792" s="104"/>
      <c r="CT2792" s="104"/>
      <c r="CU2792" s="104"/>
      <c r="CV2792" s="104"/>
      <c r="CW2792" s="104"/>
      <c r="CX2792" s="104"/>
      <c r="CY2792" s="104"/>
      <c r="CZ2792" s="104"/>
      <c r="DA2792" s="104"/>
      <c r="DB2792" s="104"/>
      <c r="DC2792" s="104"/>
      <c r="DD2792" s="104"/>
      <c r="DE2792" s="104"/>
      <c r="DF2792" s="104"/>
      <c r="DG2792" s="104"/>
      <c r="DH2792" s="104"/>
      <c r="DI2792" s="104"/>
      <c r="DJ2792" s="107"/>
    </row>
    <row r="2793" spans="1:114" x14ac:dyDescent="0.2">
      <c r="A2793" s="164"/>
      <c r="B2793" s="165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Q2793" s="116"/>
      <c r="R2793" s="116"/>
      <c r="S2793" s="116"/>
      <c r="T2793" s="116"/>
      <c r="U2793" s="116"/>
      <c r="V2793" s="116"/>
      <c r="W2793" s="116"/>
      <c r="X2793" s="116"/>
      <c r="Y2793" s="122"/>
      <c r="Z2793" s="104"/>
      <c r="AA2793" s="104"/>
      <c r="AB2793" s="104"/>
      <c r="AC2793" s="104"/>
      <c r="AD2793" s="104"/>
      <c r="AE2793" s="104"/>
      <c r="AF2793" s="104"/>
      <c r="AG2793" s="104"/>
      <c r="AH2793" s="104"/>
      <c r="AI2793" s="104"/>
      <c r="AJ2793" s="104"/>
      <c r="AK2793" s="104"/>
      <c r="AL2793" s="104"/>
      <c r="AM2793" s="104"/>
      <c r="AN2793" s="104"/>
      <c r="AO2793" s="104"/>
      <c r="AP2793" s="104"/>
      <c r="AQ2793" s="104"/>
      <c r="AR2793" s="104"/>
      <c r="AS2793" s="104"/>
      <c r="AT2793" s="104"/>
      <c r="AU2793" s="104"/>
      <c r="AV2793" s="104"/>
      <c r="AW2793" s="104"/>
      <c r="AX2793" s="104"/>
      <c r="AY2793" s="104"/>
      <c r="AZ2793" s="104"/>
      <c r="BA2793" s="104"/>
      <c r="BB2793" s="104"/>
      <c r="BC2793" s="104"/>
      <c r="BD2793" s="104"/>
      <c r="BE2793" s="104"/>
      <c r="BF2793" s="104"/>
      <c r="BG2793" s="104"/>
      <c r="BH2793" s="104"/>
      <c r="BI2793" s="104"/>
      <c r="BJ2793" s="104"/>
      <c r="BK2793" s="104"/>
      <c r="BL2793" s="104"/>
      <c r="BM2793" s="104"/>
      <c r="BN2793" s="104"/>
      <c r="BO2793" s="104"/>
      <c r="BP2793" s="104"/>
      <c r="BQ2793" s="104"/>
      <c r="BR2793" s="104"/>
      <c r="BS2793" s="104"/>
      <c r="BT2793" s="104"/>
      <c r="BU2793" s="104"/>
      <c r="BV2793" s="104"/>
      <c r="BW2793" s="104"/>
      <c r="BX2793" s="104"/>
      <c r="BY2793" s="104"/>
      <c r="BZ2793" s="104"/>
      <c r="CA2793" s="104"/>
      <c r="CB2793" s="104"/>
      <c r="CC2793" s="104"/>
      <c r="CD2793" s="104"/>
      <c r="CE2793" s="104"/>
      <c r="CF2793" s="104"/>
      <c r="CG2793" s="104"/>
      <c r="CH2793" s="104"/>
      <c r="CI2793" s="104"/>
      <c r="CJ2793" s="104"/>
      <c r="CK2793" s="104"/>
      <c r="CL2793" s="104"/>
      <c r="CM2793" s="104"/>
      <c r="CN2793" s="104"/>
      <c r="CO2793" s="104"/>
      <c r="CP2793" s="104"/>
      <c r="CQ2793" s="104"/>
      <c r="CR2793" s="104"/>
      <c r="CS2793" s="104"/>
      <c r="CT2793" s="104"/>
      <c r="CU2793" s="104"/>
      <c r="CV2793" s="104"/>
      <c r="CW2793" s="104"/>
      <c r="CX2793" s="104"/>
      <c r="CY2793" s="104"/>
      <c r="CZ2793" s="104"/>
      <c r="DA2793" s="104"/>
      <c r="DB2793" s="104"/>
      <c r="DC2793" s="104"/>
      <c r="DD2793" s="104"/>
      <c r="DE2793" s="104"/>
      <c r="DF2793" s="104"/>
      <c r="DG2793" s="104"/>
      <c r="DH2793" s="104"/>
      <c r="DI2793" s="104"/>
      <c r="DJ2793" s="107"/>
    </row>
    <row r="2794" spans="1:114" x14ac:dyDescent="0.2">
      <c r="A2794" s="164"/>
      <c r="B2794" s="165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Q2794" s="116"/>
      <c r="R2794" s="116"/>
      <c r="S2794" s="116"/>
      <c r="T2794" s="116"/>
      <c r="U2794" s="116"/>
      <c r="V2794" s="116"/>
      <c r="W2794" s="116"/>
      <c r="X2794" s="116"/>
      <c r="Y2794" s="122"/>
      <c r="Z2794" s="104"/>
      <c r="AA2794" s="104"/>
      <c r="AB2794" s="104"/>
      <c r="AC2794" s="104"/>
      <c r="AD2794" s="104"/>
      <c r="AE2794" s="104"/>
      <c r="AF2794" s="104"/>
      <c r="AG2794" s="104"/>
      <c r="AH2794" s="104"/>
      <c r="AI2794" s="104"/>
      <c r="AJ2794" s="104"/>
      <c r="AK2794" s="104"/>
      <c r="AL2794" s="104"/>
      <c r="AM2794" s="104"/>
      <c r="AN2794" s="104"/>
      <c r="AO2794" s="104"/>
      <c r="AP2794" s="104"/>
      <c r="AQ2794" s="104"/>
      <c r="AR2794" s="104"/>
      <c r="AS2794" s="104"/>
      <c r="AT2794" s="104"/>
      <c r="AU2794" s="104"/>
      <c r="AV2794" s="104"/>
      <c r="AW2794" s="104"/>
      <c r="AX2794" s="104"/>
      <c r="AY2794" s="104"/>
      <c r="AZ2794" s="104"/>
      <c r="BA2794" s="104"/>
      <c r="BB2794" s="104"/>
      <c r="BC2794" s="104"/>
      <c r="BD2794" s="104"/>
      <c r="BE2794" s="104"/>
      <c r="BF2794" s="104"/>
      <c r="BG2794" s="104"/>
      <c r="BH2794" s="104"/>
      <c r="BI2794" s="104"/>
      <c r="BJ2794" s="104"/>
      <c r="BK2794" s="104"/>
      <c r="BL2794" s="104"/>
      <c r="BM2794" s="104"/>
      <c r="BN2794" s="104"/>
      <c r="BO2794" s="104"/>
      <c r="BP2794" s="104"/>
      <c r="BQ2794" s="104"/>
      <c r="BR2794" s="104"/>
      <c r="BS2794" s="104"/>
      <c r="BT2794" s="104"/>
      <c r="BU2794" s="104"/>
      <c r="BV2794" s="104"/>
      <c r="BW2794" s="104"/>
      <c r="BX2794" s="104"/>
      <c r="BY2794" s="104"/>
      <c r="BZ2794" s="104"/>
      <c r="CA2794" s="104"/>
      <c r="CB2794" s="104"/>
      <c r="CC2794" s="104"/>
      <c r="CD2794" s="104"/>
      <c r="CE2794" s="104"/>
      <c r="CF2794" s="104"/>
      <c r="CG2794" s="104"/>
      <c r="CH2794" s="104"/>
      <c r="CI2794" s="104"/>
      <c r="CJ2794" s="104"/>
      <c r="CK2794" s="104"/>
      <c r="CL2794" s="104"/>
      <c r="CM2794" s="104"/>
      <c r="CN2794" s="104"/>
      <c r="CO2794" s="104"/>
      <c r="CP2794" s="104"/>
      <c r="CQ2794" s="104"/>
      <c r="CR2794" s="104"/>
      <c r="CS2794" s="104"/>
      <c r="CT2794" s="104"/>
      <c r="CU2794" s="104"/>
      <c r="CV2794" s="104"/>
      <c r="CW2794" s="104"/>
      <c r="CX2794" s="104"/>
      <c r="CY2794" s="104"/>
      <c r="CZ2794" s="104"/>
      <c r="DA2794" s="104"/>
      <c r="DB2794" s="104"/>
      <c r="DC2794" s="104"/>
      <c r="DD2794" s="104"/>
      <c r="DE2794" s="104"/>
      <c r="DF2794" s="104"/>
      <c r="DG2794" s="104"/>
      <c r="DH2794" s="104"/>
      <c r="DI2794" s="104"/>
      <c r="DJ2794" s="107"/>
    </row>
    <row r="2795" spans="1:114" x14ac:dyDescent="0.2">
      <c r="A2795" s="164"/>
      <c r="B2795" s="165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Q2795" s="116"/>
      <c r="R2795" s="116"/>
      <c r="S2795" s="116"/>
      <c r="T2795" s="116"/>
      <c r="U2795" s="116"/>
      <c r="V2795" s="116"/>
      <c r="W2795" s="116"/>
      <c r="X2795" s="116"/>
      <c r="Y2795" s="122"/>
      <c r="Z2795" s="104"/>
      <c r="AA2795" s="104"/>
      <c r="AB2795" s="104"/>
      <c r="AC2795" s="104"/>
      <c r="AD2795" s="104"/>
      <c r="AE2795" s="104"/>
      <c r="AF2795" s="104"/>
      <c r="AG2795" s="104"/>
      <c r="AH2795" s="104"/>
      <c r="AI2795" s="104"/>
      <c r="AJ2795" s="104"/>
      <c r="AK2795" s="104"/>
      <c r="AL2795" s="104"/>
      <c r="AM2795" s="104"/>
      <c r="AN2795" s="104"/>
      <c r="AO2795" s="104"/>
      <c r="AP2795" s="104"/>
      <c r="AQ2795" s="104"/>
      <c r="AR2795" s="104"/>
      <c r="AS2795" s="104"/>
      <c r="AT2795" s="104"/>
      <c r="AU2795" s="104"/>
      <c r="AV2795" s="104"/>
      <c r="AW2795" s="104"/>
      <c r="AX2795" s="104"/>
      <c r="AY2795" s="104"/>
      <c r="AZ2795" s="104"/>
      <c r="BA2795" s="104"/>
      <c r="BB2795" s="104"/>
      <c r="BC2795" s="104"/>
      <c r="BD2795" s="104"/>
      <c r="BE2795" s="104"/>
      <c r="BF2795" s="104"/>
      <c r="BG2795" s="104"/>
      <c r="BH2795" s="104"/>
      <c r="BI2795" s="104"/>
      <c r="BJ2795" s="104"/>
      <c r="BK2795" s="104"/>
      <c r="BL2795" s="104"/>
      <c r="BM2795" s="104"/>
      <c r="BN2795" s="104"/>
      <c r="BO2795" s="104"/>
      <c r="BP2795" s="104"/>
      <c r="BQ2795" s="104"/>
      <c r="BR2795" s="104"/>
      <c r="BS2795" s="104"/>
      <c r="BT2795" s="104"/>
      <c r="BU2795" s="104"/>
      <c r="BV2795" s="104"/>
      <c r="BW2795" s="104"/>
      <c r="BX2795" s="104"/>
      <c r="BY2795" s="104"/>
      <c r="BZ2795" s="104"/>
      <c r="CA2795" s="104"/>
      <c r="CB2795" s="104"/>
      <c r="CC2795" s="104"/>
      <c r="CD2795" s="104"/>
      <c r="CE2795" s="104"/>
      <c r="CF2795" s="104"/>
      <c r="CG2795" s="104"/>
      <c r="CH2795" s="104"/>
      <c r="CI2795" s="104"/>
      <c r="CJ2795" s="104"/>
      <c r="CK2795" s="104"/>
      <c r="CL2795" s="104"/>
      <c r="CM2795" s="104"/>
      <c r="CN2795" s="104"/>
      <c r="CO2795" s="104"/>
      <c r="CP2795" s="104"/>
      <c r="CQ2795" s="104"/>
      <c r="CR2795" s="104"/>
      <c r="CS2795" s="104"/>
      <c r="CT2795" s="104"/>
      <c r="CU2795" s="104"/>
      <c r="CV2795" s="104"/>
      <c r="CW2795" s="104"/>
      <c r="CX2795" s="104"/>
      <c r="CY2795" s="104"/>
      <c r="CZ2795" s="104"/>
      <c r="DA2795" s="104"/>
      <c r="DB2795" s="104"/>
      <c r="DC2795" s="104"/>
      <c r="DD2795" s="104"/>
      <c r="DE2795" s="104"/>
      <c r="DF2795" s="104"/>
      <c r="DG2795" s="104"/>
      <c r="DH2795" s="104"/>
      <c r="DI2795" s="104"/>
      <c r="DJ2795" s="107"/>
    </row>
    <row r="2796" spans="1:114" x14ac:dyDescent="0.2">
      <c r="A2796" s="164"/>
      <c r="B2796" s="165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Q2796" s="116"/>
      <c r="R2796" s="116"/>
      <c r="S2796" s="116"/>
      <c r="T2796" s="116"/>
      <c r="U2796" s="116"/>
      <c r="V2796" s="116"/>
      <c r="W2796" s="116"/>
      <c r="X2796" s="116"/>
      <c r="Y2796" s="122"/>
      <c r="Z2796" s="104"/>
      <c r="AA2796" s="104"/>
      <c r="AB2796" s="104"/>
      <c r="AC2796" s="104"/>
      <c r="AD2796" s="104"/>
      <c r="AE2796" s="104"/>
      <c r="AF2796" s="104"/>
      <c r="AG2796" s="104"/>
      <c r="AH2796" s="104"/>
      <c r="AI2796" s="104"/>
      <c r="AJ2796" s="104"/>
      <c r="AK2796" s="104"/>
      <c r="AL2796" s="104"/>
      <c r="AM2796" s="104"/>
      <c r="AN2796" s="104"/>
      <c r="AO2796" s="104"/>
      <c r="AP2796" s="104"/>
      <c r="AQ2796" s="104"/>
      <c r="AR2796" s="104"/>
      <c r="AS2796" s="104"/>
      <c r="AT2796" s="104"/>
      <c r="AU2796" s="104"/>
      <c r="AV2796" s="104"/>
      <c r="AW2796" s="104"/>
      <c r="AX2796" s="104"/>
      <c r="AY2796" s="104"/>
      <c r="AZ2796" s="104"/>
      <c r="BA2796" s="104"/>
      <c r="BB2796" s="104"/>
      <c r="BC2796" s="104"/>
      <c r="BD2796" s="104"/>
      <c r="BE2796" s="104"/>
      <c r="BF2796" s="104"/>
      <c r="BG2796" s="104"/>
      <c r="BH2796" s="104"/>
      <c r="BI2796" s="104"/>
      <c r="BJ2796" s="104"/>
      <c r="BK2796" s="104"/>
      <c r="BL2796" s="104"/>
      <c r="BM2796" s="104"/>
      <c r="BN2796" s="104"/>
      <c r="BO2796" s="104"/>
      <c r="BP2796" s="104"/>
      <c r="BQ2796" s="104"/>
      <c r="BR2796" s="104"/>
      <c r="BS2796" s="104"/>
      <c r="BT2796" s="104"/>
      <c r="BU2796" s="104"/>
      <c r="BV2796" s="104"/>
      <c r="BW2796" s="104"/>
      <c r="BX2796" s="104"/>
      <c r="BY2796" s="104"/>
      <c r="BZ2796" s="104"/>
      <c r="CA2796" s="104"/>
      <c r="CB2796" s="104"/>
      <c r="CC2796" s="104"/>
      <c r="CD2796" s="104"/>
      <c r="CE2796" s="104"/>
      <c r="CF2796" s="104"/>
      <c r="CG2796" s="104"/>
      <c r="CH2796" s="104"/>
      <c r="CI2796" s="104"/>
      <c r="CJ2796" s="104"/>
      <c r="CK2796" s="104"/>
      <c r="CL2796" s="104"/>
      <c r="CM2796" s="104"/>
      <c r="CN2796" s="104"/>
      <c r="CO2796" s="104"/>
      <c r="CP2796" s="104"/>
      <c r="CQ2796" s="104"/>
      <c r="CR2796" s="104"/>
      <c r="CS2796" s="104"/>
      <c r="CT2796" s="104"/>
      <c r="CU2796" s="104"/>
      <c r="CV2796" s="104"/>
      <c r="CW2796" s="104"/>
      <c r="CX2796" s="104"/>
      <c r="CY2796" s="104"/>
      <c r="CZ2796" s="104"/>
      <c r="DA2796" s="104"/>
      <c r="DB2796" s="104"/>
      <c r="DC2796" s="104"/>
      <c r="DD2796" s="104"/>
      <c r="DE2796" s="104"/>
      <c r="DF2796" s="104"/>
      <c r="DG2796" s="104"/>
      <c r="DH2796" s="104"/>
      <c r="DI2796" s="104"/>
      <c r="DJ2796" s="107"/>
    </row>
    <row r="2797" spans="1:114" x14ac:dyDescent="0.2">
      <c r="A2797" s="164"/>
      <c r="B2797" s="165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Q2797" s="116"/>
      <c r="R2797" s="116"/>
      <c r="S2797" s="116"/>
      <c r="T2797" s="116"/>
      <c r="U2797" s="116"/>
      <c r="V2797" s="116"/>
      <c r="W2797" s="116"/>
      <c r="X2797" s="116"/>
      <c r="Y2797" s="122"/>
      <c r="Z2797" s="104"/>
      <c r="AA2797" s="104"/>
      <c r="AB2797" s="104"/>
      <c r="AC2797" s="104"/>
      <c r="AD2797" s="104"/>
      <c r="AE2797" s="104"/>
      <c r="AF2797" s="104"/>
      <c r="AG2797" s="104"/>
      <c r="AH2797" s="104"/>
      <c r="AI2797" s="104"/>
      <c r="AJ2797" s="104"/>
      <c r="AK2797" s="104"/>
      <c r="AL2797" s="104"/>
      <c r="AM2797" s="104"/>
      <c r="AN2797" s="104"/>
      <c r="AO2797" s="104"/>
      <c r="AP2797" s="104"/>
      <c r="AQ2797" s="104"/>
      <c r="AR2797" s="104"/>
      <c r="AS2797" s="104"/>
      <c r="AT2797" s="104"/>
      <c r="AU2797" s="104"/>
      <c r="AV2797" s="104"/>
      <c r="AW2797" s="104"/>
      <c r="AX2797" s="104"/>
      <c r="AY2797" s="104"/>
      <c r="AZ2797" s="104"/>
      <c r="BA2797" s="104"/>
      <c r="BB2797" s="104"/>
      <c r="BC2797" s="104"/>
      <c r="BD2797" s="104"/>
      <c r="BE2797" s="104"/>
      <c r="BF2797" s="104"/>
      <c r="BG2797" s="104"/>
      <c r="BH2797" s="104"/>
      <c r="BI2797" s="104"/>
      <c r="BJ2797" s="104"/>
      <c r="BK2797" s="104"/>
      <c r="BL2797" s="104"/>
      <c r="BM2797" s="104"/>
      <c r="BN2797" s="104"/>
      <c r="BO2797" s="104"/>
      <c r="BP2797" s="104"/>
      <c r="BQ2797" s="104"/>
      <c r="BR2797" s="104"/>
      <c r="BS2797" s="104"/>
      <c r="BT2797" s="104"/>
      <c r="BU2797" s="104"/>
      <c r="BV2797" s="104"/>
      <c r="BW2797" s="104"/>
      <c r="BX2797" s="104"/>
      <c r="BY2797" s="104"/>
      <c r="BZ2797" s="104"/>
      <c r="CA2797" s="104"/>
      <c r="CB2797" s="104"/>
      <c r="CC2797" s="104"/>
      <c r="CD2797" s="104"/>
      <c r="CE2797" s="104"/>
      <c r="CF2797" s="104"/>
      <c r="CG2797" s="104"/>
      <c r="CH2797" s="104"/>
      <c r="CI2797" s="104"/>
      <c r="CJ2797" s="104"/>
      <c r="CK2797" s="104"/>
      <c r="CL2797" s="104"/>
      <c r="CM2797" s="104"/>
      <c r="CN2797" s="104"/>
      <c r="CO2797" s="104"/>
      <c r="CP2797" s="104"/>
      <c r="CQ2797" s="104"/>
      <c r="CR2797" s="104"/>
      <c r="CS2797" s="104"/>
      <c r="CT2797" s="104"/>
      <c r="CU2797" s="104"/>
      <c r="CV2797" s="104"/>
      <c r="CW2797" s="104"/>
      <c r="CX2797" s="104"/>
      <c r="CY2797" s="104"/>
      <c r="CZ2797" s="104"/>
      <c r="DA2797" s="104"/>
      <c r="DB2797" s="104"/>
      <c r="DC2797" s="104"/>
      <c r="DD2797" s="104"/>
      <c r="DE2797" s="104"/>
      <c r="DF2797" s="104"/>
      <c r="DG2797" s="104"/>
      <c r="DH2797" s="104"/>
      <c r="DI2797" s="104"/>
      <c r="DJ2797" s="107"/>
    </row>
    <row r="2798" spans="1:114" x14ac:dyDescent="0.2">
      <c r="A2798" s="164"/>
      <c r="B2798" s="165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Q2798" s="116"/>
      <c r="R2798" s="116"/>
      <c r="S2798" s="116"/>
      <c r="T2798" s="116"/>
      <c r="U2798" s="116"/>
      <c r="V2798" s="116"/>
      <c r="W2798" s="116"/>
      <c r="X2798" s="116"/>
      <c r="Y2798" s="122"/>
      <c r="Z2798" s="104"/>
      <c r="AA2798" s="104"/>
      <c r="AB2798" s="104"/>
      <c r="AC2798" s="104"/>
      <c r="AD2798" s="104"/>
      <c r="AE2798" s="104"/>
      <c r="AF2798" s="104"/>
      <c r="AG2798" s="104"/>
      <c r="AH2798" s="104"/>
      <c r="AI2798" s="104"/>
      <c r="AJ2798" s="104"/>
      <c r="AK2798" s="104"/>
      <c r="AL2798" s="104"/>
      <c r="AM2798" s="104"/>
      <c r="AN2798" s="104"/>
      <c r="AO2798" s="104"/>
      <c r="AP2798" s="104"/>
      <c r="AQ2798" s="104"/>
      <c r="AR2798" s="104"/>
      <c r="AS2798" s="104"/>
      <c r="AT2798" s="104"/>
      <c r="AU2798" s="104"/>
      <c r="AV2798" s="104"/>
      <c r="AW2798" s="104"/>
      <c r="AX2798" s="104"/>
      <c r="AY2798" s="104"/>
      <c r="AZ2798" s="104"/>
      <c r="BA2798" s="104"/>
      <c r="BB2798" s="104"/>
      <c r="BC2798" s="104"/>
      <c r="BD2798" s="104"/>
      <c r="BE2798" s="104"/>
      <c r="BF2798" s="104"/>
      <c r="BG2798" s="104"/>
      <c r="BH2798" s="104"/>
      <c r="BI2798" s="104"/>
      <c r="BJ2798" s="104"/>
      <c r="BK2798" s="104"/>
      <c r="BL2798" s="104"/>
      <c r="BM2798" s="104"/>
      <c r="BN2798" s="104"/>
      <c r="BO2798" s="104"/>
      <c r="BP2798" s="104"/>
      <c r="BQ2798" s="104"/>
      <c r="BR2798" s="104"/>
      <c r="BS2798" s="104"/>
      <c r="BT2798" s="104"/>
      <c r="BU2798" s="104"/>
      <c r="BV2798" s="104"/>
      <c r="BW2798" s="104"/>
      <c r="BX2798" s="104"/>
      <c r="BY2798" s="104"/>
      <c r="BZ2798" s="104"/>
      <c r="CA2798" s="104"/>
      <c r="CB2798" s="104"/>
      <c r="CC2798" s="104"/>
      <c r="CD2798" s="104"/>
      <c r="CE2798" s="104"/>
      <c r="CF2798" s="104"/>
      <c r="CG2798" s="104"/>
      <c r="CH2798" s="104"/>
      <c r="CI2798" s="104"/>
      <c r="CJ2798" s="104"/>
      <c r="CK2798" s="104"/>
      <c r="CL2798" s="104"/>
      <c r="CM2798" s="104"/>
      <c r="CN2798" s="104"/>
      <c r="CO2798" s="104"/>
      <c r="CP2798" s="104"/>
      <c r="CQ2798" s="104"/>
      <c r="CR2798" s="104"/>
      <c r="CS2798" s="104"/>
      <c r="CT2798" s="104"/>
      <c r="CU2798" s="104"/>
      <c r="CV2798" s="104"/>
      <c r="CW2798" s="104"/>
      <c r="CX2798" s="104"/>
      <c r="CY2798" s="104"/>
      <c r="CZ2798" s="104"/>
      <c r="DA2798" s="104"/>
      <c r="DB2798" s="104"/>
      <c r="DC2798" s="104"/>
      <c r="DD2798" s="104"/>
      <c r="DE2798" s="104"/>
      <c r="DF2798" s="104"/>
      <c r="DG2798" s="104"/>
      <c r="DH2798" s="104"/>
      <c r="DI2798" s="104"/>
      <c r="DJ2798" s="107"/>
    </row>
    <row r="2799" spans="1:114" x14ac:dyDescent="0.2">
      <c r="A2799" s="164"/>
      <c r="B2799" s="165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Q2799" s="116"/>
      <c r="R2799" s="116"/>
      <c r="S2799" s="116"/>
      <c r="T2799" s="116"/>
      <c r="U2799" s="116"/>
      <c r="V2799" s="116"/>
      <c r="W2799" s="116"/>
      <c r="X2799" s="116"/>
      <c r="Y2799" s="122"/>
      <c r="Z2799" s="104"/>
      <c r="AA2799" s="104"/>
      <c r="AB2799" s="104"/>
      <c r="AC2799" s="104"/>
      <c r="AD2799" s="104"/>
      <c r="AE2799" s="104"/>
      <c r="AF2799" s="104"/>
      <c r="AG2799" s="104"/>
      <c r="AH2799" s="104"/>
      <c r="AI2799" s="104"/>
      <c r="AJ2799" s="104"/>
      <c r="AK2799" s="104"/>
      <c r="AL2799" s="104"/>
      <c r="AM2799" s="104"/>
      <c r="AN2799" s="104"/>
      <c r="AO2799" s="104"/>
      <c r="AP2799" s="104"/>
      <c r="AQ2799" s="104"/>
      <c r="AR2799" s="104"/>
      <c r="AS2799" s="104"/>
      <c r="AT2799" s="104"/>
      <c r="AU2799" s="104"/>
      <c r="AV2799" s="104"/>
      <c r="AW2799" s="104"/>
      <c r="AX2799" s="104"/>
      <c r="AY2799" s="104"/>
      <c r="AZ2799" s="104"/>
      <c r="BA2799" s="104"/>
      <c r="BB2799" s="104"/>
      <c r="BC2799" s="104"/>
      <c r="BD2799" s="104"/>
      <c r="BE2799" s="104"/>
      <c r="BF2799" s="104"/>
      <c r="BG2799" s="104"/>
      <c r="BH2799" s="104"/>
      <c r="BI2799" s="104"/>
      <c r="BJ2799" s="104"/>
      <c r="BK2799" s="104"/>
      <c r="BL2799" s="104"/>
      <c r="BM2799" s="104"/>
      <c r="BN2799" s="104"/>
      <c r="BO2799" s="104"/>
      <c r="BP2799" s="104"/>
      <c r="BQ2799" s="104"/>
      <c r="BR2799" s="104"/>
      <c r="BS2799" s="104"/>
      <c r="BT2799" s="104"/>
      <c r="BU2799" s="104"/>
      <c r="BV2799" s="104"/>
      <c r="BW2799" s="104"/>
      <c r="BX2799" s="104"/>
      <c r="BY2799" s="104"/>
      <c r="BZ2799" s="104"/>
      <c r="CA2799" s="104"/>
      <c r="CB2799" s="104"/>
      <c r="CC2799" s="104"/>
      <c r="CD2799" s="104"/>
      <c r="CE2799" s="104"/>
      <c r="CF2799" s="104"/>
      <c r="CG2799" s="104"/>
      <c r="CH2799" s="104"/>
      <c r="CI2799" s="104"/>
      <c r="CJ2799" s="104"/>
      <c r="CK2799" s="104"/>
      <c r="CL2799" s="104"/>
      <c r="CM2799" s="104"/>
      <c r="CN2799" s="104"/>
      <c r="CO2799" s="104"/>
      <c r="CP2799" s="104"/>
      <c r="CQ2799" s="104"/>
      <c r="CR2799" s="104"/>
      <c r="CS2799" s="104"/>
      <c r="CT2799" s="104"/>
      <c r="CU2799" s="104"/>
      <c r="CV2799" s="104"/>
      <c r="CW2799" s="104"/>
      <c r="CX2799" s="104"/>
      <c r="CY2799" s="104"/>
      <c r="CZ2799" s="104"/>
      <c r="DA2799" s="104"/>
      <c r="DB2799" s="104"/>
      <c r="DC2799" s="104"/>
      <c r="DD2799" s="104"/>
      <c r="DE2799" s="104"/>
      <c r="DF2799" s="104"/>
      <c r="DG2799" s="104"/>
      <c r="DH2799" s="104"/>
      <c r="DI2799" s="104"/>
      <c r="DJ2799" s="107"/>
    </row>
    <row r="2800" spans="1:114" x14ac:dyDescent="0.2">
      <c r="A2800" s="164"/>
      <c r="B2800" s="165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Q2800" s="116"/>
      <c r="R2800" s="116"/>
      <c r="S2800" s="116"/>
      <c r="T2800" s="116"/>
      <c r="U2800" s="116"/>
      <c r="V2800" s="116"/>
      <c r="W2800" s="116"/>
      <c r="X2800" s="116"/>
      <c r="Y2800" s="122"/>
      <c r="Z2800" s="104"/>
      <c r="AA2800" s="104"/>
      <c r="AB2800" s="104"/>
      <c r="AC2800" s="104"/>
      <c r="AD2800" s="104"/>
      <c r="AE2800" s="104"/>
      <c r="AF2800" s="104"/>
      <c r="AG2800" s="104"/>
      <c r="AH2800" s="104"/>
      <c r="AI2800" s="104"/>
      <c r="AJ2800" s="104"/>
      <c r="AK2800" s="104"/>
      <c r="AL2800" s="104"/>
      <c r="AM2800" s="104"/>
      <c r="AN2800" s="104"/>
      <c r="AO2800" s="104"/>
      <c r="AP2800" s="104"/>
      <c r="AQ2800" s="104"/>
      <c r="AR2800" s="104"/>
      <c r="AS2800" s="104"/>
      <c r="AT2800" s="104"/>
      <c r="AU2800" s="104"/>
      <c r="AV2800" s="104"/>
      <c r="AW2800" s="104"/>
      <c r="AX2800" s="104"/>
      <c r="AY2800" s="104"/>
      <c r="AZ2800" s="104"/>
      <c r="BA2800" s="104"/>
      <c r="BB2800" s="104"/>
      <c r="BC2800" s="104"/>
      <c r="BD2800" s="104"/>
      <c r="BE2800" s="104"/>
      <c r="BF2800" s="104"/>
      <c r="BG2800" s="104"/>
      <c r="BH2800" s="104"/>
      <c r="BI2800" s="104"/>
      <c r="BJ2800" s="104"/>
      <c r="BK2800" s="104"/>
      <c r="BL2800" s="104"/>
      <c r="BM2800" s="104"/>
      <c r="BN2800" s="104"/>
      <c r="BO2800" s="104"/>
      <c r="BP2800" s="104"/>
      <c r="BQ2800" s="104"/>
      <c r="BR2800" s="104"/>
      <c r="BS2800" s="104"/>
      <c r="BT2800" s="104"/>
      <c r="BU2800" s="104"/>
      <c r="BV2800" s="104"/>
      <c r="BW2800" s="104"/>
      <c r="BX2800" s="104"/>
      <c r="BY2800" s="104"/>
      <c r="BZ2800" s="104"/>
      <c r="CA2800" s="104"/>
      <c r="CB2800" s="104"/>
      <c r="CC2800" s="104"/>
      <c r="CD2800" s="104"/>
      <c r="CE2800" s="104"/>
      <c r="CF2800" s="104"/>
      <c r="CG2800" s="104"/>
      <c r="CH2800" s="104"/>
      <c r="CI2800" s="104"/>
      <c r="CJ2800" s="104"/>
      <c r="CK2800" s="104"/>
      <c r="CL2800" s="104"/>
      <c r="CM2800" s="104"/>
      <c r="CN2800" s="104"/>
      <c r="CO2800" s="104"/>
      <c r="CP2800" s="104"/>
      <c r="CQ2800" s="104"/>
      <c r="CR2800" s="104"/>
      <c r="CS2800" s="104"/>
      <c r="CT2800" s="104"/>
      <c r="CU2800" s="104"/>
      <c r="CV2800" s="104"/>
      <c r="CW2800" s="104"/>
      <c r="CX2800" s="104"/>
      <c r="CY2800" s="104"/>
      <c r="CZ2800" s="104"/>
      <c r="DA2800" s="104"/>
      <c r="DB2800" s="104"/>
      <c r="DC2800" s="104"/>
      <c r="DD2800" s="104"/>
      <c r="DE2800" s="104"/>
      <c r="DF2800" s="104"/>
      <c r="DG2800" s="104"/>
      <c r="DH2800" s="104"/>
      <c r="DI2800" s="104"/>
      <c r="DJ2800" s="107"/>
    </row>
    <row r="2801" spans="1:114" x14ac:dyDescent="0.2">
      <c r="A2801" s="164"/>
      <c r="B2801" s="165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Q2801" s="116"/>
      <c r="R2801" s="116"/>
      <c r="S2801" s="116"/>
      <c r="T2801" s="116"/>
      <c r="U2801" s="116"/>
      <c r="V2801" s="116"/>
      <c r="W2801" s="116"/>
      <c r="X2801" s="116"/>
      <c r="Y2801" s="122"/>
      <c r="Z2801" s="104"/>
      <c r="AA2801" s="104"/>
      <c r="AB2801" s="104"/>
      <c r="AC2801" s="104"/>
      <c r="AD2801" s="104"/>
      <c r="AE2801" s="104"/>
      <c r="AF2801" s="104"/>
      <c r="AG2801" s="104"/>
      <c r="AH2801" s="104"/>
      <c r="AI2801" s="104"/>
      <c r="AJ2801" s="104"/>
      <c r="AK2801" s="104"/>
      <c r="AL2801" s="104"/>
      <c r="AM2801" s="104"/>
      <c r="AN2801" s="104"/>
      <c r="AO2801" s="104"/>
      <c r="AP2801" s="104"/>
      <c r="AQ2801" s="104"/>
      <c r="AR2801" s="104"/>
      <c r="AS2801" s="104"/>
      <c r="AT2801" s="104"/>
      <c r="AU2801" s="104"/>
      <c r="AV2801" s="104"/>
      <c r="AW2801" s="104"/>
      <c r="AX2801" s="104"/>
      <c r="AY2801" s="104"/>
      <c r="AZ2801" s="104"/>
      <c r="BA2801" s="104"/>
      <c r="BB2801" s="104"/>
      <c r="BC2801" s="104"/>
      <c r="BD2801" s="104"/>
      <c r="BE2801" s="104"/>
      <c r="BF2801" s="104"/>
      <c r="BG2801" s="104"/>
      <c r="BH2801" s="104"/>
      <c r="BI2801" s="104"/>
      <c r="BJ2801" s="104"/>
      <c r="BK2801" s="104"/>
      <c r="BL2801" s="104"/>
      <c r="BM2801" s="104"/>
      <c r="BN2801" s="104"/>
      <c r="BO2801" s="104"/>
      <c r="BP2801" s="104"/>
      <c r="BQ2801" s="104"/>
      <c r="BR2801" s="104"/>
      <c r="BS2801" s="104"/>
      <c r="BT2801" s="104"/>
      <c r="BU2801" s="104"/>
      <c r="BV2801" s="104"/>
      <c r="BW2801" s="104"/>
      <c r="BX2801" s="104"/>
      <c r="BY2801" s="104"/>
      <c r="BZ2801" s="104"/>
      <c r="CA2801" s="104"/>
      <c r="CB2801" s="104"/>
      <c r="CC2801" s="104"/>
      <c r="CD2801" s="104"/>
      <c r="CE2801" s="104"/>
      <c r="CF2801" s="104"/>
      <c r="CG2801" s="104"/>
      <c r="CH2801" s="104"/>
      <c r="CI2801" s="104"/>
      <c r="CJ2801" s="104"/>
      <c r="CK2801" s="104"/>
      <c r="CL2801" s="104"/>
      <c r="CM2801" s="104"/>
      <c r="CN2801" s="104"/>
      <c r="CO2801" s="104"/>
      <c r="CP2801" s="104"/>
      <c r="CQ2801" s="104"/>
      <c r="CR2801" s="104"/>
      <c r="CS2801" s="104"/>
      <c r="CT2801" s="104"/>
      <c r="CU2801" s="104"/>
      <c r="CV2801" s="104"/>
      <c r="CW2801" s="104"/>
      <c r="CX2801" s="104"/>
      <c r="CY2801" s="104"/>
      <c r="CZ2801" s="104"/>
      <c r="DA2801" s="104"/>
      <c r="DB2801" s="104"/>
      <c r="DC2801" s="104"/>
      <c r="DD2801" s="104"/>
      <c r="DE2801" s="104"/>
      <c r="DF2801" s="104"/>
      <c r="DG2801" s="104"/>
      <c r="DH2801" s="104"/>
      <c r="DI2801" s="104"/>
      <c r="DJ2801" s="107"/>
    </row>
    <row r="2802" spans="1:114" x14ac:dyDescent="0.2">
      <c r="A2802" s="164"/>
      <c r="B2802" s="165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Q2802" s="116"/>
      <c r="R2802" s="116"/>
      <c r="S2802" s="116"/>
      <c r="T2802" s="116"/>
      <c r="U2802" s="116"/>
      <c r="V2802" s="116"/>
      <c r="W2802" s="116"/>
      <c r="X2802" s="116"/>
      <c r="Y2802" s="122"/>
      <c r="Z2802" s="104"/>
      <c r="AA2802" s="104"/>
      <c r="AB2802" s="104"/>
      <c r="AC2802" s="104"/>
      <c r="AD2802" s="104"/>
      <c r="AE2802" s="104"/>
      <c r="AF2802" s="104"/>
      <c r="AG2802" s="104"/>
      <c r="AH2802" s="104"/>
      <c r="AI2802" s="104"/>
      <c r="AJ2802" s="104"/>
      <c r="AK2802" s="104"/>
      <c r="AL2802" s="104"/>
      <c r="AM2802" s="104"/>
      <c r="AN2802" s="104"/>
      <c r="AO2802" s="104"/>
      <c r="AP2802" s="104"/>
      <c r="AQ2802" s="104"/>
      <c r="AR2802" s="104"/>
      <c r="AS2802" s="104"/>
      <c r="AT2802" s="104"/>
      <c r="AU2802" s="104"/>
      <c r="AV2802" s="104"/>
      <c r="AW2802" s="104"/>
      <c r="AX2802" s="104"/>
      <c r="AY2802" s="104"/>
      <c r="AZ2802" s="104"/>
      <c r="BA2802" s="104"/>
      <c r="BB2802" s="104"/>
      <c r="BC2802" s="104"/>
      <c r="BD2802" s="104"/>
      <c r="BE2802" s="104"/>
      <c r="BF2802" s="104"/>
      <c r="BG2802" s="104"/>
      <c r="BH2802" s="104"/>
      <c r="BI2802" s="104"/>
      <c r="BJ2802" s="104"/>
      <c r="BK2802" s="104"/>
      <c r="BL2802" s="104"/>
      <c r="BM2802" s="104"/>
      <c r="BN2802" s="104"/>
      <c r="BO2802" s="104"/>
      <c r="BP2802" s="104"/>
      <c r="BQ2802" s="104"/>
      <c r="BR2802" s="104"/>
      <c r="BS2802" s="104"/>
      <c r="BT2802" s="104"/>
      <c r="BU2802" s="104"/>
      <c r="BV2802" s="104"/>
      <c r="BW2802" s="104"/>
      <c r="BX2802" s="104"/>
      <c r="BY2802" s="104"/>
      <c r="BZ2802" s="104"/>
      <c r="CA2802" s="104"/>
      <c r="CB2802" s="104"/>
      <c r="CC2802" s="104"/>
      <c r="CD2802" s="104"/>
      <c r="CE2802" s="104"/>
      <c r="CF2802" s="104"/>
      <c r="CG2802" s="104"/>
      <c r="CH2802" s="104"/>
      <c r="CI2802" s="104"/>
      <c r="CJ2802" s="104"/>
      <c r="CK2802" s="104"/>
      <c r="CL2802" s="104"/>
      <c r="CM2802" s="104"/>
      <c r="CN2802" s="104"/>
      <c r="CO2802" s="104"/>
      <c r="CP2802" s="104"/>
      <c r="CQ2802" s="104"/>
      <c r="CR2802" s="104"/>
      <c r="CS2802" s="104"/>
      <c r="CT2802" s="104"/>
      <c r="CU2802" s="104"/>
      <c r="CV2802" s="104"/>
      <c r="CW2802" s="104"/>
      <c r="CX2802" s="104"/>
      <c r="CY2802" s="104"/>
      <c r="CZ2802" s="104"/>
      <c r="DA2802" s="104"/>
      <c r="DB2802" s="104"/>
      <c r="DC2802" s="104"/>
      <c r="DD2802" s="104"/>
      <c r="DE2802" s="104"/>
      <c r="DF2802" s="104"/>
      <c r="DG2802" s="104"/>
      <c r="DH2802" s="104"/>
      <c r="DI2802" s="104"/>
      <c r="DJ2802" s="107"/>
    </row>
    <row r="2803" spans="1:114" x14ac:dyDescent="0.2">
      <c r="A2803" s="164"/>
      <c r="B2803" s="165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Q2803" s="116"/>
      <c r="R2803" s="116"/>
      <c r="S2803" s="116"/>
      <c r="T2803" s="116"/>
      <c r="U2803" s="116"/>
      <c r="V2803" s="116"/>
      <c r="W2803" s="116"/>
      <c r="X2803" s="116"/>
      <c r="Y2803" s="122"/>
      <c r="Z2803" s="104"/>
      <c r="AA2803" s="104"/>
      <c r="AB2803" s="104"/>
      <c r="AC2803" s="104"/>
      <c r="AD2803" s="104"/>
      <c r="AE2803" s="104"/>
      <c r="AF2803" s="104"/>
      <c r="AG2803" s="104"/>
      <c r="AH2803" s="104"/>
      <c r="AI2803" s="104"/>
      <c r="AJ2803" s="104"/>
      <c r="AK2803" s="104"/>
      <c r="AL2803" s="104"/>
      <c r="AM2803" s="104"/>
      <c r="AN2803" s="104"/>
      <c r="AO2803" s="104"/>
      <c r="AP2803" s="104"/>
      <c r="AQ2803" s="104"/>
      <c r="AR2803" s="104"/>
      <c r="AS2803" s="104"/>
      <c r="AT2803" s="104"/>
      <c r="AU2803" s="104"/>
      <c r="AV2803" s="104"/>
      <c r="AW2803" s="104"/>
      <c r="AX2803" s="104"/>
      <c r="AY2803" s="104"/>
      <c r="AZ2803" s="104"/>
      <c r="BA2803" s="104"/>
      <c r="BB2803" s="104"/>
      <c r="BC2803" s="104"/>
      <c r="BD2803" s="104"/>
      <c r="BE2803" s="104"/>
      <c r="BF2803" s="104"/>
      <c r="BG2803" s="104"/>
      <c r="BH2803" s="104"/>
      <c r="BI2803" s="104"/>
      <c r="BJ2803" s="104"/>
      <c r="BK2803" s="104"/>
      <c r="BL2803" s="104"/>
      <c r="BM2803" s="104"/>
      <c r="BN2803" s="104"/>
      <c r="BO2803" s="104"/>
      <c r="BP2803" s="104"/>
      <c r="BQ2803" s="104"/>
      <c r="BR2803" s="104"/>
      <c r="BS2803" s="104"/>
      <c r="BT2803" s="104"/>
      <c r="BU2803" s="104"/>
      <c r="BV2803" s="104"/>
      <c r="BW2803" s="104"/>
      <c r="BX2803" s="104"/>
      <c r="BY2803" s="104"/>
      <c r="BZ2803" s="104"/>
      <c r="CA2803" s="104"/>
      <c r="CB2803" s="104"/>
      <c r="CC2803" s="104"/>
      <c r="CD2803" s="104"/>
      <c r="CE2803" s="104"/>
      <c r="CF2803" s="104"/>
      <c r="CG2803" s="104"/>
      <c r="CH2803" s="104"/>
      <c r="CI2803" s="104"/>
      <c r="CJ2803" s="104"/>
      <c r="CK2803" s="104"/>
      <c r="CL2803" s="104"/>
      <c r="CM2803" s="104"/>
      <c r="CN2803" s="104"/>
      <c r="CO2803" s="104"/>
      <c r="CP2803" s="104"/>
      <c r="CQ2803" s="104"/>
      <c r="CR2803" s="104"/>
      <c r="CS2803" s="104"/>
      <c r="CT2803" s="104"/>
      <c r="CU2803" s="104"/>
      <c r="CV2803" s="104"/>
      <c r="CW2803" s="104"/>
      <c r="CX2803" s="104"/>
      <c r="CY2803" s="104"/>
      <c r="CZ2803" s="104"/>
      <c r="DA2803" s="104"/>
      <c r="DB2803" s="104"/>
      <c r="DC2803" s="104"/>
      <c r="DD2803" s="104"/>
      <c r="DE2803" s="104"/>
      <c r="DF2803" s="104"/>
      <c r="DG2803" s="104"/>
      <c r="DH2803" s="104"/>
      <c r="DI2803" s="104"/>
      <c r="DJ2803" s="107"/>
    </row>
    <row r="2804" spans="1:114" x14ac:dyDescent="0.2">
      <c r="A2804" s="164"/>
      <c r="B2804" s="165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Q2804" s="116"/>
      <c r="R2804" s="116"/>
      <c r="S2804" s="116"/>
      <c r="T2804" s="116"/>
      <c r="U2804" s="116"/>
      <c r="V2804" s="116"/>
      <c r="W2804" s="116"/>
      <c r="X2804" s="116"/>
      <c r="Y2804" s="122"/>
      <c r="Z2804" s="104"/>
      <c r="AA2804" s="104"/>
      <c r="AB2804" s="104"/>
      <c r="AC2804" s="104"/>
      <c r="AD2804" s="104"/>
      <c r="AE2804" s="104"/>
      <c r="AF2804" s="104"/>
      <c r="AG2804" s="104"/>
      <c r="AH2804" s="104"/>
      <c r="AI2804" s="104"/>
      <c r="AJ2804" s="104"/>
      <c r="AK2804" s="104"/>
      <c r="AL2804" s="104"/>
      <c r="AM2804" s="104"/>
      <c r="AN2804" s="104"/>
      <c r="AO2804" s="104"/>
      <c r="AP2804" s="104"/>
      <c r="AQ2804" s="104"/>
      <c r="AR2804" s="104"/>
      <c r="AS2804" s="104"/>
      <c r="AT2804" s="104"/>
      <c r="AU2804" s="104"/>
      <c r="AV2804" s="104"/>
      <c r="AW2804" s="104"/>
      <c r="AX2804" s="104"/>
      <c r="AY2804" s="104"/>
      <c r="AZ2804" s="104"/>
      <c r="BA2804" s="104"/>
      <c r="BB2804" s="104"/>
      <c r="BC2804" s="104"/>
      <c r="BD2804" s="104"/>
      <c r="BE2804" s="104"/>
      <c r="BF2804" s="104"/>
      <c r="BG2804" s="104"/>
      <c r="BH2804" s="104"/>
      <c r="BI2804" s="104"/>
      <c r="BJ2804" s="104"/>
      <c r="BK2804" s="104"/>
      <c r="BL2804" s="104"/>
      <c r="BM2804" s="104"/>
      <c r="BN2804" s="104"/>
      <c r="BO2804" s="104"/>
      <c r="BP2804" s="104"/>
      <c r="BQ2804" s="104"/>
      <c r="BR2804" s="104"/>
      <c r="BS2804" s="104"/>
      <c r="BT2804" s="104"/>
      <c r="BU2804" s="104"/>
      <c r="BV2804" s="104"/>
      <c r="BW2804" s="104"/>
      <c r="BX2804" s="104"/>
      <c r="BY2804" s="104"/>
      <c r="BZ2804" s="104"/>
      <c r="CA2804" s="104"/>
      <c r="CB2804" s="104"/>
      <c r="CC2804" s="104"/>
      <c r="CD2804" s="104"/>
      <c r="CE2804" s="104"/>
      <c r="CF2804" s="104"/>
      <c r="CG2804" s="104"/>
      <c r="CH2804" s="104"/>
      <c r="CI2804" s="104"/>
      <c r="CJ2804" s="104"/>
      <c r="CK2804" s="104"/>
      <c r="CL2804" s="104"/>
      <c r="CM2804" s="104"/>
      <c r="CN2804" s="104"/>
      <c r="CO2804" s="104"/>
      <c r="CP2804" s="104"/>
      <c r="CQ2804" s="104"/>
      <c r="CR2804" s="104"/>
      <c r="CS2804" s="104"/>
      <c r="CT2804" s="104"/>
      <c r="CU2804" s="104"/>
      <c r="CV2804" s="104"/>
      <c r="CW2804" s="104"/>
      <c r="CX2804" s="104"/>
      <c r="CY2804" s="104"/>
      <c r="CZ2804" s="104"/>
      <c r="DA2804" s="104"/>
      <c r="DB2804" s="104"/>
      <c r="DC2804" s="104"/>
      <c r="DD2804" s="104"/>
      <c r="DE2804" s="104"/>
      <c r="DF2804" s="104"/>
      <c r="DG2804" s="104"/>
      <c r="DH2804" s="104"/>
      <c r="DI2804" s="104"/>
      <c r="DJ2804" s="107"/>
    </row>
    <row r="2805" spans="1:114" x14ac:dyDescent="0.2">
      <c r="A2805" s="164"/>
      <c r="B2805" s="165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Q2805" s="116"/>
      <c r="R2805" s="116"/>
      <c r="S2805" s="116"/>
      <c r="T2805" s="116"/>
      <c r="U2805" s="116"/>
      <c r="V2805" s="116"/>
      <c r="W2805" s="116"/>
      <c r="X2805" s="116"/>
      <c r="Y2805" s="122"/>
      <c r="Z2805" s="104"/>
      <c r="AA2805" s="104"/>
      <c r="AB2805" s="104"/>
      <c r="AC2805" s="104"/>
      <c r="AD2805" s="104"/>
      <c r="AE2805" s="104"/>
      <c r="AF2805" s="104"/>
      <c r="AG2805" s="104"/>
      <c r="AH2805" s="104"/>
      <c r="AI2805" s="104"/>
      <c r="AJ2805" s="104"/>
      <c r="AK2805" s="104"/>
      <c r="AL2805" s="104"/>
      <c r="AM2805" s="104"/>
      <c r="AN2805" s="104"/>
      <c r="AO2805" s="104"/>
      <c r="AP2805" s="104"/>
      <c r="AQ2805" s="104"/>
      <c r="AR2805" s="104"/>
      <c r="AS2805" s="104"/>
      <c r="AT2805" s="104"/>
      <c r="AU2805" s="104"/>
      <c r="AV2805" s="104"/>
      <c r="AW2805" s="104"/>
      <c r="AX2805" s="104"/>
      <c r="AY2805" s="104"/>
      <c r="AZ2805" s="104"/>
      <c r="BA2805" s="104"/>
      <c r="BB2805" s="104"/>
      <c r="BC2805" s="104"/>
      <c r="BD2805" s="104"/>
      <c r="BE2805" s="104"/>
      <c r="BF2805" s="104"/>
      <c r="BG2805" s="104"/>
      <c r="BH2805" s="104"/>
      <c r="BI2805" s="104"/>
      <c r="BJ2805" s="104"/>
      <c r="BK2805" s="104"/>
      <c r="BL2805" s="104"/>
      <c r="BM2805" s="104"/>
      <c r="BN2805" s="104"/>
      <c r="BO2805" s="104"/>
      <c r="BP2805" s="104"/>
      <c r="BQ2805" s="104"/>
      <c r="BR2805" s="104"/>
      <c r="BS2805" s="104"/>
      <c r="BT2805" s="104"/>
      <c r="BU2805" s="104"/>
      <c r="BV2805" s="104"/>
      <c r="BW2805" s="104"/>
      <c r="BX2805" s="104"/>
      <c r="BY2805" s="104"/>
      <c r="BZ2805" s="104"/>
      <c r="CA2805" s="104"/>
      <c r="CB2805" s="104"/>
      <c r="CC2805" s="104"/>
      <c r="CD2805" s="104"/>
      <c r="CE2805" s="104"/>
      <c r="CF2805" s="104"/>
      <c r="CG2805" s="104"/>
      <c r="CH2805" s="104"/>
      <c r="CI2805" s="104"/>
      <c r="CJ2805" s="104"/>
      <c r="CK2805" s="104"/>
      <c r="CL2805" s="104"/>
      <c r="CM2805" s="104"/>
      <c r="CN2805" s="104"/>
      <c r="CO2805" s="104"/>
      <c r="CP2805" s="104"/>
      <c r="CQ2805" s="104"/>
      <c r="CR2805" s="104"/>
      <c r="CS2805" s="104"/>
      <c r="CT2805" s="104"/>
      <c r="CU2805" s="104"/>
      <c r="CV2805" s="104"/>
      <c r="CW2805" s="104"/>
      <c r="CX2805" s="104"/>
      <c r="CY2805" s="104"/>
      <c r="CZ2805" s="104"/>
      <c r="DA2805" s="104"/>
      <c r="DB2805" s="104"/>
      <c r="DC2805" s="104"/>
      <c r="DD2805" s="104"/>
      <c r="DE2805" s="104"/>
      <c r="DF2805" s="104"/>
      <c r="DG2805" s="104"/>
      <c r="DH2805" s="104"/>
      <c r="DI2805" s="104"/>
      <c r="DJ2805" s="107"/>
    </row>
    <row r="2806" spans="1:114" x14ac:dyDescent="0.2">
      <c r="A2806" s="164"/>
      <c r="B2806" s="165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Q2806" s="116"/>
      <c r="R2806" s="116"/>
      <c r="S2806" s="116"/>
      <c r="T2806" s="116"/>
      <c r="U2806" s="116"/>
      <c r="V2806" s="116"/>
      <c r="W2806" s="116"/>
      <c r="X2806" s="116"/>
      <c r="Y2806" s="122"/>
      <c r="Z2806" s="104"/>
      <c r="AA2806" s="104"/>
      <c r="AB2806" s="104"/>
      <c r="AC2806" s="104"/>
      <c r="AD2806" s="104"/>
      <c r="AE2806" s="104"/>
      <c r="AF2806" s="104"/>
      <c r="AG2806" s="104"/>
      <c r="AH2806" s="104"/>
      <c r="AI2806" s="104"/>
      <c r="AJ2806" s="104"/>
      <c r="AK2806" s="104"/>
      <c r="AL2806" s="104"/>
      <c r="AM2806" s="104"/>
      <c r="AN2806" s="104"/>
      <c r="AO2806" s="104"/>
      <c r="AP2806" s="104"/>
      <c r="AQ2806" s="104"/>
      <c r="AR2806" s="104"/>
      <c r="AS2806" s="104"/>
      <c r="AT2806" s="104"/>
      <c r="AU2806" s="104"/>
      <c r="AV2806" s="104"/>
      <c r="AW2806" s="104"/>
      <c r="AX2806" s="104"/>
      <c r="AY2806" s="104"/>
      <c r="AZ2806" s="104"/>
      <c r="BA2806" s="104"/>
      <c r="BB2806" s="104"/>
      <c r="BC2806" s="104"/>
      <c r="BD2806" s="104"/>
      <c r="BE2806" s="104"/>
      <c r="BF2806" s="104"/>
      <c r="BG2806" s="104"/>
      <c r="BH2806" s="104"/>
      <c r="BI2806" s="104"/>
      <c r="BJ2806" s="104"/>
      <c r="BK2806" s="104"/>
      <c r="BL2806" s="104"/>
      <c r="BM2806" s="104"/>
      <c r="BN2806" s="104"/>
      <c r="BO2806" s="104"/>
      <c r="BP2806" s="104"/>
      <c r="BQ2806" s="104"/>
      <c r="BR2806" s="104"/>
      <c r="BS2806" s="104"/>
      <c r="BT2806" s="104"/>
      <c r="BU2806" s="104"/>
      <c r="BV2806" s="104"/>
      <c r="BW2806" s="104"/>
      <c r="BX2806" s="104"/>
      <c r="BY2806" s="104"/>
      <c r="BZ2806" s="104"/>
      <c r="CA2806" s="104"/>
      <c r="CB2806" s="104"/>
      <c r="CC2806" s="104"/>
      <c r="CD2806" s="104"/>
      <c r="CE2806" s="104"/>
      <c r="CF2806" s="104"/>
      <c r="CG2806" s="104"/>
      <c r="CH2806" s="104"/>
      <c r="CI2806" s="104"/>
      <c r="CJ2806" s="104"/>
      <c r="CK2806" s="104"/>
      <c r="CL2806" s="104"/>
      <c r="CM2806" s="104"/>
      <c r="CN2806" s="104"/>
      <c r="CO2806" s="104"/>
      <c r="CP2806" s="104"/>
      <c r="CQ2806" s="104"/>
      <c r="CR2806" s="104"/>
      <c r="CS2806" s="104"/>
      <c r="CT2806" s="104"/>
      <c r="CU2806" s="104"/>
      <c r="CV2806" s="104"/>
      <c r="CW2806" s="104"/>
      <c r="CX2806" s="104"/>
      <c r="CY2806" s="104"/>
      <c r="CZ2806" s="104"/>
      <c r="DA2806" s="104"/>
      <c r="DB2806" s="104"/>
      <c r="DC2806" s="104"/>
      <c r="DD2806" s="104"/>
      <c r="DE2806" s="104"/>
      <c r="DF2806" s="104"/>
      <c r="DG2806" s="104"/>
      <c r="DH2806" s="104"/>
      <c r="DI2806" s="104"/>
      <c r="DJ2806" s="107"/>
    </row>
    <row r="2807" spans="1:114" x14ac:dyDescent="0.2">
      <c r="A2807" s="164"/>
      <c r="B2807" s="165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Q2807" s="116"/>
      <c r="R2807" s="116"/>
      <c r="S2807" s="116"/>
      <c r="T2807" s="116"/>
      <c r="U2807" s="116"/>
      <c r="V2807" s="116"/>
      <c r="W2807" s="116"/>
      <c r="X2807" s="116"/>
      <c r="Y2807" s="122"/>
      <c r="Z2807" s="104"/>
      <c r="AA2807" s="104"/>
      <c r="AB2807" s="104"/>
      <c r="AC2807" s="104"/>
      <c r="AD2807" s="104"/>
      <c r="AE2807" s="104"/>
      <c r="AF2807" s="104"/>
      <c r="AG2807" s="104"/>
      <c r="AH2807" s="104"/>
      <c r="AI2807" s="104"/>
      <c r="AJ2807" s="104"/>
      <c r="AK2807" s="104"/>
      <c r="AL2807" s="104"/>
      <c r="AM2807" s="104"/>
      <c r="AN2807" s="104"/>
      <c r="AO2807" s="104"/>
      <c r="AP2807" s="104"/>
      <c r="AQ2807" s="104"/>
      <c r="AR2807" s="104"/>
      <c r="AS2807" s="104"/>
      <c r="AT2807" s="104"/>
      <c r="AU2807" s="104"/>
      <c r="AV2807" s="104"/>
      <c r="AW2807" s="104"/>
      <c r="AX2807" s="104"/>
      <c r="AY2807" s="104"/>
      <c r="AZ2807" s="104"/>
      <c r="BA2807" s="104"/>
      <c r="BB2807" s="104"/>
      <c r="BC2807" s="104"/>
      <c r="BD2807" s="104"/>
      <c r="BE2807" s="104"/>
      <c r="BF2807" s="104"/>
      <c r="BG2807" s="104"/>
      <c r="BH2807" s="104"/>
      <c r="BI2807" s="104"/>
      <c r="BJ2807" s="104"/>
      <c r="BK2807" s="104"/>
      <c r="BL2807" s="104"/>
      <c r="BM2807" s="104"/>
      <c r="BN2807" s="104"/>
      <c r="BO2807" s="104"/>
      <c r="BP2807" s="104"/>
      <c r="BQ2807" s="104"/>
      <c r="BR2807" s="104"/>
      <c r="BS2807" s="104"/>
      <c r="BT2807" s="104"/>
      <c r="BU2807" s="104"/>
      <c r="BV2807" s="104"/>
      <c r="BW2807" s="104"/>
      <c r="BX2807" s="104"/>
      <c r="BY2807" s="104"/>
      <c r="BZ2807" s="104"/>
      <c r="CA2807" s="104"/>
      <c r="CB2807" s="104"/>
      <c r="CC2807" s="104"/>
      <c r="CD2807" s="104"/>
      <c r="CE2807" s="104"/>
      <c r="CF2807" s="104"/>
      <c r="CG2807" s="104"/>
      <c r="CH2807" s="104"/>
      <c r="CI2807" s="104"/>
      <c r="CJ2807" s="104"/>
      <c r="CK2807" s="104"/>
      <c r="CL2807" s="104"/>
      <c r="CM2807" s="104"/>
      <c r="CN2807" s="104"/>
      <c r="CO2807" s="104"/>
      <c r="CP2807" s="104"/>
      <c r="CQ2807" s="104"/>
      <c r="CR2807" s="104"/>
      <c r="CS2807" s="104"/>
      <c r="CT2807" s="104"/>
      <c r="CU2807" s="104"/>
      <c r="CV2807" s="104"/>
      <c r="CW2807" s="104"/>
      <c r="CX2807" s="104"/>
      <c r="CY2807" s="104"/>
      <c r="CZ2807" s="104"/>
      <c r="DA2807" s="104"/>
      <c r="DB2807" s="104"/>
      <c r="DC2807" s="104"/>
      <c r="DD2807" s="104"/>
      <c r="DE2807" s="104"/>
      <c r="DF2807" s="104"/>
      <c r="DG2807" s="104"/>
      <c r="DH2807" s="104"/>
      <c r="DI2807" s="104"/>
      <c r="DJ2807" s="107"/>
    </row>
    <row r="2808" spans="1:114" x14ac:dyDescent="0.2">
      <c r="A2808" s="164"/>
      <c r="B2808" s="165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Q2808" s="116"/>
      <c r="R2808" s="116"/>
      <c r="S2808" s="116"/>
      <c r="T2808" s="116"/>
      <c r="U2808" s="116"/>
      <c r="V2808" s="116"/>
      <c r="W2808" s="116"/>
      <c r="X2808" s="116"/>
      <c r="Y2808" s="122"/>
      <c r="Z2808" s="104"/>
      <c r="AA2808" s="104"/>
      <c r="AB2808" s="104"/>
      <c r="AC2808" s="104"/>
      <c r="AD2808" s="104"/>
      <c r="AE2808" s="104"/>
      <c r="AF2808" s="104"/>
      <c r="AG2808" s="104"/>
      <c r="AH2808" s="104"/>
      <c r="AI2808" s="104"/>
      <c r="AJ2808" s="104"/>
      <c r="AK2808" s="104"/>
      <c r="AL2808" s="104"/>
      <c r="AM2808" s="104"/>
      <c r="AN2808" s="104"/>
      <c r="AO2808" s="104"/>
      <c r="AP2808" s="104"/>
      <c r="AQ2808" s="104"/>
      <c r="AR2808" s="104"/>
      <c r="AS2808" s="104"/>
      <c r="AT2808" s="104"/>
      <c r="AU2808" s="104"/>
      <c r="AV2808" s="104"/>
      <c r="AW2808" s="104"/>
      <c r="AX2808" s="104"/>
      <c r="AY2808" s="104"/>
      <c r="AZ2808" s="104"/>
      <c r="BA2808" s="104"/>
      <c r="BB2808" s="104"/>
      <c r="BC2808" s="104"/>
      <c r="BD2808" s="104"/>
      <c r="BE2808" s="104"/>
      <c r="BF2808" s="104"/>
      <c r="BG2808" s="104"/>
      <c r="BH2808" s="104"/>
      <c r="BI2808" s="104"/>
      <c r="BJ2808" s="104"/>
      <c r="BK2808" s="104"/>
      <c r="BL2808" s="104"/>
      <c r="BM2808" s="104"/>
      <c r="BN2808" s="104"/>
      <c r="BO2808" s="104"/>
      <c r="BP2808" s="104"/>
      <c r="BQ2808" s="104"/>
      <c r="BR2808" s="104"/>
      <c r="BS2808" s="104"/>
      <c r="BT2808" s="104"/>
      <c r="BU2808" s="104"/>
      <c r="BV2808" s="104"/>
      <c r="BW2808" s="104"/>
      <c r="BX2808" s="104"/>
      <c r="BY2808" s="104"/>
      <c r="BZ2808" s="104"/>
      <c r="CA2808" s="104"/>
      <c r="CB2808" s="104"/>
      <c r="CC2808" s="104"/>
      <c r="CD2808" s="104"/>
      <c r="CE2808" s="104"/>
      <c r="CF2808" s="104"/>
      <c r="CG2808" s="104"/>
      <c r="CH2808" s="104"/>
      <c r="CI2808" s="104"/>
      <c r="CJ2808" s="104"/>
      <c r="CK2808" s="104"/>
      <c r="CL2808" s="104"/>
      <c r="CM2808" s="104"/>
      <c r="CN2808" s="104"/>
      <c r="CO2808" s="104"/>
      <c r="CP2808" s="104"/>
      <c r="CQ2808" s="104"/>
      <c r="CR2808" s="104"/>
      <c r="CS2808" s="104"/>
      <c r="CT2808" s="104"/>
      <c r="CU2808" s="104"/>
      <c r="CV2808" s="104"/>
      <c r="CW2808" s="104"/>
      <c r="CX2808" s="104"/>
      <c r="CY2808" s="104"/>
      <c r="CZ2808" s="104"/>
      <c r="DA2808" s="104"/>
      <c r="DB2808" s="104"/>
      <c r="DC2808" s="104"/>
      <c r="DD2808" s="104"/>
      <c r="DE2808" s="104"/>
      <c r="DF2808" s="104"/>
      <c r="DG2808" s="104"/>
      <c r="DH2808" s="104"/>
      <c r="DI2808" s="104"/>
      <c r="DJ2808" s="107"/>
    </row>
    <row r="2809" spans="1:114" x14ac:dyDescent="0.2">
      <c r="A2809" s="164"/>
      <c r="B2809" s="165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Q2809" s="116"/>
      <c r="R2809" s="116"/>
      <c r="S2809" s="116"/>
      <c r="T2809" s="116"/>
      <c r="U2809" s="116"/>
      <c r="V2809" s="116"/>
      <c r="W2809" s="116"/>
      <c r="X2809" s="116"/>
      <c r="Y2809" s="122"/>
      <c r="Z2809" s="104"/>
      <c r="AA2809" s="104"/>
      <c r="AB2809" s="104"/>
      <c r="AC2809" s="104"/>
      <c r="AD2809" s="104"/>
      <c r="AE2809" s="104"/>
      <c r="AF2809" s="104"/>
      <c r="AG2809" s="104"/>
      <c r="AH2809" s="104"/>
      <c r="AI2809" s="104"/>
      <c r="AJ2809" s="104"/>
      <c r="AK2809" s="104"/>
      <c r="AL2809" s="104"/>
      <c r="AM2809" s="104"/>
      <c r="AN2809" s="104"/>
      <c r="AO2809" s="104"/>
      <c r="AP2809" s="104"/>
      <c r="AQ2809" s="104"/>
      <c r="AR2809" s="104"/>
      <c r="AS2809" s="104"/>
      <c r="AT2809" s="104"/>
      <c r="AU2809" s="104"/>
      <c r="AV2809" s="104"/>
      <c r="AW2809" s="104"/>
      <c r="AX2809" s="104"/>
      <c r="AY2809" s="104"/>
      <c r="AZ2809" s="104"/>
      <c r="BA2809" s="104"/>
      <c r="BB2809" s="104"/>
      <c r="BC2809" s="104"/>
      <c r="BD2809" s="104"/>
      <c r="BE2809" s="104"/>
      <c r="BF2809" s="104"/>
      <c r="BG2809" s="104"/>
      <c r="BH2809" s="104"/>
      <c r="BI2809" s="104"/>
      <c r="BJ2809" s="104"/>
      <c r="BK2809" s="104"/>
      <c r="BL2809" s="104"/>
      <c r="BM2809" s="104"/>
      <c r="BN2809" s="104"/>
      <c r="BO2809" s="104"/>
      <c r="BP2809" s="104"/>
      <c r="BQ2809" s="104"/>
      <c r="BR2809" s="104"/>
      <c r="BS2809" s="104"/>
      <c r="BT2809" s="104"/>
      <c r="BU2809" s="104"/>
      <c r="BV2809" s="104"/>
      <c r="BW2809" s="104"/>
      <c r="BX2809" s="104"/>
      <c r="BY2809" s="104"/>
      <c r="BZ2809" s="104"/>
      <c r="CA2809" s="104"/>
      <c r="CB2809" s="104"/>
      <c r="CC2809" s="104"/>
      <c r="CD2809" s="104"/>
      <c r="CE2809" s="104"/>
      <c r="CF2809" s="104"/>
      <c r="CG2809" s="104"/>
      <c r="CH2809" s="104"/>
      <c r="CI2809" s="104"/>
      <c r="CJ2809" s="104"/>
      <c r="CK2809" s="104"/>
      <c r="CL2809" s="104"/>
      <c r="CM2809" s="104"/>
      <c r="CN2809" s="104"/>
      <c r="CO2809" s="104"/>
      <c r="CP2809" s="104"/>
      <c r="CQ2809" s="104"/>
      <c r="CR2809" s="104"/>
      <c r="CS2809" s="104"/>
      <c r="CT2809" s="104"/>
      <c r="CU2809" s="104"/>
      <c r="CV2809" s="104"/>
      <c r="CW2809" s="104"/>
      <c r="CX2809" s="104"/>
      <c r="CY2809" s="104"/>
      <c r="CZ2809" s="104"/>
      <c r="DA2809" s="104"/>
      <c r="DB2809" s="104"/>
      <c r="DC2809" s="104"/>
      <c r="DD2809" s="104"/>
      <c r="DE2809" s="104"/>
      <c r="DF2809" s="104"/>
      <c r="DG2809" s="104"/>
      <c r="DH2809" s="104"/>
      <c r="DI2809" s="104"/>
      <c r="DJ2809" s="107"/>
    </row>
    <row r="2810" spans="1:114" x14ac:dyDescent="0.2">
      <c r="A2810" s="164"/>
      <c r="B2810" s="165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Q2810" s="116"/>
      <c r="R2810" s="116"/>
      <c r="S2810" s="116"/>
      <c r="T2810" s="116"/>
      <c r="U2810" s="116"/>
      <c r="V2810" s="116"/>
      <c r="W2810" s="116"/>
      <c r="X2810" s="116"/>
      <c r="Y2810" s="122"/>
      <c r="Z2810" s="104"/>
      <c r="AA2810" s="104"/>
      <c r="AB2810" s="104"/>
      <c r="AC2810" s="104"/>
      <c r="AD2810" s="104"/>
      <c r="AE2810" s="104"/>
      <c r="AF2810" s="104"/>
      <c r="AG2810" s="104"/>
      <c r="AH2810" s="104"/>
      <c r="AI2810" s="104"/>
      <c r="AJ2810" s="104"/>
      <c r="AK2810" s="104"/>
      <c r="AL2810" s="104"/>
      <c r="AM2810" s="104"/>
      <c r="AN2810" s="104"/>
      <c r="AO2810" s="104"/>
      <c r="AP2810" s="104"/>
      <c r="AQ2810" s="104"/>
      <c r="AR2810" s="104"/>
      <c r="AS2810" s="104"/>
      <c r="AT2810" s="104"/>
      <c r="AU2810" s="104"/>
      <c r="AV2810" s="104"/>
      <c r="AW2810" s="104"/>
      <c r="AX2810" s="104"/>
      <c r="AY2810" s="104"/>
      <c r="AZ2810" s="104"/>
      <c r="BA2810" s="104"/>
      <c r="BB2810" s="104"/>
      <c r="BC2810" s="104"/>
      <c r="BD2810" s="104"/>
      <c r="BE2810" s="104"/>
      <c r="BF2810" s="104"/>
      <c r="BG2810" s="104"/>
      <c r="BH2810" s="104"/>
      <c r="BI2810" s="104"/>
      <c r="BJ2810" s="104"/>
      <c r="BK2810" s="104"/>
      <c r="BL2810" s="104"/>
      <c r="BM2810" s="104"/>
      <c r="BN2810" s="104"/>
      <c r="BO2810" s="104"/>
      <c r="BP2810" s="104"/>
      <c r="BQ2810" s="104"/>
      <c r="BR2810" s="104"/>
      <c r="BS2810" s="104"/>
      <c r="BT2810" s="104"/>
      <c r="BU2810" s="104"/>
      <c r="BV2810" s="104"/>
      <c r="BW2810" s="104"/>
      <c r="BX2810" s="104"/>
      <c r="BY2810" s="104"/>
      <c r="BZ2810" s="104"/>
      <c r="CA2810" s="104"/>
      <c r="CB2810" s="104"/>
      <c r="CC2810" s="104"/>
      <c r="CD2810" s="104"/>
      <c r="CE2810" s="104"/>
      <c r="CF2810" s="104"/>
      <c r="CG2810" s="104"/>
      <c r="CH2810" s="104"/>
      <c r="CI2810" s="104"/>
      <c r="CJ2810" s="104"/>
      <c r="CK2810" s="104"/>
      <c r="CL2810" s="104"/>
      <c r="CM2810" s="104"/>
      <c r="CN2810" s="104"/>
      <c r="CO2810" s="104"/>
      <c r="CP2810" s="104"/>
      <c r="CQ2810" s="104"/>
      <c r="CR2810" s="104"/>
      <c r="CS2810" s="104"/>
      <c r="CT2810" s="104"/>
      <c r="CU2810" s="104"/>
      <c r="CV2810" s="104"/>
      <c r="CW2810" s="104"/>
      <c r="CX2810" s="104"/>
      <c r="CY2810" s="104"/>
      <c r="CZ2810" s="104"/>
      <c r="DA2810" s="104"/>
      <c r="DB2810" s="104"/>
      <c r="DC2810" s="104"/>
      <c r="DD2810" s="104"/>
      <c r="DE2810" s="104"/>
      <c r="DF2810" s="104"/>
      <c r="DG2810" s="104"/>
      <c r="DH2810" s="104"/>
      <c r="DI2810" s="104"/>
      <c r="DJ2810" s="107"/>
    </row>
    <row r="2811" spans="1:114" x14ac:dyDescent="0.2">
      <c r="A2811" s="164"/>
      <c r="B2811" s="165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Q2811" s="116"/>
      <c r="R2811" s="116"/>
      <c r="S2811" s="116"/>
      <c r="T2811" s="116"/>
      <c r="U2811" s="116"/>
      <c r="V2811" s="116"/>
      <c r="W2811" s="116"/>
      <c r="X2811" s="116"/>
      <c r="Y2811" s="122"/>
      <c r="Z2811" s="104"/>
      <c r="AA2811" s="104"/>
      <c r="AB2811" s="104"/>
      <c r="AC2811" s="104"/>
      <c r="AD2811" s="104"/>
      <c r="AE2811" s="104"/>
      <c r="AF2811" s="104"/>
      <c r="AG2811" s="104"/>
      <c r="AH2811" s="104"/>
      <c r="AI2811" s="104"/>
      <c r="AJ2811" s="104"/>
      <c r="AK2811" s="104"/>
      <c r="AL2811" s="104"/>
      <c r="AM2811" s="104"/>
      <c r="AN2811" s="104"/>
      <c r="AO2811" s="104"/>
      <c r="AP2811" s="104"/>
      <c r="AQ2811" s="104"/>
      <c r="AR2811" s="104"/>
      <c r="AS2811" s="104"/>
      <c r="AT2811" s="104"/>
      <c r="AU2811" s="104"/>
      <c r="AV2811" s="104"/>
      <c r="AW2811" s="104"/>
      <c r="AX2811" s="104"/>
      <c r="AY2811" s="104"/>
      <c r="AZ2811" s="104"/>
      <c r="BA2811" s="104"/>
      <c r="BB2811" s="104"/>
      <c r="BC2811" s="104"/>
      <c r="BD2811" s="104"/>
      <c r="BE2811" s="104"/>
      <c r="BF2811" s="104"/>
      <c r="BG2811" s="104"/>
      <c r="BH2811" s="104"/>
      <c r="BI2811" s="104"/>
      <c r="BJ2811" s="104"/>
      <c r="BK2811" s="104"/>
      <c r="BL2811" s="104"/>
      <c r="BM2811" s="104"/>
      <c r="BN2811" s="104"/>
      <c r="BO2811" s="104"/>
      <c r="BP2811" s="104"/>
      <c r="BQ2811" s="104"/>
      <c r="BR2811" s="104"/>
      <c r="BS2811" s="104"/>
      <c r="BT2811" s="104"/>
      <c r="BU2811" s="104"/>
      <c r="BV2811" s="104"/>
      <c r="BW2811" s="104"/>
      <c r="BX2811" s="104"/>
      <c r="BY2811" s="104"/>
      <c r="BZ2811" s="104"/>
      <c r="CA2811" s="104"/>
      <c r="CB2811" s="104"/>
      <c r="CC2811" s="104"/>
      <c r="CD2811" s="104"/>
      <c r="CE2811" s="104"/>
      <c r="CF2811" s="104"/>
      <c r="CG2811" s="104"/>
      <c r="CH2811" s="104"/>
      <c r="CI2811" s="104"/>
      <c r="CJ2811" s="104"/>
      <c r="CK2811" s="104"/>
      <c r="CL2811" s="104"/>
      <c r="CM2811" s="104"/>
      <c r="CN2811" s="104"/>
      <c r="CO2811" s="104"/>
      <c r="CP2811" s="104"/>
      <c r="CQ2811" s="104"/>
      <c r="CR2811" s="104"/>
      <c r="CS2811" s="104"/>
      <c r="CT2811" s="104"/>
      <c r="CU2811" s="104"/>
      <c r="CV2811" s="104"/>
      <c r="CW2811" s="104"/>
      <c r="CX2811" s="104"/>
      <c r="CY2811" s="104"/>
      <c r="CZ2811" s="104"/>
      <c r="DA2811" s="104"/>
      <c r="DB2811" s="104"/>
      <c r="DC2811" s="104"/>
      <c r="DD2811" s="104"/>
      <c r="DE2811" s="104"/>
      <c r="DF2811" s="104"/>
      <c r="DG2811" s="104"/>
      <c r="DH2811" s="104"/>
      <c r="DI2811" s="104"/>
      <c r="DJ2811" s="107"/>
    </row>
    <row r="2812" spans="1:114" x14ac:dyDescent="0.2">
      <c r="A2812" s="164"/>
      <c r="B2812" s="165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Q2812" s="116"/>
      <c r="R2812" s="116"/>
      <c r="S2812" s="116"/>
      <c r="T2812" s="116"/>
      <c r="U2812" s="116"/>
      <c r="V2812" s="116"/>
      <c r="W2812" s="116"/>
      <c r="X2812" s="116"/>
      <c r="Y2812" s="122"/>
      <c r="Z2812" s="104"/>
      <c r="AA2812" s="104"/>
      <c r="AB2812" s="104"/>
      <c r="AC2812" s="104"/>
      <c r="AD2812" s="104"/>
      <c r="AE2812" s="104"/>
      <c r="AF2812" s="104"/>
      <c r="AG2812" s="104"/>
      <c r="AH2812" s="104"/>
      <c r="AI2812" s="104"/>
      <c r="AJ2812" s="104"/>
      <c r="AK2812" s="104"/>
      <c r="AL2812" s="104"/>
      <c r="AM2812" s="104"/>
      <c r="AN2812" s="104"/>
      <c r="AO2812" s="104"/>
      <c r="AP2812" s="104"/>
      <c r="AQ2812" s="104"/>
      <c r="AR2812" s="104"/>
      <c r="AS2812" s="104"/>
      <c r="AT2812" s="104"/>
      <c r="AU2812" s="104"/>
      <c r="AV2812" s="104"/>
      <c r="AW2812" s="104"/>
      <c r="AX2812" s="104"/>
      <c r="AY2812" s="104"/>
      <c r="AZ2812" s="104"/>
      <c r="BA2812" s="104"/>
      <c r="BB2812" s="104"/>
      <c r="BC2812" s="104"/>
      <c r="BD2812" s="104"/>
      <c r="BE2812" s="104"/>
      <c r="BF2812" s="104"/>
      <c r="BG2812" s="104"/>
      <c r="BH2812" s="104"/>
      <c r="BI2812" s="104"/>
      <c r="BJ2812" s="104"/>
      <c r="BK2812" s="104"/>
      <c r="BL2812" s="104"/>
      <c r="BM2812" s="104"/>
      <c r="BN2812" s="104"/>
      <c r="BO2812" s="104"/>
      <c r="BP2812" s="104"/>
      <c r="BQ2812" s="104"/>
      <c r="BR2812" s="104"/>
      <c r="BS2812" s="104"/>
      <c r="BT2812" s="104"/>
      <c r="BU2812" s="104"/>
      <c r="BV2812" s="104"/>
      <c r="BW2812" s="104"/>
      <c r="BX2812" s="104"/>
      <c r="BY2812" s="104"/>
      <c r="BZ2812" s="104"/>
      <c r="CA2812" s="104"/>
      <c r="CB2812" s="104"/>
      <c r="CC2812" s="104"/>
      <c r="CD2812" s="104"/>
      <c r="CE2812" s="104"/>
      <c r="CF2812" s="104"/>
      <c r="CG2812" s="104"/>
      <c r="CH2812" s="104"/>
      <c r="CI2812" s="104"/>
      <c r="CJ2812" s="104"/>
      <c r="CK2812" s="104"/>
      <c r="CL2812" s="104"/>
      <c r="CM2812" s="104"/>
      <c r="CN2812" s="104"/>
      <c r="CO2812" s="104"/>
      <c r="CP2812" s="104"/>
      <c r="CQ2812" s="104"/>
      <c r="CR2812" s="104"/>
      <c r="CS2812" s="104"/>
      <c r="CT2812" s="104"/>
      <c r="CU2812" s="104"/>
      <c r="CV2812" s="104"/>
      <c r="CW2812" s="104"/>
      <c r="CX2812" s="104"/>
      <c r="CY2812" s="104"/>
      <c r="CZ2812" s="104"/>
      <c r="DA2812" s="104"/>
      <c r="DB2812" s="104"/>
      <c r="DC2812" s="104"/>
      <c r="DD2812" s="104"/>
      <c r="DE2812" s="104"/>
      <c r="DF2812" s="104"/>
      <c r="DG2812" s="104"/>
      <c r="DH2812" s="104"/>
      <c r="DI2812" s="104"/>
      <c r="DJ2812" s="107"/>
    </row>
    <row r="2813" spans="1:114" x14ac:dyDescent="0.2">
      <c r="A2813" s="164"/>
      <c r="B2813" s="165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Q2813" s="116"/>
      <c r="R2813" s="116"/>
      <c r="S2813" s="116"/>
      <c r="T2813" s="116"/>
      <c r="U2813" s="116"/>
      <c r="V2813" s="116"/>
      <c r="W2813" s="116"/>
      <c r="X2813" s="116"/>
      <c r="Y2813" s="122"/>
      <c r="Z2813" s="104"/>
      <c r="AA2813" s="104"/>
      <c r="AB2813" s="104"/>
      <c r="AC2813" s="104"/>
      <c r="AD2813" s="104"/>
      <c r="AE2813" s="104"/>
      <c r="AF2813" s="104"/>
      <c r="AG2813" s="104"/>
      <c r="AH2813" s="104"/>
      <c r="AI2813" s="104"/>
      <c r="AJ2813" s="104"/>
      <c r="AK2813" s="104"/>
      <c r="AL2813" s="104"/>
      <c r="AM2813" s="104"/>
      <c r="AN2813" s="104"/>
      <c r="AO2813" s="104"/>
      <c r="AP2813" s="104"/>
      <c r="AQ2813" s="104"/>
      <c r="AR2813" s="104"/>
      <c r="AS2813" s="104"/>
      <c r="AT2813" s="104"/>
      <c r="AU2813" s="104"/>
      <c r="AV2813" s="104"/>
      <c r="AW2813" s="104"/>
      <c r="AX2813" s="104"/>
      <c r="AY2813" s="104"/>
      <c r="AZ2813" s="104"/>
      <c r="BA2813" s="104"/>
      <c r="BB2813" s="104"/>
      <c r="BC2813" s="104"/>
      <c r="BD2813" s="104"/>
      <c r="BE2813" s="104"/>
      <c r="BF2813" s="104"/>
      <c r="BG2813" s="104"/>
      <c r="BH2813" s="104"/>
      <c r="BI2813" s="104"/>
      <c r="BJ2813" s="104"/>
      <c r="BK2813" s="104"/>
      <c r="BL2813" s="104"/>
      <c r="BM2813" s="104"/>
      <c r="BN2813" s="104"/>
      <c r="BO2813" s="104"/>
      <c r="BP2813" s="104"/>
      <c r="BQ2813" s="104"/>
      <c r="BR2813" s="104"/>
      <c r="BS2813" s="104"/>
      <c r="BT2813" s="104"/>
      <c r="BU2813" s="104"/>
      <c r="BV2813" s="104"/>
      <c r="BW2813" s="104"/>
      <c r="BX2813" s="104"/>
      <c r="BY2813" s="104"/>
      <c r="BZ2813" s="104"/>
      <c r="CA2813" s="104"/>
      <c r="CB2813" s="104"/>
      <c r="CC2813" s="104"/>
      <c r="CD2813" s="104"/>
      <c r="CE2813" s="104"/>
      <c r="CF2813" s="104"/>
      <c r="CG2813" s="104"/>
      <c r="CH2813" s="104"/>
      <c r="CI2813" s="104"/>
      <c r="CJ2813" s="104"/>
      <c r="CK2813" s="104"/>
      <c r="CL2813" s="104"/>
      <c r="CM2813" s="104"/>
      <c r="CN2813" s="104"/>
      <c r="CO2813" s="104"/>
      <c r="CP2813" s="104"/>
      <c r="CQ2813" s="104"/>
      <c r="CR2813" s="104"/>
      <c r="CS2813" s="104"/>
      <c r="CT2813" s="104"/>
      <c r="CU2813" s="104"/>
      <c r="CV2813" s="104"/>
      <c r="CW2813" s="104"/>
      <c r="CX2813" s="104"/>
      <c r="CY2813" s="104"/>
      <c r="CZ2813" s="104"/>
      <c r="DA2813" s="104"/>
      <c r="DB2813" s="104"/>
      <c r="DC2813" s="104"/>
      <c r="DD2813" s="104"/>
      <c r="DE2813" s="104"/>
      <c r="DF2813" s="104"/>
      <c r="DG2813" s="104"/>
      <c r="DH2813" s="104"/>
      <c r="DI2813" s="104"/>
      <c r="DJ2813" s="107"/>
    </row>
    <row r="2814" spans="1:114" x14ac:dyDescent="0.2">
      <c r="A2814" s="102"/>
      <c r="B2814" s="103"/>
      <c r="C2814" s="104"/>
      <c r="D2814" s="104"/>
      <c r="E2814" s="104"/>
      <c r="F2814" s="104"/>
      <c r="G2814" s="104"/>
      <c r="H2814" s="104"/>
      <c r="I2814" s="104"/>
      <c r="J2814" s="104"/>
      <c r="K2814" s="104"/>
      <c r="L2814" s="104"/>
      <c r="M2814" s="104"/>
      <c r="N2814" s="104"/>
      <c r="O2814" s="104"/>
      <c r="P2814" s="104"/>
      <c r="Q2814" s="131"/>
      <c r="R2814" s="104"/>
      <c r="S2814" s="116"/>
      <c r="T2814" s="116"/>
      <c r="U2814" s="116"/>
      <c r="V2814" s="116"/>
      <c r="W2814" s="116"/>
      <c r="X2814" s="116"/>
      <c r="Y2814" s="130"/>
      <c r="Z2814" s="104"/>
      <c r="AA2814" s="104"/>
      <c r="AB2814" s="104"/>
      <c r="AC2814" s="104"/>
      <c r="AD2814" s="104"/>
      <c r="AE2814" s="104"/>
      <c r="AF2814" s="104"/>
      <c r="AG2814" s="104"/>
      <c r="AH2814" s="104"/>
      <c r="AI2814" s="104"/>
      <c r="AJ2814" s="104"/>
      <c r="AK2814" s="104"/>
      <c r="AL2814" s="104"/>
      <c r="AM2814" s="104"/>
      <c r="AN2814" s="104"/>
      <c r="AO2814" s="104"/>
      <c r="AP2814" s="104"/>
      <c r="AQ2814" s="104"/>
      <c r="AR2814" s="104"/>
      <c r="AS2814" s="104"/>
      <c r="AT2814" s="104"/>
      <c r="AU2814" s="104"/>
      <c r="AV2814" s="104"/>
      <c r="AW2814" s="104"/>
      <c r="AX2814" s="104"/>
      <c r="AY2814" s="104"/>
      <c r="AZ2814" s="104"/>
      <c r="BA2814" s="104"/>
      <c r="BB2814" s="104"/>
      <c r="BC2814" s="104"/>
      <c r="BD2814" s="104"/>
      <c r="BE2814" s="104"/>
      <c r="BF2814" s="104"/>
      <c r="BG2814" s="104"/>
      <c r="BH2814" s="104"/>
      <c r="BI2814" s="104"/>
      <c r="BJ2814" s="104"/>
      <c r="BK2814" s="104"/>
      <c r="BL2814" s="104"/>
      <c r="BM2814" s="104"/>
      <c r="BN2814" s="104"/>
      <c r="BO2814" s="104"/>
      <c r="BP2814" s="104"/>
      <c r="BQ2814" s="104"/>
      <c r="BR2814" s="104"/>
      <c r="BS2814" s="104"/>
      <c r="BT2814" s="104"/>
      <c r="BU2814" s="104"/>
      <c r="BV2814" s="104"/>
      <c r="BW2814" s="104"/>
      <c r="BX2814" s="104"/>
      <c r="BY2814" s="104"/>
      <c r="BZ2814" s="104"/>
      <c r="CA2814" s="104"/>
      <c r="CB2814" s="104"/>
      <c r="CC2814" s="104"/>
      <c r="CD2814" s="104"/>
      <c r="CE2814" s="104"/>
      <c r="CF2814" s="104"/>
      <c r="CG2814" s="104"/>
      <c r="CH2814" s="104"/>
      <c r="CI2814" s="104"/>
      <c r="CJ2814" s="104"/>
      <c r="CK2814" s="104"/>
      <c r="CL2814" s="104"/>
      <c r="CM2814" s="104"/>
      <c r="CN2814" s="104"/>
      <c r="CO2814" s="104"/>
      <c r="CP2814" s="104"/>
      <c r="CQ2814" s="104"/>
      <c r="CR2814" s="104"/>
      <c r="CS2814" s="104"/>
      <c r="CT2814" s="104"/>
      <c r="CU2814" s="104"/>
      <c r="CV2814" s="104"/>
      <c r="CW2814" s="104"/>
      <c r="CX2814" s="104"/>
      <c r="CY2814" s="104"/>
      <c r="CZ2814" s="104"/>
      <c r="DA2814" s="104"/>
      <c r="DB2814" s="104"/>
      <c r="DC2814" s="104"/>
      <c r="DD2814" s="104"/>
      <c r="DE2814" s="104"/>
      <c r="DF2814" s="104"/>
      <c r="DG2814" s="104"/>
      <c r="DH2814" s="104"/>
      <c r="DI2814" s="104"/>
      <c r="DJ2814" s="107"/>
    </row>
    <row r="2815" spans="1:114" x14ac:dyDescent="0.2">
      <c r="A2815" s="102"/>
      <c r="B2815" s="103"/>
      <c r="C2815" s="104"/>
      <c r="D2815" s="104"/>
      <c r="E2815" s="104"/>
      <c r="F2815" s="104"/>
      <c r="G2815" s="104"/>
      <c r="H2815" s="104"/>
      <c r="I2815" s="104"/>
      <c r="J2815" s="104"/>
      <c r="K2815" s="104"/>
      <c r="L2815" s="104"/>
      <c r="M2815" s="104"/>
      <c r="N2815" s="104"/>
      <c r="O2815" s="104"/>
      <c r="P2815" s="104"/>
      <c r="Q2815" s="131"/>
      <c r="R2815" s="104"/>
      <c r="S2815" s="116"/>
      <c r="T2815" s="116"/>
      <c r="U2815" s="116"/>
      <c r="V2815" s="116"/>
      <c r="W2815" s="116"/>
      <c r="X2815" s="116"/>
      <c r="Y2815" s="130"/>
      <c r="Z2815" s="104"/>
      <c r="AA2815" s="104"/>
      <c r="AB2815" s="104"/>
      <c r="AC2815" s="104"/>
      <c r="AD2815" s="104"/>
      <c r="AE2815" s="104"/>
      <c r="AF2815" s="104"/>
      <c r="AG2815" s="104"/>
      <c r="AH2815" s="104"/>
      <c r="AI2815" s="104"/>
      <c r="AJ2815" s="104"/>
      <c r="AK2815" s="104"/>
      <c r="AL2815" s="104"/>
      <c r="AM2815" s="104"/>
      <c r="AN2815" s="104"/>
      <c r="AO2815" s="104"/>
      <c r="AP2815" s="104"/>
      <c r="AQ2815" s="104"/>
      <c r="AR2815" s="104"/>
      <c r="AS2815" s="104"/>
      <c r="AT2815" s="104"/>
      <c r="AU2815" s="104"/>
      <c r="AV2815" s="104"/>
      <c r="AW2815" s="104"/>
      <c r="AX2815" s="104"/>
      <c r="AY2815" s="104"/>
      <c r="AZ2815" s="104"/>
      <c r="BA2815" s="104"/>
      <c r="BB2815" s="104"/>
      <c r="BC2815" s="104"/>
      <c r="BD2815" s="104"/>
      <c r="BE2815" s="104"/>
      <c r="BF2815" s="104"/>
      <c r="BG2815" s="104"/>
      <c r="BH2815" s="104"/>
      <c r="BI2815" s="104"/>
      <c r="BJ2815" s="104"/>
      <c r="BK2815" s="104"/>
      <c r="BL2815" s="104"/>
      <c r="BM2815" s="104"/>
      <c r="BN2815" s="104"/>
      <c r="BO2815" s="104"/>
      <c r="BP2815" s="104"/>
      <c r="BQ2815" s="104"/>
      <c r="BR2815" s="104"/>
      <c r="BS2815" s="104"/>
      <c r="BT2815" s="104"/>
      <c r="BU2815" s="104"/>
      <c r="BV2815" s="104"/>
      <c r="BW2815" s="104"/>
      <c r="BX2815" s="104"/>
      <c r="BY2815" s="104"/>
      <c r="BZ2815" s="104"/>
      <c r="CA2815" s="104"/>
      <c r="CB2815" s="104"/>
      <c r="CC2815" s="104"/>
      <c r="CD2815" s="104"/>
      <c r="CE2815" s="104"/>
      <c r="CF2815" s="104"/>
      <c r="CG2815" s="104"/>
      <c r="CH2815" s="104"/>
      <c r="CI2815" s="104"/>
      <c r="CJ2815" s="104"/>
      <c r="CK2815" s="104"/>
      <c r="CL2815" s="104"/>
      <c r="CM2815" s="104"/>
      <c r="CN2815" s="104"/>
      <c r="CO2815" s="104"/>
      <c r="CP2815" s="104"/>
      <c r="CQ2815" s="104"/>
      <c r="CR2815" s="104"/>
      <c r="CS2815" s="104"/>
      <c r="CT2815" s="104"/>
      <c r="CU2815" s="104"/>
      <c r="CV2815" s="104"/>
      <c r="CW2815" s="104"/>
      <c r="CX2815" s="104"/>
      <c r="CY2815" s="104"/>
      <c r="CZ2815" s="104"/>
      <c r="DA2815" s="104"/>
      <c r="DB2815" s="104"/>
      <c r="DC2815" s="104"/>
      <c r="DD2815" s="104"/>
      <c r="DE2815" s="104"/>
      <c r="DF2815" s="104"/>
      <c r="DG2815" s="104"/>
      <c r="DH2815" s="104"/>
      <c r="DI2815" s="104"/>
      <c r="DJ2815" s="107"/>
    </row>
    <row r="2816" spans="1:114" x14ac:dyDescent="0.2">
      <c r="A2816" s="102"/>
      <c r="B2816" s="103"/>
      <c r="C2816" s="104"/>
      <c r="D2816" s="104"/>
      <c r="E2816" s="104"/>
      <c r="F2816" s="104"/>
      <c r="G2816" s="104"/>
      <c r="H2816" s="104"/>
      <c r="I2816" s="104"/>
      <c r="J2816" s="104"/>
      <c r="K2816" s="104"/>
      <c r="L2816" s="104"/>
      <c r="M2816" s="104"/>
      <c r="N2816" s="104"/>
      <c r="O2816" s="104"/>
      <c r="P2816" s="104"/>
      <c r="Q2816" s="131"/>
      <c r="R2816" s="104"/>
      <c r="S2816" s="116"/>
      <c r="T2816" s="116"/>
      <c r="U2816" s="116"/>
      <c r="V2816" s="116"/>
      <c r="W2816" s="116"/>
      <c r="X2816" s="116"/>
      <c r="Y2816" s="130"/>
      <c r="Z2816" s="104"/>
      <c r="AA2816" s="104"/>
      <c r="AB2816" s="104"/>
      <c r="AC2816" s="104"/>
      <c r="AD2816" s="104"/>
      <c r="AE2816" s="104"/>
      <c r="AF2816" s="104"/>
      <c r="AG2816" s="104"/>
      <c r="AH2816" s="104"/>
      <c r="AI2816" s="104"/>
      <c r="AJ2816" s="104"/>
      <c r="AK2816" s="104"/>
      <c r="AL2816" s="104"/>
      <c r="AM2816" s="104"/>
      <c r="AN2816" s="104"/>
      <c r="AO2816" s="104"/>
      <c r="AP2816" s="104"/>
      <c r="AQ2816" s="104"/>
      <c r="AR2816" s="104"/>
      <c r="AS2816" s="104"/>
      <c r="AT2816" s="104"/>
      <c r="AU2816" s="104"/>
      <c r="AV2816" s="104"/>
      <c r="AW2816" s="104"/>
      <c r="AX2816" s="104"/>
      <c r="AY2816" s="104"/>
      <c r="AZ2816" s="104"/>
      <c r="BA2816" s="104"/>
      <c r="BB2816" s="104"/>
      <c r="BC2816" s="104"/>
      <c r="BD2816" s="104"/>
      <c r="BE2816" s="104"/>
      <c r="BF2816" s="104"/>
      <c r="BG2816" s="104"/>
      <c r="BH2816" s="104"/>
      <c r="BI2816" s="104"/>
      <c r="BJ2816" s="104"/>
      <c r="BK2816" s="104"/>
      <c r="BL2816" s="104"/>
      <c r="BM2816" s="104"/>
      <c r="BN2816" s="104"/>
      <c r="BO2816" s="104"/>
      <c r="BP2816" s="104"/>
      <c r="BQ2816" s="104"/>
      <c r="BR2816" s="104"/>
      <c r="BS2816" s="104"/>
      <c r="BT2816" s="104"/>
      <c r="BU2816" s="104"/>
      <c r="BV2816" s="104"/>
      <c r="BW2816" s="104"/>
      <c r="BX2816" s="104"/>
      <c r="BY2816" s="104"/>
      <c r="BZ2816" s="104"/>
      <c r="CA2816" s="104"/>
      <c r="CB2816" s="104"/>
      <c r="CC2816" s="104"/>
      <c r="CD2816" s="104"/>
      <c r="CE2816" s="104"/>
      <c r="CF2816" s="104"/>
      <c r="CG2816" s="104"/>
      <c r="CH2816" s="104"/>
      <c r="CI2816" s="104"/>
      <c r="CJ2816" s="104"/>
      <c r="CK2816" s="104"/>
      <c r="CL2816" s="104"/>
      <c r="CM2816" s="104"/>
      <c r="CN2816" s="104"/>
      <c r="CO2816" s="104"/>
      <c r="CP2816" s="104"/>
      <c r="CQ2816" s="104"/>
      <c r="CR2816" s="104"/>
      <c r="CS2816" s="104"/>
      <c r="CT2816" s="104"/>
      <c r="CU2816" s="104"/>
      <c r="CV2816" s="104"/>
      <c r="CW2816" s="104"/>
      <c r="CX2816" s="104"/>
      <c r="CY2816" s="104"/>
      <c r="CZ2816" s="104"/>
      <c r="DA2816" s="104"/>
      <c r="DB2816" s="104"/>
      <c r="DC2816" s="104"/>
      <c r="DD2816" s="104"/>
      <c r="DE2816" s="104"/>
      <c r="DF2816" s="104"/>
      <c r="DG2816" s="104"/>
      <c r="DH2816" s="104"/>
      <c r="DI2816" s="104"/>
      <c r="DJ2816" s="107"/>
    </row>
    <row r="2817" spans="1:114" x14ac:dyDescent="0.2">
      <c r="A2817" s="102"/>
      <c r="B2817" s="103"/>
      <c r="C2817" s="104"/>
      <c r="D2817" s="104"/>
      <c r="E2817" s="104"/>
      <c r="F2817" s="104"/>
      <c r="G2817" s="104"/>
      <c r="H2817" s="104"/>
      <c r="I2817" s="104"/>
      <c r="J2817" s="104"/>
      <c r="K2817" s="104"/>
      <c r="L2817" s="104"/>
      <c r="M2817" s="104"/>
      <c r="N2817" s="104"/>
      <c r="O2817" s="104"/>
      <c r="P2817" s="104"/>
      <c r="Q2817" s="131"/>
      <c r="R2817" s="104"/>
      <c r="S2817" s="116"/>
      <c r="T2817" s="116"/>
      <c r="U2817" s="116"/>
      <c r="V2817" s="116"/>
      <c r="W2817" s="116"/>
      <c r="X2817" s="116"/>
      <c r="Y2817" s="130"/>
      <c r="Z2817" s="104"/>
      <c r="AA2817" s="104"/>
      <c r="AB2817" s="104"/>
      <c r="AC2817" s="104"/>
      <c r="AD2817" s="104"/>
      <c r="AE2817" s="104"/>
      <c r="AF2817" s="104"/>
      <c r="AG2817" s="104"/>
      <c r="AH2817" s="104"/>
      <c r="AI2817" s="104"/>
      <c r="AJ2817" s="104"/>
      <c r="AK2817" s="104"/>
      <c r="AL2817" s="104"/>
      <c r="AM2817" s="104"/>
      <c r="AN2817" s="104"/>
      <c r="AO2817" s="104"/>
      <c r="AP2817" s="104"/>
      <c r="AQ2817" s="104"/>
      <c r="AR2817" s="104"/>
      <c r="AS2817" s="104"/>
      <c r="AT2817" s="104"/>
      <c r="AU2817" s="104"/>
      <c r="AV2817" s="104"/>
      <c r="AW2817" s="104"/>
      <c r="AX2817" s="104"/>
      <c r="AY2817" s="104"/>
      <c r="AZ2817" s="104"/>
      <c r="BA2817" s="104"/>
      <c r="BB2817" s="104"/>
      <c r="BC2817" s="104"/>
      <c r="BD2817" s="104"/>
      <c r="BE2817" s="104"/>
      <c r="BF2817" s="104"/>
      <c r="BG2817" s="104"/>
      <c r="BH2817" s="104"/>
      <c r="BI2817" s="104"/>
      <c r="BJ2817" s="104"/>
      <c r="BK2817" s="104"/>
      <c r="BL2817" s="104"/>
      <c r="BM2817" s="104"/>
      <c r="BN2817" s="104"/>
      <c r="BO2817" s="104"/>
      <c r="BP2817" s="104"/>
      <c r="BQ2817" s="104"/>
      <c r="BR2817" s="104"/>
      <c r="BS2817" s="104"/>
      <c r="BT2817" s="104"/>
      <c r="BU2817" s="104"/>
      <c r="BV2817" s="104"/>
      <c r="BW2817" s="104"/>
      <c r="BX2817" s="104"/>
      <c r="BY2817" s="104"/>
      <c r="BZ2817" s="104"/>
      <c r="CA2817" s="104"/>
      <c r="CB2817" s="104"/>
      <c r="CC2817" s="104"/>
      <c r="CD2817" s="104"/>
      <c r="CE2817" s="104"/>
      <c r="CF2817" s="104"/>
      <c r="CG2817" s="104"/>
      <c r="CH2817" s="104"/>
      <c r="CI2817" s="104"/>
      <c r="CJ2817" s="104"/>
      <c r="CK2817" s="104"/>
      <c r="CL2817" s="104"/>
      <c r="CM2817" s="104"/>
      <c r="CN2817" s="104"/>
      <c r="CO2817" s="104"/>
      <c r="CP2817" s="104"/>
      <c r="CQ2817" s="104"/>
      <c r="CR2817" s="104"/>
      <c r="CS2817" s="104"/>
      <c r="CT2817" s="104"/>
      <c r="CU2817" s="104"/>
      <c r="CV2817" s="104"/>
      <c r="CW2817" s="104"/>
      <c r="CX2817" s="104"/>
      <c r="CY2817" s="104"/>
      <c r="CZ2817" s="104"/>
      <c r="DA2817" s="104"/>
      <c r="DB2817" s="104"/>
      <c r="DC2817" s="104"/>
      <c r="DD2817" s="104"/>
      <c r="DE2817" s="104"/>
      <c r="DF2817" s="104"/>
      <c r="DG2817" s="104"/>
      <c r="DH2817" s="104"/>
      <c r="DI2817" s="104"/>
      <c r="DJ2817" s="107"/>
    </row>
    <row r="2818" spans="1:114" x14ac:dyDescent="0.2">
      <c r="A2818" s="102"/>
      <c r="B2818" s="103"/>
      <c r="C2818" s="104"/>
      <c r="D2818" s="104"/>
      <c r="E2818" s="104"/>
      <c r="F2818" s="104"/>
      <c r="G2818" s="104"/>
      <c r="H2818" s="104"/>
      <c r="I2818" s="104"/>
      <c r="J2818" s="104"/>
      <c r="K2818" s="104"/>
      <c r="L2818" s="104"/>
      <c r="M2818" s="104"/>
      <c r="N2818" s="104"/>
      <c r="O2818" s="104"/>
      <c r="P2818" s="104"/>
      <c r="Q2818" s="131"/>
      <c r="R2818" s="104"/>
      <c r="S2818" s="116"/>
      <c r="T2818" s="116"/>
      <c r="U2818" s="116"/>
      <c r="V2818" s="116"/>
      <c r="W2818" s="116"/>
      <c r="X2818" s="116"/>
      <c r="Y2818" s="130"/>
      <c r="Z2818" s="104"/>
      <c r="AA2818" s="104"/>
      <c r="AB2818" s="104"/>
      <c r="AC2818" s="104"/>
      <c r="AD2818" s="104"/>
      <c r="AE2818" s="104"/>
      <c r="AF2818" s="104"/>
      <c r="AG2818" s="104"/>
      <c r="AH2818" s="104"/>
      <c r="AI2818" s="104"/>
      <c r="AJ2818" s="104"/>
      <c r="AK2818" s="104"/>
      <c r="AL2818" s="104"/>
      <c r="AM2818" s="104"/>
      <c r="AN2818" s="104"/>
      <c r="AO2818" s="104"/>
      <c r="AP2818" s="104"/>
      <c r="AQ2818" s="104"/>
      <c r="AR2818" s="104"/>
      <c r="AS2818" s="104"/>
      <c r="AT2818" s="104"/>
      <c r="AU2818" s="104"/>
      <c r="AV2818" s="104"/>
      <c r="AW2818" s="104"/>
      <c r="AX2818" s="104"/>
      <c r="AY2818" s="104"/>
      <c r="AZ2818" s="104"/>
      <c r="BA2818" s="104"/>
      <c r="BB2818" s="104"/>
      <c r="BC2818" s="104"/>
      <c r="BD2818" s="104"/>
      <c r="BE2818" s="104"/>
      <c r="BF2818" s="104"/>
      <c r="BG2818" s="104"/>
      <c r="BH2818" s="104"/>
      <c r="BI2818" s="104"/>
      <c r="BJ2818" s="104"/>
      <c r="BK2818" s="104"/>
      <c r="BL2818" s="104"/>
      <c r="BM2818" s="104"/>
      <c r="BN2818" s="104"/>
      <c r="BO2818" s="104"/>
      <c r="BP2818" s="104"/>
      <c r="BQ2818" s="104"/>
      <c r="BR2818" s="104"/>
      <c r="BS2818" s="104"/>
      <c r="BT2818" s="104"/>
      <c r="BU2818" s="104"/>
      <c r="BV2818" s="104"/>
      <c r="BW2818" s="104"/>
      <c r="BX2818" s="104"/>
      <c r="BY2818" s="104"/>
      <c r="BZ2818" s="104"/>
      <c r="CA2818" s="104"/>
      <c r="CB2818" s="104"/>
      <c r="CC2818" s="104"/>
      <c r="CD2818" s="104"/>
      <c r="CE2818" s="104"/>
      <c r="CF2818" s="104"/>
      <c r="CG2818" s="104"/>
      <c r="CH2818" s="104"/>
      <c r="CI2818" s="104"/>
      <c r="CJ2818" s="104"/>
      <c r="CK2818" s="104"/>
      <c r="CL2818" s="104"/>
      <c r="CM2818" s="104"/>
      <c r="CN2818" s="104"/>
      <c r="CO2818" s="104"/>
      <c r="CP2818" s="104"/>
      <c r="CQ2818" s="104"/>
      <c r="CR2818" s="104"/>
      <c r="CS2818" s="104"/>
      <c r="CT2818" s="104"/>
      <c r="CU2818" s="104"/>
      <c r="CV2818" s="104"/>
      <c r="CW2818" s="104"/>
      <c r="CX2818" s="104"/>
      <c r="CY2818" s="104"/>
      <c r="CZ2818" s="104"/>
      <c r="DA2818" s="104"/>
      <c r="DB2818" s="104"/>
      <c r="DC2818" s="104"/>
      <c r="DD2818" s="104"/>
      <c r="DE2818" s="104"/>
      <c r="DF2818" s="104"/>
      <c r="DG2818" s="104"/>
      <c r="DH2818" s="104"/>
      <c r="DI2818" s="104"/>
      <c r="DJ2818" s="107"/>
    </row>
    <row r="2819" spans="1:114" x14ac:dyDescent="0.2">
      <c r="A2819" s="102"/>
      <c r="B2819" s="103"/>
      <c r="C2819" s="104"/>
      <c r="D2819" s="104"/>
      <c r="E2819" s="104"/>
      <c r="F2819" s="104"/>
      <c r="G2819" s="104"/>
      <c r="H2819" s="104"/>
      <c r="I2819" s="104"/>
      <c r="J2819" s="104"/>
      <c r="K2819" s="104"/>
      <c r="L2819" s="104"/>
      <c r="M2819" s="104"/>
      <c r="N2819" s="104"/>
      <c r="O2819" s="104"/>
      <c r="P2819" s="104"/>
      <c r="Q2819" s="131"/>
      <c r="R2819" s="104"/>
      <c r="S2819" s="116"/>
      <c r="T2819" s="116"/>
      <c r="U2819" s="116"/>
      <c r="V2819" s="116"/>
      <c r="W2819" s="116"/>
      <c r="X2819" s="116"/>
      <c r="Y2819" s="130"/>
      <c r="Z2819" s="104"/>
      <c r="AA2819" s="104"/>
      <c r="AB2819" s="104"/>
      <c r="AC2819" s="104"/>
      <c r="AD2819" s="104"/>
      <c r="AE2819" s="104"/>
      <c r="AF2819" s="104"/>
      <c r="AG2819" s="104"/>
      <c r="AH2819" s="104"/>
      <c r="AI2819" s="104"/>
      <c r="AJ2819" s="104"/>
      <c r="AK2819" s="104"/>
      <c r="AL2819" s="104"/>
      <c r="AM2819" s="104"/>
      <c r="AN2819" s="104"/>
      <c r="AO2819" s="104"/>
      <c r="AP2819" s="104"/>
      <c r="AQ2819" s="104"/>
      <c r="AR2819" s="104"/>
      <c r="AS2819" s="104"/>
      <c r="AT2819" s="104"/>
      <c r="AU2819" s="104"/>
      <c r="AV2819" s="104"/>
      <c r="AW2819" s="104"/>
      <c r="AX2819" s="104"/>
      <c r="AY2819" s="104"/>
      <c r="AZ2819" s="104"/>
      <c r="BA2819" s="104"/>
      <c r="BB2819" s="104"/>
      <c r="BC2819" s="104"/>
      <c r="BD2819" s="104"/>
      <c r="BE2819" s="104"/>
      <c r="BF2819" s="104"/>
      <c r="BG2819" s="104"/>
      <c r="BH2819" s="104"/>
      <c r="BI2819" s="104"/>
      <c r="BJ2819" s="104"/>
      <c r="BK2819" s="104"/>
      <c r="BL2819" s="104"/>
      <c r="BM2819" s="104"/>
      <c r="BN2819" s="104"/>
      <c r="BO2819" s="104"/>
      <c r="BP2819" s="104"/>
      <c r="BQ2819" s="104"/>
      <c r="BR2819" s="104"/>
      <c r="BS2819" s="104"/>
      <c r="BT2819" s="104"/>
      <c r="BU2819" s="104"/>
      <c r="BV2819" s="104"/>
      <c r="BW2819" s="104"/>
      <c r="BX2819" s="104"/>
      <c r="BY2819" s="104"/>
      <c r="BZ2819" s="104"/>
      <c r="CA2819" s="104"/>
      <c r="CB2819" s="104"/>
      <c r="CC2819" s="104"/>
      <c r="CD2819" s="104"/>
      <c r="CE2819" s="104"/>
      <c r="CF2819" s="104"/>
      <c r="CG2819" s="104"/>
      <c r="CH2819" s="104"/>
      <c r="CI2819" s="104"/>
      <c r="CJ2819" s="104"/>
      <c r="CK2819" s="104"/>
      <c r="CL2819" s="104"/>
      <c r="CM2819" s="104"/>
      <c r="CN2819" s="104"/>
      <c r="CO2819" s="104"/>
      <c r="CP2819" s="104"/>
      <c r="CQ2819" s="104"/>
      <c r="CR2819" s="104"/>
      <c r="CS2819" s="104"/>
      <c r="CT2819" s="104"/>
      <c r="CU2819" s="104"/>
      <c r="CV2819" s="104"/>
      <c r="CW2819" s="104"/>
      <c r="CX2819" s="104"/>
      <c r="CY2819" s="104"/>
      <c r="CZ2819" s="104"/>
      <c r="DA2819" s="104"/>
      <c r="DB2819" s="104"/>
      <c r="DC2819" s="104"/>
      <c r="DD2819" s="104"/>
      <c r="DE2819" s="104"/>
      <c r="DF2819" s="104"/>
      <c r="DG2819" s="104"/>
      <c r="DH2819" s="104"/>
      <c r="DI2819" s="104"/>
      <c r="DJ2819" s="107"/>
    </row>
    <row r="2820" spans="1:114" x14ac:dyDescent="0.2">
      <c r="A2820" s="102"/>
      <c r="B2820" s="103"/>
      <c r="C2820" s="104"/>
      <c r="D2820" s="104"/>
      <c r="E2820" s="104"/>
      <c r="F2820" s="104"/>
      <c r="G2820" s="104"/>
      <c r="H2820" s="104"/>
      <c r="I2820" s="104"/>
      <c r="J2820" s="104"/>
      <c r="K2820" s="104"/>
      <c r="L2820" s="104"/>
      <c r="M2820" s="104"/>
      <c r="N2820" s="104"/>
      <c r="O2820" s="104"/>
      <c r="P2820" s="104"/>
      <c r="Q2820" s="131"/>
      <c r="R2820" s="104"/>
      <c r="S2820" s="116"/>
      <c r="T2820" s="116"/>
      <c r="U2820" s="116"/>
      <c r="V2820" s="116"/>
      <c r="W2820" s="116"/>
      <c r="X2820" s="116"/>
      <c r="Y2820" s="130"/>
      <c r="Z2820" s="104"/>
      <c r="AA2820" s="104"/>
      <c r="AB2820" s="104"/>
      <c r="AC2820" s="104"/>
      <c r="AD2820" s="104"/>
      <c r="AE2820" s="104"/>
      <c r="AF2820" s="104"/>
      <c r="AG2820" s="104"/>
      <c r="AH2820" s="104"/>
      <c r="AI2820" s="104"/>
      <c r="AJ2820" s="104"/>
      <c r="AK2820" s="104"/>
      <c r="AL2820" s="104"/>
      <c r="AM2820" s="104"/>
      <c r="AN2820" s="104"/>
      <c r="AO2820" s="104"/>
      <c r="AP2820" s="104"/>
      <c r="AQ2820" s="104"/>
      <c r="AR2820" s="104"/>
      <c r="AS2820" s="104"/>
      <c r="AT2820" s="104"/>
      <c r="AU2820" s="104"/>
      <c r="AV2820" s="104"/>
      <c r="AW2820" s="104"/>
      <c r="AX2820" s="104"/>
      <c r="AY2820" s="104"/>
      <c r="AZ2820" s="104"/>
      <c r="BA2820" s="104"/>
      <c r="BB2820" s="104"/>
      <c r="BC2820" s="104"/>
      <c r="BD2820" s="104"/>
      <c r="BE2820" s="104"/>
      <c r="BF2820" s="104"/>
      <c r="BG2820" s="104"/>
      <c r="BH2820" s="104"/>
      <c r="BI2820" s="104"/>
      <c r="BJ2820" s="104"/>
      <c r="BK2820" s="104"/>
      <c r="BL2820" s="104"/>
      <c r="BM2820" s="104"/>
      <c r="BN2820" s="104"/>
      <c r="BO2820" s="104"/>
      <c r="BP2820" s="104"/>
      <c r="BQ2820" s="104"/>
      <c r="BR2820" s="104"/>
      <c r="BS2820" s="104"/>
      <c r="BT2820" s="104"/>
      <c r="BU2820" s="104"/>
      <c r="BV2820" s="104"/>
      <c r="BW2820" s="104"/>
      <c r="BX2820" s="104"/>
      <c r="BY2820" s="104"/>
      <c r="BZ2820" s="104"/>
      <c r="CA2820" s="104"/>
      <c r="CB2820" s="104"/>
      <c r="CC2820" s="104"/>
      <c r="CD2820" s="104"/>
      <c r="CE2820" s="104"/>
      <c r="CF2820" s="104"/>
      <c r="CG2820" s="104"/>
      <c r="CH2820" s="104"/>
      <c r="CI2820" s="104"/>
      <c r="CJ2820" s="104"/>
      <c r="CK2820" s="104"/>
      <c r="CL2820" s="104"/>
      <c r="CM2820" s="104"/>
      <c r="CN2820" s="104"/>
      <c r="CO2820" s="104"/>
      <c r="CP2820" s="104"/>
      <c r="CQ2820" s="104"/>
      <c r="CR2820" s="104"/>
      <c r="CS2820" s="104"/>
      <c r="CT2820" s="104"/>
      <c r="CU2820" s="104"/>
      <c r="CV2820" s="104"/>
      <c r="CW2820" s="104"/>
      <c r="CX2820" s="104"/>
      <c r="CY2820" s="104"/>
      <c r="CZ2820" s="104"/>
      <c r="DA2820" s="104"/>
      <c r="DB2820" s="104"/>
      <c r="DC2820" s="104"/>
      <c r="DD2820" s="104"/>
      <c r="DE2820" s="104"/>
      <c r="DF2820" s="104"/>
      <c r="DG2820" s="104"/>
      <c r="DH2820" s="104"/>
      <c r="DI2820" s="104"/>
      <c r="DJ2820" s="107"/>
    </row>
    <row r="2821" spans="1:114" x14ac:dyDescent="0.2">
      <c r="A2821" s="102"/>
      <c r="B2821" s="103"/>
      <c r="C2821" s="104"/>
      <c r="D2821" s="104"/>
      <c r="E2821" s="104"/>
      <c r="F2821" s="104"/>
      <c r="G2821" s="104"/>
      <c r="H2821" s="104"/>
      <c r="I2821" s="104"/>
      <c r="J2821" s="104"/>
      <c r="K2821" s="104"/>
      <c r="L2821" s="104"/>
      <c r="M2821" s="104"/>
      <c r="N2821" s="104"/>
      <c r="O2821" s="104"/>
      <c r="P2821" s="104"/>
      <c r="Q2821" s="131"/>
      <c r="R2821" s="104"/>
      <c r="S2821" s="116"/>
      <c r="T2821" s="116"/>
      <c r="U2821" s="116"/>
      <c r="V2821" s="116"/>
      <c r="W2821" s="116"/>
      <c r="X2821" s="116"/>
      <c r="Y2821" s="130"/>
      <c r="Z2821" s="104"/>
      <c r="AA2821" s="104"/>
      <c r="AB2821" s="104"/>
      <c r="AC2821" s="104"/>
      <c r="AD2821" s="104"/>
      <c r="AE2821" s="104"/>
      <c r="AF2821" s="104"/>
      <c r="AG2821" s="104"/>
      <c r="AH2821" s="104"/>
      <c r="AI2821" s="104"/>
      <c r="AJ2821" s="104"/>
      <c r="AK2821" s="104"/>
      <c r="AL2821" s="104"/>
      <c r="AM2821" s="104"/>
      <c r="AN2821" s="104"/>
      <c r="AO2821" s="104"/>
      <c r="AP2821" s="104"/>
      <c r="AQ2821" s="104"/>
      <c r="AR2821" s="104"/>
      <c r="AS2821" s="104"/>
      <c r="AT2821" s="104"/>
      <c r="AU2821" s="104"/>
      <c r="AV2821" s="104"/>
      <c r="AW2821" s="104"/>
      <c r="AX2821" s="104"/>
      <c r="AY2821" s="104"/>
      <c r="AZ2821" s="104"/>
      <c r="BA2821" s="104"/>
      <c r="BB2821" s="104"/>
      <c r="BC2821" s="104"/>
      <c r="BD2821" s="104"/>
      <c r="BE2821" s="104"/>
      <c r="BF2821" s="104"/>
      <c r="BG2821" s="104"/>
      <c r="BH2821" s="104"/>
      <c r="BI2821" s="104"/>
      <c r="BJ2821" s="104"/>
      <c r="BK2821" s="104"/>
      <c r="BL2821" s="104"/>
      <c r="BM2821" s="104"/>
      <c r="BN2821" s="104"/>
      <c r="BO2821" s="104"/>
      <c r="BP2821" s="104"/>
      <c r="BQ2821" s="104"/>
      <c r="BR2821" s="104"/>
      <c r="BS2821" s="104"/>
      <c r="BT2821" s="104"/>
      <c r="BU2821" s="104"/>
      <c r="BV2821" s="104"/>
      <c r="BW2821" s="104"/>
      <c r="BX2821" s="104"/>
      <c r="BY2821" s="104"/>
      <c r="BZ2821" s="104"/>
      <c r="CA2821" s="104"/>
      <c r="CB2821" s="104"/>
      <c r="CC2821" s="104"/>
      <c r="CD2821" s="104"/>
      <c r="CE2821" s="104"/>
      <c r="CF2821" s="104"/>
      <c r="CG2821" s="104"/>
      <c r="CH2821" s="104"/>
      <c r="CI2821" s="104"/>
      <c r="CJ2821" s="104"/>
      <c r="CK2821" s="104"/>
      <c r="CL2821" s="104"/>
      <c r="CM2821" s="104"/>
      <c r="CN2821" s="104"/>
      <c r="CO2821" s="104"/>
      <c r="CP2821" s="104"/>
      <c r="CQ2821" s="104"/>
      <c r="CR2821" s="104"/>
      <c r="CS2821" s="104"/>
      <c r="CT2821" s="104"/>
      <c r="CU2821" s="104"/>
      <c r="CV2821" s="104"/>
      <c r="CW2821" s="104"/>
      <c r="CX2821" s="104"/>
      <c r="CY2821" s="104"/>
      <c r="CZ2821" s="104"/>
      <c r="DA2821" s="104"/>
      <c r="DB2821" s="104"/>
      <c r="DC2821" s="104"/>
      <c r="DD2821" s="104"/>
      <c r="DE2821" s="104"/>
      <c r="DF2821" s="104"/>
      <c r="DG2821" s="104"/>
      <c r="DH2821" s="104"/>
      <c r="DI2821" s="104"/>
      <c r="DJ2821" s="107"/>
    </row>
    <row r="2822" spans="1:114" x14ac:dyDescent="0.2">
      <c r="A2822" s="102"/>
      <c r="B2822" s="103"/>
      <c r="C2822" s="104"/>
      <c r="D2822" s="104"/>
      <c r="E2822" s="104"/>
      <c r="F2822" s="104"/>
      <c r="G2822" s="104"/>
      <c r="H2822" s="104"/>
      <c r="I2822" s="104"/>
      <c r="J2822" s="104"/>
      <c r="K2822" s="104"/>
      <c r="L2822" s="104"/>
      <c r="M2822" s="104"/>
      <c r="N2822" s="104"/>
      <c r="O2822" s="104"/>
      <c r="P2822" s="104"/>
      <c r="Q2822" s="131"/>
      <c r="R2822" s="104"/>
      <c r="S2822" s="116"/>
      <c r="T2822" s="116"/>
      <c r="U2822" s="116"/>
      <c r="V2822" s="116"/>
      <c r="W2822" s="116"/>
      <c r="X2822" s="116"/>
      <c r="Y2822" s="130"/>
      <c r="Z2822" s="104"/>
      <c r="AA2822" s="104"/>
      <c r="AB2822" s="104"/>
      <c r="AC2822" s="104"/>
      <c r="AD2822" s="104"/>
      <c r="AE2822" s="104"/>
      <c r="AF2822" s="104"/>
      <c r="AG2822" s="104"/>
      <c r="AH2822" s="104"/>
      <c r="AI2822" s="104"/>
      <c r="AJ2822" s="104"/>
      <c r="AK2822" s="104"/>
      <c r="AL2822" s="104"/>
      <c r="AM2822" s="104"/>
      <c r="AN2822" s="104"/>
      <c r="AO2822" s="104"/>
      <c r="AP2822" s="104"/>
      <c r="AQ2822" s="104"/>
      <c r="AR2822" s="104"/>
      <c r="AS2822" s="104"/>
      <c r="AT2822" s="104"/>
      <c r="AU2822" s="104"/>
      <c r="AV2822" s="104"/>
      <c r="AW2822" s="104"/>
      <c r="AX2822" s="104"/>
      <c r="AY2822" s="104"/>
      <c r="AZ2822" s="104"/>
      <c r="BA2822" s="104"/>
      <c r="BB2822" s="104"/>
      <c r="BC2822" s="104"/>
      <c r="BD2822" s="104"/>
      <c r="BE2822" s="104"/>
      <c r="BF2822" s="104"/>
      <c r="BG2822" s="104"/>
      <c r="BH2822" s="104"/>
      <c r="BI2822" s="104"/>
      <c r="BJ2822" s="104"/>
      <c r="BK2822" s="104"/>
      <c r="BL2822" s="104"/>
      <c r="BM2822" s="104"/>
      <c r="BN2822" s="104"/>
      <c r="BO2822" s="104"/>
      <c r="BP2822" s="104"/>
      <c r="BQ2822" s="104"/>
      <c r="BR2822" s="104"/>
      <c r="BS2822" s="104"/>
      <c r="BT2822" s="104"/>
      <c r="BU2822" s="104"/>
      <c r="BV2822" s="104"/>
      <c r="BW2822" s="104"/>
      <c r="BX2822" s="104"/>
      <c r="BY2822" s="104"/>
      <c r="BZ2822" s="104"/>
      <c r="CA2822" s="104"/>
      <c r="CB2822" s="104"/>
      <c r="CC2822" s="104"/>
      <c r="CD2822" s="104"/>
      <c r="CE2822" s="104"/>
      <c r="CF2822" s="104"/>
      <c r="CG2822" s="104"/>
      <c r="CH2822" s="104"/>
      <c r="CI2822" s="104"/>
      <c r="CJ2822" s="104"/>
      <c r="CK2822" s="104"/>
      <c r="CL2822" s="104"/>
      <c r="CM2822" s="104"/>
      <c r="CN2822" s="104"/>
      <c r="CO2822" s="104"/>
      <c r="CP2822" s="104"/>
      <c r="CQ2822" s="104"/>
      <c r="CR2822" s="104"/>
      <c r="CS2822" s="104"/>
      <c r="CT2822" s="104"/>
      <c r="CU2822" s="104"/>
      <c r="CV2822" s="104"/>
      <c r="CW2822" s="104"/>
      <c r="CX2822" s="104"/>
      <c r="CY2822" s="104"/>
      <c r="CZ2822" s="104"/>
      <c r="DA2822" s="104"/>
      <c r="DB2822" s="104"/>
      <c r="DC2822" s="104"/>
      <c r="DD2822" s="104"/>
      <c r="DE2822" s="104"/>
      <c r="DF2822" s="104"/>
      <c r="DG2822" s="104"/>
      <c r="DH2822" s="104"/>
      <c r="DI2822" s="104"/>
      <c r="DJ2822" s="107"/>
    </row>
    <row r="2823" spans="1:114" x14ac:dyDescent="0.2">
      <c r="A2823" s="102"/>
      <c r="B2823" s="103"/>
      <c r="C2823" s="104"/>
      <c r="D2823" s="104"/>
      <c r="E2823" s="104"/>
      <c r="F2823" s="104"/>
      <c r="G2823" s="104"/>
      <c r="H2823" s="104"/>
      <c r="I2823" s="104"/>
      <c r="J2823" s="104"/>
      <c r="K2823" s="104"/>
      <c r="L2823" s="104"/>
      <c r="M2823" s="104"/>
      <c r="N2823" s="104"/>
      <c r="O2823" s="104"/>
      <c r="P2823" s="104"/>
      <c r="Q2823" s="131"/>
      <c r="R2823" s="104"/>
      <c r="S2823" s="116"/>
      <c r="T2823" s="116"/>
      <c r="U2823" s="116"/>
      <c r="V2823" s="116"/>
      <c r="W2823" s="116"/>
      <c r="X2823" s="116"/>
      <c r="Y2823" s="130"/>
      <c r="Z2823" s="104"/>
      <c r="AA2823" s="104"/>
      <c r="AB2823" s="104"/>
      <c r="AC2823" s="104"/>
      <c r="AD2823" s="104"/>
      <c r="AE2823" s="104"/>
      <c r="AF2823" s="104"/>
      <c r="AG2823" s="104"/>
      <c r="AH2823" s="104"/>
      <c r="AI2823" s="104"/>
      <c r="AJ2823" s="104"/>
      <c r="AK2823" s="104"/>
      <c r="AL2823" s="104"/>
      <c r="AM2823" s="104"/>
      <c r="AN2823" s="104"/>
      <c r="AO2823" s="104"/>
      <c r="AP2823" s="104"/>
      <c r="AQ2823" s="104"/>
      <c r="AR2823" s="104"/>
      <c r="AS2823" s="104"/>
      <c r="AT2823" s="104"/>
      <c r="AU2823" s="104"/>
      <c r="AV2823" s="104"/>
      <c r="AW2823" s="104"/>
      <c r="AX2823" s="104"/>
      <c r="AY2823" s="104"/>
      <c r="AZ2823" s="104"/>
      <c r="BA2823" s="104"/>
      <c r="BB2823" s="104"/>
      <c r="BC2823" s="104"/>
      <c r="BD2823" s="104"/>
      <c r="BE2823" s="104"/>
      <c r="BF2823" s="104"/>
      <c r="BG2823" s="104"/>
      <c r="BH2823" s="104"/>
      <c r="BI2823" s="104"/>
      <c r="BJ2823" s="104"/>
      <c r="BK2823" s="104"/>
      <c r="BL2823" s="104"/>
      <c r="BM2823" s="104"/>
      <c r="BN2823" s="104"/>
      <c r="BO2823" s="104"/>
      <c r="BP2823" s="104"/>
      <c r="BQ2823" s="104"/>
      <c r="BR2823" s="104"/>
      <c r="BS2823" s="104"/>
      <c r="BT2823" s="104"/>
      <c r="BU2823" s="104"/>
      <c r="BV2823" s="104"/>
      <c r="BW2823" s="104"/>
      <c r="BX2823" s="104"/>
      <c r="BY2823" s="104"/>
      <c r="BZ2823" s="104"/>
      <c r="CA2823" s="104"/>
      <c r="CB2823" s="104"/>
      <c r="CC2823" s="104"/>
      <c r="CD2823" s="104"/>
      <c r="CE2823" s="104"/>
      <c r="CF2823" s="104"/>
      <c r="CG2823" s="104"/>
      <c r="CH2823" s="104"/>
      <c r="CI2823" s="104"/>
      <c r="CJ2823" s="104"/>
      <c r="CK2823" s="104"/>
      <c r="CL2823" s="104"/>
      <c r="CM2823" s="104"/>
      <c r="CN2823" s="104"/>
      <c r="CO2823" s="104"/>
      <c r="CP2823" s="104"/>
      <c r="CQ2823" s="104"/>
      <c r="CR2823" s="104"/>
      <c r="CS2823" s="104"/>
      <c r="CT2823" s="104"/>
      <c r="CU2823" s="104"/>
      <c r="CV2823" s="104"/>
      <c r="CW2823" s="104"/>
      <c r="CX2823" s="104"/>
      <c r="CY2823" s="104"/>
      <c r="CZ2823" s="104"/>
      <c r="DA2823" s="104"/>
      <c r="DB2823" s="104"/>
      <c r="DC2823" s="104"/>
      <c r="DD2823" s="104"/>
      <c r="DE2823" s="104"/>
      <c r="DF2823" s="104"/>
      <c r="DG2823" s="104"/>
      <c r="DH2823" s="104"/>
      <c r="DI2823" s="104"/>
      <c r="DJ2823" s="107"/>
    </row>
    <row r="2824" spans="1:114" x14ac:dyDescent="0.2">
      <c r="A2824" s="102"/>
      <c r="B2824" s="103"/>
      <c r="C2824" s="104"/>
      <c r="D2824" s="104"/>
      <c r="E2824" s="104"/>
      <c r="F2824" s="104"/>
      <c r="G2824" s="104"/>
      <c r="H2824" s="104"/>
      <c r="I2824" s="104"/>
      <c r="J2824" s="104"/>
      <c r="K2824" s="104"/>
      <c r="L2824" s="104"/>
      <c r="M2824" s="104"/>
      <c r="N2824" s="104"/>
      <c r="O2824" s="104"/>
      <c r="P2824" s="104"/>
      <c r="Q2824" s="131"/>
      <c r="R2824" s="104"/>
      <c r="S2824" s="116"/>
      <c r="T2824" s="116"/>
      <c r="U2824" s="116"/>
      <c r="V2824" s="116"/>
      <c r="W2824" s="116"/>
      <c r="X2824" s="116"/>
      <c r="Y2824" s="130"/>
      <c r="Z2824" s="104"/>
      <c r="AA2824" s="104"/>
      <c r="AB2824" s="104"/>
      <c r="AC2824" s="104"/>
      <c r="AD2824" s="104"/>
      <c r="AE2824" s="104"/>
      <c r="AF2824" s="104"/>
      <c r="AG2824" s="104"/>
      <c r="AH2824" s="104"/>
      <c r="AI2824" s="104"/>
      <c r="AJ2824" s="104"/>
      <c r="AK2824" s="104"/>
      <c r="AL2824" s="104"/>
      <c r="AM2824" s="104"/>
      <c r="AN2824" s="104"/>
      <c r="AO2824" s="104"/>
      <c r="AP2824" s="104"/>
      <c r="AQ2824" s="104"/>
      <c r="AR2824" s="104"/>
      <c r="AS2824" s="104"/>
      <c r="AT2824" s="104"/>
      <c r="AU2824" s="104"/>
      <c r="AV2824" s="104"/>
      <c r="AW2824" s="104"/>
      <c r="AX2824" s="104"/>
      <c r="AY2824" s="104"/>
      <c r="AZ2824" s="104"/>
      <c r="BA2824" s="104"/>
      <c r="BB2824" s="104"/>
      <c r="BC2824" s="104"/>
      <c r="BD2824" s="104"/>
      <c r="BE2824" s="104"/>
      <c r="BF2824" s="104"/>
      <c r="BG2824" s="104"/>
      <c r="BH2824" s="104"/>
      <c r="BI2824" s="104"/>
      <c r="BJ2824" s="104"/>
      <c r="BK2824" s="104"/>
      <c r="BL2824" s="104"/>
      <c r="BM2824" s="104"/>
      <c r="BN2824" s="104"/>
      <c r="BO2824" s="104"/>
      <c r="BP2824" s="104"/>
      <c r="BQ2824" s="104"/>
      <c r="BR2824" s="104"/>
      <c r="BS2824" s="104"/>
      <c r="BT2824" s="104"/>
      <c r="BU2824" s="104"/>
      <c r="BV2824" s="104"/>
      <c r="BW2824" s="104"/>
      <c r="BX2824" s="104"/>
      <c r="BY2824" s="104"/>
      <c r="BZ2824" s="104"/>
      <c r="CA2824" s="104"/>
      <c r="CB2824" s="104"/>
      <c r="CC2824" s="104"/>
      <c r="CD2824" s="104"/>
      <c r="CE2824" s="104"/>
      <c r="CF2824" s="104"/>
      <c r="CG2824" s="104"/>
      <c r="CH2824" s="104"/>
      <c r="CI2824" s="104"/>
      <c r="CJ2824" s="104"/>
      <c r="CK2824" s="104"/>
      <c r="CL2824" s="104"/>
      <c r="CM2824" s="104"/>
      <c r="CN2824" s="104"/>
      <c r="CO2824" s="104"/>
      <c r="CP2824" s="104"/>
      <c r="CQ2824" s="104"/>
      <c r="CR2824" s="104"/>
      <c r="CS2824" s="104"/>
      <c r="CT2824" s="104"/>
      <c r="CU2824" s="104"/>
      <c r="CV2824" s="104"/>
      <c r="CW2824" s="104"/>
      <c r="CX2824" s="104"/>
      <c r="CY2824" s="104"/>
      <c r="CZ2824" s="104"/>
      <c r="DA2824" s="104"/>
      <c r="DB2824" s="104"/>
      <c r="DC2824" s="104"/>
      <c r="DD2824" s="104"/>
      <c r="DE2824" s="104"/>
      <c r="DF2824" s="104"/>
      <c r="DG2824" s="104"/>
      <c r="DH2824" s="104"/>
      <c r="DI2824" s="104"/>
      <c r="DJ2824" s="107"/>
    </row>
    <row r="2825" spans="1:114" x14ac:dyDescent="0.2">
      <c r="A2825" s="102"/>
      <c r="B2825" s="103"/>
      <c r="C2825" s="104"/>
      <c r="D2825" s="104"/>
      <c r="E2825" s="104"/>
      <c r="F2825" s="104"/>
      <c r="G2825" s="104"/>
      <c r="H2825" s="104"/>
      <c r="I2825" s="104"/>
      <c r="J2825" s="104"/>
      <c r="K2825" s="104"/>
      <c r="L2825" s="104"/>
      <c r="M2825" s="104"/>
      <c r="N2825" s="104"/>
      <c r="O2825" s="104"/>
      <c r="P2825" s="104"/>
      <c r="Q2825" s="131"/>
      <c r="R2825" s="104"/>
      <c r="S2825" s="116"/>
      <c r="T2825" s="116"/>
      <c r="U2825" s="116"/>
      <c r="V2825" s="116"/>
      <c r="W2825" s="116"/>
      <c r="X2825" s="116"/>
      <c r="Y2825" s="130"/>
      <c r="Z2825" s="104"/>
      <c r="AA2825" s="104"/>
      <c r="AB2825" s="104"/>
      <c r="AC2825" s="104"/>
      <c r="AD2825" s="104"/>
      <c r="AE2825" s="104"/>
      <c r="AF2825" s="104"/>
      <c r="AG2825" s="104"/>
      <c r="AH2825" s="104"/>
      <c r="AI2825" s="104"/>
      <c r="AJ2825" s="104"/>
      <c r="AK2825" s="104"/>
      <c r="AL2825" s="104"/>
      <c r="AM2825" s="104"/>
      <c r="AN2825" s="104"/>
      <c r="AO2825" s="104"/>
      <c r="AP2825" s="104"/>
      <c r="AQ2825" s="104"/>
      <c r="AR2825" s="104"/>
      <c r="AS2825" s="104"/>
      <c r="AT2825" s="104"/>
      <c r="AU2825" s="104"/>
      <c r="AV2825" s="104"/>
      <c r="AW2825" s="104"/>
      <c r="AX2825" s="104"/>
      <c r="AY2825" s="104"/>
      <c r="AZ2825" s="104"/>
      <c r="BA2825" s="104"/>
      <c r="BB2825" s="104"/>
      <c r="BC2825" s="104"/>
      <c r="BD2825" s="104"/>
      <c r="BE2825" s="104"/>
      <c r="BF2825" s="104"/>
      <c r="BG2825" s="104"/>
      <c r="BH2825" s="104"/>
      <c r="BI2825" s="104"/>
      <c r="BJ2825" s="104"/>
      <c r="BK2825" s="104"/>
      <c r="BL2825" s="104"/>
      <c r="BM2825" s="104"/>
      <c r="BN2825" s="104"/>
      <c r="BO2825" s="104"/>
      <c r="BP2825" s="104"/>
      <c r="BQ2825" s="104"/>
      <c r="BR2825" s="104"/>
      <c r="BS2825" s="104"/>
      <c r="BT2825" s="104"/>
      <c r="BU2825" s="104"/>
      <c r="BV2825" s="104"/>
      <c r="BW2825" s="104"/>
      <c r="BX2825" s="104"/>
      <c r="BY2825" s="104"/>
      <c r="BZ2825" s="104"/>
      <c r="CA2825" s="104"/>
      <c r="CB2825" s="104"/>
      <c r="CC2825" s="104"/>
      <c r="CD2825" s="104"/>
      <c r="CE2825" s="104"/>
      <c r="CF2825" s="104"/>
      <c r="CG2825" s="104"/>
      <c r="CH2825" s="104"/>
      <c r="CI2825" s="104"/>
      <c r="CJ2825" s="104"/>
      <c r="CK2825" s="104"/>
      <c r="CL2825" s="104"/>
      <c r="CM2825" s="104"/>
      <c r="CN2825" s="104"/>
      <c r="CO2825" s="104"/>
      <c r="CP2825" s="104"/>
      <c r="CQ2825" s="104"/>
      <c r="CR2825" s="104"/>
      <c r="CS2825" s="104"/>
      <c r="CT2825" s="104"/>
      <c r="CU2825" s="104"/>
      <c r="CV2825" s="104"/>
      <c r="CW2825" s="104"/>
      <c r="CX2825" s="104"/>
      <c r="CY2825" s="104"/>
      <c r="CZ2825" s="104"/>
      <c r="DA2825" s="104"/>
      <c r="DB2825" s="104"/>
      <c r="DC2825" s="104"/>
      <c r="DD2825" s="104"/>
      <c r="DE2825" s="104"/>
      <c r="DF2825" s="104"/>
      <c r="DG2825" s="104"/>
      <c r="DH2825" s="104"/>
      <c r="DI2825" s="104"/>
      <c r="DJ2825" s="107"/>
    </row>
    <row r="2826" spans="1:114" x14ac:dyDescent="0.2">
      <c r="A2826" s="102"/>
      <c r="B2826" s="103"/>
      <c r="C2826" s="104"/>
      <c r="D2826" s="104"/>
      <c r="E2826" s="104"/>
      <c r="F2826" s="104"/>
      <c r="G2826" s="104"/>
      <c r="H2826" s="104"/>
      <c r="I2826" s="104"/>
      <c r="J2826" s="104"/>
      <c r="K2826" s="104"/>
      <c r="L2826" s="104"/>
      <c r="M2826" s="104"/>
      <c r="N2826" s="104"/>
      <c r="O2826" s="104"/>
      <c r="P2826" s="104"/>
      <c r="Q2826" s="131"/>
      <c r="R2826" s="104"/>
      <c r="S2826" s="116"/>
      <c r="T2826" s="116"/>
      <c r="U2826" s="116"/>
      <c r="V2826" s="116"/>
      <c r="W2826" s="116"/>
      <c r="X2826" s="116"/>
      <c r="Y2826" s="130"/>
      <c r="Z2826" s="104"/>
      <c r="AA2826" s="104"/>
      <c r="AB2826" s="104"/>
      <c r="AC2826" s="104"/>
      <c r="AD2826" s="104"/>
      <c r="AE2826" s="104"/>
      <c r="AF2826" s="104"/>
      <c r="AG2826" s="104"/>
      <c r="AH2826" s="104"/>
      <c r="AI2826" s="104"/>
      <c r="AJ2826" s="104"/>
      <c r="AK2826" s="104"/>
      <c r="AL2826" s="104"/>
      <c r="AM2826" s="104"/>
      <c r="AN2826" s="104"/>
      <c r="AO2826" s="104"/>
      <c r="AP2826" s="104"/>
      <c r="AQ2826" s="104"/>
      <c r="AR2826" s="104"/>
      <c r="AS2826" s="104"/>
      <c r="AT2826" s="104"/>
      <c r="AU2826" s="104"/>
      <c r="AV2826" s="104"/>
      <c r="AW2826" s="104"/>
      <c r="AX2826" s="104"/>
      <c r="AY2826" s="104"/>
      <c r="AZ2826" s="104"/>
      <c r="BA2826" s="104"/>
      <c r="BB2826" s="104"/>
      <c r="BC2826" s="104"/>
      <c r="BD2826" s="104"/>
      <c r="BE2826" s="104"/>
      <c r="BF2826" s="104"/>
      <c r="BG2826" s="104"/>
      <c r="BH2826" s="104"/>
      <c r="BI2826" s="104"/>
      <c r="BJ2826" s="104"/>
      <c r="BK2826" s="104"/>
      <c r="BL2826" s="104"/>
      <c r="BM2826" s="104"/>
      <c r="BN2826" s="104"/>
      <c r="BO2826" s="104"/>
      <c r="BP2826" s="104"/>
      <c r="BQ2826" s="104"/>
      <c r="BR2826" s="104"/>
      <c r="BS2826" s="104"/>
      <c r="BT2826" s="104"/>
      <c r="BU2826" s="104"/>
      <c r="BV2826" s="104"/>
      <c r="BW2826" s="104"/>
      <c r="BX2826" s="104"/>
      <c r="BY2826" s="104"/>
      <c r="BZ2826" s="104"/>
      <c r="CA2826" s="104"/>
      <c r="CB2826" s="104"/>
      <c r="CC2826" s="104"/>
      <c r="CD2826" s="104"/>
      <c r="CE2826" s="104"/>
      <c r="CF2826" s="104"/>
      <c r="CG2826" s="104"/>
      <c r="CH2826" s="104"/>
      <c r="CI2826" s="104"/>
      <c r="CJ2826" s="104"/>
      <c r="CK2826" s="104"/>
      <c r="CL2826" s="104"/>
      <c r="CM2826" s="104"/>
      <c r="CN2826" s="104"/>
      <c r="CO2826" s="104"/>
      <c r="CP2826" s="104"/>
      <c r="CQ2826" s="104"/>
      <c r="CR2826" s="104"/>
      <c r="CS2826" s="104"/>
      <c r="CT2826" s="104"/>
      <c r="CU2826" s="104"/>
      <c r="CV2826" s="104"/>
      <c r="CW2826" s="104"/>
      <c r="CX2826" s="104"/>
      <c r="CY2826" s="104"/>
      <c r="CZ2826" s="104"/>
      <c r="DA2826" s="104"/>
      <c r="DB2826" s="104"/>
      <c r="DC2826" s="104"/>
      <c r="DD2826" s="104"/>
      <c r="DE2826" s="104"/>
      <c r="DF2826" s="104"/>
      <c r="DG2826" s="104"/>
      <c r="DH2826" s="104"/>
      <c r="DI2826" s="104"/>
      <c r="DJ2826" s="107"/>
    </row>
    <row r="2827" spans="1:114" x14ac:dyDescent="0.2">
      <c r="A2827" s="102"/>
      <c r="B2827" s="103"/>
      <c r="C2827" s="104"/>
      <c r="D2827" s="104"/>
      <c r="E2827" s="104"/>
      <c r="F2827" s="104"/>
      <c r="G2827" s="104"/>
      <c r="H2827" s="104"/>
      <c r="I2827" s="104"/>
      <c r="J2827" s="104"/>
      <c r="K2827" s="104"/>
      <c r="L2827" s="104"/>
      <c r="M2827" s="104"/>
      <c r="N2827" s="104"/>
      <c r="O2827" s="104"/>
      <c r="P2827" s="104"/>
      <c r="Q2827" s="131"/>
      <c r="R2827" s="104"/>
      <c r="S2827" s="116"/>
      <c r="T2827" s="116"/>
      <c r="U2827" s="116"/>
      <c r="V2827" s="116"/>
      <c r="W2827" s="116"/>
      <c r="X2827" s="116"/>
      <c r="Y2827" s="130"/>
      <c r="Z2827" s="104"/>
      <c r="AA2827" s="104"/>
      <c r="AB2827" s="104"/>
      <c r="AC2827" s="104"/>
      <c r="AD2827" s="104"/>
      <c r="AE2827" s="104"/>
      <c r="AF2827" s="104"/>
      <c r="AG2827" s="104"/>
      <c r="AH2827" s="104"/>
      <c r="AI2827" s="104"/>
      <c r="AJ2827" s="104"/>
      <c r="AK2827" s="104"/>
      <c r="AL2827" s="104"/>
      <c r="AM2827" s="104"/>
      <c r="AN2827" s="104"/>
      <c r="AO2827" s="104"/>
      <c r="AP2827" s="104"/>
      <c r="AQ2827" s="104"/>
      <c r="AR2827" s="104"/>
      <c r="AS2827" s="104"/>
      <c r="AT2827" s="104"/>
      <c r="AU2827" s="104"/>
      <c r="AV2827" s="104"/>
      <c r="AW2827" s="104"/>
      <c r="AX2827" s="104"/>
      <c r="AY2827" s="104"/>
      <c r="AZ2827" s="104"/>
      <c r="BA2827" s="104"/>
      <c r="BB2827" s="104"/>
      <c r="BC2827" s="104"/>
      <c r="BD2827" s="104"/>
      <c r="BE2827" s="104"/>
      <c r="BF2827" s="104"/>
      <c r="BG2827" s="104"/>
      <c r="BH2827" s="104"/>
      <c r="BI2827" s="104"/>
      <c r="BJ2827" s="104"/>
      <c r="BK2827" s="104"/>
      <c r="BL2827" s="104"/>
      <c r="BM2827" s="104"/>
      <c r="BN2827" s="104"/>
      <c r="BO2827" s="104"/>
      <c r="BP2827" s="104"/>
      <c r="BQ2827" s="104"/>
      <c r="BR2827" s="104"/>
      <c r="BS2827" s="104"/>
      <c r="BT2827" s="104"/>
      <c r="BU2827" s="104"/>
      <c r="BV2827" s="104"/>
      <c r="BW2827" s="104"/>
      <c r="BX2827" s="104"/>
      <c r="BY2827" s="104"/>
      <c r="BZ2827" s="104"/>
      <c r="CA2827" s="104"/>
      <c r="CB2827" s="104"/>
      <c r="CC2827" s="104"/>
      <c r="CD2827" s="104"/>
      <c r="CE2827" s="104"/>
      <c r="CF2827" s="104"/>
      <c r="CG2827" s="104"/>
      <c r="CH2827" s="104"/>
      <c r="CI2827" s="104"/>
      <c r="CJ2827" s="104"/>
      <c r="CK2827" s="104"/>
      <c r="CL2827" s="104"/>
      <c r="CM2827" s="104"/>
      <c r="CN2827" s="104"/>
      <c r="CO2827" s="104"/>
      <c r="CP2827" s="104"/>
      <c r="CQ2827" s="104"/>
      <c r="CR2827" s="104"/>
      <c r="CS2827" s="104"/>
      <c r="CT2827" s="104"/>
      <c r="CU2827" s="104"/>
      <c r="CV2827" s="104"/>
      <c r="CW2827" s="104"/>
      <c r="CX2827" s="104"/>
      <c r="CY2827" s="104"/>
      <c r="CZ2827" s="104"/>
      <c r="DA2827" s="104"/>
      <c r="DB2827" s="104"/>
      <c r="DC2827" s="104"/>
      <c r="DD2827" s="104"/>
      <c r="DE2827" s="104"/>
      <c r="DF2827" s="104"/>
      <c r="DG2827" s="104"/>
      <c r="DH2827" s="104"/>
      <c r="DI2827" s="104"/>
      <c r="DJ2827" s="107"/>
    </row>
    <row r="2828" spans="1:114" x14ac:dyDescent="0.2">
      <c r="A2828" s="102"/>
      <c r="B2828" s="103"/>
      <c r="C2828" s="104"/>
      <c r="D2828" s="104"/>
      <c r="E2828" s="104"/>
      <c r="F2828" s="104"/>
      <c r="G2828" s="104"/>
      <c r="H2828" s="104"/>
      <c r="I2828" s="104"/>
      <c r="J2828" s="104"/>
      <c r="K2828" s="104"/>
      <c r="L2828" s="104"/>
      <c r="M2828" s="104"/>
      <c r="N2828" s="104"/>
      <c r="O2828" s="104"/>
      <c r="P2828" s="104"/>
      <c r="Q2828" s="131"/>
      <c r="R2828" s="104"/>
      <c r="S2828" s="116"/>
      <c r="T2828" s="116"/>
      <c r="U2828" s="116"/>
      <c r="V2828" s="116"/>
      <c r="W2828" s="116"/>
      <c r="X2828" s="116"/>
      <c r="Y2828" s="130"/>
      <c r="Z2828" s="104"/>
      <c r="AA2828" s="104"/>
      <c r="AB2828" s="104"/>
      <c r="AC2828" s="104"/>
      <c r="AD2828" s="104"/>
      <c r="AE2828" s="104"/>
      <c r="AF2828" s="104"/>
      <c r="AG2828" s="104"/>
      <c r="AH2828" s="104"/>
      <c r="AI2828" s="104"/>
      <c r="AJ2828" s="104"/>
      <c r="AK2828" s="104"/>
      <c r="AL2828" s="104"/>
      <c r="AM2828" s="104"/>
      <c r="AN2828" s="104"/>
      <c r="AO2828" s="104"/>
      <c r="AP2828" s="104"/>
      <c r="AQ2828" s="104"/>
      <c r="AR2828" s="104"/>
      <c r="AS2828" s="104"/>
      <c r="AT2828" s="104"/>
      <c r="AU2828" s="104"/>
      <c r="AV2828" s="104"/>
      <c r="AW2828" s="104"/>
      <c r="AX2828" s="104"/>
      <c r="AY2828" s="104"/>
      <c r="AZ2828" s="104"/>
      <c r="BA2828" s="104"/>
      <c r="BB2828" s="104"/>
      <c r="BC2828" s="104"/>
      <c r="BD2828" s="104"/>
      <c r="BE2828" s="104"/>
      <c r="BF2828" s="104"/>
      <c r="BG2828" s="104"/>
      <c r="BH2828" s="104"/>
      <c r="BI2828" s="104"/>
      <c r="BJ2828" s="104"/>
      <c r="BK2828" s="104"/>
      <c r="BL2828" s="104"/>
      <c r="BM2828" s="104"/>
      <c r="BN2828" s="104"/>
      <c r="BO2828" s="104"/>
      <c r="BP2828" s="104"/>
      <c r="BQ2828" s="104"/>
      <c r="BR2828" s="104"/>
      <c r="BS2828" s="104"/>
      <c r="BT2828" s="104"/>
      <c r="BU2828" s="104"/>
      <c r="BV2828" s="104"/>
      <c r="BW2828" s="104"/>
      <c r="BX2828" s="104"/>
      <c r="BY2828" s="104"/>
      <c r="BZ2828" s="104"/>
      <c r="CA2828" s="104"/>
      <c r="CB2828" s="104"/>
      <c r="CC2828" s="104"/>
      <c r="CD2828" s="104"/>
      <c r="CE2828" s="104"/>
      <c r="CF2828" s="104"/>
      <c r="CG2828" s="104"/>
      <c r="CH2828" s="104"/>
      <c r="CI2828" s="104"/>
      <c r="CJ2828" s="104"/>
      <c r="CK2828" s="104"/>
      <c r="CL2828" s="104"/>
      <c r="CM2828" s="104"/>
      <c r="CN2828" s="104"/>
      <c r="CO2828" s="104"/>
      <c r="CP2828" s="104"/>
      <c r="CQ2828" s="104"/>
      <c r="CR2828" s="104"/>
      <c r="CS2828" s="104"/>
      <c r="CT2828" s="104"/>
      <c r="CU2828" s="104"/>
      <c r="CV2828" s="104"/>
      <c r="CW2828" s="104"/>
      <c r="CX2828" s="104"/>
      <c r="CY2828" s="104"/>
      <c r="CZ2828" s="104"/>
      <c r="DA2828" s="104"/>
      <c r="DB2828" s="104"/>
      <c r="DC2828" s="104"/>
      <c r="DD2828" s="104"/>
      <c r="DE2828" s="104"/>
      <c r="DF2828" s="104"/>
      <c r="DG2828" s="104"/>
      <c r="DH2828" s="104"/>
      <c r="DI2828" s="104"/>
      <c r="DJ2828" s="107"/>
    </row>
    <row r="2829" spans="1:114" x14ac:dyDescent="0.2">
      <c r="A2829" s="102"/>
      <c r="B2829" s="103"/>
      <c r="C2829" s="104"/>
      <c r="D2829" s="104"/>
      <c r="E2829" s="104"/>
      <c r="F2829" s="104"/>
      <c r="G2829" s="104"/>
      <c r="H2829" s="104"/>
      <c r="I2829" s="104"/>
      <c r="J2829" s="104"/>
      <c r="K2829" s="104"/>
      <c r="L2829" s="104"/>
      <c r="M2829" s="104"/>
      <c r="N2829" s="104"/>
      <c r="O2829" s="104"/>
      <c r="P2829" s="104"/>
      <c r="Q2829" s="131"/>
      <c r="R2829" s="104"/>
      <c r="S2829" s="116"/>
      <c r="T2829" s="116"/>
      <c r="U2829" s="116"/>
      <c r="V2829" s="116"/>
      <c r="W2829" s="116"/>
      <c r="X2829" s="116"/>
      <c r="Y2829" s="130"/>
      <c r="Z2829" s="104"/>
      <c r="AA2829" s="104"/>
      <c r="AB2829" s="104"/>
      <c r="AC2829" s="104"/>
      <c r="AD2829" s="104"/>
      <c r="AE2829" s="104"/>
      <c r="AF2829" s="104"/>
      <c r="AG2829" s="104"/>
      <c r="AH2829" s="104"/>
      <c r="AI2829" s="104"/>
      <c r="AJ2829" s="104"/>
      <c r="AK2829" s="104"/>
      <c r="AL2829" s="104"/>
      <c r="AM2829" s="104"/>
      <c r="AN2829" s="104"/>
      <c r="AO2829" s="104"/>
      <c r="AP2829" s="104"/>
      <c r="AQ2829" s="104"/>
      <c r="AR2829" s="104"/>
      <c r="AS2829" s="104"/>
      <c r="AT2829" s="104"/>
      <c r="AU2829" s="104"/>
      <c r="AV2829" s="104"/>
      <c r="AW2829" s="104"/>
      <c r="AX2829" s="104"/>
      <c r="AY2829" s="104"/>
      <c r="AZ2829" s="104"/>
      <c r="BA2829" s="104"/>
      <c r="BB2829" s="104"/>
      <c r="BC2829" s="104"/>
      <c r="BD2829" s="104"/>
      <c r="BE2829" s="104"/>
      <c r="BF2829" s="104"/>
      <c r="BG2829" s="104"/>
      <c r="BH2829" s="104"/>
      <c r="BI2829" s="104"/>
      <c r="BJ2829" s="104"/>
      <c r="BK2829" s="104"/>
      <c r="BL2829" s="104"/>
      <c r="BM2829" s="104"/>
      <c r="BN2829" s="104"/>
      <c r="BO2829" s="104"/>
      <c r="BP2829" s="104"/>
      <c r="BQ2829" s="104"/>
      <c r="BR2829" s="104"/>
      <c r="BS2829" s="104"/>
      <c r="BT2829" s="104"/>
      <c r="BU2829" s="104"/>
      <c r="BV2829" s="104"/>
      <c r="BW2829" s="104"/>
      <c r="BX2829" s="104"/>
      <c r="BY2829" s="104"/>
      <c r="BZ2829" s="104"/>
      <c r="CA2829" s="104"/>
      <c r="CB2829" s="104"/>
      <c r="CC2829" s="104"/>
      <c r="CD2829" s="104"/>
      <c r="CE2829" s="104"/>
      <c r="CF2829" s="104"/>
      <c r="CG2829" s="104"/>
      <c r="CH2829" s="104"/>
      <c r="CI2829" s="104"/>
      <c r="CJ2829" s="104"/>
      <c r="CK2829" s="104"/>
      <c r="CL2829" s="104"/>
      <c r="CM2829" s="104"/>
      <c r="CN2829" s="104"/>
      <c r="CO2829" s="104"/>
      <c r="CP2829" s="104"/>
      <c r="CQ2829" s="104"/>
      <c r="CR2829" s="104"/>
      <c r="CS2829" s="104"/>
      <c r="CT2829" s="104"/>
      <c r="CU2829" s="104"/>
      <c r="CV2829" s="104"/>
      <c r="CW2829" s="104"/>
      <c r="CX2829" s="104"/>
      <c r="CY2829" s="104"/>
      <c r="CZ2829" s="104"/>
      <c r="DA2829" s="104"/>
      <c r="DB2829" s="104"/>
      <c r="DC2829" s="104"/>
      <c r="DD2829" s="104"/>
      <c r="DE2829" s="104"/>
      <c r="DF2829" s="104"/>
      <c r="DG2829" s="104"/>
      <c r="DH2829" s="104"/>
      <c r="DI2829" s="104"/>
      <c r="DJ2829" s="107"/>
    </row>
    <row r="2830" spans="1:114" x14ac:dyDescent="0.2">
      <c r="A2830" s="102"/>
      <c r="B2830" s="103"/>
      <c r="C2830" s="104"/>
      <c r="D2830" s="104"/>
      <c r="E2830" s="104"/>
      <c r="F2830" s="104"/>
      <c r="G2830" s="104"/>
      <c r="H2830" s="104"/>
      <c r="I2830" s="104"/>
      <c r="J2830" s="104"/>
      <c r="K2830" s="104"/>
      <c r="L2830" s="104"/>
      <c r="M2830" s="104"/>
      <c r="N2830" s="104"/>
      <c r="O2830" s="104"/>
      <c r="P2830" s="104"/>
      <c r="Q2830" s="131"/>
      <c r="R2830" s="104"/>
      <c r="S2830" s="116"/>
      <c r="T2830" s="116"/>
      <c r="U2830" s="116"/>
      <c r="V2830" s="116"/>
      <c r="W2830" s="116"/>
      <c r="X2830" s="116"/>
      <c r="Y2830" s="130"/>
      <c r="Z2830" s="104"/>
      <c r="AA2830" s="104"/>
      <c r="AB2830" s="104"/>
      <c r="AC2830" s="104"/>
      <c r="AD2830" s="104"/>
      <c r="AE2830" s="104"/>
      <c r="AF2830" s="104"/>
      <c r="AG2830" s="104"/>
      <c r="AH2830" s="104"/>
      <c r="AI2830" s="104"/>
      <c r="AJ2830" s="104"/>
      <c r="AK2830" s="104"/>
      <c r="AL2830" s="104"/>
      <c r="AM2830" s="104"/>
      <c r="AN2830" s="104"/>
      <c r="AO2830" s="104"/>
      <c r="AP2830" s="104"/>
      <c r="AQ2830" s="104"/>
      <c r="AR2830" s="104"/>
      <c r="AS2830" s="104"/>
      <c r="AT2830" s="104"/>
      <c r="AU2830" s="104"/>
      <c r="AV2830" s="104"/>
      <c r="AW2830" s="104"/>
      <c r="AX2830" s="104"/>
      <c r="AY2830" s="104"/>
      <c r="AZ2830" s="104"/>
      <c r="BA2830" s="104"/>
      <c r="BB2830" s="104"/>
      <c r="BC2830" s="104"/>
      <c r="BD2830" s="104"/>
      <c r="BE2830" s="104"/>
      <c r="BF2830" s="104"/>
      <c r="BG2830" s="104"/>
      <c r="BH2830" s="104"/>
      <c r="BI2830" s="104"/>
      <c r="BJ2830" s="104"/>
      <c r="BK2830" s="104"/>
      <c r="BL2830" s="104"/>
      <c r="BM2830" s="104"/>
      <c r="BN2830" s="104"/>
      <c r="BO2830" s="104"/>
      <c r="BP2830" s="104"/>
      <c r="BQ2830" s="104"/>
      <c r="BR2830" s="104"/>
      <c r="BS2830" s="104"/>
      <c r="BT2830" s="104"/>
      <c r="BU2830" s="104"/>
      <c r="BV2830" s="104"/>
      <c r="BW2830" s="104"/>
      <c r="BX2830" s="104"/>
      <c r="BY2830" s="104"/>
      <c r="BZ2830" s="104"/>
      <c r="CA2830" s="104"/>
      <c r="CB2830" s="104"/>
      <c r="CC2830" s="104"/>
      <c r="CD2830" s="104"/>
      <c r="CE2830" s="104"/>
      <c r="CF2830" s="104"/>
      <c r="CG2830" s="104"/>
      <c r="CH2830" s="104"/>
      <c r="CI2830" s="104"/>
      <c r="CJ2830" s="104"/>
      <c r="CK2830" s="104"/>
      <c r="CL2830" s="104"/>
      <c r="CM2830" s="104"/>
      <c r="CN2830" s="104"/>
      <c r="CO2830" s="104"/>
      <c r="CP2830" s="104"/>
      <c r="CQ2830" s="104"/>
      <c r="CR2830" s="104"/>
      <c r="CS2830" s="104"/>
      <c r="CT2830" s="104"/>
      <c r="CU2830" s="104"/>
      <c r="CV2830" s="104"/>
      <c r="CW2830" s="104"/>
      <c r="CX2830" s="104"/>
      <c r="CY2830" s="104"/>
      <c r="CZ2830" s="104"/>
      <c r="DA2830" s="104"/>
      <c r="DB2830" s="104"/>
      <c r="DC2830" s="104"/>
      <c r="DD2830" s="104"/>
      <c r="DE2830" s="104"/>
      <c r="DF2830" s="104"/>
      <c r="DG2830" s="104"/>
      <c r="DH2830" s="104"/>
      <c r="DI2830" s="104"/>
      <c r="DJ2830" s="107"/>
    </row>
    <row r="2831" spans="1:114" x14ac:dyDescent="0.2">
      <c r="A2831" s="102"/>
      <c r="B2831" s="103"/>
      <c r="C2831" s="104"/>
      <c r="D2831" s="104"/>
      <c r="E2831" s="104"/>
      <c r="F2831" s="104"/>
      <c r="G2831" s="104"/>
      <c r="H2831" s="104"/>
      <c r="I2831" s="104"/>
      <c r="J2831" s="104"/>
      <c r="K2831" s="104"/>
      <c r="L2831" s="104"/>
      <c r="M2831" s="104"/>
      <c r="N2831" s="104"/>
      <c r="O2831" s="104"/>
      <c r="P2831" s="104"/>
      <c r="Q2831" s="131"/>
      <c r="R2831" s="104"/>
      <c r="S2831" s="116"/>
      <c r="T2831" s="116"/>
      <c r="U2831" s="116"/>
      <c r="V2831" s="116"/>
      <c r="W2831" s="116"/>
      <c r="X2831" s="116"/>
      <c r="Y2831" s="130"/>
      <c r="Z2831" s="104"/>
      <c r="AA2831" s="104"/>
      <c r="AB2831" s="104"/>
      <c r="AC2831" s="104"/>
      <c r="AD2831" s="104"/>
      <c r="AE2831" s="104"/>
      <c r="AF2831" s="104"/>
      <c r="AG2831" s="104"/>
      <c r="AH2831" s="104"/>
      <c r="AI2831" s="104"/>
      <c r="AJ2831" s="104"/>
      <c r="AK2831" s="104"/>
      <c r="AL2831" s="104"/>
      <c r="AM2831" s="104"/>
      <c r="AN2831" s="104"/>
      <c r="AO2831" s="104"/>
      <c r="AP2831" s="104"/>
      <c r="AQ2831" s="104"/>
      <c r="AR2831" s="104"/>
      <c r="AS2831" s="104"/>
      <c r="AT2831" s="104"/>
      <c r="AU2831" s="104"/>
      <c r="AV2831" s="104"/>
      <c r="AW2831" s="104"/>
      <c r="AX2831" s="104"/>
      <c r="AY2831" s="104"/>
      <c r="AZ2831" s="104"/>
      <c r="BA2831" s="104"/>
      <c r="BB2831" s="104"/>
      <c r="BC2831" s="104"/>
      <c r="BD2831" s="104"/>
      <c r="BE2831" s="104"/>
      <c r="BF2831" s="104"/>
      <c r="BG2831" s="104"/>
      <c r="BH2831" s="104"/>
      <c r="BI2831" s="104"/>
      <c r="BJ2831" s="104"/>
      <c r="BK2831" s="104"/>
      <c r="BL2831" s="104"/>
      <c r="BM2831" s="104"/>
      <c r="BN2831" s="104"/>
      <c r="BO2831" s="104"/>
      <c r="BP2831" s="104"/>
      <c r="BQ2831" s="104"/>
      <c r="BR2831" s="104"/>
      <c r="BS2831" s="104"/>
      <c r="BT2831" s="104"/>
      <c r="BU2831" s="104"/>
      <c r="BV2831" s="104"/>
      <c r="BW2831" s="104"/>
      <c r="BX2831" s="104"/>
      <c r="BY2831" s="104"/>
      <c r="BZ2831" s="104"/>
      <c r="CA2831" s="104"/>
      <c r="CB2831" s="104"/>
      <c r="CC2831" s="104"/>
      <c r="CD2831" s="104"/>
      <c r="CE2831" s="104"/>
      <c r="CF2831" s="104"/>
      <c r="CG2831" s="104"/>
      <c r="CH2831" s="104"/>
      <c r="CI2831" s="104"/>
      <c r="CJ2831" s="104"/>
      <c r="CK2831" s="104"/>
      <c r="CL2831" s="104"/>
      <c r="CM2831" s="104"/>
      <c r="CN2831" s="104"/>
      <c r="CO2831" s="104"/>
      <c r="CP2831" s="104"/>
      <c r="CQ2831" s="104"/>
      <c r="CR2831" s="104"/>
      <c r="CS2831" s="104"/>
      <c r="CT2831" s="104"/>
      <c r="CU2831" s="104"/>
      <c r="CV2831" s="104"/>
      <c r="CW2831" s="104"/>
      <c r="CX2831" s="104"/>
      <c r="CY2831" s="104"/>
      <c r="CZ2831" s="104"/>
      <c r="DA2831" s="104"/>
      <c r="DB2831" s="104"/>
      <c r="DC2831" s="104"/>
      <c r="DD2831" s="104"/>
      <c r="DE2831" s="104"/>
      <c r="DF2831" s="104"/>
      <c r="DG2831" s="104"/>
      <c r="DH2831" s="104"/>
      <c r="DI2831" s="104"/>
      <c r="DJ2831" s="107"/>
    </row>
    <row r="2832" spans="1:114" x14ac:dyDescent="0.2">
      <c r="A2832" s="102"/>
      <c r="B2832" s="103"/>
      <c r="C2832" s="104"/>
      <c r="D2832" s="104"/>
      <c r="E2832" s="104"/>
      <c r="F2832" s="104"/>
      <c r="G2832" s="104"/>
      <c r="H2832" s="104"/>
      <c r="I2832" s="104"/>
      <c r="J2832" s="104"/>
      <c r="K2832" s="104"/>
      <c r="L2832" s="104"/>
      <c r="M2832" s="104"/>
      <c r="N2832" s="104"/>
      <c r="O2832" s="104"/>
      <c r="P2832" s="104"/>
      <c r="Q2832" s="131"/>
      <c r="R2832" s="104"/>
      <c r="S2832" s="116"/>
      <c r="T2832" s="116"/>
      <c r="U2832" s="116"/>
      <c r="V2832" s="116"/>
      <c r="W2832" s="116"/>
      <c r="X2832" s="116"/>
      <c r="Y2832" s="130"/>
      <c r="Z2832" s="104"/>
      <c r="AA2832" s="104"/>
      <c r="AB2832" s="104"/>
      <c r="AC2832" s="104"/>
      <c r="AD2832" s="104"/>
      <c r="AE2832" s="104"/>
      <c r="AF2832" s="104"/>
      <c r="AG2832" s="104"/>
      <c r="AH2832" s="104"/>
      <c r="AI2832" s="104"/>
      <c r="AJ2832" s="104"/>
      <c r="AK2832" s="104"/>
      <c r="AL2832" s="104"/>
      <c r="AM2832" s="104"/>
      <c r="AN2832" s="104"/>
      <c r="AO2832" s="104"/>
      <c r="AP2832" s="104"/>
      <c r="AQ2832" s="104"/>
      <c r="AR2832" s="104"/>
      <c r="AS2832" s="104"/>
      <c r="AT2832" s="104"/>
      <c r="AU2832" s="104"/>
      <c r="AV2832" s="104"/>
      <c r="AW2832" s="104"/>
      <c r="AX2832" s="104"/>
      <c r="AY2832" s="104"/>
      <c r="AZ2832" s="104"/>
      <c r="BA2832" s="104"/>
      <c r="BB2832" s="104"/>
      <c r="BC2832" s="104"/>
      <c r="BD2832" s="104"/>
      <c r="BE2832" s="104"/>
      <c r="BF2832" s="104"/>
      <c r="BG2832" s="104"/>
      <c r="BH2832" s="104"/>
      <c r="BI2832" s="104"/>
      <c r="BJ2832" s="104"/>
      <c r="BK2832" s="104"/>
      <c r="BL2832" s="104"/>
      <c r="BM2832" s="104"/>
      <c r="BN2832" s="104"/>
      <c r="BO2832" s="104"/>
      <c r="BP2832" s="104"/>
      <c r="BQ2832" s="104"/>
      <c r="BR2832" s="104"/>
      <c r="BS2832" s="104"/>
      <c r="BT2832" s="104"/>
      <c r="BU2832" s="104"/>
      <c r="BV2832" s="104"/>
      <c r="BW2832" s="104"/>
      <c r="BX2832" s="104"/>
      <c r="BY2832" s="104"/>
      <c r="BZ2832" s="104"/>
      <c r="CA2832" s="104"/>
      <c r="CB2832" s="104"/>
      <c r="CC2832" s="104"/>
      <c r="CD2832" s="104"/>
      <c r="CE2832" s="104"/>
      <c r="CF2832" s="104"/>
      <c r="CG2832" s="104"/>
      <c r="CH2832" s="104"/>
      <c r="CI2832" s="104"/>
      <c r="CJ2832" s="104"/>
      <c r="CK2832" s="104"/>
      <c r="CL2832" s="104"/>
      <c r="CM2832" s="104"/>
      <c r="CN2832" s="104"/>
      <c r="CO2832" s="104"/>
      <c r="CP2832" s="104"/>
      <c r="CQ2832" s="104"/>
      <c r="CR2832" s="104"/>
      <c r="CS2832" s="104"/>
      <c r="CT2832" s="104"/>
      <c r="CU2832" s="104"/>
      <c r="CV2832" s="104"/>
      <c r="CW2832" s="104"/>
      <c r="CX2832" s="104"/>
      <c r="CY2832" s="104"/>
      <c r="CZ2832" s="104"/>
      <c r="DA2832" s="104"/>
      <c r="DB2832" s="104"/>
      <c r="DC2832" s="104"/>
      <c r="DD2832" s="104"/>
      <c r="DE2832" s="104"/>
      <c r="DF2832" s="104"/>
      <c r="DG2832" s="104"/>
      <c r="DH2832" s="104"/>
      <c r="DI2832" s="104"/>
      <c r="DJ2832" s="107"/>
    </row>
    <row r="2833" spans="1:114" x14ac:dyDescent="0.2">
      <c r="A2833" s="102"/>
      <c r="B2833" s="103"/>
      <c r="C2833" s="104"/>
      <c r="D2833" s="104"/>
      <c r="E2833" s="104"/>
      <c r="F2833" s="104"/>
      <c r="G2833" s="104"/>
      <c r="H2833" s="104"/>
      <c r="I2833" s="104"/>
      <c r="J2833" s="104"/>
      <c r="K2833" s="104"/>
      <c r="L2833" s="104"/>
      <c r="M2833" s="104"/>
      <c r="N2833" s="104"/>
      <c r="O2833" s="104"/>
      <c r="P2833" s="104"/>
      <c r="Q2833" s="131"/>
      <c r="R2833" s="104"/>
      <c r="S2833" s="116"/>
      <c r="T2833" s="116"/>
      <c r="U2833" s="116"/>
      <c r="V2833" s="116"/>
      <c r="W2833" s="116"/>
      <c r="X2833" s="116"/>
      <c r="Y2833" s="130"/>
      <c r="Z2833" s="104"/>
      <c r="AA2833" s="104"/>
      <c r="AB2833" s="104"/>
      <c r="AC2833" s="104"/>
      <c r="AD2833" s="104"/>
      <c r="AE2833" s="104"/>
      <c r="AF2833" s="104"/>
      <c r="AG2833" s="104"/>
      <c r="AH2833" s="104"/>
      <c r="AI2833" s="104"/>
      <c r="AJ2833" s="104"/>
      <c r="AK2833" s="104"/>
      <c r="AL2833" s="104"/>
      <c r="AM2833" s="104"/>
      <c r="AN2833" s="104"/>
      <c r="AO2833" s="104"/>
      <c r="AP2833" s="104"/>
      <c r="AQ2833" s="104"/>
      <c r="AR2833" s="104"/>
      <c r="AS2833" s="104"/>
      <c r="AT2833" s="104"/>
      <c r="AU2833" s="104"/>
      <c r="AV2833" s="104"/>
      <c r="AW2833" s="104"/>
      <c r="AX2833" s="104"/>
      <c r="AY2833" s="104"/>
      <c r="AZ2833" s="104"/>
      <c r="BA2833" s="104"/>
      <c r="BB2833" s="104"/>
      <c r="BC2833" s="104"/>
      <c r="BD2833" s="104"/>
      <c r="BE2833" s="104"/>
      <c r="BF2833" s="104"/>
      <c r="BG2833" s="104"/>
      <c r="BH2833" s="104"/>
      <c r="BI2833" s="104"/>
      <c r="BJ2833" s="104"/>
      <c r="BK2833" s="104"/>
      <c r="BL2833" s="104"/>
      <c r="BM2833" s="104"/>
      <c r="BN2833" s="104"/>
      <c r="BO2833" s="104"/>
      <c r="BP2833" s="104"/>
      <c r="BQ2833" s="104"/>
      <c r="BR2833" s="104"/>
      <c r="BS2833" s="104"/>
      <c r="BT2833" s="104"/>
      <c r="BU2833" s="104"/>
      <c r="BV2833" s="104"/>
      <c r="BW2833" s="104"/>
      <c r="BX2833" s="104"/>
      <c r="BY2833" s="104"/>
      <c r="BZ2833" s="104"/>
      <c r="CA2833" s="104"/>
      <c r="CB2833" s="104"/>
      <c r="CC2833" s="104"/>
      <c r="CD2833" s="104"/>
      <c r="CE2833" s="104"/>
      <c r="CF2833" s="104"/>
      <c r="CG2833" s="104"/>
      <c r="CH2833" s="104"/>
      <c r="CI2833" s="104"/>
      <c r="CJ2833" s="104"/>
      <c r="CK2833" s="104"/>
      <c r="CL2833" s="104"/>
      <c r="CM2833" s="104"/>
      <c r="CN2833" s="104"/>
      <c r="CO2833" s="104"/>
      <c r="CP2833" s="104"/>
      <c r="CQ2833" s="104"/>
      <c r="CR2833" s="104"/>
      <c r="CS2833" s="104"/>
      <c r="CT2833" s="104"/>
      <c r="CU2833" s="104"/>
      <c r="CV2833" s="104"/>
      <c r="CW2833" s="104"/>
      <c r="CX2833" s="104"/>
      <c r="CY2833" s="104"/>
      <c r="CZ2833" s="104"/>
      <c r="DA2833" s="104"/>
      <c r="DB2833" s="104"/>
      <c r="DC2833" s="104"/>
      <c r="DD2833" s="104"/>
      <c r="DE2833" s="104"/>
      <c r="DF2833" s="104"/>
      <c r="DG2833" s="104"/>
      <c r="DH2833" s="104"/>
      <c r="DI2833" s="104"/>
      <c r="DJ2833" s="107"/>
    </row>
    <row r="2834" spans="1:114" x14ac:dyDescent="0.2">
      <c r="A2834" s="102"/>
      <c r="B2834" s="103"/>
      <c r="C2834" s="104"/>
      <c r="D2834" s="104"/>
      <c r="E2834" s="104"/>
      <c r="F2834" s="104"/>
      <c r="G2834" s="104"/>
      <c r="H2834" s="104"/>
      <c r="I2834" s="104"/>
      <c r="J2834" s="104"/>
      <c r="K2834" s="104"/>
      <c r="L2834" s="104"/>
      <c r="M2834" s="104"/>
      <c r="N2834" s="104"/>
      <c r="O2834" s="104"/>
      <c r="P2834" s="104"/>
      <c r="Q2834" s="131"/>
      <c r="R2834" s="104"/>
      <c r="S2834" s="116"/>
      <c r="T2834" s="116"/>
      <c r="U2834" s="116"/>
      <c r="V2834" s="116"/>
      <c r="W2834" s="116"/>
      <c r="X2834" s="116"/>
      <c r="Y2834" s="130"/>
      <c r="Z2834" s="104"/>
      <c r="AA2834" s="104"/>
      <c r="AB2834" s="104"/>
      <c r="AC2834" s="104"/>
      <c r="AD2834" s="104"/>
      <c r="AE2834" s="104"/>
      <c r="AF2834" s="104"/>
      <c r="AG2834" s="104"/>
      <c r="AH2834" s="104"/>
      <c r="AI2834" s="104"/>
      <c r="AJ2834" s="104"/>
      <c r="AK2834" s="104"/>
      <c r="AL2834" s="104"/>
      <c r="AM2834" s="104"/>
      <c r="AN2834" s="104"/>
      <c r="AO2834" s="104"/>
      <c r="AP2834" s="104"/>
      <c r="AQ2834" s="104"/>
      <c r="AR2834" s="104"/>
      <c r="AS2834" s="104"/>
      <c r="AT2834" s="104"/>
      <c r="AU2834" s="104"/>
      <c r="AV2834" s="104"/>
      <c r="AW2834" s="104"/>
      <c r="AX2834" s="104"/>
      <c r="AY2834" s="104"/>
      <c r="AZ2834" s="104"/>
      <c r="BA2834" s="104"/>
      <c r="BB2834" s="104"/>
      <c r="BC2834" s="104"/>
      <c r="BD2834" s="104"/>
      <c r="BE2834" s="104"/>
      <c r="BF2834" s="104"/>
      <c r="BG2834" s="104"/>
      <c r="BH2834" s="104"/>
      <c r="BI2834" s="104"/>
      <c r="BJ2834" s="104"/>
      <c r="BK2834" s="104"/>
      <c r="BL2834" s="104"/>
      <c r="BM2834" s="104"/>
      <c r="BN2834" s="104"/>
      <c r="BO2834" s="104"/>
      <c r="BP2834" s="104"/>
      <c r="BQ2834" s="104"/>
      <c r="BR2834" s="104"/>
      <c r="BS2834" s="104"/>
      <c r="BT2834" s="104"/>
      <c r="BU2834" s="104"/>
      <c r="BV2834" s="104"/>
      <c r="BW2834" s="104"/>
      <c r="BX2834" s="104"/>
      <c r="BY2834" s="104"/>
      <c r="BZ2834" s="104"/>
      <c r="CA2834" s="104"/>
      <c r="CB2834" s="104"/>
      <c r="CC2834" s="104"/>
      <c r="CD2834" s="104"/>
      <c r="CE2834" s="104"/>
      <c r="CF2834" s="104"/>
      <c r="CG2834" s="104"/>
      <c r="CH2834" s="104"/>
      <c r="CI2834" s="104"/>
      <c r="CJ2834" s="104"/>
      <c r="CK2834" s="104"/>
      <c r="CL2834" s="104"/>
      <c r="CM2834" s="104"/>
      <c r="CN2834" s="104"/>
      <c r="CO2834" s="104"/>
      <c r="CP2834" s="104"/>
      <c r="CQ2834" s="104"/>
      <c r="CR2834" s="104"/>
      <c r="CS2834" s="104"/>
      <c r="CT2834" s="104"/>
      <c r="CU2834" s="104"/>
      <c r="CV2834" s="104"/>
      <c r="CW2834" s="104"/>
      <c r="CX2834" s="104"/>
      <c r="CY2834" s="104"/>
      <c r="CZ2834" s="104"/>
      <c r="DA2834" s="104"/>
      <c r="DB2834" s="104"/>
      <c r="DC2834" s="104"/>
      <c r="DD2834" s="104"/>
      <c r="DE2834" s="104"/>
      <c r="DF2834" s="104"/>
      <c r="DG2834" s="104"/>
      <c r="DH2834" s="104"/>
      <c r="DI2834" s="104"/>
      <c r="DJ2834" s="107"/>
    </row>
    <row r="2835" spans="1:114" x14ac:dyDescent="0.2">
      <c r="A2835" s="102"/>
      <c r="B2835" s="103"/>
      <c r="C2835" s="104"/>
      <c r="D2835" s="104"/>
      <c r="E2835" s="104"/>
      <c r="F2835" s="104"/>
      <c r="G2835" s="104"/>
      <c r="H2835" s="104"/>
      <c r="I2835" s="104"/>
      <c r="J2835" s="104"/>
      <c r="K2835" s="104"/>
      <c r="L2835" s="104"/>
      <c r="M2835" s="104"/>
      <c r="N2835" s="104"/>
      <c r="O2835" s="104"/>
      <c r="P2835" s="104"/>
      <c r="Q2835" s="131"/>
      <c r="R2835" s="104"/>
      <c r="S2835" s="116"/>
      <c r="T2835" s="116"/>
      <c r="U2835" s="116"/>
      <c r="V2835" s="116"/>
      <c r="W2835" s="116"/>
      <c r="X2835" s="116"/>
      <c r="Y2835" s="130"/>
      <c r="Z2835" s="104"/>
      <c r="AA2835" s="104"/>
      <c r="AB2835" s="104"/>
      <c r="AC2835" s="104"/>
      <c r="AD2835" s="104"/>
      <c r="AE2835" s="104"/>
      <c r="AF2835" s="104"/>
      <c r="AG2835" s="104"/>
      <c r="AH2835" s="104"/>
      <c r="AI2835" s="104"/>
      <c r="AJ2835" s="104"/>
      <c r="AK2835" s="104"/>
      <c r="AL2835" s="104"/>
      <c r="AM2835" s="104"/>
      <c r="AN2835" s="104"/>
      <c r="AO2835" s="104"/>
      <c r="AP2835" s="104"/>
      <c r="AQ2835" s="104"/>
      <c r="AR2835" s="104"/>
      <c r="AS2835" s="104"/>
      <c r="AT2835" s="104"/>
      <c r="AU2835" s="104"/>
      <c r="AV2835" s="104"/>
      <c r="AW2835" s="104"/>
      <c r="AX2835" s="104"/>
      <c r="AY2835" s="104"/>
      <c r="AZ2835" s="104"/>
      <c r="BA2835" s="104"/>
      <c r="BB2835" s="104"/>
      <c r="BC2835" s="104"/>
      <c r="BD2835" s="104"/>
      <c r="BE2835" s="104"/>
      <c r="BF2835" s="104"/>
      <c r="BG2835" s="104"/>
      <c r="BH2835" s="104"/>
      <c r="BI2835" s="104"/>
      <c r="BJ2835" s="104"/>
      <c r="BK2835" s="104"/>
      <c r="BL2835" s="104"/>
      <c r="BM2835" s="104"/>
      <c r="BN2835" s="104"/>
      <c r="BO2835" s="104"/>
      <c r="BP2835" s="104"/>
      <c r="BQ2835" s="104"/>
      <c r="BR2835" s="104"/>
      <c r="BS2835" s="104"/>
      <c r="BT2835" s="104"/>
      <c r="BU2835" s="104"/>
      <c r="BV2835" s="104"/>
      <c r="BW2835" s="104"/>
      <c r="BX2835" s="104"/>
      <c r="BY2835" s="104"/>
      <c r="BZ2835" s="104"/>
      <c r="CA2835" s="104"/>
      <c r="CB2835" s="104"/>
      <c r="CC2835" s="104"/>
      <c r="CD2835" s="104"/>
      <c r="CE2835" s="104"/>
      <c r="CF2835" s="104"/>
      <c r="CG2835" s="104"/>
      <c r="CH2835" s="104"/>
      <c r="CI2835" s="104"/>
      <c r="CJ2835" s="104"/>
      <c r="CK2835" s="104"/>
      <c r="CL2835" s="104"/>
      <c r="CM2835" s="104"/>
      <c r="CN2835" s="104"/>
      <c r="CO2835" s="104"/>
      <c r="CP2835" s="104"/>
      <c r="CQ2835" s="104"/>
      <c r="CR2835" s="104"/>
      <c r="CS2835" s="104"/>
      <c r="CT2835" s="104"/>
      <c r="CU2835" s="104"/>
      <c r="CV2835" s="104"/>
      <c r="CW2835" s="104"/>
      <c r="CX2835" s="104"/>
      <c r="CY2835" s="104"/>
      <c r="CZ2835" s="104"/>
      <c r="DA2835" s="104"/>
      <c r="DB2835" s="104"/>
      <c r="DC2835" s="104"/>
      <c r="DD2835" s="104"/>
      <c r="DE2835" s="104"/>
      <c r="DF2835" s="104"/>
      <c r="DG2835" s="104"/>
      <c r="DH2835" s="104"/>
      <c r="DI2835" s="104"/>
      <c r="DJ2835" s="107"/>
    </row>
    <row r="2836" spans="1:114" x14ac:dyDescent="0.2">
      <c r="A2836" s="102"/>
      <c r="B2836" s="103"/>
      <c r="C2836" s="104"/>
      <c r="D2836" s="104"/>
      <c r="E2836" s="104"/>
      <c r="F2836" s="104"/>
      <c r="G2836" s="104"/>
      <c r="H2836" s="104"/>
      <c r="I2836" s="104"/>
      <c r="J2836" s="104"/>
      <c r="K2836" s="104"/>
      <c r="L2836" s="104"/>
      <c r="M2836" s="104"/>
      <c r="N2836" s="104"/>
      <c r="O2836" s="104"/>
      <c r="P2836" s="104"/>
      <c r="Q2836" s="131"/>
      <c r="R2836" s="104"/>
      <c r="S2836" s="116"/>
      <c r="T2836" s="116"/>
      <c r="U2836" s="116"/>
      <c r="V2836" s="116"/>
      <c r="W2836" s="116"/>
      <c r="X2836" s="116"/>
      <c r="Y2836" s="130"/>
      <c r="Z2836" s="104"/>
      <c r="AA2836" s="104"/>
      <c r="AB2836" s="104"/>
      <c r="AC2836" s="104"/>
      <c r="AD2836" s="104"/>
      <c r="AE2836" s="104"/>
      <c r="AF2836" s="104"/>
      <c r="AG2836" s="104"/>
      <c r="AH2836" s="104"/>
      <c r="AI2836" s="104"/>
      <c r="AJ2836" s="104"/>
      <c r="AK2836" s="104"/>
      <c r="AL2836" s="104"/>
      <c r="AM2836" s="104"/>
      <c r="AN2836" s="104"/>
      <c r="AO2836" s="104"/>
      <c r="AP2836" s="104"/>
      <c r="AQ2836" s="104"/>
      <c r="AR2836" s="104"/>
      <c r="AS2836" s="104"/>
      <c r="AT2836" s="104"/>
      <c r="AU2836" s="104"/>
      <c r="AV2836" s="104"/>
      <c r="AW2836" s="104"/>
      <c r="AX2836" s="104"/>
      <c r="AY2836" s="104"/>
      <c r="AZ2836" s="104"/>
      <c r="BA2836" s="104"/>
      <c r="BB2836" s="104"/>
      <c r="BC2836" s="104"/>
      <c r="BD2836" s="104"/>
      <c r="BE2836" s="104"/>
      <c r="BF2836" s="104"/>
      <c r="BG2836" s="104"/>
      <c r="BH2836" s="104"/>
      <c r="BI2836" s="104"/>
      <c r="BJ2836" s="104"/>
      <c r="BK2836" s="104"/>
      <c r="BL2836" s="104"/>
      <c r="BM2836" s="104"/>
      <c r="BN2836" s="104"/>
      <c r="BO2836" s="104"/>
      <c r="BP2836" s="104"/>
      <c r="BQ2836" s="104"/>
      <c r="BR2836" s="104"/>
      <c r="BS2836" s="104"/>
      <c r="BT2836" s="104"/>
      <c r="BU2836" s="104"/>
      <c r="BV2836" s="104"/>
      <c r="BW2836" s="104"/>
      <c r="BX2836" s="104"/>
      <c r="BY2836" s="104"/>
      <c r="BZ2836" s="104"/>
      <c r="CA2836" s="104"/>
      <c r="CB2836" s="104"/>
      <c r="CC2836" s="104"/>
      <c r="CD2836" s="104"/>
      <c r="CE2836" s="104"/>
      <c r="CF2836" s="104"/>
      <c r="CG2836" s="104"/>
      <c r="CH2836" s="104"/>
      <c r="CI2836" s="104"/>
      <c r="CJ2836" s="104"/>
      <c r="CK2836" s="104"/>
      <c r="CL2836" s="104"/>
      <c r="CM2836" s="104"/>
      <c r="CN2836" s="104"/>
      <c r="CO2836" s="104"/>
      <c r="CP2836" s="104"/>
      <c r="CQ2836" s="104"/>
      <c r="CR2836" s="104"/>
      <c r="CS2836" s="104"/>
      <c r="CT2836" s="104"/>
      <c r="CU2836" s="104"/>
      <c r="CV2836" s="104"/>
      <c r="CW2836" s="104"/>
      <c r="CX2836" s="104"/>
      <c r="CY2836" s="104"/>
      <c r="CZ2836" s="104"/>
      <c r="DA2836" s="104"/>
      <c r="DB2836" s="104"/>
      <c r="DC2836" s="104"/>
      <c r="DD2836" s="104"/>
      <c r="DE2836" s="104"/>
      <c r="DF2836" s="104"/>
      <c r="DG2836" s="104"/>
      <c r="DH2836" s="104"/>
      <c r="DI2836" s="104"/>
      <c r="DJ2836" s="107"/>
    </row>
    <row r="2837" spans="1:114" x14ac:dyDescent="0.2">
      <c r="A2837" s="102"/>
      <c r="B2837" s="103"/>
      <c r="C2837" s="104"/>
      <c r="D2837" s="104"/>
      <c r="E2837" s="104"/>
      <c r="F2837" s="104"/>
      <c r="G2837" s="104"/>
      <c r="H2837" s="104"/>
      <c r="I2837" s="104"/>
      <c r="J2837" s="104"/>
      <c r="K2837" s="104"/>
      <c r="L2837" s="104"/>
      <c r="M2837" s="104"/>
      <c r="N2837" s="104"/>
      <c r="O2837" s="104"/>
      <c r="P2837" s="104"/>
      <c r="Q2837" s="131"/>
      <c r="R2837" s="104"/>
      <c r="S2837" s="116"/>
      <c r="T2837" s="116"/>
      <c r="U2837" s="116"/>
      <c r="V2837" s="116"/>
      <c r="W2837" s="116"/>
      <c r="X2837" s="116"/>
      <c r="Y2837" s="130"/>
      <c r="Z2837" s="104"/>
      <c r="AA2837" s="104"/>
      <c r="AB2837" s="104"/>
      <c r="AC2837" s="104"/>
      <c r="AD2837" s="104"/>
      <c r="AE2837" s="104"/>
      <c r="AF2837" s="104"/>
      <c r="AG2837" s="104"/>
      <c r="AH2837" s="104"/>
      <c r="AI2837" s="104"/>
      <c r="AJ2837" s="104"/>
      <c r="AK2837" s="104"/>
      <c r="AL2837" s="104"/>
      <c r="AM2837" s="104"/>
      <c r="AN2837" s="104"/>
      <c r="AO2837" s="104"/>
      <c r="AP2837" s="104"/>
      <c r="AQ2837" s="104"/>
      <c r="AR2837" s="104"/>
      <c r="AS2837" s="104"/>
      <c r="AT2837" s="104"/>
      <c r="AU2837" s="104"/>
      <c r="AV2837" s="104"/>
      <c r="AW2837" s="104"/>
      <c r="AX2837" s="104"/>
      <c r="AY2837" s="104"/>
      <c r="AZ2837" s="104"/>
      <c r="BA2837" s="104"/>
      <c r="BB2837" s="104"/>
      <c r="BC2837" s="104"/>
      <c r="BD2837" s="104"/>
      <c r="BE2837" s="104"/>
      <c r="BF2837" s="104"/>
      <c r="BG2837" s="104"/>
      <c r="BH2837" s="104"/>
      <c r="BI2837" s="104"/>
      <c r="BJ2837" s="104"/>
      <c r="BK2837" s="104"/>
      <c r="BL2837" s="104"/>
      <c r="BM2837" s="104"/>
      <c r="BN2837" s="104"/>
      <c r="BO2837" s="104"/>
      <c r="BP2837" s="104"/>
      <c r="BQ2837" s="104"/>
      <c r="BR2837" s="104"/>
      <c r="BS2837" s="104"/>
      <c r="BT2837" s="104"/>
      <c r="BU2837" s="104"/>
      <c r="BV2837" s="104"/>
      <c r="BW2837" s="104"/>
      <c r="BX2837" s="104"/>
      <c r="BY2837" s="104"/>
      <c r="BZ2837" s="104"/>
      <c r="CA2837" s="104"/>
      <c r="CB2837" s="104"/>
      <c r="CC2837" s="104"/>
      <c r="CD2837" s="104"/>
      <c r="CE2837" s="104"/>
      <c r="CF2837" s="104"/>
      <c r="CG2837" s="104"/>
      <c r="CH2837" s="104"/>
      <c r="CI2837" s="104"/>
      <c r="CJ2837" s="104"/>
      <c r="CK2837" s="104"/>
      <c r="CL2837" s="104"/>
      <c r="CM2837" s="104"/>
      <c r="CN2837" s="104"/>
      <c r="CO2837" s="104"/>
      <c r="CP2837" s="104"/>
      <c r="CQ2837" s="104"/>
      <c r="CR2837" s="104"/>
      <c r="CS2837" s="104"/>
      <c r="CT2837" s="104"/>
      <c r="CU2837" s="104"/>
      <c r="CV2837" s="104"/>
      <c r="CW2837" s="104"/>
      <c r="CX2837" s="104"/>
      <c r="CY2837" s="104"/>
      <c r="CZ2837" s="104"/>
      <c r="DA2837" s="104"/>
      <c r="DB2837" s="104"/>
      <c r="DC2837" s="104"/>
      <c r="DD2837" s="104"/>
      <c r="DE2837" s="104"/>
      <c r="DF2837" s="104"/>
      <c r="DG2837" s="104"/>
      <c r="DH2837" s="104"/>
      <c r="DI2837" s="104"/>
      <c r="DJ2837" s="107"/>
    </row>
  </sheetData>
  <mergeCells count="114">
    <mergeCell ref="Q1:Y4"/>
    <mergeCell ref="A5:Y5"/>
    <mergeCell ref="A107:A111"/>
    <mergeCell ref="A116:A120"/>
    <mergeCell ref="A216:A222"/>
    <mergeCell ref="A207:A214"/>
    <mergeCell ref="A77:A86"/>
    <mergeCell ref="A9:A15"/>
    <mergeCell ref="A19:A25"/>
    <mergeCell ref="A31:A37"/>
    <mergeCell ref="A40:A50"/>
    <mergeCell ref="A56:A64"/>
    <mergeCell ref="A88:A95"/>
    <mergeCell ref="A67:A75"/>
    <mergeCell ref="A200:A205"/>
    <mergeCell ref="K6:Y6"/>
    <mergeCell ref="B6:B7"/>
    <mergeCell ref="G6:G7"/>
    <mergeCell ref="H6:J6"/>
    <mergeCell ref="C6:C7"/>
    <mergeCell ref="D6:D7"/>
    <mergeCell ref="E6:E7"/>
    <mergeCell ref="F6:F7"/>
    <mergeCell ref="A6:A7"/>
    <mergeCell ref="C247:C250"/>
    <mergeCell ref="D247:D250"/>
    <mergeCell ref="E247:E250"/>
    <mergeCell ref="F247:F250"/>
    <mergeCell ref="G247:G250"/>
    <mergeCell ref="A254:A262"/>
    <mergeCell ref="A269:A276"/>
    <mergeCell ref="A278:A285"/>
    <mergeCell ref="A533:A540"/>
    <mergeCell ref="A337:A339"/>
    <mergeCell ref="A344:A350"/>
    <mergeCell ref="A398:A404"/>
    <mergeCell ref="A406:A407"/>
    <mergeCell ref="A409:A410"/>
    <mergeCell ref="A412:A413"/>
    <mergeCell ref="A416:A422"/>
    <mergeCell ref="A424:A430"/>
    <mergeCell ref="A432:A443"/>
    <mergeCell ref="A452:A458"/>
    <mergeCell ref="A460:A464"/>
    <mergeCell ref="A466:A473"/>
    <mergeCell ref="A476:A483"/>
    <mergeCell ref="A485:A494"/>
    <mergeCell ref="A500:A513"/>
    <mergeCell ref="A191:A198"/>
    <mergeCell ref="A168:A180"/>
    <mergeCell ref="A182:A189"/>
    <mergeCell ref="A97:A105"/>
    <mergeCell ref="A138:A145"/>
    <mergeCell ref="A152:A156"/>
    <mergeCell ref="A158:A166"/>
    <mergeCell ref="A316:A321"/>
    <mergeCell ref="A323:A334"/>
    <mergeCell ref="A287:A294"/>
    <mergeCell ref="A298:A305"/>
    <mergeCell ref="A307:A314"/>
    <mergeCell ref="A246:A250"/>
    <mergeCell ref="A224:A242"/>
    <mergeCell ref="A515:A522"/>
    <mergeCell ref="A706:A715"/>
    <mergeCell ref="A717:A724"/>
    <mergeCell ref="A524:A531"/>
    <mergeCell ref="A542:A549"/>
    <mergeCell ref="A551:A558"/>
    <mergeCell ref="A560:A567"/>
    <mergeCell ref="A569:A576"/>
    <mergeCell ref="A578:A585"/>
    <mergeCell ref="A587:A594"/>
    <mergeCell ref="A596:A603"/>
    <mergeCell ref="A726:A735"/>
    <mergeCell ref="A737:A744"/>
    <mergeCell ref="A746:A750"/>
    <mergeCell ref="A752:A762"/>
    <mergeCell ref="A764:A773"/>
    <mergeCell ref="A775:A781"/>
    <mergeCell ref="A605:A617"/>
    <mergeCell ref="A623:A635"/>
    <mergeCell ref="A639:A643"/>
    <mergeCell ref="A645:A653"/>
    <mergeCell ref="A656:A658"/>
    <mergeCell ref="A660:A662"/>
    <mergeCell ref="A663:A670"/>
    <mergeCell ref="A672:A683"/>
    <mergeCell ref="A685:A695"/>
    <mergeCell ref="A697:A704"/>
    <mergeCell ref="A980:A984"/>
    <mergeCell ref="A857:A859"/>
    <mergeCell ref="A861:A863"/>
    <mergeCell ref="A865:A867"/>
    <mergeCell ref="A869:A871"/>
    <mergeCell ref="A873:A875"/>
    <mergeCell ref="A877:A884"/>
    <mergeCell ref="A886:A893"/>
    <mergeCell ref="A917:A923"/>
    <mergeCell ref="A925:A927"/>
    <mergeCell ref="A952:A956"/>
    <mergeCell ref="A958:A965"/>
    <mergeCell ref="A967:A974"/>
    <mergeCell ref="A931:A933"/>
    <mergeCell ref="A935:A937"/>
    <mergeCell ref="A938:A950"/>
    <mergeCell ref="A783:A790"/>
    <mergeCell ref="A792:A801"/>
    <mergeCell ref="A803:A812"/>
    <mergeCell ref="A814:A825"/>
    <mergeCell ref="A826:A830"/>
    <mergeCell ref="A832:A834"/>
    <mergeCell ref="A836:A843"/>
    <mergeCell ref="A845:A852"/>
    <mergeCell ref="A853:A85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7" fitToHeight="0" orientation="landscape" useFirstPageNumber="1" r:id="rId1"/>
  <headerFooter>
    <oddHeader>&amp;C&amp;P</oddHeader>
  </headerFooter>
  <rowBreaks count="23" manualBreakCount="23">
    <brk id="24" max="24" man="1"/>
    <brk id="30" max="24" man="1"/>
    <brk id="52" max="24" man="1"/>
    <brk id="70" max="24" man="1"/>
    <brk id="105" max="16383" man="1"/>
    <brk id="147" max="24" man="1"/>
    <brk id="158" max="24" man="1"/>
    <brk id="184" max="24" man="1"/>
    <brk id="207" max="24" man="1"/>
    <brk id="244" max="16383" man="1"/>
    <brk id="265" max="24" man="1"/>
    <brk id="275" max="24" man="1"/>
    <brk id="305" max="16383" man="1"/>
    <brk id="336" max="24" man="1"/>
    <brk id="345" max="24" man="1"/>
    <brk id="362" max="16383" man="1"/>
    <brk id="442" max="16383" man="1"/>
    <brk id="499" max="16383" man="1"/>
    <brk id="644" max="16383" man="1"/>
    <brk id="703" max="16383" man="1"/>
    <brk id="763" max="16383" man="1"/>
    <brk id="844" max="16383" man="1"/>
    <brk id="922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(2)</vt:lpstr>
      <vt:lpstr>'Приложение (2)'!Заголовки_для_печати</vt:lpstr>
      <vt:lpstr>'Приложение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Абузарова Т.Н.</cp:lastModifiedBy>
  <cp:lastPrinted>2023-01-30T08:17:35Z</cp:lastPrinted>
  <dcterms:created xsi:type="dcterms:W3CDTF">2015-09-21T07:30:19Z</dcterms:created>
  <dcterms:modified xsi:type="dcterms:W3CDTF">2023-01-30T08:20:42Z</dcterms:modified>
</cp:coreProperties>
</file>